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bookViews>
    <workbookView xWindow="-1920" yWindow="-165" windowWidth="38400" windowHeight="13740" tabRatio="886"/>
  </bookViews>
  <sheets>
    <sheet name="PROCEDURE" sheetId="2" r:id="rId1"/>
    <sheet name="Rapports" sheetId="3" r:id="rId2"/>
    <sheet name="MATRICE" sheetId="1" r:id="rId3"/>
    <sheet name="Nadege durand" sheetId="37" r:id="rId4"/>
    <sheet name="ORANE GUILLOT" sheetId="54" r:id="rId5"/>
  </sheets>
  <externalReferences>
    <externalReference r:id="rId6"/>
  </externalReferences>
  <definedNames>
    <definedName name="_xlnm._FilterDatabase" localSheetId="2" hidden="1">MATRICE!$A$22:$AC$22</definedName>
    <definedName name="_xlnm._FilterDatabase" localSheetId="3" hidden="1">'Nadege durand'!$B$22:$B$387</definedName>
    <definedName name="_xlnm._FilterDatabase" localSheetId="4" hidden="1">'ORANE GUILLOT'!$B$22:$B$387</definedName>
    <definedName name="Rapport_annuel">[1]MATRICE!$G$2:$P$14,[1]MATRICE!$F$14</definedName>
    <definedName name="_xlnm.Print_Area" localSheetId="2">MATRICE!$A$20:$Z$58</definedName>
  </definedNames>
  <calcPr calcId="145621"/>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P387" i="54" l="1"/>
  <c r="L387" i="54"/>
  <c r="K387" i="54" s="1"/>
  <c r="I387" i="54"/>
  <c r="J387" i="54" s="1"/>
  <c r="Y386" i="54"/>
  <c r="P386" i="54"/>
  <c r="L386" i="54"/>
  <c r="K386" i="54" s="1"/>
  <c r="I386" i="54"/>
  <c r="J386" i="54" s="1"/>
  <c r="O386" i="54" s="1"/>
  <c r="Y385" i="54"/>
  <c r="P385" i="54"/>
  <c r="L385" i="54"/>
  <c r="K385" i="54" s="1"/>
  <c r="I385" i="54"/>
  <c r="J385" i="54" s="1"/>
  <c r="O385" i="54" s="1"/>
  <c r="Z384" i="54"/>
  <c r="Y384" i="54"/>
  <c r="P384" i="54"/>
  <c r="L384" i="54"/>
  <c r="K384" i="54" s="1"/>
  <c r="I384" i="54"/>
  <c r="J384" i="54" s="1"/>
  <c r="O384" i="54" s="1"/>
  <c r="P383" i="54"/>
  <c r="L383" i="54"/>
  <c r="I383" i="54"/>
  <c r="J383" i="54" s="1"/>
  <c r="O383" i="54" s="1"/>
  <c r="P382" i="54"/>
  <c r="L382" i="54"/>
  <c r="K382" i="54" s="1"/>
  <c r="I382" i="54"/>
  <c r="J382" i="54" s="1"/>
  <c r="O382" i="54" s="1"/>
  <c r="P381" i="54"/>
  <c r="L381" i="54"/>
  <c r="K381" i="54" s="1"/>
  <c r="I381" i="54"/>
  <c r="J381" i="54" s="1"/>
  <c r="P380" i="54"/>
  <c r="L380" i="54"/>
  <c r="K380" i="54" s="1"/>
  <c r="J380" i="54"/>
  <c r="I380" i="54"/>
  <c r="Y379" i="54"/>
  <c r="P379" i="54"/>
  <c r="L379" i="54"/>
  <c r="K379" i="54" s="1"/>
  <c r="I379" i="54"/>
  <c r="J379" i="54" s="1"/>
  <c r="O379" i="54" s="1"/>
  <c r="Y378" i="54"/>
  <c r="P378" i="54"/>
  <c r="L378" i="54"/>
  <c r="K378" i="54" s="1"/>
  <c r="I378" i="54"/>
  <c r="J378" i="54" s="1"/>
  <c r="O378" i="54" s="1"/>
  <c r="Z377" i="54"/>
  <c r="Y377" i="54"/>
  <c r="P377" i="54"/>
  <c r="L377" i="54"/>
  <c r="K377" i="54" s="1"/>
  <c r="I377" i="54"/>
  <c r="J377" i="54" s="1"/>
  <c r="O377" i="54" s="1"/>
  <c r="P376" i="54"/>
  <c r="L376" i="54"/>
  <c r="I376" i="54"/>
  <c r="J376" i="54" s="1"/>
  <c r="O376" i="54" s="1"/>
  <c r="P375" i="54"/>
  <c r="L375" i="54"/>
  <c r="K375" i="54" s="1"/>
  <c r="I375" i="54"/>
  <c r="J375" i="54" s="1"/>
  <c r="O375" i="54" s="1"/>
  <c r="P374" i="54"/>
  <c r="L374" i="54"/>
  <c r="K374" i="54" s="1"/>
  <c r="I374" i="54"/>
  <c r="J374" i="54" s="1"/>
  <c r="O374" i="54" s="1"/>
  <c r="P373" i="54"/>
  <c r="L373" i="54"/>
  <c r="K373" i="54" s="1"/>
  <c r="I373" i="54"/>
  <c r="J373" i="54" s="1"/>
  <c r="Y372" i="54"/>
  <c r="P372" i="54"/>
  <c r="L372" i="54"/>
  <c r="K372" i="54" s="1"/>
  <c r="I372" i="54"/>
  <c r="J372" i="54" s="1"/>
  <c r="O372" i="54" s="1"/>
  <c r="Y371" i="54"/>
  <c r="P371" i="54"/>
  <c r="I371" i="54"/>
  <c r="J371" i="54" s="1"/>
  <c r="O371" i="54" s="1"/>
  <c r="Z370" i="54"/>
  <c r="Y370" i="54"/>
  <c r="P370" i="54"/>
  <c r="I370" i="54"/>
  <c r="J370" i="54" s="1"/>
  <c r="P369" i="54"/>
  <c r="I369" i="54"/>
  <c r="J369" i="54" s="1"/>
  <c r="P368" i="54"/>
  <c r="I368" i="54"/>
  <c r="J368" i="54" s="1"/>
  <c r="L368" i="54" s="1"/>
  <c r="K368" i="54" s="1"/>
  <c r="P367" i="54"/>
  <c r="I367" i="54"/>
  <c r="J367" i="54" s="1"/>
  <c r="P366" i="54"/>
  <c r="L366" i="54"/>
  <c r="K366" i="54" s="1"/>
  <c r="I366" i="54"/>
  <c r="J366" i="54" s="1"/>
  <c r="W363" i="54" s="1"/>
  <c r="Y365" i="54"/>
  <c r="P365" i="54"/>
  <c r="L365" i="54"/>
  <c r="K365" i="54" s="1"/>
  <c r="I365" i="54"/>
  <c r="J365" i="54" s="1"/>
  <c r="O365" i="54" s="1"/>
  <c r="Y364" i="54"/>
  <c r="P364" i="54"/>
  <c r="L364" i="54"/>
  <c r="K364" i="54" s="1"/>
  <c r="I364" i="54"/>
  <c r="J364" i="54" s="1"/>
  <c r="O364" i="54" s="1"/>
  <c r="Z363" i="54"/>
  <c r="Y363" i="54"/>
  <c r="P363" i="54"/>
  <c r="L363" i="54"/>
  <c r="K363" i="54" s="1"/>
  <c r="I363" i="54"/>
  <c r="J363" i="54" s="1"/>
  <c r="O363" i="54" s="1"/>
  <c r="P362" i="54"/>
  <c r="L362" i="54"/>
  <c r="K362" i="54" s="1"/>
  <c r="I362" i="54"/>
  <c r="J362" i="54" s="1"/>
  <c r="O362" i="54" s="1"/>
  <c r="P361" i="54"/>
  <c r="L361" i="54"/>
  <c r="I361" i="54"/>
  <c r="J361" i="54" s="1"/>
  <c r="O361" i="54" s="1"/>
  <c r="P360" i="54"/>
  <c r="L360" i="54"/>
  <c r="K360" i="54" s="1"/>
  <c r="I360" i="54"/>
  <c r="J360" i="54" s="1"/>
  <c r="P359" i="54"/>
  <c r="L359" i="54"/>
  <c r="K359" i="54" s="1"/>
  <c r="I359" i="54"/>
  <c r="J359" i="54" s="1"/>
  <c r="Y358" i="54"/>
  <c r="P358" i="54"/>
  <c r="L358" i="54"/>
  <c r="K358" i="54" s="1"/>
  <c r="I358" i="54"/>
  <c r="J358" i="54" s="1"/>
  <c r="O358" i="54" s="1"/>
  <c r="Y357" i="54"/>
  <c r="P357" i="54"/>
  <c r="L357" i="54"/>
  <c r="K357" i="54" s="1"/>
  <c r="I357" i="54"/>
  <c r="J357" i="54" s="1"/>
  <c r="O357" i="54" s="1"/>
  <c r="Z356" i="54"/>
  <c r="Y356" i="54"/>
  <c r="P356" i="54"/>
  <c r="L356" i="54"/>
  <c r="K356" i="54" s="1"/>
  <c r="I356" i="54"/>
  <c r="J356" i="54" s="1"/>
  <c r="O356" i="54" s="1"/>
  <c r="P355" i="54"/>
  <c r="L355" i="54"/>
  <c r="I355" i="54"/>
  <c r="J355" i="54" s="1"/>
  <c r="O355" i="54" s="1"/>
  <c r="P354" i="54"/>
  <c r="L354" i="54"/>
  <c r="K354" i="54" s="1"/>
  <c r="I354" i="54"/>
  <c r="J354" i="54" s="1"/>
  <c r="O354" i="54" s="1"/>
  <c r="P353" i="54"/>
  <c r="L353" i="54"/>
  <c r="K353" i="54" s="1"/>
  <c r="I353" i="54"/>
  <c r="J353" i="54" s="1"/>
  <c r="P352" i="54"/>
  <c r="L352" i="54"/>
  <c r="K352" i="54" s="1"/>
  <c r="I352" i="54"/>
  <c r="J352" i="54" s="1"/>
  <c r="O352" i="54" s="1"/>
  <c r="Y351" i="54"/>
  <c r="P351" i="54"/>
  <c r="L351" i="54"/>
  <c r="K351" i="54" s="1"/>
  <c r="I351" i="54"/>
  <c r="J351" i="54" s="1"/>
  <c r="O351" i="54" s="1"/>
  <c r="Y350" i="54"/>
  <c r="P350" i="54"/>
  <c r="L350" i="54"/>
  <c r="K350" i="54" s="1"/>
  <c r="I350" i="54"/>
  <c r="J350" i="54" s="1"/>
  <c r="O350" i="54" s="1"/>
  <c r="Z349" i="54"/>
  <c r="Y349" i="54"/>
  <c r="P349" i="54"/>
  <c r="L349" i="54"/>
  <c r="K349" i="54" s="1"/>
  <c r="I349" i="54"/>
  <c r="J349" i="54" s="1"/>
  <c r="O349" i="54" s="1"/>
  <c r="P348" i="54"/>
  <c r="L348" i="54"/>
  <c r="K348" i="54" s="1"/>
  <c r="I348" i="54"/>
  <c r="J348" i="54" s="1"/>
  <c r="O348" i="54" s="1"/>
  <c r="P347" i="54"/>
  <c r="L347" i="54"/>
  <c r="K347" i="54" s="1"/>
  <c r="I347" i="54"/>
  <c r="J347" i="54" s="1"/>
  <c r="O347" i="54" s="1"/>
  <c r="P346" i="54"/>
  <c r="L346" i="54"/>
  <c r="I346" i="54"/>
  <c r="P345" i="54"/>
  <c r="L345" i="54"/>
  <c r="K345" i="54" s="1"/>
  <c r="I345" i="54"/>
  <c r="J345" i="54" s="1"/>
  <c r="Y344" i="54"/>
  <c r="P344" i="54"/>
  <c r="L344" i="54"/>
  <c r="K344" i="54" s="1"/>
  <c r="I344" i="54"/>
  <c r="J344" i="54" s="1"/>
  <c r="O344" i="54" s="1"/>
  <c r="Y343" i="54"/>
  <c r="P343" i="54"/>
  <c r="L343" i="54"/>
  <c r="K343" i="54" s="1"/>
  <c r="I343" i="54"/>
  <c r="J343" i="54" s="1"/>
  <c r="O343" i="54" s="1"/>
  <c r="Z342" i="54"/>
  <c r="Y342" i="54"/>
  <c r="P342" i="54"/>
  <c r="L342" i="54"/>
  <c r="K342" i="54" s="1"/>
  <c r="I342" i="54"/>
  <c r="J342" i="54" s="1"/>
  <c r="O342" i="54" s="1"/>
  <c r="P341" i="54"/>
  <c r="L341" i="54"/>
  <c r="K341" i="54" s="1"/>
  <c r="I341" i="54"/>
  <c r="J341" i="54" s="1"/>
  <c r="O341" i="54" s="1"/>
  <c r="P340" i="54"/>
  <c r="L340" i="54"/>
  <c r="K340" i="54" s="1"/>
  <c r="I340" i="54"/>
  <c r="P339" i="54"/>
  <c r="L339" i="54"/>
  <c r="K339" i="54" s="1"/>
  <c r="I339" i="54"/>
  <c r="J339" i="54" s="1"/>
  <c r="P338" i="54"/>
  <c r="L338" i="54"/>
  <c r="K338" i="54" s="1"/>
  <c r="I338" i="54"/>
  <c r="J338" i="54" s="1"/>
  <c r="W335" i="54" s="1"/>
  <c r="Y337" i="54"/>
  <c r="P337" i="54"/>
  <c r="L337" i="54"/>
  <c r="K337" i="54" s="1"/>
  <c r="I337" i="54"/>
  <c r="J337" i="54" s="1"/>
  <c r="O337" i="54" s="1"/>
  <c r="Y336" i="54"/>
  <c r="P336" i="54"/>
  <c r="L336" i="54"/>
  <c r="K336" i="54" s="1"/>
  <c r="I336" i="54"/>
  <c r="J336" i="54" s="1"/>
  <c r="O336" i="54" s="1"/>
  <c r="Z335" i="54"/>
  <c r="Y335" i="54"/>
  <c r="P335" i="54"/>
  <c r="L335" i="54"/>
  <c r="K335" i="54" s="1"/>
  <c r="I335" i="54"/>
  <c r="J335" i="54" s="1"/>
  <c r="O335" i="54" s="1"/>
  <c r="P334" i="54"/>
  <c r="L334" i="54"/>
  <c r="K334" i="54" s="1"/>
  <c r="I334" i="54"/>
  <c r="J334" i="54" s="1"/>
  <c r="O334" i="54" s="1"/>
  <c r="P333" i="54"/>
  <c r="L333" i="54"/>
  <c r="K333" i="54" s="1"/>
  <c r="I333" i="54"/>
  <c r="J333" i="54" s="1"/>
  <c r="O333" i="54" s="1"/>
  <c r="P332" i="54"/>
  <c r="L332" i="54"/>
  <c r="K332" i="54" s="1"/>
  <c r="I332" i="54"/>
  <c r="J332" i="54" s="1"/>
  <c r="P331" i="54"/>
  <c r="L331" i="54"/>
  <c r="K331" i="54" s="1"/>
  <c r="I331" i="54"/>
  <c r="J331" i="54" s="1"/>
  <c r="Y330" i="54"/>
  <c r="P330" i="54"/>
  <c r="L330" i="54"/>
  <c r="K330" i="54" s="1"/>
  <c r="I330" i="54"/>
  <c r="J330" i="54" s="1"/>
  <c r="O330" i="54" s="1"/>
  <c r="Y329" i="54"/>
  <c r="P329" i="54"/>
  <c r="L329" i="54"/>
  <c r="K329" i="54" s="1"/>
  <c r="I329" i="54"/>
  <c r="J329" i="54" s="1"/>
  <c r="O329" i="54" s="1"/>
  <c r="Z328" i="54"/>
  <c r="Y328" i="54"/>
  <c r="P328" i="54"/>
  <c r="L328" i="54"/>
  <c r="K328" i="54" s="1"/>
  <c r="I328" i="54"/>
  <c r="J328" i="54" s="1"/>
  <c r="O328" i="54" s="1"/>
  <c r="P327" i="54"/>
  <c r="L327" i="54"/>
  <c r="K327" i="54" s="1"/>
  <c r="I327" i="54"/>
  <c r="J327" i="54" s="1"/>
  <c r="O327" i="54" s="1"/>
  <c r="P326" i="54"/>
  <c r="L326" i="54"/>
  <c r="K326" i="54" s="1"/>
  <c r="I326" i="54"/>
  <c r="J326" i="54" s="1"/>
  <c r="O326" i="54" s="1"/>
  <c r="P325" i="54"/>
  <c r="L325" i="54"/>
  <c r="I325" i="54"/>
  <c r="J325" i="54" s="1"/>
  <c r="P324" i="54"/>
  <c r="L324" i="54"/>
  <c r="K324" i="54" s="1"/>
  <c r="I324" i="54"/>
  <c r="J324" i="54" s="1"/>
  <c r="Y323" i="54"/>
  <c r="P323" i="54"/>
  <c r="L323" i="54"/>
  <c r="K323" i="54" s="1"/>
  <c r="I323" i="54"/>
  <c r="J323" i="54" s="1"/>
  <c r="O323" i="54" s="1"/>
  <c r="Y322" i="54"/>
  <c r="P322" i="54"/>
  <c r="L322" i="54"/>
  <c r="K322" i="54" s="1"/>
  <c r="I322" i="54"/>
  <c r="J322" i="54" s="1"/>
  <c r="O322" i="54" s="1"/>
  <c r="Z321" i="54"/>
  <c r="Y321" i="54"/>
  <c r="P321" i="54"/>
  <c r="L321" i="54"/>
  <c r="K321" i="54" s="1"/>
  <c r="I321" i="54"/>
  <c r="J321" i="54" s="1"/>
  <c r="O321" i="54" s="1"/>
  <c r="P320" i="54"/>
  <c r="L320" i="54"/>
  <c r="K320" i="54" s="1"/>
  <c r="I320" i="54"/>
  <c r="J320" i="54" s="1"/>
  <c r="O320" i="54" s="1"/>
  <c r="P319" i="54"/>
  <c r="L319" i="54"/>
  <c r="K319" i="54" s="1"/>
  <c r="I319" i="54"/>
  <c r="J319" i="54" s="1"/>
  <c r="O319" i="54" s="1"/>
  <c r="P318" i="54"/>
  <c r="I318" i="54"/>
  <c r="J318" i="54" s="1"/>
  <c r="L317" i="54"/>
  <c r="K317" i="54" s="1"/>
  <c r="I317" i="54"/>
  <c r="J317" i="54" s="1"/>
  <c r="O317" i="54" s="1"/>
  <c r="Y316" i="54"/>
  <c r="L316" i="54"/>
  <c r="K316" i="54" s="1"/>
  <c r="I316" i="54"/>
  <c r="J316" i="54" s="1"/>
  <c r="P316" i="54" s="1"/>
  <c r="Y315" i="54"/>
  <c r="P315" i="54"/>
  <c r="L315" i="54"/>
  <c r="K315" i="54" s="1"/>
  <c r="I315" i="54"/>
  <c r="J315" i="54" s="1"/>
  <c r="O315" i="54" s="1"/>
  <c r="Z314" i="54"/>
  <c r="Y314" i="54"/>
  <c r="P314" i="54"/>
  <c r="L314" i="54"/>
  <c r="K314" i="54" s="1"/>
  <c r="I314" i="54"/>
  <c r="J314" i="54" s="1"/>
  <c r="O314" i="54" s="1"/>
  <c r="P313" i="54"/>
  <c r="L313" i="54"/>
  <c r="K313" i="54" s="1"/>
  <c r="I313" i="54"/>
  <c r="J313" i="54" s="1"/>
  <c r="O313" i="54" s="1"/>
  <c r="L312" i="54"/>
  <c r="I312" i="54"/>
  <c r="J312" i="54" s="1"/>
  <c r="L311" i="54"/>
  <c r="K311" i="54" s="1"/>
  <c r="I311" i="54"/>
  <c r="J311" i="54" s="1"/>
  <c r="P311" i="54" s="1"/>
  <c r="P310" i="54"/>
  <c r="L310" i="54"/>
  <c r="K310" i="54" s="1"/>
  <c r="I310" i="54"/>
  <c r="J310" i="54" s="1"/>
  <c r="Y309" i="54"/>
  <c r="P309" i="54"/>
  <c r="L309" i="54"/>
  <c r="K309" i="54" s="1"/>
  <c r="I309" i="54"/>
  <c r="J309" i="54" s="1"/>
  <c r="O309" i="54" s="1"/>
  <c r="Y308" i="54"/>
  <c r="P308" i="54"/>
  <c r="L308" i="54"/>
  <c r="K308" i="54" s="1"/>
  <c r="I308" i="54"/>
  <c r="J308" i="54" s="1"/>
  <c r="O308" i="54" s="1"/>
  <c r="Z307" i="54"/>
  <c r="Y307" i="54"/>
  <c r="P307" i="54"/>
  <c r="L307" i="54"/>
  <c r="K307" i="54" s="1"/>
  <c r="I307" i="54"/>
  <c r="J307" i="54" s="1"/>
  <c r="O307" i="54" s="1"/>
  <c r="P306" i="54"/>
  <c r="L306" i="54"/>
  <c r="K306" i="54" s="1"/>
  <c r="I306" i="54"/>
  <c r="J306" i="54" s="1"/>
  <c r="O306" i="54" s="1"/>
  <c r="P305" i="54"/>
  <c r="L305" i="54"/>
  <c r="K305" i="54" s="1"/>
  <c r="I305" i="54"/>
  <c r="J305" i="54" s="1"/>
  <c r="O305" i="54" s="1"/>
  <c r="P304" i="54"/>
  <c r="L304" i="54"/>
  <c r="I304" i="54"/>
  <c r="J304" i="54" s="1"/>
  <c r="P303" i="54"/>
  <c r="L303" i="54"/>
  <c r="K303" i="54" s="1"/>
  <c r="I303" i="54"/>
  <c r="J303" i="54" s="1"/>
  <c r="O303" i="54" s="1"/>
  <c r="Y302" i="54"/>
  <c r="P302" i="54"/>
  <c r="L302" i="54"/>
  <c r="K302" i="54" s="1"/>
  <c r="I302" i="54"/>
  <c r="J302" i="54" s="1"/>
  <c r="O302" i="54" s="1"/>
  <c r="Y301" i="54"/>
  <c r="P301" i="54"/>
  <c r="L301" i="54"/>
  <c r="K301" i="54" s="1"/>
  <c r="I301" i="54"/>
  <c r="Z300" i="54"/>
  <c r="Y300" i="54"/>
  <c r="P300" i="54"/>
  <c r="L300" i="54"/>
  <c r="K300" i="54" s="1"/>
  <c r="I300" i="54"/>
  <c r="J300" i="54" s="1"/>
  <c r="O300" i="54" s="1"/>
  <c r="P299" i="54"/>
  <c r="L299" i="54"/>
  <c r="K299" i="54" s="1"/>
  <c r="I299" i="54"/>
  <c r="J299" i="54" s="1"/>
  <c r="O299" i="54" s="1"/>
  <c r="P298" i="54"/>
  <c r="L298" i="54"/>
  <c r="K298" i="54" s="1"/>
  <c r="I298" i="54"/>
  <c r="J298" i="54" s="1"/>
  <c r="O298" i="54" s="1"/>
  <c r="P297" i="54"/>
  <c r="L297" i="54"/>
  <c r="I297" i="54"/>
  <c r="J297" i="54" s="1"/>
  <c r="O297" i="54" s="1"/>
  <c r="P296" i="54"/>
  <c r="L296" i="54"/>
  <c r="K296" i="54" s="1"/>
  <c r="I296" i="54"/>
  <c r="J296" i="54" s="1"/>
  <c r="W293" i="54" s="1"/>
  <c r="Y295" i="54"/>
  <c r="P295" i="54"/>
  <c r="L295" i="54"/>
  <c r="K295" i="54" s="1"/>
  <c r="I295" i="54"/>
  <c r="J295" i="54" s="1"/>
  <c r="O295" i="54" s="1"/>
  <c r="Y294" i="54"/>
  <c r="P294" i="54"/>
  <c r="L294" i="54"/>
  <c r="K294" i="54" s="1"/>
  <c r="I294" i="54"/>
  <c r="J294" i="54" s="1"/>
  <c r="O294" i="54" s="1"/>
  <c r="Z293" i="54"/>
  <c r="Y293" i="54"/>
  <c r="P293" i="54"/>
  <c r="L293" i="54"/>
  <c r="K293" i="54" s="1"/>
  <c r="I293" i="54"/>
  <c r="J293" i="54" s="1"/>
  <c r="O293" i="54" s="1"/>
  <c r="P292" i="54"/>
  <c r="L292" i="54"/>
  <c r="I292" i="54"/>
  <c r="J292" i="54" s="1"/>
  <c r="O292" i="54" s="1"/>
  <c r="P291" i="54"/>
  <c r="L291" i="54"/>
  <c r="K291" i="54" s="1"/>
  <c r="I291" i="54"/>
  <c r="J291" i="54" s="1"/>
  <c r="O291" i="54" s="1"/>
  <c r="P290" i="54"/>
  <c r="L290" i="54"/>
  <c r="K290" i="54" s="1"/>
  <c r="I290" i="54"/>
  <c r="J290" i="54" s="1"/>
  <c r="P289" i="54"/>
  <c r="L289" i="54"/>
  <c r="K289" i="54" s="1"/>
  <c r="I289" i="54"/>
  <c r="J289" i="54" s="1"/>
  <c r="Y288" i="54"/>
  <c r="P288" i="54"/>
  <c r="L288" i="54"/>
  <c r="K288" i="54" s="1"/>
  <c r="I288" i="54"/>
  <c r="J288" i="54" s="1"/>
  <c r="O288" i="54" s="1"/>
  <c r="Y287" i="54"/>
  <c r="P287" i="54"/>
  <c r="L287" i="54"/>
  <c r="K287" i="54" s="1"/>
  <c r="I287" i="54"/>
  <c r="J287" i="54" s="1"/>
  <c r="O287" i="54" s="1"/>
  <c r="Z286" i="54"/>
  <c r="Y286" i="54"/>
  <c r="P286" i="54"/>
  <c r="L286" i="54"/>
  <c r="K286" i="54" s="1"/>
  <c r="I286" i="54"/>
  <c r="J286" i="54" s="1"/>
  <c r="O286" i="54" s="1"/>
  <c r="P285" i="54"/>
  <c r="L285" i="54"/>
  <c r="K285" i="54" s="1"/>
  <c r="I285" i="54"/>
  <c r="J285" i="54" s="1"/>
  <c r="O285" i="54" s="1"/>
  <c r="P284" i="54"/>
  <c r="L284" i="54"/>
  <c r="K284" i="54" s="1"/>
  <c r="I284" i="54"/>
  <c r="J284" i="54" s="1"/>
  <c r="O284" i="54" s="1"/>
  <c r="P283" i="54"/>
  <c r="L283" i="54"/>
  <c r="I283" i="54"/>
  <c r="J283" i="54" s="1"/>
  <c r="P282" i="54"/>
  <c r="L282" i="54"/>
  <c r="K282" i="54" s="1"/>
  <c r="I282" i="54"/>
  <c r="J282" i="54" s="1"/>
  <c r="O282" i="54" s="1"/>
  <c r="Y281" i="54"/>
  <c r="P281" i="54"/>
  <c r="L281" i="54"/>
  <c r="K281" i="54" s="1"/>
  <c r="I281" i="54"/>
  <c r="J281" i="54" s="1"/>
  <c r="O281" i="54" s="1"/>
  <c r="Y280" i="54"/>
  <c r="P280" i="54"/>
  <c r="L280" i="54"/>
  <c r="K280" i="54" s="1"/>
  <c r="I280" i="54"/>
  <c r="J280" i="54" s="1"/>
  <c r="O280" i="54" s="1"/>
  <c r="Z279" i="54"/>
  <c r="Y279" i="54"/>
  <c r="P279" i="54"/>
  <c r="L279" i="54"/>
  <c r="K279" i="54" s="1"/>
  <c r="I279" i="54"/>
  <c r="J279" i="54" s="1"/>
  <c r="O279" i="54" s="1"/>
  <c r="P278" i="54"/>
  <c r="L278" i="54"/>
  <c r="K278" i="54" s="1"/>
  <c r="I278" i="54"/>
  <c r="J278" i="54" s="1"/>
  <c r="O278" i="54" s="1"/>
  <c r="P277" i="54"/>
  <c r="L277" i="54"/>
  <c r="K277" i="54" s="1"/>
  <c r="I277" i="54"/>
  <c r="J277" i="54" s="1"/>
  <c r="O277" i="54" s="1"/>
  <c r="P276" i="54"/>
  <c r="L276" i="54"/>
  <c r="K276" i="54" s="1"/>
  <c r="I276" i="54"/>
  <c r="J276" i="54" s="1"/>
  <c r="O276" i="54" s="1"/>
  <c r="P275" i="54"/>
  <c r="L275" i="54"/>
  <c r="K275" i="54" s="1"/>
  <c r="I275" i="54"/>
  <c r="J275" i="54" s="1"/>
  <c r="Y274" i="54"/>
  <c r="P274" i="54"/>
  <c r="L274" i="54"/>
  <c r="K274" i="54" s="1"/>
  <c r="I274" i="54"/>
  <c r="J274" i="54" s="1"/>
  <c r="O274" i="54" s="1"/>
  <c r="Y273" i="54"/>
  <c r="P273" i="54"/>
  <c r="L273" i="54"/>
  <c r="K273" i="54" s="1"/>
  <c r="I273" i="54"/>
  <c r="J273" i="54" s="1"/>
  <c r="O273" i="54" s="1"/>
  <c r="Z272" i="54"/>
  <c r="Y272" i="54"/>
  <c r="P272" i="54"/>
  <c r="L272" i="54"/>
  <c r="K272" i="54" s="1"/>
  <c r="I272" i="54"/>
  <c r="J272" i="54" s="1"/>
  <c r="O272" i="54" s="1"/>
  <c r="P271" i="54"/>
  <c r="L271" i="54"/>
  <c r="K271" i="54" s="1"/>
  <c r="I271" i="54"/>
  <c r="J271" i="54" s="1"/>
  <c r="O271" i="54" s="1"/>
  <c r="P270" i="54"/>
  <c r="L270" i="54"/>
  <c r="K270" i="54" s="1"/>
  <c r="I270" i="54"/>
  <c r="J270" i="54" s="1"/>
  <c r="O270" i="54" s="1"/>
  <c r="P269" i="54"/>
  <c r="L269" i="54"/>
  <c r="K269" i="54" s="1"/>
  <c r="I269" i="54"/>
  <c r="P268" i="54"/>
  <c r="L268" i="54"/>
  <c r="K268" i="54" s="1"/>
  <c r="I268" i="54"/>
  <c r="J268" i="54" s="1"/>
  <c r="O268" i="54" s="1"/>
  <c r="Y267" i="54"/>
  <c r="P267" i="54"/>
  <c r="L267" i="54"/>
  <c r="K267" i="54" s="1"/>
  <c r="I267" i="54"/>
  <c r="J267" i="54" s="1"/>
  <c r="O267" i="54" s="1"/>
  <c r="Y266" i="54"/>
  <c r="P266" i="54"/>
  <c r="L266" i="54"/>
  <c r="K266" i="54" s="1"/>
  <c r="I266" i="54"/>
  <c r="J266" i="54" s="1"/>
  <c r="O266" i="54" s="1"/>
  <c r="Z265" i="54"/>
  <c r="Y265" i="54"/>
  <c r="P265" i="54"/>
  <c r="L265" i="54"/>
  <c r="K265" i="54" s="1"/>
  <c r="I265" i="54"/>
  <c r="J265" i="54" s="1"/>
  <c r="O265" i="54" s="1"/>
  <c r="P264" i="54"/>
  <c r="L264" i="54"/>
  <c r="K264" i="54" s="1"/>
  <c r="I264" i="54"/>
  <c r="J264" i="54" s="1"/>
  <c r="P263" i="54"/>
  <c r="L263" i="54"/>
  <c r="K263" i="54" s="1"/>
  <c r="I263" i="54"/>
  <c r="J263" i="54" s="1"/>
  <c r="O263" i="54" s="1"/>
  <c r="P262" i="54"/>
  <c r="L262" i="54"/>
  <c r="K262" i="54" s="1"/>
  <c r="I262" i="54"/>
  <c r="J262" i="54" s="1"/>
  <c r="P261" i="54"/>
  <c r="L261" i="54"/>
  <c r="K261" i="54" s="1"/>
  <c r="I261" i="54"/>
  <c r="J261" i="54" s="1"/>
  <c r="Y260" i="54"/>
  <c r="P260" i="54"/>
  <c r="L260" i="54"/>
  <c r="K260" i="54" s="1"/>
  <c r="I260" i="54"/>
  <c r="J260" i="54" s="1"/>
  <c r="O260" i="54" s="1"/>
  <c r="Y259" i="54"/>
  <c r="P259" i="54"/>
  <c r="L259" i="54"/>
  <c r="K259" i="54" s="1"/>
  <c r="I259" i="54"/>
  <c r="J259" i="54" s="1"/>
  <c r="Z258" i="54"/>
  <c r="Y258" i="54"/>
  <c r="P258" i="54"/>
  <c r="L258" i="54"/>
  <c r="K258" i="54" s="1"/>
  <c r="I258" i="54"/>
  <c r="J258" i="54" s="1"/>
  <c r="O258" i="54" s="1"/>
  <c r="P257" i="54"/>
  <c r="L257" i="54"/>
  <c r="K257" i="54" s="1"/>
  <c r="I257" i="54"/>
  <c r="J257" i="54" s="1"/>
  <c r="O257" i="54" s="1"/>
  <c r="P256" i="54"/>
  <c r="L256" i="54"/>
  <c r="K256" i="54" s="1"/>
  <c r="I256" i="54"/>
  <c r="J256" i="54" s="1"/>
  <c r="O256" i="54" s="1"/>
  <c r="P255" i="54"/>
  <c r="L255" i="54"/>
  <c r="K255" i="54" s="1"/>
  <c r="I255" i="54"/>
  <c r="J255" i="54" s="1"/>
  <c r="P254" i="54"/>
  <c r="L254" i="54"/>
  <c r="K254" i="54" s="1"/>
  <c r="I254" i="54"/>
  <c r="J254" i="54" s="1"/>
  <c r="O254" i="54" s="1"/>
  <c r="Y253" i="54"/>
  <c r="P253" i="54"/>
  <c r="L253" i="54"/>
  <c r="K253" i="54" s="1"/>
  <c r="I253" i="54"/>
  <c r="J253" i="54" s="1"/>
  <c r="O253" i="54" s="1"/>
  <c r="Y252" i="54"/>
  <c r="P252" i="54"/>
  <c r="L252" i="54"/>
  <c r="K252" i="54" s="1"/>
  <c r="I252" i="54"/>
  <c r="J252" i="54" s="1"/>
  <c r="O252" i="54" s="1"/>
  <c r="Z251" i="54"/>
  <c r="Y251" i="54"/>
  <c r="P251" i="54"/>
  <c r="L251" i="54"/>
  <c r="K251" i="54" s="1"/>
  <c r="I251" i="54"/>
  <c r="J251" i="54" s="1"/>
  <c r="O251" i="54" s="1"/>
  <c r="P250" i="54"/>
  <c r="L250" i="54"/>
  <c r="K250" i="54" s="1"/>
  <c r="I250" i="54"/>
  <c r="J250" i="54" s="1"/>
  <c r="O250" i="54" s="1"/>
  <c r="P249" i="54"/>
  <c r="L249" i="54"/>
  <c r="K249" i="54" s="1"/>
  <c r="I249" i="54"/>
  <c r="P248" i="54"/>
  <c r="L248" i="54"/>
  <c r="I248" i="54"/>
  <c r="J248" i="54" s="1"/>
  <c r="P247" i="54"/>
  <c r="L247" i="54"/>
  <c r="K247" i="54" s="1"/>
  <c r="I247" i="54"/>
  <c r="J247" i="54" s="1"/>
  <c r="W244" i="54" s="1"/>
  <c r="Y246" i="54"/>
  <c r="P246" i="54"/>
  <c r="L246" i="54"/>
  <c r="K246" i="54" s="1"/>
  <c r="I246" i="54"/>
  <c r="J246" i="54" s="1"/>
  <c r="O246" i="54" s="1"/>
  <c r="Y245" i="54"/>
  <c r="P245" i="54"/>
  <c r="L245" i="54"/>
  <c r="K245" i="54" s="1"/>
  <c r="I245" i="54"/>
  <c r="J245" i="54" s="1"/>
  <c r="O245" i="54" s="1"/>
  <c r="Z244" i="54"/>
  <c r="Y244" i="54"/>
  <c r="P244" i="54"/>
  <c r="L244" i="54"/>
  <c r="K244" i="54" s="1"/>
  <c r="I244" i="54"/>
  <c r="J244" i="54" s="1"/>
  <c r="O244" i="54" s="1"/>
  <c r="P243" i="54"/>
  <c r="L243" i="54"/>
  <c r="K243" i="54" s="1"/>
  <c r="I243" i="54"/>
  <c r="J243" i="54" s="1"/>
  <c r="O243" i="54" s="1"/>
  <c r="P242" i="54"/>
  <c r="L242" i="54"/>
  <c r="K242" i="54" s="1"/>
  <c r="I242" i="54"/>
  <c r="J242" i="54" s="1"/>
  <c r="O242" i="54" s="1"/>
  <c r="P241" i="54"/>
  <c r="L241" i="54"/>
  <c r="K241" i="54" s="1"/>
  <c r="I241" i="54"/>
  <c r="J241" i="54" s="1"/>
  <c r="P240" i="54"/>
  <c r="L240" i="54"/>
  <c r="K240" i="54" s="1"/>
  <c r="I240" i="54"/>
  <c r="J240" i="54" s="1"/>
  <c r="Y239" i="54"/>
  <c r="P239" i="54"/>
  <c r="L239" i="54"/>
  <c r="K239" i="54" s="1"/>
  <c r="I239" i="54"/>
  <c r="J239" i="54" s="1"/>
  <c r="O239" i="54" s="1"/>
  <c r="Y238" i="54"/>
  <c r="P238" i="54"/>
  <c r="L238" i="54"/>
  <c r="K238" i="54" s="1"/>
  <c r="I238" i="54"/>
  <c r="J238" i="54" s="1"/>
  <c r="O238" i="54" s="1"/>
  <c r="Z237" i="54"/>
  <c r="Y237" i="54"/>
  <c r="P237" i="54"/>
  <c r="L237" i="54"/>
  <c r="K237" i="54" s="1"/>
  <c r="I237" i="54"/>
  <c r="J237" i="54" s="1"/>
  <c r="O237" i="54" s="1"/>
  <c r="P236" i="54"/>
  <c r="L236" i="54"/>
  <c r="I236" i="54"/>
  <c r="J236" i="54" s="1"/>
  <c r="O236" i="54" s="1"/>
  <c r="P235" i="54"/>
  <c r="L235" i="54"/>
  <c r="K235" i="54" s="1"/>
  <c r="I235" i="54"/>
  <c r="J235" i="54" s="1"/>
  <c r="O235" i="54" s="1"/>
  <c r="P234" i="54"/>
  <c r="L234" i="54"/>
  <c r="K234" i="54" s="1"/>
  <c r="I234" i="54"/>
  <c r="J234" i="54" s="1"/>
  <c r="P233" i="54"/>
  <c r="L233" i="54"/>
  <c r="K233" i="54" s="1"/>
  <c r="I233" i="54"/>
  <c r="J233" i="54" s="1"/>
  <c r="O233" i="54" s="1"/>
  <c r="Y232" i="54"/>
  <c r="P232" i="54"/>
  <c r="L232" i="54"/>
  <c r="K232" i="54" s="1"/>
  <c r="I232" i="54"/>
  <c r="J232" i="54" s="1"/>
  <c r="O232" i="54" s="1"/>
  <c r="Y231" i="54"/>
  <c r="P231" i="54"/>
  <c r="L231" i="54"/>
  <c r="K231" i="54" s="1"/>
  <c r="I231" i="54"/>
  <c r="J231" i="54" s="1"/>
  <c r="O231" i="54" s="1"/>
  <c r="Z230" i="54"/>
  <c r="Y230" i="54"/>
  <c r="P230" i="54"/>
  <c r="L230" i="54"/>
  <c r="K230" i="54" s="1"/>
  <c r="I230" i="54"/>
  <c r="J230" i="54" s="1"/>
  <c r="O230" i="54" s="1"/>
  <c r="P229" i="54"/>
  <c r="L229" i="54"/>
  <c r="I229" i="54"/>
  <c r="J229" i="54" s="1"/>
  <c r="O229" i="54" s="1"/>
  <c r="P228" i="54"/>
  <c r="L228" i="54"/>
  <c r="K228" i="54" s="1"/>
  <c r="I228" i="54"/>
  <c r="J228" i="54" s="1"/>
  <c r="O228" i="54" s="1"/>
  <c r="P227" i="54"/>
  <c r="L227" i="54"/>
  <c r="K227" i="54" s="1"/>
  <c r="I227" i="54"/>
  <c r="J227" i="54" s="1"/>
  <c r="P226" i="54"/>
  <c r="L226" i="54"/>
  <c r="K226" i="54" s="1"/>
  <c r="I226" i="54"/>
  <c r="J226" i="54" s="1"/>
  <c r="Y225" i="54"/>
  <c r="P225" i="54"/>
  <c r="L225" i="54"/>
  <c r="K225" i="54" s="1"/>
  <c r="I225" i="54"/>
  <c r="J225" i="54" s="1"/>
  <c r="O225" i="54" s="1"/>
  <c r="Y224" i="54"/>
  <c r="P224" i="54"/>
  <c r="L224" i="54"/>
  <c r="K224" i="54" s="1"/>
  <c r="I224" i="54"/>
  <c r="J224" i="54" s="1"/>
  <c r="O224" i="54" s="1"/>
  <c r="Z223" i="54"/>
  <c r="Y223" i="54"/>
  <c r="P223" i="54"/>
  <c r="L223" i="54"/>
  <c r="K223" i="54" s="1"/>
  <c r="I223" i="54"/>
  <c r="J223" i="54" s="1"/>
  <c r="O223" i="54" s="1"/>
  <c r="P222" i="54"/>
  <c r="L222" i="54"/>
  <c r="K222" i="54" s="1"/>
  <c r="I222" i="54"/>
  <c r="J222" i="54" s="1"/>
  <c r="O222" i="54" s="1"/>
  <c r="P221" i="54"/>
  <c r="L221" i="54"/>
  <c r="I221" i="54"/>
  <c r="J221" i="54" s="1"/>
  <c r="O221" i="54" s="1"/>
  <c r="P220" i="54"/>
  <c r="L220" i="54"/>
  <c r="K220" i="54" s="1"/>
  <c r="I220" i="54"/>
  <c r="P219" i="54"/>
  <c r="L219" i="54"/>
  <c r="K219" i="54" s="1"/>
  <c r="I219" i="54"/>
  <c r="J219" i="54" s="1"/>
  <c r="Y218" i="54"/>
  <c r="P218" i="54"/>
  <c r="L218" i="54"/>
  <c r="K218" i="54" s="1"/>
  <c r="I218" i="54"/>
  <c r="J218" i="54" s="1"/>
  <c r="O218" i="54" s="1"/>
  <c r="Y217" i="54"/>
  <c r="P217" i="54"/>
  <c r="L217" i="54"/>
  <c r="K217" i="54" s="1"/>
  <c r="I217" i="54"/>
  <c r="J217" i="54" s="1"/>
  <c r="O217" i="54" s="1"/>
  <c r="Z216" i="54"/>
  <c r="Y216" i="54"/>
  <c r="P216" i="54"/>
  <c r="L216" i="54"/>
  <c r="K216" i="54" s="1"/>
  <c r="I216" i="54"/>
  <c r="J216" i="54" s="1"/>
  <c r="O216" i="54" s="1"/>
  <c r="P215" i="54"/>
  <c r="L215" i="54"/>
  <c r="K215" i="54" s="1"/>
  <c r="I215" i="54"/>
  <c r="J215" i="54" s="1"/>
  <c r="O215" i="54" s="1"/>
  <c r="P214" i="54"/>
  <c r="L214" i="54"/>
  <c r="I214" i="54"/>
  <c r="J214" i="54" s="1"/>
  <c r="O214" i="54" s="1"/>
  <c r="P213" i="54"/>
  <c r="L213" i="54"/>
  <c r="K213" i="54" s="1"/>
  <c r="I213" i="54"/>
  <c r="J213" i="54" s="1"/>
  <c r="P212" i="54"/>
  <c r="L212" i="54"/>
  <c r="K212" i="54" s="1"/>
  <c r="I212" i="54"/>
  <c r="J212" i="54" s="1"/>
  <c r="O212" i="54" s="1"/>
  <c r="Y211" i="54"/>
  <c r="P211" i="54"/>
  <c r="L211" i="54"/>
  <c r="K211" i="54" s="1"/>
  <c r="I211" i="54"/>
  <c r="J211" i="54" s="1"/>
  <c r="O211" i="54" s="1"/>
  <c r="Y210" i="54"/>
  <c r="P210" i="54"/>
  <c r="L210" i="54"/>
  <c r="K210" i="54" s="1"/>
  <c r="I210" i="54"/>
  <c r="J210" i="54" s="1"/>
  <c r="O210" i="54" s="1"/>
  <c r="Z209" i="54"/>
  <c r="Y209" i="54"/>
  <c r="P209" i="54"/>
  <c r="L209" i="54"/>
  <c r="K209" i="54" s="1"/>
  <c r="I209" i="54"/>
  <c r="J209" i="54" s="1"/>
  <c r="O209" i="54" s="1"/>
  <c r="P208" i="54"/>
  <c r="L208" i="54"/>
  <c r="K208" i="54" s="1"/>
  <c r="I208" i="54"/>
  <c r="P207" i="54"/>
  <c r="L207" i="54"/>
  <c r="K207" i="54" s="1"/>
  <c r="I207" i="54"/>
  <c r="J207" i="54" s="1"/>
  <c r="O207" i="54" s="1"/>
  <c r="P206" i="54"/>
  <c r="L206" i="54"/>
  <c r="I206" i="54"/>
  <c r="J206" i="54" s="1"/>
  <c r="P205" i="54"/>
  <c r="L205" i="54"/>
  <c r="K205" i="54" s="1"/>
  <c r="I205" i="54"/>
  <c r="J205" i="54" s="1"/>
  <c r="W202" i="54" s="1"/>
  <c r="Y204" i="54"/>
  <c r="P204" i="54"/>
  <c r="L204" i="54"/>
  <c r="K204" i="54" s="1"/>
  <c r="I204" i="54"/>
  <c r="J204" i="54" s="1"/>
  <c r="O204" i="54" s="1"/>
  <c r="Y203" i="54"/>
  <c r="P203" i="54"/>
  <c r="L203" i="54"/>
  <c r="K203" i="54" s="1"/>
  <c r="I203" i="54"/>
  <c r="J203" i="54" s="1"/>
  <c r="O203" i="54" s="1"/>
  <c r="Z202" i="54"/>
  <c r="Y202" i="54"/>
  <c r="P202" i="54"/>
  <c r="L202" i="54"/>
  <c r="K202" i="54" s="1"/>
  <c r="I202" i="54"/>
  <c r="J202" i="54" s="1"/>
  <c r="O202" i="54" s="1"/>
  <c r="P201" i="54"/>
  <c r="L201" i="54"/>
  <c r="K201" i="54" s="1"/>
  <c r="I201" i="54"/>
  <c r="J201" i="54" s="1"/>
  <c r="O201" i="54" s="1"/>
  <c r="P200" i="54"/>
  <c r="L200" i="54"/>
  <c r="K200" i="54" s="1"/>
  <c r="I200" i="54"/>
  <c r="J200" i="54" s="1"/>
  <c r="O200" i="54" s="1"/>
  <c r="P199" i="54"/>
  <c r="L199" i="54"/>
  <c r="K199" i="54" s="1"/>
  <c r="I199" i="54"/>
  <c r="P198" i="54"/>
  <c r="L198" i="54"/>
  <c r="K198" i="54" s="1"/>
  <c r="I198" i="54"/>
  <c r="J198" i="54" s="1"/>
  <c r="O198" i="54" s="1"/>
  <c r="Y197" i="54"/>
  <c r="P197" i="54"/>
  <c r="L197" i="54"/>
  <c r="K197" i="54" s="1"/>
  <c r="I197" i="54"/>
  <c r="J197" i="54" s="1"/>
  <c r="O197" i="54" s="1"/>
  <c r="Y196" i="54"/>
  <c r="P196" i="54"/>
  <c r="L196" i="54"/>
  <c r="K196" i="54" s="1"/>
  <c r="I196" i="54"/>
  <c r="J196" i="54" s="1"/>
  <c r="O196" i="54" s="1"/>
  <c r="Z195" i="54"/>
  <c r="Y195" i="54"/>
  <c r="P195" i="54"/>
  <c r="L195" i="54"/>
  <c r="K195" i="54" s="1"/>
  <c r="I195" i="54"/>
  <c r="J195" i="54" s="1"/>
  <c r="O195" i="54" s="1"/>
  <c r="P194" i="54"/>
  <c r="L194" i="54"/>
  <c r="K194" i="54" s="1"/>
  <c r="I194" i="54"/>
  <c r="J194" i="54" s="1"/>
  <c r="O194" i="54" s="1"/>
  <c r="P193" i="54"/>
  <c r="L193" i="54"/>
  <c r="K193" i="54" s="1"/>
  <c r="I193" i="54"/>
  <c r="J193" i="54" s="1"/>
  <c r="O193" i="54" s="1"/>
  <c r="P192" i="54"/>
  <c r="L192" i="54"/>
  <c r="I192" i="54"/>
  <c r="P191" i="54"/>
  <c r="L191" i="54"/>
  <c r="K191" i="54" s="1"/>
  <c r="I191" i="54"/>
  <c r="J191" i="54" s="1"/>
  <c r="O191" i="54" s="1"/>
  <c r="Y190" i="54"/>
  <c r="P190" i="54"/>
  <c r="L190" i="54"/>
  <c r="K190" i="54" s="1"/>
  <c r="I190" i="54"/>
  <c r="J190" i="54" s="1"/>
  <c r="O190" i="54" s="1"/>
  <c r="Y189" i="54"/>
  <c r="P189" i="54"/>
  <c r="L189" i="54"/>
  <c r="K189" i="54" s="1"/>
  <c r="I189" i="54"/>
  <c r="J189" i="54" s="1"/>
  <c r="O189" i="54" s="1"/>
  <c r="Z188" i="54"/>
  <c r="Y188" i="54"/>
  <c r="P188" i="54"/>
  <c r="L188" i="54"/>
  <c r="K188" i="54" s="1"/>
  <c r="I188" i="54"/>
  <c r="J188" i="54" s="1"/>
  <c r="O188" i="54" s="1"/>
  <c r="P187" i="54"/>
  <c r="L187" i="54"/>
  <c r="K187" i="54" s="1"/>
  <c r="I187" i="54"/>
  <c r="J187" i="54" s="1"/>
  <c r="O187" i="54" s="1"/>
  <c r="P186" i="54"/>
  <c r="L186" i="54"/>
  <c r="K186" i="54" s="1"/>
  <c r="I186" i="54"/>
  <c r="J186" i="54" s="1"/>
  <c r="O186" i="54" s="1"/>
  <c r="P185" i="54"/>
  <c r="L185" i="54"/>
  <c r="K185" i="54" s="1"/>
  <c r="I185" i="54"/>
  <c r="P184" i="54"/>
  <c r="L184" i="54"/>
  <c r="K184" i="54" s="1"/>
  <c r="I184" i="54"/>
  <c r="J184" i="54" s="1"/>
  <c r="O184" i="54" s="1"/>
  <c r="Y183" i="54"/>
  <c r="P183" i="54"/>
  <c r="L183" i="54"/>
  <c r="K183" i="54" s="1"/>
  <c r="I183" i="54"/>
  <c r="J183" i="54" s="1"/>
  <c r="O183" i="54" s="1"/>
  <c r="Y182" i="54"/>
  <c r="P182" i="54"/>
  <c r="L182" i="54"/>
  <c r="K182" i="54" s="1"/>
  <c r="I182" i="54"/>
  <c r="J182" i="54" s="1"/>
  <c r="O182" i="54" s="1"/>
  <c r="Z181" i="54"/>
  <c r="Y181" i="54"/>
  <c r="P181" i="54"/>
  <c r="L181" i="54"/>
  <c r="K181" i="54" s="1"/>
  <c r="I181" i="54"/>
  <c r="J181" i="54" s="1"/>
  <c r="O181" i="54" s="1"/>
  <c r="P180" i="54"/>
  <c r="L180" i="54"/>
  <c r="K180" i="54" s="1"/>
  <c r="I180" i="54"/>
  <c r="J180" i="54" s="1"/>
  <c r="O180" i="54" s="1"/>
  <c r="P179" i="54"/>
  <c r="L179" i="54"/>
  <c r="K179" i="54" s="1"/>
  <c r="I179" i="54"/>
  <c r="J179" i="54" s="1"/>
  <c r="O179" i="54" s="1"/>
  <c r="P178" i="54"/>
  <c r="L178" i="54"/>
  <c r="K178" i="54" s="1"/>
  <c r="I178" i="54"/>
  <c r="P177" i="54"/>
  <c r="L177" i="54"/>
  <c r="K177" i="54" s="1"/>
  <c r="I177" i="54"/>
  <c r="J177" i="54" s="1"/>
  <c r="Y176" i="54"/>
  <c r="P176" i="54"/>
  <c r="L176" i="54"/>
  <c r="K176" i="54" s="1"/>
  <c r="I176" i="54"/>
  <c r="J176" i="54" s="1"/>
  <c r="O176" i="54" s="1"/>
  <c r="Y175" i="54"/>
  <c r="P175" i="54"/>
  <c r="L175" i="54"/>
  <c r="K175" i="54" s="1"/>
  <c r="I175" i="54"/>
  <c r="J175" i="54" s="1"/>
  <c r="O175" i="54" s="1"/>
  <c r="Z174" i="54"/>
  <c r="Y174" i="54"/>
  <c r="P174" i="54"/>
  <c r="L174" i="54"/>
  <c r="K174" i="54" s="1"/>
  <c r="I174" i="54"/>
  <c r="J174" i="54" s="1"/>
  <c r="O174" i="54" s="1"/>
  <c r="P173" i="54"/>
  <c r="L173" i="54"/>
  <c r="K173" i="54" s="1"/>
  <c r="I173" i="54"/>
  <c r="J173" i="54" s="1"/>
  <c r="O173" i="54" s="1"/>
  <c r="P172" i="54"/>
  <c r="L172" i="54"/>
  <c r="K172" i="54" s="1"/>
  <c r="I172" i="54"/>
  <c r="J172" i="54" s="1"/>
  <c r="O172" i="54" s="1"/>
  <c r="P171" i="54"/>
  <c r="L171" i="54"/>
  <c r="I171" i="54"/>
  <c r="J171" i="54" s="1"/>
  <c r="P170" i="54"/>
  <c r="L170" i="54"/>
  <c r="K170" i="54" s="1"/>
  <c r="I170" i="54"/>
  <c r="J170" i="54" s="1"/>
  <c r="W167" i="54" s="1"/>
  <c r="Y169" i="54"/>
  <c r="P169" i="54"/>
  <c r="L169" i="54"/>
  <c r="K169" i="54" s="1"/>
  <c r="I169" i="54"/>
  <c r="J169" i="54" s="1"/>
  <c r="O169" i="54" s="1"/>
  <c r="Y168" i="54"/>
  <c r="P168" i="54"/>
  <c r="L168" i="54"/>
  <c r="K168" i="54" s="1"/>
  <c r="I168" i="54"/>
  <c r="J168" i="54" s="1"/>
  <c r="O168" i="54" s="1"/>
  <c r="Z167" i="54"/>
  <c r="Y167" i="54"/>
  <c r="P167" i="54"/>
  <c r="L167" i="54"/>
  <c r="K167" i="54" s="1"/>
  <c r="I167" i="54"/>
  <c r="J167" i="54" s="1"/>
  <c r="O167" i="54" s="1"/>
  <c r="P166" i="54"/>
  <c r="L166" i="54"/>
  <c r="K166" i="54" s="1"/>
  <c r="I166" i="54"/>
  <c r="J166" i="54" s="1"/>
  <c r="O166" i="54" s="1"/>
  <c r="P165" i="54"/>
  <c r="L165" i="54"/>
  <c r="K165" i="54" s="1"/>
  <c r="I165" i="54"/>
  <c r="J165" i="54" s="1"/>
  <c r="O165" i="54" s="1"/>
  <c r="P164" i="54"/>
  <c r="L164" i="54"/>
  <c r="I164" i="54"/>
  <c r="P163" i="54"/>
  <c r="L163" i="54"/>
  <c r="K163" i="54" s="1"/>
  <c r="I163" i="54"/>
  <c r="J163" i="54" s="1"/>
  <c r="O163" i="54" s="1"/>
  <c r="Y162" i="54"/>
  <c r="P162" i="54"/>
  <c r="L162" i="54"/>
  <c r="K162" i="54" s="1"/>
  <c r="I162" i="54"/>
  <c r="J162" i="54" s="1"/>
  <c r="O162" i="54" s="1"/>
  <c r="Y161" i="54"/>
  <c r="P161" i="54"/>
  <c r="L161" i="54"/>
  <c r="K161" i="54" s="1"/>
  <c r="I161" i="54"/>
  <c r="J161" i="54" s="1"/>
  <c r="O161" i="54" s="1"/>
  <c r="Z160" i="54"/>
  <c r="Y160" i="54"/>
  <c r="P160" i="54"/>
  <c r="L160" i="54"/>
  <c r="K160" i="54" s="1"/>
  <c r="I160" i="54"/>
  <c r="J160" i="54" s="1"/>
  <c r="O160" i="54" s="1"/>
  <c r="P159" i="54"/>
  <c r="L159" i="54"/>
  <c r="K159" i="54" s="1"/>
  <c r="I159" i="54"/>
  <c r="J159" i="54" s="1"/>
  <c r="O159" i="54" s="1"/>
  <c r="P158" i="54"/>
  <c r="L158" i="54"/>
  <c r="I158" i="54"/>
  <c r="J158" i="54" s="1"/>
  <c r="O158" i="54" s="1"/>
  <c r="P157" i="54"/>
  <c r="L157" i="54"/>
  <c r="K157" i="54" s="1"/>
  <c r="I157" i="54"/>
  <c r="J157" i="54" s="1"/>
  <c r="P156" i="54"/>
  <c r="L156" i="54"/>
  <c r="K156" i="54" s="1"/>
  <c r="I156" i="54"/>
  <c r="J156" i="54" s="1"/>
  <c r="Y155" i="54"/>
  <c r="P155" i="54"/>
  <c r="L155" i="54"/>
  <c r="K155" i="54" s="1"/>
  <c r="I155" i="54"/>
  <c r="J155" i="54" s="1"/>
  <c r="O155" i="54" s="1"/>
  <c r="Y154" i="54"/>
  <c r="P154" i="54"/>
  <c r="L154" i="54"/>
  <c r="K154" i="54" s="1"/>
  <c r="I154" i="54"/>
  <c r="J154" i="54" s="1"/>
  <c r="O154" i="54" s="1"/>
  <c r="Z153" i="54"/>
  <c r="Y153" i="54"/>
  <c r="P153" i="54"/>
  <c r="L153" i="54"/>
  <c r="K153" i="54" s="1"/>
  <c r="I153" i="54"/>
  <c r="J153" i="54" s="1"/>
  <c r="O153" i="54" s="1"/>
  <c r="P152" i="54"/>
  <c r="L152" i="54"/>
  <c r="K152" i="54" s="1"/>
  <c r="I152" i="54"/>
  <c r="J152" i="54" s="1"/>
  <c r="O152" i="54" s="1"/>
  <c r="P151" i="54"/>
  <c r="L151" i="54"/>
  <c r="I151" i="54"/>
  <c r="J151" i="54" s="1"/>
  <c r="O151" i="54" s="1"/>
  <c r="P150" i="54"/>
  <c r="L150" i="54"/>
  <c r="K150" i="54" s="1"/>
  <c r="I150" i="54"/>
  <c r="P149" i="54"/>
  <c r="L149" i="54"/>
  <c r="K149" i="54" s="1"/>
  <c r="I149" i="54"/>
  <c r="J149" i="54" s="1"/>
  <c r="Y148" i="54"/>
  <c r="P148" i="54"/>
  <c r="L148" i="54"/>
  <c r="K148" i="54" s="1"/>
  <c r="I148" i="54"/>
  <c r="J148" i="54" s="1"/>
  <c r="O148" i="54" s="1"/>
  <c r="Y147" i="54"/>
  <c r="P147" i="54"/>
  <c r="L147" i="54"/>
  <c r="K147" i="54" s="1"/>
  <c r="I147" i="54"/>
  <c r="J147" i="54" s="1"/>
  <c r="O147" i="54" s="1"/>
  <c r="Z146" i="54"/>
  <c r="Y146" i="54"/>
  <c r="P146" i="54"/>
  <c r="L146" i="54"/>
  <c r="K146" i="54" s="1"/>
  <c r="I146" i="54"/>
  <c r="J146" i="54" s="1"/>
  <c r="O146" i="54" s="1"/>
  <c r="P145" i="54"/>
  <c r="L145" i="54"/>
  <c r="K145" i="54" s="1"/>
  <c r="I145" i="54"/>
  <c r="J145" i="54" s="1"/>
  <c r="O145" i="54" s="1"/>
  <c r="P144" i="54"/>
  <c r="L144" i="54"/>
  <c r="K144" i="54" s="1"/>
  <c r="I144" i="54"/>
  <c r="J144" i="54" s="1"/>
  <c r="O144" i="54" s="1"/>
  <c r="P143" i="54"/>
  <c r="L143" i="54"/>
  <c r="K143" i="54" s="1"/>
  <c r="I143" i="54"/>
  <c r="J143" i="54" s="1"/>
  <c r="P142" i="54"/>
  <c r="L142" i="54"/>
  <c r="K142" i="54" s="1"/>
  <c r="I142" i="54"/>
  <c r="J142" i="54" s="1"/>
  <c r="Y141" i="54"/>
  <c r="P141" i="54"/>
  <c r="L141" i="54"/>
  <c r="K141" i="54" s="1"/>
  <c r="I141" i="54"/>
  <c r="J141" i="54" s="1"/>
  <c r="O141" i="54" s="1"/>
  <c r="Y140" i="54"/>
  <c r="P140" i="54"/>
  <c r="L140" i="54"/>
  <c r="K140" i="54" s="1"/>
  <c r="I140" i="54"/>
  <c r="J140" i="54" s="1"/>
  <c r="Z139" i="54"/>
  <c r="Y139" i="54"/>
  <c r="P139" i="54"/>
  <c r="L139" i="54"/>
  <c r="K139" i="54" s="1"/>
  <c r="I139" i="54"/>
  <c r="J139" i="54" s="1"/>
  <c r="O139" i="54" s="1"/>
  <c r="P138" i="54"/>
  <c r="L138" i="54"/>
  <c r="K138" i="54" s="1"/>
  <c r="I138" i="54"/>
  <c r="J138" i="54" s="1"/>
  <c r="P137" i="54"/>
  <c r="L137" i="54"/>
  <c r="K137" i="54" s="1"/>
  <c r="I137" i="54"/>
  <c r="J137" i="54" s="1"/>
  <c r="O137" i="54" s="1"/>
  <c r="P136" i="54"/>
  <c r="L136" i="54"/>
  <c r="K136" i="54" s="1"/>
  <c r="I136" i="54"/>
  <c r="J136" i="54" s="1"/>
  <c r="O136" i="54" s="1"/>
  <c r="P135" i="54"/>
  <c r="L135" i="54"/>
  <c r="K135" i="54" s="1"/>
  <c r="I135" i="54"/>
  <c r="J135" i="54" s="1"/>
  <c r="O135" i="54" s="1"/>
  <c r="Y134" i="54"/>
  <c r="P134" i="54"/>
  <c r="L134" i="54"/>
  <c r="K134" i="54" s="1"/>
  <c r="I134" i="54"/>
  <c r="J134" i="54" s="1"/>
  <c r="O134" i="54" s="1"/>
  <c r="Y133" i="54"/>
  <c r="P133" i="54"/>
  <c r="L133" i="54"/>
  <c r="K133" i="54" s="1"/>
  <c r="I133" i="54"/>
  <c r="J133" i="54" s="1"/>
  <c r="O133" i="54" s="1"/>
  <c r="Z132" i="54"/>
  <c r="Y132" i="54"/>
  <c r="P132" i="54"/>
  <c r="L132" i="54"/>
  <c r="K132" i="54" s="1"/>
  <c r="I132" i="54"/>
  <c r="J132" i="54" s="1"/>
  <c r="O132" i="54" s="1"/>
  <c r="P131" i="54"/>
  <c r="L131" i="54"/>
  <c r="K131" i="54" s="1"/>
  <c r="I131" i="54"/>
  <c r="J131" i="54" s="1"/>
  <c r="O131" i="54" s="1"/>
  <c r="P130" i="54"/>
  <c r="L130" i="54"/>
  <c r="K130" i="54" s="1"/>
  <c r="I130" i="54"/>
  <c r="J130" i="54" s="1"/>
  <c r="O130" i="54" s="1"/>
  <c r="P129" i="54"/>
  <c r="L129" i="54"/>
  <c r="I129" i="54"/>
  <c r="J129" i="54" s="1"/>
  <c r="P128" i="54"/>
  <c r="L128" i="54"/>
  <c r="K128" i="54" s="1"/>
  <c r="I128" i="54"/>
  <c r="J128" i="54" s="1"/>
  <c r="O128" i="54" s="1"/>
  <c r="Y127" i="54"/>
  <c r="P127" i="54"/>
  <c r="L127" i="54"/>
  <c r="K127" i="54" s="1"/>
  <c r="I127" i="54"/>
  <c r="J127" i="54" s="1"/>
  <c r="O127" i="54" s="1"/>
  <c r="Y126" i="54"/>
  <c r="P126" i="54"/>
  <c r="L126" i="54"/>
  <c r="K126" i="54" s="1"/>
  <c r="I126" i="54"/>
  <c r="J126" i="54" s="1"/>
  <c r="O126" i="54" s="1"/>
  <c r="Z125" i="54"/>
  <c r="Y125" i="54"/>
  <c r="P125" i="54"/>
  <c r="L125" i="54"/>
  <c r="K125" i="54" s="1"/>
  <c r="I125" i="54"/>
  <c r="J125" i="54" s="1"/>
  <c r="O125" i="54" s="1"/>
  <c r="P124" i="54"/>
  <c r="L124" i="54"/>
  <c r="K124" i="54" s="1"/>
  <c r="I124" i="54"/>
  <c r="J124" i="54" s="1"/>
  <c r="O124" i="54" s="1"/>
  <c r="P123" i="54"/>
  <c r="L123" i="54"/>
  <c r="K123" i="54" s="1"/>
  <c r="I123" i="54"/>
  <c r="J123" i="54" s="1"/>
  <c r="O123" i="54" s="1"/>
  <c r="P122" i="54"/>
  <c r="L122" i="54"/>
  <c r="I122" i="54"/>
  <c r="J122" i="54" s="1"/>
  <c r="P121" i="54"/>
  <c r="L121" i="54"/>
  <c r="K121" i="54" s="1"/>
  <c r="I121" i="54"/>
  <c r="J121" i="54" s="1"/>
  <c r="W118" i="54" s="1"/>
  <c r="Y120" i="54"/>
  <c r="P120" i="54"/>
  <c r="L120" i="54"/>
  <c r="K120" i="54" s="1"/>
  <c r="I120" i="54"/>
  <c r="J120" i="54" s="1"/>
  <c r="O120" i="54" s="1"/>
  <c r="Y119" i="54"/>
  <c r="P119" i="54"/>
  <c r="L119" i="54"/>
  <c r="K119" i="54" s="1"/>
  <c r="I119" i="54"/>
  <c r="J119" i="54" s="1"/>
  <c r="O119" i="54" s="1"/>
  <c r="Z118" i="54"/>
  <c r="Y118" i="54"/>
  <c r="P118" i="54"/>
  <c r="L118" i="54"/>
  <c r="K118" i="54" s="1"/>
  <c r="I118" i="54"/>
  <c r="J118" i="54" s="1"/>
  <c r="O118" i="54" s="1"/>
  <c r="P117" i="54"/>
  <c r="L117" i="54"/>
  <c r="I117" i="54"/>
  <c r="J117" i="54" s="1"/>
  <c r="O117" i="54" s="1"/>
  <c r="P116" i="54"/>
  <c r="L116" i="54"/>
  <c r="K116" i="54" s="1"/>
  <c r="I116" i="54"/>
  <c r="J116" i="54" s="1"/>
  <c r="O116" i="54" s="1"/>
  <c r="P115" i="54"/>
  <c r="L115" i="54"/>
  <c r="K115" i="54" s="1"/>
  <c r="I115" i="54"/>
  <c r="J115" i="54" s="1"/>
  <c r="O115" i="54" s="1"/>
  <c r="P114" i="54"/>
  <c r="L114" i="54"/>
  <c r="K114" i="54" s="1"/>
  <c r="I114" i="54"/>
  <c r="J114" i="54" s="1"/>
  <c r="O114" i="54" s="1"/>
  <c r="Y113" i="54"/>
  <c r="P113" i="54"/>
  <c r="L113" i="54"/>
  <c r="K113" i="54" s="1"/>
  <c r="I113" i="54"/>
  <c r="J113" i="54" s="1"/>
  <c r="O113" i="54" s="1"/>
  <c r="Y112" i="54"/>
  <c r="P112" i="54"/>
  <c r="L112" i="54"/>
  <c r="K112" i="54" s="1"/>
  <c r="I112" i="54"/>
  <c r="J112" i="54" s="1"/>
  <c r="O112" i="54" s="1"/>
  <c r="Z111" i="54"/>
  <c r="Y111" i="54"/>
  <c r="P111" i="54"/>
  <c r="L111" i="54"/>
  <c r="K111" i="54" s="1"/>
  <c r="I111" i="54"/>
  <c r="J111" i="54" s="1"/>
  <c r="O111" i="54" s="1"/>
  <c r="P110" i="54"/>
  <c r="L110" i="54"/>
  <c r="K110" i="54" s="1"/>
  <c r="I110" i="54"/>
  <c r="J110" i="54" s="1"/>
  <c r="O110" i="54" s="1"/>
  <c r="P109" i="54"/>
  <c r="L109" i="54"/>
  <c r="K109" i="54" s="1"/>
  <c r="I109" i="54"/>
  <c r="J109" i="54" s="1"/>
  <c r="O109" i="54" s="1"/>
  <c r="P108" i="54"/>
  <c r="L108" i="54"/>
  <c r="K108" i="54" s="1"/>
  <c r="I108" i="54"/>
  <c r="J108" i="54" s="1"/>
  <c r="O108" i="54" s="1"/>
  <c r="P107" i="54"/>
  <c r="L107" i="54"/>
  <c r="K107" i="54" s="1"/>
  <c r="I107" i="54"/>
  <c r="J107" i="54" s="1"/>
  <c r="Y106" i="54"/>
  <c r="P106" i="54"/>
  <c r="L106" i="54"/>
  <c r="K106" i="54" s="1"/>
  <c r="I106" i="54"/>
  <c r="J106" i="54" s="1"/>
  <c r="O106" i="54" s="1"/>
  <c r="Y105" i="54"/>
  <c r="P105" i="54"/>
  <c r="L105" i="54"/>
  <c r="K105" i="54" s="1"/>
  <c r="I105" i="54"/>
  <c r="J105" i="54" s="1"/>
  <c r="O105" i="54" s="1"/>
  <c r="Z104" i="54"/>
  <c r="Y104" i="54"/>
  <c r="P104" i="54"/>
  <c r="L104" i="54"/>
  <c r="K104" i="54" s="1"/>
  <c r="I104" i="54"/>
  <c r="J104" i="54" s="1"/>
  <c r="O104" i="54" s="1"/>
  <c r="P103" i="54"/>
  <c r="L103" i="54"/>
  <c r="K103" i="54" s="1"/>
  <c r="I103" i="54"/>
  <c r="J103" i="54" s="1"/>
  <c r="O103" i="54" s="1"/>
  <c r="P102" i="54"/>
  <c r="L102" i="54"/>
  <c r="K102" i="54" s="1"/>
  <c r="I102" i="54"/>
  <c r="J102" i="54" s="1"/>
  <c r="O102" i="54" s="1"/>
  <c r="P101" i="54"/>
  <c r="L101" i="54"/>
  <c r="K101" i="54" s="1"/>
  <c r="I101" i="54"/>
  <c r="J101" i="54" s="1"/>
  <c r="P100" i="54"/>
  <c r="L100" i="54"/>
  <c r="K100" i="54" s="1"/>
  <c r="I100" i="54"/>
  <c r="J100" i="54" s="1"/>
  <c r="Y99" i="54"/>
  <c r="P99" i="54"/>
  <c r="L99" i="54"/>
  <c r="K99" i="54" s="1"/>
  <c r="I99" i="54"/>
  <c r="J99" i="54" s="1"/>
  <c r="O99" i="54" s="1"/>
  <c r="Y98" i="54"/>
  <c r="P98" i="54"/>
  <c r="L98" i="54"/>
  <c r="K98" i="54" s="1"/>
  <c r="I98" i="54"/>
  <c r="J98" i="54" s="1"/>
  <c r="O98" i="54" s="1"/>
  <c r="Z97" i="54"/>
  <c r="Y97" i="54"/>
  <c r="P97" i="54"/>
  <c r="L97" i="54"/>
  <c r="K97" i="54" s="1"/>
  <c r="I97" i="54"/>
  <c r="J97" i="54" s="1"/>
  <c r="O97" i="54" s="1"/>
  <c r="P96" i="54"/>
  <c r="L96" i="54"/>
  <c r="K96" i="54" s="1"/>
  <c r="I96" i="54"/>
  <c r="J96" i="54" s="1"/>
  <c r="O96" i="54" s="1"/>
  <c r="P95" i="54"/>
  <c r="L95" i="54"/>
  <c r="K95" i="54" s="1"/>
  <c r="I95" i="54"/>
  <c r="J95" i="54" s="1"/>
  <c r="O95" i="54" s="1"/>
  <c r="P94" i="54"/>
  <c r="L94" i="54"/>
  <c r="K94" i="54" s="1"/>
  <c r="I94" i="54"/>
  <c r="J94" i="54" s="1"/>
  <c r="P93" i="54"/>
  <c r="L93" i="54"/>
  <c r="K93" i="54" s="1"/>
  <c r="I93" i="54"/>
  <c r="J93" i="54" s="1"/>
  <c r="W90" i="54" s="1"/>
  <c r="Y92" i="54"/>
  <c r="P92" i="54"/>
  <c r="L92" i="54"/>
  <c r="K92" i="54" s="1"/>
  <c r="I92" i="54"/>
  <c r="J92" i="54" s="1"/>
  <c r="O92" i="54" s="1"/>
  <c r="Y91" i="54"/>
  <c r="P91" i="54"/>
  <c r="L91" i="54"/>
  <c r="K91" i="54" s="1"/>
  <c r="I91" i="54"/>
  <c r="J91" i="54" s="1"/>
  <c r="O91" i="54" s="1"/>
  <c r="Z90" i="54"/>
  <c r="Y90" i="54"/>
  <c r="P90" i="54"/>
  <c r="L90" i="54"/>
  <c r="K90" i="54" s="1"/>
  <c r="I90" i="54"/>
  <c r="J90" i="54" s="1"/>
  <c r="O90" i="54" s="1"/>
  <c r="P89" i="54"/>
  <c r="L89" i="54"/>
  <c r="K89" i="54" s="1"/>
  <c r="I89" i="54"/>
  <c r="J89" i="54" s="1"/>
  <c r="O89" i="54" s="1"/>
  <c r="P88" i="54"/>
  <c r="L88" i="54"/>
  <c r="I88" i="54"/>
  <c r="J88" i="54" s="1"/>
  <c r="O88" i="54" s="1"/>
  <c r="P87" i="54"/>
  <c r="L87" i="54"/>
  <c r="K87" i="54" s="1"/>
  <c r="I87" i="54"/>
  <c r="J87" i="54" s="1"/>
  <c r="P86" i="54"/>
  <c r="L86" i="54"/>
  <c r="K86" i="54" s="1"/>
  <c r="I86" i="54"/>
  <c r="J86" i="54" s="1"/>
  <c r="Y85" i="54"/>
  <c r="P85" i="54"/>
  <c r="L85" i="54"/>
  <c r="K85" i="54" s="1"/>
  <c r="I85" i="54"/>
  <c r="J85" i="54" s="1"/>
  <c r="O85" i="54" s="1"/>
  <c r="Y84" i="54"/>
  <c r="P84" i="54"/>
  <c r="L84" i="54"/>
  <c r="K84" i="54" s="1"/>
  <c r="I84" i="54"/>
  <c r="J84" i="54" s="1"/>
  <c r="O84" i="54" s="1"/>
  <c r="Z83" i="54"/>
  <c r="Y83" i="54"/>
  <c r="P83" i="54"/>
  <c r="L83" i="54"/>
  <c r="K83" i="54" s="1"/>
  <c r="I83" i="54"/>
  <c r="J83" i="54" s="1"/>
  <c r="O83" i="54" s="1"/>
  <c r="P82" i="54"/>
  <c r="L82" i="54"/>
  <c r="K82" i="54" s="1"/>
  <c r="I82" i="54"/>
  <c r="J82" i="54" s="1"/>
  <c r="O82" i="54" s="1"/>
  <c r="P81" i="54"/>
  <c r="L81" i="54"/>
  <c r="K81" i="54" s="1"/>
  <c r="I81" i="54"/>
  <c r="J81" i="54" s="1"/>
  <c r="O81" i="54" s="1"/>
  <c r="P80" i="54"/>
  <c r="L80" i="54"/>
  <c r="I80" i="54"/>
  <c r="J80" i="54" s="1"/>
  <c r="P79" i="54"/>
  <c r="L79" i="54"/>
  <c r="K79" i="54" s="1"/>
  <c r="I79" i="54"/>
  <c r="J79" i="54" s="1"/>
  <c r="O79" i="54" s="1"/>
  <c r="Y78" i="54"/>
  <c r="P78" i="54"/>
  <c r="L78" i="54"/>
  <c r="K78" i="54" s="1"/>
  <c r="I78" i="54"/>
  <c r="J78" i="54" s="1"/>
  <c r="O78" i="54" s="1"/>
  <c r="Y77" i="54"/>
  <c r="P77" i="54"/>
  <c r="L77" i="54"/>
  <c r="K77" i="54" s="1"/>
  <c r="I77" i="54"/>
  <c r="J77" i="54" s="1"/>
  <c r="O77" i="54" s="1"/>
  <c r="Z76" i="54"/>
  <c r="Y76" i="54"/>
  <c r="P76" i="54"/>
  <c r="L76" i="54"/>
  <c r="K76" i="54" s="1"/>
  <c r="I76" i="54"/>
  <c r="J76" i="54" s="1"/>
  <c r="P75" i="54"/>
  <c r="L75" i="54"/>
  <c r="K75" i="54" s="1"/>
  <c r="I75" i="54"/>
  <c r="J75" i="54" s="1"/>
  <c r="O75" i="54" s="1"/>
  <c r="P74" i="54"/>
  <c r="L74" i="54"/>
  <c r="K74" i="54" s="1"/>
  <c r="I74" i="54"/>
  <c r="J74" i="54" s="1"/>
  <c r="O74" i="54" s="1"/>
  <c r="P73" i="54"/>
  <c r="L73" i="54"/>
  <c r="K73" i="54" s="1"/>
  <c r="I73" i="54"/>
  <c r="J73" i="54" s="1"/>
  <c r="O73" i="54" s="1"/>
  <c r="P72" i="54"/>
  <c r="L72" i="54"/>
  <c r="K72" i="54" s="1"/>
  <c r="I72" i="54"/>
  <c r="J72" i="54" s="1"/>
  <c r="O72" i="54" s="1"/>
  <c r="Y71" i="54"/>
  <c r="P71" i="54"/>
  <c r="L71" i="54"/>
  <c r="K71" i="54" s="1"/>
  <c r="I71" i="54"/>
  <c r="J71" i="54" s="1"/>
  <c r="O71" i="54" s="1"/>
  <c r="Y70" i="54"/>
  <c r="P70" i="54"/>
  <c r="L70" i="54"/>
  <c r="K70" i="54" s="1"/>
  <c r="I70" i="54"/>
  <c r="J70" i="54" s="1"/>
  <c r="O70" i="54" s="1"/>
  <c r="Z69" i="54"/>
  <c r="Y69" i="54"/>
  <c r="P69" i="54"/>
  <c r="L69" i="54"/>
  <c r="K69" i="54" s="1"/>
  <c r="I69" i="54"/>
  <c r="J69" i="54" s="1"/>
  <c r="O69" i="54" s="1"/>
  <c r="P68" i="54"/>
  <c r="L68" i="54"/>
  <c r="K68" i="54" s="1"/>
  <c r="I68" i="54"/>
  <c r="J68" i="54" s="1"/>
  <c r="O68" i="54" s="1"/>
  <c r="P67" i="54"/>
  <c r="L67" i="54"/>
  <c r="I67" i="54"/>
  <c r="J67" i="54" s="1"/>
  <c r="O67" i="54" s="1"/>
  <c r="P66" i="54"/>
  <c r="L66" i="54"/>
  <c r="K66" i="54" s="1"/>
  <c r="I66" i="54"/>
  <c r="J66" i="54" s="1"/>
  <c r="P65" i="54"/>
  <c r="L65" i="54"/>
  <c r="K65" i="54" s="1"/>
  <c r="I65" i="54"/>
  <c r="J65" i="54" s="1"/>
  <c r="W62" i="54" s="1"/>
  <c r="Y64" i="54"/>
  <c r="P64" i="54"/>
  <c r="L64" i="54"/>
  <c r="K64" i="54" s="1"/>
  <c r="I64" i="54"/>
  <c r="J64" i="54" s="1"/>
  <c r="O64" i="54" s="1"/>
  <c r="Y63" i="54"/>
  <c r="P63" i="54"/>
  <c r="L63" i="54"/>
  <c r="K63" i="54" s="1"/>
  <c r="I63" i="54"/>
  <c r="J63" i="54" s="1"/>
  <c r="O63" i="54" s="1"/>
  <c r="Z62" i="54"/>
  <c r="Y62" i="54"/>
  <c r="P62" i="54"/>
  <c r="L62" i="54"/>
  <c r="K62" i="54" s="1"/>
  <c r="I62" i="54"/>
  <c r="J62" i="54" s="1"/>
  <c r="O62" i="54" s="1"/>
  <c r="P61" i="54"/>
  <c r="L61" i="54"/>
  <c r="K61" i="54" s="1"/>
  <c r="I61" i="54"/>
  <c r="J61" i="54" s="1"/>
  <c r="O61" i="54" s="1"/>
  <c r="P60" i="54"/>
  <c r="L60" i="54"/>
  <c r="K60" i="54" s="1"/>
  <c r="I60" i="54"/>
  <c r="J60" i="54" s="1"/>
  <c r="O60" i="54" s="1"/>
  <c r="P59" i="54"/>
  <c r="L59" i="54"/>
  <c r="I59" i="54"/>
  <c r="P58" i="54"/>
  <c r="L58" i="54"/>
  <c r="K58" i="54" s="1"/>
  <c r="I58" i="54"/>
  <c r="J58" i="54" s="1"/>
  <c r="W55" i="54" s="1"/>
  <c r="Y57" i="54"/>
  <c r="P57" i="54"/>
  <c r="L57" i="54"/>
  <c r="K57" i="54" s="1"/>
  <c r="I57" i="54"/>
  <c r="J57" i="54" s="1"/>
  <c r="O57" i="54" s="1"/>
  <c r="Y56" i="54"/>
  <c r="P56" i="54"/>
  <c r="L56" i="54"/>
  <c r="K56" i="54" s="1"/>
  <c r="I56" i="54"/>
  <c r="J56" i="54" s="1"/>
  <c r="O56" i="54" s="1"/>
  <c r="Z55" i="54"/>
  <c r="Y55" i="54"/>
  <c r="P55" i="54"/>
  <c r="L55" i="54"/>
  <c r="K55" i="54" s="1"/>
  <c r="I55" i="54"/>
  <c r="J55" i="54" s="1"/>
  <c r="O55" i="54" s="1"/>
  <c r="P54" i="54"/>
  <c r="L54" i="54"/>
  <c r="K54" i="54" s="1"/>
  <c r="I54" i="54"/>
  <c r="J54" i="54" s="1"/>
  <c r="O54" i="54" s="1"/>
  <c r="P53" i="54"/>
  <c r="L53" i="54"/>
  <c r="K53" i="54" s="1"/>
  <c r="I53" i="54"/>
  <c r="J53" i="54" s="1"/>
  <c r="O53" i="54" s="1"/>
  <c r="P52" i="54"/>
  <c r="L52" i="54"/>
  <c r="K52" i="54" s="1"/>
  <c r="I52" i="54"/>
  <c r="J52" i="54" s="1"/>
  <c r="P51" i="54"/>
  <c r="L51" i="54"/>
  <c r="K51" i="54" s="1"/>
  <c r="I51" i="54"/>
  <c r="J51" i="54" s="1"/>
  <c r="W48" i="54" s="1"/>
  <c r="Y50" i="54"/>
  <c r="P50" i="54"/>
  <c r="L50" i="54"/>
  <c r="K50" i="54" s="1"/>
  <c r="I50" i="54"/>
  <c r="J50" i="54" s="1"/>
  <c r="O50" i="54" s="1"/>
  <c r="Y49" i="54"/>
  <c r="P49" i="54"/>
  <c r="L49" i="54"/>
  <c r="K49" i="54" s="1"/>
  <c r="I49" i="54"/>
  <c r="J49" i="54" s="1"/>
  <c r="O49" i="54" s="1"/>
  <c r="Z48" i="54"/>
  <c r="Y48" i="54"/>
  <c r="P48" i="54"/>
  <c r="L48" i="54"/>
  <c r="K48" i="54" s="1"/>
  <c r="I48" i="54"/>
  <c r="J48" i="54" s="1"/>
  <c r="O48" i="54" s="1"/>
  <c r="P47" i="54"/>
  <c r="L47" i="54"/>
  <c r="K47" i="54" s="1"/>
  <c r="I47" i="54"/>
  <c r="J47" i="54" s="1"/>
  <c r="O47" i="54" s="1"/>
  <c r="P46" i="54"/>
  <c r="L46" i="54"/>
  <c r="K46" i="54" s="1"/>
  <c r="I46" i="54"/>
  <c r="J46" i="54" s="1"/>
  <c r="O46" i="54" s="1"/>
  <c r="P45" i="54"/>
  <c r="L45" i="54"/>
  <c r="I45" i="54"/>
  <c r="J45" i="54" s="1"/>
  <c r="O45" i="54" s="1"/>
  <c r="P44" i="54"/>
  <c r="L44" i="54"/>
  <c r="K44" i="54" s="1"/>
  <c r="I44" i="54"/>
  <c r="J44" i="54" s="1"/>
  <c r="W41" i="54" s="1"/>
  <c r="Y43" i="54"/>
  <c r="P43" i="54"/>
  <c r="L43" i="54"/>
  <c r="K43" i="54" s="1"/>
  <c r="I43" i="54"/>
  <c r="J43" i="54" s="1"/>
  <c r="O43" i="54" s="1"/>
  <c r="Y42" i="54"/>
  <c r="P42" i="54"/>
  <c r="L42" i="54"/>
  <c r="K42" i="54" s="1"/>
  <c r="I42" i="54"/>
  <c r="J42" i="54" s="1"/>
  <c r="O42" i="54" s="1"/>
  <c r="Z41" i="54"/>
  <c r="Y41" i="54"/>
  <c r="P41" i="54"/>
  <c r="L41" i="54"/>
  <c r="K41" i="54" s="1"/>
  <c r="I41" i="54"/>
  <c r="J41" i="54" s="1"/>
  <c r="O41" i="54" s="1"/>
  <c r="P40" i="54"/>
  <c r="L40" i="54"/>
  <c r="K40" i="54" s="1"/>
  <c r="I40" i="54"/>
  <c r="J40" i="54" s="1"/>
  <c r="O40" i="54" s="1"/>
  <c r="P39" i="54"/>
  <c r="L39" i="54"/>
  <c r="K39" i="54" s="1"/>
  <c r="I39" i="54"/>
  <c r="J39" i="54" s="1"/>
  <c r="O39" i="54" s="1"/>
  <c r="P38" i="54"/>
  <c r="L38" i="54"/>
  <c r="K38" i="54" s="1"/>
  <c r="I38" i="54"/>
  <c r="J38" i="54" s="1"/>
  <c r="P37" i="54"/>
  <c r="L37" i="54"/>
  <c r="K37" i="54" s="1"/>
  <c r="I37" i="54"/>
  <c r="J37" i="54" s="1"/>
  <c r="Y36" i="54"/>
  <c r="P36" i="54"/>
  <c r="L36" i="54"/>
  <c r="K36" i="54" s="1"/>
  <c r="I36" i="54"/>
  <c r="J36" i="54" s="1"/>
  <c r="O36" i="54" s="1"/>
  <c r="Y35" i="54"/>
  <c r="P35" i="54"/>
  <c r="L35" i="54"/>
  <c r="K35" i="54" s="1"/>
  <c r="I35" i="54"/>
  <c r="J35" i="54" s="1"/>
  <c r="O35" i="54" s="1"/>
  <c r="Z34" i="54"/>
  <c r="Y34" i="54"/>
  <c r="P34" i="54"/>
  <c r="L34" i="54"/>
  <c r="K34" i="54" s="1"/>
  <c r="I34" i="54"/>
  <c r="J34" i="54" s="1"/>
  <c r="O34" i="54" s="1"/>
  <c r="P33" i="54"/>
  <c r="L33" i="54"/>
  <c r="K33" i="54" s="1"/>
  <c r="I33" i="54"/>
  <c r="J33" i="54" s="1"/>
  <c r="O33" i="54" s="1"/>
  <c r="P32" i="54"/>
  <c r="L32" i="54"/>
  <c r="K32" i="54" s="1"/>
  <c r="I32" i="54"/>
  <c r="J32" i="54" s="1"/>
  <c r="O32" i="54" s="1"/>
  <c r="P31" i="54"/>
  <c r="L31" i="54"/>
  <c r="K31" i="54" s="1"/>
  <c r="I31" i="54"/>
  <c r="J31" i="54" s="1"/>
  <c r="O31" i="54" s="1"/>
  <c r="P30" i="54"/>
  <c r="L30" i="54"/>
  <c r="K30" i="54" s="1"/>
  <c r="I30" i="54"/>
  <c r="J30" i="54" s="1"/>
  <c r="Y29" i="54"/>
  <c r="P29" i="54"/>
  <c r="L29" i="54"/>
  <c r="K29" i="54" s="1"/>
  <c r="I29" i="54"/>
  <c r="J29" i="54" s="1"/>
  <c r="O29" i="54" s="1"/>
  <c r="Y28" i="54"/>
  <c r="P28" i="54"/>
  <c r="L28" i="54"/>
  <c r="K28" i="54" s="1"/>
  <c r="I28" i="54"/>
  <c r="J28" i="54" s="1"/>
  <c r="O28" i="54" s="1"/>
  <c r="Z27" i="54"/>
  <c r="Y27" i="54"/>
  <c r="P27" i="54"/>
  <c r="L27" i="54"/>
  <c r="K27" i="54" s="1"/>
  <c r="I27" i="54"/>
  <c r="J27" i="54" s="1"/>
  <c r="O27" i="54" s="1"/>
  <c r="P26" i="54"/>
  <c r="L26" i="54"/>
  <c r="K26" i="54" s="1"/>
  <c r="I26" i="54"/>
  <c r="J26" i="54" s="1"/>
  <c r="O26" i="54" s="1"/>
  <c r="P25" i="54"/>
  <c r="L25" i="54"/>
  <c r="K25" i="54" s="1"/>
  <c r="I25" i="54"/>
  <c r="J25" i="54" s="1"/>
  <c r="O25" i="54" s="1"/>
  <c r="P24" i="54"/>
  <c r="L24" i="54"/>
  <c r="K24" i="54" s="1"/>
  <c r="I24" i="54"/>
  <c r="J24" i="54" s="1"/>
  <c r="O24" i="54" s="1"/>
  <c r="F14" i="54"/>
  <c r="O380" i="54" l="1"/>
  <c r="W377" i="54"/>
  <c r="K14" i="54"/>
  <c r="J14" i="54"/>
  <c r="Z137" i="54"/>
  <c r="AC343" i="54"/>
  <c r="AC344" i="54"/>
  <c r="L14" i="54"/>
  <c r="AC372" i="54"/>
  <c r="AC41" i="54"/>
  <c r="AC132" i="54"/>
  <c r="AC189" i="54"/>
  <c r="Z221" i="54"/>
  <c r="AC281" i="54"/>
  <c r="Z340" i="54"/>
  <c r="AC97" i="54"/>
  <c r="W125" i="54"/>
  <c r="W231" i="54"/>
  <c r="Z361" i="54"/>
  <c r="AC223" i="54"/>
  <c r="O345" i="54"/>
  <c r="W342" i="54"/>
  <c r="AC70" i="54"/>
  <c r="AC133" i="54"/>
  <c r="AC134" i="54"/>
  <c r="AC160" i="54"/>
  <c r="AC190" i="54"/>
  <c r="Z200" i="54"/>
  <c r="AC224" i="54"/>
  <c r="AC279" i="54"/>
  <c r="Z25" i="54"/>
  <c r="AC43" i="54"/>
  <c r="AC69" i="54"/>
  <c r="AC161" i="54"/>
  <c r="W196" i="54"/>
  <c r="AC225" i="54"/>
  <c r="Z228" i="54"/>
  <c r="Z347" i="54"/>
  <c r="AC99" i="54"/>
  <c r="AC162" i="54"/>
  <c r="AC315" i="54"/>
  <c r="AC98" i="54"/>
  <c r="Z163" i="54"/>
  <c r="O86" i="54"/>
  <c r="W83" i="54"/>
  <c r="O30" i="54"/>
  <c r="Y25" i="54" s="1"/>
  <c r="W27" i="54"/>
  <c r="O100" i="54"/>
  <c r="W97" i="54"/>
  <c r="O107" i="54"/>
  <c r="W104" i="54"/>
  <c r="O177" i="54"/>
  <c r="W174" i="54"/>
  <c r="Y38" i="54"/>
  <c r="W63" i="54"/>
  <c r="K59" i="54"/>
  <c r="Y59" i="54" s="1"/>
  <c r="O44" i="54"/>
  <c r="W91" i="54"/>
  <c r="O149" i="54"/>
  <c r="W146" i="54"/>
  <c r="O289" i="54"/>
  <c r="W286" i="54"/>
  <c r="W69" i="54"/>
  <c r="W321" i="54"/>
  <c r="O324" i="54"/>
  <c r="O359" i="54"/>
  <c r="W356" i="54"/>
  <c r="W84" i="54"/>
  <c r="Z95" i="54"/>
  <c r="Z277" i="54"/>
  <c r="Z291" i="54"/>
  <c r="W343" i="54"/>
  <c r="W349" i="54"/>
  <c r="Y255" i="54"/>
  <c r="Z354" i="54"/>
  <c r="Z165" i="54"/>
  <c r="Z214" i="54"/>
  <c r="Z298" i="54"/>
  <c r="W314" i="54"/>
  <c r="AC371" i="54"/>
  <c r="AC370" i="54"/>
  <c r="AC342" i="54"/>
  <c r="Z331" i="54"/>
  <c r="W329" i="54"/>
  <c r="AC314" i="54"/>
  <c r="AC316" i="54"/>
  <c r="AC280" i="54"/>
  <c r="W287" i="54"/>
  <c r="W252" i="54"/>
  <c r="AC251" i="54"/>
  <c r="AC252" i="54"/>
  <c r="AC253" i="54"/>
  <c r="W385" i="54"/>
  <c r="Z382" i="54"/>
  <c r="W378" i="54"/>
  <c r="Z375" i="54"/>
  <c r="Z368" i="54"/>
  <c r="W364" i="54"/>
  <c r="W357" i="54"/>
  <c r="W350" i="54"/>
  <c r="O325" i="54"/>
  <c r="Z326" i="54"/>
  <c r="Z319" i="54"/>
  <c r="W315" i="54"/>
  <c r="O312" i="54"/>
  <c r="Z305" i="54"/>
  <c r="W301" i="54"/>
  <c r="W294" i="54"/>
  <c r="K283" i="54"/>
  <c r="Y283" i="54" s="1"/>
  <c r="Z284" i="54"/>
  <c r="Z32" i="54"/>
  <c r="O51" i="54"/>
  <c r="Z74" i="54"/>
  <c r="Z81" i="54"/>
  <c r="Z102" i="54"/>
  <c r="Z109" i="54"/>
  <c r="W133" i="54"/>
  <c r="W154" i="54"/>
  <c r="W161" i="54"/>
  <c r="Z186" i="54"/>
  <c r="Z193" i="54"/>
  <c r="W209" i="54"/>
  <c r="W280" i="54"/>
  <c r="O65" i="54"/>
  <c r="W76" i="54"/>
  <c r="Z86" i="54"/>
  <c r="Z88" i="54"/>
  <c r="Z116" i="54"/>
  <c r="W119" i="54"/>
  <c r="Z123" i="54"/>
  <c r="Z130" i="54"/>
  <c r="Z149" i="54"/>
  <c r="Z151" i="54"/>
  <c r="Z158" i="54"/>
  <c r="W168" i="54"/>
  <c r="W175" i="54"/>
  <c r="W188" i="54"/>
  <c r="W238" i="54"/>
  <c r="Y262" i="54"/>
  <c r="Y94" i="54"/>
  <c r="Y143" i="54"/>
  <c r="W230" i="54"/>
  <c r="Z235" i="54"/>
  <c r="Z242" i="54"/>
  <c r="Z249" i="54"/>
  <c r="Z256" i="54"/>
  <c r="Z263" i="54"/>
  <c r="Z67" i="54"/>
  <c r="O80" i="54"/>
  <c r="Z93" i="54"/>
  <c r="W111" i="54"/>
  <c r="Z144" i="54"/>
  <c r="W160" i="54"/>
  <c r="W181" i="54"/>
  <c r="K192" i="54"/>
  <c r="Y192" i="54" s="1"/>
  <c r="Z207" i="54"/>
  <c r="W217" i="54"/>
  <c r="W224" i="54"/>
  <c r="K229" i="54"/>
  <c r="Y227" i="54" s="1"/>
  <c r="W265" i="54"/>
  <c r="Z270" i="54"/>
  <c r="W34" i="54"/>
  <c r="O37" i="54"/>
  <c r="Y32" i="54" s="1"/>
  <c r="W28" i="54"/>
  <c r="O38" i="54"/>
  <c r="Z44" i="54"/>
  <c r="Z72" i="54"/>
  <c r="O66" i="54"/>
  <c r="Y67" i="54" s="1"/>
  <c r="O52" i="54"/>
  <c r="Z58" i="54"/>
  <c r="Z37" i="54"/>
  <c r="W42" i="54"/>
  <c r="K45" i="54"/>
  <c r="Y45" i="54" s="1"/>
  <c r="W49" i="54"/>
  <c r="Y52" i="54"/>
  <c r="O58" i="54"/>
  <c r="J59" i="54"/>
  <c r="O76" i="54"/>
  <c r="Y74" i="54" s="1"/>
  <c r="Z79" i="54"/>
  <c r="Z30" i="54"/>
  <c r="Y24" i="54"/>
  <c r="Y31" i="54"/>
  <c r="W35" i="54"/>
  <c r="Z39" i="54"/>
  <c r="Z46" i="54"/>
  <c r="AC71" i="54"/>
  <c r="Z60" i="54"/>
  <c r="K67" i="54"/>
  <c r="W70" i="54"/>
  <c r="Y46" i="54"/>
  <c r="Z53" i="54"/>
  <c r="Y66" i="54"/>
  <c r="K80" i="54"/>
  <c r="Y80" i="54" s="1"/>
  <c r="O87" i="54"/>
  <c r="Z107" i="54"/>
  <c r="K122" i="54"/>
  <c r="Y122" i="54" s="1"/>
  <c r="W126" i="54"/>
  <c r="Z142" i="54"/>
  <c r="K88" i="54"/>
  <c r="Y87" i="54" s="1"/>
  <c r="Z100" i="54"/>
  <c r="O94" i="54"/>
  <c r="Y101" i="54"/>
  <c r="Y108" i="54"/>
  <c r="W112" i="54"/>
  <c r="Z121" i="54"/>
  <c r="Y136" i="54"/>
  <c r="O140" i="54"/>
  <c r="O142" i="54"/>
  <c r="W139" i="54"/>
  <c r="Y109" i="54"/>
  <c r="Z114" i="54"/>
  <c r="O156" i="54"/>
  <c r="W153" i="54"/>
  <c r="AC42" i="54"/>
  <c r="Z51" i="54"/>
  <c r="W56" i="54"/>
  <c r="W77" i="54"/>
  <c r="Y73" i="54"/>
  <c r="O93" i="54"/>
  <c r="W98" i="54"/>
  <c r="O101" i="54"/>
  <c r="W105" i="54"/>
  <c r="O121" i="54"/>
  <c r="Y116" i="54" s="1"/>
  <c r="Z128" i="54"/>
  <c r="Z135" i="54"/>
  <c r="K117" i="54"/>
  <c r="Y115" i="54" s="1"/>
  <c r="O122" i="54"/>
  <c r="Y123" i="54" s="1"/>
  <c r="K129" i="54"/>
  <c r="Y129" i="54" s="1"/>
  <c r="W132" i="54"/>
  <c r="O143" i="54"/>
  <c r="W147" i="54"/>
  <c r="J150" i="54"/>
  <c r="K158" i="54"/>
  <c r="Y157" i="54" s="1"/>
  <c r="J164" i="54"/>
  <c r="K171" i="54"/>
  <c r="Y171" i="54" s="1"/>
  <c r="AC188" i="54"/>
  <c r="W182" i="54"/>
  <c r="W203" i="54"/>
  <c r="O205" i="54"/>
  <c r="J208" i="54"/>
  <c r="O208" i="54" s="1"/>
  <c r="Z219" i="54"/>
  <c r="O213" i="54"/>
  <c r="Z247" i="54"/>
  <c r="Z261" i="54"/>
  <c r="Z268" i="54"/>
  <c r="Y269" i="54"/>
  <c r="W140" i="54"/>
  <c r="O157" i="54"/>
  <c r="Y158" i="54" s="1"/>
  <c r="K164" i="54"/>
  <c r="Y164" i="54" s="1"/>
  <c r="O170" i="54"/>
  <c r="Y178" i="54"/>
  <c r="J178" i="54"/>
  <c r="Z179" i="54"/>
  <c r="J192" i="54"/>
  <c r="W195" i="54"/>
  <c r="O206" i="54"/>
  <c r="W216" i="54"/>
  <c r="O219" i="54"/>
  <c r="O226" i="54"/>
  <c r="W223" i="54"/>
  <c r="O227" i="54"/>
  <c r="Y228" i="54" s="1"/>
  <c r="Z233" i="54"/>
  <c r="Y241" i="54"/>
  <c r="O259" i="54"/>
  <c r="O129" i="54"/>
  <c r="Y130" i="54" s="1"/>
  <c r="O138" i="54"/>
  <c r="K151" i="54"/>
  <c r="Y150" i="54" s="1"/>
  <c r="Z172" i="54"/>
  <c r="W189" i="54"/>
  <c r="W210" i="54"/>
  <c r="O275" i="54"/>
  <c r="W272" i="54"/>
  <c r="Z177" i="54"/>
  <c r="O171" i="54"/>
  <c r="Y172" i="54" s="1"/>
  <c r="J185" i="54"/>
  <c r="Y185" i="54"/>
  <c r="Y199" i="54"/>
  <c r="J199" i="54"/>
  <c r="Z240" i="54"/>
  <c r="O234" i="54"/>
  <c r="O240" i="54"/>
  <c r="W237" i="54"/>
  <c r="O261" i="54"/>
  <c r="W258" i="54"/>
  <c r="O264" i="54"/>
  <c r="Z289" i="54"/>
  <c r="O283" i="54"/>
  <c r="K206" i="54"/>
  <c r="Y206" i="54" s="1"/>
  <c r="K214" i="54"/>
  <c r="Y213" i="54" s="1"/>
  <c r="J220" i="54"/>
  <c r="K236" i="54"/>
  <c r="Y234" i="54" s="1"/>
  <c r="O241" i="54"/>
  <c r="W245" i="54"/>
  <c r="O247" i="54"/>
  <c r="K248" i="54"/>
  <c r="Y248" i="54" s="1"/>
  <c r="J249" i="54"/>
  <c r="O249" i="54" s="1"/>
  <c r="W251" i="54"/>
  <c r="O255" i="54"/>
  <c r="O262" i="54"/>
  <c r="W266" i="54"/>
  <c r="J269" i="54"/>
  <c r="W279" i="54"/>
  <c r="O290" i="54"/>
  <c r="W300" i="54"/>
  <c r="J301" i="54"/>
  <c r="O301" i="54" s="1"/>
  <c r="Y298" i="54" s="1"/>
  <c r="Z310" i="54"/>
  <c r="O304" i="54"/>
  <c r="W307" i="54"/>
  <c r="O310" i="54"/>
  <c r="W259" i="54"/>
  <c r="W273" i="54"/>
  <c r="K297" i="54"/>
  <c r="Y297" i="54" s="1"/>
  <c r="K304" i="54"/>
  <c r="Y304" i="54" s="1"/>
  <c r="W308" i="54"/>
  <c r="Z317" i="54"/>
  <c r="O311" i="54"/>
  <c r="O331" i="54"/>
  <c r="W328" i="54"/>
  <c r="K221" i="54"/>
  <c r="Y220" i="54" s="1"/>
  <c r="O248" i="54"/>
  <c r="Y276" i="54"/>
  <c r="Y277" i="54"/>
  <c r="Z282" i="54"/>
  <c r="Z296" i="54"/>
  <c r="P312" i="54"/>
  <c r="O296" i="54"/>
  <c r="O318" i="54"/>
  <c r="Z324" i="54"/>
  <c r="L318" i="54"/>
  <c r="P317" i="54"/>
  <c r="Y332" i="54"/>
  <c r="Y339" i="54"/>
  <c r="O370" i="54"/>
  <c r="L370" i="54"/>
  <c r="K370" i="54" s="1"/>
  <c r="O373" i="54"/>
  <c r="W370" i="54"/>
  <c r="Z387" i="54"/>
  <c r="Z338" i="54"/>
  <c r="J340" i="54"/>
  <c r="O340" i="54" s="1"/>
  <c r="J346" i="54"/>
  <c r="O353" i="54"/>
  <c r="Z359" i="54"/>
  <c r="Z373" i="54"/>
  <c r="O367" i="54"/>
  <c r="L367" i="54"/>
  <c r="O387" i="54"/>
  <c r="W384" i="54"/>
  <c r="K292" i="54"/>
  <c r="Y290" i="54" s="1"/>
  <c r="K312" i="54"/>
  <c r="Y311" i="54" s="1"/>
  <c r="O316" i="54"/>
  <c r="K325" i="54"/>
  <c r="Y325" i="54" s="1"/>
  <c r="O332" i="54"/>
  <c r="W336" i="54"/>
  <c r="O338" i="54"/>
  <c r="O369" i="54"/>
  <c r="L369" i="54"/>
  <c r="K369" i="54" s="1"/>
  <c r="Z333" i="54"/>
  <c r="O339" i="54"/>
  <c r="Z366" i="54"/>
  <c r="K346" i="54"/>
  <c r="Y346" i="54" s="1"/>
  <c r="K361" i="54"/>
  <c r="Y360" i="54" s="1"/>
  <c r="O368" i="54"/>
  <c r="L371" i="54"/>
  <c r="K371" i="54" s="1"/>
  <c r="Y375" i="54"/>
  <c r="Z380" i="54"/>
  <c r="K383" i="54"/>
  <c r="Y381" i="54" s="1"/>
  <c r="K355" i="54"/>
  <c r="Y353" i="54" s="1"/>
  <c r="O360" i="54"/>
  <c r="O366" i="54"/>
  <c r="K376" i="54"/>
  <c r="Y374" i="54" s="1"/>
  <c r="O381" i="54"/>
  <c r="L387" i="1"/>
  <c r="K387" i="1" s="1"/>
  <c r="I387" i="1"/>
  <c r="J387" i="1" s="1"/>
  <c r="O387" i="1" s="1"/>
  <c r="L386" i="1"/>
  <c r="K386" i="1" s="1"/>
  <c r="I386" i="1"/>
  <c r="J386" i="1" s="1"/>
  <c r="O386" i="1" s="1"/>
  <c r="L385" i="1"/>
  <c r="I385" i="1"/>
  <c r="J385" i="1" s="1"/>
  <c r="O385" i="1" s="1"/>
  <c r="L384" i="1"/>
  <c r="K384" i="1" s="1"/>
  <c r="I384" i="1"/>
  <c r="J384" i="1" s="1"/>
  <c r="O384" i="1" s="1"/>
  <c r="L383" i="1"/>
  <c r="K383" i="1" s="1"/>
  <c r="I383" i="1"/>
  <c r="J383" i="1" s="1"/>
  <c r="O383" i="1" s="1"/>
  <c r="L382" i="1"/>
  <c r="K382" i="1" s="1"/>
  <c r="I382" i="1"/>
  <c r="J382" i="1" s="1"/>
  <c r="L381" i="1"/>
  <c r="K381" i="1" s="1"/>
  <c r="I381" i="1"/>
  <c r="J381" i="1" s="1"/>
  <c r="O381" i="1" s="1"/>
  <c r="L380" i="1"/>
  <c r="K380" i="1" s="1"/>
  <c r="I380" i="1"/>
  <c r="J380" i="1" s="1"/>
  <c r="O380" i="1" s="1"/>
  <c r="L379" i="1"/>
  <c r="K379" i="1" s="1"/>
  <c r="I379" i="1"/>
  <c r="J379" i="1" s="1"/>
  <c r="O379" i="1" s="1"/>
  <c r="L378" i="1"/>
  <c r="K378" i="1" s="1"/>
  <c r="I378" i="1"/>
  <c r="J378" i="1"/>
  <c r="L377" i="1"/>
  <c r="K377" i="1" s="1"/>
  <c r="I377" i="1"/>
  <c r="J377" i="1" s="1"/>
  <c r="O377" i="1" s="1"/>
  <c r="L376" i="1"/>
  <c r="K376" i="1" s="1"/>
  <c r="I376" i="1"/>
  <c r="J376" i="1" s="1"/>
  <c r="O376" i="1" s="1"/>
  <c r="L375" i="1"/>
  <c r="K375" i="1" s="1"/>
  <c r="I375" i="1"/>
  <c r="J375" i="1" s="1"/>
  <c r="O375" i="1" s="1"/>
  <c r="L374" i="1"/>
  <c r="K374" i="1" s="1"/>
  <c r="I374" i="1"/>
  <c r="J374" i="1" s="1"/>
  <c r="O374" i="1" s="1"/>
  <c r="L373" i="1"/>
  <c r="K373" i="1" s="1"/>
  <c r="I373" i="1"/>
  <c r="J373" i="1" s="1"/>
  <c r="W370" i="1" s="1"/>
  <c r="L372" i="1"/>
  <c r="K372" i="1" s="1"/>
  <c r="I372" i="1"/>
  <c r="J372" i="1" s="1"/>
  <c r="O372" i="1" s="1"/>
  <c r="L371" i="1"/>
  <c r="K371" i="1" s="1"/>
  <c r="I371" i="1"/>
  <c r="J371" i="1" s="1"/>
  <c r="O371" i="1" s="1"/>
  <c r="L370" i="1"/>
  <c r="K370" i="1" s="1"/>
  <c r="I370" i="1"/>
  <c r="J370" i="1" s="1"/>
  <c r="O370" i="1" s="1"/>
  <c r="L369" i="1"/>
  <c r="K369" i="1" s="1"/>
  <c r="I369" i="1"/>
  <c r="J369" i="1" s="1"/>
  <c r="O369" i="1" s="1"/>
  <c r="L368" i="1"/>
  <c r="K368" i="1" s="1"/>
  <c r="I368" i="1"/>
  <c r="J368" i="1" s="1"/>
  <c r="O368" i="1" s="1"/>
  <c r="L367" i="1"/>
  <c r="K367" i="1" s="1"/>
  <c r="I367" i="1"/>
  <c r="J367" i="1" s="1"/>
  <c r="O367" i="1" s="1"/>
  <c r="L366" i="1"/>
  <c r="K366" i="1" s="1"/>
  <c r="I366" i="1"/>
  <c r="J366" i="1" s="1"/>
  <c r="O366" i="1" s="1"/>
  <c r="L365" i="1"/>
  <c r="K365" i="1" s="1"/>
  <c r="I365" i="1"/>
  <c r="J365" i="1" s="1"/>
  <c r="O365" i="1" s="1"/>
  <c r="L364" i="1"/>
  <c r="K364" i="1" s="1"/>
  <c r="I364" i="1"/>
  <c r="J364" i="1" s="1"/>
  <c r="O364" i="1" s="1"/>
  <c r="L363" i="1"/>
  <c r="K363" i="1" s="1"/>
  <c r="I363" i="1"/>
  <c r="J363" i="1" s="1"/>
  <c r="O363" i="1" s="1"/>
  <c r="L362" i="1"/>
  <c r="K362" i="1" s="1"/>
  <c r="I362" i="1"/>
  <c r="J362" i="1" s="1"/>
  <c r="O362" i="1" s="1"/>
  <c r="L361" i="1"/>
  <c r="K361" i="1" s="1"/>
  <c r="I361" i="1"/>
  <c r="J361" i="1" s="1"/>
  <c r="O361" i="1" s="1"/>
  <c r="L360" i="1"/>
  <c r="K360" i="1" s="1"/>
  <c r="I360" i="1"/>
  <c r="J360" i="1" s="1"/>
  <c r="Z366" i="1" s="1"/>
  <c r="L359" i="1"/>
  <c r="K359" i="1" s="1"/>
  <c r="I359" i="1"/>
  <c r="J359" i="1" s="1"/>
  <c r="O359" i="1" s="1"/>
  <c r="L358" i="1"/>
  <c r="K358" i="1" s="1"/>
  <c r="I358" i="1"/>
  <c r="J358" i="1" s="1"/>
  <c r="O358" i="1" s="1"/>
  <c r="L357" i="1"/>
  <c r="K357" i="1" s="1"/>
  <c r="I357" i="1"/>
  <c r="L356" i="1"/>
  <c r="K356" i="1" s="1"/>
  <c r="I356" i="1"/>
  <c r="J356" i="1" s="1"/>
  <c r="O356" i="1" s="1"/>
  <c r="L355" i="1"/>
  <c r="K355" i="1" s="1"/>
  <c r="I355" i="1"/>
  <c r="J355" i="1" s="1"/>
  <c r="O355" i="1" s="1"/>
  <c r="L354" i="1"/>
  <c r="K354" i="1" s="1"/>
  <c r="I354" i="1"/>
  <c r="J354" i="1" s="1"/>
  <c r="O354" i="1" s="1"/>
  <c r="L353" i="1"/>
  <c r="I353" i="1"/>
  <c r="L352" i="1"/>
  <c r="K352" i="1" s="1"/>
  <c r="I352" i="1"/>
  <c r="J352" i="1"/>
  <c r="L351" i="1"/>
  <c r="K351" i="1" s="1"/>
  <c r="I351" i="1"/>
  <c r="J351" i="1" s="1"/>
  <c r="O351" i="1" s="1"/>
  <c r="L350" i="1"/>
  <c r="K350" i="1" s="1"/>
  <c r="I350" i="1"/>
  <c r="J350" i="1" s="1"/>
  <c r="O350" i="1" s="1"/>
  <c r="L349" i="1"/>
  <c r="K349" i="1" s="1"/>
  <c r="I349" i="1"/>
  <c r="J349" i="1" s="1"/>
  <c r="O349" i="1" s="1"/>
  <c r="L348" i="1"/>
  <c r="K348" i="1" s="1"/>
  <c r="I348" i="1"/>
  <c r="J348" i="1" s="1"/>
  <c r="O348" i="1" s="1"/>
  <c r="L347" i="1"/>
  <c r="K347" i="1" s="1"/>
  <c r="I347" i="1"/>
  <c r="J347" i="1" s="1"/>
  <c r="O347" i="1" s="1"/>
  <c r="L346" i="1"/>
  <c r="W350" i="1" s="1"/>
  <c r="I346" i="1"/>
  <c r="J346" i="1" s="1"/>
  <c r="L345" i="1"/>
  <c r="K345" i="1" s="1"/>
  <c r="I345" i="1"/>
  <c r="J345" i="1" s="1"/>
  <c r="O345" i="1" s="1"/>
  <c r="L344" i="1"/>
  <c r="K344" i="1" s="1"/>
  <c r="I344" i="1"/>
  <c r="J344" i="1" s="1"/>
  <c r="O344" i="1" s="1"/>
  <c r="L343" i="1"/>
  <c r="K343" i="1" s="1"/>
  <c r="I343" i="1"/>
  <c r="J343" i="1" s="1"/>
  <c r="O343" i="1" s="1"/>
  <c r="L342" i="1"/>
  <c r="K342" i="1" s="1"/>
  <c r="I342" i="1"/>
  <c r="J342" i="1" s="1"/>
  <c r="O342" i="1" s="1"/>
  <c r="L341" i="1"/>
  <c r="K341" i="1" s="1"/>
  <c r="I341" i="1"/>
  <c r="J341" i="1" s="1"/>
  <c r="O341" i="1" s="1"/>
  <c r="L340" i="1"/>
  <c r="K340" i="1" s="1"/>
  <c r="I340" i="1"/>
  <c r="J340" i="1" s="1"/>
  <c r="O340" i="1" s="1"/>
  <c r="L339" i="1"/>
  <c r="I339" i="1"/>
  <c r="J339" i="1" s="1"/>
  <c r="O339" i="1" s="1"/>
  <c r="L338" i="1"/>
  <c r="K338" i="1" s="1"/>
  <c r="I338" i="1"/>
  <c r="J338" i="1" s="1"/>
  <c r="L337" i="1"/>
  <c r="K337" i="1" s="1"/>
  <c r="I337" i="1"/>
  <c r="J337" i="1" s="1"/>
  <c r="O337" i="1" s="1"/>
  <c r="L336" i="1"/>
  <c r="K336" i="1" s="1"/>
  <c r="I336" i="1"/>
  <c r="J336" i="1" s="1"/>
  <c r="L335" i="1"/>
  <c r="K335" i="1" s="1"/>
  <c r="I335" i="1"/>
  <c r="J335" i="1" s="1"/>
  <c r="O335" i="1" s="1"/>
  <c r="L334" i="1"/>
  <c r="K334" i="1" s="1"/>
  <c r="I334" i="1"/>
  <c r="J334" i="1" s="1"/>
  <c r="O334" i="1" s="1"/>
  <c r="L333" i="1"/>
  <c r="K333" i="1" s="1"/>
  <c r="I333" i="1"/>
  <c r="J333" i="1" s="1"/>
  <c r="O333" i="1" s="1"/>
  <c r="L332" i="1"/>
  <c r="W336" i="1" s="1"/>
  <c r="I332" i="1"/>
  <c r="J332" i="1" s="1"/>
  <c r="L331" i="1"/>
  <c r="K331" i="1" s="1"/>
  <c r="I331" i="1"/>
  <c r="J331" i="1" s="1"/>
  <c r="O331" i="1" s="1"/>
  <c r="L330" i="1"/>
  <c r="K330" i="1" s="1"/>
  <c r="I330" i="1"/>
  <c r="J330" i="1" s="1"/>
  <c r="O330" i="1" s="1"/>
  <c r="L329" i="1"/>
  <c r="K329" i="1" s="1"/>
  <c r="I329" i="1"/>
  <c r="J329" i="1" s="1"/>
  <c r="L328" i="1"/>
  <c r="K328" i="1" s="1"/>
  <c r="I328" i="1"/>
  <c r="J328" i="1" s="1"/>
  <c r="O328" i="1" s="1"/>
  <c r="L327" i="1"/>
  <c r="K327" i="1" s="1"/>
  <c r="I327" i="1"/>
  <c r="J327" i="1" s="1"/>
  <c r="O327" i="1" s="1"/>
  <c r="L326" i="1"/>
  <c r="K326" i="1" s="1"/>
  <c r="I326" i="1"/>
  <c r="J326" i="1" s="1"/>
  <c r="O326" i="1" s="1"/>
  <c r="L325" i="1"/>
  <c r="K325" i="1" s="1"/>
  <c r="I325" i="1"/>
  <c r="J325" i="1" s="1"/>
  <c r="O325" i="1" s="1"/>
  <c r="L324" i="1"/>
  <c r="K324" i="1" s="1"/>
  <c r="I324" i="1"/>
  <c r="J324" i="1" s="1"/>
  <c r="L323" i="1"/>
  <c r="K323" i="1" s="1"/>
  <c r="I323" i="1"/>
  <c r="J323" i="1" s="1"/>
  <c r="O323" i="1" s="1"/>
  <c r="L322" i="1"/>
  <c r="K322" i="1" s="1"/>
  <c r="I322" i="1"/>
  <c r="J322" i="1" s="1"/>
  <c r="O322" i="1" s="1"/>
  <c r="L321" i="1"/>
  <c r="K321" i="1" s="1"/>
  <c r="I321" i="1"/>
  <c r="J321" i="1" s="1"/>
  <c r="O321" i="1" s="1"/>
  <c r="L320" i="1"/>
  <c r="K320" i="1" s="1"/>
  <c r="I320" i="1"/>
  <c r="J320" i="1" s="1"/>
  <c r="O320" i="1" s="1"/>
  <c r="L319" i="1"/>
  <c r="K319" i="1" s="1"/>
  <c r="I319" i="1"/>
  <c r="J319" i="1" s="1"/>
  <c r="O319" i="1" s="1"/>
  <c r="L318" i="1"/>
  <c r="K318" i="1" s="1"/>
  <c r="I318" i="1"/>
  <c r="J318" i="1" s="1"/>
  <c r="L317" i="1"/>
  <c r="K317" i="1" s="1"/>
  <c r="I317" i="1"/>
  <c r="J317" i="1" s="1"/>
  <c r="W314" i="1" s="1"/>
  <c r="L316" i="1"/>
  <c r="K316" i="1" s="1"/>
  <c r="I316" i="1"/>
  <c r="J316" i="1" s="1"/>
  <c r="O316" i="1" s="1"/>
  <c r="L315" i="1"/>
  <c r="K315" i="1" s="1"/>
  <c r="I315" i="1"/>
  <c r="J315" i="1" s="1"/>
  <c r="O315" i="1" s="1"/>
  <c r="L314" i="1"/>
  <c r="K314" i="1" s="1"/>
  <c r="I314" i="1"/>
  <c r="J314" i="1" s="1"/>
  <c r="O314" i="1" s="1"/>
  <c r="L313" i="1"/>
  <c r="K313" i="1" s="1"/>
  <c r="I313" i="1"/>
  <c r="J313" i="1" s="1"/>
  <c r="O313" i="1" s="1"/>
  <c r="L312" i="1"/>
  <c r="K312" i="1" s="1"/>
  <c r="I312" i="1"/>
  <c r="J312" i="1" s="1"/>
  <c r="O312" i="1" s="1"/>
  <c r="L311" i="1"/>
  <c r="W315" i="1" s="1"/>
  <c r="I311" i="1"/>
  <c r="J311" i="1" s="1"/>
  <c r="O311" i="1" s="1"/>
  <c r="Y312" i="1" s="1"/>
  <c r="L310" i="1"/>
  <c r="K310" i="1" s="1"/>
  <c r="I310" i="1"/>
  <c r="J310" i="1" s="1"/>
  <c r="L309" i="1"/>
  <c r="K309" i="1" s="1"/>
  <c r="I309" i="1"/>
  <c r="J309" i="1" s="1"/>
  <c r="O309" i="1" s="1"/>
  <c r="L308" i="1"/>
  <c r="K308" i="1" s="1"/>
  <c r="I308" i="1"/>
  <c r="J308" i="1" s="1"/>
  <c r="O308" i="1" s="1"/>
  <c r="L307" i="1"/>
  <c r="K307" i="1" s="1"/>
  <c r="I307" i="1"/>
  <c r="J307" i="1" s="1"/>
  <c r="O307" i="1" s="1"/>
  <c r="L306" i="1"/>
  <c r="K306" i="1" s="1"/>
  <c r="I306" i="1"/>
  <c r="J306" i="1" s="1"/>
  <c r="O306" i="1" s="1"/>
  <c r="L305" i="1"/>
  <c r="K305" i="1" s="1"/>
  <c r="I305" i="1"/>
  <c r="J305" i="1" s="1"/>
  <c r="O305" i="1" s="1"/>
  <c r="L304" i="1"/>
  <c r="K304" i="1" s="1"/>
  <c r="I304" i="1"/>
  <c r="J304" i="1" s="1"/>
  <c r="L303" i="1"/>
  <c r="K303" i="1" s="1"/>
  <c r="I303" i="1"/>
  <c r="J303" i="1" s="1"/>
  <c r="O303" i="1" s="1"/>
  <c r="L302" i="1"/>
  <c r="K302" i="1" s="1"/>
  <c r="I302" i="1"/>
  <c r="J302" i="1" s="1"/>
  <c r="O302" i="1" s="1"/>
  <c r="L301" i="1"/>
  <c r="K301" i="1" s="1"/>
  <c r="I301" i="1"/>
  <c r="J301" i="1" s="1"/>
  <c r="O301" i="1" s="1"/>
  <c r="L300" i="1"/>
  <c r="K300" i="1" s="1"/>
  <c r="I300" i="1"/>
  <c r="J300" i="1" s="1"/>
  <c r="L299" i="1"/>
  <c r="K299" i="1" s="1"/>
  <c r="I299" i="1"/>
  <c r="J299" i="1" s="1"/>
  <c r="O299" i="1" s="1"/>
  <c r="L298" i="1"/>
  <c r="K298" i="1" s="1"/>
  <c r="I298" i="1"/>
  <c r="J298" i="1" s="1"/>
  <c r="O298" i="1" s="1"/>
  <c r="L297" i="1"/>
  <c r="K297" i="1" s="1"/>
  <c r="I297" i="1"/>
  <c r="J297" i="1" s="1"/>
  <c r="O297" i="1" s="1"/>
  <c r="L296" i="1"/>
  <c r="K296" i="1" s="1"/>
  <c r="I296" i="1"/>
  <c r="J296" i="1" s="1"/>
  <c r="O296" i="1" s="1"/>
  <c r="L295" i="1"/>
  <c r="K295" i="1" s="1"/>
  <c r="I295" i="1"/>
  <c r="J295" i="1" s="1"/>
  <c r="O295" i="1" s="1"/>
  <c r="L294" i="1"/>
  <c r="K294" i="1" s="1"/>
  <c r="I294" i="1"/>
  <c r="J294" i="1" s="1"/>
  <c r="O294" i="1" s="1"/>
  <c r="L293" i="1"/>
  <c r="K293" i="1" s="1"/>
  <c r="I293" i="1"/>
  <c r="J293" i="1" s="1"/>
  <c r="O293" i="1" s="1"/>
  <c r="L292" i="1"/>
  <c r="K292" i="1" s="1"/>
  <c r="I292" i="1"/>
  <c r="J292" i="1" s="1"/>
  <c r="O292" i="1" s="1"/>
  <c r="L291" i="1"/>
  <c r="K291" i="1" s="1"/>
  <c r="I291" i="1"/>
  <c r="J291" i="1" s="1"/>
  <c r="O291" i="1" s="1"/>
  <c r="L290" i="1"/>
  <c r="K290" i="1" s="1"/>
  <c r="Y290" i="1" s="1"/>
  <c r="I290" i="1"/>
  <c r="J290" i="1" s="1"/>
  <c r="L289" i="1"/>
  <c r="K289" i="1" s="1"/>
  <c r="I289" i="1"/>
  <c r="J289" i="1" s="1"/>
  <c r="L288" i="1"/>
  <c r="K288" i="1" s="1"/>
  <c r="I288" i="1"/>
  <c r="J288" i="1" s="1"/>
  <c r="L287" i="1"/>
  <c r="K287" i="1" s="1"/>
  <c r="I287" i="1"/>
  <c r="J287" i="1" s="1"/>
  <c r="O287" i="1" s="1"/>
  <c r="L286" i="1"/>
  <c r="K286" i="1" s="1"/>
  <c r="I286" i="1"/>
  <c r="J286" i="1" s="1"/>
  <c r="O286" i="1" s="1"/>
  <c r="L285" i="1"/>
  <c r="K285" i="1" s="1"/>
  <c r="I285" i="1"/>
  <c r="J285" i="1" s="1"/>
  <c r="O285" i="1" s="1"/>
  <c r="L284" i="1"/>
  <c r="K284" i="1" s="1"/>
  <c r="I284" i="1"/>
  <c r="J284" i="1" s="1"/>
  <c r="L283" i="1"/>
  <c r="I283" i="1"/>
  <c r="J283" i="1" s="1"/>
  <c r="O283" i="1" s="1"/>
  <c r="L282" i="1"/>
  <c r="K282" i="1" s="1"/>
  <c r="I282" i="1"/>
  <c r="J282" i="1" s="1"/>
  <c r="O282" i="1" s="1"/>
  <c r="L281" i="1"/>
  <c r="K281" i="1" s="1"/>
  <c r="I281" i="1"/>
  <c r="J281" i="1" s="1"/>
  <c r="O281" i="1" s="1"/>
  <c r="L280" i="1"/>
  <c r="K280" i="1" s="1"/>
  <c r="I280" i="1"/>
  <c r="J280" i="1" s="1"/>
  <c r="O280" i="1" s="1"/>
  <c r="L279" i="1"/>
  <c r="K279" i="1" s="1"/>
  <c r="I279" i="1"/>
  <c r="J279" i="1" s="1"/>
  <c r="O279" i="1" s="1"/>
  <c r="L278" i="1"/>
  <c r="K278" i="1" s="1"/>
  <c r="I278" i="1"/>
  <c r="J278" i="1" s="1"/>
  <c r="L277" i="1"/>
  <c r="K277" i="1" s="1"/>
  <c r="I277" i="1"/>
  <c r="J277" i="1" s="1"/>
  <c r="O277" i="1" s="1"/>
  <c r="L276" i="1"/>
  <c r="K276" i="1" s="1"/>
  <c r="I276" i="1"/>
  <c r="J276" i="1" s="1"/>
  <c r="L275" i="1"/>
  <c r="K275" i="1" s="1"/>
  <c r="I275" i="1"/>
  <c r="J275" i="1" s="1"/>
  <c r="W272" i="1" s="1"/>
  <c r="L274" i="1"/>
  <c r="K274" i="1" s="1"/>
  <c r="I274" i="1"/>
  <c r="J274" i="1" s="1"/>
  <c r="O274" i="1" s="1"/>
  <c r="L273" i="1"/>
  <c r="K273" i="1" s="1"/>
  <c r="I273" i="1"/>
  <c r="J273" i="1" s="1"/>
  <c r="O273" i="1" s="1"/>
  <c r="L272" i="1"/>
  <c r="K272" i="1" s="1"/>
  <c r="I272" i="1"/>
  <c r="J272" i="1" s="1"/>
  <c r="O272" i="1" s="1"/>
  <c r="L271" i="1"/>
  <c r="K271" i="1" s="1"/>
  <c r="I271" i="1"/>
  <c r="J271" i="1" s="1"/>
  <c r="O271" i="1" s="1"/>
  <c r="L270" i="1"/>
  <c r="K270" i="1" s="1"/>
  <c r="I270" i="1"/>
  <c r="J270" i="1" s="1"/>
  <c r="O270" i="1" s="1"/>
  <c r="L269" i="1"/>
  <c r="K269" i="1" s="1"/>
  <c r="I269" i="1"/>
  <c r="J269" i="1" s="1"/>
  <c r="O269" i="1" s="1"/>
  <c r="L268" i="1"/>
  <c r="K268" i="1" s="1"/>
  <c r="I268" i="1"/>
  <c r="J268" i="1" s="1"/>
  <c r="L267" i="1"/>
  <c r="K267" i="1" s="1"/>
  <c r="I267" i="1"/>
  <c r="J267" i="1" s="1"/>
  <c r="O267" i="1" s="1"/>
  <c r="L266" i="1"/>
  <c r="K266" i="1" s="1"/>
  <c r="I266" i="1"/>
  <c r="J266" i="1" s="1"/>
  <c r="O266" i="1" s="1"/>
  <c r="L265" i="1"/>
  <c r="K265" i="1" s="1"/>
  <c r="I265" i="1"/>
  <c r="J265" i="1" s="1"/>
  <c r="O265" i="1" s="1"/>
  <c r="L264" i="1"/>
  <c r="K264" i="1" s="1"/>
  <c r="I264" i="1"/>
  <c r="J264" i="1" s="1"/>
  <c r="O264" i="1" s="1"/>
  <c r="L263" i="1"/>
  <c r="K263" i="1" s="1"/>
  <c r="I263" i="1"/>
  <c r="J263" i="1" s="1"/>
  <c r="O263" i="1" s="1"/>
  <c r="L262" i="1"/>
  <c r="W266" i="1" s="1"/>
  <c r="I262" i="1"/>
  <c r="J262" i="1" s="1"/>
  <c r="O262" i="1" s="1"/>
  <c r="L261" i="1"/>
  <c r="K261" i="1" s="1"/>
  <c r="I261" i="1"/>
  <c r="J261" i="1" s="1"/>
  <c r="O261" i="1" s="1"/>
  <c r="L260" i="1"/>
  <c r="K260" i="1" s="1"/>
  <c r="I260" i="1"/>
  <c r="J260" i="1" s="1"/>
  <c r="O260" i="1" s="1"/>
  <c r="L259" i="1"/>
  <c r="K259" i="1" s="1"/>
  <c r="I259" i="1"/>
  <c r="J259" i="1" s="1"/>
  <c r="O259" i="1" s="1"/>
  <c r="L258" i="1"/>
  <c r="K258" i="1" s="1"/>
  <c r="I258" i="1"/>
  <c r="J258" i="1" s="1"/>
  <c r="O258" i="1" s="1"/>
  <c r="L257" i="1"/>
  <c r="K257" i="1" s="1"/>
  <c r="I257" i="1"/>
  <c r="J257" i="1" s="1"/>
  <c r="O257" i="1" s="1"/>
  <c r="L256" i="1"/>
  <c r="K256" i="1" s="1"/>
  <c r="I256" i="1"/>
  <c r="J256" i="1" s="1"/>
  <c r="O256" i="1" s="1"/>
  <c r="L255" i="1"/>
  <c r="K255" i="1" s="1"/>
  <c r="I255" i="1"/>
  <c r="J255" i="1" s="1"/>
  <c r="O255" i="1" s="1"/>
  <c r="L254" i="1"/>
  <c r="K254" i="1" s="1"/>
  <c r="I254" i="1"/>
  <c r="J254" i="1" s="1"/>
  <c r="O254" i="1" s="1"/>
  <c r="L253" i="1"/>
  <c r="K253" i="1" s="1"/>
  <c r="I253" i="1"/>
  <c r="J253" i="1" s="1"/>
  <c r="O253" i="1" s="1"/>
  <c r="L252" i="1"/>
  <c r="K252" i="1" s="1"/>
  <c r="I252" i="1"/>
  <c r="J252" i="1" s="1"/>
  <c r="O252" i="1" s="1"/>
  <c r="L251" i="1"/>
  <c r="K251" i="1" s="1"/>
  <c r="I251" i="1"/>
  <c r="J251" i="1" s="1"/>
  <c r="O251" i="1" s="1"/>
  <c r="L250" i="1"/>
  <c r="K250" i="1" s="1"/>
  <c r="I250" i="1"/>
  <c r="J250" i="1" s="1"/>
  <c r="O250" i="1" s="1"/>
  <c r="L249" i="1"/>
  <c r="K249" i="1" s="1"/>
  <c r="I249" i="1"/>
  <c r="J249" i="1" s="1"/>
  <c r="O249" i="1" s="1"/>
  <c r="L248" i="1"/>
  <c r="K248" i="1" s="1"/>
  <c r="I248" i="1"/>
  <c r="J248" i="1" s="1"/>
  <c r="L247" i="1"/>
  <c r="K247" i="1" s="1"/>
  <c r="I247" i="1"/>
  <c r="J247" i="1" s="1"/>
  <c r="O247" i="1" s="1"/>
  <c r="L246" i="1"/>
  <c r="K246" i="1" s="1"/>
  <c r="I246" i="1"/>
  <c r="J246" i="1" s="1"/>
  <c r="O246" i="1" s="1"/>
  <c r="L245" i="1"/>
  <c r="K245" i="1" s="1"/>
  <c r="I245" i="1"/>
  <c r="J245" i="1" s="1"/>
  <c r="O245" i="1" s="1"/>
  <c r="L244" i="1"/>
  <c r="K244" i="1" s="1"/>
  <c r="I244" i="1"/>
  <c r="J244" i="1" s="1"/>
  <c r="L243" i="1"/>
  <c r="K243" i="1" s="1"/>
  <c r="I243" i="1"/>
  <c r="J243" i="1" s="1"/>
  <c r="O243" i="1" s="1"/>
  <c r="L242" i="1"/>
  <c r="K242" i="1" s="1"/>
  <c r="I242" i="1"/>
  <c r="J242" i="1" s="1"/>
  <c r="O242" i="1" s="1"/>
  <c r="L241" i="1"/>
  <c r="K241" i="1" s="1"/>
  <c r="I241" i="1"/>
  <c r="J241" i="1" s="1"/>
  <c r="O241" i="1" s="1"/>
  <c r="L240" i="1"/>
  <c r="K240" i="1" s="1"/>
  <c r="I240" i="1"/>
  <c r="J240" i="1" s="1"/>
  <c r="W237" i="1" s="1"/>
  <c r="L239" i="1"/>
  <c r="K239" i="1" s="1"/>
  <c r="I239" i="1"/>
  <c r="J239" i="1" s="1"/>
  <c r="O239" i="1" s="1"/>
  <c r="L238" i="1"/>
  <c r="K238" i="1" s="1"/>
  <c r="I238" i="1"/>
  <c r="J238" i="1" s="1"/>
  <c r="O238" i="1" s="1"/>
  <c r="L237" i="1"/>
  <c r="I237" i="1"/>
  <c r="J237" i="1" s="1"/>
  <c r="O237" i="1" s="1"/>
  <c r="L236" i="1"/>
  <c r="K236" i="1" s="1"/>
  <c r="I236" i="1"/>
  <c r="J236" i="1" s="1"/>
  <c r="O236" i="1" s="1"/>
  <c r="L235" i="1"/>
  <c r="K235" i="1" s="1"/>
  <c r="I235" i="1"/>
  <c r="J235" i="1" s="1"/>
  <c r="O235" i="1" s="1"/>
  <c r="L234" i="1"/>
  <c r="K234" i="1" s="1"/>
  <c r="I234" i="1"/>
  <c r="J234" i="1" s="1"/>
  <c r="L233" i="1"/>
  <c r="K233" i="1" s="1"/>
  <c r="I233" i="1"/>
  <c r="J233" i="1" s="1"/>
  <c r="W230" i="1" s="1"/>
  <c r="L232" i="1"/>
  <c r="K232" i="1" s="1"/>
  <c r="I232" i="1"/>
  <c r="J232" i="1" s="1"/>
  <c r="O232" i="1" s="1"/>
  <c r="L231" i="1"/>
  <c r="K231" i="1" s="1"/>
  <c r="I231" i="1"/>
  <c r="J231" i="1" s="1"/>
  <c r="O231" i="1" s="1"/>
  <c r="L230" i="1"/>
  <c r="K230" i="1" s="1"/>
  <c r="I230" i="1"/>
  <c r="J230" i="1" s="1"/>
  <c r="O230" i="1" s="1"/>
  <c r="L229" i="1"/>
  <c r="K229" i="1" s="1"/>
  <c r="I229" i="1"/>
  <c r="J229" i="1" s="1"/>
  <c r="O229" i="1" s="1"/>
  <c r="L228" i="1"/>
  <c r="K228" i="1" s="1"/>
  <c r="I228" i="1"/>
  <c r="J228" i="1" s="1"/>
  <c r="O228" i="1" s="1"/>
  <c r="L227" i="1"/>
  <c r="I227" i="1"/>
  <c r="J227" i="1" s="1"/>
  <c r="O227" i="1" s="1"/>
  <c r="L226" i="1"/>
  <c r="K226" i="1" s="1"/>
  <c r="I226" i="1"/>
  <c r="J226" i="1" s="1"/>
  <c r="L225" i="1"/>
  <c r="K225" i="1" s="1"/>
  <c r="I225" i="1"/>
  <c r="J225" i="1" s="1"/>
  <c r="O225" i="1" s="1"/>
  <c r="L224" i="1"/>
  <c r="K224" i="1" s="1"/>
  <c r="I224" i="1"/>
  <c r="J224" i="1" s="1"/>
  <c r="O224" i="1" s="1"/>
  <c r="L223" i="1"/>
  <c r="I223" i="1"/>
  <c r="J223" i="1" s="1"/>
  <c r="O223" i="1" s="1"/>
  <c r="L222" i="1"/>
  <c r="K222" i="1" s="1"/>
  <c r="I222" i="1"/>
  <c r="J222" i="1" s="1"/>
  <c r="O222" i="1" s="1"/>
  <c r="L221" i="1"/>
  <c r="K221" i="1" s="1"/>
  <c r="I221" i="1"/>
  <c r="J221" i="1" s="1"/>
  <c r="O221" i="1" s="1"/>
  <c r="L220" i="1"/>
  <c r="K220" i="1" s="1"/>
  <c r="I220" i="1"/>
  <c r="J220" i="1" s="1"/>
  <c r="L219" i="1"/>
  <c r="K219" i="1" s="1"/>
  <c r="I219" i="1"/>
  <c r="J219" i="1" s="1"/>
  <c r="O219" i="1" s="1"/>
  <c r="L218" i="1"/>
  <c r="K218" i="1" s="1"/>
  <c r="I218" i="1"/>
  <c r="J218" i="1" s="1"/>
  <c r="O218" i="1" s="1"/>
  <c r="L217" i="1"/>
  <c r="K217" i="1" s="1"/>
  <c r="I217" i="1"/>
  <c r="J217" i="1" s="1"/>
  <c r="L216" i="1"/>
  <c r="K216" i="1" s="1"/>
  <c r="I216" i="1"/>
  <c r="J216" i="1" s="1"/>
  <c r="O216" i="1" s="1"/>
  <c r="L215" i="1"/>
  <c r="K215" i="1" s="1"/>
  <c r="I215" i="1"/>
  <c r="J215" i="1" s="1"/>
  <c r="O215" i="1" s="1"/>
  <c r="L214" i="1"/>
  <c r="K214" i="1" s="1"/>
  <c r="I214" i="1"/>
  <c r="J214" i="1" s="1"/>
  <c r="O214" i="1" s="1"/>
  <c r="L213" i="1"/>
  <c r="K213" i="1" s="1"/>
  <c r="I213" i="1"/>
  <c r="J213" i="1" s="1"/>
  <c r="O213" i="1" s="1"/>
  <c r="L212" i="1"/>
  <c r="K212" i="1" s="1"/>
  <c r="I212" i="1"/>
  <c r="J212" i="1" s="1"/>
  <c r="O212" i="1" s="1"/>
  <c r="L211" i="1"/>
  <c r="K211" i="1" s="1"/>
  <c r="I211" i="1"/>
  <c r="J211" i="1" s="1"/>
  <c r="O211" i="1" s="1"/>
  <c r="L210" i="1"/>
  <c r="K210" i="1" s="1"/>
  <c r="I210" i="1"/>
  <c r="J210" i="1" s="1"/>
  <c r="O210" i="1" s="1"/>
  <c r="L209" i="1"/>
  <c r="K209" i="1" s="1"/>
  <c r="I209" i="1"/>
  <c r="J209" i="1" s="1"/>
  <c r="O209" i="1" s="1"/>
  <c r="L208" i="1"/>
  <c r="K208" i="1" s="1"/>
  <c r="I208" i="1"/>
  <c r="J208" i="1" s="1"/>
  <c r="O208" i="1" s="1"/>
  <c r="L207" i="1"/>
  <c r="K207" i="1" s="1"/>
  <c r="I207" i="1"/>
  <c r="J207" i="1" s="1"/>
  <c r="O207" i="1" s="1"/>
  <c r="L206" i="1"/>
  <c r="K206" i="1" s="1"/>
  <c r="I206" i="1"/>
  <c r="J206" i="1" s="1"/>
  <c r="O206" i="1" s="1"/>
  <c r="L205" i="1"/>
  <c r="K205" i="1" s="1"/>
  <c r="I205" i="1"/>
  <c r="J205" i="1" s="1"/>
  <c r="O205" i="1" s="1"/>
  <c r="L204" i="1"/>
  <c r="K204" i="1" s="1"/>
  <c r="I204" i="1"/>
  <c r="J204" i="1" s="1"/>
  <c r="O204" i="1" s="1"/>
  <c r="L203" i="1"/>
  <c r="K203" i="1" s="1"/>
  <c r="I203" i="1"/>
  <c r="J203" i="1" s="1"/>
  <c r="O203" i="1" s="1"/>
  <c r="L202" i="1"/>
  <c r="K202" i="1" s="1"/>
  <c r="I202" i="1"/>
  <c r="J202" i="1" s="1"/>
  <c r="O202" i="1" s="1"/>
  <c r="L201" i="1"/>
  <c r="K201" i="1" s="1"/>
  <c r="I201" i="1"/>
  <c r="J201" i="1" s="1"/>
  <c r="O201" i="1" s="1"/>
  <c r="L200" i="1"/>
  <c r="K200" i="1" s="1"/>
  <c r="I200" i="1"/>
  <c r="J200" i="1" s="1"/>
  <c r="O200" i="1" s="1"/>
  <c r="L199" i="1"/>
  <c r="W203" i="1" s="1"/>
  <c r="I199" i="1"/>
  <c r="J199" i="1" s="1"/>
  <c r="Z205" i="1" s="1"/>
  <c r="L198" i="1"/>
  <c r="K198" i="1" s="1"/>
  <c r="I198" i="1"/>
  <c r="J198" i="1" s="1"/>
  <c r="L197" i="1"/>
  <c r="K197" i="1" s="1"/>
  <c r="I197" i="1"/>
  <c r="J197" i="1" s="1"/>
  <c r="O197" i="1" s="1"/>
  <c r="L196" i="1"/>
  <c r="K196" i="1" s="1"/>
  <c r="I196" i="1"/>
  <c r="J196" i="1" s="1"/>
  <c r="O196" i="1" s="1"/>
  <c r="L195" i="1"/>
  <c r="K195" i="1" s="1"/>
  <c r="I195" i="1"/>
  <c r="J195" i="1" s="1"/>
  <c r="O195" i="1" s="1"/>
  <c r="L194" i="1"/>
  <c r="K194" i="1" s="1"/>
  <c r="I194" i="1"/>
  <c r="J194" i="1" s="1"/>
  <c r="O194" i="1" s="1"/>
  <c r="L193" i="1"/>
  <c r="I193" i="1"/>
  <c r="J193" i="1" s="1"/>
  <c r="O193" i="1" s="1"/>
  <c r="L192" i="1"/>
  <c r="K192" i="1" s="1"/>
  <c r="I192" i="1"/>
  <c r="J192" i="1" s="1"/>
  <c r="O192" i="1" s="1"/>
  <c r="L191" i="1"/>
  <c r="K191" i="1" s="1"/>
  <c r="I191" i="1"/>
  <c r="J191" i="1" s="1"/>
  <c r="O191" i="1" s="1"/>
  <c r="L190" i="1"/>
  <c r="K190" i="1" s="1"/>
  <c r="I190" i="1"/>
  <c r="J190" i="1" s="1"/>
  <c r="O190" i="1" s="1"/>
  <c r="L189" i="1"/>
  <c r="K189" i="1" s="1"/>
  <c r="I189" i="1"/>
  <c r="J189" i="1" s="1"/>
  <c r="O189" i="1" s="1"/>
  <c r="L188" i="1"/>
  <c r="K188" i="1" s="1"/>
  <c r="I188" i="1"/>
  <c r="J188" i="1" s="1"/>
  <c r="O188" i="1" s="1"/>
  <c r="L187" i="1"/>
  <c r="K187" i="1" s="1"/>
  <c r="I187" i="1"/>
  <c r="J187" i="1" s="1"/>
  <c r="O187" i="1" s="1"/>
  <c r="L186" i="1"/>
  <c r="K186" i="1" s="1"/>
  <c r="I186" i="1"/>
  <c r="J186" i="1" s="1"/>
  <c r="O186" i="1" s="1"/>
  <c r="L185" i="1"/>
  <c r="K185" i="1" s="1"/>
  <c r="I185" i="1"/>
  <c r="J185" i="1" s="1"/>
  <c r="Z191" i="1" s="1"/>
  <c r="L184" i="1"/>
  <c r="K184" i="1" s="1"/>
  <c r="I184" i="1"/>
  <c r="J184" i="1" s="1"/>
  <c r="W181" i="1" s="1"/>
  <c r="L183" i="1"/>
  <c r="K183" i="1" s="1"/>
  <c r="I183" i="1"/>
  <c r="J183" i="1" s="1"/>
  <c r="O183" i="1" s="1"/>
  <c r="L182" i="1"/>
  <c r="K182" i="1" s="1"/>
  <c r="I182" i="1"/>
  <c r="J182" i="1" s="1"/>
  <c r="O182" i="1" s="1"/>
  <c r="L181" i="1"/>
  <c r="K181" i="1" s="1"/>
  <c r="I181" i="1"/>
  <c r="J181" i="1" s="1"/>
  <c r="O181" i="1" s="1"/>
  <c r="L180" i="1"/>
  <c r="K180" i="1" s="1"/>
  <c r="I180" i="1"/>
  <c r="J180" i="1" s="1"/>
  <c r="L179" i="1"/>
  <c r="K179" i="1" s="1"/>
  <c r="I179" i="1"/>
  <c r="J179" i="1" s="1"/>
  <c r="O179" i="1" s="1"/>
  <c r="L178" i="1"/>
  <c r="K178" i="1" s="1"/>
  <c r="I178" i="1"/>
  <c r="J178" i="1" s="1"/>
  <c r="O178" i="1" s="1"/>
  <c r="L177" i="1"/>
  <c r="K177" i="1" s="1"/>
  <c r="I177" i="1"/>
  <c r="J177" i="1" s="1"/>
  <c r="O177" i="1" s="1"/>
  <c r="L176" i="1"/>
  <c r="K176" i="1" s="1"/>
  <c r="I176" i="1"/>
  <c r="J176" i="1" s="1"/>
  <c r="O176" i="1" s="1"/>
  <c r="L175" i="1"/>
  <c r="K175" i="1" s="1"/>
  <c r="I175" i="1"/>
  <c r="J175" i="1" s="1"/>
  <c r="O175" i="1" s="1"/>
  <c r="L174" i="1"/>
  <c r="K174" i="1" s="1"/>
  <c r="I174" i="1"/>
  <c r="J174" i="1" s="1"/>
  <c r="O174" i="1" s="1"/>
  <c r="L173" i="1"/>
  <c r="K173" i="1" s="1"/>
  <c r="I173" i="1"/>
  <c r="J173" i="1" s="1"/>
  <c r="L172" i="1"/>
  <c r="K172" i="1" s="1"/>
  <c r="I172" i="1"/>
  <c r="J172" i="1" s="1"/>
  <c r="O172" i="1" s="1"/>
  <c r="L171" i="1"/>
  <c r="K171" i="1" s="1"/>
  <c r="I171" i="1"/>
  <c r="J171" i="1" s="1"/>
  <c r="O171" i="1" s="1"/>
  <c r="L170" i="1"/>
  <c r="K170" i="1" s="1"/>
  <c r="I170" i="1"/>
  <c r="J170" i="1" s="1"/>
  <c r="O170" i="1" s="1"/>
  <c r="L169" i="1"/>
  <c r="K169" i="1" s="1"/>
  <c r="I169" i="1"/>
  <c r="J169" i="1" s="1"/>
  <c r="O169" i="1" s="1"/>
  <c r="L168" i="1"/>
  <c r="K168" i="1" s="1"/>
  <c r="I168" i="1"/>
  <c r="J168" i="1" s="1"/>
  <c r="O168" i="1" s="1"/>
  <c r="L167" i="1"/>
  <c r="K167" i="1" s="1"/>
  <c r="I167" i="1"/>
  <c r="J167" i="1" s="1"/>
  <c r="O167" i="1" s="1"/>
  <c r="L166" i="1"/>
  <c r="K166" i="1" s="1"/>
  <c r="I166" i="1"/>
  <c r="J166" i="1" s="1"/>
  <c r="O166" i="1" s="1"/>
  <c r="L165" i="1"/>
  <c r="K165" i="1" s="1"/>
  <c r="I165" i="1"/>
  <c r="J165" i="1" s="1"/>
  <c r="O165" i="1" s="1"/>
  <c r="L164" i="1"/>
  <c r="K164" i="1" s="1"/>
  <c r="I164" i="1"/>
  <c r="J164" i="1" s="1"/>
  <c r="L163" i="1"/>
  <c r="K163" i="1" s="1"/>
  <c r="I163" i="1"/>
  <c r="J163" i="1" s="1"/>
  <c r="W160" i="1" s="1"/>
  <c r="L162" i="1"/>
  <c r="K162" i="1" s="1"/>
  <c r="I162" i="1"/>
  <c r="J162" i="1" s="1"/>
  <c r="O162" i="1" s="1"/>
  <c r="L161" i="1"/>
  <c r="K161" i="1" s="1"/>
  <c r="I161" i="1"/>
  <c r="J161" i="1" s="1"/>
  <c r="O161" i="1" s="1"/>
  <c r="L160" i="1"/>
  <c r="K160" i="1" s="1"/>
  <c r="I160" i="1"/>
  <c r="J160" i="1" s="1"/>
  <c r="L159" i="1"/>
  <c r="K159" i="1" s="1"/>
  <c r="I159" i="1"/>
  <c r="J159" i="1" s="1"/>
  <c r="O159" i="1" s="1"/>
  <c r="L158" i="1"/>
  <c r="K158" i="1" s="1"/>
  <c r="I158" i="1"/>
  <c r="J158" i="1" s="1"/>
  <c r="O158" i="1" s="1"/>
  <c r="L157" i="1"/>
  <c r="K157" i="1" s="1"/>
  <c r="I157" i="1"/>
  <c r="J157" i="1" s="1"/>
  <c r="O157" i="1" s="1"/>
  <c r="L156" i="1"/>
  <c r="K156" i="1" s="1"/>
  <c r="I156" i="1"/>
  <c r="J156" i="1" s="1"/>
  <c r="L155" i="1"/>
  <c r="K155" i="1" s="1"/>
  <c r="I155" i="1"/>
  <c r="J155" i="1" s="1"/>
  <c r="O155" i="1" s="1"/>
  <c r="L154" i="1"/>
  <c r="K154" i="1" s="1"/>
  <c r="I154" i="1"/>
  <c r="J154" i="1" s="1"/>
  <c r="O154" i="1" s="1"/>
  <c r="L153" i="1"/>
  <c r="K153" i="1" s="1"/>
  <c r="I153" i="1"/>
  <c r="J153" i="1" s="1"/>
  <c r="O153" i="1" s="1"/>
  <c r="L152" i="1"/>
  <c r="K152" i="1" s="1"/>
  <c r="I152" i="1"/>
  <c r="J152" i="1" s="1"/>
  <c r="O152" i="1" s="1"/>
  <c r="L151" i="1"/>
  <c r="K151" i="1" s="1"/>
  <c r="I151" i="1"/>
  <c r="L150" i="1"/>
  <c r="K150" i="1" s="1"/>
  <c r="I150" i="1"/>
  <c r="J150" i="1" s="1"/>
  <c r="L149" i="1"/>
  <c r="K149" i="1" s="1"/>
  <c r="I149" i="1"/>
  <c r="J149" i="1" s="1"/>
  <c r="O149" i="1" s="1"/>
  <c r="L148" i="1"/>
  <c r="K148" i="1" s="1"/>
  <c r="I148" i="1"/>
  <c r="J148" i="1" s="1"/>
  <c r="O148" i="1" s="1"/>
  <c r="L147" i="1"/>
  <c r="K147" i="1" s="1"/>
  <c r="I147" i="1"/>
  <c r="J147" i="1" s="1"/>
  <c r="O147" i="1" s="1"/>
  <c r="L146" i="1"/>
  <c r="K146" i="1" s="1"/>
  <c r="I146" i="1"/>
  <c r="J146" i="1" s="1"/>
  <c r="O146" i="1" s="1"/>
  <c r="L145" i="1"/>
  <c r="K145" i="1" s="1"/>
  <c r="I145" i="1"/>
  <c r="J145" i="1" s="1"/>
  <c r="O145" i="1" s="1"/>
  <c r="L144" i="1"/>
  <c r="K144" i="1" s="1"/>
  <c r="I144" i="1"/>
  <c r="J144" i="1" s="1"/>
  <c r="O144" i="1" s="1"/>
  <c r="L143" i="1"/>
  <c r="I143" i="1"/>
  <c r="J143" i="1" s="1"/>
  <c r="Z149" i="1" s="1"/>
  <c r="L142" i="1"/>
  <c r="K142" i="1" s="1"/>
  <c r="I142" i="1"/>
  <c r="J142" i="1" s="1"/>
  <c r="L141" i="1"/>
  <c r="K141" i="1" s="1"/>
  <c r="I141" i="1"/>
  <c r="J141" i="1" s="1"/>
  <c r="O141" i="1" s="1"/>
  <c r="L140" i="1"/>
  <c r="K140" i="1" s="1"/>
  <c r="I140" i="1"/>
  <c r="J140" i="1" s="1"/>
  <c r="O140" i="1" s="1"/>
  <c r="L139" i="1"/>
  <c r="K139" i="1" s="1"/>
  <c r="I139" i="1"/>
  <c r="J139" i="1" s="1"/>
  <c r="L138" i="1"/>
  <c r="K138" i="1" s="1"/>
  <c r="I138" i="1"/>
  <c r="J138" i="1" s="1"/>
  <c r="O138" i="1" s="1"/>
  <c r="L137" i="1"/>
  <c r="I137" i="1"/>
  <c r="J137" i="1" s="1"/>
  <c r="O137" i="1" s="1"/>
  <c r="L136" i="1"/>
  <c r="K136" i="1" s="1"/>
  <c r="I136" i="1"/>
  <c r="J136" i="1" s="1"/>
  <c r="O136" i="1" s="1"/>
  <c r="L135" i="1"/>
  <c r="K135" i="1" s="1"/>
  <c r="I135" i="1"/>
  <c r="J135" i="1" s="1"/>
  <c r="W132" i="1" s="1"/>
  <c r="L134" i="1"/>
  <c r="K134" i="1" s="1"/>
  <c r="I134" i="1"/>
  <c r="J134" i="1" s="1"/>
  <c r="O134" i="1" s="1"/>
  <c r="L133" i="1"/>
  <c r="K133" i="1" s="1"/>
  <c r="I133" i="1"/>
  <c r="J133" i="1" s="1"/>
  <c r="O133" i="1" s="1"/>
  <c r="L132" i="1"/>
  <c r="K132" i="1" s="1"/>
  <c r="I132" i="1"/>
  <c r="J132" i="1" s="1"/>
  <c r="L131" i="1"/>
  <c r="K131" i="1" s="1"/>
  <c r="I129" i="1"/>
  <c r="Y129" i="1" s="1"/>
  <c r="I130" i="1"/>
  <c r="J130" i="1" s="1"/>
  <c r="O130" i="1" s="1"/>
  <c r="I131" i="1"/>
  <c r="J131" i="1" s="1"/>
  <c r="O131" i="1" s="1"/>
  <c r="L129" i="1"/>
  <c r="K129" i="1" s="1"/>
  <c r="L130" i="1"/>
  <c r="K130" i="1" s="1"/>
  <c r="L128" i="1"/>
  <c r="K128" i="1" s="1"/>
  <c r="I128" i="1"/>
  <c r="J128" i="1" s="1"/>
  <c r="L127" i="1"/>
  <c r="K127" i="1" s="1"/>
  <c r="I127" i="1"/>
  <c r="J127" i="1" s="1"/>
  <c r="O127" i="1" s="1"/>
  <c r="L126" i="1"/>
  <c r="K126" i="1" s="1"/>
  <c r="I126" i="1"/>
  <c r="J126" i="1" s="1"/>
  <c r="O126" i="1" s="1"/>
  <c r="L125" i="1"/>
  <c r="K125" i="1" s="1"/>
  <c r="I125" i="1"/>
  <c r="L124" i="1"/>
  <c r="K124" i="1" s="1"/>
  <c r="I124" i="1"/>
  <c r="J124" i="1" s="1"/>
  <c r="O124" i="1" s="1"/>
  <c r="L123" i="1"/>
  <c r="K123" i="1" s="1"/>
  <c r="I123" i="1"/>
  <c r="J123" i="1" s="1"/>
  <c r="O123" i="1" s="1"/>
  <c r="L122" i="1"/>
  <c r="K122" i="1" s="1"/>
  <c r="I122" i="1"/>
  <c r="J122" i="1" s="1"/>
  <c r="L121" i="1"/>
  <c r="K121" i="1" s="1"/>
  <c r="I121" i="1"/>
  <c r="J121" i="1" s="1"/>
  <c r="W118" i="1" s="1"/>
  <c r="L120" i="1"/>
  <c r="K120" i="1" s="1"/>
  <c r="I120" i="1"/>
  <c r="J120" i="1" s="1"/>
  <c r="O120" i="1" s="1"/>
  <c r="L119" i="1"/>
  <c r="K119" i="1" s="1"/>
  <c r="I119" i="1"/>
  <c r="J119" i="1" s="1"/>
  <c r="O119" i="1" s="1"/>
  <c r="L118" i="1"/>
  <c r="K118" i="1" s="1"/>
  <c r="I118" i="1"/>
  <c r="J118" i="1" s="1"/>
  <c r="O118" i="1" s="1"/>
  <c r="L117" i="1"/>
  <c r="K117" i="1" s="1"/>
  <c r="I117" i="1"/>
  <c r="J117" i="1" s="1"/>
  <c r="O117" i="1" s="1"/>
  <c r="L116" i="1"/>
  <c r="K116" i="1" s="1"/>
  <c r="I116" i="1"/>
  <c r="J116" i="1" s="1"/>
  <c r="O116" i="1" s="1"/>
  <c r="L115" i="1"/>
  <c r="K115" i="1" s="1"/>
  <c r="I115" i="1"/>
  <c r="J115" i="1" s="1"/>
  <c r="Z121" i="1" s="1"/>
  <c r="L114" i="1"/>
  <c r="K114" i="1" s="1"/>
  <c r="I114" i="1"/>
  <c r="J114" i="1" s="1"/>
  <c r="O114" i="1" s="1"/>
  <c r="L113" i="1"/>
  <c r="K113" i="1" s="1"/>
  <c r="I113" i="1"/>
  <c r="J113" i="1" s="1"/>
  <c r="O113" i="1" s="1"/>
  <c r="L112" i="1"/>
  <c r="K112" i="1" s="1"/>
  <c r="I112" i="1"/>
  <c r="J112" i="1" s="1"/>
  <c r="O112" i="1" s="1"/>
  <c r="L111" i="1"/>
  <c r="K111" i="1" s="1"/>
  <c r="I111" i="1"/>
  <c r="J111" i="1" s="1"/>
  <c r="O111" i="1" s="1"/>
  <c r="L110" i="1"/>
  <c r="K110" i="1" s="1"/>
  <c r="I110" i="1"/>
  <c r="J110" i="1" s="1"/>
  <c r="O110" i="1" s="1"/>
  <c r="L109" i="1"/>
  <c r="I109" i="1"/>
  <c r="J109" i="1" s="1"/>
  <c r="O109" i="1" s="1"/>
  <c r="L108" i="1"/>
  <c r="K108" i="1" s="1"/>
  <c r="I108" i="1"/>
  <c r="J108" i="1" s="1"/>
  <c r="L107" i="1"/>
  <c r="K107" i="1"/>
  <c r="I107" i="1"/>
  <c r="J107" i="1" s="1"/>
  <c r="O107" i="1" s="1"/>
  <c r="L106" i="1"/>
  <c r="K106" i="1" s="1"/>
  <c r="I106" i="1"/>
  <c r="J106" i="1" s="1"/>
  <c r="O106" i="1" s="1"/>
  <c r="L105" i="1"/>
  <c r="K105" i="1" s="1"/>
  <c r="I105" i="1"/>
  <c r="J105" i="1" s="1"/>
  <c r="O105" i="1" s="1"/>
  <c r="L104" i="1"/>
  <c r="K104" i="1" s="1"/>
  <c r="I104" i="1"/>
  <c r="J104" i="1" s="1"/>
  <c r="O104" i="1" s="1"/>
  <c r="L103" i="1"/>
  <c r="K103" i="1" s="1"/>
  <c r="I103" i="1"/>
  <c r="J103" i="1" s="1"/>
  <c r="O103" i="1" s="1"/>
  <c r="L102" i="1"/>
  <c r="K102" i="1" s="1"/>
  <c r="I102" i="1"/>
  <c r="J102" i="1" s="1"/>
  <c r="O102" i="1" s="1"/>
  <c r="L101" i="1"/>
  <c r="K101" i="1" s="1"/>
  <c r="I101" i="1"/>
  <c r="J101" i="1" s="1"/>
  <c r="Z107" i="1" s="1"/>
  <c r="L100" i="1"/>
  <c r="K100" i="1" s="1"/>
  <c r="I100" i="1"/>
  <c r="J100" i="1" s="1"/>
  <c r="W97" i="1" s="1"/>
  <c r="L99" i="1"/>
  <c r="K99" i="1" s="1"/>
  <c r="I99" i="1"/>
  <c r="J99" i="1" s="1"/>
  <c r="O99" i="1" s="1"/>
  <c r="L98" i="1"/>
  <c r="K98" i="1" s="1"/>
  <c r="I98" i="1"/>
  <c r="J98" i="1" s="1"/>
  <c r="O98" i="1" s="1"/>
  <c r="L97" i="1"/>
  <c r="K97" i="1" s="1"/>
  <c r="I97" i="1"/>
  <c r="J97" i="1" s="1"/>
  <c r="O97" i="1" s="1"/>
  <c r="L96" i="1"/>
  <c r="K96" i="1" s="1"/>
  <c r="I96" i="1"/>
  <c r="J96" i="1" s="1"/>
  <c r="O96" i="1" s="1"/>
  <c r="L95" i="1"/>
  <c r="K95" i="1" s="1"/>
  <c r="I95" i="1"/>
  <c r="J95" i="1" s="1"/>
  <c r="O95" i="1" s="1"/>
  <c r="L94" i="1"/>
  <c r="I94" i="1"/>
  <c r="J94" i="1" s="1"/>
  <c r="Z100" i="1" s="1"/>
  <c r="L93" i="1"/>
  <c r="K93" i="1" s="1"/>
  <c r="I93" i="1"/>
  <c r="J93" i="1" s="1"/>
  <c r="W90" i="1" s="1"/>
  <c r="L92" i="1"/>
  <c r="K92" i="1" s="1"/>
  <c r="I92" i="1"/>
  <c r="J92" i="1" s="1"/>
  <c r="O92" i="1" s="1"/>
  <c r="L91" i="1"/>
  <c r="K91" i="1" s="1"/>
  <c r="I91" i="1"/>
  <c r="J91" i="1" s="1"/>
  <c r="O91" i="1" s="1"/>
  <c r="L90" i="1"/>
  <c r="K90" i="1" s="1"/>
  <c r="I90" i="1"/>
  <c r="J90" i="1" s="1"/>
  <c r="O90" i="1" s="1"/>
  <c r="L89" i="1"/>
  <c r="K89" i="1" s="1"/>
  <c r="I89" i="1"/>
  <c r="J89" i="1" s="1"/>
  <c r="O89" i="1" s="1"/>
  <c r="L88" i="1"/>
  <c r="I88" i="1"/>
  <c r="J88" i="1" s="1"/>
  <c r="O88" i="1" s="1"/>
  <c r="L87" i="1"/>
  <c r="K87" i="1" s="1"/>
  <c r="I87" i="1"/>
  <c r="J87" i="1" s="1"/>
  <c r="Z93" i="1" s="1"/>
  <c r="L86" i="1"/>
  <c r="K86" i="1" s="1"/>
  <c r="I86" i="1"/>
  <c r="J86" i="1" s="1"/>
  <c r="O86" i="1" s="1"/>
  <c r="L85" i="1"/>
  <c r="K85" i="1" s="1"/>
  <c r="I85" i="1"/>
  <c r="J85" i="1" s="1"/>
  <c r="O85" i="1" s="1"/>
  <c r="L84" i="1"/>
  <c r="K84" i="1" s="1"/>
  <c r="I84" i="1"/>
  <c r="J84" i="1" s="1"/>
  <c r="O84" i="1" s="1"/>
  <c r="L83" i="1"/>
  <c r="K83" i="1" s="1"/>
  <c r="I83" i="1"/>
  <c r="J83" i="1" s="1"/>
  <c r="O83" i="1" s="1"/>
  <c r="L82" i="1"/>
  <c r="K82" i="1" s="1"/>
  <c r="I82" i="1"/>
  <c r="J82" i="1" s="1"/>
  <c r="O82" i="1" s="1"/>
  <c r="L81" i="1"/>
  <c r="K81" i="1" s="1"/>
  <c r="I81" i="1"/>
  <c r="J81" i="1" s="1"/>
  <c r="O81" i="1" s="1"/>
  <c r="L80" i="1"/>
  <c r="K80" i="1" s="1"/>
  <c r="I80" i="1"/>
  <c r="L79" i="1"/>
  <c r="K79" i="1" s="1"/>
  <c r="I79" i="1"/>
  <c r="J79" i="1" s="1"/>
  <c r="O79" i="1" s="1"/>
  <c r="L78" i="1"/>
  <c r="K78" i="1" s="1"/>
  <c r="I78" i="1"/>
  <c r="J78" i="1" s="1"/>
  <c r="O78" i="1" s="1"/>
  <c r="L77" i="1"/>
  <c r="K77" i="1" s="1"/>
  <c r="I77" i="1"/>
  <c r="J77" i="1" s="1"/>
  <c r="O77" i="1" s="1"/>
  <c r="L76" i="1"/>
  <c r="K76" i="1" s="1"/>
  <c r="I76" i="1"/>
  <c r="J76" i="1" s="1"/>
  <c r="O76" i="1" s="1"/>
  <c r="L75" i="1"/>
  <c r="K75" i="1" s="1"/>
  <c r="I75" i="1"/>
  <c r="J75" i="1" s="1"/>
  <c r="O75" i="1" s="1"/>
  <c r="L74" i="1"/>
  <c r="K74" i="1" s="1"/>
  <c r="I74" i="1"/>
  <c r="J74" i="1" s="1"/>
  <c r="O74" i="1" s="1"/>
  <c r="L73" i="1"/>
  <c r="K73" i="1" s="1"/>
  <c r="I73" i="1"/>
  <c r="J73" i="1" s="1"/>
  <c r="O73" i="1" s="1"/>
  <c r="Y74" i="1" s="1"/>
  <c r="W74" i="1" s="1"/>
  <c r="L72" i="1"/>
  <c r="K72" i="1" s="1"/>
  <c r="I72" i="1"/>
  <c r="J72" i="1" s="1"/>
  <c r="O72" i="1" s="1"/>
  <c r="L71" i="1"/>
  <c r="K71" i="1" s="1"/>
  <c r="I71" i="1"/>
  <c r="J71" i="1" s="1"/>
  <c r="O71" i="1" s="1"/>
  <c r="L70" i="1"/>
  <c r="K70" i="1" s="1"/>
  <c r="I70" i="1"/>
  <c r="J70" i="1" s="1"/>
  <c r="O70" i="1" s="1"/>
  <c r="L69" i="1"/>
  <c r="K69" i="1" s="1"/>
  <c r="I69" i="1"/>
  <c r="J69" i="1" s="1"/>
  <c r="O69" i="1" s="1"/>
  <c r="L68" i="1"/>
  <c r="K68" i="1" s="1"/>
  <c r="I68" i="1"/>
  <c r="J68" i="1" s="1"/>
  <c r="O68" i="1" s="1"/>
  <c r="L67" i="1"/>
  <c r="I67" i="1"/>
  <c r="J67" i="1" s="1"/>
  <c r="O67" i="1" s="1"/>
  <c r="L66" i="1"/>
  <c r="K66" i="1" s="1"/>
  <c r="I66" i="1"/>
  <c r="J66" i="1" s="1"/>
  <c r="L65" i="1"/>
  <c r="K65" i="1" s="1"/>
  <c r="I65" i="1"/>
  <c r="J65" i="1" s="1"/>
  <c r="O65" i="1" s="1"/>
  <c r="L64" i="1"/>
  <c r="K64" i="1" s="1"/>
  <c r="I64" i="1"/>
  <c r="J64" i="1" s="1"/>
  <c r="O64" i="1" s="1"/>
  <c r="L63" i="1"/>
  <c r="K63" i="1" s="1"/>
  <c r="I63" i="1"/>
  <c r="J63" i="1" s="1"/>
  <c r="O63" i="1" s="1"/>
  <c r="L62" i="1"/>
  <c r="K62" i="1" s="1"/>
  <c r="I62" i="1"/>
  <c r="J62" i="1" s="1"/>
  <c r="O62" i="1" s="1"/>
  <c r="L61" i="1"/>
  <c r="K61" i="1" s="1"/>
  <c r="I61" i="1"/>
  <c r="J61" i="1" s="1"/>
  <c r="O61" i="1" s="1"/>
  <c r="L60" i="1"/>
  <c r="K60" i="1" s="1"/>
  <c r="I60" i="1"/>
  <c r="J60" i="1" s="1"/>
  <c r="L59" i="1"/>
  <c r="W63" i="1" s="1"/>
  <c r="I59" i="1"/>
  <c r="J59" i="1" s="1"/>
  <c r="O59" i="1" s="1"/>
  <c r="L58" i="1"/>
  <c r="K58" i="1" s="1"/>
  <c r="I58" i="1"/>
  <c r="J58" i="1" s="1"/>
  <c r="O58" i="1" s="1"/>
  <c r="L57" i="1"/>
  <c r="K57" i="1" s="1"/>
  <c r="I57" i="1"/>
  <c r="J57" i="1" s="1"/>
  <c r="O57" i="1" s="1"/>
  <c r="L56" i="1"/>
  <c r="K56" i="1" s="1"/>
  <c r="I56" i="1"/>
  <c r="J56" i="1" s="1"/>
  <c r="O56" i="1" s="1"/>
  <c r="L55" i="1"/>
  <c r="K55" i="1" s="1"/>
  <c r="I55" i="1"/>
  <c r="J55" i="1" s="1"/>
  <c r="O55" i="1" s="1"/>
  <c r="L54" i="1"/>
  <c r="K54" i="1" s="1"/>
  <c r="I54" i="1"/>
  <c r="J54" i="1" s="1"/>
  <c r="O54" i="1" s="1"/>
  <c r="L53" i="1"/>
  <c r="K53" i="1" s="1"/>
  <c r="I53" i="1"/>
  <c r="J53" i="1" s="1"/>
  <c r="O53" i="1" s="1"/>
  <c r="L52" i="1"/>
  <c r="K52" i="1" s="1"/>
  <c r="I52" i="1"/>
  <c r="J52" i="1" s="1"/>
  <c r="O52" i="1" s="1"/>
  <c r="L51" i="1"/>
  <c r="K51" i="1" s="1"/>
  <c r="I51" i="1"/>
  <c r="J51" i="1" s="1"/>
  <c r="O51" i="1" s="1"/>
  <c r="L50" i="1"/>
  <c r="K50" i="1" s="1"/>
  <c r="I50" i="1"/>
  <c r="J50" i="1" s="1"/>
  <c r="O50" i="1" s="1"/>
  <c r="L49" i="1"/>
  <c r="K49" i="1" s="1"/>
  <c r="I49" i="1"/>
  <c r="J49" i="1" s="1"/>
  <c r="O49" i="1" s="1"/>
  <c r="L48" i="1"/>
  <c r="K48" i="1" s="1"/>
  <c r="I48" i="1"/>
  <c r="J48" i="1" s="1"/>
  <c r="O48" i="1" s="1"/>
  <c r="L47" i="1"/>
  <c r="K47" i="1" s="1"/>
  <c r="I47" i="1"/>
  <c r="J47" i="1" s="1"/>
  <c r="O47" i="1" s="1"/>
  <c r="L46" i="1"/>
  <c r="K46" i="1" s="1"/>
  <c r="I46" i="1"/>
  <c r="J46" i="1" s="1"/>
  <c r="O46" i="1" s="1"/>
  <c r="L45" i="1"/>
  <c r="K45" i="1" s="1"/>
  <c r="I45" i="1"/>
  <c r="J45" i="1" s="1"/>
  <c r="O45" i="1" s="1"/>
  <c r="L44" i="1"/>
  <c r="K44" i="1" s="1"/>
  <c r="I44" i="1"/>
  <c r="J44" i="1" s="1"/>
  <c r="W41" i="1" s="1"/>
  <c r="L43" i="1"/>
  <c r="K43" i="1" s="1"/>
  <c r="I43" i="1"/>
  <c r="J43" i="1" s="1"/>
  <c r="O43" i="1" s="1"/>
  <c r="L42" i="1"/>
  <c r="K42" i="1" s="1"/>
  <c r="I42" i="1"/>
  <c r="J42" i="1" s="1"/>
  <c r="O42" i="1" s="1"/>
  <c r="L41" i="1"/>
  <c r="K41" i="1" s="1"/>
  <c r="I41" i="1"/>
  <c r="J41" i="1" s="1"/>
  <c r="L40" i="1"/>
  <c r="K40" i="1" s="1"/>
  <c r="I40" i="1"/>
  <c r="J40" i="1" s="1"/>
  <c r="O40" i="1" s="1"/>
  <c r="L39" i="1"/>
  <c r="K39" i="1" s="1"/>
  <c r="I39" i="1"/>
  <c r="J39" i="1" s="1"/>
  <c r="O39" i="1" s="1"/>
  <c r="L38" i="1"/>
  <c r="I38" i="1"/>
  <c r="J38" i="1" s="1"/>
  <c r="O38" i="1" s="1"/>
  <c r="L37" i="1"/>
  <c r="K37" i="1" s="1"/>
  <c r="I37" i="1"/>
  <c r="J37" i="1" s="1"/>
  <c r="O37" i="1" s="1"/>
  <c r="L36" i="1"/>
  <c r="K36" i="1" s="1"/>
  <c r="I36" i="1"/>
  <c r="J36" i="1" s="1"/>
  <c r="O36" i="1" s="1"/>
  <c r="L35" i="1"/>
  <c r="K35" i="1" s="1"/>
  <c r="I35" i="1"/>
  <c r="J35" i="1" s="1"/>
  <c r="O35" i="1" s="1"/>
  <c r="L34" i="1"/>
  <c r="K34" i="1" s="1"/>
  <c r="I34" i="1"/>
  <c r="J34" i="1" s="1"/>
  <c r="L33" i="1"/>
  <c r="K33" i="1" s="1"/>
  <c r="I33" i="1"/>
  <c r="J33" i="1" s="1"/>
  <c r="O33" i="1" s="1"/>
  <c r="L32" i="1"/>
  <c r="K32" i="1" s="1"/>
  <c r="I32" i="1"/>
  <c r="J32" i="1" s="1"/>
  <c r="O32" i="1" s="1"/>
  <c r="L31" i="1"/>
  <c r="W35" i="1" s="1"/>
  <c r="I31" i="1"/>
  <c r="J31" i="1" s="1"/>
  <c r="O31" i="1" s="1"/>
  <c r="L30" i="1"/>
  <c r="K30" i="1" s="1"/>
  <c r="I30" i="1"/>
  <c r="J30" i="1" s="1"/>
  <c r="O30" i="1" s="1"/>
  <c r="L29" i="1"/>
  <c r="K29" i="1" s="1"/>
  <c r="I29" i="1"/>
  <c r="J29" i="1" s="1"/>
  <c r="O29" i="1" s="1"/>
  <c r="L28" i="1"/>
  <c r="K28" i="1" s="1"/>
  <c r="I28" i="1"/>
  <c r="J28" i="1" s="1"/>
  <c r="O28" i="1" s="1"/>
  <c r="L27" i="1"/>
  <c r="K27" i="1" s="1"/>
  <c r="I27" i="1"/>
  <c r="J27" i="1" s="1"/>
  <c r="O27" i="1" s="1"/>
  <c r="L26" i="1"/>
  <c r="K26" i="1" s="1"/>
  <c r="I26" i="1"/>
  <c r="J26" i="1" s="1"/>
  <c r="O26" i="1" s="1"/>
  <c r="L25" i="1"/>
  <c r="K25" i="1" s="1"/>
  <c r="I25" i="1"/>
  <c r="J25" i="1" s="1"/>
  <c r="O25" i="1" s="1"/>
  <c r="L24" i="1"/>
  <c r="K24" i="1" s="1"/>
  <c r="I24" i="1"/>
  <c r="J24" i="1" s="1"/>
  <c r="L387" i="37"/>
  <c r="K387" i="37" s="1"/>
  <c r="I387" i="37"/>
  <c r="J387" i="37" s="1"/>
  <c r="L386" i="37"/>
  <c r="K386" i="37" s="1"/>
  <c r="I386" i="37"/>
  <c r="J386" i="37" s="1"/>
  <c r="O386" i="37" s="1"/>
  <c r="L385" i="37"/>
  <c r="K385" i="37" s="1"/>
  <c r="I385" i="37"/>
  <c r="J385" i="37" s="1"/>
  <c r="O385" i="37" s="1"/>
  <c r="L384" i="37"/>
  <c r="I384" i="37"/>
  <c r="J384" i="37" s="1"/>
  <c r="O384" i="37" s="1"/>
  <c r="L383" i="37"/>
  <c r="K383" i="37" s="1"/>
  <c r="I383" i="37"/>
  <c r="L382" i="37"/>
  <c r="K382" i="37" s="1"/>
  <c r="I381" i="37"/>
  <c r="J381" i="37" s="1"/>
  <c r="O381" i="37" s="1"/>
  <c r="I382" i="37"/>
  <c r="J382" i="37" s="1"/>
  <c r="O382" i="37" s="1"/>
  <c r="L381" i="37"/>
  <c r="K381" i="37" s="1"/>
  <c r="L380" i="37"/>
  <c r="K380" i="37" s="1"/>
  <c r="I380" i="37"/>
  <c r="J380" i="37" s="1"/>
  <c r="W377" i="37" s="1"/>
  <c r="L379" i="37"/>
  <c r="K379" i="37" s="1"/>
  <c r="I379" i="37"/>
  <c r="J379" i="37" s="1"/>
  <c r="O379" i="37" s="1"/>
  <c r="L378" i="37"/>
  <c r="K378" i="37" s="1"/>
  <c r="I378" i="37"/>
  <c r="J378" i="37" s="1"/>
  <c r="O378" i="37" s="1"/>
  <c r="L377" i="37"/>
  <c r="K377" i="37" s="1"/>
  <c r="I377" i="37"/>
  <c r="J377" i="37" s="1"/>
  <c r="O377" i="37" s="1"/>
  <c r="L376" i="37"/>
  <c r="I376" i="37"/>
  <c r="J376" i="37" s="1"/>
  <c r="O376" i="37" s="1"/>
  <c r="L375" i="37"/>
  <c r="K375" i="37" s="1"/>
  <c r="I374" i="37"/>
  <c r="J374" i="37" s="1"/>
  <c r="O374" i="37" s="1"/>
  <c r="I375" i="37"/>
  <c r="J375" i="37" s="1"/>
  <c r="L374" i="37"/>
  <c r="K374" i="37" s="1"/>
  <c r="L373" i="37"/>
  <c r="K373" i="37" s="1"/>
  <c r="I373" i="37"/>
  <c r="J373" i="37" s="1"/>
  <c r="L372" i="37"/>
  <c r="K372" i="37" s="1"/>
  <c r="I372" i="37"/>
  <c r="J372" i="37" s="1"/>
  <c r="O372" i="37" s="1"/>
  <c r="L371" i="37"/>
  <c r="K371" i="37" s="1"/>
  <c r="I371" i="37"/>
  <c r="J371" i="37" s="1"/>
  <c r="O371" i="37" s="1"/>
  <c r="L370" i="37"/>
  <c r="K370" i="37" s="1"/>
  <c r="I370" i="37"/>
  <c r="J370" i="37" s="1"/>
  <c r="O370" i="37" s="1"/>
  <c r="L369" i="37"/>
  <c r="K369" i="37" s="1"/>
  <c r="I369" i="37"/>
  <c r="J369" i="37" s="1"/>
  <c r="O369" i="37" s="1"/>
  <c r="L368" i="37"/>
  <c r="K368" i="37" s="1"/>
  <c r="I368" i="37"/>
  <c r="J368" i="37" s="1"/>
  <c r="O368" i="37" s="1"/>
  <c r="L367" i="37"/>
  <c r="I367" i="37"/>
  <c r="J367" i="37" s="1"/>
  <c r="L366" i="37"/>
  <c r="K366" i="37" s="1"/>
  <c r="I366" i="37"/>
  <c r="J366" i="37" s="1"/>
  <c r="W363" i="37" s="1"/>
  <c r="L365" i="37"/>
  <c r="K365" i="37" s="1"/>
  <c r="I365" i="37"/>
  <c r="J365" i="37" s="1"/>
  <c r="O365" i="37" s="1"/>
  <c r="I360" i="37"/>
  <c r="J360" i="37" s="1"/>
  <c r="O360" i="37" s="1"/>
  <c r="I361" i="37"/>
  <c r="J361" i="37" s="1"/>
  <c r="O361" i="37" s="1"/>
  <c r="I362" i="37"/>
  <c r="J362" i="37" s="1"/>
  <c r="O362" i="37" s="1"/>
  <c r="I363" i="37"/>
  <c r="J363" i="37" s="1"/>
  <c r="O363" i="37" s="1"/>
  <c r="I364" i="37"/>
  <c r="J364" i="37" s="1"/>
  <c r="L364" i="37"/>
  <c r="K364" i="37" s="1"/>
  <c r="L363" i="37"/>
  <c r="K363" i="37" s="1"/>
  <c r="L362" i="37"/>
  <c r="K362" i="37" s="1"/>
  <c r="L361" i="37"/>
  <c r="K361" i="37" s="1"/>
  <c r="L360" i="37"/>
  <c r="K360" i="37" s="1"/>
  <c r="L359" i="37"/>
  <c r="K359" i="37" s="1"/>
  <c r="I359" i="37"/>
  <c r="J359" i="37" s="1"/>
  <c r="L358" i="37"/>
  <c r="K358" i="37" s="1"/>
  <c r="I358" i="37"/>
  <c r="J358" i="37" s="1"/>
  <c r="O358" i="37" s="1"/>
  <c r="L357" i="37"/>
  <c r="I357" i="37"/>
  <c r="J357" i="37" s="1"/>
  <c r="O357" i="37" s="1"/>
  <c r="L356" i="37"/>
  <c r="K356" i="37" s="1"/>
  <c r="I353" i="37"/>
  <c r="J353" i="37" s="1"/>
  <c r="O353" i="37" s="1"/>
  <c r="I354" i="37"/>
  <c r="J354" i="37" s="1"/>
  <c r="O354" i="37" s="1"/>
  <c r="I355" i="37"/>
  <c r="I356" i="37"/>
  <c r="J356" i="37" s="1"/>
  <c r="O356" i="37" s="1"/>
  <c r="L353" i="37"/>
  <c r="K353" i="37" s="1"/>
  <c r="L354" i="37"/>
  <c r="K354" i="37" s="1"/>
  <c r="L355" i="37"/>
  <c r="K355" i="37" s="1"/>
  <c r="L352" i="37"/>
  <c r="K352" i="37" s="1"/>
  <c r="I352" i="37"/>
  <c r="J352" i="37" s="1"/>
  <c r="O352" i="37" s="1"/>
  <c r="L351" i="37"/>
  <c r="K351" i="37" s="1"/>
  <c r="I351" i="37"/>
  <c r="J351" i="37" s="1"/>
  <c r="O351" i="37" s="1"/>
  <c r="L350" i="37"/>
  <c r="K350" i="37" s="1"/>
  <c r="I350" i="37"/>
  <c r="J350" i="37" s="1"/>
  <c r="O350" i="37" s="1"/>
  <c r="L349" i="37"/>
  <c r="K349" i="37" s="1"/>
  <c r="I349" i="37"/>
  <c r="J349" i="37" s="1"/>
  <c r="O349" i="37" s="1"/>
  <c r="L348" i="37"/>
  <c r="K348" i="37" s="1"/>
  <c r="I348" i="37"/>
  <c r="J348" i="37" s="1"/>
  <c r="O348" i="37" s="1"/>
  <c r="L347" i="37"/>
  <c r="K347" i="37" s="1"/>
  <c r="I347" i="37"/>
  <c r="J347" i="37" s="1"/>
  <c r="O347" i="37" s="1"/>
  <c r="L346" i="37"/>
  <c r="K346" i="37" s="1"/>
  <c r="I346" i="37"/>
  <c r="J346" i="37" s="1"/>
  <c r="L345" i="37"/>
  <c r="K345" i="37" s="1"/>
  <c r="I345" i="37"/>
  <c r="J345" i="37" s="1"/>
  <c r="L344" i="37"/>
  <c r="K344" i="37" s="1"/>
  <c r="I344" i="37"/>
  <c r="J344" i="37" s="1"/>
  <c r="O344" i="37" s="1"/>
  <c r="L343" i="37"/>
  <c r="K343" i="37" s="1"/>
  <c r="I343" i="37"/>
  <c r="J343" i="37" s="1"/>
  <c r="O343" i="37" s="1"/>
  <c r="L342" i="37"/>
  <c r="K342" i="37" s="1"/>
  <c r="I342" i="37"/>
  <c r="J342" i="37" s="1"/>
  <c r="O342" i="37" s="1"/>
  <c r="L341" i="37"/>
  <c r="K341" i="37" s="1"/>
  <c r="I341" i="37"/>
  <c r="L340" i="37"/>
  <c r="K340" i="37" s="1"/>
  <c r="I340" i="37"/>
  <c r="J340" i="37" s="1"/>
  <c r="O340" i="37" s="1"/>
  <c r="L339" i="37"/>
  <c r="I339" i="37"/>
  <c r="J339" i="37" s="1"/>
  <c r="O339" i="37" s="1"/>
  <c r="L338" i="37"/>
  <c r="K338" i="37" s="1"/>
  <c r="I338" i="37"/>
  <c r="J338" i="37" s="1"/>
  <c r="L337" i="37"/>
  <c r="K337" i="37" s="1"/>
  <c r="I337" i="37"/>
  <c r="J337" i="37" s="1"/>
  <c r="L336" i="37"/>
  <c r="K336" i="37" s="1"/>
  <c r="I336" i="37"/>
  <c r="J336" i="37" s="1"/>
  <c r="O336" i="37" s="1"/>
  <c r="L335" i="37"/>
  <c r="K335" i="37" s="1"/>
  <c r="I335" i="37"/>
  <c r="J335" i="37" s="1"/>
  <c r="O335" i="37" s="1"/>
  <c r="L334" i="37"/>
  <c r="K334" i="37" s="1"/>
  <c r="I334" i="37"/>
  <c r="J334" i="37" s="1"/>
  <c r="O334" i="37" s="1"/>
  <c r="L333" i="37"/>
  <c r="K333" i="37" s="1"/>
  <c r="I333" i="37"/>
  <c r="J333" i="37" s="1"/>
  <c r="O333" i="37" s="1"/>
  <c r="L332" i="37"/>
  <c r="I332" i="37"/>
  <c r="J332" i="37" s="1"/>
  <c r="O332" i="37" s="1"/>
  <c r="L331" i="37"/>
  <c r="K331" i="37" s="1"/>
  <c r="I331" i="37"/>
  <c r="J331" i="37" s="1"/>
  <c r="L330" i="37"/>
  <c r="K330" i="37" s="1"/>
  <c r="I330" i="37"/>
  <c r="J330" i="37" s="1"/>
  <c r="O330" i="37" s="1"/>
  <c r="I329" i="37"/>
  <c r="J329" i="37"/>
  <c r="L329" i="37" s="1"/>
  <c r="K329" i="37" s="1"/>
  <c r="L328" i="37"/>
  <c r="K328" i="37" s="1"/>
  <c r="I328" i="37"/>
  <c r="J328" i="37" s="1"/>
  <c r="O328" i="37" s="1"/>
  <c r="L327" i="37"/>
  <c r="K327" i="37" s="1"/>
  <c r="I327" i="37"/>
  <c r="J327" i="37" s="1"/>
  <c r="O327" i="37" s="1"/>
  <c r="L326" i="37"/>
  <c r="K326" i="37" s="1"/>
  <c r="I326" i="37"/>
  <c r="J326" i="37" s="1"/>
  <c r="L325" i="37"/>
  <c r="K325" i="37" s="1"/>
  <c r="I325" i="37"/>
  <c r="J325" i="37" s="1"/>
  <c r="O325" i="37" s="1"/>
  <c r="L324" i="37"/>
  <c r="K324" i="37" s="1"/>
  <c r="I324" i="37"/>
  <c r="J324" i="37" s="1"/>
  <c r="W321" i="37" s="1"/>
  <c r="L323" i="37"/>
  <c r="K323" i="37" s="1"/>
  <c r="I323" i="37"/>
  <c r="J323" i="37" s="1"/>
  <c r="O323" i="37" s="1"/>
  <c r="L322" i="37"/>
  <c r="K322" i="37" s="1"/>
  <c r="I322" i="37"/>
  <c r="J322" i="37" s="1"/>
  <c r="O322" i="37" s="1"/>
  <c r="L321" i="37"/>
  <c r="K321" i="37" s="1"/>
  <c r="I321" i="37"/>
  <c r="J321" i="37" s="1"/>
  <c r="O321" i="37" s="1"/>
  <c r="L320" i="37"/>
  <c r="K320" i="37" s="1"/>
  <c r="I320" i="37"/>
  <c r="J320" i="37" s="1"/>
  <c r="O320" i="37" s="1"/>
  <c r="L319" i="37"/>
  <c r="I319" i="37"/>
  <c r="J319" i="37" s="1"/>
  <c r="O319" i="37" s="1"/>
  <c r="L318" i="37"/>
  <c r="K318" i="37" s="1"/>
  <c r="I318" i="37"/>
  <c r="J318" i="37" s="1"/>
  <c r="L317" i="37"/>
  <c r="K317" i="37" s="1"/>
  <c r="I317" i="37"/>
  <c r="J317" i="37" s="1"/>
  <c r="L316" i="37"/>
  <c r="K316" i="37" s="1"/>
  <c r="I316" i="37"/>
  <c r="J316" i="37" s="1"/>
  <c r="O316" i="37" s="1"/>
  <c r="L315" i="37"/>
  <c r="K315" i="37" s="1"/>
  <c r="I315" i="37"/>
  <c r="J315" i="37" s="1"/>
  <c r="O315" i="37" s="1"/>
  <c r="L314" i="37"/>
  <c r="K314" i="37" s="1"/>
  <c r="I311" i="37"/>
  <c r="J311" i="37" s="1"/>
  <c r="O311" i="37" s="1"/>
  <c r="I312" i="37"/>
  <c r="J312" i="37" s="1"/>
  <c r="O312" i="37" s="1"/>
  <c r="I313" i="37"/>
  <c r="J313" i="37" s="1"/>
  <c r="I314" i="37"/>
  <c r="J314" i="37" s="1"/>
  <c r="O314" i="37" s="1"/>
  <c r="L311" i="37"/>
  <c r="K311" i="37" s="1"/>
  <c r="L312" i="37"/>
  <c r="L313" i="37"/>
  <c r="K313" i="37" s="1"/>
  <c r="L310" i="37"/>
  <c r="K310" i="37" s="1"/>
  <c r="I310" i="37"/>
  <c r="J310" i="37" s="1"/>
  <c r="O310" i="37" s="1"/>
  <c r="L309" i="37"/>
  <c r="K309" i="37" s="1"/>
  <c r="I309" i="37"/>
  <c r="J309" i="37" s="1"/>
  <c r="O309" i="37" s="1"/>
  <c r="L308" i="37"/>
  <c r="K308" i="37" s="1"/>
  <c r="I308" i="37"/>
  <c r="J308" i="37" s="1"/>
  <c r="O308" i="37" s="1"/>
  <c r="L307" i="37"/>
  <c r="K307" i="37" s="1"/>
  <c r="I307" i="37"/>
  <c r="J307" i="37" s="1"/>
  <c r="O307" i="37" s="1"/>
  <c r="L306" i="37"/>
  <c r="K306" i="37" s="1"/>
  <c r="I306" i="37"/>
  <c r="J306" i="37" s="1"/>
  <c r="O306" i="37" s="1"/>
  <c r="L305" i="37"/>
  <c r="I305" i="37"/>
  <c r="J305" i="37" s="1"/>
  <c r="L304" i="37"/>
  <c r="I304" i="37"/>
  <c r="J304" i="37" s="1"/>
  <c r="O304" i="37" s="1"/>
  <c r="L303" i="37"/>
  <c r="K303" i="37" s="1"/>
  <c r="I303" i="37"/>
  <c r="J303" i="37" s="1"/>
  <c r="W300" i="37" s="1"/>
  <c r="L302" i="37"/>
  <c r="K302" i="37" s="1"/>
  <c r="I302" i="37"/>
  <c r="J302" i="37" s="1"/>
  <c r="O302" i="37" s="1"/>
  <c r="L301" i="37"/>
  <c r="K301" i="37" s="1"/>
  <c r="I301" i="37"/>
  <c r="J301" i="37" s="1"/>
  <c r="O301" i="37" s="1"/>
  <c r="L300" i="37"/>
  <c r="K300" i="37" s="1"/>
  <c r="I300" i="37"/>
  <c r="J300" i="37" s="1"/>
  <c r="O300" i="37" s="1"/>
  <c r="L299" i="37"/>
  <c r="K299" i="37" s="1"/>
  <c r="I299" i="37"/>
  <c r="J299" i="37" s="1"/>
  <c r="O299" i="37" s="1"/>
  <c r="L298" i="37"/>
  <c r="K298" i="37" s="1"/>
  <c r="I298" i="37"/>
  <c r="J298" i="37" s="1"/>
  <c r="O298" i="37" s="1"/>
  <c r="L297" i="37"/>
  <c r="I297" i="37"/>
  <c r="J297" i="37" s="1"/>
  <c r="L296" i="37"/>
  <c r="K296" i="37" s="1"/>
  <c r="I296" i="37"/>
  <c r="J296" i="37" s="1"/>
  <c r="L295" i="37"/>
  <c r="K295" i="37" s="1"/>
  <c r="I295" i="37"/>
  <c r="J295" i="37" s="1"/>
  <c r="O295" i="37" s="1"/>
  <c r="I294" i="37"/>
  <c r="J294" i="37" s="1"/>
  <c r="L293" i="37"/>
  <c r="K293" i="37" s="1"/>
  <c r="I293" i="37"/>
  <c r="J293" i="37" s="1"/>
  <c r="L292" i="37"/>
  <c r="K292" i="37" s="1"/>
  <c r="I292" i="37"/>
  <c r="J292" i="37" s="1"/>
  <c r="O292" i="37" s="1"/>
  <c r="I291" i="37"/>
  <c r="L290" i="37"/>
  <c r="K290" i="37" s="1"/>
  <c r="I290" i="37"/>
  <c r="J290" i="37" s="1"/>
  <c r="O290" i="37" s="1"/>
  <c r="L289" i="37"/>
  <c r="K289" i="37" s="1"/>
  <c r="I289" i="37"/>
  <c r="J289" i="37" s="1"/>
  <c r="O289" i="37" s="1"/>
  <c r="L288" i="37"/>
  <c r="K288" i="37" s="1"/>
  <c r="I288" i="37"/>
  <c r="J288" i="37" s="1"/>
  <c r="O288" i="37" s="1"/>
  <c r="L287" i="37"/>
  <c r="K287" i="37" s="1"/>
  <c r="I287" i="37"/>
  <c r="J287" i="37" s="1"/>
  <c r="O287" i="37" s="1"/>
  <c r="L286" i="37"/>
  <c r="K286" i="37" s="1"/>
  <c r="I286" i="37"/>
  <c r="L285" i="37"/>
  <c r="K285" i="37" s="1"/>
  <c r="I285" i="37"/>
  <c r="J285" i="37" s="1"/>
  <c r="O285" i="37" s="1"/>
  <c r="L284" i="37"/>
  <c r="K284" i="37" s="1"/>
  <c r="I284" i="37"/>
  <c r="J284" i="37" s="1"/>
  <c r="O284" i="37" s="1"/>
  <c r="L283" i="37"/>
  <c r="I283" i="37"/>
  <c r="J283" i="37" s="1"/>
  <c r="O283" i="37" s="1"/>
  <c r="L282" i="37"/>
  <c r="K282" i="37" s="1"/>
  <c r="I282" i="37"/>
  <c r="J282" i="37" s="1"/>
  <c r="L281" i="37"/>
  <c r="K281" i="37" s="1"/>
  <c r="I281" i="37"/>
  <c r="J281" i="37" s="1"/>
  <c r="O281" i="37" s="1"/>
  <c r="L280" i="37"/>
  <c r="K280" i="37" s="1"/>
  <c r="I280" i="37"/>
  <c r="J280" i="37" s="1"/>
  <c r="O280" i="37" s="1"/>
  <c r="L279" i="37"/>
  <c r="K279" i="37" s="1"/>
  <c r="I279" i="37"/>
  <c r="J279" i="37" s="1"/>
  <c r="O279" i="37" s="1"/>
  <c r="L278" i="37"/>
  <c r="K278" i="37" s="1"/>
  <c r="I278" i="37"/>
  <c r="J278" i="37" s="1"/>
  <c r="O278" i="37" s="1"/>
  <c r="L277" i="37"/>
  <c r="K277" i="37" s="1"/>
  <c r="I277" i="37"/>
  <c r="J277" i="37" s="1"/>
  <c r="L276" i="37"/>
  <c r="K276" i="37" s="1"/>
  <c r="I276" i="37"/>
  <c r="J276" i="37" s="1"/>
  <c r="O276" i="37" s="1"/>
  <c r="L275" i="37"/>
  <c r="K275" i="37" s="1"/>
  <c r="I275" i="37"/>
  <c r="J275" i="37" s="1"/>
  <c r="L274" i="37"/>
  <c r="K274" i="37" s="1"/>
  <c r="I274" i="37"/>
  <c r="J274" i="37" s="1"/>
  <c r="O274" i="37" s="1"/>
  <c r="L273" i="37"/>
  <c r="K273" i="37" s="1"/>
  <c r="I273" i="37"/>
  <c r="J273" i="37" s="1"/>
  <c r="O273" i="37" s="1"/>
  <c r="L272" i="37"/>
  <c r="K272" i="37" s="1"/>
  <c r="I272" i="37"/>
  <c r="J272" i="37" s="1"/>
  <c r="L271" i="37"/>
  <c r="K271" i="37" s="1"/>
  <c r="I271" i="37"/>
  <c r="J271" i="37" s="1"/>
  <c r="L270" i="37"/>
  <c r="K270" i="37" s="1"/>
  <c r="I270" i="37"/>
  <c r="J270" i="37" s="1"/>
  <c r="O270" i="37" s="1"/>
  <c r="L269" i="37"/>
  <c r="K269" i="37" s="1"/>
  <c r="I269" i="37"/>
  <c r="J269" i="37" s="1"/>
  <c r="O269" i="37" s="1"/>
  <c r="L268" i="37"/>
  <c r="K268" i="37" s="1"/>
  <c r="I268" i="37"/>
  <c r="J268" i="37" s="1"/>
  <c r="O268" i="37" s="1"/>
  <c r="L267" i="37"/>
  <c r="K267" i="37" s="1"/>
  <c r="I267" i="37"/>
  <c r="J267" i="37" s="1"/>
  <c r="O267" i="37" s="1"/>
  <c r="L266" i="37"/>
  <c r="K266" i="37" s="1"/>
  <c r="I266" i="37"/>
  <c r="J266" i="37" s="1"/>
  <c r="O266" i="37" s="1"/>
  <c r="L265" i="37"/>
  <c r="I265" i="37"/>
  <c r="J265" i="37" s="1"/>
  <c r="O265" i="37" s="1"/>
  <c r="L264" i="37"/>
  <c r="K264" i="37" s="1"/>
  <c r="I264" i="37"/>
  <c r="J264" i="37" s="1"/>
  <c r="O264" i="37" s="1"/>
  <c r="L263" i="37"/>
  <c r="I263" i="37"/>
  <c r="J263" i="37" s="1"/>
  <c r="O263" i="37" s="1"/>
  <c r="L262" i="37"/>
  <c r="K262" i="37" s="1"/>
  <c r="I262" i="37"/>
  <c r="J262" i="37" s="1"/>
  <c r="O262" i="37" s="1"/>
  <c r="L261" i="37"/>
  <c r="K261" i="37" s="1"/>
  <c r="I261" i="37"/>
  <c r="J261" i="37" s="1"/>
  <c r="L260" i="37"/>
  <c r="K260" i="37" s="1"/>
  <c r="I260" i="37"/>
  <c r="J260" i="37" s="1"/>
  <c r="O260" i="37" s="1"/>
  <c r="L259" i="37"/>
  <c r="K259" i="37" s="1"/>
  <c r="I255" i="37"/>
  <c r="I256" i="37"/>
  <c r="J256" i="37" s="1"/>
  <c r="O256" i="37" s="1"/>
  <c r="I257" i="37"/>
  <c r="J257" i="37" s="1"/>
  <c r="O257" i="37" s="1"/>
  <c r="I258" i="37"/>
  <c r="J258" i="37" s="1"/>
  <c r="O258" i="37" s="1"/>
  <c r="I259" i="37"/>
  <c r="J259" i="37" s="1"/>
  <c r="O259" i="37" s="1"/>
  <c r="L255" i="37"/>
  <c r="K255" i="37" s="1"/>
  <c r="L256" i="37"/>
  <c r="K256" i="37" s="1"/>
  <c r="L257" i="37"/>
  <c r="K257" i="37" s="1"/>
  <c r="L258" i="37"/>
  <c r="K258" i="37" s="1"/>
  <c r="L254" i="37"/>
  <c r="K254" i="37" s="1"/>
  <c r="I254" i="37"/>
  <c r="J254" i="37" s="1"/>
  <c r="L253" i="37"/>
  <c r="K253" i="37" s="1"/>
  <c r="I253" i="37"/>
  <c r="J253" i="37" s="1"/>
  <c r="O253" i="37" s="1"/>
  <c r="L252" i="37"/>
  <c r="K252" i="37" s="1"/>
  <c r="I252" i="37"/>
  <c r="J252" i="37" s="1"/>
  <c r="O252" i="37" s="1"/>
  <c r="L251" i="37"/>
  <c r="K251" i="37" s="1"/>
  <c r="I251" i="37"/>
  <c r="L250" i="37"/>
  <c r="K250" i="37" s="1"/>
  <c r="I250" i="37"/>
  <c r="J250" i="37" s="1"/>
  <c r="O250" i="37" s="1"/>
  <c r="L249" i="37"/>
  <c r="K249" i="37" s="1"/>
  <c r="I249" i="37"/>
  <c r="J249" i="37" s="1"/>
  <c r="O249" i="37" s="1"/>
  <c r="L248" i="37"/>
  <c r="I248" i="37"/>
  <c r="J248" i="37" s="1"/>
  <c r="O248" i="37" s="1"/>
  <c r="L247" i="37"/>
  <c r="K247" i="37" s="1"/>
  <c r="I247" i="37"/>
  <c r="J247" i="37" s="1"/>
  <c r="L246" i="37"/>
  <c r="K246" i="37" s="1"/>
  <c r="I246" i="37"/>
  <c r="J246" i="37" s="1"/>
  <c r="O246" i="37" s="1"/>
  <c r="L245" i="37"/>
  <c r="I245" i="37"/>
  <c r="J245" i="37" s="1"/>
  <c r="O245" i="37" s="1"/>
  <c r="L244" i="37"/>
  <c r="K244" i="37" s="1"/>
  <c r="I244" i="37"/>
  <c r="J244" i="37" s="1"/>
  <c r="O244" i="37" s="1"/>
  <c r="L243" i="37"/>
  <c r="K243" i="37" s="1"/>
  <c r="I241" i="37"/>
  <c r="I242" i="37"/>
  <c r="J242" i="37" s="1"/>
  <c r="O242" i="37" s="1"/>
  <c r="I243" i="37"/>
  <c r="L241" i="37"/>
  <c r="K241" i="37" s="1"/>
  <c r="L242" i="37"/>
  <c r="K242" i="37" s="1"/>
  <c r="L240" i="37"/>
  <c r="K240" i="37" s="1"/>
  <c r="I240" i="37"/>
  <c r="J240" i="37" s="1"/>
  <c r="W237" i="37" s="1"/>
  <c r="L239" i="37"/>
  <c r="K239" i="37" s="1"/>
  <c r="I239" i="37"/>
  <c r="J239" i="37" s="1"/>
  <c r="O239" i="37" s="1"/>
  <c r="L238" i="37"/>
  <c r="K238" i="37" s="1"/>
  <c r="I238" i="37"/>
  <c r="J238" i="37" s="1"/>
  <c r="O238" i="37" s="1"/>
  <c r="L237" i="37"/>
  <c r="I237" i="37"/>
  <c r="J237" i="37" s="1"/>
  <c r="O237" i="37" s="1"/>
  <c r="L236" i="37"/>
  <c r="K236" i="37" s="1"/>
  <c r="I236" i="37"/>
  <c r="J236" i="37" s="1"/>
  <c r="O236" i="37" s="1"/>
  <c r="L235" i="37"/>
  <c r="K235" i="37" s="1"/>
  <c r="I235" i="37"/>
  <c r="J235" i="37" s="1"/>
  <c r="L234" i="37"/>
  <c r="K234" i="37" s="1"/>
  <c r="I234" i="37"/>
  <c r="J234" i="37" s="1"/>
  <c r="O234" i="37" s="1"/>
  <c r="L233" i="37"/>
  <c r="K233" i="37" s="1"/>
  <c r="I233" i="37"/>
  <c r="J233" i="37" s="1"/>
  <c r="O233" i="37" s="1"/>
  <c r="L232" i="37"/>
  <c r="K232" i="37" s="1"/>
  <c r="I232" i="37"/>
  <c r="J232" i="37" s="1"/>
  <c r="O232" i="37" s="1"/>
  <c r="L231" i="37"/>
  <c r="K231" i="37" s="1"/>
  <c r="I231" i="37"/>
  <c r="J231" i="37" s="1"/>
  <c r="O231" i="37" s="1"/>
  <c r="L230" i="37"/>
  <c r="K230" i="37" s="1"/>
  <c r="I230" i="37"/>
  <c r="J230" i="37" s="1"/>
  <c r="O230" i="37" s="1"/>
  <c r="L229" i="37"/>
  <c r="K229" i="37" s="1"/>
  <c r="I229" i="37"/>
  <c r="J229" i="37" s="1"/>
  <c r="O229" i="37" s="1"/>
  <c r="L228" i="37"/>
  <c r="K228" i="37" s="1"/>
  <c r="I228" i="37"/>
  <c r="L227" i="37"/>
  <c r="K227" i="37" s="1"/>
  <c r="I227" i="37"/>
  <c r="J227" i="37" s="1"/>
  <c r="O227" i="37" s="1"/>
  <c r="L226" i="37"/>
  <c r="K226" i="37" s="1"/>
  <c r="I226" i="37"/>
  <c r="J226" i="37" s="1"/>
  <c r="W223" i="37" s="1"/>
  <c r="I220" i="37"/>
  <c r="J220" i="37" s="1"/>
  <c r="L220" i="37" s="1"/>
  <c r="I221" i="37"/>
  <c r="J221" i="37" s="1"/>
  <c r="O221" i="37" s="1"/>
  <c r="I222" i="37"/>
  <c r="J222" i="37" s="1"/>
  <c r="O222" i="37" s="1"/>
  <c r="I223" i="37"/>
  <c r="J223" i="37" s="1"/>
  <c r="O223" i="37" s="1"/>
  <c r="I224" i="37"/>
  <c r="J224" i="37" s="1"/>
  <c r="I225" i="37"/>
  <c r="J225" i="37" s="1"/>
  <c r="O225" i="37" s="1"/>
  <c r="L225" i="37"/>
  <c r="K225" i="37" s="1"/>
  <c r="L224" i="37"/>
  <c r="K224" i="37" s="1"/>
  <c r="L223" i="37"/>
  <c r="K223" i="37" s="1"/>
  <c r="L222" i="37"/>
  <c r="K222" i="37" s="1"/>
  <c r="L221" i="37"/>
  <c r="K221" i="37" s="1"/>
  <c r="L219" i="37"/>
  <c r="K219" i="37" s="1"/>
  <c r="I219" i="37"/>
  <c r="J219" i="37" s="1"/>
  <c r="O219" i="37" s="1"/>
  <c r="L218" i="37"/>
  <c r="K218" i="37" s="1"/>
  <c r="I218" i="37"/>
  <c r="J218" i="37" s="1"/>
  <c r="O218" i="37" s="1"/>
  <c r="I213" i="37"/>
  <c r="J213" i="37" s="1"/>
  <c r="O213" i="37" s="1"/>
  <c r="I214" i="37"/>
  <c r="J214" i="37" s="1"/>
  <c r="O214" i="37" s="1"/>
  <c r="I215" i="37"/>
  <c r="J215" i="37" s="1"/>
  <c r="I216" i="37"/>
  <c r="J216" i="37" s="1"/>
  <c r="O216" i="37" s="1"/>
  <c r="I217" i="37"/>
  <c r="J217" i="37" s="1"/>
  <c r="L217" i="37" s="1"/>
  <c r="K217" i="37" s="1"/>
  <c r="L216" i="37"/>
  <c r="K216" i="37" s="1"/>
  <c r="L215" i="37"/>
  <c r="K215" i="37" s="1"/>
  <c r="L214" i="37"/>
  <c r="K214" i="37" s="1"/>
  <c r="L213" i="37"/>
  <c r="K213" i="37" s="1"/>
  <c r="L212" i="37"/>
  <c r="K212" i="37" s="1"/>
  <c r="I212" i="37"/>
  <c r="J212" i="37" s="1"/>
  <c r="W209" i="37" s="1"/>
  <c r="L211" i="37"/>
  <c r="K211" i="37" s="1"/>
  <c r="I211" i="37"/>
  <c r="J211" i="37" s="1"/>
  <c r="O211" i="37" s="1"/>
  <c r="L210" i="37"/>
  <c r="K210" i="37" s="1"/>
  <c r="I210" i="37"/>
  <c r="J210" i="37" s="1"/>
  <c r="O210" i="37" s="1"/>
  <c r="L209" i="37"/>
  <c r="K209" i="37" s="1"/>
  <c r="I206" i="37"/>
  <c r="J206" i="37" s="1"/>
  <c r="O206" i="37" s="1"/>
  <c r="I207" i="37"/>
  <c r="J207" i="37" s="1"/>
  <c r="O207" i="37" s="1"/>
  <c r="I208" i="37"/>
  <c r="J208" i="37" s="1"/>
  <c r="O208" i="37" s="1"/>
  <c r="I209" i="37"/>
  <c r="J209" i="37" s="1"/>
  <c r="O209" i="37" s="1"/>
  <c r="L206" i="37"/>
  <c r="K206" i="37" s="1"/>
  <c r="L207" i="37"/>
  <c r="K207" i="37" s="1"/>
  <c r="L208" i="37"/>
  <c r="K208" i="37" s="1"/>
  <c r="L205" i="37"/>
  <c r="K205" i="37" s="1"/>
  <c r="I205" i="37"/>
  <c r="J205" i="37" s="1"/>
  <c r="L204" i="37"/>
  <c r="K204" i="37" s="1"/>
  <c r="I204" i="37"/>
  <c r="J204" i="37" s="1"/>
  <c r="O204" i="37" s="1"/>
  <c r="L203" i="37"/>
  <c r="K203" i="37" s="1"/>
  <c r="I203" i="37"/>
  <c r="J203" i="37" s="1"/>
  <c r="O203" i="37" s="1"/>
  <c r="L202" i="37"/>
  <c r="K202" i="37" s="1"/>
  <c r="I202" i="37"/>
  <c r="J202" i="37" s="1"/>
  <c r="O202" i="37" s="1"/>
  <c r="L201" i="37"/>
  <c r="K201" i="37" s="1"/>
  <c r="I201" i="37"/>
  <c r="J201" i="37" s="1"/>
  <c r="O201" i="37" s="1"/>
  <c r="L200" i="37"/>
  <c r="K200" i="37" s="1"/>
  <c r="I200" i="37"/>
  <c r="J200" i="37" s="1"/>
  <c r="O200" i="37" s="1"/>
  <c r="I199" i="37"/>
  <c r="J199" i="37" s="1"/>
  <c r="L198" i="37"/>
  <c r="K198" i="37" s="1"/>
  <c r="I198" i="37"/>
  <c r="J198" i="37" s="1"/>
  <c r="O198" i="37" s="1"/>
  <c r="L197" i="37"/>
  <c r="K197" i="37" s="1"/>
  <c r="I197" i="37"/>
  <c r="J197" i="37" s="1"/>
  <c r="O197" i="37" s="1"/>
  <c r="L196" i="37"/>
  <c r="K196" i="37" s="1"/>
  <c r="I196" i="37"/>
  <c r="J196" i="37" s="1"/>
  <c r="O196" i="37" s="1"/>
  <c r="L195" i="37"/>
  <c r="K195" i="37" s="1"/>
  <c r="I195" i="37"/>
  <c r="J195" i="37" s="1"/>
  <c r="O195" i="37" s="1"/>
  <c r="L194" i="37"/>
  <c r="K194" i="37" s="1"/>
  <c r="I194" i="37"/>
  <c r="J194" i="37" s="1"/>
  <c r="O194" i="37" s="1"/>
  <c r="L193" i="37"/>
  <c r="K193" i="37" s="1"/>
  <c r="I193" i="37"/>
  <c r="J193" i="37" s="1"/>
  <c r="O193" i="37" s="1"/>
  <c r="L192" i="37"/>
  <c r="K192" i="37" s="1"/>
  <c r="I192" i="37"/>
  <c r="J192" i="37" s="1"/>
  <c r="L191" i="37"/>
  <c r="K191" i="37" s="1"/>
  <c r="I191" i="37"/>
  <c r="J191" i="37" s="1"/>
  <c r="O191" i="37" s="1"/>
  <c r="L190" i="37"/>
  <c r="K190" i="37" s="1"/>
  <c r="I190" i="37"/>
  <c r="J190" i="37" s="1"/>
  <c r="O190" i="37" s="1"/>
  <c r="L189" i="37"/>
  <c r="K189" i="37" s="1"/>
  <c r="I189" i="37"/>
  <c r="J189" i="37" s="1"/>
  <c r="O189" i="37" s="1"/>
  <c r="L188" i="37"/>
  <c r="K188" i="37" s="1"/>
  <c r="I188" i="37"/>
  <c r="J188" i="37" s="1"/>
  <c r="O188" i="37" s="1"/>
  <c r="L187" i="37"/>
  <c r="K187" i="37" s="1"/>
  <c r="I187" i="37"/>
  <c r="L186" i="37"/>
  <c r="I186" i="37"/>
  <c r="J186" i="37" s="1"/>
  <c r="O186" i="37" s="1"/>
  <c r="L185" i="37"/>
  <c r="K185" i="37" s="1"/>
  <c r="I185" i="37"/>
  <c r="J185" i="37" s="1"/>
  <c r="L184" i="37"/>
  <c r="K184" i="37" s="1"/>
  <c r="I184" i="37"/>
  <c r="J184" i="37" s="1"/>
  <c r="O184" i="37" s="1"/>
  <c r="L183" i="37"/>
  <c r="K183" i="37" s="1"/>
  <c r="I183" i="37"/>
  <c r="J183" i="37" s="1"/>
  <c r="O183" i="37" s="1"/>
  <c r="L182" i="37"/>
  <c r="K182" i="37" s="1"/>
  <c r="I182" i="37"/>
  <c r="J182" i="37" s="1"/>
  <c r="O182" i="37" s="1"/>
  <c r="L181" i="37"/>
  <c r="K181" i="37" s="1"/>
  <c r="I181" i="37"/>
  <c r="J181" i="37" s="1"/>
  <c r="O181" i="37" s="1"/>
  <c r="L180" i="37"/>
  <c r="K180" i="37" s="1"/>
  <c r="I180" i="37"/>
  <c r="J180" i="37" s="1"/>
  <c r="L179" i="37"/>
  <c r="K179" i="37" s="1"/>
  <c r="I179" i="37"/>
  <c r="J179" i="37" s="1"/>
  <c r="O179" i="37" s="1"/>
  <c r="L178" i="37"/>
  <c r="K178" i="37" s="1"/>
  <c r="I178" i="37"/>
  <c r="J178" i="37" s="1"/>
  <c r="O178" i="37" s="1"/>
  <c r="L177" i="37"/>
  <c r="K177" i="37" s="1"/>
  <c r="I177" i="37"/>
  <c r="J177" i="37" s="1"/>
  <c r="L176" i="37"/>
  <c r="K176" i="37" s="1"/>
  <c r="I176" i="37"/>
  <c r="J176" i="37" s="1"/>
  <c r="O176" i="37" s="1"/>
  <c r="L175" i="37"/>
  <c r="K175" i="37" s="1"/>
  <c r="I175" i="37"/>
  <c r="J175" i="37" s="1"/>
  <c r="O175" i="37" s="1"/>
  <c r="L174" i="37"/>
  <c r="I174" i="37"/>
  <c r="J174" i="37" s="1"/>
  <c r="O174" i="37" s="1"/>
  <c r="L173" i="37"/>
  <c r="K173" i="37" s="1"/>
  <c r="I173" i="37"/>
  <c r="J173" i="37" s="1"/>
  <c r="O173" i="37" s="1"/>
  <c r="L172" i="37"/>
  <c r="K172" i="37" s="1"/>
  <c r="I172" i="37"/>
  <c r="J172" i="37" s="1"/>
  <c r="O172" i="37" s="1"/>
  <c r="L171" i="37"/>
  <c r="K171" i="37" s="1"/>
  <c r="I171" i="37"/>
  <c r="J171" i="37" s="1"/>
  <c r="O171" i="37" s="1"/>
  <c r="L170" i="37"/>
  <c r="K170" i="37" s="1"/>
  <c r="I170" i="37"/>
  <c r="J170" i="37" s="1"/>
  <c r="O170" i="37" s="1"/>
  <c r="L169" i="37"/>
  <c r="K169" i="37" s="1"/>
  <c r="I169" i="37"/>
  <c r="J169" i="37" s="1"/>
  <c r="O169" i="37" s="1"/>
  <c r="L168" i="37"/>
  <c r="K168" i="37" s="1"/>
  <c r="I168" i="37"/>
  <c r="J168" i="37" s="1"/>
  <c r="O168" i="37" s="1"/>
  <c r="L167" i="37"/>
  <c r="K167" i="37" s="1"/>
  <c r="I167" i="37"/>
  <c r="J167" i="37" s="1"/>
  <c r="O167" i="37" s="1"/>
  <c r="L166" i="37"/>
  <c r="K166" i="37" s="1"/>
  <c r="I164" i="37"/>
  <c r="J164" i="37" s="1"/>
  <c r="O164" i="37" s="1"/>
  <c r="I165" i="37"/>
  <c r="J165" i="37" s="1"/>
  <c r="O165" i="37" s="1"/>
  <c r="I166" i="37"/>
  <c r="J166" i="37" s="1"/>
  <c r="O166" i="37" s="1"/>
  <c r="L164" i="37"/>
  <c r="L165" i="37"/>
  <c r="K165" i="37" s="1"/>
  <c r="L163" i="37"/>
  <c r="K163" i="37" s="1"/>
  <c r="I163" i="37"/>
  <c r="J163" i="37" s="1"/>
  <c r="L162" i="37"/>
  <c r="K162" i="37" s="1"/>
  <c r="I162" i="37"/>
  <c r="J162" i="37" s="1"/>
  <c r="O162" i="37" s="1"/>
  <c r="L161" i="37"/>
  <c r="K161" i="37" s="1"/>
  <c r="I161" i="37"/>
  <c r="J161" i="37" s="1"/>
  <c r="O161" i="37" s="1"/>
  <c r="L160" i="37"/>
  <c r="K160" i="37" s="1"/>
  <c r="I160" i="37"/>
  <c r="J160" i="37" s="1"/>
  <c r="O160" i="37" s="1"/>
  <c r="L159" i="37"/>
  <c r="K159" i="37" s="1"/>
  <c r="I159" i="37"/>
  <c r="J159" i="37" s="1"/>
  <c r="O159" i="37" s="1"/>
  <c r="L158" i="37"/>
  <c r="K158" i="37" s="1"/>
  <c r="I158" i="37"/>
  <c r="J158" i="37" s="1"/>
  <c r="O158" i="37" s="1"/>
  <c r="L157" i="37"/>
  <c r="I157" i="37"/>
  <c r="J157" i="37" s="1"/>
  <c r="L156" i="37"/>
  <c r="K156" i="37" s="1"/>
  <c r="I156" i="37"/>
  <c r="J156" i="37" s="1"/>
  <c r="O156" i="37" s="1"/>
  <c r="L155" i="37"/>
  <c r="K155" i="37" s="1"/>
  <c r="I155" i="37"/>
  <c r="J155" i="37" s="1"/>
  <c r="O155" i="37" s="1"/>
  <c r="L154" i="37"/>
  <c r="I154" i="37"/>
  <c r="J154" i="37" s="1"/>
  <c r="O154" i="37" s="1"/>
  <c r="L153" i="37"/>
  <c r="K153" i="37" s="1"/>
  <c r="I153" i="37"/>
  <c r="J153" i="37" s="1"/>
  <c r="O153" i="37" s="1"/>
  <c r="L152" i="37"/>
  <c r="K152" i="37" s="1"/>
  <c r="I152" i="37"/>
  <c r="J152" i="37" s="1"/>
  <c r="O152" i="37" s="1"/>
  <c r="L151" i="37"/>
  <c r="I151" i="37"/>
  <c r="J151" i="37" s="1"/>
  <c r="O151" i="37" s="1"/>
  <c r="I150" i="37"/>
  <c r="J150" i="37" s="1"/>
  <c r="L150" i="37"/>
  <c r="K150" i="37" s="1"/>
  <c r="L149" i="37"/>
  <c r="K149" i="37" s="1"/>
  <c r="I149" i="37"/>
  <c r="J149" i="37" s="1"/>
  <c r="L148" i="37"/>
  <c r="K148" i="37" s="1"/>
  <c r="I148" i="37"/>
  <c r="J148" i="37" s="1"/>
  <c r="O148" i="37" s="1"/>
  <c r="L147" i="37"/>
  <c r="K147" i="37" s="1"/>
  <c r="I147" i="37"/>
  <c r="J147" i="37" s="1"/>
  <c r="O147" i="37" s="1"/>
  <c r="L146" i="37"/>
  <c r="K146" i="37" s="1"/>
  <c r="I146" i="37"/>
  <c r="J146" i="37" s="1"/>
  <c r="O146" i="37" s="1"/>
  <c r="L145" i="37"/>
  <c r="K145" i="37" s="1"/>
  <c r="I145" i="37"/>
  <c r="J145" i="37" s="1"/>
  <c r="O145" i="37" s="1"/>
  <c r="L144" i="37"/>
  <c r="K144" i="37" s="1"/>
  <c r="I143" i="37"/>
  <c r="J143" i="37" s="1"/>
  <c r="I144" i="37"/>
  <c r="J144" i="37" s="1"/>
  <c r="O144" i="37" s="1"/>
  <c r="L143" i="37"/>
  <c r="K143" i="37" s="1"/>
  <c r="L142" i="37"/>
  <c r="K142" i="37" s="1"/>
  <c r="I142" i="37"/>
  <c r="J142" i="37" s="1"/>
  <c r="L141" i="37"/>
  <c r="K141" i="37" s="1"/>
  <c r="I141" i="37"/>
  <c r="J141" i="37" s="1"/>
  <c r="O141" i="37" s="1"/>
  <c r="L140" i="37"/>
  <c r="K140" i="37" s="1"/>
  <c r="I140" i="37"/>
  <c r="J140" i="37" s="1"/>
  <c r="O140" i="37" s="1"/>
  <c r="L139" i="37"/>
  <c r="K139" i="37" s="1"/>
  <c r="I139" i="37"/>
  <c r="J139" i="37" s="1"/>
  <c r="L138" i="37"/>
  <c r="K138" i="37" s="1"/>
  <c r="I138" i="37"/>
  <c r="J138" i="37" s="1"/>
  <c r="O138" i="37" s="1"/>
  <c r="L137" i="37"/>
  <c r="I137" i="37"/>
  <c r="L136" i="37"/>
  <c r="K136" i="37" s="1"/>
  <c r="I136" i="37"/>
  <c r="J136" i="37" s="1"/>
  <c r="O136" i="37" s="1"/>
  <c r="L135" i="37"/>
  <c r="K135" i="37" s="1"/>
  <c r="I135" i="37"/>
  <c r="J135" i="37" s="1"/>
  <c r="L134" i="37"/>
  <c r="K134" i="37" s="1"/>
  <c r="I134" i="37"/>
  <c r="J134" i="37" s="1"/>
  <c r="O134" i="37" s="1"/>
  <c r="I133" i="37"/>
  <c r="J133" i="37" s="1"/>
  <c r="L132" i="37"/>
  <c r="K132" i="37" s="1"/>
  <c r="I132" i="37"/>
  <c r="J132" i="37" s="1"/>
  <c r="O132" i="37" s="1"/>
  <c r="L131" i="37"/>
  <c r="K131" i="37" s="1"/>
  <c r="I131" i="37"/>
  <c r="J131" i="37" s="1"/>
  <c r="O131" i="37" s="1"/>
  <c r="I129" i="37"/>
  <c r="J129" i="37" s="1"/>
  <c r="I130" i="37"/>
  <c r="J130" i="37" s="1"/>
  <c r="O130" i="37" s="1"/>
  <c r="L130" i="37"/>
  <c r="K130" i="37" s="1"/>
  <c r="L128" i="37"/>
  <c r="K128" i="37" s="1"/>
  <c r="I128" i="37"/>
  <c r="J128" i="37" s="1"/>
  <c r="O128" i="37" s="1"/>
  <c r="L127" i="37"/>
  <c r="K127" i="37" s="1"/>
  <c r="I127" i="37"/>
  <c r="J127" i="37" s="1"/>
  <c r="O127" i="37" s="1"/>
  <c r="I126" i="37"/>
  <c r="J126" i="37" s="1"/>
  <c r="O126" i="37" s="1"/>
  <c r="L125" i="37"/>
  <c r="K125" i="37" s="1"/>
  <c r="I125" i="37"/>
  <c r="J125" i="37" s="1"/>
  <c r="O125" i="37" s="1"/>
  <c r="L124" i="37"/>
  <c r="K124" i="37" s="1"/>
  <c r="I124" i="37"/>
  <c r="J124" i="37" s="1"/>
  <c r="L123" i="37"/>
  <c r="K123" i="37" s="1"/>
  <c r="I123" i="37"/>
  <c r="J123" i="37" s="1"/>
  <c r="P123" i="37" s="1"/>
  <c r="L122" i="37"/>
  <c r="K122" i="37" s="1"/>
  <c r="I122" i="37"/>
  <c r="J122" i="37" s="1"/>
  <c r="O122" i="37" s="1"/>
  <c r="L121" i="37"/>
  <c r="K121" i="37" s="1"/>
  <c r="I121" i="37"/>
  <c r="J121" i="37" s="1"/>
  <c r="W118" i="37" s="1"/>
  <c r="L120" i="37"/>
  <c r="K120" i="37" s="1"/>
  <c r="I120" i="37"/>
  <c r="J120" i="37" s="1"/>
  <c r="O120" i="37" s="1"/>
  <c r="L119" i="37"/>
  <c r="K119" i="37" s="1"/>
  <c r="I119" i="37"/>
  <c r="J119" i="37" s="1"/>
  <c r="O119" i="37" s="1"/>
  <c r="L118" i="37"/>
  <c r="K118" i="37" s="1"/>
  <c r="I118" i="37"/>
  <c r="J118" i="37" s="1"/>
  <c r="O118" i="37" s="1"/>
  <c r="L117" i="37"/>
  <c r="K117" i="37" s="1"/>
  <c r="I117" i="37"/>
  <c r="J117" i="37" s="1"/>
  <c r="O117" i="37" s="1"/>
  <c r="L116" i="37"/>
  <c r="K116" i="37" s="1"/>
  <c r="I116" i="37"/>
  <c r="J116" i="37" s="1"/>
  <c r="L115" i="37"/>
  <c r="I115" i="37"/>
  <c r="J115" i="37" s="1"/>
  <c r="O115" i="37" s="1"/>
  <c r="L114" i="37"/>
  <c r="K114" i="37" s="1"/>
  <c r="I114" i="37"/>
  <c r="J114" i="37" s="1"/>
  <c r="L113" i="37"/>
  <c r="K113" i="37" s="1"/>
  <c r="I113" i="37"/>
  <c r="J113" i="37" s="1"/>
  <c r="O113" i="37" s="1"/>
  <c r="L112" i="37"/>
  <c r="K112" i="37" s="1"/>
  <c r="I112" i="37"/>
  <c r="J112" i="37" s="1"/>
  <c r="O112" i="37" s="1"/>
  <c r="L111" i="37"/>
  <c r="K111" i="37" s="1"/>
  <c r="I111" i="37"/>
  <c r="J111" i="37" s="1"/>
  <c r="O111" i="37" s="1"/>
  <c r="L110" i="37"/>
  <c r="K110" i="37" s="1"/>
  <c r="I110" i="37"/>
  <c r="J110" i="37" s="1"/>
  <c r="O110" i="37" s="1"/>
  <c r="L109" i="37"/>
  <c r="K109" i="37" s="1"/>
  <c r="I109" i="37"/>
  <c r="L108" i="37"/>
  <c r="K108" i="37" s="1"/>
  <c r="I108" i="37"/>
  <c r="J108" i="37" s="1"/>
  <c r="O108" i="37" s="1"/>
  <c r="L107" i="37"/>
  <c r="K107" i="37" s="1"/>
  <c r="I107" i="37"/>
  <c r="J107" i="37" s="1"/>
  <c r="O107" i="37" s="1"/>
  <c r="L106" i="37"/>
  <c r="K106" i="37" s="1"/>
  <c r="I106" i="37"/>
  <c r="J106" i="37" s="1"/>
  <c r="O106" i="37" s="1"/>
  <c r="L105" i="37"/>
  <c r="K105" i="37" s="1"/>
  <c r="I105" i="37"/>
  <c r="J105" i="37" s="1"/>
  <c r="O105" i="37" s="1"/>
  <c r="L104" i="37"/>
  <c r="K104" i="37" s="1"/>
  <c r="I104" i="37"/>
  <c r="J104" i="37" s="1"/>
  <c r="O104" i="37" s="1"/>
  <c r="L103" i="37"/>
  <c r="K103" i="37" s="1"/>
  <c r="I103" i="37"/>
  <c r="J103" i="37" s="1"/>
  <c r="O103" i="37" s="1"/>
  <c r="L102" i="37"/>
  <c r="K102" i="37" s="1"/>
  <c r="I102" i="37"/>
  <c r="J102" i="37" s="1"/>
  <c r="O102" i="37" s="1"/>
  <c r="L101" i="37"/>
  <c r="K101" i="37" s="1"/>
  <c r="I101" i="37"/>
  <c r="J101" i="37" s="1"/>
  <c r="O101" i="37" s="1"/>
  <c r="L100" i="37"/>
  <c r="K100" i="37" s="1"/>
  <c r="I100" i="37"/>
  <c r="J100" i="37" s="1"/>
  <c r="L99" i="37"/>
  <c r="K99" i="37" s="1"/>
  <c r="I99" i="37"/>
  <c r="J99" i="37" s="1"/>
  <c r="O99" i="37" s="1"/>
  <c r="L98" i="37"/>
  <c r="K98" i="37" s="1"/>
  <c r="I98" i="37"/>
  <c r="J98" i="37" s="1"/>
  <c r="O98" i="37" s="1"/>
  <c r="L97" i="37"/>
  <c r="K97" i="37" s="1"/>
  <c r="I97" i="37"/>
  <c r="J97" i="37" s="1"/>
  <c r="O97" i="37" s="1"/>
  <c r="L96" i="37"/>
  <c r="I94" i="37"/>
  <c r="I95" i="37"/>
  <c r="J95" i="37" s="1"/>
  <c r="I96" i="37"/>
  <c r="J96" i="37" s="1"/>
  <c r="O96" i="37" s="1"/>
  <c r="L94" i="37"/>
  <c r="K94" i="37" s="1"/>
  <c r="L95" i="37"/>
  <c r="K95" i="37" s="1"/>
  <c r="L93" i="37"/>
  <c r="K93" i="37" s="1"/>
  <c r="I93" i="37"/>
  <c r="J93" i="37" s="1"/>
  <c r="W90" i="37" s="1"/>
  <c r="L92" i="37"/>
  <c r="K92" i="37" s="1"/>
  <c r="I92" i="37"/>
  <c r="J92" i="37" s="1"/>
  <c r="O92" i="37" s="1"/>
  <c r="L91" i="37"/>
  <c r="K91" i="37" s="1"/>
  <c r="I91" i="37"/>
  <c r="J91" i="37" s="1"/>
  <c r="O91" i="37" s="1"/>
  <c r="L90" i="37"/>
  <c r="K90" i="37" s="1"/>
  <c r="I90" i="37"/>
  <c r="J90" i="37" s="1"/>
  <c r="O90" i="37" s="1"/>
  <c r="I87" i="37"/>
  <c r="J87" i="37" s="1"/>
  <c r="O87" i="37" s="1"/>
  <c r="I88" i="37"/>
  <c r="J88" i="37" s="1"/>
  <c r="O88" i="37" s="1"/>
  <c r="I89" i="37"/>
  <c r="L89" i="37"/>
  <c r="L88" i="37"/>
  <c r="K88" i="37" s="1"/>
  <c r="L87" i="37"/>
  <c r="K87" i="37" s="1"/>
  <c r="L86" i="37"/>
  <c r="K86" i="37" s="1"/>
  <c r="I86" i="37"/>
  <c r="J86" i="37" s="1"/>
  <c r="O86" i="37" s="1"/>
  <c r="L85" i="37"/>
  <c r="K85" i="37" s="1"/>
  <c r="I85" i="37"/>
  <c r="J85" i="37" s="1"/>
  <c r="O85" i="37" s="1"/>
  <c r="L84" i="37"/>
  <c r="K84" i="37" s="1"/>
  <c r="I84" i="37"/>
  <c r="J84" i="37" s="1"/>
  <c r="O84" i="37" s="1"/>
  <c r="L83" i="37"/>
  <c r="K83" i="37" s="1"/>
  <c r="I83" i="37"/>
  <c r="J83" i="37" s="1"/>
  <c r="O83" i="37" s="1"/>
  <c r="L82" i="37"/>
  <c r="K82" i="37" s="1"/>
  <c r="I82" i="37"/>
  <c r="J82" i="37" s="1"/>
  <c r="O82" i="37" s="1"/>
  <c r="L81" i="37"/>
  <c r="K81" i="37" s="1"/>
  <c r="I81" i="37"/>
  <c r="J81" i="37" s="1"/>
  <c r="O81" i="37" s="1"/>
  <c r="L80" i="37"/>
  <c r="K80" i="37" s="1"/>
  <c r="I80" i="37"/>
  <c r="L79" i="37"/>
  <c r="K79" i="37" s="1"/>
  <c r="I79" i="37"/>
  <c r="J79" i="37" s="1"/>
  <c r="L78" i="37"/>
  <c r="K78" i="37" s="1"/>
  <c r="I78" i="37"/>
  <c r="J78" i="37" s="1"/>
  <c r="O78" i="37" s="1"/>
  <c r="L77" i="37"/>
  <c r="K77" i="37" s="1"/>
  <c r="I77" i="37"/>
  <c r="J77" i="37" s="1"/>
  <c r="O77" i="37" s="1"/>
  <c r="L76" i="37"/>
  <c r="K76" i="37" s="1"/>
  <c r="I76" i="37"/>
  <c r="L75" i="37"/>
  <c r="K75" i="37" s="1"/>
  <c r="I75" i="37"/>
  <c r="J75" i="37" s="1"/>
  <c r="O75" i="37" s="1"/>
  <c r="L74" i="37"/>
  <c r="K74" i="37" s="1"/>
  <c r="I74" i="37"/>
  <c r="J74" i="37" s="1"/>
  <c r="O74" i="37" s="1"/>
  <c r="L73" i="37"/>
  <c r="I73" i="37"/>
  <c r="J73" i="37" s="1"/>
  <c r="O73" i="37" s="1"/>
  <c r="L72" i="37"/>
  <c r="K72" i="37" s="1"/>
  <c r="I72" i="37"/>
  <c r="J72" i="37" s="1"/>
  <c r="L71" i="37"/>
  <c r="K71" i="37" s="1"/>
  <c r="I71" i="37"/>
  <c r="J71" i="37" s="1"/>
  <c r="O71" i="37" s="1"/>
  <c r="L70" i="37"/>
  <c r="K70" i="37" s="1"/>
  <c r="I70" i="37"/>
  <c r="J70" i="37" s="1"/>
  <c r="O70" i="37" s="1"/>
  <c r="L69" i="37"/>
  <c r="K69" i="37" s="1"/>
  <c r="I69" i="37"/>
  <c r="J69" i="37" s="1"/>
  <c r="O69" i="37" s="1"/>
  <c r="L68" i="37"/>
  <c r="K68" i="37" s="1"/>
  <c r="I66" i="37"/>
  <c r="J66" i="37" s="1"/>
  <c r="O66" i="37" s="1"/>
  <c r="I67" i="37"/>
  <c r="I68" i="37"/>
  <c r="J68" i="37" s="1"/>
  <c r="O68" i="37" s="1"/>
  <c r="L66" i="37"/>
  <c r="K66" i="37" s="1"/>
  <c r="L67" i="37"/>
  <c r="I52" i="37"/>
  <c r="J52" i="37" s="1"/>
  <c r="O52" i="37" s="1"/>
  <c r="I53" i="37"/>
  <c r="I54" i="37"/>
  <c r="J54" i="37" s="1"/>
  <c r="O54" i="37" s="1"/>
  <c r="I55" i="37"/>
  <c r="J55" i="37" s="1"/>
  <c r="O55" i="37" s="1"/>
  <c r="I56" i="37"/>
  <c r="L52" i="37"/>
  <c r="K52" i="37" s="1"/>
  <c r="L53" i="37"/>
  <c r="K53" i="37" s="1"/>
  <c r="L54" i="37"/>
  <c r="K54" i="37" s="1"/>
  <c r="L55" i="37"/>
  <c r="K55" i="37" s="1"/>
  <c r="L56" i="37"/>
  <c r="K56" i="37" s="1"/>
  <c r="I59" i="37"/>
  <c r="J59" i="37" s="1"/>
  <c r="O59" i="37" s="1"/>
  <c r="I60" i="37"/>
  <c r="I61" i="37"/>
  <c r="J61" i="37" s="1"/>
  <c r="O61" i="37" s="1"/>
  <c r="I62" i="37"/>
  <c r="J62" i="37" s="1"/>
  <c r="O62" i="37" s="1"/>
  <c r="I63" i="37"/>
  <c r="J63" i="37" s="1"/>
  <c r="O63" i="37" s="1"/>
  <c r="L59" i="37"/>
  <c r="L60" i="37"/>
  <c r="K60" i="37" s="1"/>
  <c r="L61" i="37"/>
  <c r="K61" i="37" s="1"/>
  <c r="L62" i="37"/>
  <c r="K62" i="37" s="1"/>
  <c r="L63" i="37"/>
  <c r="K63" i="37" s="1"/>
  <c r="L65" i="37"/>
  <c r="K65" i="37" s="1"/>
  <c r="I65" i="37"/>
  <c r="J65" i="37" s="1"/>
  <c r="W62" i="37" s="1"/>
  <c r="I58" i="37"/>
  <c r="J58" i="37" s="1"/>
  <c r="W55" i="37" s="1"/>
  <c r="L64" i="37"/>
  <c r="K64" i="37" s="1"/>
  <c r="I64" i="37"/>
  <c r="J64" i="37" s="1"/>
  <c r="O64" i="37" s="1"/>
  <c r="L58" i="37"/>
  <c r="K58" i="37" s="1"/>
  <c r="L57" i="37"/>
  <c r="K57" i="37" s="1"/>
  <c r="I57" i="37"/>
  <c r="J57" i="37" s="1"/>
  <c r="O57" i="37" s="1"/>
  <c r="L51" i="37"/>
  <c r="K51" i="37" s="1"/>
  <c r="I51" i="37"/>
  <c r="J51" i="37" s="1"/>
  <c r="W48" i="37" s="1"/>
  <c r="L50" i="37"/>
  <c r="K50" i="37" s="1"/>
  <c r="I50" i="37"/>
  <c r="J50" i="37" s="1"/>
  <c r="O50" i="37" s="1"/>
  <c r="L49" i="37"/>
  <c r="K49" i="37" s="1"/>
  <c r="I49" i="37"/>
  <c r="L48" i="37"/>
  <c r="K48" i="37" s="1"/>
  <c r="I48" i="37"/>
  <c r="J48" i="37" s="1"/>
  <c r="O48" i="37" s="1"/>
  <c r="L47" i="37"/>
  <c r="K47" i="37" s="1"/>
  <c r="I47" i="37"/>
  <c r="J47" i="37" s="1"/>
  <c r="O47" i="37" s="1"/>
  <c r="L46" i="37"/>
  <c r="K46" i="37" s="1"/>
  <c r="I46" i="37"/>
  <c r="J46" i="37" s="1"/>
  <c r="O46" i="37" s="1"/>
  <c r="L45" i="37"/>
  <c r="K45" i="37" s="1"/>
  <c r="I45" i="37"/>
  <c r="J45" i="37" s="1"/>
  <c r="O45" i="37" s="1"/>
  <c r="L44" i="37"/>
  <c r="K44" i="37" s="1"/>
  <c r="I44" i="37"/>
  <c r="J44" i="37" s="1"/>
  <c r="O44" i="37" s="1"/>
  <c r="L43" i="37"/>
  <c r="K43" i="37" s="1"/>
  <c r="I43" i="37"/>
  <c r="J43" i="37" s="1"/>
  <c r="O43" i="37" s="1"/>
  <c r="L42" i="37"/>
  <c r="K42" i="37" s="1"/>
  <c r="I42" i="37"/>
  <c r="J42" i="37" s="1"/>
  <c r="O42" i="37" s="1"/>
  <c r="L41" i="37"/>
  <c r="K41" i="37" s="1"/>
  <c r="I41" i="37"/>
  <c r="J41" i="37" s="1"/>
  <c r="O41" i="37" s="1"/>
  <c r="I40" i="37"/>
  <c r="J40" i="37" s="1"/>
  <c r="L40" i="37" s="1"/>
  <c r="K40" i="37" s="1"/>
  <c r="L39" i="37"/>
  <c r="K39" i="37" s="1"/>
  <c r="I39" i="37"/>
  <c r="J39" i="37" s="1"/>
  <c r="O39" i="37" s="1"/>
  <c r="L38" i="37"/>
  <c r="I38" i="37"/>
  <c r="J38" i="37" s="1"/>
  <c r="L37" i="37"/>
  <c r="K37" i="37" s="1"/>
  <c r="I37" i="37"/>
  <c r="J37" i="37" s="1"/>
  <c r="L36" i="37"/>
  <c r="K36" i="37" s="1"/>
  <c r="I36" i="37"/>
  <c r="J36" i="37" s="1"/>
  <c r="O36" i="37" s="1"/>
  <c r="L35" i="37"/>
  <c r="K35" i="37" s="1"/>
  <c r="I35" i="37"/>
  <c r="J35" i="37" s="1"/>
  <c r="O35" i="37" s="1"/>
  <c r="L34" i="37"/>
  <c r="K34" i="37" s="1"/>
  <c r="I34" i="37"/>
  <c r="J34" i="37" s="1"/>
  <c r="O34" i="37" s="1"/>
  <c r="L33" i="37"/>
  <c r="K33" i="37" s="1"/>
  <c r="I33" i="37"/>
  <c r="J33" i="37" s="1"/>
  <c r="O33" i="37" s="1"/>
  <c r="L32" i="37"/>
  <c r="K32" i="37" s="1"/>
  <c r="I31" i="37"/>
  <c r="J31" i="37" s="1"/>
  <c r="I32" i="37"/>
  <c r="J32" i="37" s="1"/>
  <c r="O32" i="37" s="1"/>
  <c r="L31" i="37"/>
  <c r="K31" i="37" s="1"/>
  <c r="L30" i="37"/>
  <c r="K30" i="37" s="1"/>
  <c r="I30" i="37"/>
  <c r="J30" i="37" s="1"/>
  <c r="L29" i="37"/>
  <c r="K29" i="37" s="1"/>
  <c r="I29" i="37"/>
  <c r="J29" i="37" s="1"/>
  <c r="O29" i="37" s="1"/>
  <c r="L28" i="37"/>
  <c r="K28" i="37" s="1"/>
  <c r="I28" i="37"/>
  <c r="J28" i="37" s="1"/>
  <c r="O28" i="37" s="1"/>
  <c r="L27" i="37"/>
  <c r="K27" i="37" s="1"/>
  <c r="I27" i="37"/>
  <c r="L26" i="37"/>
  <c r="K26" i="37" s="1"/>
  <c r="I26" i="37"/>
  <c r="J26" i="37" s="1"/>
  <c r="O26" i="37" s="1"/>
  <c r="L25" i="37"/>
  <c r="K25" i="37" s="1"/>
  <c r="I25" i="37"/>
  <c r="J25" i="37" s="1"/>
  <c r="O25" i="37" s="1"/>
  <c r="L24" i="37"/>
  <c r="I24" i="37"/>
  <c r="J24" i="37" s="1"/>
  <c r="P387" i="37"/>
  <c r="Y386" i="37"/>
  <c r="P386" i="37"/>
  <c r="Y385" i="37"/>
  <c r="P385" i="37"/>
  <c r="Z384" i="37"/>
  <c r="Y384" i="37"/>
  <c r="P384" i="37"/>
  <c r="P381" i="37"/>
  <c r="P382" i="37"/>
  <c r="P383" i="37"/>
  <c r="P380" i="37"/>
  <c r="Y379" i="37"/>
  <c r="P379" i="37"/>
  <c r="Y378" i="37"/>
  <c r="P378" i="37"/>
  <c r="Z377" i="37"/>
  <c r="Y377" i="37"/>
  <c r="P377" i="37"/>
  <c r="P376" i="37"/>
  <c r="P375" i="37"/>
  <c r="P374" i="37"/>
  <c r="P373" i="37"/>
  <c r="Y372" i="37"/>
  <c r="P372" i="37"/>
  <c r="Y371" i="37"/>
  <c r="P371" i="37"/>
  <c r="Z370" i="37"/>
  <c r="Y370" i="37"/>
  <c r="P370" i="37"/>
  <c r="P369" i="37"/>
  <c r="P368" i="37"/>
  <c r="P367" i="37"/>
  <c r="P366" i="37"/>
  <c r="Y365" i="37"/>
  <c r="Y358" i="37"/>
  <c r="P365" i="37"/>
  <c r="Y364" i="37"/>
  <c r="P364" i="37"/>
  <c r="Z363" i="37"/>
  <c r="Y363" i="37"/>
  <c r="P363" i="37"/>
  <c r="P362" i="37"/>
  <c r="P361" i="37"/>
  <c r="P360" i="37"/>
  <c r="P359" i="37"/>
  <c r="P358" i="37"/>
  <c r="Y357" i="37"/>
  <c r="P357" i="37"/>
  <c r="Z356" i="37"/>
  <c r="Y356" i="37"/>
  <c r="P356" i="37"/>
  <c r="P355" i="37"/>
  <c r="P354" i="37"/>
  <c r="P353" i="37"/>
  <c r="P352" i="37"/>
  <c r="Y351" i="37"/>
  <c r="P351" i="37"/>
  <c r="Y350" i="37"/>
  <c r="P350" i="37"/>
  <c r="Z349" i="37"/>
  <c r="Y349" i="37"/>
  <c r="P349" i="37"/>
  <c r="P348" i="37"/>
  <c r="P347" i="37"/>
  <c r="P346" i="37"/>
  <c r="P345" i="37"/>
  <c r="Y344" i="37"/>
  <c r="P344" i="37"/>
  <c r="Y343" i="37"/>
  <c r="Y329" i="37"/>
  <c r="Y336" i="37"/>
  <c r="P343" i="37"/>
  <c r="Z342" i="37"/>
  <c r="Y342" i="37"/>
  <c r="P342" i="37"/>
  <c r="P339" i="37"/>
  <c r="P340" i="37"/>
  <c r="P341" i="37"/>
  <c r="P338" i="37"/>
  <c r="Y337" i="37"/>
  <c r="P337" i="37"/>
  <c r="P336" i="37"/>
  <c r="Z335" i="37"/>
  <c r="Y335" i="37"/>
  <c r="Y328" i="37"/>
  <c r="P335" i="37"/>
  <c r="P334" i="37"/>
  <c r="P333" i="37"/>
  <c r="P332" i="37"/>
  <c r="P325" i="37"/>
  <c r="P326" i="37"/>
  <c r="P327" i="37"/>
  <c r="P328" i="37"/>
  <c r="P329" i="37"/>
  <c r="P330" i="37"/>
  <c r="P331" i="37"/>
  <c r="Y330" i="37"/>
  <c r="Z328" i="37"/>
  <c r="P324" i="37"/>
  <c r="Y323" i="37"/>
  <c r="P323" i="37"/>
  <c r="Y322" i="37"/>
  <c r="P322" i="37"/>
  <c r="Z321" i="37"/>
  <c r="Y321" i="37"/>
  <c r="Y300" i="37"/>
  <c r="Y307" i="37"/>
  <c r="Y314" i="37"/>
  <c r="P321" i="37"/>
  <c r="P320" i="37"/>
  <c r="P319" i="37"/>
  <c r="P318" i="37"/>
  <c r="P317" i="37"/>
  <c r="Y316" i="37"/>
  <c r="P316" i="37"/>
  <c r="Y315" i="37"/>
  <c r="P315" i="37"/>
  <c r="Z314" i="37"/>
  <c r="P314" i="37"/>
  <c r="P313" i="37"/>
  <c r="P312" i="37"/>
  <c r="P311" i="37"/>
  <c r="P310" i="37"/>
  <c r="Y309" i="37"/>
  <c r="P309" i="37"/>
  <c r="Y308" i="37"/>
  <c r="P308" i="37"/>
  <c r="Z307" i="37"/>
  <c r="P307" i="37"/>
  <c r="P306" i="37"/>
  <c r="P305" i="37"/>
  <c r="P304" i="37"/>
  <c r="P303" i="37"/>
  <c r="Y302" i="37"/>
  <c r="P302" i="37"/>
  <c r="Y301" i="37"/>
  <c r="P301" i="37"/>
  <c r="Z300" i="37"/>
  <c r="P300" i="37"/>
  <c r="P299" i="37"/>
  <c r="P298" i="37"/>
  <c r="P297" i="37"/>
  <c r="P296" i="37"/>
  <c r="Y295" i="37"/>
  <c r="P295" i="37"/>
  <c r="Y294" i="37"/>
  <c r="P294" i="37"/>
  <c r="Z293" i="37"/>
  <c r="Y293" i="37"/>
  <c r="P293" i="37"/>
  <c r="P292" i="37"/>
  <c r="P291" i="37"/>
  <c r="P290" i="37"/>
  <c r="P289" i="37"/>
  <c r="Y288" i="37"/>
  <c r="P288" i="37"/>
  <c r="Y287" i="37"/>
  <c r="P287" i="37"/>
  <c r="Z286" i="37"/>
  <c r="Y286" i="37"/>
  <c r="P286" i="37"/>
  <c r="P285" i="37"/>
  <c r="P284" i="37"/>
  <c r="P283" i="37"/>
  <c r="P282" i="37"/>
  <c r="Y281" i="37"/>
  <c r="P281" i="37"/>
  <c r="Y280" i="37"/>
  <c r="P280" i="37"/>
  <c r="Z279" i="37"/>
  <c r="Y279" i="37"/>
  <c r="P279" i="37"/>
  <c r="P278" i="37"/>
  <c r="P277" i="37"/>
  <c r="P276" i="37"/>
  <c r="P275" i="37"/>
  <c r="Y274" i="37"/>
  <c r="P274" i="37"/>
  <c r="Y273" i="37"/>
  <c r="P273" i="37"/>
  <c r="Z272" i="37"/>
  <c r="Y272" i="37"/>
  <c r="Y265" i="37"/>
  <c r="P272" i="37"/>
  <c r="P271" i="37"/>
  <c r="P270" i="37"/>
  <c r="P269" i="37"/>
  <c r="P268" i="37"/>
  <c r="Y267" i="37"/>
  <c r="P267" i="37"/>
  <c r="Y266" i="37"/>
  <c r="P266" i="37"/>
  <c r="Z265" i="37"/>
  <c r="P265" i="37"/>
  <c r="P264" i="37"/>
  <c r="P263" i="37"/>
  <c r="P262" i="37"/>
  <c r="P261" i="37"/>
  <c r="Y260" i="37"/>
  <c r="P260" i="37"/>
  <c r="Y259" i="37"/>
  <c r="P259" i="37"/>
  <c r="Z258" i="37"/>
  <c r="Y258" i="37"/>
  <c r="P258" i="37"/>
  <c r="P257" i="37"/>
  <c r="P256" i="37"/>
  <c r="P255" i="37"/>
  <c r="P254" i="37"/>
  <c r="Y253" i="37"/>
  <c r="P253" i="37"/>
  <c r="Y252" i="37"/>
  <c r="P252" i="37"/>
  <c r="Z251" i="37"/>
  <c r="Y251" i="37"/>
  <c r="P251" i="37"/>
  <c r="P250" i="37"/>
  <c r="P249" i="37"/>
  <c r="P248" i="37"/>
  <c r="P247" i="37"/>
  <c r="Y246" i="37"/>
  <c r="Y239" i="37"/>
  <c r="P246" i="37"/>
  <c r="Y245" i="37"/>
  <c r="Y238" i="37"/>
  <c r="P245" i="37"/>
  <c r="Z244" i="37"/>
  <c r="Y244" i="37"/>
  <c r="Y237" i="37"/>
  <c r="P244" i="37"/>
  <c r="P243" i="37"/>
  <c r="P242" i="37"/>
  <c r="P241" i="37"/>
  <c r="P240" i="37"/>
  <c r="P239" i="37"/>
  <c r="P238" i="37"/>
  <c r="Z237" i="37"/>
  <c r="P237" i="37"/>
  <c r="P236" i="37"/>
  <c r="P234" i="37"/>
  <c r="P235" i="37"/>
  <c r="P233" i="37"/>
  <c r="Y232" i="37"/>
  <c r="P232" i="37"/>
  <c r="Y231" i="37"/>
  <c r="P231" i="37"/>
  <c r="Z230" i="37"/>
  <c r="Y230" i="37"/>
  <c r="Y202" i="37"/>
  <c r="Y209" i="37"/>
  <c r="Y216" i="37"/>
  <c r="Y223" i="37"/>
  <c r="P230" i="37"/>
  <c r="P229" i="37"/>
  <c r="P228" i="37"/>
  <c r="P227" i="37"/>
  <c r="P226" i="37"/>
  <c r="Y225" i="37"/>
  <c r="P225" i="37"/>
  <c r="Y224" i="37"/>
  <c r="P224" i="37"/>
  <c r="Z223" i="37"/>
  <c r="P223" i="37"/>
  <c r="P222" i="37"/>
  <c r="P221" i="37"/>
  <c r="P220" i="37"/>
  <c r="P219" i="37"/>
  <c r="Y218" i="37"/>
  <c r="P218" i="37"/>
  <c r="Y217" i="37"/>
  <c r="P217" i="37"/>
  <c r="Z216" i="37"/>
  <c r="P216" i="37"/>
  <c r="P213" i="37"/>
  <c r="P214" i="37"/>
  <c r="P215" i="37"/>
  <c r="P212" i="37"/>
  <c r="Y211" i="37"/>
  <c r="Y204" i="37"/>
  <c r="P211" i="37"/>
  <c r="Y210" i="37"/>
  <c r="Y203" i="37"/>
  <c r="P210" i="37"/>
  <c r="Z209" i="37"/>
  <c r="P209" i="37"/>
  <c r="P208" i="37"/>
  <c r="P207" i="37"/>
  <c r="P206" i="37"/>
  <c r="P199" i="37"/>
  <c r="P200" i="37"/>
  <c r="P201" i="37"/>
  <c r="P202" i="37"/>
  <c r="P203" i="37"/>
  <c r="P204" i="37"/>
  <c r="P205" i="37"/>
  <c r="Z202" i="37"/>
  <c r="P198" i="37"/>
  <c r="Y197" i="37"/>
  <c r="P197" i="37"/>
  <c r="Y196" i="37"/>
  <c r="P196" i="37"/>
  <c r="Z195" i="37"/>
  <c r="Y195" i="37"/>
  <c r="P195" i="37"/>
  <c r="P194" i="37"/>
  <c r="P193" i="37"/>
  <c r="P192" i="37"/>
  <c r="P191" i="37"/>
  <c r="Y190" i="37"/>
  <c r="P190" i="37"/>
  <c r="Y189" i="37"/>
  <c r="P189" i="37"/>
  <c r="Z188" i="37"/>
  <c r="Y188" i="37"/>
  <c r="P188" i="37"/>
  <c r="P187" i="37"/>
  <c r="P186" i="37"/>
  <c r="P185" i="37"/>
  <c r="P184" i="37"/>
  <c r="Y183" i="37"/>
  <c r="Y176" i="37"/>
  <c r="P183" i="37"/>
  <c r="Y182" i="37"/>
  <c r="P182" i="37"/>
  <c r="Z181" i="37"/>
  <c r="Y181" i="37"/>
  <c r="P181" i="37"/>
  <c r="P180" i="37"/>
  <c r="P179" i="37"/>
  <c r="P178" i="37"/>
  <c r="P177" i="37"/>
  <c r="P176" i="37"/>
  <c r="Y175" i="37"/>
  <c r="P175" i="37"/>
  <c r="Z174" i="37"/>
  <c r="Y174" i="37"/>
  <c r="P174" i="37"/>
  <c r="P173" i="37"/>
  <c r="P172" i="37"/>
  <c r="P171" i="37"/>
  <c r="P170" i="37"/>
  <c r="Y169" i="37"/>
  <c r="P169" i="37"/>
  <c r="Y168" i="37"/>
  <c r="P168" i="37"/>
  <c r="Z167" i="37"/>
  <c r="Y167" i="37"/>
  <c r="Y146" i="37"/>
  <c r="Y153" i="37"/>
  <c r="Y160" i="37"/>
  <c r="P167" i="37"/>
  <c r="P166" i="37"/>
  <c r="P165" i="37"/>
  <c r="P164" i="37"/>
  <c r="P163" i="37"/>
  <c r="Y162" i="37"/>
  <c r="P162" i="37"/>
  <c r="Y161" i="37"/>
  <c r="P161" i="37"/>
  <c r="Z160" i="37"/>
  <c r="P160" i="37"/>
  <c r="P159" i="37"/>
  <c r="P158" i="37"/>
  <c r="P157" i="37"/>
  <c r="P156" i="37"/>
  <c r="Y155" i="37"/>
  <c r="Y148" i="37"/>
  <c r="P155" i="37"/>
  <c r="Y154" i="37"/>
  <c r="P154" i="37"/>
  <c r="Z153" i="37"/>
  <c r="P153" i="37"/>
  <c r="P152" i="37"/>
  <c r="P151" i="37"/>
  <c r="P150" i="37"/>
  <c r="P149" i="37"/>
  <c r="P148" i="37"/>
  <c r="Y147" i="37"/>
  <c r="P147" i="37"/>
  <c r="Z146" i="37"/>
  <c r="P146" i="37"/>
  <c r="P143" i="37"/>
  <c r="P144" i="37"/>
  <c r="P145" i="37"/>
  <c r="P142" i="37"/>
  <c r="Y141" i="37"/>
  <c r="P141" i="37"/>
  <c r="Y140" i="37"/>
  <c r="P140" i="37"/>
  <c r="Z139" i="37"/>
  <c r="Y139" i="37"/>
  <c r="P139" i="37"/>
  <c r="P138" i="37"/>
  <c r="P136" i="37"/>
  <c r="P137" i="37"/>
  <c r="P135" i="37"/>
  <c r="Y134" i="37"/>
  <c r="P134" i="37"/>
  <c r="Y133" i="37"/>
  <c r="P133" i="37"/>
  <c r="Z132" i="37"/>
  <c r="Y132" i="37"/>
  <c r="P132" i="37"/>
  <c r="P131" i="37"/>
  <c r="P129" i="37"/>
  <c r="P130" i="37"/>
  <c r="P128" i="37"/>
  <c r="Y127" i="37"/>
  <c r="P127" i="37"/>
  <c r="Y126" i="37"/>
  <c r="P126" i="37"/>
  <c r="Z125" i="37"/>
  <c r="Y125" i="37"/>
  <c r="P125" i="37"/>
  <c r="P122" i="37"/>
  <c r="P124" i="37"/>
  <c r="P108" i="37"/>
  <c r="P109" i="37"/>
  <c r="P110" i="37"/>
  <c r="P111" i="37"/>
  <c r="P112" i="37"/>
  <c r="P113" i="37"/>
  <c r="P114" i="37"/>
  <c r="P115" i="37"/>
  <c r="P116" i="37"/>
  <c r="P117" i="37"/>
  <c r="P118" i="37"/>
  <c r="P119" i="37"/>
  <c r="P120" i="37"/>
  <c r="P121" i="37"/>
  <c r="Y120" i="37"/>
  <c r="Y113" i="37"/>
  <c r="Y119" i="37"/>
  <c r="Y112" i="37"/>
  <c r="Z118" i="37"/>
  <c r="Y118" i="37"/>
  <c r="Z111" i="37"/>
  <c r="Y111" i="37"/>
  <c r="P107" i="37"/>
  <c r="Y106" i="37"/>
  <c r="P106" i="37"/>
  <c r="Y105" i="37"/>
  <c r="P105" i="37"/>
  <c r="Z104" i="37"/>
  <c r="Y104" i="37"/>
  <c r="Y83" i="37"/>
  <c r="Y90" i="37"/>
  <c r="Y97" i="37"/>
  <c r="P104" i="37"/>
  <c r="P103" i="37"/>
  <c r="P102" i="37"/>
  <c r="P101" i="37"/>
  <c r="P100" i="37"/>
  <c r="Y99" i="37"/>
  <c r="Y85" i="37"/>
  <c r="Y92" i="37"/>
  <c r="P99" i="37"/>
  <c r="Y98" i="37"/>
  <c r="P98" i="37"/>
  <c r="Z97" i="37"/>
  <c r="P97" i="37"/>
  <c r="P96" i="37"/>
  <c r="P94" i="37"/>
  <c r="P93" i="37"/>
  <c r="P92" i="37"/>
  <c r="Y91" i="37"/>
  <c r="P91" i="37"/>
  <c r="Z90" i="37"/>
  <c r="P90" i="37"/>
  <c r="P89" i="37"/>
  <c r="P88" i="37"/>
  <c r="P87" i="37"/>
  <c r="P86" i="37"/>
  <c r="P85" i="37"/>
  <c r="Y84" i="37"/>
  <c r="P84" i="37"/>
  <c r="Z83" i="37"/>
  <c r="P83" i="37"/>
  <c r="P82" i="37"/>
  <c r="P81" i="37"/>
  <c r="P80" i="37"/>
  <c r="P79" i="37"/>
  <c r="Y78" i="37"/>
  <c r="P78" i="37"/>
  <c r="Y77" i="37"/>
  <c r="P77" i="37"/>
  <c r="Z76" i="37"/>
  <c r="Y76" i="37"/>
  <c r="P76" i="37"/>
  <c r="P75" i="37"/>
  <c r="P74" i="37"/>
  <c r="P73" i="37"/>
  <c r="P72" i="37"/>
  <c r="Y71" i="37"/>
  <c r="P71" i="37"/>
  <c r="Y70" i="37"/>
  <c r="P70" i="37"/>
  <c r="Z69" i="37"/>
  <c r="Y69" i="37"/>
  <c r="P69" i="37"/>
  <c r="P68" i="37"/>
  <c r="P67" i="37"/>
  <c r="P66" i="37"/>
  <c r="P65" i="37"/>
  <c r="Y64" i="37"/>
  <c r="Y57" i="37"/>
  <c r="P64" i="37"/>
  <c r="Y63" i="37"/>
  <c r="Y56" i="37"/>
  <c r="P63" i="37"/>
  <c r="Z62" i="37"/>
  <c r="Y62" i="37"/>
  <c r="P62" i="37"/>
  <c r="P61" i="37"/>
  <c r="P60" i="37"/>
  <c r="P59" i="37"/>
  <c r="P58" i="37"/>
  <c r="P57" i="37"/>
  <c r="P56" i="37"/>
  <c r="Z55" i="37"/>
  <c r="Y55" i="37"/>
  <c r="P55" i="37"/>
  <c r="P54" i="37"/>
  <c r="P53" i="37"/>
  <c r="P52" i="37"/>
  <c r="P51" i="37"/>
  <c r="Y50" i="37"/>
  <c r="P50" i="37"/>
  <c r="Y49" i="37"/>
  <c r="P49" i="37"/>
  <c r="Z48" i="37"/>
  <c r="Y48" i="37"/>
  <c r="Y27" i="37"/>
  <c r="Y34" i="37"/>
  <c r="Y41" i="37"/>
  <c r="P48" i="37"/>
  <c r="P45" i="37"/>
  <c r="P46" i="37"/>
  <c r="P47" i="37"/>
  <c r="P44" i="37"/>
  <c r="Y43" i="37"/>
  <c r="P43" i="37"/>
  <c r="Y42" i="37"/>
  <c r="P42" i="37"/>
  <c r="Z41" i="37"/>
  <c r="P41" i="37"/>
  <c r="P40" i="37"/>
  <c r="P39" i="37"/>
  <c r="P38" i="37"/>
  <c r="P37" i="37"/>
  <c r="Y36" i="37"/>
  <c r="P36" i="37"/>
  <c r="Y35" i="37"/>
  <c r="Y28" i="37"/>
  <c r="P35" i="37"/>
  <c r="Z34" i="37"/>
  <c r="P34" i="37"/>
  <c r="P31" i="37"/>
  <c r="P32" i="37"/>
  <c r="P33" i="37"/>
  <c r="P30" i="37"/>
  <c r="Y29" i="37"/>
  <c r="P29" i="37"/>
  <c r="P28" i="37"/>
  <c r="Z27" i="37"/>
  <c r="P27" i="37"/>
  <c r="P26" i="37"/>
  <c r="P25" i="37"/>
  <c r="P24" i="37"/>
  <c r="F14" i="37"/>
  <c r="P387" i="1"/>
  <c r="Y386" i="1"/>
  <c r="Y358" i="1"/>
  <c r="Y365" i="1"/>
  <c r="Y372" i="1"/>
  <c r="Y379" i="1"/>
  <c r="P386" i="1"/>
  <c r="Y385" i="1"/>
  <c r="P385" i="1"/>
  <c r="Z384" i="1"/>
  <c r="Y384" i="1"/>
  <c r="P384" i="1"/>
  <c r="P381" i="1"/>
  <c r="P382" i="1"/>
  <c r="P383" i="1"/>
  <c r="P380" i="1"/>
  <c r="P379" i="1"/>
  <c r="Y378" i="1"/>
  <c r="P378" i="1"/>
  <c r="Z377" i="1"/>
  <c r="Y377" i="1"/>
  <c r="P377" i="1"/>
  <c r="P376" i="1"/>
  <c r="P375" i="1"/>
  <c r="P374" i="1"/>
  <c r="P373" i="1"/>
  <c r="P372" i="1"/>
  <c r="Y371" i="1"/>
  <c r="Y357" i="1"/>
  <c r="Y364" i="1"/>
  <c r="P371" i="1"/>
  <c r="Z370" i="1"/>
  <c r="Y370" i="1"/>
  <c r="P370" i="1"/>
  <c r="P367" i="1"/>
  <c r="P368" i="1"/>
  <c r="P369" i="1"/>
  <c r="P366" i="1"/>
  <c r="P365" i="1"/>
  <c r="P364" i="1"/>
  <c r="Z363" i="1"/>
  <c r="Y363" i="1"/>
  <c r="P363" i="1"/>
  <c r="P360" i="1"/>
  <c r="P361" i="1"/>
  <c r="P362" i="1"/>
  <c r="P359" i="1"/>
  <c r="P358" i="1"/>
  <c r="P357" i="1"/>
  <c r="Z356" i="1"/>
  <c r="Y356" i="1"/>
  <c r="P356" i="1"/>
  <c r="P355" i="1"/>
  <c r="P354" i="1"/>
  <c r="P353" i="1"/>
  <c r="P352" i="1"/>
  <c r="Y351" i="1"/>
  <c r="P351" i="1"/>
  <c r="Y350" i="1"/>
  <c r="P350" i="1"/>
  <c r="Z349" i="1"/>
  <c r="Y349" i="1"/>
  <c r="Y328" i="1"/>
  <c r="Y335" i="1"/>
  <c r="Y342" i="1"/>
  <c r="P349" i="1"/>
  <c r="P348" i="1"/>
  <c r="P346" i="1"/>
  <c r="P347" i="1"/>
  <c r="P345" i="1"/>
  <c r="Y344" i="1"/>
  <c r="P344" i="1"/>
  <c r="Y343" i="1"/>
  <c r="P343" i="1"/>
  <c r="Z342" i="1"/>
  <c r="P342" i="1"/>
  <c r="P341" i="1"/>
  <c r="P340" i="1"/>
  <c r="P339" i="1"/>
  <c r="P338" i="1"/>
  <c r="Y337" i="1"/>
  <c r="Y330" i="1"/>
  <c r="P337" i="1"/>
  <c r="Y336" i="1"/>
  <c r="Y329" i="1"/>
  <c r="P336" i="1"/>
  <c r="Z335" i="1"/>
  <c r="P335" i="1"/>
  <c r="P332" i="1"/>
  <c r="P333" i="1"/>
  <c r="P334" i="1"/>
  <c r="P331" i="1"/>
  <c r="P330" i="1"/>
  <c r="P329" i="1"/>
  <c r="Z328" i="1"/>
  <c r="P328" i="1"/>
  <c r="P325" i="1"/>
  <c r="P326" i="1"/>
  <c r="P327" i="1"/>
  <c r="P324" i="1"/>
  <c r="Y323" i="1"/>
  <c r="P323" i="1"/>
  <c r="Y322" i="1"/>
  <c r="P322" i="1"/>
  <c r="Z321" i="1"/>
  <c r="Y321" i="1"/>
  <c r="Y300" i="1"/>
  <c r="Y307" i="1"/>
  <c r="Y314" i="1"/>
  <c r="P321" i="1"/>
  <c r="P320" i="1"/>
  <c r="P318" i="1"/>
  <c r="P319" i="1"/>
  <c r="P317" i="1"/>
  <c r="Y316" i="1"/>
  <c r="Y302" i="1"/>
  <c r="Y309" i="1"/>
  <c r="P316" i="1"/>
  <c r="Y315" i="1"/>
  <c r="P315" i="1"/>
  <c r="Z314" i="1"/>
  <c r="P314" i="1"/>
  <c r="P311" i="1"/>
  <c r="P312" i="1"/>
  <c r="P313" i="1"/>
  <c r="P310" i="1"/>
  <c r="P309" i="1"/>
  <c r="Y308" i="1"/>
  <c r="Y301" i="1"/>
  <c r="P308" i="1"/>
  <c r="Z307" i="1"/>
  <c r="P307" i="1"/>
  <c r="P304" i="1"/>
  <c r="P305" i="1"/>
  <c r="P306" i="1"/>
  <c r="P303" i="1"/>
  <c r="P302" i="1"/>
  <c r="P301" i="1"/>
  <c r="Z300" i="1"/>
  <c r="P300" i="1"/>
  <c r="P299" i="1"/>
  <c r="P298" i="1"/>
  <c r="P297" i="1"/>
  <c r="P296" i="1"/>
  <c r="Y295" i="1"/>
  <c r="P295" i="1"/>
  <c r="Y294" i="1"/>
  <c r="P294" i="1"/>
  <c r="Z293" i="1"/>
  <c r="Y293" i="1"/>
  <c r="P293" i="1"/>
  <c r="P292" i="1"/>
  <c r="P290" i="1"/>
  <c r="P291" i="1"/>
  <c r="P289" i="1"/>
  <c r="Y288" i="1"/>
  <c r="Y267" i="1"/>
  <c r="Y274" i="1"/>
  <c r="Y281" i="1"/>
  <c r="P288" i="1"/>
  <c r="Y287" i="1"/>
  <c r="P287" i="1"/>
  <c r="Z286" i="1"/>
  <c r="Y286" i="1"/>
  <c r="P286" i="1"/>
  <c r="P285" i="1"/>
  <c r="P283" i="1"/>
  <c r="P284" i="1"/>
  <c r="P282" i="1"/>
  <c r="P281" i="1"/>
  <c r="Y280" i="1"/>
  <c r="P280" i="1"/>
  <c r="Z279" i="1"/>
  <c r="Y279" i="1"/>
  <c r="P279" i="1"/>
  <c r="P278" i="1"/>
  <c r="P276" i="1"/>
  <c r="P277" i="1"/>
  <c r="P275" i="1"/>
  <c r="P274" i="1"/>
  <c r="Y273" i="1"/>
  <c r="P273" i="1"/>
  <c r="Z272" i="1"/>
  <c r="Y272" i="1"/>
  <c r="P272" i="1"/>
  <c r="P269" i="1"/>
  <c r="P270" i="1"/>
  <c r="P271" i="1"/>
  <c r="P268" i="1"/>
  <c r="P267" i="1"/>
  <c r="Y266" i="1"/>
  <c r="P266" i="1"/>
  <c r="Z265" i="1"/>
  <c r="Y265" i="1"/>
  <c r="P265" i="1"/>
  <c r="P264" i="1"/>
  <c r="P262" i="1"/>
  <c r="P263" i="1"/>
  <c r="P261" i="1"/>
  <c r="Y260" i="1"/>
  <c r="P260" i="1"/>
  <c r="Y259" i="1"/>
  <c r="Y238" i="1"/>
  <c r="Y245" i="1"/>
  <c r="Y252" i="1"/>
  <c r="P259" i="1"/>
  <c r="Z258" i="1"/>
  <c r="Y258" i="1"/>
  <c r="Y237" i="1"/>
  <c r="Y244" i="1"/>
  <c r="Y251" i="1"/>
  <c r="P258" i="1"/>
  <c r="P255" i="1"/>
  <c r="P256" i="1"/>
  <c r="P257" i="1"/>
  <c r="P254" i="1"/>
  <c r="Y253" i="1"/>
  <c r="P253" i="1"/>
  <c r="P252" i="1"/>
  <c r="Z251" i="1"/>
  <c r="P251" i="1"/>
  <c r="P250" i="1"/>
  <c r="P248" i="1"/>
  <c r="P249" i="1"/>
  <c r="P247" i="1"/>
  <c r="Y246" i="1"/>
  <c r="Y239" i="1"/>
  <c r="P246" i="1"/>
  <c r="P245" i="1"/>
  <c r="Z244" i="1"/>
  <c r="P244" i="1"/>
  <c r="P243" i="1"/>
  <c r="P242" i="1"/>
  <c r="P241" i="1"/>
  <c r="P240" i="1"/>
  <c r="P239" i="1"/>
  <c r="P238" i="1"/>
  <c r="Z237" i="1"/>
  <c r="P237" i="1"/>
  <c r="P236" i="1"/>
  <c r="P234" i="1"/>
  <c r="P235" i="1"/>
  <c r="P233" i="1"/>
  <c r="Y232" i="1"/>
  <c r="Y211" i="1"/>
  <c r="Y218" i="1"/>
  <c r="Y225" i="1"/>
  <c r="P232" i="1"/>
  <c r="Y231" i="1"/>
  <c r="P231" i="1"/>
  <c r="Z230" i="1"/>
  <c r="Y230" i="1"/>
  <c r="P230" i="1"/>
  <c r="P229" i="1"/>
  <c r="P228" i="1"/>
  <c r="P227" i="1"/>
  <c r="P226" i="1"/>
  <c r="P225" i="1"/>
  <c r="Y224" i="1"/>
  <c r="P224" i="1"/>
  <c r="Z223" i="1"/>
  <c r="Y223" i="1"/>
  <c r="P223" i="1"/>
  <c r="P222" i="1"/>
  <c r="P221" i="1"/>
  <c r="P220" i="1"/>
  <c r="P219" i="1"/>
  <c r="P218" i="1"/>
  <c r="Y217" i="1"/>
  <c r="Y210" i="1"/>
  <c r="P217" i="1"/>
  <c r="Z216" i="1"/>
  <c r="Y216" i="1"/>
  <c r="P216" i="1"/>
  <c r="P213" i="1"/>
  <c r="P214" i="1"/>
  <c r="P215" i="1"/>
  <c r="P212" i="1"/>
  <c r="P211" i="1"/>
  <c r="P210" i="1"/>
  <c r="Z209" i="1"/>
  <c r="Y209" i="1"/>
  <c r="P209" i="1"/>
  <c r="P208" i="1"/>
  <c r="P207" i="1"/>
  <c r="P206" i="1"/>
  <c r="P205" i="1"/>
  <c r="Y204" i="1"/>
  <c r="P204" i="1"/>
  <c r="Y203" i="1"/>
  <c r="P203" i="1"/>
  <c r="Z202" i="1"/>
  <c r="Y202" i="1"/>
  <c r="P202" i="1"/>
  <c r="P199" i="1"/>
  <c r="P200" i="1"/>
  <c r="P201" i="1"/>
  <c r="P198" i="1"/>
  <c r="Y197" i="1"/>
  <c r="P197" i="1"/>
  <c r="Y196" i="1"/>
  <c r="P196" i="1"/>
  <c r="Z195" i="1"/>
  <c r="Y195" i="1"/>
  <c r="Y174" i="1"/>
  <c r="Y181" i="1"/>
  <c r="Y188" i="1"/>
  <c r="P195" i="1"/>
  <c r="P194" i="1"/>
  <c r="P192" i="1"/>
  <c r="P193" i="1"/>
  <c r="P191" i="1"/>
  <c r="Y190" i="1"/>
  <c r="Y176" i="1"/>
  <c r="Y183" i="1"/>
  <c r="P190" i="1"/>
  <c r="Y189" i="1"/>
  <c r="P189" i="1"/>
  <c r="Z188" i="1"/>
  <c r="P188" i="1"/>
  <c r="P187" i="1"/>
  <c r="P186" i="1"/>
  <c r="P185" i="1"/>
  <c r="P184" i="1"/>
  <c r="P183" i="1"/>
  <c r="Y182" i="1"/>
  <c r="Y175" i="1"/>
  <c r="P182" i="1"/>
  <c r="Z181" i="1"/>
  <c r="P181" i="1"/>
  <c r="P178" i="1"/>
  <c r="P179" i="1"/>
  <c r="P180" i="1"/>
  <c r="P177" i="1"/>
  <c r="P176" i="1"/>
  <c r="P175" i="1"/>
  <c r="Z174" i="1"/>
  <c r="P174" i="1"/>
  <c r="P171" i="1"/>
  <c r="P172" i="1"/>
  <c r="P173" i="1"/>
  <c r="P170" i="1"/>
  <c r="Y169" i="1"/>
  <c r="P169" i="1"/>
  <c r="Y168" i="1"/>
  <c r="P168" i="1"/>
  <c r="Z167" i="1"/>
  <c r="Y167" i="1"/>
  <c r="P167" i="1"/>
  <c r="P166" i="1"/>
  <c r="P165" i="1"/>
  <c r="P164" i="1"/>
  <c r="P163" i="1"/>
  <c r="Y162" i="1"/>
  <c r="Y148" i="1"/>
  <c r="Y155" i="1"/>
  <c r="P162" i="1"/>
  <c r="Y161" i="1"/>
  <c r="P161" i="1"/>
  <c r="Z160" i="1"/>
  <c r="Y160" i="1"/>
  <c r="P160" i="1"/>
  <c r="P159" i="1"/>
  <c r="P158" i="1"/>
  <c r="P157" i="1"/>
  <c r="P156" i="1"/>
  <c r="P155" i="1"/>
  <c r="Y154" i="1"/>
  <c r="Y147" i="1"/>
  <c r="P154" i="1"/>
  <c r="Z153" i="1"/>
  <c r="Y153" i="1"/>
  <c r="Y146" i="1"/>
  <c r="P153" i="1"/>
  <c r="P152" i="1"/>
  <c r="P151" i="1"/>
  <c r="P150" i="1"/>
  <c r="P149" i="1"/>
  <c r="P148" i="1"/>
  <c r="P147" i="1"/>
  <c r="Z146" i="1"/>
  <c r="P146" i="1"/>
  <c r="P143" i="1"/>
  <c r="P144" i="1"/>
  <c r="P145" i="1"/>
  <c r="P142" i="1"/>
  <c r="Y141" i="1"/>
  <c r="P141" i="1"/>
  <c r="Y140" i="1"/>
  <c r="P140" i="1"/>
  <c r="Z139" i="1"/>
  <c r="Y139" i="1"/>
  <c r="P139" i="1"/>
  <c r="P138" i="1"/>
  <c r="P136" i="1"/>
  <c r="P137" i="1"/>
  <c r="P135" i="1"/>
  <c r="Y134" i="1"/>
  <c r="AC134" i="1" s="1"/>
  <c r="Y120" i="1"/>
  <c r="Y127" i="1"/>
  <c r="P134" i="1"/>
  <c r="Y133" i="1"/>
  <c r="P133" i="1"/>
  <c r="Z132" i="1"/>
  <c r="Y132" i="1"/>
  <c r="P132" i="1"/>
  <c r="P131" i="1"/>
  <c r="P130" i="1"/>
  <c r="P129" i="1"/>
  <c r="P128" i="1"/>
  <c r="P127" i="1"/>
  <c r="Y126" i="1"/>
  <c r="Y119" i="1"/>
  <c r="P126" i="1"/>
  <c r="Z125" i="1"/>
  <c r="Y125" i="1"/>
  <c r="Y118" i="1"/>
  <c r="P125" i="1"/>
  <c r="P124" i="1"/>
  <c r="P123" i="1"/>
  <c r="P122" i="1"/>
  <c r="P121" i="1"/>
  <c r="P120" i="1"/>
  <c r="P119" i="1"/>
  <c r="Z118" i="1"/>
  <c r="P118" i="1"/>
  <c r="P117" i="1"/>
  <c r="P116" i="1"/>
  <c r="P115" i="1"/>
  <c r="P114" i="1"/>
  <c r="Y113" i="1"/>
  <c r="P113" i="1"/>
  <c r="Y112" i="1"/>
  <c r="P112" i="1"/>
  <c r="Z111" i="1"/>
  <c r="Y111" i="1"/>
  <c r="P111" i="1"/>
  <c r="P110" i="1"/>
  <c r="P108" i="1"/>
  <c r="P109" i="1"/>
  <c r="P107" i="1"/>
  <c r="Y106" i="1"/>
  <c r="Y85" i="1"/>
  <c r="Y92" i="1"/>
  <c r="Y99" i="1"/>
  <c r="P106" i="1"/>
  <c r="Y105" i="1"/>
  <c r="P105" i="1"/>
  <c r="Z104" i="1"/>
  <c r="Y104" i="1"/>
  <c r="P104" i="1"/>
  <c r="P101" i="1"/>
  <c r="P102" i="1"/>
  <c r="P103" i="1"/>
  <c r="P100" i="1"/>
  <c r="P99" i="1"/>
  <c r="Y98" i="1"/>
  <c r="P98" i="1"/>
  <c r="Z97" i="1"/>
  <c r="Y97" i="1"/>
  <c r="P97" i="1"/>
  <c r="P94" i="1"/>
  <c r="P95" i="1"/>
  <c r="P96" i="1"/>
  <c r="P93" i="1"/>
  <c r="P92" i="1"/>
  <c r="Y91" i="1"/>
  <c r="P91" i="1"/>
  <c r="Z90" i="1"/>
  <c r="Y90" i="1"/>
  <c r="Y83" i="1"/>
  <c r="P90" i="1"/>
  <c r="P89" i="1"/>
  <c r="P88" i="1"/>
  <c r="P87" i="1"/>
  <c r="P86" i="1"/>
  <c r="P85" i="1"/>
  <c r="Y84" i="1"/>
  <c r="P84" i="1"/>
  <c r="Z83" i="1"/>
  <c r="P83" i="1"/>
  <c r="P82" i="1"/>
  <c r="P80" i="1"/>
  <c r="P81" i="1"/>
  <c r="P79" i="1"/>
  <c r="Y78" i="1"/>
  <c r="Y57" i="1"/>
  <c r="Y64" i="1"/>
  <c r="Y71" i="1"/>
  <c r="P78" i="1"/>
  <c r="Y77" i="1"/>
  <c r="P77" i="1"/>
  <c r="Z76" i="1"/>
  <c r="Y76" i="1"/>
  <c r="P76" i="1"/>
  <c r="P75" i="1"/>
  <c r="P74" i="1"/>
  <c r="P73" i="1"/>
  <c r="P72" i="1"/>
  <c r="P71" i="1"/>
  <c r="Y70" i="1"/>
  <c r="P70" i="1"/>
  <c r="Z69" i="1"/>
  <c r="Y69" i="1"/>
  <c r="P69" i="1"/>
  <c r="P68" i="1"/>
  <c r="P67" i="1"/>
  <c r="P66" i="1"/>
  <c r="P65" i="1"/>
  <c r="P64" i="1"/>
  <c r="Y63" i="1"/>
  <c r="P63" i="1"/>
  <c r="Z62" i="1"/>
  <c r="Y62" i="1"/>
  <c r="P62" i="1"/>
  <c r="P59" i="1"/>
  <c r="P60" i="1"/>
  <c r="P61" i="1"/>
  <c r="P58" i="1"/>
  <c r="P57" i="1"/>
  <c r="Y56" i="1"/>
  <c r="P56" i="1"/>
  <c r="Z55" i="1"/>
  <c r="Y55" i="1"/>
  <c r="P55" i="1"/>
  <c r="P54" i="1"/>
  <c r="P53" i="1"/>
  <c r="P52" i="1"/>
  <c r="P51" i="1"/>
  <c r="Y50" i="1"/>
  <c r="P50" i="1"/>
  <c r="Y49" i="1"/>
  <c r="Y28" i="1"/>
  <c r="Y35" i="1"/>
  <c r="Y42" i="1"/>
  <c r="P49" i="1"/>
  <c r="Z48" i="1"/>
  <c r="Y48" i="1"/>
  <c r="Y27" i="1"/>
  <c r="Y34" i="1"/>
  <c r="Y41" i="1"/>
  <c r="P48" i="1"/>
  <c r="P45" i="1"/>
  <c r="P46" i="1"/>
  <c r="P47" i="1"/>
  <c r="P44" i="1"/>
  <c r="Y43" i="1"/>
  <c r="P43" i="1"/>
  <c r="P42" i="1"/>
  <c r="Z41" i="1"/>
  <c r="P41" i="1"/>
  <c r="P40" i="1"/>
  <c r="P38" i="1"/>
  <c r="P39" i="1"/>
  <c r="P37" i="1"/>
  <c r="Y36" i="1"/>
  <c r="Y29" i="1"/>
  <c r="P36" i="1"/>
  <c r="P35" i="1"/>
  <c r="Z34" i="1"/>
  <c r="P34" i="1"/>
  <c r="P33" i="1"/>
  <c r="P32" i="1"/>
  <c r="P31" i="1"/>
  <c r="P30" i="1"/>
  <c r="P29" i="1"/>
  <c r="P28" i="1"/>
  <c r="Z27" i="1"/>
  <c r="P27" i="1"/>
  <c r="P24" i="1"/>
  <c r="P25" i="1"/>
  <c r="P26" i="1"/>
  <c r="F14" i="1"/>
  <c r="W98" i="1"/>
  <c r="W84" i="1"/>
  <c r="W307" i="1"/>
  <c r="O310" i="1"/>
  <c r="W293" i="1"/>
  <c r="Y367" i="1"/>
  <c r="O128" i="1"/>
  <c r="W42" i="1"/>
  <c r="Z324" i="1"/>
  <c r="Z296" i="1"/>
  <c r="W119" i="1"/>
  <c r="W133" i="1"/>
  <c r="Z254" i="1"/>
  <c r="W273" i="1"/>
  <c r="W287" i="1"/>
  <c r="Z310" i="1"/>
  <c r="W56" i="1"/>
  <c r="Z72" i="1"/>
  <c r="Z170" i="1"/>
  <c r="Z226" i="1"/>
  <c r="W259" i="1"/>
  <c r="Z317" i="1"/>
  <c r="O198" i="1"/>
  <c r="Y193" i="1" s="1"/>
  <c r="W193" i="1" s="1"/>
  <c r="K193" i="1"/>
  <c r="W195" i="1"/>
  <c r="Z240" i="1"/>
  <c r="K38" i="1"/>
  <c r="K94" i="1"/>
  <c r="K137" i="1"/>
  <c r="W147" i="1"/>
  <c r="W175" i="1"/>
  <c r="W189" i="1"/>
  <c r="K223" i="1"/>
  <c r="K237" i="1"/>
  <c r="Z212" i="1"/>
  <c r="W231" i="1"/>
  <c r="W371" i="1"/>
  <c r="Z198" i="1"/>
  <c r="K265" i="37"/>
  <c r="K304" i="37"/>
  <c r="W28" i="1"/>
  <c r="O160" i="1"/>
  <c r="K143" i="1"/>
  <c r="O143" i="1"/>
  <c r="Y144" i="1" s="1"/>
  <c r="W145" i="1" s="1"/>
  <c r="W217" i="1"/>
  <c r="K227" i="1"/>
  <c r="K283" i="1"/>
  <c r="O58" i="37"/>
  <c r="W265" i="1"/>
  <c r="O184" i="1"/>
  <c r="O180" i="1"/>
  <c r="Y179" i="1" s="1"/>
  <c r="W111" i="1"/>
  <c r="W153" i="1"/>
  <c r="W167" i="1"/>
  <c r="W69" i="1"/>
  <c r="W279" i="1"/>
  <c r="W209" i="1"/>
  <c r="O24" i="1"/>
  <c r="Y25" i="1" s="1"/>
  <c r="O156" i="1"/>
  <c r="O150" i="1"/>
  <c r="O164" i="1"/>
  <c r="Y165" i="1" s="1"/>
  <c r="W62" i="1"/>
  <c r="W139" i="1"/>
  <c r="O142" i="1"/>
  <c r="W335" i="1"/>
  <c r="O338" i="1"/>
  <c r="O108" i="1"/>
  <c r="O324" i="1"/>
  <c r="W321" i="1"/>
  <c r="O332" i="1"/>
  <c r="Y333" i="1" s="1"/>
  <c r="O336" i="1"/>
  <c r="O66" i="1"/>
  <c r="Y67" i="1" s="1"/>
  <c r="O226" i="1"/>
  <c r="O220" i="1"/>
  <c r="W223" i="1"/>
  <c r="O240" i="1"/>
  <c r="O122" i="1"/>
  <c r="Y207" i="1"/>
  <c r="W208" i="1" s="1"/>
  <c r="O217" i="1"/>
  <c r="O234" i="1"/>
  <c r="O276" i="1"/>
  <c r="O278" i="1"/>
  <c r="O304" i="1"/>
  <c r="O318" i="1"/>
  <c r="O244" i="1"/>
  <c r="W251" i="1"/>
  <c r="Y325" i="1"/>
  <c r="O248" i="1"/>
  <c r="Y249" i="1" s="1"/>
  <c r="W249" i="1" s="1"/>
  <c r="O290" i="1"/>
  <c r="Y291" i="1" s="1"/>
  <c r="O284" i="1"/>
  <c r="W125" i="1"/>
  <c r="O268" i="1"/>
  <c r="Y263" i="1" s="1"/>
  <c r="Z268" i="1"/>
  <c r="Z282" i="1"/>
  <c r="Z338" i="1"/>
  <c r="W195" i="37"/>
  <c r="O180" i="37"/>
  <c r="Z219" i="1"/>
  <c r="W356" i="1"/>
  <c r="Z184" i="1"/>
  <c r="J353" i="1"/>
  <c r="Z345" i="1"/>
  <c r="W265" i="37"/>
  <c r="W384" i="1"/>
  <c r="Z30" i="1"/>
  <c r="Z114" i="1"/>
  <c r="J129" i="1"/>
  <c r="J56" i="37"/>
  <c r="J137" i="37"/>
  <c r="J187" i="37"/>
  <c r="J243" i="37"/>
  <c r="O243" i="37" s="1"/>
  <c r="W273" i="37"/>
  <c r="J291" i="37"/>
  <c r="L291" i="37" s="1"/>
  <c r="K291" i="37" s="1"/>
  <c r="AC98" i="37"/>
  <c r="K154" i="37"/>
  <c r="O288" i="1"/>
  <c r="AC316" i="37"/>
  <c r="O240" i="37"/>
  <c r="O192" i="37"/>
  <c r="O271" i="37"/>
  <c r="W286" i="37"/>
  <c r="O224" i="37"/>
  <c r="W272" i="37"/>
  <c r="O275" i="37"/>
  <c r="W250" i="1" l="1"/>
  <c r="Z51" i="1"/>
  <c r="O199" i="1"/>
  <c r="Y200" i="1" s="1"/>
  <c r="W200" i="1" s="1"/>
  <c r="O101" i="1"/>
  <c r="Y102" i="1" s="1"/>
  <c r="W102" i="1" s="1"/>
  <c r="W377" i="1"/>
  <c r="W196" i="1"/>
  <c r="Y136" i="1"/>
  <c r="W378" i="1"/>
  <c r="W125" i="37"/>
  <c r="W328" i="1"/>
  <c r="W48" i="1"/>
  <c r="K59" i="1"/>
  <c r="Y59" i="1" s="1"/>
  <c r="Z79" i="1"/>
  <c r="W238" i="1"/>
  <c r="O93" i="1"/>
  <c r="W34" i="1"/>
  <c r="K332" i="1"/>
  <c r="Y332" i="1" s="1"/>
  <c r="Y334" i="1" s="1"/>
  <c r="W154" i="1"/>
  <c r="Y45" i="1"/>
  <c r="Y52" i="1"/>
  <c r="Y73" i="1"/>
  <c r="Y75" i="1" s="1"/>
  <c r="Y101" i="1"/>
  <c r="Y109" i="1"/>
  <c r="Y360" i="1"/>
  <c r="O87" i="1"/>
  <c r="W76" i="1"/>
  <c r="Y234" i="1"/>
  <c r="Y236" i="1" s="1"/>
  <c r="W224" i="1"/>
  <c r="Y164" i="1"/>
  <c r="Y255" i="1"/>
  <c r="O226" i="37"/>
  <c r="O360" i="1"/>
  <c r="Y361" i="1" s="1"/>
  <c r="W363" i="1"/>
  <c r="W104" i="1"/>
  <c r="W308" i="1"/>
  <c r="W294" i="1"/>
  <c r="AC273" i="1" s="1"/>
  <c r="O187" i="37"/>
  <c r="W300" i="1"/>
  <c r="AC307" i="1" s="1"/>
  <c r="Y269" i="1"/>
  <c r="Z233" i="1"/>
  <c r="W207" i="1"/>
  <c r="O185" i="1"/>
  <c r="Y186" i="1" s="1"/>
  <c r="W186" i="1" s="1"/>
  <c r="Z275" i="1"/>
  <c r="O317" i="1"/>
  <c r="Y213" i="1"/>
  <c r="W83" i="1"/>
  <c r="AC90" i="1" s="1"/>
  <c r="K199" i="1"/>
  <c r="Y199" i="1" s="1"/>
  <c r="O163" i="1"/>
  <c r="W329" i="1"/>
  <c r="Y94" i="1"/>
  <c r="O100" i="1"/>
  <c r="Z247" i="1"/>
  <c r="O275" i="1"/>
  <c r="W244" i="1"/>
  <c r="W364" i="1"/>
  <c r="Y115" i="1"/>
  <c r="Z163" i="1"/>
  <c r="Z58" i="1"/>
  <c r="Z261" i="1"/>
  <c r="O380" i="37"/>
  <c r="O115" i="1"/>
  <c r="Y116" i="1" s="1"/>
  <c r="Y157" i="1"/>
  <c r="W146" i="1"/>
  <c r="W342" i="1"/>
  <c r="K311" i="1"/>
  <c r="Y311" i="1" s="1"/>
  <c r="W245" i="1"/>
  <c r="W301" i="1"/>
  <c r="AC308" i="1" s="1"/>
  <c r="W161" i="1"/>
  <c r="Y178" i="1"/>
  <c r="Y248" i="1"/>
  <c r="Y250" i="1" s="1"/>
  <c r="W248" i="1" s="1"/>
  <c r="Y276" i="1"/>
  <c r="Y304" i="1"/>
  <c r="Y318" i="1"/>
  <c r="W210" i="1"/>
  <c r="O373" i="1"/>
  <c r="W77" i="1"/>
  <c r="K346" i="1"/>
  <c r="W168" i="1"/>
  <c r="O366" i="37"/>
  <c r="W307" i="37"/>
  <c r="O56" i="37"/>
  <c r="W104" i="37"/>
  <c r="Y297" i="1"/>
  <c r="O94" i="1"/>
  <c r="Y95" i="1" s="1"/>
  <c r="Y241" i="1"/>
  <c r="O135" i="1"/>
  <c r="W258" i="1"/>
  <c r="O121" i="1"/>
  <c r="W216" i="1"/>
  <c r="W27" i="1"/>
  <c r="W202" i="1"/>
  <c r="Y185" i="1"/>
  <c r="Y143" i="1"/>
  <c r="K262" i="1"/>
  <c r="Y262" i="1" s="1"/>
  <c r="Y264" i="1" s="1"/>
  <c r="Y38" i="1"/>
  <c r="O233" i="1"/>
  <c r="W280" i="1"/>
  <c r="Z373" i="1"/>
  <c r="Z88" i="1"/>
  <c r="Z221" i="1"/>
  <c r="O137" i="37"/>
  <c r="W49" i="1"/>
  <c r="Y220" i="1"/>
  <c r="K31" i="1"/>
  <c r="Y31" i="1" s="1"/>
  <c r="W140" i="1"/>
  <c r="O129" i="1"/>
  <c r="W188" i="1"/>
  <c r="AC181" i="1" s="1"/>
  <c r="O44" i="1"/>
  <c r="W174" i="1"/>
  <c r="W55" i="1"/>
  <c r="Y227" i="1"/>
  <c r="W252" i="1"/>
  <c r="W182" i="1"/>
  <c r="AC182" i="1" s="1"/>
  <c r="W322" i="1"/>
  <c r="W126" i="1"/>
  <c r="W105" i="1"/>
  <c r="O212" i="37"/>
  <c r="W147" i="37"/>
  <c r="O289" i="1"/>
  <c r="Z289" i="1"/>
  <c r="W286" i="1"/>
  <c r="AC272" i="1" s="1"/>
  <c r="W109" i="1"/>
  <c r="W110" i="1"/>
  <c r="O41" i="1"/>
  <c r="Z44" i="1"/>
  <c r="Y283" i="1"/>
  <c r="Y346" i="1"/>
  <c r="Y235" i="1"/>
  <c r="Y88" i="1"/>
  <c r="W89" i="1" s="1"/>
  <c r="AC125" i="1"/>
  <c r="W75" i="1"/>
  <c r="O291" i="37"/>
  <c r="Y292" i="1"/>
  <c r="W295" i="1" s="1"/>
  <c r="Z53" i="1"/>
  <c r="Z200" i="1"/>
  <c r="W264" i="1"/>
  <c r="W263" i="1"/>
  <c r="W194" i="1"/>
  <c r="Z172" i="1"/>
  <c r="AC279" i="1"/>
  <c r="W291" i="1"/>
  <c r="Y354" i="54"/>
  <c r="W355" i="54" s="1"/>
  <c r="Y102" i="54"/>
  <c r="W103" i="54" s="1"/>
  <c r="AC363" i="1"/>
  <c r="Y206" i="1"/>
  <c r="Y208" i="1" s="1"/>
  <c r="W212" i="1" s="1"/>
  <c r="J14" i="1"/>
  <c r="Z46" i="1"/>
  <c r="AC70" i="1"/>
  <c r="Z95" i="1"/>
  <c r="Z102" i="1"/>
  <c r="Z116" i="1"/>
  <c r="Z165" i="1"/>
  <c r="Z193" i="1"/>
  <c r="Z207" i="1"/>
  <c r="AC223" i="1"/>
  <c r="AC224" i="1"/>
  <c r="Z228" i="1"/>
  <c r="Z298" i="1"/>
  <c r="Z319" i="1"/>
  <c r="Y340" i="1"/>
  <c r="W341" i="1" s="1"/>
  <c r="Z137" i="1"/>
  <c r="Y284" i="1"/>
  <c r="W284" i="1" s="1"/>
  <c r="AC35" i="1"/>
  <c r="W230" i="37"/>
  <c r="W25" i="1"/>
  <c r="W26" i="1"/>
  <c r="W180" i="1"/>
  <c r="W179" i="1"/>
  <c r="Z144" i="1"/>
  <c r="AC280" i="1"/>
  <c r="W292" i="1"/>
  <c r="Y214" i="1"/>
  <c r="Y215" i="1" s="1"/>
  <c r="W213" i="1" s="1"/>
  <c r="AC216" i="1"/>
  <c r="O300" i="1"/>
  <c r="Y298" i="1" s="1"/>
  <c r="Z303" i="1"/>
  <c r="W290" i="1"/>
  <c r="AC98" i="1"/>
  <c r="Y319" i="1"/>
  <c r="W319" i="1" s="1"/>
  <c r="AC132" i="1"/>
  <c r="Z130" i="1"/>
  <c r="W235" i="1"/>
  <c r="Y228" i="1"/>
  <c r="Y229" i="1" s="1"/>
  <c r="Y256" i="1"/>
  <c r="W256" i="1" s="1"/>
  <c r="AC189" i="1"/>
  <c r="AC253" i="1"/>
  <c r="Z256" i="1"/>
  <c r="AC252" i="1"/>
  <c r="Z270" i="1"/>
  <c r="Z284" i="1"/>
  <c r="AC314" i="1"/>
  <c r="AC344" i="1"/>
  <c r="AC370" i="1"/>
  <c r="Y81" i="54"/>
  <c r="Y82" i="54" s="1"/>
  <c r="AC363" i="54"/>
  <c r="Y319" i="54"/>
  <c r="W320" i="54" s="1"/>
  <c r="Y284" i="54"/>
  <c r="W284" i="54" s="1"/>
  <c r="Y235" i="54"/>
  <c r="Y236" i="54" s="1"/>
  <c r="AC125" i="54"/>
  <c r="AC153" i="54"/>
  <c r="AC100" i="54"/>
  <c r="Y382" i="54"/>
  <c r="W382" i="54" s="1"/>
  <c r="Y291" i="54"/>
  <c r="Y292" i="54" s="1"/>
  <c r="Y326" i="54"/>
  <c r="AC335" i="54"/>
  <c r="AC217" i="54"/>
  <c r="Y39" i="54"/>
  <c r="W39" i="54" s="1"/>
  <c r="AC34" i="54"/>
  <c r="AC216" i="54"/>
  <c r="AC282" i="54"/>
  <c r="Y305" i="54"/>
  <c r="Y306" i="54" s="1"/>
  <c r="AC226" i="54"/>
  <c r="Y340" i="54"/>
  <c r="W340" i="54" s="1"/>
  <c r="Y242" i="54"/>
  <c r="Y243" i="54" s="1"/>
  <c r="AC272" i="54"/>
  <c r="Y95" i="54"/>
  <c r="Y96" i="54" s="1"/>
  <c r="Y88" i="54"/>
  <c r="W89" i="54" s="1"/>
  <c r="AC62" i="54"/>
  <c r="AC373" i="54"/>
  <c r="Z345" i="54"/>
  <c r="Y333" i="54"/>
  <c r="W333" i="54" s="1"/>
  <c r="Y263" i="54"/>
  <c r="Y264" i="54" s="1"/>
  <c r="AC135" i="54"/>
  <c r="AC181" i="54"/>
  <c r="AC182" i="54"/>
  <c r="Y144" i="54"/>
  <c r="W145" i="54" s="1"/>
  <c r="AC129" i="54"/>
  <c r="AC91" i="54"/>
  <c r="AC90" i="54"/>
  <c r="AC345" i="54"/>
  <c r="M14" i="54"/>
  <c r="Y249" i="54"/>
  <c r="Y250" i="54" s="1"/>
  <c r="AC254" i="54"/>
  <c r="Y368" i="54"/>
  <c r="W369" i="54" s="1"/>
  <c r="Y361" i="54"/>
  <c r="W362" i="54" s="1"/>
  <c r="AC336" i="54"/>
  <c r="Y312" i="54"/>
  <c r="W313" i="54" s="1"/>
  <c r="W312" i="54" s="1"/>
  <c r="Z312" i="54"/>
  <c r="AC317" i="54" s="1"/>
  <c r="Z303" i="54"/>
  <c r="AC273" i="54"/>
  <c r="Y256" i="54"/>
  <c r="Y257" i="54" s="1"/>
  <c r="AC191" i="54"/>
  <c r="AC276" i="54"/>
  <c r="Y214" i="54"/>
  <c r="W215" i="54" s="1"/>
  <c r="AC154" i="54"/>
  <c r="Y53" i="54"/>
  <c r="W54" i="54" s="1"/>
  <c r="AC163" i="54"/>
  <c r="Y137" i="54"/>
  <c r="Y138" i="54" s="1"/>
  <c r="AC245" i="54"/>
  <c r="AC126" i="54"/>
  <c r="Y362" i="54"/>
  <c r="W319" i="54"/>
  <c r="W131" i="54"/>
  <c r="W130" i="54"/>
  <c r="Y131" i="54"/>
  <c r="W228" i="54"/>
  <c r="Y229" i="54"/>
  <c r="W229" i="54"/>
  <c r="W102" i="54"/>
  <c r="AC220" i="54"/>
  <c r="Y124" i="54"/>
  <c r="W124" i="54"/>
  <c r="W123" i="54"/>
  <c r="Y75" i="54"/>
  <c r="W75" i="54"/>
  <c r="W74" i="54"/>
  <c r="Y355" i="54"/>
  <c r="Y173" i="54"/>
  <c r="W172" i="54"/>
  <c r="W173" i="54"/>
  <c r="AC157" i="54"/>
  <c r="W375" i="54"/>
  <c r="Y376" i="54"/>
  <c r="W376" i="54"/>
  <c r="Y299" i="54"/>
  <c r="W299" i="54"/>
  <c r="O269" i="54"/>
  <c r="Y270" i="54" s="1"/>
  <c r="Z275" i="54"/>
  <c r="AC248" i="54"/>
  <c r="W285" i="54"/>
  <c r="AC244" i="54"/>
  <c r="O164" i="54"/>
  <c r="Y165" i="54" s="1"/>
  <c r="Z170" i="54"/>
  <c r="AC72" i="54"/>
  <c r="AC44" i="54"/>
  <c r="AC38" i="54"/>
  <c r="Y33" i="54"/>
  <c r="W32" i="54"/>
  <c r="W33" i="54"/>
  <c r="W25" i="54"/>
  <c r="Y26" i="54"/>
  <c r="W26" i="54"/>
  <c r="AC339" i="54"/>
  <c r="W371" i="54"/>
  <c r="AC364" i="54" s="1"/>
  <c r="K367" i="54"/>
  <c r="Y367" i="54" s="1"/>
  <c r="AC367" i="54" s="1"/>
  <c r="K318" i="54"/>
  <c r="Y318" i="54" s="1"/>
  <c r="Y320" i="54" s="1"/>
  <c r="W322" i="54"/>
  <c r="AC308" i="54" s="1"/>
  <c r="O185" i="54"/>
  <c r="Y186" i="54" s="1"/>
  <c r="Z191" i="54"/>
  <c r="Z184" i="54"/>
  <c r="O178" i="54"/>
  <c r="Y179" i="54" s="1"/>
  <c r="Y159" i="54"/>
  <c r="W159" i="54"/>
  <c r="W158" i="54"/>
  <c r="W47" i="54"/>
  <c r="Y47" i="54"/>
  <c r="W46" i="54"/>
  <c r="W67" i="54"/>
  <c r="W68" i="54"/>
  <c r="Y68" i="54"/>
  <c r="Y327" i="54"/>
  <c r="W327" i="54"/>
  <c r="W326" i="54"/>
  <c r="Z352" i="54"/>
  <c r="O346" i="54"/>
  <c r="Y347" i="54" s="1"/>
  <c r="Z226" i="54"/>
  <c r="O220" i="54"/>
  <c r="Y221" i="54" s="1"/>
  <c r="Z205" i="54"/>
  <c r="O199" i="54"/>
  <c r="Y200" i="54" s="1"/>
  <c r="Z212" i="54"/>
  <c r="Z198" i="54"/>
  <c r="O192" i="54"/>
  <c r="Y193" i="54" s="1"/>
  <c r="AC185" i="54"/>
  <c r="Z156" i="54"/>
  <c r="O150" i="54"/>
  <c r="Y151" i="54" s="1"/>
  <c r="Y117" i="54"/>
  <c r="W117" i="54"/>
  <c r="W116" i="54"/>
  <c r="AC63" i="54"/>
  <c r="AC94" i="54"/>
  <c r="Z65" i="54"/>
  <c r="O59" i="54"/>
  <c r="Y60" i="54" s="1"/>
  <c r="AC66" i="54"/>
  <c r="W278" i="54"/>
  <c r="Y278" i="54"/>
  <c r="W277" i="54"/>
  <c r="AC307" i="54"/>
  <c r="Y207" i="54"/>
  <c r="Z254" i="54"/>
  <c r="W110" i="54"/>
  <c r="W109" i="54"/>
  <c r="Y110" i="54"/>
  <c r="W95" i="54"/>
  <c r="AC35" i="54"/>
  <c r="W320" i="1"/>
  <c r="W219" i="1"/>
  <c r="Y242" i="1"/>
  <c r="AC153" i="1"/>
  <c r="Y158" i="1"/>
  <c r="AC160" i="1"/>
  <c r="AC161" i="1"/>
  <c r="Z242" i="1"/>
  <c r="Z312" i="1"/>
  <c r="Y270" i="1"/>
  <c r="Z39" i="1"/>
  <c r="AC69" i="1"/>
  <c r="Z74" i="1"/>
  <c r="AC97" i="1"/>
  <c r="AC188" i="1"/>
  <c r="AC225" i="1"/>
  <c r="Z235" i="1"/>
  <c r="Z291" i="1"/>
  <c r="AC316" i="1"/>
  <c r="AC225" i="37"/>
  <c r="Y221" i="1"/>
  <c r="Y305" i="1"/>
  <c r="W305" i="1" s="1"/>
  <c r="AC43" i="1"/>
  <c r="Z60" i="1"/>
  <c r="Z123" i="1"/>
  <c r="Z158" i="1"/>
  <c r="AC162" i="1"/>
  <c r="Z179" i="1"/>
  <c r="Y180" i="1"/>
  <c r="W178" i="1" s="1"/>
  <c r="Z326" i="1"/>
  <c r="Z340" i="1"/>
  <c r="AC342" i="1"/>
  <c r="Z354" i="1"/>
  <c r="Z361" i="1"/>
  <c r="Z368" i="1"/>
  <c r="AC372" i="1"/>
  <c r="Y24" i="1"/>
  <c r="Y46" i="1"/>
  <c r="W47" i="1" s="1"/>
  <c r="Y368" i="1"/>
  <c r="W368" i="1" s="1"/>
  <c r="O40" i="37"/>
  <c r="W182" i="37"/>
  <c r="W84" i="37"/>
  <c r="W196" i="37"/>
  <c r="W334" i="1"/>
  <c r="W333" i="1"/>
  <c r="O305" i="37"/>
  <c r="Y305" i="37" s="1"/>
  <c r="W306" i="37" s="1"/>
  <c r="W305" i="37" s="1"/>
  <c r="Z310" i="37"/>
  <c r="O373" i="37"/>
  <c r="W370" i="37"/>
  <c r="O60" i="1"/>
  <c r="Y60" i="1" s="1"/>
  <c r="Z65" i="1"/>
  <c r="K67" i="1"/>
  <c r="Y66" i="1" s="1"/>
  <c r="AC66" i="1" s="1"/>
  <c r="W70" i="1"/>
  <c r="J80" i="1"/>
  <c r="Y80" i="1"/>
  <c r="K88" i="1"/>
  <c r="W91" i="1"/>
  <c r="K109" i="1"/>
  <c r="Y108" i="1" s="1"/>
  <c r="W112" i="1"/>
  <c r="O139" i="1"/>
  <c r="Y137" i="1" s="1"/>
  <c r="Z142" i="1"/>
  <c r="J151" i="1"/>
  <c r="Y150" i="1"/>
  <c r="O352" i="1"/>
  <c r="W349" i="1"/>
  <c r="O382" i="1"/>
  <c r="Y382" i="1" s="1"/>
  <c r="Z387" i="1"/>
  <c r="K385" i="1"/>
  <c r="W385" i="1"/>
  <c r="Z249" i="1"/>
  <c r="M14" i="1"/>
  <c r="O359" i="37"/>
  <c r="W356" i="37"/>
  <c r="W46" i="1"/>
  <c r="O132" i="1"/>
  <c r="Z135" i="1"/>
  <c r="O173" i="1"/>
  <c r="Y172" i="1" s="1"/>
  <c r="Z177" i="1"/>
  <c r="Z352" i="1"/>
  <c r="O346" i="1"/>
  <c r="Y347" i="1" s="1"/>
  <c r="K353" i="1"/>
  <c r="Y353" i="1" s="1"/>
  <c r="W357" i="1"/>
  <c r="O378" i="1"/>
  <c r="Z380" i="1"/>
  <c r="W312" i="1"/>
  <c r="W313" i="1"/>
  <c r="Y313" i="1"/>
  <c r="W328" i="37"/>
  <c r="O331" i="37"/>
  <c r="O34" i="1"/>
  <c r="Y32" i="1" s="1"/>
  <c r="Z37" i="1"/>
  <c r="J125" i="1"/>
  <c r="Y122" i="1"/>
  <c r="O329" i="1"/>
  <c r="Y326" i="1" s="1"/>
  <c r="Z331" i="1"/>
  <c r="K339" i="1"/>
  <c r="Y339" i="1" s="1"/>
  <c r="W343" i="1"/>
  <c r="J357" i="1"/>
  <c r="O357" i="1" s="1"/>
  <c r="W369" i="1"/>
  <c r="Y369" i="1"/>
  <c r="W372" i="1" s="1"/>
  <c r="O93" i="37"/>
  <c r="Y130" i="1"/>
  <c r="Y381" i="1"/>
  <c r="Y374" i="1"/>
  <c r="W306" i="1"/>
  <c r="Y87" i="1"/>
  <c r="Z25" i="1"/>
  <c r="W215" i="1"/>
  <c r="K14" i="1"/>
  <c r="AC42" i="1"/>
  <c r="L14" i="1"/>
  <c r="AC71" i="1"/>
  <c r="Z359" i="1"/>
  <c r="O353" i="1"/>
  <c r="Y171" i="1"/>
  <c r="AC133" i="1"/>
  <c r="Z305" i="1"/>
  <c r="AC315" i="1"/>
  <c r="W236" i="1"/>
  <c r="W144" i="1"/>
  <c r="Z109" i="1"/>
  <c r="Z214" i="1"/>
  <c r="Y375" i="1"/>
  <c r="W375" i="1" s="1"/>
  <c r="Y277" i="1"/>
  <c r="W277" i="1" s="1"/>
  <c r="Y39" i="1"/>
  <c r="Y192" i="1"/>
  <c r="Y194" i="1" s="1"/>
  <c r="Z32" i="1"/>
  <c r="Z67" i="1"/>
  <c r="AC99" i="1"/>
  <c r="Z186" i="1"/>
  <c r="AC190" i="1"/>
  <c r="AC251" i="1"/>
  <c r="Z263" i="1"/>
  <c r="AC281" i="1"/>
  <c r="Z333" i="1"/>
  <c r="AC371" i="1"/>
  <c r="Z375" i="1"/>
  <c r="Y53" i="1"/>
  <c r="AC41" i="1"/>
  <c r="Z81" i="1"/>
  <c r="Z151" i="1"/>
  <c r="Z277" i="1"/>
  <c r="AC343" i="1"/>
  <c r="Z347" i="1"/>
  <c r="Z382" i="1"/>
  <c r="W91" i="37"/>
  <c r="O124" i="37"/>
  <c r="Z128" i="37"/>
  <c r="AC162" i="37"/>
  <c r="AC188" i="37"/>
  <c r="Z198" i="37"/>
  <c r="Z137" i="37"/>
  <c r="AC253" i="37"/>
  <c r="AC370" i="37"/>
  <c r="O149" i="37"/>
  <c r="W146" i="37"/>
  <c r="K89" i="37"/>
  <c r="Y87" i="37" s="1"/>
  <c r="O65" i="37"/>
  <c r="Z25" i="37"/>
  <c r="AC134" i="37"/>
  <c r="Z116" i="37"/>
  <c r="Z214" i="37"/>
  <c r="AC251" i="37"/>
  <c r="AC252" i="37"/>
  <c r="Z277" i="37"/>
  <c r="Z298" i="37"/>
  <c r="Z340" i="37"/>
  <c r="Z347" i="37"/>
  <c r="Z354" i="37"/>
  <c r="Y213" i="37"/>
  <c r="O303" i="37"/>
  <c r="O364" i="37"/>
  <c r="Z366" i="37"/>
  <c r="O235" i="37"/>
  <c r="Z240" i="37"/>
  <c r="Z331" i="37"/>
  <c r="O326" i="37"/>
  <c r="O387" i="37"/>
  <c r="W384" i="37"/>
  <c r="W216" i="37"/>
  <c r="O123" i="37"/>
  <c r="Y123" i="37" s="1"/>
  <c r="W124" i="37" s="1"/>
  <c r="W123" i="37" s="1"/>
  <c r="O121" i="37"/>
  <c r="W83" i="37"/>
  <c r="Y325" i="37"/>
  <c r="W224" i="37"/>
  <c r="W210" i="37"/>
  <c r="O220" i="37"/>
  <c r="Y221" i="37" s="1"/>
  <c r="Z32" i="37"/>
  <c r="L14" i="37"/>
  <c r="AC43" i="37"/>
  <c r="Z46" i="37"/>
  <c r="Z53" i="37"/>
  <c r="Z60" i="37"/>
  <c r="AC71" i="37"/>
  <c r="Z81" i="37"/>
  <c r="Z102" i="37"/>
  <c r="AC133" i="37"/>
  <c r="Z123" i="37"/>
  <c r="Z130" i="37"/>
  <c r="Z144" i="37"/>
  <c r="Z151" i="37"/>
  <c r="AC161" i="37"/>
  <c r="Z158" i="37"/>
  <c r="Z165" i="37"/>
  <c r="AC160" i="37"/>
  <c r="Z172" i="37"/>
  <c r="AC191" i="37" s="1"/>
  <c r="AC189" i="37"/>
  <c r="Z179" i="37"/>
  <c r="AC190" i="37"/>
  <c r="Z186" i="37"/>
  <c r="Z193" i="37"/>
  <c r="Z207" i="37"/>
  <c r="AC224" i="37"/>
  <c r="Z221" i="37"/>
  <c r="AC223" i="37"/>
  <c r="Z235" i="37"/>
  <c r="Z242" i="37"/>
  <c r="Z256" i="37"/>
  <c r="Z263" i="37"/>
  <c r="Z284" i="37"/>
  <c r="AC280" i="37"/>
  <c r="Z291" i="37"/>
  <c r="Z312" i="37"/>
  <c r="Z319" i="37"/>
  <c r="AC314" i="37"/>
  <c r="AC344" i="37"/>
  <c r="AC342" i="37"/>
  <c r="AC343" i="37"/>
  <c r="Z368" i="37"/>
  <c r="Z375" i="37"/>
  <c r="Z382" i="37"/>
  <c r="Z268" i="37"/>
  <c r="W35" i="37"/>
  <c r="W259" i="37"/>
  <c r="Y376" i="1"/>
  <c r="W166" i="1"/>
  <c r="W165" i="1"/>
  <c r="Y166" i="1"/>
  <c r="W68" i="1"/>
  <c r="W67" i="1"/>
  <c r="Y103" i="1"/>
  <c r="Z200" i="37"/>
  <c r="Y360" i="37"/>
  <c r="W42" i="37"/>
  <c r="W112" i="37"/>
  <c r="W153" i="37"/>
  <c r="W329" i="37"/>
  <c r="O329" i="37"/>
  <c r="W385" i="37"/>
  <c r="Y269" i="37"/>
  <c r="O217" i="37"/>
  <c r="Y214" i="37" s="1"/>
  <c r="Y346" i="37"/>
  <c r="Z333" i="37"/>
  <c r="W34" i="37"/>
  <c r="O37" i="37"/>
  <c r="O142" i="37"/>
  <c r="W139" i="37"/>
  <c r="Z149" i="37"/>
  <c r="O143" i="37"/>
  <c r="O215" i="37"/>
  <c r="Z219" i="37"/>
  <c r="O277" i="37"/>
  <c r="Z282" i="37"/>
  <c r="W293" i="37"/>
  <c r="O296" i="37"/>
  <c r="O317" i="37"/>
  <c r="W314" i="37"/>
  <c r="O338" i="37"/>
  <c r="W335" i="37"/>
  <c r="W342" i="37"/>
  <c r="O345" i="37"/>
  <c r="Z177" i="37"/>
  <c r="Z205" i="37"/>
  <c r="O30" i="37"/>
  <c r="W27" i="37"/>
  <c r="O31" i="37"/>
  <c r="Z37" i="37"/>
  <c r="O205" i="37"/>
  <c r="W202" i="37"/>
  <c r="O247" i="37"/>
  <c r="W244" i="37"/>
  <c r="O272" i="37"/>
  <c r="Y270" i="37" s="1"/>
  <c r="Z275" i="37"/>
  <c r="O293" i="37"/>
  <c r="Z296" i="37"/>
  <c r="O318" i="37"/>
  <c r="Z324" i="37"/>
  <c r="O346" i="37"/>
  <c r="Y347" i="37" s="1"/>
  <c r="Z352" i="37"/>
  <c r="Y206" i="37"/>
  <c r="Z44" i="37"/>
  <c r="O38" i="37"/>
  <c r="Y39" i="37" s="1"/>
  <c r="O116" i="37"/>
  <c r="Y116" i="37" s="1"/>
  <c r="Z121" i="37"/>
  <c r="L129" i="37"/>
  <c r="K129" i="37" s="1"/>
  <c r="Z135" i="37"/>
  <c r="O129" i="37"/>
  <c r="O139" i="37"/>
  <c r="Z142" i="37"/>
  <c r="O157" i="37"/>
  <c r="Z163" i="37"/>
  <c r="W279" i="37"/>
  <c r="O282" i="37"/>
  <c r="O297" i="37"/>
  <c r="Y298" i="37" s="1"/>
  <c r="Z303" i="37"/>
  <c r="O313" i="37"/>
  <c r="Y312" i="37" s="1"/>
  <c r="Z317" i="37"/>
  <c r="Y361" i="37"/>
  <c r="W69" i="37"/>
  <c r="O72" i="37"/>
  <c r="L294" i="37"/>
  <c r="O294" i="37"/>
  <c r="O337" i="37"/>
  <c r="Z338" i="37"/>
  <c r="Z373" i="37"/>
  <c r="O367" i="37"/>
  <c r="Y276" i="37"/>
  <c r="Y207" i="37"/>
  <c r="L126" i="37"/>
  <c r="W167" i="37"/>
  <c r="K220" i="37"/>
  <c r="Y220" i="37" s="1"/>
  <c r="W181" i="37"/>
  <c r="Z170" i="37"/>
  <c r="Z156" i="37"/>
  <c r="W231" i="37"/>
  <c r="W188" i="37"/>
  <c r="W364" i="37"/>
  <c r="W49" i="37"/>
  <c r="W56" i="37"/>
  <c r="Z39" i="37"/>
  <c r="AC69" i="37"/>
  <c r="AC70" i="37"/>
  <c r="Z67" i="37"/>
  <c r="Z74" i="37"/>
  <c r="Z88" i="37"/>
  <c r="AC97" i="37"/>
  <c r="Z109" i="37"/>
  <c r="O51" i="37"/>
  <c r="Y193" i="37"/>
  <c r="Y194" i="37" s="1"/>
  <c r="Y165" i="37"/>
  <c r="W166" i="37" s="1"/>
  <c r="Y263" i="37"/>
  <c r="W263" i="37" s="1"/>
  <c r="Y101" i="37"/>
  <c r="Y235" i="37"/>
  <c r="W236" i="37" s="1"/>
  <c r="W235" i="37" s="1"/>
  <c r="Z184" i="37"/>
  <c r="W41" i="37"/>
  <c r="Y178" i="37"/>
  <c r="O150" i="37"/>
  <c r="Y151" i="37" s="1"/>
  <c r="W350" i="37"/>
  <c r="W217" i="37"/>
  <c r="W280" i="37"/>
  <c r="W105" i="37"/>
  <c r="O324" i="37"/>
  <c r="W349" i="37"/>
  <c r="AC42" i="37"/>
  <c r="Z228" i="37"/>
  <c r="Z249" i="37"/>
  <c r="Z270" i="37"/>
  <c r="AC279" i="37"/>
  <c r="AC281" i="37"/>
  <c r="Z305" i="37"/>
  <c r="AC315" i="37"/>
  <c r="K38" i="37"/>
  <c r="Y38" i="37" s="1"/>
  <c r="K384" i="37"/>
  <c r="Z226" i="37"/>
  <c r="Z212" i="37"/>
  <c r="Y192" i="37"/>
  <c r="AC371" i="37"/>
  <c r="Z361" i="37"/>
  <c r="AC372" i="37"/>
  <c r="Y179" i="37"/>
  <c r="W180" i="37" s="1"/>
  <c r="W179" i="37" s="1"/>
  <c r="W194" i="37"/>
  <c r="W193" i="37" s="1"/>
  <c r="Z380" i="37"/>
  <c r="O375" i="37"/>
  <c r="Y375" i="37" s="1"/>
  <c r="J67" i="37"/>
  <c r="O100" i="37"/>
  <c r="W97" i="37"/>
  <c r="W154" i="37"/>
  <c r="K151" i="37"/>
  <c r="Y150" i="37" s="1"/>
  <c r="W160" i="37"/>
  <c r="O163" i="37"/>
  <c r="K174" i="37"/>
  <c r="Y171" i="37" s="1"/>
  <c r="W175" i="37"/>
  <c r="O185" i="37"/>
  <c r="Y186" i="37" s="1"/>
  <c r="Z191" i="37"/>
  <c r="W189" i="37"/>
  <c r="K186" i="37"/>
  <c r="Y185" i="37" s="1"/>
  <c r="L199" i="37"/>
  <c r="O199" i="37"/>
  <c r="J228" i="37"/>
  <c r="Y227" i="37"/>
  <c r="W238" i="37"/>
  <c r="K237" i="37"/>
  <c r="Y234" i="37" s="1"/>
  <c r="J251" i="37"/>
  <c r="O261" i="37"/>
  <c r="W258" i="37"/>
  <c r="J286" i="37"/>
  <c r="W301" i="37"/>
  <c r="K297" i="37"/>
  <c r="Y297" i="37" s="1"/>
  <c r="W308" i="37"/>
  <c r="K305" i="37"/>
  <c r="Y304" i="37" s="1"/>
  <c r="K319" i="37"/>
  <c r="Y318" i="37" s="1"/>
  <c r="W322" i="37"/>
  <c r="K332" i="37"/>
  <c r="Y332" i="37" s="1"/>
  <c r="W336" i="37"/>
  <c r="J355" i="37"/>
  <c r="K376" i="37"/>
  <c r="W378" i="37"/>
  <c r="J383" i="37"/>
  <c r="Y381" i="37"/>
  <c r="Z326" i="37"/>
  <c r="Y31" i="37"/>
  <c r="Y143" i="37"/>
  <c r="K14" i="37"/>
  <c r="AC41" i="37"/>
  <c r="J14" i="37"/>
  <c r="AC99" i="37"/>
  <c r="J27" i="37"/>
  <c r="Z30" i="37" s="1"/>
  <c r="Y52" i="37"/>
  <c r="J53" i="37"/>
  <c r="W76" i="37"/>
  <c r="O79" i="37"/>
  <c r="W111" i="37"/>
  <c r="O114" i="37"/>
  <c r="K137" i="37"/>
  <c r="Y136" i="37" s="1"/>
  <c r="W140" i="37"/>
  <c r="K157" i="37"/>
  <c r="Y157" i="37" s="1"/>
  <c r="W161" i="37"/>
  <c r="K164" i="37"/>
  <c r="Y164" i="37" s="1"/>
  <c r="W168" i="37"/>
  <c r="W174" i="37"/>
  <c r="O177" i="37"/>
  <c r="Y172" i="37" s="1"/>
  <c r="J341" i="37"/>
  <c r="K357" i="37"/>
  <c r="Y353" i="37" s="1"/>
  <c r="W357" i="37"/>
  <c r="AC132" i="37"/>
  <c r="K24" i="37"/>
  <c r="Y24" i="37" s="1"/>
  <c r="W28" i="37"/>
  <c r="J89" i="37"/>
  <c r="W119" i="37"/>
  <c r="K115" i="37"/>
  <c r="Y115" i="37" s="1"/>
  <c r="O133" i="37"/>
  <c r="L133" i="37"/>
  <c r="W132" i="37"/>
  <c r="O135" i="37"/>
  <c r="J241" i="37"/>
  <c r="K245" i="37"/>
  <c r="Y241" i="37" s="1"/>
  <c r="W245" i="37"/>
  <c r="Y255" i="37"/>
  <c r="J255" i="37"/>
  <c r="W266" i="37"/>
  <c r="K263" i="37"/>
  <c r="Y262" i="37" s="1"/>
  <c r="O24" i="37"/>
  <c r="J49" i="37"/>
  <c r="Y45" i="37"/>
  <c r="K59" i="37"/>
  <c r="Y59" i="37" s="1"/>
  <c r="W63" i="37"/>
  <c r="J60" i="37"/>
  <c r="W70" i="37"/>
  <c r="K67" i="37"/>
  <c r="Y66" i="37" s="1"/>
  <c r="K73" i="37"/>
  <c r="W77" i="37"/>
  <c r="Y80" i="37"/>
  <c r="J80" i="37"/>
  <c r="O95" i="37"/>
  <c r="P95" i="37"/>
  <c r="K96" i="37"/>
  <c r="Y94" i="37" s="1"/>
  <c r="W98" i="37"/>
  <c r="Z107" i="37"/>
  <c r="Y102" i="37"/>
  <c r="J109" i="37"/>
  <c r="Y108" i="37"/>
  <c r="K248" i="37"/>
  <c r="Y248" i="37" s="1"/>
  <c r="W252" i="37"/>
  <c r="W251" i="37"/>
  <c r="O254" i="37"/>
  <c r="K283" i="37"/>
  <c r="Y283" i="37" s="1"/>
  <c r="W287" i="37"/>
  <c r="K312" i="37"/>
  <c r="Y311" i="37" s="1"/>
  <c r="W315" i="37"/>
  <c r="K339" i="37"/>
  <c r="Y339" i="37" s="1"/>
  <c r="W343" i="37"/>
  <c r="K367" i="37"/>
  <c r="Y367" i="37" s="1"/>
  <c r="W371" i="37"/>
  <c r="Y73" i="37"/>
  <c r="Y374" i="37"/>
  <c r="J76" i="37"/>
  <c r="J94" i="37"/>
  <c r="AC276" i="1" l="1"/>
  <c r="AC217" i="1"/>
  <c r="AC181" i="37"/>
  <c r="Y285" i="1"/>
  <c r="W289" i="1" s="1"/>
  <c r="Y110" i="1"/>
  <c r="W354" i="54"/>
  <c r="AC248" i="1"/>
  <c r="AC154" i="1"/>
  <c r="AC34" i="1"/>
  <c r="W103" i="1"/>
  <c r="W278" i="1"/>
  <c r="W376" i="1"/>
  <c r="AC38" i="1"/>
  <c r="Y362" i="1"/>
  <c r="W361" i="1"/>
  <c r="W362" i="1"/>
  <c r="W79" i="1"/>
  <c r="W78" i="1"/>
  <c r="W73" i="1"/>
  <c r="W187" i="1"/>
  <c r="AC254" i="1"/>
  <c r="W218" i="1"/>
  <c r="Y158" i="37"/>
  <c r="W201" i="1"/>
  <c r="W81" i="54"/>
  <c r="W144" i="54"/>
  <c r="W264" i="54"/>
  <c r="W263" i="54" s="1"/>
  <c r="Y103" i="54"/>
  <c r="W107" i="54" s="1"/>
  <c r="W340" i="1"/>
  <c r="AC62" i="1"/>
  <c r="AC339" i="1"/>
  <c r="AC157" i="1"/>
  <c r="AC245" i="1"/>
  <c r="AC244" i="1"/>
  <c r="AC191" i="1"/>
  <c r="W214" i="1"/>
  <c r="Y219" i="1" s="1"/>
  <c r="W257" i="1"/>
  <c r="AC72" i="1"/>
  <c r="W285" i="1"/>
  <c r="AC336" i="1"/>
  <c r="AC129" i="1"/>
  <c r="AC335" i="1"/>
  <c r="AC91" i="1"/>
  <c r="W82" i="54"/>
  <c r="W243" i="54"/>
  <c r="Y187" i="1"/>
  <c r="Y320" i="1"/>
  <c r="W324" i="1" s="1"/>
  <c r="AC311" i="1"/>
  <c r="Y201" i="1"/>
  <c r="W199" i="1" s="1"/>
  <c r="W318" i="1"/>
  <c r="Y117" i="1"/>
  <c r="W115" i="1" s="1"/>
  <c r="W116" i="1"/>
  <c r="W117" i="1"/>
  <c r="AC163" i="1"/>
  <c r="AC249" i="1"/>
  <c r="AC363" i="37"/>
  <c r="AC135" i="1"/>
  <c r="AC126" i="1"/>
  <c r="AC220" i="1"/>
  <c r="AC153" i="37"/>
  <c r="W264" i="37"/>
  <c r="Y257" i="1"/>
  <c r="W255" i="1" s="1"/>
  <c r="Y89" i="1"/>
  <c r="W93" i="1" s="1"/>
  <c r="AC100" i="1"/>
  <c r="AC317" i="1"/>
  <c r="Y306" i="1"/>
  <c r="W309" i="1" s="1"/>
  <c r="Y47" i="1"/>
  <c r="W50" i="1" s="1"/>
  <c r="W242" i="54"/>
  <c r="Y383" i="54"/>
  <c r="W211" i="1"/>
  <c r="Y145" i="1"/>
  <c r="W148" i="1" s="1"/>
  <c r="W206" i="1"/>
  <c r="Y68" i="1"/>
  <c r="W72" i="1" s="1"/>
  <c r="W88" i="1"/>
  <c r="W296" i="1"/>
  <c r="Y296" i="1" s="1"/>
  <c r="Y96" i="1"/>
  <c r="W96" i="1"/>
  <c r="W95" i="1"/>
  <c r="AC244" i="37"/>
  <c r="AC345" i="37"/>
  <c r="AC317" i="37"/>
  <c r="W373" i="1"/>
  <c r="Y341" i="1"/>
  <c r="W344" i="1" s="1"/>
  <c r="W88" i="54"/>
  <c r="Y285" i="54"/>
  <c r="W288" i="54" s="1"/>
  <c r="AC226" i="37"/>
  <c r="AC216" i="37"/>
  <c r="AC307" i="37"/>
  <c r="W183" i="1"/>
  <c r="Y26" i="1"/>
  <c r="W24" i="1" s="1"/>
  <c r="W341" i="54"/>
  <c r="Y180" i="37"/>
  <c r="W178" i="37" s="1"/>
  <c r="AC44" i="37"/>
  <c r="W367" i="1"/>
  <c r="AC226" i="1"/>
  <c r="W184" i="1"/>
  <c r="AC364" i="1"/>
  <c r="W334" i="54"/>
  <c r="Y341" i="54"/>
  <c r="W344" i="54" s="1"/>
  <c r="Y215" i="37"/>
  <c r="W218" i="37" s="1"/>
  <c r="W215" i="37"/>
  <c r="W165" i="37"/>
  <c r="AC91" i="37"/>
  <c r="AC90" i="37"/>
  <c r="Y368" i="37"/>
  <c r="W369" i="37" s="1"/>
  <c r="Y166" i="37"/>
  <c r="W164" i="37" s="1"/>
  <c r="Y144" i="37"/>
  <c r="W145" i="37" s="1"/>
  <c r="W144" i="37" s="1"/>
  <c r="Y326" i="37"/>
  <c r="Y327" i="37" s="1"/>
  <c r="AC373" i="37"/>
  <c r="AC282" i="37"/>
  <c r="W214" i="37"/>
  <c r="AC254" i="37"/>
  <c r="AC135" i="37"/>
  <c r="AC62" i="37"/>
  <c r="Y306" i="37"/>
  <c r="W310" i="37" s="1"/>
  <c r="Y200" i="37"/>
  <c r="W39" i="37"/>
  <c r="W40" i="37"/>
  <c r="Y40" i="37"/>
  <c r="W43" i="37" s="1"/>
  <c r="Y333" i="37"/>
  <c r="Y334" i="37" s="1"/>
  <c r="W254" i="1"/>
  <c r="W253" i="1"/>
  <c r="Y137" i="37"/>
  <c r="W138" i="37" s="1"/>
  <c r="W137" i="37" s="1"/>
  <c r="Y277" i="37"/>
  <c r="Y278" i="37" s="1"/>
  <c r="W298" i="1"/>
  <c r="AC305" i="1" s="1"/>
  <c r="Y299" i="1"/>
  <c r="W299" i="1"/>
  <c r="AC306" i="1" s="1"/>
  <c r="AC312" i="1"/>
  <c r="W228" i="1"/>
  <c r="W229" i="1"/>
  <c r="W239" i="1"/>
  <c r="W234" i="1"/>
  <c r="W240" i="1"/>
  <c r="W235" i="54"/>
  <c r="W383" i="54"/>
  <c r="AC362" i="54" s="1"/>
  <c r="W291" i="54"/>
  <c r="Y145" i="54"/>
  <c r="H14" i="54"/>
  <c r="W306" i="54"/>
  <c r="AC306" i="54" s="1"/>
  <c r="W292" i="54"/>
  <c r="Y334" i="54"/>
  <c r="W40" i="54"/>
  <c r="AC33" i="54" s="1"/>
  <c r="W236" i="54"/>
  <c r="Y40" i="54"/>
  <c r="W38" i="54" s="1"/>
  <c r="W305" i="54"/>
  <c r="Y89" i="54"/>
  <c r="W214" i="54"/>
  <c r="AC95" i="54"/>
  <c r="W138" i="54"/>
  <c r="AC124" i="54" s="1"/>
  <c r="W137" i="54"/>
  <c r="AC123" i="54" s="1"/>
  <c r="Y215" i="54"/>
  <c r="W218" i="54" s="1"/>
  <c r="W368" i="54"/>
  <c r="W53" i="54"/>
  <c r="W257" i="54"/>
  <c r="W256" i="54" s="1"/>
  <c r="W361" i="54"/>
  <c r="W96" i="54"/>
  <c r="AC32" i="54"/>
  <c r="AC368" i="54"/>
  <c r="AC312" i="54"/>
  <c r="Y313" i="54"/>
  <c r="W317" i="54" s="1"/>
  <c r="W249" i="54"/>
  <c r="W250" i="54"/>
  <c r="AC130" i="54"/>
  <c r="AC39" i="54"/>
  <c r="Y54" i="54"/>
  <c r="W58" i="54" s="1"/>
  <c r="AC249" i="54"/>
  <c r="W61" i="54"/>
  <c r="AC61" i="54" s="1"/>
  <c r="Y61" i="54"/>
  <c r="W60" i="54"/>
  <c r="AC67" i="54"/>
  <c r="Y222" i="54"/>
  <c r="W222" i="54"/>
  <c r="W221" i="54" s="1"/>
  <c r="W179" i="54"/>
  <c r="W180" i="54"/>
  <c r="Y180" i="54"/>
  <c r="AC186" i="54"/>
  <c r="Y348" i="54"/>
  <c r="W347" i="54"/>
  <c r="AC333" i="54" s="1"/>
  <c r="W348" i="54"/>
  <c r="AC340" i="54"/>
  <c r="W324" i="54"/>
  <c r="W323" i="54"/>
  <c r="W318" i="54"/>
  <c r="W187" i="54"/>
  <c r="W186" i="54"/>
  <c r="Y187" i="54"/>
  <c r="W166" i="54"/>
  <c r="W165" i="54"/>
  <c r="Y166" i="54"/>
  <c r="W108" i="54"/>
  <c r="W114" i="54"/>
  <c r="W113" i="54"/>
  <c r="Y208" i="54"/>
  <c r="AC221" i="54"/>
  <c r="W208" i="54"/>
  <c r="W207" i="54"/>
  <c r="W24" i="54"/>
  <c r="W29" i="54"/>
  <c r="W30" i="54"/>
  <c r="W37" i="54"/>
  <c r="W31" i="54"/>
  <c r="W36" i="54"/>
  <c r="W310" i="54"/>
  <c r="W304" i="54"/>
  <c r="W309" i="54"/>
  <c r="Y369" i="54"/>
  <c r="AC369" i="54" s="1"/>
  <c r="W151" i="54"/>
  <c r="Y152" i="54"/>
  <c r="W152" i="54"/>
  <c r="Y194" i="54"/>
  <c r="W194" i="54"/>
  <c r="W193" i="54"/>
  <c r="W72" i="54"/>
  <c r="W71" i="54"/>
  <c r="W66" i="54"/>
  <c r="W45" i="54"/>
  <c r="W50" i="54"/>
  <c r="W51" i="54"/>
  <c r="W163" i="54"/>
  <c r="W157" i="54"/>
  <c r="W162" i="54"/>
  <c r="W247" i="54"/>
  <c r="W241" i="54"/>
  <c r="W246" i="54"/>
  <c r="W296" i="54"/>
  <c r="W295" i="54"/>
  <c r="W290" i="54"/>
  <c r="W283" i="54"/>
  <c r="Y271" i="54"/>
  <c r="W271" i="54"/>
  <c r="W303" i="54"/>
  <c r="W302" i="54"/>
  <c r="W374" i="54"/>
  <c r="W380" i="54"/>
  <c r="W379" i="54"/>
  <c r="W136" i="54"/>
  <c r="W142" i="54"/>
  <c r="W141" i="54"/>
  <c r="W234" i="54"/>
  <c r="AC250" i="54"/>
  <c r="W240" i="54"/>
  <c r="W239" i="54"/>
  <c r="W227" i="54"/>
  <c r="W233" i="54"/>
  <c r="W232" i="54"/>
  <c r="W201" i="54"/>
  <c r="W200" i="54"/>
  <c r="Y201" i="54"/>
  <c r="W253" i="54"/>
  <c r="W254" i="54"/>
  <c r="W248" i="54"/>
  <c r="AC158" i="54"/>
  <c r="AC277" i="54"/>
  <c r="W337" i="54"/>
  <c r="W338" i="54"/>
  <c r="W332" i="54"/>
  <c r="W177" i="54"/>
  <c r="W176" i="54"/>
  <c r="W171" i="54"/>
  <c r="W359" i="54"/>
  <c r="W358" i="54"/>
  <c r="W353" i="54"/>
  <c r="W128" i="54"/>
  <c r="W122" i="54"/>
  <c r="W127" i="54"/>
  <c r="AC311" i="54"/>
  <c r="W100" i="54"/>
  <c r="W99" i="54"/>
  <c r="W94" i="54"/>
  <c r="W281" i="54"/>
  <c r="W276" i="54"/>
  <c r="W282" i="54"/>
  <c r="AC131" i="54"/>
  <c r="W121" i="54"/>
  <c r="W120" i="54"/>
  <c r="W115" i="54"/>
  <c r="W331" i="54"/>
  <c r="W330" i="54"/>
  <c r="W325" i="54"/>
  <c r="W86" i="54"/>
  <c r="W85" i="54"/>
  <c r="W80" i="54"/>
  <c r="W143" i="54"/>
  <c r="W149" i="54"/>
  <c r="W148" i="54"/>
  <c r="W262" i="54"/>
  <c r="W268" i="54"/>
  <c r="W267" i="54"/>
  <c r="W298" i="54"/>
  <c r="AC305" i="54" s="1"/>
  <c r="W381" i="54"/>
  <c r="W387" i="54"/>
  <c r="W386" i="54"/>
  <c r="W79" i="54"/>
  <c r="W78" i="54"/>
  <c r="W73" i="54"/>
  <c r="W255" i="54"/>
  <c r="W261" i="54"/>
  <c r="W260" i="54"/>
  <c r="W134" i="54"/>
  <c r="W135" i="54"/>
  <c r="W129" i="54"/>
  <c r="W366" i="54"/>
  <c r="W360" i="54"/>
  <c r="W365" i="54"/>
  <c r="W270" i="1"/>
  <c r="AC270" i="1" s="1"/>
  <c r="Y271" i="1"/>
  <c r="W271" i="1"/>
  <c r="AC271" i="1" s="1"/>
  <c r="W222" i="1"/>
  <c r="AC215" i="1" s="1"/>
  <c r="AC221" i="1"/>
  <c r="W221" i="1"/>
  <c r="Y222" i="1"/>
  <c r="AC182" i="37"/>
  <c r="W159" i="1"/>
  <c r="W158" i="1"/>
  <c r="Y159" i="1"/>
  <c r="Y243" i="1"/>
  <c r="W243" i="1"/>
  <c r="W242" i="1"/>
  <c r="AC242" i="1" s="1"/>
  <c r="W268" i="1"/>
  <c r="W262" i="1"/>
  <c r="W267" i="1"/>
  <c r="W197" i="1"/>
  <c r="W198" i="1"/>
  <c r="W192" i="1"/>
  <c r="AC373" i="1"/>
  <c r="AC345" i="1"/>
  <c r="W137" i="1"/>
  <c r="W138" i="1"/>
  <c r="Y138" i="1"/>
  <c r="W54" i="1"/>
  <c r="W53" i="1"/>
  <c r="Y54" i="1"/>
  <c r="AC67" i="1"/>
  <c r="W205" i="1"/>
  <c r="W40" i="1"/>
  <c r="W39" i="1"/>
  <c r="Y40" i="1"/>
  <c r="Y173" i="1"/>
  <c r="W173" i="1"/>
  <c r="W172" i="1"/>
  <c r="AC179" i="1" s="1"/>
  <c r="AC186" i="1"/>
  <c r="AC282" i="1"/>
  <c r="W348" i="1"/>
  <c r="Y348" i="1"/>
  <c r="W347" i="1"/>
  <c r="W383" i="1"/>
  <c r="W382" i="1"/>
  <c r="Y383" i="1"/>
  <c r="AC185" i="1"/>
  <c r="W283" i="1"/>
  <c r="W113" i="1"/>
  <c r="W108" i="1"/>
  <c r="W114" i="1"/>
  <c r="Z86" i="1"/>
  <c r="O80" i="1"/>
  <c r="Y81" i="1" s="1"/>
  <c r="Y278" i="1"/>
  <c r="AC277" i="1"/>
  <c r="Y354" i="1"/>
  <c r="Y184" i="1"/>
  <c r="W311" i="1"/>
  <c r="W317" i="1"/>
  <c r="W316" i="1"/>
  <c r="H14" i="1"/>
  <c r="I14" i="1" s="1"/>
  <c r="AC63" i="1"/>
  <c r="AC44" i="1"/>
  <c r="W131" i="1"/>
  <c r="Y131" i="1"/>
  <c r="W130" i="1"/>
  <c r="W332" i="1"/>
  <c r="W338" i="1"/>
  <c r="W337" i="1"/>
  <c r="AC367" i="1"/>
  <c r="Y327" i="1"/>
  <c r="W327" i="1"/>
  <c r="W326" i="1"/>
  <c r="AC340" i="1"/>
  <c r="O125" i="1"/>
  <c r="Y123" i="1" s="1"/>
  <c r="Z128" i="1"/>
  <c r="Y33" i="1"/>
  <c r="W33" i="1"/>
  <c r="AC39" i="1"/>
  <c r="W32" i="1"/>
  <c r="W191" i="1"/>
  <c r="W185" i="1"/>
  <c r="W190" i="1"/>
  <c r="W232" i="1"/>
  <c r="W233" i="1"/>
  <c r="W227" i="1"/>
  <c r="W29" i="1"/>
  <c r="O151" i="1"/>
  <c r="Y151" i="1" s="1"/>
  <c r="Z156" i="1"/>
  <c r="AC94" i="1"/>
  <c r="W60" i="1"/>
  <c r="Y61" i="1"/>
  <c r="W61" i="1"/>
  <c r="AC72" i="37"/>
  <c r="Y32" i="37"/>
  <c r="W33" i="37" s="1"/>
  <c r="Y313" i="37"/>
  <c r="W316" i="37" s="1"/>
  <c r="AC163" i="37"/>
  <c r="W366" i="1"/>
  <c r="W360" i="1"/>
  <c r="W365" i="1"/>
  <c r="W106" i="1"/>
  <c r="W101" i="1"/>
  <c r="W107" i="1"/>
  <c r="Y319" i="37"/>
  <c r="W320" i="37" s="1"/>
  <c r="W319" i="37" s="1"/>
  <c r="W66" i="1"/>
  <c r="W379" i="1"/>
  <c r="W380" i="1"/>
  <c r="W374" i="1"/>
  <c r="Y291" i="37"/>
  <c r="W291" i="37" s="1"/>
  <c r="W169" i="1"/>
  <c r="W170" i="1"/>
  <c r="W164" i="1"/>
  <c r="Y130" i="37"/>
  <c r="W131" i="37" s="1"/>
  <c r="W117" i="37"/>
  <c r="W116" i="37"/>
  <c r="W151" i="37"/>
  <c r="W152" i="37"/>
  <c r="AC38" i="37"/>
  <c r="W299" i="37"/>
  <c r="W298" i="37" s="1"/>
  <c r="Y208" i="37"/>
  <c r="W208" i="37"/>
  <c r="W207" i="37" s="1"/>
  <c r="AC125" i="37"/>
  <c r="AC272" i="37"/>
  <c r="W221" i="37"/>
  <c r="Y222" i="37"/>
  <c r="W222" i="37"/>
  <c r="K294" i="37"/>
  <c r="Y290" i="37" s="1"/>
  <c r="W294" i="37"/>
  <c r="AC273" i="37" s="1"/>
  <c r="Y348" i="37"/>
  <c r="W348" i="37"/>
  <c r="W347" i="37" s="1"/>
  <c r="Y152" i="37"/>
  <c r="W155" i="37" s="1"/>
  <c r="AC34" i="37"/>
  <c r="K126" i="37"/>
  <c r="Y122" i="37" s="1"/>
  <c r="Y124" i="37" s="1"/>
  <c r="W128" i="37" s="1"/>
  <c r="W126" i="37"/>
  <c r="W334" i="37"/>
  <c r="W333" i="37" s="1"/>
  <c r="Y362" i="37"/>
  <c r="W362" i="37"/>
  <c r="W361" i="37"/>
  <c r="W271" i="37"/>
  <c r="W270" i="37" s="1"/>
  <c r="Y271" i="37"/>
  <c r="AC335" i="37"/>
  <c r="W313" i="37"/>
  <c r="W312" i="37" s="1"/>
  <c r="Y117" i="37"/>
  <c r="W120" i="37" s="1"/>
  <c r="AC367" i="37"/>
  <c r="W170" i="37"/>
  <c r="W169" i="37"/>
  <c r="Z100" i="37"/>
  <c r="O94" i="37"/>
  <c r="Y95" i="37" s="1"/>
  <c r="O49" i="37"/>
  <c r="Y46" i="37" s="1"/>
  <c r="Z51" i="37"/>
  <c r="O27" i="37"/>
  <c r="Y25" i="37" s="1"/>
  <c r="O383" i="37"/>
  <c r="Y382" i="37" s="1"/>
  <c r="Z387" i="37"/>
  <c r="O355" i="37"/>
  <c r="Y354" i="37" s="1"/>
  <c r="Z359" i="37"/>
  <c r="K199" i="37"/>
  <c r="Y199" i="37" s="1"/>
  <c r="AC220" i="37" s="1"/>
  <c r="W203" i="37"/>
  <c r="AC217" i="37" s="1"/>
  <c r="Y187" i="37"/>
  <c r="W187" i="37"/>
  <c r="W186" i="37" s="1"/>
  <c r="W44" i="37"/>
  <c r="AC308" i="37"/>
  <c r="AC245" i="37"/>
  <c r="W103" i="37"/>
  <c r="W102" i="37" s="1"/>
  <c r="Y103" i="37"/>
  <c r="M14" i="37"/>
  <c r="Z95" i="37"/>
  <c r="AC100" i="37" s="1"/>
  <c r="O60" i="37"/>
  <c r="Y60" i="37" s="1"/>
  <c r="Z65" i="37"/>
  <c r="AC35" i="37"/>
  <c r="Y299" i="37"/>
  <c r="AC311" i="37"/>
  <c r="W200" i="37"/>
  <c r="Y159" i="37"/>
  <c r="W159" i="37"/>
  <c r="W192" i="37"/>
  <c r="W198" i="37"/>
  <c r="W197" i="37"/>
  <c r="AC66" i="37"/>
  <c r="AC248" i="37"/>
  <c r="Y236" i="37"/>
  <c r="Y264" i="37"/>
  <c r="O76" i="37"/>
  <c r="Y74" i="37" s="1"/>
  <c r="Z79" i="37"/>
  <c r="W317" i="37"/>
  <c r="O109" i="37"/>
  <c r="Y109" i="37" s="1"/>
  <c r="Z114" i="37"/>
  <c r="Z247" i="37"/>
  <c r="O241" i="37"/>
  <c r="Y242" i="37" s="1"/>
  <c r="W130" i="37"/>
  <c r="O89" i="37"/>
  <c r="Y88" i="37" s="1"/>
  <c r="Z93" i="37"/>
  <c r="W173" i="37"/>
  <c r="Y173" i="37"/>
  <c r="AC186" i="37"/>
  <c r="Z58" i="37"/>
  <c r="O53" i="37"/>
  <c r="Y53" i="37" s="1"/>
  <c r="AC339" i="37"/>
  <c r="O251" i="37"/>
  <c r="Y249" i="37" s="1"/>
  <c r="Z254" i="37"/>
  <c r="Z233" i="37"/>
  <c r="O228" i="37"/>
  <c r="Y228" i="37" s="1"/>
  <c r="AC94" i="37"/>
  <c r="AC364" i="37"/>
  <c r="AC157" i="37"/>
  <c r="AC185" i="37"/>
  <c r="AC154" i="37"/>
  <c r="Y145" i="37"/>
  <c r="O80" i="37"/>
  <c r="Y81" i="37" s="1"/>
  <c r="Z86" i="37"/>
  <c r="O255" i="37"/>
  <c r="Y256" i="37" s="1"/>
  <c r="Z261" i="37"/>
  <c r="K133" i="37"/>
  <c r="Y129" i="37" s="1"/>
  <c r="W133" i="37"/>
  <c r="O341" i="37"/>
  <c r="Y340" i="37" s="1"/>
  <c r="Z345" i="37"/>
  <c r="O286" i="37"/>
  <c r="Y284" i="37" s="1"/>
  <c r="Z289" i="37"/>
  <c r="O67" i="37"/>
  <c r="Y67" i="37" s="1"/>
  <c r="Z72" i="37"/>
  <c r="W376" i="37"/>
  <c r="W375" i="37"/>
  <c r="Y376" i="37"/>
  <c r="AC63" i="37"/>
  <c r="AC336" i="37"/>
  <c r="W288" i="1" l="1"/>
  <c r="Y373" i="1"/>
  <c r="W311" i="37"/>
  <c r="Y317" i="37" s="1"/>
  <c r="AC214" i="1"/>
  <c r="W339" i="54"/>
  <c r="AC89" i="54"/>
  <c r="W323" i="1"/>
  <c r="AC309" i="1" s="1"/>
  <c r="W101" i="54"/>
  <c r="W87" i="1"/>
  <c r="W30" i="1"/>
  <c r="W204" i="1"/>
  <c r="Y205" i="1" s="1"/>
  <c r="W183" i="37"/>
  <c r="W219" i="37"/>
  <c r="AC250" i="1"/>
  <c r="W120" i="1"/>
  <c r="W345" i="1"/>
  <c r="W45" i="1"/>
  <c r="AC313" i="1"/>
  <c r="AC180" i="1"/>
  <c r="AC243" i="1"/>
  <c r="W106" i="54"/>
  <c r="AC96" i="54"/>
  <c r="W143" i="1"/>
  <c r="Y79" i="1"/>
  <c r="W339" i="1"/>
  <c r="W184" i="37"/>
  <c r="W261" i="1"/>
  <c r="Y261" i="1" s="1"/>
  <c r="AC33" i="1"/>
  <c r="AC278" i="1"/>
  <c r="W304" i="1"/>
  <c r="Y254" i="1"/>
  <c r="AC88" i="54"/>
  <c r="W38" i="37"/>
  <c r="W92" i="1"/>
  <c r="W121" i="1"/>
  <c r="Y121" i="1" s="1"/>
  <c r="AC40" i="1"/>
  <c r="W44" i="54"/>
  <c r="W289" i="54"/>
  <c r="AC334" i="54"/>
  <c r="W309" i="37"/>
  <c r="AC158" i="37"/>
  <c r="W260" i="1"/>
  <c r="W71" i="1"/>
  <c r="Y72" i="1" s="1"/>
  <c r="W310" i="1"/>
  <c r="W345" i="54"/>
  <c r="AC278" i="54"/>
  <c r="Y212" i="1"/>
  <c r="W304" i="37"/>
  <c r="AC152" i="37"/>
  <c r="W51" i="1"/>
  <c r="AC126" i="37"/>
  <c r="AC129" i="37"/>
  <c r="W115" i="37"/>
  <c r="AC68" i="1"/>
  <c r="AC341" i="54"/>
  <c r="Y201" i="37"/>
  <c r="W149" i="1"/>
  <c r="W330" i="37"/>
  <c r="W331" i="37"/>
  <c r="W281" i="37"/>
  <c r="W276" i="37"/>
  <c r="W282" i="37"/>
  <c r="W213" i="37"/>
  <c r="Y219" i="37" s="1"/>
  <c r="W201" i="37"/>
  <c r="W326" i="37"/>
  <c r="W92" i="54"/>
  <c r="AC92" i="54" s="1"/>
  <c r="W278" i="37"/>
  <c r="W277" i="37" s="1"/>
  <c r="Y320" i="37"/>
  <c r="W327" i="37"/>
  <c r="AC60" i="1"/>
  <c r="AC333" i="1"/>
  <c r="W87" i="54"/>
  <c r="Y240" i="1"/>
  <c r="Y369" i="37"/>
  <c r="W156" i="37"/>
  <c r="W99" i="1"/>
  <c r="W100" i="1"/>
  <c r="W94" i="1"/>
  <c r="Y138" i="37"/>
  <c r="W368" i="37"/>
  <c r="AC334" i="1"/>
  <c r="W292" i="37"/>
  <c r="W213" i="54"/>
  <c r="Y219" i="54" s="1"/>
  <c r="W219" i="54"/>
  <c r="W325" i="37"/>
  <c r="Y93" i="1"/>
  <c r="Y292" i="37"/>
  <c r="W295" i="37" s="1"/>
  <c r="W43" i="54"/>
  <c r="W122" i="37"/>
  <c r="AC180" i="37"/>
  <c r="AC271" i="54"/>
  <c r="W302" i="1"/>
  <c r="W297" i="1"/>
  <c r="W303" i="1"/>
  <c r="AC310" i="1" s="1"/>
  <c r="Y198" i="1"/>
  <c r="Y33" i="37"/>
  <c r="W93" i="54"/>
  <c r="AC40" i="54"/>
  <c r="AC60" i="54"/>
  <c r="AC242" i="54"/>
  <c r="AC361" i="54"/>
  <c r="AC180" i="54"/>
  <c r="AC151" i="54"/>
  <c r="AC243" i="54"/>
  <c r="Y128" i="54"/>
  <c r="W57" i="54"/>
  <c r="AC36" i="54" s="1"/>
  <c r="AC215" i="54"/>
  <c r="Y387" i="54"/>
  <c r="Y324" i="54"/>
  <c r="W316" i="54"/>
  <c r="AC309" i="54" s="1"/>
  <c r="AC313" i="54"/>
  <c r="W311" i="54"/>
  <c r="Y338" i="54"/>
  <c r="W52" i="54"/>
  <c r="Y58" i="54" s="1"/>
  <c r="Y114" i="54"/>
  <c r="Y142" i="54"/>
  <c r="Y51" i="54"/>
  <c r="AC152" i="54"/>
  <c r="Y72" i="54"/>
  <c r="AC179" i="54"/>
  <c r="AC159" i="54"/>
  <c r="AC187" i="54"/>
  <c r="Y345" i="54"/>
  <c r="Y79" i="54"/>
  <c r="Y268" i="54"/>
  <c r="AC93" i="54"/>
  <c r="AC128" i="54"/>
  <c r="Y233" i="54"/>
  <c r="Y44" i="54"/>
  <c r="AC247" i="54"/>
  <c r="Y380" i="54"/>
  <c r="Y289" i="54"/>
  <c r="Y163" i="54"/>
  <c r="W198" i="54"/>
  <c r="W197" i="54"/>
  <c r="W192" i="54"/>
  <c r="W373" i="54"/>
  <c r="AC366" i="54" s="1"/>
  <c r="W367" i="54"/>
  <c r="AC360" i="54" s="1"/>
  <c r="W372" i="54"/>
  <c r="AC365" i="54" s="1"/>
  <c r="Y310" i="54"/>
  <c r="Y37" i="54"/>
  <c r="AC214" i="54"/>
  <c r="W352" i="54"/>
  <c r="AC338" i="54" s="1"/>
  <c r="W351" i="54"/>
  <c r="W346" i="54"/>
  <c r="AC332" i="54" s="1"/>
  <c r="Y366" i="54"/>
  <c r="Y149" i="54"/>
  <c r="Y100" i="54"/>
  <c r="Y359" i="54"/>
  <c r="Y177" i="54"/>
  <c r="W297" i="54"/>
  <c r="Y296" i="54"/>
  <c r="Y247" i="54"/>
  <c r="Y30" i="54"/>
  <c r="Y86" i="54"/>
  <c r="AC87" i="54"/>
  <c r="Y331" i="54"/>
  <c r="Y121" i="54"/>
  <c r="AC122" i="54"/>
  <c r="Y240" i="54"/>
  <c r="AC241" i="54"/>
  <c r="W275" i="54"/>
  <c r="AC275" i="54" s="1"/>
  <c r="W274" i="54"/>
  <c r="AC274" i="54" s="1"/>
  <c r="W269" i="54"/>
  <c r="W156" i="54"/>
  <c r="W150" i="54"/>
  <c r="W155" i="54"/>
  <c r="AC37" i="54"/>
  <c r="W190" i="54"/>
  <c r="W191" i="54"/>
  <c r="W185" i="54"/>
  <c r="W183" i="54"/>
  <c r="W178" i="54"/>
  <c r="W184" i="54"/>
  <c r="W226" i="54"/>
  <c r="W220" i="54"/>
  <c r="W225" i="54"/>
  <c r="W64" i="54"/>
  <c r="W59" i="54"/>
  <c r="W65" i="54"/>
  <c r="AC65" i="54" s="1"/>
  <c r="Y135" i="54"/>
  <c r="Y261" i="54"/>
  <c r="AC337" i="54"/>
  <c r="AC127" i="54"/>
  <c r="Y282" i="54"/>
  <c r="Y254" i="54"/>
  <c r="W204" i="54"/>
  <c r="W205" i="54"/>
  <c r="W199" i="54"/>
  <c r="Y107" i="54"/>
  <c r="AC246" i="54"/>
  <c r="AC310" i="54"/>
  <c r="W270" i="54"/>
  <c r="AC270" i="54" s="1"/>
  <c r="AC68" i="54"/>
  <c r="AC222" i="54"/>
  <c r="W212" i="54"/>
  <c r="W211" i="54"/>
  <c r="W206" i="54"/>
  <c r="W170" i="54"/>
  <c r="W164" i="54"/>
  <c r="W169" i="54"/>
  <c r="Y338" i="1"/>
  <c r="Y317" i="1"/>
  <c r="AC61" i="1"/>
  <c r="W220" i="1"/>
  <c r="AC213" i="1" s="1"/>
  <c r="W225" i="1"/>
  <c r="AC218" i="1" s="1"/>
  <c r="W226" i="1"/>
  <c r="AC219" i="1" s="1"/>
  <c r="W269" i="1"/>
  <c r="W275" i="1"/>
  <c r="W274" i="1"/>
  <c r="Y191" i="1"/>
  <c r="W247" i="1"/>
  <c r="W246" i="1"/>
  <c r="AC246" i="1" s="1"/>
  <c r="W241" i="1"/>
  <c r="AC222" i="1"/>
  <c r="Y289" i="1"/>
  <c r="W163" i="1"/>
  <c r="W162" i="1"/>
  <c r="W157" i="1"/>
  <c r="W123" i="1"/>
  <c r="AC123" i="1" s="1"/>
  <c r="W124" i="1"/>
  <c r="AC124" i="1" s="1"/>
  <c r="Y124" i="1"/>
  <c r="AC130" i="1"/>
  <c r="AC158" i="1"/>
  <c r="W152" i="1"/>
  <c r="AC152" i="1" s="1"/>
  <c r="W151" i="1"/>
  <c r="AC151" i="1" s="1"/>
  <c r="Y152" i="1"/>
  <c r="Y380" i="1"/>
  <c r="Y233" i="1"/>
  <c r="W134" i="1"/>
  <c r="W135" i="1"/>
  <c r="W129" i="1"/>
  <c r="Y345" i="1"/>
  <c r="AC95" i="1"/>
  <c r="W82" i="1"/>
  <c r="AC89" i="1" s="1"/>
  <c r="Y82" i="1"/>
  <c r="W81" i="1"/>
  <c r="AC88" i="1" s="1"/>
  <c r="W43" i="1"/>
  <c r="W44" i="1"/>
  <c r="W38" i="1"/>
  <c r="W64" i="1"/>
  <c r="W59" i="1"/>
  <c r="W65" i="1"/>
  <c r="Y30" i="1"/>
  <c r="W386" i="1"/>
  <c r="W381" i="1"/>
  <c r="W387" i="1"/>
  <c r="AC32" i="1"/>
  <c r="W52" i="1"/>
  <c r="W58" i="1"/>
  <c r="W57" i="1"/>
  <c r="W330" i="1"/>
  <c r="AC341" i="1"/>
  <c r="W331" i="1"/>
  <c r="W325" i="1"/>
  <c r="W354" i="1"/>
  <c r="AC361" i="1" s="1"/>
  <c r="Y355" i="1"/>
  <c r="AC368" i="1"/>
  <c r="W355" i="1"/>
  <c r="AC362" i="1" s="1"/>
  <c r="W171" i="1"/>
  <c r="W177" i="1"/>
  <c r="AC184" i="1" s="1"/>
  <c r="W176" i="1"/>
  <c r="AC183" i="1" s="1"/>
  <c r="AC187" i="1"/>
  <c r="W142" i="1"/>
  <c r="W136" i="1"/>
  <c r="W141" i="1"/>
  <c r="W36" i="1"/>
  <c r="W37" i="1"/>
  <c r="W31" i="1"/>
  <c r="W282" i="1"/>
  <c r="W281" i="1"/>
  <c r="AC274" i="1" s="1"/>
  <c r="W276" i="1"/>
  <c r="Y114" i="1"/>
  <c r="Y51" i="1"/>
  <c r="Y310" i="1"/>
  <c r="AC304" i="1"/>
  <c r="W351" i="1"/>
  <c r="W346" i="1"/>
  <c r="W352" i="1"/>
  <c r="Y268" i="1"/>
  <c r="W32" i="37"/>
  <c r="W324" i="37"/>
  <c r="W150" i="37"/>
  <c r="AC312" i="37"/>
  <c r="AC306" i="37"/>
  <c r="Y107" i="1"/>
  <c r="AC241" i="1"/>
  <c r="Y170" i="1"/>
  <c r="AC59" i="1"/>
  <c r="Y366" i="1"/>
  <c r="W172" i="37"/>
  <c r="AC179" i="37" s="1"/>
  <c r="Y131" i="37"/>
  <c r="W135" i="37" s="1"/>
  <c r="W121" i="37"/>
  <c r="Y121" i="37" s="1"/>
  <c r="W275" i="37"/>
  <c r="W269" i="37"/>
  <c r="W274" i="37"/>
  <c r="W127" i="37"/>
  <c r="Y128" i="37" s="1"/>
  <c r="W158" i="37"/>
  <c r="AC151" i="37" s="1"/>
  <c r="W365" i="37"/>
  <c r="W366" i="37"/>
  <c r="W360" i="37"/>
  <c r="W211" i="37"/>
  <c r="W212" i="37"/>
  <c r="W206" i="37"/>
  <c r="W346" i="37"/>
  <c r="W352" i="37"/>
  <c r="W351" i="37"/>
  <c r="W220" i="37"/>
  <c r="W225" i="37"/>
  <c r="W226" i="37"/>
  <c r="AC276" i="37"/>
  <c r="AC305" i="37"/>
  <c r="AC340" i="37"/>
  <c r="Y341" i="37"/>
  <c r="AC341" i="37" s="1"/>
  <c r="W341" i="37"/>
  <c r="W89" i="37"/>
  <c r="W88" i="37" s="1"/>
  <c r="Y89" i="37"/>
  <c r="AC95" i="37"/>
  <c r="Y82" i="37"/>
  <c r="W82" i="37"/>
  <c r="W81" i="37" s="1"/>
  <c r="W355" i="37"/>
  <c r="W354" i="37" s="1"/>
  <c r="AC368" i="37"/>
  <c r="Y355" i="37"/>
  <c r="W250" i="37"/>
  <c r="Y250" i="37"/>
  <c r="W249" i="37"/>
  <c r="W68" i="37"/>
  <c r="W67" i="37" s="1"/>
  <c r="Y68" i="37"/>
  <c r="W54" i="37"/>
  <c r="W53" i="37" s="1"/>
  <c r="Y54" i="37"/>
  <c r="AC67" i="37"/>
  <c r="W74" i="37"/>
  <c r="Y75" i="37"/>
  <c r="W75" i="37"/>
  <c r="W383" i="37"/>
  <c r="Y383" i="37"/>
  <c r="W382" i="37"/>
  <c r="Y47" i="37"/>
  <c r="W47" i="37"/>
  <c r="W46" i="37" s="1"/>
  <c r="Y243" i="37"/>
  <c r="W243" i="37"/>
  <c r="W242" i="37"/>
  <c r="AC249" i="37"/>
  <c r="W257" i="37"/>
  <c r="Y257" i="37"/>
  <c r="W256" i="37"/>
  <c r="Y229" i="37"/>
  <c r="AC222" i="37" s="1"/>
  <c r="W229" i="37"/>
  <c r="W228" i="37" s="1"/>
  <c r="AC214" i="37" s="1"/>
  <c r="W157" i="37"/>
  <c r="W163" i="37"/>
  <c r="W162" i="37"/>
  <c r="W148" i="37"/>
  <c r="W149" i="37"/>
  <c r="W143" i="37"/>
  <c r="AC159" i="37"/>
  <c r="W338" i="37"/>
  <c r="W337" i="37"/>
  <c r="W332" i="37"/>
  <c r="Y170" i="37"/>
  <c r="W262" i="37"/>
  <c r="W268" i="37"/>
  <c r="W267" i="37"/>
  <c r="W199" i="37"/>
  <c r="W205" i="37"/>
  <c r="W204" i="37"/>
  <c r="Y61" i="37"/>
  <c r="W60" i="37"/>
  <c r="W61" i="37"/>
  <c r="Y26" i="37"/>
  <c r="AC39" i="37"/>
  <c r="W25" i="37"/>
  <c r="W26" i="37"/>
  <c r="H14" i="37"/>
  <c r="Y285" i="37"/>
  <c r="W285" i="37"/>
  <c r="AC277" i="37"/>
  <c r="W129" i="37"/>
  <c r="AC130" i="37"/>
  <c r="W110" i="37"/>
  <c r="AC124" i="37" s="1"/>
  <c r="Y110" i="37"/>
  <c r="Y44" i="37"/>
  <c r="W176" i="37"/>
  <c r="W177" i="37"/>
  <c r="AC187" i="37"/>
  <c r="W171" i="37"/>
  <c r="W374" i="37"/>
  <c r="W380" i="37"/>
  <c r="W379" i="37"/>
  <c r="W240" i="37"/>
  <c r="W239" i="37"/>
  <c r="W234" i="37"/>
  <c r="W303" i="37"/>
  <c r="AC310" i="37" s="1"/>
  <c r="AC313" i="37"/>
  <c r="W302" i="37"/>
  <c r="W297" i="37"/>
  <c r="W107" i="37"/>
  <c r="W106" i="37"/>
  <c r="W101" i="37"/>
  <c r="W190" i="37"/>
  <c r="W185" i="37"/>
  <c r="W191" i="37"/>
  <c r="Y96" i="37"/>
  <c r="W96" i="37"/>
  <c r="W95" i="37" s="1"/>
  <c r="Y198" i="37"/>
  <c r="AC221" i="37"/>
  <c r="AC65" i="1" l="1"/>
  <c r="Y324" i="1"/>
  <c r="Y156" i="37"/>
  <c r="AC247" i="1"/>
  <c r="Y310" i="37"/>
  <c r="Y184" i="37"/>
  <c r="AC64" i="1"/>
  <c r="AC275" i="1"/>
  <c r="Y149" i="1"/>
  <c r="W290" i="37"/>
  <c r="AC36" i="1"/>
  <c r="AC271" i="37"/>
  <c r="Y93" i="54"/>
  <c r="Y282" i="37"/>
  <c r="W296" i="37"/>
  <c r="Y296" i="37" s="1"/>
  <c r="W323" i="37"/>
  <c r="AC309" i="37" s="1"/>
  <c r="W318" i="37"/>
  <c r="AC278" i="37"/>
  <c r="AC338" i="1"/>
  <c r="AC334" i="37"/>
  <c r="AC37" i="1"/>
  <c r="Y275" i="1"/>
  <c r="Y331" i="37"/>
  <c r="Y100" i="1"/>
  <c r="W367" i="37"/>
  <c r="W372" i="37"/>
  <c r="W373" i="37"/>
  <c r="AC215" i="37"/>
  <c r="W134" i="37"/>
  <c r="AC250" i="37"/>
  <c r="AC243" i="37"/>
  <c r="W31" i="37"/>
  <c r="W142" i="37"/>
  <c r="W141" i="37"/>
  <c r="W136" i="37"/>
  <c r="W37" i="37"/>
  <c r="W36" i="37"/>
  <c r="Y303" i="1"/>
  <c r="AC319" i="1" s="1"/>
  <c r="Y247" i="1"/>
  <c r="AC256" i="1" s="1"/>
  <c r="AC183" i="54"/>
  <c r="AC218" i="54"/>
  <c r="AC150" i="54"/>
  <c r="AC137" i="54"/>
  <c r="Y317" i="54"/>
  <c r="Y65" i="54"/>
  <c r="AC74" i="54" s="1"/>
  <c r="Y191" i="54"/>
  <c r="Y275" i="54"/>
  <c r="AC284" i="54" s="1"/>
  <c r="AC31" i="54"/>
  <c r="I14" i="54"/>
  <c r="AC155" i="54"/>
  <c r="AC184" i="54"/>
  <c r="AC156" i="54"/>
  <c r="AC213" i="54"/>
  <c r="Y212" i="54"/>
  <c r="AC256" i="54"/>
  <c r="AC102" i="54"/>
  <c r="AC46" i="54"/>
  <c r="Y303" i="54"/>
  <c r="AC304" i="54"/>
  <c r="AC59" i="54"/>
  <c r="Y205" i="54"/>
  <c r="AC64" i="54"/>
  <c r="Y352" i="54"/>
  <c r="AC347" i="54" s="1"/>
  <c r="AC269" i="54"/>
  <c r="Y170" i="54"/>
  <c r="AC219" i="54"/>
  <c r="Y184" i="54"/>
  <c r="Y156" i="54"/>
  <c r="AC178" i="54"/>
  <c r="Y373" i="54"/>
  <c r="AC375" i="54" s="1"/>
  <c r="Y198" i="54"/>
  <c r="Y226" i="54"/>
  <c r="AC337" i="1"/>
  <c r="Y226" i="1"/>
  <c r="AC228" i="1" s="1"/>
  <c r="Y142" i="1"/>
  <c r="Y352" i="1"/>
  <c r="Y163" i="1"/>
  <c r="Y37" i="1"/>
  <c r="Y387" i="1"/>
  <c r="Y135" i="1"/>
  <c r="W122" i="1"/>
  <c r="W127" i="1"/>
  <c r="AC127" i="1" s="1"/>
  <c r="W128" i="1"/>
  <c r="AC128" i="1" s="1"/>
  <c r="AC131" i="1"/>
  <c r="W358" i="1"/>
  <c r="AC365" i="1" s="1"/>
  <c r="W359" i="1"/>
  <c r="AC366" i="1" s="1"/>
  <c r="W353" i="1"/>
  <c r="AC369" i="1"/>
  <c r="Y58" i="1"/>
  <c r="Y65" i="1"/>
  <c r="AC269" i="1"/>
  <c r="Y282" i="1"/>
  <c r="AC284" i="1" s="1"/>
  <c r="Y177" i="1"/>
  <c r="AC193" i="1" s="1"/>
  <c r="AC178" i="1"/>
  <c r="Y331" i="1"/>
  <c r="AC332" i="1"/>
  <c r="AC31" i="1"/>
  <c r="Y44" i="1"/>
  <c r="W80" i="1"/>
  <c r="AC96" i="1"/>
  <c r="W85" i="1"/>
  <c r="AC92" i="1" s="1"/>
  <c r="W86" i="1"/>
  <c r="AC93" i="1" s="1"/>
  <c r="W155" i="1"/>
  <c r="AC155" i="1" s="1"/>
  <c r="W156" i="1"/>
  <c r="AC156" i="1" s="1"/>
  <c r="W150" i="1"/>
  <c r="AC159" i="1"/>
  <c r="W340" i="37"/>
  <c r="AC333" i="37" s="1"/>
  <c r="Y226" i="37"/>
  <c r="Y212" i="37"/>
  <c r="Y107" i="37"/>
  <c r="Y275" i="37"/>
  <c r="W284" i="37"/>
  <c r="AC270" i="37" s="1"/>
  <c r="AC155" i="37"/>
  <c r="Y352" i="37"/>
  <c r="Y366" i="37"/>
  <c r="AC361" i="37"/>
  <c r="Y240" i="37"/>
  <c r="AC150" i="37"/>
  <c r="Y149" i="37"/>
  <c r="W386" i="37"/>
  <c r="W387" i="37"/>
  <c r="W381" i="37"/>
  <c r="W86" i="37"/>
  <c r="W80" i="37"/>
  <c r="AC96" i="37"/>
  <c r="W85" i="37"/>
  <c r="W100" i="37"/>
  <c r="W99" i="37"/>
  <c r="W94" i="37"/>
  <c r="W288" i="37"/>
  <c r="AC274" i="37" s="1"/>
  <c r="W289" i="37"/>
  <c r="W59" i="37"/>
  <c r="W64" i="37"/>
  <c r="W65" i="37"/>
  <c r="Y268" i="37"/>
  <c r="W72" i="37"/>
  <c r="W66" i="37"/>
  <c r="W71" i="37"/>
  <c r="W248" i="37"/>
  <c r="W254" i="37"/>
  <c r="W253" i="37"/>
  <c r="AC184" i="37"/>
  <c r="Y135" i="37"/>
  <c r="AC156" i="37"/>
  <c r="Y163" i="37"/>
  <c r="AC242" i="37"/>
  <c r="Y205" i="37"/>
  <c r="W227" i="37"/>
  <c r="AC213" i="37" s="1"/>
  <c r="W232" i="37"/>
  <c r="AC218" i="37" s="1"/>
  <c r="W233" i="37"/>
  <c r="AC219" i="37" s="1"/>
  <c r="Y177" i="37"/>
  <c r="AC178" i="37"/>
  <c r="W113" i="37"/>
  <c r="AC127" i="37" s="1"/>
  <c r="AC131" i="37"/>
  <c r="W114" i="37"/>
  <c r="AC128" i="37" s="1"/>
  <c r="Y338" i="37"/>
  <c r="W241" i="37"/>
  <c r="W247" i="37"/>
  <c r="W246" i="37"/>
  <c r="W78" i="37"/>
  <c r="W73" i="37"/>
  <c r="W79" i="37"/>
  <c r="W359" i="37"/>
  <c r="W353" i="37"/>
  <c r="W358" i="37"/>
  <c r="AC369" i="37"/>
  <c r="W92" i="37"/>
  <c r="W93" i="37"/>
  <c r="W87" i="37"/>
  <c r="W345" i="37"/>
  <c r="AC338" i="37" s="1"/>
  <c r="W344" i="37"/>
  <c r="AC337" i="37" s="1"/>
  <c r="AC60" i="37"/>
  <c r="Y191" i="37"/>
  <c r="AC33" i="37"/>
  <c r="AC61" i="37"/>
  <c r="AC89" i="37"/>
  <c r="Y303" i="37"/>
  <c r="I14" i="37"/>
  <c r="AC40" i="37"/>
  <c r="W24" i="37"/>
  <c r="W30" i="37"/>
  <c r="W29" i="37"/>
  <c r="W260" i="37"/>
  <c r="W261" i="37"/>
  <c r="W255" i="37"/>
  <c r="W45" i="37"/>
  <c r="W51" i="37"/>
  <c r="W50" i="37"/>
  <c r="W52" i="37"/>
  <c r="AC68" i="37"/>
  <c r="W57" i="37"/>
  <c r="W58" i="37"/>
  <c r="AC32" i="37"/>
  <c r="Y380" i="37"/>
  <c r="AC183" i="37"/>
  <c r="W109" i="37"/>
  <c r="AC123" i="37" s="1"/>
  <c r="AC362" i="37"/>
  <c r="AC88" i="37"/>
  <c r="AC74" i="1" l="1"/>
  <c r="AC275" i="37"/>
  <c r="Y324" i="37"/>
  <c r="AC319" i="37" s="1"/>
  <c r="AC304" i="37"/>
  <c r="AC347" i="1"/>
  <c r="Y373" i="37"/>
  <c r="Y142" i="37"/>
  <c r="AC65" i="37"/>
  <c r="AC247" i="37"/>
  <c r="Y37" i="37"/>
  <c r="AC46" i="1"/>
  <c r="G14" i="54"/>
  <c r="N14" i="54" s="1"/>
  <c r="AC319" i="54"/>
  <c r="AC193" i="54"/>
  <c r="AC165" i="54"/>
  <c r="AC228" i="54"/>
  <c r="Y86" i="1"/>
  <c r="AC87" i="1"/>
  <c r="Y128" i="1"/>
  <c r="AC137" i="1" s="1"/>
  <c r="AC122" i="1"/>
  <c r="Y156" i="1"/>
  <c r="AC165" i="1" s="1"/>
  <c r="AC150" i="1"/>
  <c r="Y359" i="1"/>
  <c r="AC375" i="1" s="1"/>
  <c r="AC360" i="1"/>
  <c r="W339" i="37"/>
  <c r="AC332" i="37" s="1"/>
  <c r="AC365" i="37"/>
  <c r="W283" i="37"/>
  <c r="AC269" i="37" s="1"/>
  <c r="Y254" i="37"/>
  <c r="Y65" i="37"/>
  <c r="Y100" i="37"/>
  <c r="AC165" i="37"/>
  <c r="AC37" i="37"/>
  <c r="Y79" i="37"/>
  <c r="AC366" i="37"/>
  <c r="AC246" i="37"/>
  <c r="Y30" i="37"/>
  <c r="AC31" i="37"/>
  <c r="Y86" i="37"/>
  <c r="AC87" i="37"/>
  <c r="AC241" i="37"/>
  <c r="Y51" i="37"/>
  <c r="AC36" i="37"/>
  <c r="Y93" i="37"/>
  <c r="W108" i="37"/>
  <c r="AC64" i="37"/>
  <c r="Y233" i="37"/>
  <c r="AC228" i="37" s="1"/>
  <c r="AC59" i="37"/>
  <c r="Y58" i="37"/>
  <c r="Y359" i="37"/>
  <c r="AC360" i="37"/>
  <c r="Y261" i="37"/>
  <c r="AC92" i="37"/>
  <c r="Y387" i="37"/>
  <c r="Y247" i="37"/>
  <c r="AC193" i="37"/>
  <c r="Y72" i="37"/>
  <c r="AC93" i="37"/>
  <c r="S7" i="54" l="1"/>
  <c r="S4" i="54"/>
  <c r="Y345" i="37"/>
  <c r="AC347" i="37" s="1"/>
  <c r="G14" i="1"/>
  <c r="N14" i="1" s="1"/>
  <c r="AC102" i="1"/>
  <c r="Y289" i="37"/>
  <c r="AC284" i="37" s="1"/>
  <c r="AC256" i="37"/>
  <c r="AC102" i="37"/>
  <c r="AC46" i="37"/>
  <c r="AC74" i="37"/>
  <c r="AC375" i="37"/>
  <c r="Y114" i="37"/>
  <c r="AC137" i="37" s="1"/>
  <c r="AC122" i="37"/>
  <c r="S4" i="1" l="1"/>
  <c r="S7" i="1"/>
  <c r="G14" i="37"/>
  <c r="N14" i="37" s="1"/>
  <c r="S4" i="37" l="1"/>
  <c r="S7" i="37"/>
</calcChain>
</file>

<file path=xl/comments1.xml><?xml version="1.0" encoding="utf-8"?>
<comments xmlns="http://schemas.openxmlformats.org/spreadsheetml/2006/main">
  <authors>
    <author>Auteur</author>
  </authors>
  <commentList>
    <comment ref="G20" authorId="0">
      <text>
        <r>
          <rPr>
            <sz val="14"/>
            <color indexed="81"/>
            <rFont val="Tahoma"/>
            <family val="2"/>
          </rPr>
          <t>- Temps partiel : Vous êtes à 80% et avez un jour de repos dans la semaine
- Enceinte : Vous êtes à plus de 3 mois de grossesse et bénéficiez de 20 min en moins par jour</t>
        </r>
      </text>
    </comment>
    <comment ref="H21" authorId="0">
      <text>
        <r>
          <rPr>
            <sz val="14"/>
            <color indexed="81"/>
            <rFont val="Tahoma"/>
            <family val="2"/>
          </rPr>
          <t xml:space="preserve">- </t>
        </r>
        <r>
          <rPr>
            <b/>
            <sz val="14"/>
            <color indexed="81"/>
            <rFont val="Tahoma"/>
            <family val="2"/>
          </rPr>
          <t>Normal</t>
        </r>
        <r>
          <rPr>
            <sz val="14"/>
            <color indexed="81"/>
            <rFont val="Tahoma"/>
            <family val="2"/>
          </rPr>
          <t xml:space="preserve"> : Vous êtes en temps plein et avez travaillé la journée (heures supplémentaires ou non)
- </t>
        </r>
        <r>
          <rPr>
            <b/>
            <sz val="14"/>
            <color indexed="81"/>
            <rFont val="Tahoma"/>
            <family val="2"/>
          </rPr>
          <t xml:space="preserve">Temps partiel </t>
        </r>
        <r>
          <rPr>
            <sz val="14"/>
            <color indexed="81"/>
            <rFont val="Tahoma"/>
            <family val="2"/>
          </rPr>
          <t xml:space="preserve">: Uniquement pour votre jour de repos de la semaine
- </t>
        </r>
        <r>
          <rPr>
            <b/>
            <sz val="14"/>
            <color indexed="81"/>
            <rFont val="Tahoma"/>
            <family val="2"/>
          </rPr>
          <t>CP journée</t>
        </r>
        <r>
          <rPr>
            <sz val="14"/>
            <color indexed="81"/>
            <rFont val="Tahoma"/>
            <family val="2"/>
          </rPr>
          <t xml:space="preserve"> : Vous avez pris votre journée entière : 1 CP
-</t>
        </r>
        <r>
          <rPr>
            <b/>
            <sz val="14"/>
            <color indexed="81"/>
            <rFont val="Tahoma"/>
            <family val="2"/>
          </rPr>
          <t xml:space="preserve"> CP matin </t>
        </r>
        <r>
          <rPr>
            <sz val="14"/>
            <color indexed="81"/>
            <rFont val="Tahoma"/>
            <family val="2"/>
          </rPr>
          <t xml:space="preserve">: Vous avez pris votre matinée : 0,5 CP
- </t>
        </r>
        <r>
          <rPr>
            <b/>
            <sz val="14"/>
            <color indexed="81"/>
            <rFont val="Tahoma"/>
            <family val="2"/>
          </rPr>
          <t xml:space="preserve">CP après-midi </t>
        </r>
        <r>
          <rPr>
            <sz val="14"/>
            <color indexed="81"/>
            <rFont val="Tahoma"/>
            <family val="2"/>
          </rPr>
          <t xml:space="preserve">: Vous avez pris votre après-midi : 0,5 CP
- </t>
        </r>
        <r>
          <rPr>
            <b/>
            <sz val="14"/>
            <color indexed="81"/>
            <rFont val="Tahoma"/>
            <family val="2"/>
          </rPr>
          <t>Recup</t>
        </r>
        <r>
          <rPr>
            <sz val="14"/>
            <color indexed="81"/>
            <rFont val="Tahoma"/>
            <family val="2"/>
          </rPr>
          <t xml:space="preserve"> : Vous notez vos heures de présence s'il y en a et vos heures de récup se calculeront automatiquement (vérifier la cohérence avec votre feuille de demande de recup, sinon demander une correction à l'employeur ou la Gestionnaire RH)
-  </t>
        </r>
        <r>
          <rPr>
            <b/>
            <sz val="14"/>
            <color indexed="81"/>
            <rFont val="Tahoma"/>
            <family val="2"/>
          </rPr>
          <t>Arrêt</t>
        </r>
        <r>
          <rPr>
            <sz val="14"/>
            <color indexed="81"/>
            <rFont val="Tahoma"/>
            <family val="2"/>
          </rPr>
          <t xml:space="preserve"> : Comptera 1  Arrêt de travail dans le rapport
- </t>
        </r>
        <r>
          <rPr>
            <b/>
            <sz val="14"/>
            <color indexed="81"/>
            <rFont val="Tahoma"/>
            <family val="2"/>
          </rPr>
          <t>Sans solde</t>
        </r>
        <r>
          <rPr>
            <sz val="14"/>
            <color indexed="81"/>
            <rFont val="Tahoma"/>
            <family val="2"/>
          </rPr>
          <t xml:space="preserve"> : Comptera 1 Congé sans solde dans le rapport
- </t>
        </r>
        <r>
          <rPr>
            <b/>
            <sz val="14"/>
            <color indexed="81"/>
            <rFont val="Tahoma"/>
            <family val="2"/>
          </rPr>
          <t xml:space="preserve">Férié </t>
        </r>
        <r>
          <rPr>
            <sz val="14"/>
            <color indexed="81"/>
            <rFont val="Tahoma"/>
            <family val="2"/>
          </rPr>
          <t xml:space="preserve">: Comptera 1 jour férié dans le rapport + Vous enlevera 7h à faire dans la semaine
- </t>
        </r>
        <r>
          <rPr>
            <b/>
            <sz val="14"/>
            <color indexed="81"/>
            <rFont val="Tahoma"/>
            <family val="2"/>
          </rPr>
          <t>Enceinte</t>
        </r>
        <r>
          <rPr>
            <sz val="14"/>
            <color indexed="81"/>
            <rFont val="Tahoma"/>
            <family val="2"/>
          </rPr>
          <t xml:space="preserve"> : Remplace la case "normal" quand vous êtes à plus de 3 mois de grossesse (à cumuler avec la case "Enceinte" dans "Horaires spéciaux"
- </t>
        </r>
        <r>
          <rPr>
            <b/>
            <sz val="14"/>
            <color indexed="81"/>
            <rFont val="Tahoma"/>
            <family val="2"/>
          </rPr>
          <t xml:space="preserve"> Déplacement</t>
        </r>
        <r>
          <rPr>
            <sz val="14"/>
            <color indexed="81"/>
            <rFont val="Tahoma"/>
            <family val="2"/>
          </rPr>
          <t xml:space="preserve"> : Uniquement sur les jours où vous êtes dans les transports (lors d'un déplacement en Chine, les jours sur place sans trajet sont notés en horaire "normal"</t>
        </r>
        <r>
          <rPr>
            <b/>
            <sz val="14"/>
            <color indexed="81"/>
            <rFont val="Tahoma"/>
            <family val="2"/>
          </rPr>
          <t xml:space="preserve">
</t>
        </r>
      </text>
    </comment>
    <comment ref="J21" authorId="0">
      <text>
        <r>
          <rPr>
            <b/>
            <sz val="9"/>
            <color indexed="81"/>
            <rFont val="Tahoma"/>
            <family val="2"/>
          </rPr>
          <t>Auteur:</t>
        </r>
        <r>
          <rPr>
            <sz val="9"/>
            <color indexed="81"/>
            <rFont val="Tahoma"/>
            <family val="2"/>
          </rPr>
          <t xml:space="preserve">
Le temps de travail effectif en période de déplacement est toujours au moins égal à 7, même si l'amplitude horaire était inférieure à 7.</t>
        </r>
      </text>
    </comment>
  </commentList>
</comments>
</file>

<file path=xl/comments2.xml><?xml version="1.0" encoding="utf-8"?>
<comments xmlns="http://schemas.openxmlformats.org/spreadsheetml/2006/main">
  <authors>
    <author>Auteur</author>
  </authors>
  <commentList>
    <comment ref="G20" authorId="0">
      <text>
        <r>
          <rPr>
            <sz val="14"/>
            <color indexed="81"/>
            <rFont val="Tahoma"/>
            <family val="2"/>
          </rPr>
          <t>- Temps partiel : Vous êtes à 80% et avez un jour de repos dans la semaine
- Enceinte : Vous êtes à plus de 3 mois de grossesse et bénéficiez de 20 min en moins par jour</t>
        </r>
      </text>
    </comment>
    <comment ref="H21" authorId="0">
      <text>
        <r>
          <rPr>
            <sz val="14"/>
            <color indexed="81"/>
            <rFont val="Tahoma"/>
            <family val="2"/>
          </rPr>
          <t xml:space="preserve">- </t>
        </r>
        <r>
          <rPr>
            <b/>
            <sz val="14"/>
            <color indexed="81"/>
            <rFont val="Tahoma"/>
            <family val="2"/>
          </rPr>
          <t>Normal</t>
        </r>
        <r>
          <rPr>
            <sz val="14"/>
            <color indexed="81"/>
            <rFont val="Tahoma"/>
            <family val="2"/>
          </rPr>
          <t xml:space="preserve"> : Vous êtes en temps plein et avez travaillé la journée (heures supplémentaires ou non)
- </t>
        </r>
        <r>
          <rPr>
            <b/>
            <sz val="14"/>
            <color indexed="81"/>
            <rFont val="Tahoma"/>
            <family val="2"/>
          </rPr>
          <t xml:space="preserve">Temps partiel </t>
        </r>
        <r>
          <rPr>
            <sz val="14"/>
            <color indexed="81"/>
            <rFont val="Tahoma"/>
            <family val="2"/>
          </rPr>
          <t xml:space="preserve">: Uniquement pour votre jour de repos de la semaine
- </t>
        </r>
        <r>
          <rPr>
            <b/>
            <sz val="14"/>
            <color indexed="81"/>
            <rFont val="Tahoma"/>
            <family val="2"/>
          </rPr>
          <t>CP journée</t>
        </r>
        <r>
          <rPr>
            <sz val="14"/>
            <color indexed="81"/>
            <rFont val="Tahoma"/>
            <family val="2"/>
          </rPr>
          <t xml:space="preserve"> : Vous avez pris votre journée entière : 1 CP
-</t>
        </r>
        <r>
          <rPr>
            <b/>
            <sz val="14"/>
            <color indexed="81"/>
            <rFont val="Tahoma"/>
            <family val="2"/>
          </rPr>
          <t xml:space="preserve"> CP matin </t>
        </r>
        <r>
          <rPr>
            <sz val="14"/>
            <color indexed="81"/>
            <rFont val="Tahoma"/>
            <family val="2"/>
          </rPr>
          <t xml:space="preserve">: Vous avez pris votre matinée : 0,5 CP
- </t>
        </r>
        <r>
          <rPr>
            <b/>
            <sz val="14"/>
            <color indexed="81"/>
            <rFont val="Tahoma"/>
            <family val="2"/>
          </rPr>
          <t xml:space="preserve">CP après-midi </t>
        </r>
        <r>
          <rPr>
            <sz val="14"/>
            <color indexed="81"/>
            <rFont val="Tahoma"/>
            <family val="2"/>
          </rPr>
          <t xml:space="preserve">: Vous avez pris votre après-midi : 0,5 CP
- </t>
        </r>
        <r>
          <rPr>
            <b/>
            <sz val="14"/>
            <color indexed="81"/>
            <rFont val="Tahoma"/>
            <family val="2"/>
          </rPr>
          <t>Recup</t>
        </r>
        <r>
          <rPr>
            <sz val="14"/>
            <color indexed="81"/>
            <rFont val="Tahoma"/>
            <family val="2"/>
          </rPr>
          <t xml:space="preserve"> : Vous notez vos heures de présence s'il y en a et vos heures de récup se calculeront automatiquement (vérifier la cohérence avec votre feuille de demande de recup, sinon demander une correction à l'employeur ou la Gestionnaire RH)
-  </t>
        </r>
        <r>
          <rPr>
            <b/>
            <sz val="14"/>
            <color indexed="81"/>
            <rFont val="Tahoma"/>
            <family val="2"/>
          </rPr>
          <t>Arrêt</t>
        </r>
        <r>
          <rPr>
            <sz val="14"/>
            <color indexed="81"/>
            <rFont val="Tahoma"/>
            <family val="2"/>
          </rPr>
          <t xml:space="preserve"> : Comptera 1  Arrêt de travail dans le rapport
- </t>
        </r>
        <r>
          <rPr>
            <b/>
            <sz val="14"/>
            <color indexed="81"/>
            <rFont val="Tahoma"/>
            <family val="2"/>
          </rPr>
          <t>Sans solde</t>
        </r>
        <r>
          <rPr>
            <sz val="14"/>
            <color indexed="81"/>
            <rFont val="Tahoma"/>
            <family val="2"/>
          </rPr>
          <t xml:space="preserve"> : Comptera 1 Congé sans solde dans le rapport
- </t>
        </r>
        <r>
          <rPr>
            <b/>
            <sz val="14"/>
            <color indexed="81"/>
            <rFont val="Tahoma"/>
            <family val="2"/>
          </rPr>
          <t xml:space="preserve">Férié </t>
        </r>
        <r>
          <rPr>
            <sz val="14"/>
            <color indexed="81"/>
            <rFont val="Tahoma"/>
            <family val="2"/>
          </rPr>
          <t xml:space="preserve">: Comptera 1 jour férié dans le rapport + Vous enlevera 7h à faire dans la semaine
- </t>
        </r>
        <r>
          <rPr>
            <b/>
            <sz val="14"/>
            <color indexed="81"/>
            <rFont val="Tahoma"/>
            <family val="2"/>
          </rPr>
          <t>Enceinte</t>
        </r>
        <r>
          <rPr>
            <sz val="14"/>
            <color indexed="81"/>
            <rFont val="Tahoma"/>
            <family val="2"/>
          </rPr>
          <t xml:space="preserve"> : Remplace la case "normal" quand vous êtes à plus de 3 mois de grossesse (à cumuler avec la case "Enceinte" dans "Horaires spéciaux"
- </t>
        </r>
        <r>
          <rPr>
            <b/>
            <sz val="14"/>
            <color indexed="81"/>
            <rFont val="Tahoma"/>
            <family val="2"/>
          </rPr>
          <t xml:space="preserve"> Déplacement</t>
        </r>
        <r>
          <rPr>
            <sz val="14"/>
            <color indexed="81"/>
            <rFont val="Tahoma"/>
            <family val="2"/>
          </rPr>
          <t xml:space="preserve"> : Uniquement sur les jours où vous êtes dans les transports (lors d'un déplacement en Chine, les jours sur place sans trajet sont notés en horaire "normal"</t>
        </r>
        <r>
          <rPr>
            <b/>
            <sz val="14"/>
            <color indexed="81"/>
            <rFont val="Tahoma"/>
            <family val="2"/>
          </rPr>
          <t xml:space="preserve">
</t>
        </r>
      </text>
    </comment>
    <comment ref="J21" authorId="0">
      <text>
        <r>
          <rPr>
            <b/>
            <sz val="9"/>
            <color indexed="81"/>
            <rFont val="Tahoma"/>
            <family val="2"/>
          </rPr>
          <t>Auteur:</t>
        </r>
        <r>
          <rPr>
            <sz val="9"/>
            <color indexed="81"/>
            <rFont val="Tahoma"/>
            <family val="2"/>
          </rPr>
          <t xml:space="preserve">
Le temps de travail effectif en période de déplacement est toujours au moins égal à 7, même si l'amplitude horaire était inférieure à 7.</t>
        </r>
      </text>
    </comment>
  </commentList>
</comments>
</file>

<file path=xl/comments3.xml><?xml version="1.0" encoding="utf-8"?>
<comments xmlns="http://schemas.openxmlformats.org/spreadsheetml/2006/main">
  <authors>
    <author>Auteur</author>
  </authors>
  <commentList>
    <comment ref="G20" authorId="0">
      <text>
        <r>
          <rPr>
            <sz val="14"/>
            <color indexed="81"/>
            <rFont val="Tahoma"/>
            <family val="2"/>
          </rPr>
          <t>- Temps partiel : Vous êtes à 80% et avez un jour de repos dans la semaine
- Enceinte : Vous êtes à plus de 3 mois de grossesse et bénéficiez de 20 min en moins par jour</t>
        </r>
      </text>
    </comment>
    <comment ref="H21" authorId="0">
      <text>
        <r>
          <rPr>
            <sz val="14"/>
            <color indexed="81"/>
            <rFont val="Tahoma"/>
            <family val="2"/>
          </rPr>
          <t xml:space="preserve">- </t>
        </r>
        <r>
          <rPr>
            <b/>
            <sz val="14"/>
            <color indexed="81"/>
            <rFont val="Tahoma"/>
            <family val="2"/>
          </rPr>
          <t>Normal</t>
        </r>
        <r>
          <rPr>
            <sz val="14"/>
            <color indexed="81"/>
            <rFont val="Tahoma"/>
            <family val="2"/>
          </rPr>
          <t xml:space="preserve"> : Vous êtes en temps plein et avez travaillé la journée (heures supplémentaires ou non)
- </t>
        </r>
        <r>
          <rPr>
            <b/>
            <sz val="14"/>
            <color indexed="81"/>
            <rFont val="Tahoma"/>
            <family val="2"/>
          </rPr>
          <t xml:space="preserve">Temps partiel </t>
        </r>
        <r>
          <rPr>
            <sz val="14"/>
            <color indexed="81"/>
            <rFont val="Tahoma"/>
            <family val="2"/>
          </rPr>
          <t xml:space="preserve">: Uniquement pour votre jour de repos de la semaine
- </t>
        </r>
        <r>
          <rPr>
            <b/>
            <sz val="14"/>
            <color indexed="81"/>
            <rFont val="Tahoma"/>
            <family val="2"/>
          </rPr>
          <t>CP journée</t>
        </r>
        <r>
          <rPr>
            <sz val="14"/>
            <color indexed="81"/>
            <rFont val="Tahoma"/>
            <family val="2"/>
          </rPr>
          <t xml:space="preserve"> : Vous avez pris votre journée entière : 1 CP
-</t>
        </r>
        <r>
          <rPr>
            <b/>
            <sz val="14"/>
            <color indexed="81"/>
            <rFont val="Tahoma"/>
            <family val="2"/>
          </rPr>
          <t xml:space="preserve"> CP matin </t>
        </r>
        <r>
          <rPr>
            <sz val="14"/>
            <color indexed="81"/>
            <rFont val="Tahoma"/>
            <family val="2"/>
          </rPr>
          <t xml:space="preserve">: Vous avez pris votre matinée : 0,5 CP
- </t>
        </r>
        <r>
          <rPr>
            <b/>
            <sz val="14"/>
            <color indexed="81"/>
            <rFont val="Tahoma"/>
            <family val="2"/>
          </rPr>
          <t xml:space="preserve">CP après-midi </t>
        </r>
        <r>
          <rPr>
            <sz val="14"/>
            <color indexed="81"/>
            <rFont val="Tahoma"/>
            <family val="2"/>
          </rPr>
          <t xml:space="preserve">: Vous avez pris votre après-midi : 0,5 CP
- </t>
        </r>
        <r>
          <rPr>
            <b/>
            <sz val="14"/>
            <color indexed="81"/>
            <rFont val="Tahoma"/>
            <family val="2"/>
          </rPr>
          <t>Recup</t>
        </r>
        <r>
          <rPr>
            <sz val="14"/>
            <color indexed="81"/>
            <rFont val="Tahoma"/>
            <family val="2"/>
          </rPr>
          <t xml:space="preserve"> : Vous notez vos heures de présence s'il y en a et vos heures de récup se calculeront automatiquement (vérifier la cohérence avec votre feuille de demande de recup, sinon demander une correction à l'employeur ou la Gestionnaire RH)
-  </t>
        </r>
        <r>
          <rPr>
            <b/>
            <sz val="14"/>
            <color indexed="81"/>
            <rFont val="Tahoma"/>
            <family val="2"/>
          </rPr>
          <t>Arrêt</t>
        </r>
        <r>
          <rPr>
            <sz val="14"/>
            <color indexed="81"/>
            <rFont val="Tahoma"/>
            <family val="2"/>
          </rPr>
          <t xml:space="preserve"> : Comptera 1  Arrêt de travail dans le rapport
- </t>
        </r>
        <r>
          <rPr>
            <b/>
            <sz val="14"/>
            <color indexed="81"/>
            <rFont val="Tahoma"/>
            <family val="2"/>
          </rPr>
          <t>Sans solde</t>
        </r>
        <r>
          <rPr>
            <sz val="14"/>
            <color indexed="81"/>
            <rFont val="Tahoma"/>
            <family val="2"/>
          </rPr>
          <t xml:space="preserve"> : Comptera 1 Congé sans solde dans le rapport
- </t>
        </r>
        <r>
          <rPr>
            <b/>
            <sz val="14"/>
            <color indexed="81"/>
            <rFont val="Tahoma"/>
            <family val="2"/>
          </rPr>
          <t xml:space="preserve">Férié </t>
        </r>
        <r>
          <rPr>
            <sz val="14"/>
            <color indexed="81"/>
            <rFont val="Tahoma"/>
            <family val="2"/>
          </rPr>
          <t xml:space="preserve">: Comptera 1 jour férié dans le rapport + Vous enlevera 7h à faire dans la semaine
- </t>
        </r>
        <r>
          <rPr>
            <b/>
            <sz val="14"/>
            <color indexed="81"/>
            <rFont val="Tahoma"/>
            <family val="2"/>
          </rPr>
          <t>Enceinte</t>
        </r>
        <r>
          <rPr>
            <sz val="14"/>
            <color indexed="81"/>
            <rFont val="Tahoma"/>
            <family val="2"/>
          </rPr>
          <t xml:space="preserve"> : Remplace la case "normal" quand vous êtes à plus de 3 mois de grossesse (à cumuler avec la case "Enceinte" dans "Horaires spéciaux"
- </t>
        </r>
        <r>
          <rPr>
            <b/>
            <sz val="14"/>
            <color indexed="81"/>
            <rFont val="Tahoma"/>
            <family val="2"/>
          </rPr>
          <t xml:space="preserve"> Déplacement</t>
        </r>
        <r>
          <rPr>
            <sz val="14"/>
            <color indexed="81"/>
            <rFont val="Tahoma"/>
            <family val="2"/>
          </rPr>
          <t xml:space="preserve"> : Uniquement sur les jours où vous êtes dans les transports (lors d'un déplacement en Chine, les jours sur place sans trajet sont notés en horaire "normal"</t>
        </r>
        <r>
          <rPr>
            <b/>
            <sz val="14"/>
            <color indexed="81"/>
            <rFont val="Tahoma"/>
            <family val="2"/>
          </rPr>
          <t xml:space="preserve">
</t>
        </r>
      </text>
    </comment>
    <comment ref="J21" authorId="0">
      <text>
        <r>
          <rPr>
            <b/>
            <sz val="9"/>
            <color indexed="81"/>
            <rFont val="Tahoma"/>
            <family val="2"/>
          </rPr>
          <t>Auteur:</t>
        </r>
        <r>
          <rPr>
            <sz val="9"/>
            <color indexed="81"/>
            <rFont val="Tahoma"/>
            <family val="2"/>
          </rPr>
          <t xml:space="preserve">
Le temps de travail effectif en période de déplacement est toujours au moins égal à 7, même si l'amplitude horaire était inférieure à 7.</t>
        </r>
      </text>
    </comment>
  </commentList>
</comments>
</file>

<file path=xl/sharedStrings.xml><?xml version="1.0" encoding="utf-8"?>
<sst xmlns="http://schemas.openxmlformats.org/spreadsheetml/2006/main" count="5600" uniqueCount="204">
  <si>
    <t>HS 25% demandées à être payées</t>
  </si>
  <si>
    <t>HS 25% payées</t>
  </si>
  <si>
    <t>Heures normales faites</t>
  </si>
  <si>
    <t>Recup</t>
  </si>
  <si>
    <t>CP pris</t>
  </si>
  <si>
    <t>Arrêts</t>
  </si>
  <si>
    <t>Congés sans solde</t>
  </si>
  <si>
    <t>Heures de déplacements</t>
  </si>
  <si>
    <t>Solde normal</t>
  </si>
  <si>
    <t>Janv</t>
  </si>
  <si>
    <t>Fev</t>
  </si>
  <si>
    <t>Mars</t>
  </si>
  <si>
    <t>Avril</t>
  </si>
  <si>
    <t>Mai</t>
  </si>
  <si>
    <t>Juin</t>
  </si>
  <si>
    <t>Juillet</t>
  </si>
  <si>
    <t>Août</t>
  </si>
  <si>
    <t>Sept</t>
  </si>
  <si>
    <t>Oct</t>
  </si>
  <si>
    <t>Nov</t>
  </si>
  <si>
    <t>Dec</t>
  </si>
  <si>
    <t>TOTAL converti en heures normales</t>
  </si>
  <si>
    <t>Pointages</t>
  </si>
  <si>
    <t>Horaires spéciaux</t>
  </si>
  <si>
    <t>Temps de travail</t>
  </si>
  <si>
    <t>RECUP</t>
  </si>
  <si>
    <t>Heures de déplacement</t>
  </si>
  <si>
    <t>Validations</t>
  </si>
  <si>
    <t>Justificatif HS</t>
  </si>
  <si>
    <t>MOIS</t>
  </si>
  <si>
    <t>RAPPORTS</t>
  </si>
  <si>
    <t>Entrée</t>
  </si>
  <si>
    <t>Sortie</t>
  </si>
  <si>
    <t>Type</t>
  </si>
  <si>
    <t>Prévu</t>
  </si>
  <si>
    <t>Réalisé</t>
  </si>
  <si>
    <t>Travail fait // RECUP</t>
  </si>
  <si>
    <t>PRISES</t>
  </si>
  <si>
    <t>Lieu</t>
  </si>
  <si>
    <t>Décalage horaire Chine</t>
  </si>
  <si>
    <t>HS</t>
  </si>
  <si>
    <t>Heures normales</t>
  </si>
  <si>
    <t>Période</t>
  </si>
  <si>
    <t>lundi</t>
  </si>
  <si>
    <t>Normal</t>
  </si>
  <si>
    <t>Salarié(e)</t>
  </si>
  <si>
    <t>Employeur</t>
  </si>
  <si>
    <t>JANVIER</t>
  </si>
  <si>
    <t>RAPPORT SEMAINE 1</t>
  </si>
  <si>
    <t>Hs non maj</t>
  </si>
  <si>
    <t>H déplacements</t>
  </si>
  <si>
    <t>mardi</t>
  </si>
  <si>
    <t>25% Tps complet</t>
  </si>
  <si>
    <t>mercredi</t>
  </si>
  <si>
    <t>Ecart (hors dimanche)</t>
  </si>
  <si>
    <t>Jours fériés</t>
  </si>
  <si>
    <t>jeudi</t>
  </si>
  <si>
    <t>Arrêt</t>
  </si>
  <si>
    <t>vendredi</t>
  </si>
  <si>
    <t>Congés SS</t>
  </si>
  <si>
    <t>samedi</t>
  </si>
  <si>
    <t>HS 10 %</t>
  </si>
  <si>
    <t>CP</t>
  </si>
  <si>
    <t>Du 2/01 au 29/01</t>
  </si>
  <si>
    <t>dimanche</t>
  </si>
  <si>
    <t>25% Tps partiel</t>
  </si>
  <si>
    <t>H normales</t>
  </si>
  <si>
    <t>RAPPORT SEMAINE 2</t>
  </si>
  <si>
    <t>RAPPORT SEMAINE 3</t>
  </si>
  <si>
    <t>RAPPORT SEMAINE 4</t>
  </si>
  <si>
    <t>Total heures normales du mois</t>
  </si>
  <si>
    <t>FEVRIER</t>
  </si>
  <si>
    <t>RAPPORT SEMAINE 5</t>
  </si>
  <si>
    <t>Du 30/01 au 26/02</t>
  </si>
  <si>
    <t>RAPPORT SEMAINE 6</t>
  </si>
  <si>
    <t>RAPPORT SEMAINE 7</t>
  </si>
  <si>
    <t>RAPPORT SEMAINE 8</t>
  </si>
  <si>
    <t>MARS</t>
  </si>
  <si>
    <t>RAPPORT SEMAINE 9</t>
  </si>
  <si>
    <t>Du 27/02 au 02/04</t>
  </si>
  <si>
    <t>RAPPORT SEMAINE 10</t>
  </si>
  <si>
    <t>RAPPORT SEMAINE 11</t>
  </si>
  <si>
    <t>RAPPORT SEMAINE 12</t>
  </si>
  <si>
    <t>RAPPORT SEMAINE 13</t>
  </si>
  <si>
    <t>AVRIL</t>
  </si>
  <si>
    <t>RAPPORT SEMAINE 14</t>
  </si>
  <si>
    <t>Du 3/04 au 30/04</t>
  </si>
  <si>
    <t>RAPPORT SEMAINE 15</t>
  </si>
  <si>
    <t>RAPPORT SEMAINE 16</t>
  </si>
  <si>
    <t>RAPPORT SEMAINE 17</t>
  </si>
  <si>
    <t>MAI</t>
  </si>
  <si>
    <t>RAPPORT SEMAINE 18</t>
  </si>
  <si>
    <t>Du 01/05 au 28/05</t>
  </si>
  <si>
    <t>RAPPORT SEMAINE 19</t>
  </si>
  <si>
    <t>RAPPORT SEMAINE 20</t>
  </si>
  <si>
    <t>RAPPORT SEMAINE 21</t>
  </si>
  <si>
    <t>JUIN</t>
  </si>
  <si>
    <t>RAPPORT SEMAINE 22</t>
  </si>
  <si>
    <t>Du 29/05 au 02/07</t>
  </si>
  <si>
    <t>RAPPORT SEMAINE 23</t>
  </si>
  <si>
    <t>RAPPORT SEMAINE 24</t>
  </si>
  <si>
    <t>RAPPORT SEMAINE 25</t>
  </si>
  <si>
    <t>RAPPORT SEMAINE 26</t>
  </si>
  <si>
    <t>JUILLET</t>
  </si>
  <si>
    <t>RAPPORT SEMAINE 27</t>
  </si>
  <si>
    <t>Du 03/07 au 30/07</t>
  </si>
  <si>
    <t>RAPPORT SEMAINE 28</t>
  </si>
  <si>
    <t>RAPPORT SEMAINE 29</t>
  </si>
  <si>
    <t>RAPPORT SEMAINE 30</t>
  </si>
  <si>
    <t>AOÛT</t>
  </si>
  <si>
    <t>RAPPORT SEMAINE 31</t>
  </si>
  <si>
    <t>Du 31/07 au 27/08</t>
  </si>
  <si>
    <t>RAPPORT SEMAINE 32</t>
  </si>
  <si>
    <t>RAPPORT SEMAINE 33</t>
  </si>
  <si>
    <t>RAPPORT SEMAINE 34</t>
  </si>
  <si>
    <t>SEPTEMBRE</t>
  </si>
  <si>
    <t>RAPPORT SEMAINE 35</t>
  </si>
  <si>
    <t>Du 28/08 au01/10</t>
  </si>
  <si>
    <t>RAPPORT SEMAINE 36</t>
  </si>
  <si>
    <t>RAPPORT SEMAINE 37</t>
  </si>
  <si>
    <t>RAPPORT SEMAINE 38</t>
  </si>
  <si>
    <t>RAPPORT SEMAINE 39</t>
  </si>
  <si>
    <t>OCTOBRE</t>
  </si>
  <si>
    <t>RAPPORT SEMAINE 40</t>
  </si>
  <si>
    <t>Du 02/10 au 29/10</t>
  </si>
  <si>
    <t>RAPPORT SEMAINE 41</t>
  </si>
  <si>
    <t>RAPPORT SEMAINE 42</t>
  </si>
  <si>
    <t>RAPPORT SEMAINE 43</t>
  </si>
  <si>
    <t>NOVEMBRE</t>
  </si>
  <si>
    <t>RAPPORT SEMAINE 44</t>
  </si>
  <si>
    <t>Du 30/10 au 26/11</t>
  </si>
  <si>
    <t>RAPPORT SEMAINE 45</t>
  </si>
  <si>
    <t>RAPPORT SEMAINE 46</t>
  </si>
  <si>
    <t>RAPPORT SEMAINE 47</t>
  </si>
  <si>
    <t>DECEMBRE</t>
  </si>
  <si>
    <t>RAPPORT SEMAINE 48</t>
  </si>
  <si>
    <t>Du 27/11 au 31/12</t>
  </si>
  <si>
    <t>RAPPORT SEMAINE 49</t>
  </si>
  <si>
    <t>RAPPORT SEMAINE 50</t>
  </si>
  <si>
    <t>RAPPORT SEMAINE 51</t>
  </si>
  <si>
    <t>RAPPORT SEMAINE 52</t>
  </si>
  <si>
    <t>Déplacement</t>
  </si>
  <si>
    <t>France</t>
  </si>
  <si>
    <t>CP journée</t>
  </si>
  <si>
    <t>Solde de départ</t>
  </si>
  <si>
    <t>Nombre d'heures à récupérer :</t>
  </si>
  <si>
    <t>OU</t>
  </si>
  <si>
    <t>Nombre d'heures à me faire payer à 25%</t>
  </si>
  <si>
    <t>Heures manquantes</t>
  </si>
  <si>
    <t>Nadège DURAND</t>
  </si>
  <si>
    <t>Férié</t>
  </si>
  <si>
    <t>férié</t>
  </si>
  <si>
    <t>FL</t>
  </si>
  <si>
    <t>devis + relance + envoi RIB</t>
  </si>
  <si>
    <t xml:space="preserve">devis   </t>
  </si>
  <si>
    <t>indicateurs + diffusion FL</t>
  </si>
  <si>
    <t>réunion + FL</t>
  </si>
  <si>
    <t>Db E17125 + stats E17094</t>
  </si>
  <si>
    <t>fin fax E17094 chine / Corrections DT E18018</t>
  </si>
  <si>
    <t>Du 2/01 au 28/01</t>
  </si>
  <si>
    <t>Du 29/01 au 25/02</t>
  </si>
  <si>
    <t>Du 26/02 au 25/03</t>
  </si>
  <si>
    <t>Du 26/03 au 29/04</t>
  </si>
  <si>
    <t>Du 30/04 au 27/05</t>
  </si>
  <si>
    <t>Du 28/05 au 24/06</t>
  </si>
  <si>
    <t>Du 25/06 au 29/07</t>
  </si>
  <si>
    <t>Du 30/07 au 26/08</t>
  </si>
  <si>
    <t>Du 27/08 au 30/09</t>
  </si>
  <si>
    <t>Du 01/10 au 28/10</t>
  </si>
  <si>
    <t>Du 29/10 au 25/11</t>
  </si>
  <si>
    <t>Du 26/11 au 30/12</t>
  </si>
  <si>
    <t>devis</t>
  </si>
  <si>
    <t>réponses mail</t>
  </si>
  <si>
    <t>planning</t>
  </si>
  <si>
    <t>stats E17094</t>
  </si>
  <si>
    <t>retard panne tram</t>
  </si>
  <si>
    <t>MAJ devis</t>
  </si>
  <si>
    <t>mail + devis</t>
  </si>
  <si>
    <t>Givaudan</t>
  </si>
  <si>
    <t>AQ tech + planning devis</t>
  </si>
  <si>
    <t>FL + planning</t>
  </si>
  <si>
    <t>devis + planning</t>
  </si>
  <si>
    <t>prépa In cosmetics</t>
  </si>
  <si>
    <t>visual planning</t>
  </si>
  <si>
    <t>reunion Freq DV + mail, planning</t>
  </si>
  <si>
    <t>devis + mail</t>
  </si>
  <si>
    <t>déplacement Clarins</t>
  </si>
  <si>
    <t>devis factures</t>
  </si>
  <si>
    <t>In cosmetics</t>
  </si>
  <si>
    <t xml:space="preserve">mail  </t>
  </si>
  <si>
    <t>conditions générales</t>
  </si>
  <si>
    <t>mail</t>
  </si>
  <si>
    <t>devis + vp</t>
  </si>
  <si>
    <t>prépa audit + vp</t>
  </si>
  <si>
    <t xml:space="preserve">vp + mail  </t>
  </si>
  <si>
    <t xml:space="preserve">vp   </t>
  </si>
  <si>
    <t>Cosmetic 360</t>
  </si>
  <si>
    <t xml:space="preserve">                                   </t>
  </si>
  <si>
    <t>Octobre</t>
  </si>
  <si>
    <t>rédaction CGDV</t>
  </si>
  <si>
    <t>appel tel + mail</t>
  </si>
  <si>
    <t>ORANE GUILLOT</t>
  </si>
  <si>
    <t>déplacement Solice</t>
  </si>
  <si>
    <t>réponse mail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</si>
</sst>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h]:mm"/>
    <numFmt numFmtId="166" formatCode="dddd"/>
    <numFmt numFmtId="167" formatCode="dd/mm/yy;@"/>
  </numFmts>
  <fonts count="18" x14ac:knownFonts="1">
    <font>
      <sz val="11"/>
      <color theme="1"/>
      <name val="Calibri"/>
      <family val="2"/>
      <scheme val="minor"/>
    </font>
    <font>
      <b/>
      <sz val="11"/>
      <color rgb="FF3F3F3F"/>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sz val="10"/>
      <color theme="1"/>
      <name val="Calibri"/>
      <family val="2"/>
      <scheme val="minor"/>
    </font>
    <font>
      <b/>
      <sz val="16"/>
      <color theme="1"/>
      <name val="Calibri"/>
      <family val="2"/>
      <scheme val="minor"/>
    </font>
    <font>
      <sz val="12"/>
      <color theme="1"/>
      <name val="Calibri"/>
      <family val="2"/>
      <scheme val="minor"/>
    </font>
    <font>
      <sz val="11"/>
      <color indexed="8"/>
      <name val="Calibri"/>
      <family val="2"/>
      <scheme val="minor"/>
    </font>
    <font>
      <b/>
      <sz val="11"/>
      <color indexed="8"/>
      <name val="Calibri"/>
      <family val="2"/>
      <scheme val="minor"/>
    </font>
    <font>
      <sz val="14"/>
      <color indexed="81"/>
      <name val="Tahoma"/>
      <family val="2"/>
    </font>
    <font>
      <b/>
      <sz val="14"/>
      <color indexed="81"/>
      <name val="Tahoma"/>
      <family val="2"/>
    </font>
    <font>
      <b/>
      <sz val="9"/>
      <color indexed="81"/>
      <name val="Tahoma"/>
      <family val="2"/>
    </font>
    <font>
      <sz val="9"/>
      <color indexed="81"/>
      <name val="Tahoma"/>
      <family val="2"/>
    </font>
    <font>
      <sz val="10"/>
      <name val="Arial"/>
      <family val="2"/>
    </font>
    <font>
      <b/>
      <sz val="11"/>
      <color rgb="FFFF0000"/>
      <name val="Calibri"/>
      <family val="2"/>
      <scheme val="minor"/>
    </font>
    <font>
      <b/>
      <sz val="26"/>
      <color theme="1"/>
      <name val="Calibri"/>
      <family val="2"/>
      <scheme val="minor"/>
    </font>
    <font>
      <sz val="24"/>
      <color theme="1"/>
      <name val="Calibri"/>
      <family val="2"/>
      <scheme val="minor"/>
    </font>
  </fonts>
  <fills count="25">
    <fill>
      <patternFill patternType="none"/>
    </fill>
    <fill>
      <patternFill patternType="gray125"/>
    </fill>
    <fill>
      <patternFill patternType="solid">
        <fgColor rgb="FFF2F2F2"/>
      </patternFill>
    </fill>
    <fill>
      <patternFill patternType="solid">
        <fgColor theme="5" tint="0.79998168889431442"/>
        <bgColor indexed="64"/>
      </patternFill>
    </fill>
    <fill>
      <patternFill patternType="solid">
        <fgColor rgb="FF75DBFF"/>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8" tint="0.59996337778862885"/>
        <bgColor indexed="64"/>
      </patternFill>
    </fill>
    <fill>
      <patternFill patternType="solid">
        <fgColor rgb="FF00B050"/>
        <bgColor indexed="64"/>
      </patternFill>
    </fill>
    <fill>
      <patternFill patternType="solid">
        <fgColor theme="8" tint="0.59999389629810485"/>
        <bgColor indexed="64"/>
      </patternFill>
    </fill>
    <fill>
      <patternFill patternType="solid">
        <fgColor theme="0"/>
        <bgColor indexed="64"/>
      </patternFill>
    </fill>
    <fill>
      <patternFill patternType="solid">
        <fgColor theme="8" tint="0.39997558519241921"/>
        <bgColor indexed="64"/>
      </patternFill>
    </fill>
    <fill>
      <patternFill patternType="solid">
        <fgColor rgb="FFFF660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1"/>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rgb="FF0070C0"/>
        <bgColor indexed="64"/>
      </patternFill>
    </fill>
    <fill>
      <patternFill patternType="solid">
        <fgColor rgb="FF00B0F0"/>
        <bgColor indexed="64"/>
      </patternFill>
    </fill>
    <fill>
      <patternFill patternType="solid">
        <fgColor theme="6" tint="0.59999389629810485"/>
        <bgColor indexed="64"/>
      </patternFill>
    </fill>
    <fill>
      <patternFill patternType="solid">
        <fgColor indexed="42"/>
        <bgColor indexed="64"/>
      </patternFill>
    </fill>
  </fills>
  <borders count="101">
    <border>
      <left/>
      <right/>
      <top/>
      <bottom/>
      <diagonal/>
    </border>
    <border>
      <left style="thin">
        <color rgb="FF3F3F3F"/>
      </left>
      <right style="thin">
        <color rgb="FF3F3F3F"/>
      </right>
      <top style="thin">
        <color rgb="FF3F3F3F"/>
      </top>
      <bottom style="thin">
        <color rgb="FF3F3F3F"/>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auto="1"/>
      </top>
      <bottom style="medium">
        <color auto="1"/>
      </bottom>
      <diagonal/>
    </border>
    <border>
      <left/>
      <right/>
      <top style="thin">
        <color auto="1"/>
      </top>
      <bottom style="medium">
        <color auto="1"/>
      </bottom>
      <diagonal/>
    </border>
    <border>
      <left style="dotted">
        <color auto="1"/>
      </left>
      <right style="medium">
        <color auto="1"/>
      </right>
      <top style="medium">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right/>
      <top style="medium">
        <color rgb="FFC00000"/>
      </top>
      <bottom/>
      <diagonal/>
    </border>
    <border>
      <left/>
      <right style="medium">
        <color rgb="FFC00000"/>
      </right>
      <top style="medium">
        <color rgb="FFC00000"/>
      </top>
      <bottom/>
      <diagonal/>
    </border>
    <border>
      <left style="medium">
        <color auto="1"/>
      </left>
      <right style="medium">
        <color auto="1"/>
      </right>
      <top/>
      <bottom style="medium">
        <color auto="1"/>
      </bottom>
      <diagonal/>
    </border>
    <border>
      <left/>
      <right/>
      <top/>
      <bottom style="medium">
        <color rgb="FFC00000"/>
      </bottom>
      <diagonal/>
    </border>
    <border>
      <left/>
      <right style="medium">
        <color rgb="FFC00000"/>
      </right>
      <top/>
      <bottom style="medium">
        <color rgb="FFC00000"/>
      </bottom>
      <diagonal/>
    </border>
    <border>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hair">
        <color auto="1"/>
      </right>
      <top style="medium">
        <color auto="1"/>
      </top>
      <bottom/>
      <diagonal/>
    </border>
    <border>
      <left/>
      <right style="hair">
        <color auto="1"/>
      </right>
      <top style="medium">
        <color auto="1"/>
      </top>
      <bottom/>
      <diagonal/>
    </border>
    <border>
      <left style="hair">
        <color auto="1"/>
      </left>
      <right style="medium">
        <color auto="1"/>
      </right>
      <top style="medium">
        <color auto="1"/>
      </top>
      <bottom/>
      <diagonal/>
    </border>
    <border>
      <left style="medium">
        <color auto="1"/>
      </left>
      <right/>
      <top style="medium">
        <color auto="1"/>
      </top>
      <bottom style="hair">
        <color auto="1"/>
      </bottom>
      <diagonal/>
    </border>
    <border>
      <left style="medium">
        <color auto="1"/>
      </left>
      <right style="medium">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hair">
        <color auto="1"/>
      </left>
      <right style="hair">
        <color auto="1"/>
      </right>
      <top style="medium">
        <color auto="1"/>
      </top>
      <bottom style="hair">
        <color auto="1"/>
      </bottom>
      <diagonal/>
    </border>
    <border>
      <left style="hair">
        <color auto="1"/>
      </left>
      <right/>
      <top style="medium">
        <color auto="1"/>
      </top>
      <bottom style="hair">
        <color auto="1"/>
      </bottom>
      <diagonal/>
    </border>
    <border>
      <left style="medium">
        <color auto="1"/>
      </left>
      <right style="hair">
        <color auto="1"/>
      </right>
      <top style="medium">
        <color auto="1"/>
      </top>
      <bottom style="hair">
        <color auto="1"/>
      </bottom>
      <diagonal/>
    </border>
    <border>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top/>
      <bottom style="thin">
        <color auto="1"/>
      </bottom>
      <diagonal/>
    </border>
    <border>
      <left style="medium">
        <color auto="1"/>
      </left>
      <right style="thin">
        <color auto="1"/>
      </right>
      <top style="medium">
        <color rgb="FFC00000"/>
      </top>
      <bottom style="thin">
        <color auto="1"/>
      </bottom>
      <diagonal/>
    </border>
    <border>
      <left style="thin">
        <color auto="1"/>
      </left>
      <right style="medium">
        <color auto="1"/>
      </right>
      <top style="medium">
        <color rgb="FFC00000"/>
      </top>
      <bottom style="thin">
        <color auto="1"/>
      </bottom>
      <diagonal/>
    </border>
    <border>
      <left style="medium">
        <color auto="1"/>
      </left>
      <right style="medium">
        <color rgb="FFC00000"/>
      </right>
      <top style="medium">
        <color rgb="FFC00000"/>
      </top>
      <bottom/>
      <diagonal/>
    </border>
    <border>
      <left style="medium">
        <color rgb="FFC00000"/>
      </left>
      <right/>
      <top/>
      <bottom/>
      <diagonal/>
    </border>
    <border>
      <left style="medium">
        <color auto="1"/>
      </left>
      <right/>
      <top style="hair">
        <color auto="1"/>
      </top>
      <bottom style="hair">
        <color auto="1"/>
      </bottom>
      <diagonal/>
    </border>
    <border>
      <left style="medium">
        <color auto="1"/>
      </left>
      <right style="medium">
        <color auto="1"/>
      </right>
      <top style="hair">
        <color auto="1"/>
      </top>
      <bottom style="hair">
        <color auto="1"/>
      </bottom>
      <diagonal/>
    </border>
    <border>
      <left style="medium">
        <color auto="1"/>
      </left>
      <right style="medium">
        <color auto="1"/>
      </right>
      <top/>
      <bottom/>
      <diagonal/>
    </border>
    <border>
      <left style="hair">
        <color auto="1"/>
      </left>
      <right style="hair">
        <color auto="1"/>
      </right>
      <top/>
      <bottom/>
      <diagonal/>
    </border>
    <border>
      <left style="hair">
        <color auto="1"/>
      </left>
      <right/>
      <top/>
      <bottom/>
      <diagonal/>
    </border>
    <border>
      <left/>
      <right style="hair">
        <color auto="1"/>
      </right>
      <top style="hair">
        <color auto="1"/>
      </top>
      <bottom style="hair">
        <color auto="1"/>
      </bottom>
      <diagonal/>
    </border>
    <border>
      <left style="medium">
        <color auto="1"/>
      </left>
      <right/>
      <top style="thin">
        <color auto="1"/>
      </top>
      <bottom style="thin">
        <color auto="1"/>
      </bottom>
      <diagonal/>
    </border>
    <border>
      <left style="medium">
        <color auto="1"/>
      </left>
      <right style="medium">
        <color rgb="FFC00000"/>
      </right>
      <top style="thin">
        <color auto="1"/>
      </top>
      <bottom style="medium">
        <color auto="1"/>
      </bottom>
      <diagonal/>
    </border>
    <border>
      <left style="hair">
        <color auto="1"/>
      </left>
      <right/>
      <top style="hair">
        <color auto="1"/>
      </top>
      <bottom style="hair">
        <color auto="1"/>
      </bottom>
      <diagonal/>
    </border>
    <border>
      <left style="medium">
        <color auto="1"/>
      </left>
      <right style="thin">
        <color auto="1"/>
      </right>
      <top style="thin">
        <color auto="1"/>
      </top>
      <bottom style="medium">
        <color auto="1"/>
      </bottom>
      <diagonal/>
    </border>
    <border>
      <left/>
      <right style="medium">
        <color rgb="FFC00000"/>
      </right>
      <top/>
      <bottom/>
      <diagonal/>
    </border>
    <border>
      <left style="hair">
        <color auto="1"/>
      </left>
      <right style="hair">
        <color auto="1"/>
      </right>
      <top/>
      <bottom style="hair">
        <color auto="1"/>
      </bottom>
      <diagonal/>
    </border>
    <border>
      <left style="hair">
        <color auto="1"/>
      </left>
      <right/>
      <top/>
      <bottom style="hair">
        <color auto="1"/>
      </bottom>
      <diagonal/>
    </border>
    <border>
      <left style="medium">
        <color auto="1"/>
      </left>
      <right style="thin">
        <color auto="1"/>
      </right>
      <top style="medium">
        <color auto="1"/>
      </top>
      <bottom style="thin">
        <color auto="1"/>
      </bottom>
      <diagonal/>
    </border>
    <border>
      <left style="thin">
        <color auto="1"/>
      </left>
      <right/>
      <top style="thin">
        <color auto="1"/>
      </top>
      <bottom style="thin">
        <color auto="1"/>
      </bottom>
      <diagonal/>
    </border>
    <border>
      <left style="medium">
        <color rgb="FFC00000"/>
      </left>
      <right style="medium">
        <color rgb="FFC00000"/>
      </right>
      <top style="medium">
        <color rgb="FFC00000"/>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rgb="FFC00000"/>
      </left>
      <right style="medium">
        <color rgb="FFC00000"/>
      </right>
      <top/>
      <bottom style="thin">
        <color auto="1"/>
      </bottom>
      <diagonal/>
    </border>
    <border>
      <left style="medium">
        <color auto="1"/>
      </left>
      <right/>
      <top style="hair">
        <color auto="1"/>
      </top>
      <bottom style="medium">
        <color auto="1"/>
      </bottom>
      <diagonal/>
    </border>
    <border>
      <left style="medium">
        <color auto="1"/>
      </left>
      <right style="medium">
        <color auto="1"/>
      </right>
      <top style="hair">
        <color auto="1"/>
      </top>
      <bottom style="medium">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hair">
        <color auto="1"/>
      </left>
      <right style="hair">
        <color auto="1"/>
      </right>
      <top/>
      <bottom style="medium">
        <color auto="1"/>
      </bottom>
      <diagonal/>
    </border>
    <border>
      <left style="hair">
        <color auto="1"/>
      </left>
      <right/>
      <top/>
      <bottom style="medium">
        <color auto="1"/>
      </bottom>
      <diagonal/>
    </border>
    <border>
      <left/>
      <right style="hair">
        <color auto="1"/>
      </right>
      <top style="hair">
        <color auto="1"/>
      </top>
      <bottom style="medium">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rgb="FFC00000"/>
      </bottom>
      <diagonal/>
    </border>
    <border>
      <left/>
      <right style="medium">
        <color auto="1"/>
      </right>
      <top style="thin">
        <color auto="1"/>
      </top>
      <bottom style="medium">
        <color rgb="FFC00000"/>
      </bottom>
      <diagonal/>
    </border>
    <border>
      <left style="medium">
        <color auto="1"/>
      </left>
      <right style="thin">
        <color auto="1"/>
      </right>
      <top style="thin">
        <color auto="1"/>
      </top>
      <bottom style="medium">
        <color rgb="FFC00000"/>
      </bottom>
      <diagonal/>
    </border>
    <border>
      <left style="thin">
        <color auto="1"/>
      </left>
      <right/>
      <top style="thin">
        <color auto="1"/>
      </top>
      <bottom style="medium">
        <color rgb="FFC00000"/>
      </bottom>
      <diagonal/>
    </border>
    <border>
      <left style="medium">
        <color rgb="FFC00000"/>
      </left>
      <right style="medium">
        <color rgb="FFC00000"/>
      </right>
      <top/>
      <bottom style="medium">
        <color rgb="FFC00000"/>
      </bottom>
      <diagonal/>
    </border>
    <border>
      <left style="medium">
        <color auto="1"/>
      </left>
      <right/>
      <top style="medium">
        <color auto="1"/>
      </top>
      <bottom style="thin">
        <color auto="1"/>
      </bottom>
      <diagonal/>
    </border>
    <border>
      <left style="medium">
        <color auto="1"/>
      </left>
      <right/>
      <top style="hair">
        <color auto="1"/>
      </top>
      <bottom/>
      <diagonal/>
    </border>
    <border>
      <left style="medium">
        <color auto="1"/>
      </left>
      <right style="medium">
        <color auto="1"/>
      </right>
      <top style="hair">
        <color auto="1"/>
      </top>
      <bottom/>
      <diagonal/>
    </border>
    <border>
      <left style="medium">
        <color auto="1"/>
      </left>
      <right style="medium">
        <color auto="1"/>
      </right>
      <top style="thin">
        <color auto="1"/>
      </top>
      <bottom style="medium">
        <color auto="1"/>
      </bottom>
      <diagonal/>
    </border>
    <border>
      <left/>
      <right style="medium">
        <color auto="1"/>
      </right>
      <top style="thin">
        <color auto="1"/>
      </top>
      <bottom/>
      <diagonal/>
    </border>
    <border>
      <left/>
      <right style="medium">
        <color auto="1"/>
      </right>
      <top style="thin">
        <color auto="1"/>
      </top>
      <bottom style="thin">
        <color auto="1"/>
      </bottom>
      <diagonal/>
    </border>
  </borders>
  <cellStyleXfs count="4">
    <xf numFmtId="0" fontId="0" fillId="0" borderId="0"/>
    <xf numFmtId="0" fontId="1" fillId="2" borderId="1" applyNumberFormat="0" applyAlignment="0" applyProtection="0"/>
    <xf numFmtId="0" fontId="14" fillId="0" borderId="0"/>
    <xf numFmtId="0" fontId="14" fillId="0" borderId="0"/>
  </cellStyleXfs>
  <cellXfs count="407">
    <xf numFmtId="0" fontId="0" fillId="0" borderId="0" xfId="0"/>
    <xf numFmtId="0" fontId="0" fillId="0" borderId="0" xfId="0" applyProtection="1"/>
    <xf numFmtId="0" fontId="0" fillId="0" borderId="2" xfId="0" applyBorder="1" applyAlignment="1" applyProtection="1">
      <alignment wrapText="1"/>
    </xf>
    <xf numFmtId="0" fontId="4" fillId="0" borderId="2" xfId="0" applyFont="1" applyBorder="1" applyAlignment="1" applyProtection="1">
      <alignment horizontal="center" vertical="center" wrapText="1"/>
    </xf>
    <xf numFmtId="0" fontId="4" fillId="4" borderId="5" xfId="0" applyFont="1" applyFill="1" applyBorder="1" applyAlignment="1" applyProtection="1">
      <alignment horizontal="center" vertical="center" wrapText="1"/>
    </xf>
    <xf numFmtId="0" fontId="4" fillId="6" borderId="8" xfId="0" applyFont="1" applyFill="1" applyBorder="1" applyAlignment="1" applyProtection="1">
      <alignment horizontal="center" vertical="center" wrapText="1"/>
    </xf>
    <xf numFmtId="0" fontId="4" fillId="7" borderId="8" xfId="0" applyFont="1" applyFill="1" applyBorder="1" applyAlignment="1" applyProtection="1">
      <alignment horizontal="center" vertical="center" wrapText="1"/>
    </xf>
    <xf numFmtId="0" fontId="4" fillId="0" borderId="8" xfId="0" applyFont="1" applyBorder="1" applyAlignment="1" applyProtection="1">
      <alignment horizontal="center" vertical="center" wrapText="1"/>
    </xf>
    <xf numFmtId="0" fontId="4" fillId="8" borderId="9" xfId="0" applyFont="1" applyFill="1" applyBorder="1" applyAlignment="1" applyProtection="1">
      <alignment horizontal="center" vertical="center" wrapText="1"/>
    </xf>
    <xf numFmtId="0" fontId="4" fillId="0" borderId="10" xfId="0" applyFont="1" applyBorder="1" applyAlignment="1" applyProtection="1">
      <alignment horizontal="center" vertical="center" wrapText="1"/>
    </xf>
    <xf numFmtId="0" fontId="0" fillId="0" borderId="0" xfId="0" applyAlignment="1" applyProtection="1">
      <alignment horizontal="center" vertical="center" wrapText="1"/>
    </xf>
    <xf numFmtId="0" fontId="0" fillId="0" borderId="0" xfId="0" applyAlignment="1" applyProtection="1">
      <alignment horizontal="center" vertical="center"/>
    </xf>
    <xf numFmtId="0" fontId="0" fillId="0" borderId="0" xfId="0" applyNumberFormat="1" applyProtection="1"/>
    <xf numFmtId="0" fontId="0" fillId="0" borderId="11" xfId="0" applyBorder="1" applyAlignment="1" applyProtection="1">
      <alignment wrapText="1"/>
    </xf>
    <xf numFmtId="0" fontId="0" fillId="0" borderId="14" xfId="0" applyBorder="1" applyAlignment="1" applyProtection="1">
      <alignment horizontal="center" wrapText="1"/>
    </xf>
    <xf numFmtId="2" fontId="0" fillId="1" borderId="15" xfId="0" applyNumberFormat="1" applyFill="1" applyBorder="1" applyAlignment="1" applyProtection="1">
      <alignment vertical="center" wrapText="1"/>
    </xf>
    <xf numFmtId="20" fontId="0" fillId="1" borderId="16" xfId="0" applyNumberFormat="1" applyFill="1" applyBorder="1" applyAlignment="1" applyProtection="1">
      <alignment vertical="center" wrapText="1"/>
    </xf>
    <xf numFmtId="2" fontId="0" fillId="1" borderId="16" xfId="0" applyNumberFormat="1" applyFill="1" applyBorder="1" applyAlignment="1" applyProtection="1">
      <alignment vertical="center" wrapText="1"/>
    </xf>
    <xf numFmtId="0" fontId="0" fillId="1" borderId="16" xfId="0" applyFill="1" applyBorder="1" applyAlignment="1" applyProtection="1">
      <alignment vertical="center" wrapText="1"/>
    </xf>
    <xf numFmtId="2" fontId="0" fillId="1" borderId="17" xfId="0" applyNumberFormat="1" applyFill="1" applyBorder="1" applyAlignment="1" applyProtection="1">
      <alignment vertical="center" wrapText="1"/>
    </xf>
    <xf numFmtId="0" fontId="0" fillId="0" borderId="0" xfId="0" applyAlignment="1" applyProtection="1">
      <alignment wrapText="1"/>
    </xf>
    <xf numFmtId="0" fontId="0" fillId="0" borderId="18" xfId="0" applyBorder="1" applyAlignment="1" applyProtection="1">
      <alignment wrapText="1"/>
    </xf>
    <xf numFmtId="0" fontId="0" fillId="1" borderId="21" xfId="0" applyFill="1" applyBorder="1" applyAlignment="1" applyProtection="1">
      <alignment vertical="center" wrapText="1"/>
    </xf>
    <xf numFmtId="0" fontId="0" fillId="1" borderId="0" xfId="0" applyFill="1" applyBorder="1" applyAlignment="1" applyProtection="1">
      <alignment vertical="center" wrapText="1"/>
    </xf>
    <xf numFmtId="2" fontId="0" fillId="1" borderId="0" xfId="0" applyNumberFormat="1" applyFill="1" applyBorder="1" applyAlignment="1" applyProtection="1">
      <alignment vertical="center" wrapText="1"/>
    </xf>
    <xf numFmtId="0" fontId="0" fillId="1" borderId="22" xfId="0" applyFill="1" applyBorder="1" applyAlignment="1" applyProtection="1">
      <alignment vertical="center" wrapText="1"/>
    </xf>
    <xf numFmtId="164" fontId="5" fillId="0" borderId="0" xfId="0" applyNumberFormat="1" applyFont="1" applyBorder="1" applyAlignment="1" applyProtection="1">
      <alignment horizontal="center" vertical="center" wrapText="1"/>
    </xf>
    <xf numFmtId="20" fontId="0" fillId="0" borderId="0" xfId="0" applyNumberFormat="1" applyBorder="1" applyAlignment="1" applyProtection="1">
      <alignment horizontal="center" vertical="center" wrapText="1"/>
    </xf>
    <xf numFmtId="0" fontId="0" fillId="0" borderId="25" xfId="0" applyBorder="1" applyAlignment="1" applyProtection="1">
      <alignment horizontal="center" wrapText="1"/>
    </xf>
    <xf numFmtId="0" fontId="0" fillId="1" borderId="26" xfId="0" applyFill="1" applyBorder="1" applyAlignment="1" applyProtection="1">
      <alignment vertical="center" wrapText="1"/>
    </xf>
    <xf numFmtId="0" fontId="0" fillId="1" borderId="27" xfId="0" applyFill="1" applyBorder="1" applyAlignment="1" applyProtection="1">
      <alignment vertical="center" wrapText="1"/>
    </xf>
    <xf numFmtId="2" fontId="0" fillId="1" borderId="27" xfId="0" applyNumberFormat="1" applyFill="1" applyBorder="1" applyAlignment="1" applyProtection="1">
      <alignment vertical="center" wrapText="1"/>
    </xf>
    <xf numFmtId="0" fontId="0" fillId="1" borderId="28" xfId="0" applyFill="1" applyBorder="1" applyAlignment="1" applyProtection="1">
      <alignment vertical="center" wrapText="1"/>
    </xf>
    <xf numFmtId="0" fontId="0" fillId="0" borderId="2" xfId="0" applyBorder="1" applyAlignment="1" applyProtection="1">
      <alignment horizontal="center" vertical="center" wrapText="1"/>
    </xf>
    <xf numFmtId="2" fontId="0" fillId="0" borderId="30" xfId="0" applyNumberFormat="1" applyBorder="1" applyAlignment="1" applyProtection="1">
      <alignment horizontal="center" vertical="center" wrapText="1"/>
    </xf>
    <xf numFmtId="165" fontId="0" fillId="0" borderId="3" xfId="0" applyNumberFormat="1" applyBorder="1" applyAlignment="1" applyProtection="1">
      <alignment horizontal="center" vertical="center" wrapText="1"/>
    </xf>
    <xf numFmtId="2" fontId="0" fillId="0" borderId="31" xfId="0" applyNumberFormat="1" applyBorder="1" applyAlignment="1" applyProtection="1">
      <alignment horizontal="center" vertical="center" wrapText="1"/>
    </xf>
    <xf numFmtId="0" fontId="0" fillId="0" borderId="32" xfId="0" applyBorder="1" applyAlignment="1" applyProtection="1">
      <alignment horizontal="center" vertical="center" wrapText="1"/>
    </xf>
    <xf numFmtId="0" fontId="0" fillId="0" borderId="33" xfId="0" applyBorder="1" applyAlignment="1" applyProtection="1">
      <alignment horizontal="center" vertical="center" wrapText="1"/>
    </xf>
    <xf numFmtId="2" fontId="0" fillId="0" borderId="34" xfId="0" applyNumberFormat="1" applyBorder="1" applyAlignment="1" applyProtection="1">
      <alignment horizontal="center" vertical="center" wrapText="1"/>
    </xf>
    <xf numFmtId="2" fontId="6" fillId="9" borderId="35" xfId="0" applyNumberFormat="1" applyFont="1" applyFill="1" applyBorder="1" applyAlignment="1" applyProtection="1">
      <alignment horizontal="center" vertical="center" wrapText="1"/>
    </xf>
    <xf numFmtId="2" fontId="0" fillId="0" borderId="0" xfId="0" applyNumberFormat="1" applyProtection="1"/>
    <xf numFmtId="0" fontId="0" fillId="0" borderId="0" xfId="0" applyBorder="1" applyAlignment="1" applyProtection="1">
      <alignment horizontal="left" vertical="center"/>
    </xf>
    <xf numFmtId="164" fontId="0" fillId="0" borderId="0" xfId="0" applyNumberFormat="1" applyBorder="1" applyAlignment="1" applyProtection="1">
      <alignment horizontal="center" vertical="center"/>
    </xf>
    <xf numFmtId="0" fontId="0" fillId="0" borderId="0" xfId="0" applyBorder="1" applyAlignment="1" applyProtection="1">
      <alignment horizontal="center" vertical="center"/>
    </xf>
    <xf numFmtId="0" fontId="0" fillId="0" borderId="0" xfId="0" applyBorder="1" applyAlignment="1" applyProtection="1">
      <alignment horizontal="center" vertical="center" wrapText="1"/>
    </xf>
    <xf numFmtId="0" fontId="0" fillId="10" borderId="15" xfId="0" applyFill="1" applyBorder="1" applyAlignment="1" applyProtection="1">
      <alignment vertical="center"/>
    </xf>
    <xf numFmtId="0" fontId="0" fillId="10" borderId="17" xfId="0" applyFill="1" applyBorder="1" applyAlignment="1" applyProtection="1">
      <alignment vertical="center"/>
    </xf>
    <xf numFmtId="0" fontId="0" fillId="0" borderId="0" xfId="0" applyAlignment="1" applyProtection="1"/>
    <xf numFmtId="0" fontId="0" fillId="10" borderId="26" xfId="0" applyFill="1" applyBorder="1" applyAlignment="1" applyProtection="1">
      <alignment vertical="center"/>
    </xf>
    <xf numFmtId="0" fontId="0" fillId="10" borderId="28" xfId="0" applyFill="1" applyBorder="1" applyAlignment="1" applyProtection="1">
      <alignment vertical="center"/>
    </xf>
    <xf numFmtId="0" fontId="0" fillId="6" borderId="2" xfId="0" applyFill="1" applyBorder="1" applyAlignment="1" applyProtection="1">
      <alignment horizontal="center" vertical="center"/>
    </xf>
    <xf numFmtId="0" fontId="0" fillId="12" borderId="4" xfId="0" applyFill="1" applyBorder="1" applyAlignment="1" applyProtection="1">
      <alignment horizontal="center" vertical="center"/>
    </xf>
    <xf numFmtId="0" fontId="0" fillId="12" borderId="2" xfId="0" applyFill="1" applyBorder="1" applyAlignment="1" applyProtection="1">
      <alignment horizontal="center" vertical="center"/>
    </xf>
    <xf numFmtId="0" fontId="0" fillId="5" borderId="2" xfId="0" applyFill="1" applyBorder="1" applyAlignment="1" applyProtection="1">
      <alignment horizontal="center" vertical="center" wrapText="1"/>
    </xf>
    <xf numFmtId="0" fontId="0" fillId="5" borderId="2" xfId="0" applyFill="1" applyBorder="1" applyAlignment="1" applyProtection="1">
      <alignment horizontal="center" vertical="center"/>
    </xf>
    <xf numFmtId="0" fontId="0" fillId="8" borderId="39" xfId="0" applyFill="1" applyBorder="1" applyAlignment="1" applyProtection="1">
      <alignment horizontal="center" vertical="center"/>
    </xf>
    <xf numFmtId="0" fontId="5" fillId="8" borderId="39" xfId="0" applyFont="1" applyFill="1" applyBorder="1" applyAlignment="1" applyProtection="1">
      <alignment horizontal="center" vertical="center" wrapText="1"/>
    </xf>
    <xf numFmtId="0" fontId="0" fillId="8" borderId="39" xfId="0" applyFill="1" applyBorder="1" applyAlignment="1" applyProtection="1">
      <alignment horizontal="center" vertical="center" wrapText="1"/>
    </xf>
    <xf numFmtId="0" fontId="7" fillId="13" borderId="0" xfId="0" applyFont="1" applyFill="1" applyProtection="1"/>
    <xf numFmtId="0" fontId="0" fillId="0" borderId="0" xfId="0" applyFill="1" applyAlignment="1" applyProtection="1">
      <alignment horizontal="center"/>
    </xf>
    <xf numFmtId="0" fontId="0" fillId="0" borderId="0" xfId="0" applyAlignment="1" applyProtection="1">
      <alignment textRotation="90"/>
    </xf>
    <xf numFmtId="0" fontId="7" fillId="0" borderId="0" xfId="0" applyFont="1" applyProtection="1"/>
    <xf numFmtId="0" fontId="8" fillId="0" borderId="0" xfId="0" applyFont="1" applyAlignment="1" applyProtection="1">
      <alignment horizontal="center" vertical="center"/>
    </xf>
    <xf numFmtId="2" fontId="0" fillId="0" borderId="0" xfId="0" applyNumberFormat="1" applyAlignment="1" applyProtection="1">
      <alignment horizontal="center" vertical="center"/>
    </xf>
    <xf numFmtId="166" fontId="0" fillId="14" borderId="15" xfId="0" applyNumberFormat="1" applyFill="1" applyBorder="1" applyAlignment="1" applyProtection="1">
      <alignment horizontal="left" vertical="center"/>
    </xf>
    <xf numFmtId="167" fontId="0" fillId="14" borderId="36" xfId="0" applyNumberFormat="1" applyFill="1" applyBorder="1" applyAlignment="1" applyProtection="1">
      <alignment horizontal="center" vertical="center"/>
    </xf>
    <xf numFmtId="20" fontId="0" fillId="14" borderId="42" xfId="0" applyNumberFormat="1" applyFill="1" applyBorder="1" applyAlignment="1" applyProtection="1">
      <alignment horizontal="center" vertical="center"/>
    </xf>
    <xf numFmtId="20" fontId="0" fillId="14" borderId="43" xfId="0" applyNumberFormat="1" applyFill="1" applyBorder="1" applyAlignment="1" applyProtection="1">
      <alignment horizontal="center" vertical="center"/>
    </xf>
    <xf numFmtId="166" fontId="0" fillId="14" borderId="43" xfId="0" applyNumberFormat="1" applyFill="1" applyBorder="1" applyAlignment="1" applyProtection="1">
      <alignment horizontal="left" vertical="center"/>
    </xf>
    <xf numFmtId="167" fontId="0" fillId="14" borderId="43" xfId="0" applyNumberFormat="1" applyFill="1" applyBorder="1" applyAlignment="1" applyProtection="1">
      <alignment horizontal="center" vertical="center"/>
    </xf>
    <xf numFmtId="167" fontId="0" fillId="14" borderId="44" xfId="0" applyNumberFormat="1" applyFill="1" applyBorder="1" applyAlignment="1" applyProtection="1">
      <alignment horizontal="center" vertical="center"/>
    </xf>
    <xf numFmtId="167" fontId="0" fillId="14" borderId="44" xfId="0" applyNumberFormat="1" applyFill="1" applyBorder="1" applyAlignment="1" applyProtection="1">
      <alignment horizontal="center" vertical="center" wrapText="1"/>
    </xf>
    <xf numFmtId="20" fontId="0" fillId="14" borderId="43" xfId="0" applyNumberFormat="1" applyFill="1" applyBorder="1" applyAlignment="1" applyProtection="1">
      <alignment horizontal="center" vertical="center" wrapText="1"/>
    </xf>
    <xf numFmtId="20" fontId="0" fillId="14" borderId="45" xfId="0" applyNumberFormat="1" applyFill="1" applyBorder="1" applyAlignment="1" applyProtection="1">
      <alignment horizontal="center" vertical="center" textRotation="90"/>
    </xf>
    <xf numFmtId="20" fontId="7" fillId="14" borderId="45" xfId="0" applyNumberFormat="1" applyFont="1" applyFill="1" applyBorder="1" applyAlignment="1" applyProtection="1">
      <alignment horizontal="center" vertical="center"/>
    </xf>
    <xf numFmtId="20" fontId="0" fillId="14" borderId="44" xfId="0" applyNumberFormat="1" applyFill="1" applyBorder="1" applyAlignment="1" applyProtection="1">
      <alignment horizontal="center" vertical="center"/>
    </xf>
    <xf numFmtId="166" fontId="8" fillId="14" borderId="44" xfId="0" applyNumberFormat="1" applyFont="1" applyFill="1" applyBorder="1" applyAlignment="1" applyProtection="1">
      <alignment horizontal="left" vertical="center"/>
    </xf>
    <xf numFmtId="2" fontId="0" fillId="14" borderId="46" xfId="0" applyNumberFormat="1" applyFill="1" applyBorder="1" applyAlignment="1" applyProtection="1">
      <alignment horizontal="center" vertical="center"/>
    </xf>
    <xf numFmtId="2" fontId="0" fillId="0" borderId="0" xfId="0" applyNumberFormat="1" applyAlignment="1" applyProtection="1">
      <alignment wrapText="1"/>
    </xf>
    <xf numFmtId="20" fontId="0" fillId="0" borderId="50" xfId="0" applyNumberFormat="1" applyFont="1" applyBorder="1" applyAlignment="1" applyProtection="1">
      <alignment horizontal="center" vertical="center"/>
    </xf>
    <xf numFmtId="165" fontId="0" fillId="9" borderId="48" xfId="0" applyNumberFormat="1" applyFont="1" applyFill="1" applyBorder="1" applyAlignment="1" applyProtection="1">
      <alignment horizontal="center" vertical="center"/>
    </xf>
    <xf numFmtId="20" fontId="0" fillId="5" borderId="52" xfId="0" applyNumberFormat="1" applyFont="1" applyFill="1" applyBorder="1" applyAlignment="1" applyProtection="1">
      <alignment horizontal="center" vertical="center"/>
    </xf>
    <xf numFmtId="20" fontId="0" fillId="5" borderId="53" xfId="0" applyNumberFormat="1" applyFont="1" applyFill="1" applyBorder="1" applyAlignment="1" applyProtection="1">
      <alignment horizontal="center" vertical="center"/>
    </xf>
    <xf numFmtId="20" fontId="0" fillId="15" borderId="52" xfId="0" applyNumberFormat="1" applyFont="1" applyFill="1" applyBorder="1" applyAlignment="1" applyProtection="1">
      <alignment horizontal="center" vertical="center"/>
    </xf>
    <xf numFmtId="2" fontId="0" fillId="15" borderId="56" xfId="0" applyNumberFormat="1" applyFont="1" applyFill="1" applyBorder="1" applyAlignment="1" applyProtection="1">
      <alignment horizontal="center" vertical="center"/>
    </xf>
    <xf numFmtId="0" fontId="0" fillId="13" borderId="58" xfId="0" applyFill="1" applyBorder="1" applyAlignment="1" applyProtection="1">
      <alignment horizontal="center"/>
    </xf>
    <xf numFmtId="2" fontId="8" fillId="0" borderId="59" xfId="0" applyNumberFormat="1" applyFont="1" applyFill="1" applyBorder="1" applyAlignment="1" applyProtection="1">
      <alignment horizontal="center"/>
    </xf>
    <xf numFmtId="0" fontId="0" fillId="0" borderId="58" xfId="0" applyBorder="1" applyAlignment="1" applyProtection="1">
      <alignment horizontal="center"/>
    </xf>
    <xf numFmtId="2" fontId="2" fillId="0" borderId="59" xfId="0" applyNumberFormat="1" applyFont="1" applyFill="1" applyBorder="1" applyAlignment="1" applyProtection="1">
      <alignment horizontal="center"/>
    </xf>
    <xf numFmtId="0" fontId="0" fillId="8" borderId="60" xfId="0" applyFill="1" applyBorder="1" applyAlignment="1" applyProtection="1">
      <alignment horizontal="center" wrapText="1"/>
    </xf>
    <xf numFmtId="2" fontId="0" fillId="0" borderId="61" xfId="0" applyNumberFormat="1" applyBorder="1" applyProtection="1"/>
    <xf numFmtId="165" fontId="0" fillId="9" borderId="63" xfId="0" applyNumberFormat="1" applyFont="1" applyFill="1" applyBorder="1" applyAlignment="1" applyProtection="1">
      <alignment horizontal="center" vertical="center"/>
    </xf>
    <xf numFmtId="20" fontId="0" fillId="5" borderId="65" xfId="0" applyNumberFormat="1" applyFont="1" applyFill="1" applyBorder="1" applyAlignment="1" applyProtection="1">
      <alignment horizontal="center" vertical="center"/>
    </xf>
    <xf numFmtId="20" fontId="0" fillId="5" borderId="66" xfId="0" applyNumberFormat="1" applyFont="1" applyFill="1" applyBorder="1" applyAlignment="1" applyProtection="1">
      <alignment horizontal="center" vertical="center"/>
    </xf>
    <xf numFmtId="20" fontId="0" fillId="15" borderId="50" xfId="0" applyNumberFormat="1" applyFont="1" applyFill="1" applyBorder="1" applyAlignment="1" applyProtection="1">
      <alignment horizontal="center" vertical="center"/>
    </xf>
    <xf numFmtId="2" fontId="0" fillId="15" borderId="51" xfId="0" applyNumberFormat="1" applyFont="1" applyFill="1" applyBorder="1" applyAlignment="1" applyProtection="1">
      <alignment horizontal="center" vertical="center"/>
    </xf>
    <xf numFmtId="9" fontId="3" fillId="17" borderId="19" xfId="0" applyNumberFormat="1" applyFont="1" applyFill="1" applyBorder="1" applyAlignment="1" applyProtection="1">
      <alignment horizontal="center"/>
    </xf>
    <xf numFmtId="2" fontId="8" fillId="0" borderId="20" xfId="0" applyNumberFormat="1" applyFont="1" applyFill="1" applyBorder="1" applyAlignment="1" applyProtection="1">
      <alignment horizontal="center"/>
    </xf>
    <xf numFmtId="0" fontId="0" fillId="0" borderId="19" xfId="0" applyBorder="1" applyAlignment="1" applyProtection="1">
      <alignment horizontal="center"/>
    </xf>
    <xf numFmtId="2" fontId="2" fillId="0" borderId="20" xfId="0" applyNumberFormat="1" applyFont="1" applyFill="1" applyBorder="1" applyAlignment="1" applyProtection="1">
      <alignment horizontal="center"/>
    </xf>
    <xf numFmtId="2" fontId="0" fillId="8" borderId="69" xfId="0" applyNumberFormat="1" applyFill="1" applyBorder="1" applyAlignment="1" applyProtection="1">
      <alignment horizontal="center" wrapText="1"/>
    </xf>
    <xf numFmtId="20" fontId="0" fillId="5" borderId="50" xfId="0" applyNumberFormat="1" applyFont="1" applyFill="1" applyBorder="1" applyAlignment="1" applyProtection="1">
      <alignment horizontal="center" vertical="center"/>
    </xf>
    <xf numFmtId="20" fontId="0" fillId="5" borderId="70" xfId="0" applyNumberFormat="1" applyFont="1" applyFill="1" applyBorder="1" applyAlignment="1" applyProtection="1">
      <alignment horizontal="center" vertical="center"/>
    </xf>
    <xf numFmtId="9" fontId="3" fillId="18" borderId="19" xfId="0" applyNumberFormat="1" applyFont="1" applyFill="1" applyBorder="1" applyAlignment="1" applyProtection="1">
      <alignment horizontal="center"/>
    </xf>
    <xf numFmtId="0" fontId="0" fillId="0" borderId="71" xfId="0" applyBorder="1" applyAlignment="1" applyProtection="1">
      <alignment horizontal="center"/>
    </xf>
    <xf numFmtId="2" fontId="2" fillId="0" borderId="35" xfId="0" applyNumberFormat="1" applyFont="1" applyFill="1" applyBorder="1" applyAlignment="1" applyProtection="1">
      <alignment horizontal="center"/>
    </xf>
    <xf numFmtId="0" fontId="0" fillId="0" borderId="72" xfId="0" applyBorder="1" applyAlignment="1" applyProtection="1">
      <alignment horizontal="center" wrapText="1"/>
    </xf>
    <xf numFmtId="20" fontId="0" fillId="5" borderId="73" xfId="0" applyNumberFormat="1" applyFont="1" applyFill="1" applyBorder="1" applyAlignment="1" applyProtection="1">
      <alignment horizontal="center" vertical="center"/>
    </xf>
    <xf numFmtId="20" fontId="0" fillId="5" borderId="74" xfId="0" applyNumberFormat="1" applyFont="1" applyFill="1" applyBorder="1" applyAlignment="1" applyProtection="1">
      <alignment horizontal="center" vertical="center"/>
    </xf>
    <xf numFmtId="9" fontId="3" fillId="19" borderId="19" xfId="0" applyNumberFormat="1" applyFont="1" applyFill="1" applyBorder="1" applyAlignment="1" applyProtection="1">
      <alignment horizontal="center"/>
    </xf>
    <xf numFmtId="0" fontId="0" fillId="7" borderId="75" xfId="0" applyFill="1" applyBorder="1" applyAlignment="1" applyProtection="1">
      <alignment horizontal="center"/>
    </xf>
    <xf numFmtId="2" fontId="0" fillId="7" borderId="10" xfId="0" applyNumberFormat="1" applyFill="1" applyBorder="1" applyAlignment="1" applyProtection="1">
      <alignment horizontal="center"/>
    </xf>
    <xf numFmtId="0" fontId="0" fillId="5" borderId="71" xfId="0" applyFill="1" applyBorder="1" applyAlignment="1" applyProtection="1">
      <alignment horizontal="center"/>
    </xf>
    <xf numFmtId="20" fontId="8" fillId="5" borderId="35" xfId="0" applyNumberFormat="1" applyFont="1" applyFill="1" applyBorder="1" applyAlignment="1" applyProtection="1">
      <alignment horizontal="center"/>
    </xf>
    <xf numFmtId="0" fontId="0" fillId="20" borderId="19" xfId="0" applyFill="1" applyBorder="1" applyAlignment="1" applyProtection="1">
      <alignment horizontal="center"/>
    </xf>
    <xf numFmtId="2" fontId="0" fillId="20" borderId="76" xfId="0" applyNumberFormat="1" applyFill="1" applyBorder="1" applyAlignment="1" applyProtection="1">
      <alignment horizontal="center"/>
    </xf>
    <xf numFmtId="20" fontId="0" fillId="14" borderId="50" xfId="0" applyNumberFormat="1" applyFont="1" applyFill="1" applyBorder="1" applyAlignment="1" applyProtection="1">
      <alignment horizontal="center" vertical="center"/>
    </xf>
    <xf numFmtId="20" fontId="0" fillId="14" borderId="70" xfId="0" applyNumberFormat="1" applyFont="1" applyFill="1" applyBorder="1" applyAlignment="1" applyProtection="1">
      <alignment horizontal="center" vertical="center"/>
    </xf>
    <xf numFmtId="0" fontId="3" fillId="21" borderId="78" xfId="0" applyFont="1" applyFill="1" applyBorder="1" applyAlignment="1" applyProtection="1">
      <alignment horizontal="center"/>
    </xf>
    <xf numFmtId="2" fontId="8" fillId="0" borderId="79" xfId="0" applyNumberFormat="1" applyFont="1" applyFill="1" applyBorder="1" applyAlignment="1" applyProtection="1">
      <alignment horizontal="center"/>
    </xf>
    <xf numFmtId="166" fontId="0" fillId="6" borderId="19" xfId="0" applyNumberFormat="1" applyFont="1" applyFill="1" applyBorder="1" applyAlignment="1" applyProtection="1">
      <alignment horizontal="center"/>
    </xf>
    <xf numFmtId="2" fontId="0" fillId="6" borderId="76" xfId="0" applyNumberFormat="1" applyFont="1" applyFill="1" applyBorder="1" applyAlignment="1" applyProtection="1">
      <alignment horizontal="center"/>
    </xf>
    <xf numFmtId="165" fontId="0" fillId="9" borderId="82" xfId="0" applyNumberFormat="1" applyFont="1" applyFill="1" applyBorder="1" applyAlignment="1" applyProtection="1">
      <alignment horizontal="center" vertical="center"/>
    </xf>
    <xf numFmtId="20" fontId="0" fillId="0" borderId="84" xfId="0" applyNumberFormat="1" applyFont="1" applyBorder="1" applyAlignment="1" applyProtection="1">
      <alignment horizontal="center" vertical="center"/>
    </xf>
    <xf numFmtId="20" fontId="0" fillId="14" borderId="86" xfId="0" applyNumberFormat="1" applyFont="1" applyFill="1" applyBorder="1" applyAlignment="1" applyProtection="1">
      <alignment horizontal="center" vertical="center"/>
    </xf>
    <xf numFmtId="20" fontId="0" fillId="14" borderId="87" xfId="0" applyNumberFormat="1" applyFont="1" applyFill="1" applyBorder="1" applyAlignment="1" applyProtection="1">
      <alignment horizontal="center" vertical="center"/>
    </xf>
    <xf numFmtId="20" fontId="0" fillId="15" borderId="84" xfId="0" applyNumberFormat="1" applyFont="1" applyFill="1" applyBorder="1" applyAlignment="1" applyProtection="1">
      <alignment horizontal="center" vertical="center"/>
    </xf>
    <xf numFmtId="2" fontId="0" fillId="15" borderId="85" xfId="0" applyNumberFormat="1" applyFont="1" applyFill="1" applyBorder="1" applyAlignment="1" applyProtection="1">
      <alignment horizontal="center" vertical="center"/>
    </xf>
    <xf numFmtId="0" fontId="3" fillId="17" borderId="90" xfId="0" applyFont="1" applyFill="1" applyBorder="1" applyAlignment="1" applyProtection="1">
      <alignment horizontal="center"/>
    </xf>
    <xf numFmtId="2" fontId="8" fillId="0" borderId="91" xfId="0" applyNumberFormat="1" applyFont="1" applyFill="1" applyBorder="1" applyAlignment="1" applyProtection="1">
      <alignment horizontal="center"/>
    </xf>
    <xf numFmtId="0" fontId="0" fillId="22" borderId="92" xfId="0" applyFill="1" applyBorder="1" applyAlignment="1" applyProtection="1">
      <alignment horizontal="center"/>
    </xf>
    <xf numFmtId="2" fontId="2" fillId="22" borderId="93" xfId="0" applyNumberFormat="1" applyFont="1" applyFill="1" applyBorder="1" applyAlignment="1" applyProtection="1">
      <alignment horizontal="center"/>
    </xf>
    <xf numFmtId="167" fontId="0" fillId="14" borderId="47" xfId="0" applyNumberFormat="1" applyFill="1" applyBorder="1" applyAlignment="1" applyProtection="1">
      <alignment horizontal="left" vertical="center"/>
    </xf>
    <xf numFmtId="167" fontId="0" fillId="14" borderId="48" xfId="0" applyNumberFormat="1" applyFill="1" applyBorder="1" applyAlignment="1" applyProtection="1">
      <alignment horizontal="center" vertical="center"/>
    </xf>
    <xf numFmtId="20" fontId="0" fillId="0" borderId="52" xfId="0" applyNumberFormat="1" applyBorder="1" applyAlignment="1" applyProtection="1">
      <alignment horizontal="center" vertical="center"/>
    </xf>
    <xf numFmtId="165" fontId="0" fillId="9" borderId="48" xfId="0" applyNumberFormat="1" applyFill="1" applyBorder="1" applyAlignment="1" applyProtection="1">
      <alignment horizontal="center" vertical="center"/>
    </xf>
    <xf numFmtId="20" fontId="0" fillId="5" borderId="52" xfId="0" applyNumberFormat="1" applyFill="1" applyBorder="1" applyAlignment="1" applyProtection="1">
      <alignment horizontal="center" vertical="center"/>
    </xf>
    <xf numFmtId="20" fontId="0" fillId="5" borderId="53" xfId="0" applyNumberFormat="1" applyFill="1" applyBorder="1" applyAlignment="1" applyProtection="1">
      <alignment horizontal="center" vertical="center"/>
    </xf>
    <xf numFmtId="20" fontId="0" fillId="15" borderId="52" xfId="0" applyNumberFormat="1" applyFill="1" applyBorder="1" applyAlignment="1" applyProtection="1">
      <alignment horizontal="center" vertical="center"/>
    </xf>
    <xf numFmtId="2" fontId="0" fillId="15" borderId="56" xfId="0" applyNumberFormat="1" applyFill="1" applyBorder="1" applyAlignment="1" applyProtection="1">
      <alignment horizontal="center" vertical="center"/>
    </xf>
    <xf numFmtId="0" fontId="0" fillId="13" borderId="95" xfId="0" applyFont="1" applyFill="1" applyBorder="1" applyAlignment="1" applyProtection="1">
      <alignment horizontal="center" wrapText="1"/>
    </xf>
    <xf numFmtId="2" fontId="0" fillId="0" borderId="10" xfId="0" applyNumberFormat="1" applyBorder="1" applyProtection="1"/>
    <xf numFmtId="166" fontId="0" fillId="14" borderId="62" xfId="0" applyNumberFormat="1" applyFill="1" applyBorder="1" applyAlignment="1" applyProtection="1">
      <alignment horizontal="left" vertical="center"/>
    </xf>
    <xf numFmtId="167" fontId="0" fillId="14" borderId="63" xfId="0" applyNumberFormat="1" applyFill="1" applyBorder="1" applyAlignment="1" applyProtection="1">
      <alignment horizontal="center" vertical="center"/>
    </xf>
    <xf numFmtId="20" fontId="0" fillId="0" borderId="50" xfId="0" applyNumberFormat="1" applyBorder="1" applyAlignment="1" applyProtection="1">
      <alignment horizontal="center" vertical="center"/>
    </xf>
    <xf numFmtId="165" fontId="0" fillId="9" borderId="63" xfId="0" applyNumberFormat="1" applyFill="1" applyBorder="1" applyAlignment="1" applyProtection="1">
      <alignment horizontal="center" vertical="center"/>
    </xf>
    <xf numFmtId="20" fontId="0" fillId="5" borderId="65" xfId="0" applyNumberFormat="1" applyFill="1" applyBorder="1" applyAlignment="1" applyProtection="1">
      <alignment horizontal="center" vertical="center"/>
    </xf>
    <xf numFmtId="20" fontId="0" fillId="5" borderId="66" xfId="0" applyNumberFormat="1" applyFill="1" applyBorder="1" applyAlignment="1" applyProtection="1">
      <alignment horizontal="center" vertical="center"/>
    </xf>
    <xf numFmtId="20" fontId="0" fillId="15" borderId="50" xfId="0" applyNumberFormat="1" applyFill="1" applyBorder="1" applyAlignment="1" applyProtection="1">
      <alignment horizontal="center" vertical="center"/>
    </xf>
    <xf numFmtId="2" fontId="0" fillId="15" borderId="51" xfId="0" applyNumberFormat="1" applyFill="1" applyBorder="1" applyAlignment="1" applyProtection="1">
      <alignment horizontal="center" vertical="center"/>
    </xf>
    <xf numFmtId="9" fontId="3" fillId="17" borderId="68" xfId="0" applyNumberFormat="1" applyFont="1" applyFill="1" applyBorder="1" applyAlignment="1" applyProtection="1">
      <alignment horizontal="center" wrapText="1"/>
    </xf>
    <xf numFmtId="2" fontId="0" fillId="0" borderId="20" xfId="0" applyNumberFormat="1" applyBorder="1" applyProtection="1"/>
    <xf numFmtId="20" fontId="0" fillId="5" borderId="50" xfId="0" applyNumberFormat="1" applyFill="1" applyBorder="1" applyAlignment="1" applyProtection="1">
      <alignment horizontal="center" vertical="center"/>
    </xf>
    <xf numFmtId="20" fontId="0" fillId="5" borderId="70" xfId="0" applyNumberFormat="1" applyFill="1" applyBorder="1" applyAlignment="1" applyProtection="1">
      <alignment horizontal="center" vertical="center"/>
    </xf>
    <xf numFmtId="9" fontId="3" fillId="18" borderId="68" xfId="0" applyNumberFormat="1" applyFont="1" applyFill="1" applyBorder="1" applyAlignment="1" applyProtection="1">
      <alignment horizontal="center" wrapText="1"/>
    </xf>
    <xf numFmtId="20" fontId="0" fillId="5" borderId="73" xfId="0" applyNumberFormat="1" applyFill="1" applyBorder="1" applyAlignment="1" applyProtection="1">
      <alignment horizontal="center" vertical="center"/>
    </xf>
    <xf numFmtId="20" fontId="0" fillId="5" borderId="74" xfId="0" applyNumberFormat="1" applyFill="1" applyBorder="1" applyAlignment="1" applyProtection="1">
      <alignment horizontal="center" vertical="center"/>
    </xf>
    <xf numFmtId="9" fontId="3" fillId="19" borderId="68" xfId="0" applyNumberFormat="1" applyFont="1" applyFill="1" applyBorder="1" applyAlignment="1" applyProtection="1">
      <alignment horizontal="center" wrapText="1"/>
    </xf>
    <xf numFmtId="0" fontId="0" fillId="5" borderId="68" xfId="0" applyFont="1" applyFill="1" applyBorder="1" applyAlignment="1" applyProtection="1">
      <alignment horizontal="center" wrapText="1"/>
    </xf>
    <xf numFmtId="20" fontId="0" fillId="0" borderId="20" xfId="0" applyNumberFormat="1" applyBorder="1" applyProtection="1"/>
    <xf numFmtId="20" fontId="0" fillId="14" borderId="50" xfId="0" applyNumberFormat="1" applyFill="1" applyBorder="1" applyAlignment="1" applyProtection="1">
      <alignment horizontal="center" vertical="center"/>
    </xf>
    <xf numFmtId="20" fontId="0" fillId="14" borderId="70" xfId="0" applyNumberFormat="1" applyFill="1" applyBorder="1" applyAlignment="1" applyProtection="1">
      <alignment horizontal="center" vertical="center"/>
    </xf>
    <xf numFmtId="0" fontId="3" fillId="21" borderId="68" xfId="0" applyFont="1" applyFill="1" applyBorder="1" applyAlignment="1" applyProtection="1">
      <alignment horizontal="center" wrapText="1"/>
    </xf>
    <xf numFmtId="166" fontId="0" fillId="14" borderId="81" xfId="0" applyNumberFormat="1" applyFill="1" applyBorder="1" applyAlignment="1" applyProtection="1">
      <alignment horizontal="left" vertical="center"/>
    </xf>
    <xf numFmtId="167" fontId="0" fillId="14" borderId="82" xfId="0" applyNumberFormat="1" applyFill="1" applyBorder="1" applyAlignment="1" applyProtection="1">
      <alignment horizontal="center" vertical="center"/>
    </xf>
    <xf numFmtId="165" fontId="0" fillId="9" borderId="82" xfId="0" applyNumberFormat="1" applyFill="1" applyBorder="1" applyAlignment="1" applyProtection="1">
      <alignment horizontal="center" vertical="center"/>
    </xf>
    <xf numFmtId="20" fontId="0" fillId="0" borderId="84" xfId="0" applyNumberFormat="1" applyBorder="1" applyAlignment="1" applyProtection="1">
      <alignment horizontal="center" vertical="center"/>
    </xf>
    <xf numFmtId="20" fontId="0" fillId="14" borderId="86" xfId="0" applyNumberFormat="1" applyFill="1" applyBorder="1" applyAlignment="1" applyProtection="1">
      <alignment horizontal="center" vertical="center"/>
    </xf>
    <xf numFmtId="20" fontId="0" fillId="14" borderId="87" xfId="0" applyNumberFormat="1" applyFill="1" applyBorder="1" applyAlignment="1" applyProtection="1">
      <alignment horizontal="center" vertical="center"/>
    </xf>
    <xf numFmtId="20" fontId="0" fillId="15" borderId="84" xfId="0" applyNumberFormat="1" applyFill="1" applyBorder="1" applyAlignment="1" applyProtection="1">
      <alignment horizontal="center" vertical="center"/>
    </xf>
    <xf numFmtId="2" fontId="0" fillId="15" borderId="85" xfId="0" applyNumberFormat="1" applyFill="1" applyBorder="1" applyAlignment="1" applyProtection="1">
      <alignment horizontal="center" vertical="center"/>
    </xf>
    <xf numFmtId="0" fontId="3" fillId="17" borderId="68" xfId="0" applyFont="1" applyFill="1" applyBorder="1" applyAlignment="1" applyProtection="1">
      <alignment horizontal="center" wrapText="1"/>
    </xf>
    <xf numFmtId="166" fontId="0" fillId="14" borderId="47" xfId="0" applyNumberFormat="1" applyFill="1" applyBorder="1" applyAlignment="1" applyProtection="1">
      <alignment horizontal="left" vertical="center"/>
    </xf>
    <xf numFmtId="0" fontId="0" fillId="0" borderId="68" xfId="0" applyFont="1" applyBorder="1" applyAlignment="1" applyProtection="1">
      <alignment horizontal="center" wrapText="1"/>
    </xf>
    <xf numFmtId="0" fontId="0" fillId="7" borderId="68" xfId="0" applyFont="1" applyFill="1" applyBorder="1" applyAlignment="1" applyProtection="1">
      <alignment horizontal="center" wrapText="1"/>
    </xf>
    <xf numFmtId="0" fontId="0" fillId="20" borderId="68" xfId="0" applyFont="1" applyFill="1" applyBorder="1" applyAlignment="1" applyProtection="1">
      <alignment horizontal="center" wrapText="1"/>
    </xf>
    <xf numFmtId="166" fontId="0" fillId="6" borderId="68" xfId="0" applyNumberFormat="1" applyFont="1" applyFill="1" applyBorder="1" applyAlignment="1" applyProtection="1">
      <alignment horizontal="center" wrapText="1"/>
    </xf>
    <xf numFmtId="0" fontId="0" fillId="8" borderId="68" xfId="0" applyFont="1" applyFill="1" applyBorder="1" applyAlignment="1" applyProtection="1">
      <alignment horizontal="center" wrapText="1"/>
    </xf>
    <xf numFmtId="2" fontId="0" fillId="0" borderId="0" xfId="0" applyNumberFormat="1" applyBorder="1" applyProtection="1"/>
    <xf numFmtId="167" fontId="0" fillId="14" borderId="47" xfId="0" applyNumberFormat="1" applyFill="1" applyBorder="1" applyAlignment="1" applyProtection="1">
      <alignment horizontal="center" vertical="center"/>
    </xf>
    <xf numFmtId="165" fontId="0" fillId="9" borderId="47" xfId="0" applyNumberFormat="1" applyFill="1" applyBorder="1" applyAlignment="1" applyProtection="1">
      <alignment horizontal="center" vertical="center"/>
    </xf>
    <xf numFmtId="167" fontId="0" fillId="14" borderId="62" xfId="0" applyNumberFormat="1" applyFill="1" applyBorder="1" applyAlignment="1" applyProtection="1">
      <alignment horizontal="center" vertical="center"/>
    </xf>
    <xf numFmtId="165" fontId="0" fillId="9" borderId="62" xfId="0" applyNumberFormat="1" applyFill="1" applyBorder="1" applyAlignment="1" applyProtection="1">
      <alignment horizontal="center" vertical="center"/>
    </xf>
    <xf numFmtId="2" fontId="0" fillId="0" borderId="0" xfId="0" applyNumberFormat="1" applyBorder="1" applyAlignment="1" applyProtection="1"/>
    <xf numFmtId="167" fontId="0" fillId="14" borderId="81" xfId="0" applyNumberFormat="1" applyFill="1" applyBorder="1" applyAlignment="1" applyProtection="1">
      <alignment horizontal="center" vertical="center"/>
    </xf>
    <xf numFmtId="165" fontId="0" fillId="9" borderId="81" xfId="0" applyNumberFormat="1" applyFill="1" applyBorder="1" applyAlignment="1" applyProtection="1">
      <alignment horizontal="center" vertical="center"/>
    </xf>
    <xf numFmtId="20" fontId="0" fillId="0" borderId="44" xfId="0" applyNumberFormat="1" applyBorder="1" applyAlignment="1" applyProtection="1">
      <alignment horizontal="center" vertical="center"/>
    </xf>
    <xf numFmtId="20" fontId="0" fillId="0" borderId="54" xfId="0" applyNumberFormat="1" applyBorder="1" applyAlignment="1" applyProtection="1">
      <alignment horizontal="center" vertical="center"/>
      <protection locked="0"/>
    </xf>
    <xf numFmtId="20" fontId="0" fillId="0" borderId="52" xfId="0" applyNumberFormat="1" applyBorder="1" applyAlignment="1" applyProtection="1">
      <alignment horizontal="center" vertical="center"/>
      <protection locked="0"/>
    </xf>
    <xf numFmtId="20" fontId="0" fillId="0" borderId="56" xfId="0" applyNumberFormat="1" applyBorder="1" applyAlignment="1" applyProtection="1">
      <alignment horizontal="center" vertical="center"/>
      <protection locked="0"/>
    </xf>
    <xf numFmtId="0" fontId="0" fillId="0" borderId="48" xfId="0" applyBorder="1" applyAlignment="1" applyProtection="1">
      <alignment horizontal="center" vertical="center"/>
      <protection locked="0"/>
    </xf>
    <xf numFmtId="20" fontId="0" fillId="15" borderId="54" xfId="0" applyNumberFormat="1" applyFill="1" applyBorder="1" applyAlignment="1" applyProtection="1">
      <alignment horizontal="center" vertical="center"/>
      <protection locked="0"/>
    </xf>
    <xf numFmtId="20" fontId="0" fillId="15" borderId="55" xfId="0" applyNumberFormat="1" applyFill="1" applyBorder="1" applyAlignment="1" applyProtection="1">
      <alignment horizontal="center" vertical="center" wrapText="1"/>
      <protection locked="0"/>
    </xf>
    <xf numFmtId="0" fontId="0" fillId="3" borderId="57" xfId="0" applyFill="1" applyBorder="1" applyAlignment="1" applyProtection="1">
      <alignment horizontal="center" vertical="center" wrapText="1"/>
      <protection locked="0"/>
    </xf>
    <xf numFmtId="20" fontId="0" fillId="0" borderId="49" xfId="0" applyNumberFormat="1" applyBorder="1" applyAlignment="1" applyProtection="1">
      <alignment horizontal="center" vertical="center"/>
      <protection locked="0"/>
    </xf>
    <xf numFmtId="20" fontId="0" fillId="0" borderId="50" xfId="0" applyNumberFormat="1" applyBorder="1" applyAlignment="1" applyProtection="1">
      <alignment horizontal="center" vertical="center"/>
      <protection locked="0"/>
    </xf>
    <xf numFmtId="20" fontId="0" fillId="0" borderId="51" xfId="0" applyNumberFormat="1" applyBorder="1" applyAlignment="1" applyProtection="1">
      <alignment horizontal="center" vertical="center"/>
      <protection locked="0"/>
    </xf>
    <xf numFmtId="0" fontId="0" fillId="0" borderId="63" xfId="0" applyBorder="1" applyAlignment="1" applyProtection="1">
      <alignment horizontal="center" vertical="center"/>
      <protection locked="0"/>
    </xf>
    <xf numFmtId="20" fontId="0" fillId="15" borderId="49" xfId="0" applyNumberFormat="1" applyFill="1" applyBorder="1" applyAlignment="1" applyProtection="1">
      <alignment horizontal="center" vertical="center"/>
      <protection locked="0"/>
    </xf>
    <xf numFmtId="20" fontId="0" fillId="15" borderId="67" xfId="0" applyNumberFormat="1" applyFill="1" applyBorder="1" applyAlignment="1" applyProtection="1">
      <alignment horizontal="center" vertical="center" wrapText="1"/>
      <protection locked="0"/>
    </xf>
    <xf numFmtId="0" fontId="0" fillId="3" borderId="68" xfId="0" applyFill="1" applyBorder="1" applyAlignment="1" applyProtection="1">
      <alignment horizontal="center" vertical="center" wrapText="1"/>
      <protection locked="0"/>
    </xf>
    <xf numFmtId="0" fontId="0" fillId="0" borderId="64" xfId="0" applyBorder="1" applyAlignment="1" applyProtection="1">
      <alignment horizontal="center" vertical="center"/>
      <protection locked="0"/>
    </xf>
    <xf numFmtId="20" fontId="0" fillId="14" borderId="49" xfId="0" applyNumberFormat="1" applyFill="1" applyBorder="1" applyAlignment="1" applyProtection="1">
      <alignment horizontal="center" vertical="center"/>
      <protection locked="0"/>
    </xf>
    <xf numFmtId="20" fontId="0" fillId="14" borderId="50" xfId="0" applyNumberFormat="1" applyFill="1" applyBorder="1" applyAlignment="1" applyProtection="1">
      <alignment horizontal="center" vertical="center"/>
      <protection locked="0"/>
    </xf>
    <xf numFmtId="20" fontId="0" fillId="14" borderId="51" xfId="0" applyNumberFormat="1" applyFill="1" applyBorder="1" applyAlignment="1" applyProtection="1">
      <alignment horizontal="center" vertical="center"/>
      <protection locked="0"/>
    </xf>
    <xf numFmtId="0" fontId="0" fillId="14" borderId="63" xfId="0" applyFill="1" applyBorder="1" applyAlignment="1" applyProtection="1">
      <alignment horizontal="center" vertical="center"/>
      <protection locked="0"/>
    </xf>
    <xf numFmtId="20" fontId="0" fillId="14" borderId="83" xfId="0" applyNumberFormat="1" applyFill="1" applyBorder="1" applyAlignment="1" applyProtection="1">
      <alignment horizontal="center" vertical="center"/>
      <protection locked="0"/>
    </xf>
    <xf numFmtId="20" fontId="0" fillId="14" borderId="84" xfId="0" applyNumberFormat="1" applyFill="1" applyBorder="1" applyAlignment="1" applyProtection="1">
      <alignment horizontal="center" vertical="center"/>
      <protection locked="0"/>
    </xf>
    <xf numFmtId="20" fontId="0" fillId="14" borderId="85" xfId="0" applyNumberFormat="1" applyFill="1" applyBorder="1" applyAlignment="1" applyProtection="1">
      <alignment horizontal="center" vertical="center"/>
      <protection locked="0"/>
    </xf>
    <xf numFmtId="0" fontId="0" fillId="14" borderId="82" xfId="0" applyFill="1" applyBorder="1" applyAlignment="1" applyProtection="1">
      <alignment horizontal="center" vertical="center"/>
      <protection locked="0"/>
    </xf>
    <xf numFmtId="20" fontId="0" fillId="15" borderId="83" xfId="0" applyNumberFormat="1" applyFill="1" applyBorder="1" applyAlignment="1" applyProtection="1">
      <alignment horizontal="center" vertical="center"/>
      <protection locked="0"/>
    </xf>
    <xf numFmtId="20" fontId="0" fillId="15" borderId="88" xfId="0" applyNumberFormat="1" applyFill="1" applyBorder="1" applyAlignment="1" applyProtection="1">
      <alignment horizontal="center" vertical="center" wrapText="1"/>
      <protection locked="0"/>
    </xf>
    <xf numFmtId="0" fontId="0" fillId="3" borderId="89" xfId="0" applyFill="1" applyBorder="1" applyAlignment="1" applyProtection="1">
      <alignment horizontal="center" vertical="center" wrapText="1"/>
      <protection locked="0"/>
    </xf>
    <xf numFmtId="0" fontId="0" fillId="13" borderId="58" xfId="0" applyFill="1" applyBorder="1" applyAlignment="1" applyProtection="1">
      <alignment horizontal="center"/>
      <protection locked="0"/>
    </xf>
    <xf numFmtId="2" fontId="8" fillId="0" borderId="59" xfId="0" applyNumberFormat="1" applyFont="1" applyFill="1" applyBorder="1" applyAlignment="1" applyProtection="1">
      <alignment horizontal="center"/>
      <protection locked="0"/>
    </xf>
    <xf numFmtId="0" fontId="0" fillId="0" borderId="58" xfId="0" applyBorder="1" applyAlignment="1" applyProtection="1">
      <alignment horizontal="center"/>
      <protection locked="0"/>
    </xf>
    <xf numFmtId="2" fontId="2" fillId="0" borderId="59" xfId="0" applyNumberFormat="1" applyFont="1" applyFill="1" applyBorder="1" applyAlignment="1" applyProtection="1">
      <alignment horizontal="center"/>
      <protection locked="0"/>
    </xf>
    <xf numFmtId="0" fontId="0" fillId="8" borderId="60" xfId="0" applyFill="1" applyBorder="1" applyAlignment="1" applyProtection="1">
      <alignment horizontal="center" wrapText="1"/>
      <protection locked="0"/>
    </xf>
    <xf numFmtId="2" fontId="0" fillId="0" borderId="0" xfId="0" applyNumberFormat="1" applyProtection="1">
      <protection locked="0"/>
    </xf>
    <xf numFmtId="9" fontId="3" fillId="17" borderId="19" xfId="0" applyNumberFormat="1" applyFont="1" applyFill="1" applyBorder="1" applyAlignment="1" applyProtection="1">
      <alignment horizontal="center"/>
      <protection locked="0"/>
    </xf>
    <xf numFmtId="2" fontId="8" fillId="0" borderId="20" xfId="0" applyNumberFormat="1" applyFont="1" applyFill="1" applyBorder="1" applyAlignment="1" applyProtection="1">
      <alignment horizontal="center"/>
      <protection locked="0"/>
    </xf>
    <xf numFmtId="0" fontId="0" fillId="0" borderId="19" xfId="0" applyBorder="1" applyAlignment="1" applyProtection="1">
      <alignment horizontal="center"/>
      <protection locked="0"/>
    </xf>
    <xf numFmtId="2" fontId="2" fillId="0" borderId="20" xfId="0" applyNumberFormat="1" applyFont="1" applyFill="1" applyBorder="1" applyAlignment="1" applyProtection="1">
      <alignment horizontal="center"/>
      <protection locked="0"/>
    </xf>
    <xf numFmtId="2" fontId="0" fillId="8" borderId="69" xfId="0" applyNumberFormat="1" applyFill="1" applyBorder="1" applyAlignment="1" applyProtection="1">
      <alignment horizontal="center" wrapText="1"/>
      <protection locked="0"/>
    </xf>
    <xf numFmtId="9" fontId="3" fillId="18" borderId="19" xfId="0" applyNumberFormat="1" applyFont="1" applyFill="1" applyBorder="1" applyAlignment="1" applyProtection="1">
      <alignment horizontal="center"/>
      <protection locked="0"/>
    </xf>
    <xf numFmtId="0" fontId="0" fillId="0" borderId="71" xfId="0" applyBorder="1" applyAlignment="1" applyProtection="1">
      <alignment horizontal="center"/>
      <protection locked="0"/>
    </xf>
    <xf numFmtId="2" fontId="2" fillId="0" borderId="35" xfId="0" applyNumberFormat="1" applyFont="1" applyFill="1" applyBorder="1" applyAlignment="1" applyProtection="1">
      <alignment horizontal="center"/>
      <protection locked="0"/>
    </xf>
    <xf numFmtId="0" fontId="0" fillId="0" borderId="72" xfId="0" applyBorder="1" applyAlignment="1" applyProtection="1">
      <alignment horizontal="center" wrapText="1"/>
      <protection locked="0"/>
    </xf>
    <xf numFmtId="9" fontId="3" fillId="19" borderId="19" xfId="0" applyNumberFormat="1" applyFont="1" applyFill="1" applyBorder="1" applyAlignment="1" applyProtection="1">
      <alignment horizontal="center"/>
      <protection locked="0"/>
    </xf>
    <xf numFmtId="0" fontId="0" fillId="7" borderId="75" xfId="0" applyFill="1" applyBorder="1" applyAlignment="1" applyProtection="1">
      <alignment horizontal="center"/>
      <protection locked="0"/>
    </xf>
    <xf numFmtId="2" fontId="0" fillId="7" borderId="10" xfId="0" applyNumberFormat="1" applyFill="1" applyBorder="1" applyAlignment="1" applyProtection="1">
      <alignment horizontal="center"/>
      <protection locked="0"/>
    </xf>
    <xf numFmtId="0" fontId="0" fillId="5" borderId="71" xfId="0" applyFill="1" applyBorder="1" applyAlignment="1" applyProtection="1">
      <alignment horizontal="center"/>
      <protection locked="0"/>
    </xf>
    <xf numFmtId="20" fontId="8" fillId="5" borderId="35" xfId="0" applyNumberFormat="1" applyFont="1" applyFill="1" applyBorder="1" applyAlignment="1" applyProtection="1">
      <alignment horizontal="center"/>
      <protection locked="0"/>
    </xf>
    <xf numFmtId="0" fontId="0" fillId="20" borderId="19" xfId="0" applyFill="1" applyBorder="1" applyAlignment="1" applyProtection="1">
      <alignment horizontal="center"/>
      <protection locked="0"/>
    </xf>
    <xf numFmtId="2" fontId="0" fillId="20" borderId="76" xfId="0" applyNumberFormat="1" applyFill="1" applyBorder="1" applyAlignment="1" applyProtection="1">
      <alignment horizontal="center"/>
      <protection locked="0"/>
    </xf>
    <xf numFmtId="0" fontId="3" fillId="21" borderId="78" xfId="0" applyFont="1" applyFill="1" applyBorder="1" applyAlignment="1" applyProtection="1">
      <alignment horizontal="center"/>
      <protection locked="0"/>
    </xf>
    <xf numFmtId="2" fontId="8" fillId="0" borderId="79" xfId="0" applyNumberFormat="1" applyFont="1" applyFill="1" applyBorder="1" applyAlignment="1" applyProtection="1">
      <alignment horizontal="center"/>
      <protection locked="0"/>
    </xf>
    <xf numFmtId="166" fontId="0" fillId="6" borderId="19" xfId="0" applyNumberFormat="1" applyFont="1" applyFill="1" applyBorder="1" applyAlignment="1" applyProtection="1">
      <alignment horizontal="center"/>
      <protection locked="0"/>
    </xf>
    <xf numFmtId="2" fontId="0" fillId="6" borderId="76" xfId="0" applyNumberFormat="1" applyFont="1" applyFill="1" applyBorder="1" applyAlignment="1" applyProtection="1">
      <alignment horizontal="center"/>
      <protection locked="0"/>
    </xf>
    <xf numFmtId="0" fontId="3" fillId="17" borderId="90" xfId="0" applyFont="1" applyFill="1" applyBorder="1" applyAlignment="1" applyProtection="1">
      <alignment horizontal="center"/>
      <protection locked="0"/>
    </xf>
    <xf numFmtId="2" fontId="8" fillId="0" borderId="91" xfId="0" applyNumberFormat="1" applyFont="1" applyFill="1" applyBorder="1" applyAlignment="1" applyProtection="1">
      <alignment horizontal="center"/>
      <protection locked="0"/>
    </xf>
    <xf numFmtId="0" fontId="0" fillId="22" borderId="92" xfId="0" applyFill="1" applyBorder="1" applyAlignment="1" applyProtection="1">
      <alignment horizontal="center"/>
      <protection locked="0"/>
    </xf>
    <xf numFmtId="2" fontId="2" fillId="22" borderId="93" xfId="0" applyNumberFormat="1" applyFont="1" applyFill="1" applyBorder="1" applyAlignment="1" applyProtection="1">
      <alignment horizontal="center"/>
      <protection locked="0"/>
    </xf>
    <xf numFmtId="2" fontId="0" fillId="0" borderId="94" xfId="0" applyNumberFormat="1" applyBorder="1" applyAlignment="1" applyProtection="1">
      <alignment wrapText="1"/>
      <protection locked="0"/>
    </xf>
    <xf numFmtId="166" fontId="0" fillId="14" borderId="96" xfId="0" applyNumberFormat="1" applyFill="1" applyBorder="1" applyAlignment="1" applyProtection="1">
      <alignment horizontal="left" vertical="center"/>
    </xf>
    <xf numFmtId="165" fontId="0" fillId="9" borderId="97" xfId="0" applyNumberFormat="1" applyFill="1" applyBorder="1" applyAlignment="1" applyProtection="1">
      <alignment horizontal="center" vertical="center"/>
    </xf>
    <xf numFmtId="0" fontId="0" fillId="10" borderId="0" xfId="0" applyFill="1" applyBorder="1"/>
    <xf numFmtId="0" fontId="0" fillId="10" borderId="0" xfId="0" applyFill="1"/>
    <xf numFmtId="0" fontId="1" fillId="10" borderId="0" xfId="1" applyFill="1" applyBorder="1"/>
    <xf numFmtId="167" fontId="0" fillId="14" borderId="47" xfId="0" applyNumberFormat="1" applyFont="1" applyFill="1" applyBorder="1" applyAlignment="1" applyProtection="1">
      <alignment horizontal="left" vertical="center"/>
      <protection locked="0"/>
    </xf>
    <xf numFmtId="167" fontId="0" fillId="14" borderId="48" xfId="0" applyNumberFormat="1" applyFont="1" applyFill="1" applyBorder="1" applyAlignment="1" applyProtection="1">
      <alignment horizontal="center" vertical="center"/>
      <protection locked="0"/>
    </xf>
    <xf numFmtId="20" fontId="0" fillId="0" borderId="49" xfId="0" applyNumberFormat="1" applyFont="1" applyBorder="1" applyAlignment="1" applyProtection="1">
      <alignment horizontal="center" vertical="center"/>
      <protection locked="0"/>
    </xf>
    <xf numFmtId="20" fontId="0" fillId="0" borderId="50" xfId="0" applyNumberFormat="1" applyFont="1" applyBorder="1" applyAlignment="1" applyProtection="1">
      <alignment horizontal="center" vertical="center"/>
      <protection locked="0"/>
    </xf>
    <xf numFmtId="20" fontId="0" fillId="0" borderId="51" xfId="0" applyNumberFormat="1" applyFont="1" applyBorder="1" applyAlignment="1" applyProtection="1">
      <alignment horizontal="center" vertical="center"/>
      <protection locked="0"/>
    </xf>
    <xf numFmtId="20" fontId="0" fillId="15" borderId="54" xfId="0" applyNumberFormat="1" applyFont="1" applyFill="1" applyBorder="1" applyAlignment="1" applyProtection="1">
      <alignment horizontal="center" vertical="center"/>
      <protection locked="0"/>
    </xf>
    <xf numFmtId="20" fontId="0" fillId="15" borderId="55" xfId="0" applyNumberFormat="1" applyFont="1" applyFill="1" applyBorder="1" applyAlignment="1" applyProtection="1">
      <alignment horizontal="center" vertical="center" wrapText="1"/>
      <protection locked="0"/>
    </xf>
    <xf numFmtId="0" fontId="0" fillId="3" borderId="57" xfId="0" applyFont="1" applyFill="1" applyBorder="1" applyAlignment="1" applyProtection="1">
      <alignment horizontal="center" vertical="center" wrapText="1"/>
      <protection locked="0"/>
    </xf>
    <xf numFmtId="2" fontId="0" fillId="0" borderId="61" xfId="0" applyNumberFormat="1" applyBorder="1" applyProtection="1">
      <protection locked="0"/>
    </xf>
    <xf numFmtId="0" fontId="0" fillId="0" borderId="0" xfId="0" applyProtection="1">
      <protection locked="0"/>
    </xf>
    <xf numFmtId="166" fontId="0" fillId="14" borderId="62" xfId="0" applyNumberFormat="1" applyFont="1" applyFill="1" applyBorder="1" applyAlignment="1" applyProtection="1">
      <alignment horizontal="left" vertical="center"/>
      <protection locked="0"/>
    </xf>
    <xf numFmtId="167" fontId="0" fillId="14" borderId="63" xfId="0" applyNumberFormat="1" applyFont="1" applyFill="1" applyBorder="1" applyAlignment="1" applyProtection="1">
      <alignment horizontal="center" vertical="center"/>
      <protection locked="0"/>
    </xf>
    <xf numFmtId="0" fontId="0" fillId="0" borderId="64" xfId="0" applyFont="1" applyBorder="1" applyAlignment="1" applyProtection="1">
      <alignment horizontal="center" vertical="center"/>
      <protection locked="0"/>
    </xf>
    <xf numFmtId="20" fontId="0" fillId="15" borderId="49" xfId="0" applyNumberFormat="1" applyFont="1" applyFill="1" applyBorder="1" applyAlignment="1" applyProtection="1">
      <alignment horizontal="center" vertical="center"/>
      <protection locked="0"/>
    </xf>
    <xf numFmtId="20" fontId="0" fillId="15" borderId="67" xfId="0" applyNumberFormat="1" applyFont="1" applyFill="1" applyBorder="1" applyAlignment="1" applyProtection="1">
      <alignment horizontal="center" vertical="center" wrapText="1"/>
      <protection locked="0"/>
    </xf>
    <xf numFmtId="0" fontId="0" fillId="3" borderId="68" xfId="0" applyFont="1" applyFill="1" applyBorder="1" applyAlignment="1" applyProtection="1">
      <alignment horizontal="center" vertical="center" wrapText="1"/>
      <protection locked="0"/>
    </xf>
    <xf numFmtId="0" fontId="0" fillId="0" borderId="63" xfId="0" applyFont="1" applyBorder="1" applyAlignment="1" applyProtection="1">
      <alignment horizontal="center" vertical="center"/>
      <protection locked="0"/>
    </xf>
    <xf numFmtId="20" fontId="0" fillId="14" borderId="49" xfId="0" applyNumberFormat="1" applyFont="1" applyFill="1" applyBorder="1" applyAlignment="1" applyProtection="1">
      <alignment horizontal="center" vertical="center"/>
      <protection locked="0"/>
    </xf>
    <xf numFmtId="20" fontId="0" fillId="14" borderId="50" xfId="0" applyNumberFormat="1" applyFont="1" applyFill="1" applyBorder="1" applyAlignment="1" applyProtection="1">
      <alignment horizontal="center" vertical="center"/>
      <protection locked="0"/>
    </xf>
    <xf numFmtId="20" fontId="0" fillId="14" borderId="51" xfId="0" applyNumberFormat="1" applyFont="1" applyFill="1" applyBorder="1" applyAlignment="1" applyProtection="1">
      <alignment horizontal="center" vertical="center"/>
      <protection locked="0"/>
    </xf>
    <xf numFmtId="0" fontId="0" fillId="14" borderId="63" xfId="0" applyFont="1" applyFill="1" applyBorder="1" applyAlignment="1" applyProtection="1">
      <alignment horizontal="center" vertical="center"/>
      <protection locked="0"/>
    </xf>
    <xf numFmtId="166" fontId="0" fillId="14" borderId="81" xfId="0" applyNumberFormat="1" applyFont="1" applyFill="1" applyBorder="1" applyAlignment="1" applyProtection="1">
      <alignment horizontal="left" vertical="center"/>
      <protection locked="0"/>
    </xf>
    <xf numFmtId="167" fontId="0" fillId="14" borderId="82" xfId="0" applyNumberFormat="1" applyFont="1" applyFill="1" applyBorder="1" applyAlignment="1" applyProtection="1">
      <alignment horizontal="center" vertical="center"/>
      <protection locked="0"/>
    </xf>
    <xf numFmtId="20" fontId="0" fillId="14" borderId="83" xfId="0" applyNumberFormat="1" applyFont="1" applyFill="1" applyBorder="1" applyAlignment="1" applyProtection="1">
      <alignment horizontal="center" vertical="center"/>
      <protection locked="0"/>
    </xf>
    <xf numFmtId="20" fontId="0" fillId="14" borderId="84" xfId="0" applyNumberFormat="1" applyFont="1" applyFill="1" applyBorder="1" applyAlignment="1" applyProtection="1">
      <alignment horizontal="center" vertical="center"/>
      <protection locked="0"/>
    </xf>
    <xf numFmtId="20" fontId="0" fillId="14" borderId="85" xfId="0" applyNumberFormat="1" applyFont="1" applyFill="1" applyBorder="1" applyAlignment="1" applyProtection="1">
      <alignment horizontal="center" vertical="center"/>
      <protection locked="0"/>
    </xf>
    <xf numFmtId="0" fontId="0" fillId="14" borderId="82" xfId="0" applyFont="1" applyFill="1" applyBorder="1" applyAlignment="1" applyProtection="1">
      <alignment horizontal="center" vertical="center"/>
      <protection locked="0"/>
    </xf>
    <xf numFmtId="20" fontId="0" fillId="15" borderId="83" xfId="0" applyNumberFormat="1" applyFont="1" applyFill="1" applyBorder="1" applyAlignment="1" applyProtection="1">
      <alignment horizontal="center" vertical="center"/>
      <protection locked="0"/>
    </xf>
    <xf numFmtId="20" fontId="0" fillId="15" borderId="88" xfId="0" applyNumberFormat="1" applyFont="1" applyFill="1" applyBorder="1" applyAlignment="1" applyProtection="1">
      <alignment horizontal="center" vertical="center" wrapText="1"/>
      <protection locked="0"/>
    </xf>
    <xf numFmtId="0" fontId="0" fillId="3" borderId="89" xfId="0" applyFont="1" applyFill="1" applyBorder="1" applyAlignment="1" applyProtection="1">
      <alignment horizontal="center" vertical="center" wrapText="1"/>
      <protection locked="0"/>
    </xf>
    <xf numFmtId="167" fontId="0" fillId="14" borderId="47" xfId="0" applyNumberFormat="1" applyFill="1" applyBorder="1" applyAlignment="1" applyProtection="1">
      <alignment horizontal="left" vertical="center"/>
      <protection locked="0"/>
    </xf>
    <xf numFmtId="167" fontId="0" fillId="14" borderId="48" xfId="0" applyNumberFormat="1" applyFill="1" applyBorder="1" applyAlignment="1" applyProtection="1">
      <alignment horizontal="center" vertical="center"/>
      <protection locked="0"/>
    </xf>
    <xf numFmtId="166" fontId="0" fillId="14" borderId="62" xfId="0" applyNumberFormat="1" applyFill="1" applyBorder="1" applyAlignment="1" applyProtection="1">
      <alignment horizontal="left" vertical="center"/>
      <protection locked="0"/>
    </xf>
    <xf numFmtId="167" fontId="0" fillId="14" borderId="63" xfId="0" applyNumberFormat="1" applyFill="1" applyBorder="1" applyAlignment="1" applyProtection="1">
      <alignment horizontal="center" vertical="center"/>
      <protection locked="0"/>
    </xf>
    <xf numFmtId="166" fontId="0" fillId="14" borderId="81" xfId="0" applyNumberFormat="1" applyFill="1" applyBorder="1" applyAlignment="1" applyProtection="1">
      <alignment horizontal="left" vertical="center"/>
      <protection locked="0"/>
    </xf>
    <xf numFmtId="167" fontId="0" fillId="14" borderId="82" xfId="0" applyNumberFormat="1" applyFill="1" applyBorder="1" applyAlignment="1" applyProtection="1">
      <alignment horizontal="center" vertical="center"/>
      <protection locked="0"/>
    </xf>
    <xf numFmtId="0" fontId="0" fillId="0" borderId="99" xfId="0" applyBorder="1" applyAlignment="1" applyProtection="1">
      <alignment wrapText="1"/>
    </xf>
    <xf numFmtId="0" fontId="0" fillId="0" borderId="100" xfId="0" applyBorder="1" applyAlignment="1" applyProtection="1">
      <alignment wrapText="1"/>
    </xf>
    <xf numFmtId="20" fontId="0" fillId="0" borderId="98" xfId="0" applyNumberFormat="1" applyBorder="1" applyAlignment="1" applyProtection="1">
      <alignment horizontal="center" vertical="center" wrapText="1"/>
    </xf>
    <xf numFmtId="0" fontId="0" fillId="0" borderId="0" xfId="0"/>
    <xf numFmtId="0" fontId="15" fillId="0" borderId="0" xfId="0" applyFont="1" applyFill="1" applyBorder="1" applyAlignment="1" applyProtection="1">
      <alignment vertical="center"/>
    </xf>
    <xf numFmtId="0" fontId="0" fillId="0" borderId="0" xfId="0"/>
    <xf numFmtId="0" fontId="15" fillId="0" borderId="0" xfId="0" applyFont="1" applyFill="1" applyBorder="1" applyAlignment="1" applyProtection="1">
      <alignment vertical="center"/>
    </xf>
    <xf numFmtId="0" fontId="0" fillId="0" borderId="0" xfId="0"/>
    <xf numFmtId="2" fontId="0" fillId="0" borderId="94" xfId="0" applyNumberFormat="1" applyBorder="1" applyAlignment="1" applyProtection="1">
      <alignment wrapText="1"/>
    </xf>
    <xf numFmtId="0" fontId="15" fillId="0" borderId="0" xfId="0" applyFont="1" applyFill="1" applyBorder="1" applyAlignment="1" applyProtection="1">
      <alignment vertical="center"/>
    </xf>
    <xf numFmtId="167" fontId="0" fillId="14" borderId="47" xfId="0" applyNumberFormat="1" applyFont="1" applyFill="1" applyBorder="1" applyAlignment="1" applyProtection="1">
      <alignment horizontal="left" vertical="center"/>
    </xf>
    <xf numFmtId="167" fontId="0" fillId="14" borderId="48" xfId="0" applyNumberFormat="1" applyFont="1" applyFill="1" applyBorder="1" applyAlignment="1" applyProtection="1">
      <alignment horizontal="center" vertical="center"/>
    </xf>
    <xf numFmtId="166" fontId="0" fillId="14" borderId="62" xfId="0" applyNumberFormat="1" applyFont="1" applyFill="1" applyBorder="1" applyAlignment="1" applyProtection="1">
      <alignment horizontal="left" vertical="center"/>
    </xf>
    <xf numFmtId="167" fontId="0" fillId="14" borderId="63" xfId="0" applyNumberFormat="1" applyFont="1" applyFill="1" applyBorder="1" applyAlignment="1" applyProtection="1">
      <alignment horizontal="center" vertical="center"/>
    </xf>
    <xf numFmtId="166" fontId="0" fillId="14" borderId="81" xfId="0" applyNumberFormat="1" applyFont="1" applyFill="1" applyBorder="1" applyAlignment="1" applyProtection="1">
      <alignment horizontal="left" vertical="center"/>
    </xf>
    <xf numFmtId="167" fontId="0" fillId="14" borderId="82" xfId="0" applyNumberFormat="1" applyFont="1" applyFill="1" applyBorder="1" applyAlignment="1" applyProtection="1">
      <alignment horizontal="center" vertical="center"/>
    </xf>
    <xf numFmtId="0" fontId="7" fillId="13" borderId="0" xfId="0" applyFont="1" applyFill="1" applyProtection="1">
      <protection locked="0"/>
    </xf>
    <xf numFmtId="0" fontId="0" fillId="0" borderId="0" xfId="0" applyAlignment="1" applyProtection="1">
      <alignment wrapText="1"/>
      <protection locked="0"/>
    </xf>
    <xf numFmtId="0" fontId="0" fillId="10" borderId="0" xfId="0" applyFill="1" applyBorder="1" applyAlignment="1" applyProtection="1">
      <alignment vertical="center"/>
    </xf>
    <xf numFmtId="0" fontId="0" fillId="6" borderId="0" xfId="0" applyFill="1" applyBorder="1" applyAlignment="1" applyProtection="1">
      <alignment horizontal="center" vertical="center"/>
    </xf>
    <xf numFmtId="0" fontId="0" fillId="11" borderId="0" xfId="0" applyFill="1" applyBorder="1" applyAlignment="1" applyProtection="1">
      <alignment horizontal="center" vertical="center" wrapText="1"/>
    </xf>
    <xf numFmtId="0" fontId="0" fillId="12" borderId="0" xfId="0" applyFill="1" applyBorder="1" applyAlignment="1" applyProtection="1">
      <alignment horizontal="center" vertical="center"/>
    </xf>
    <xf numFmtId="0" fontId="0" fillId="5" borderId="0" xfId="0" applyFill="1" applyBorder="1" applyAlignment="1" applyProtection="1">
      <alignment horizontal="center" vertical="center" wrapText="1"/>
    </xf>
    <xf numFmtId="0" fontId="0" fillId="5" borderId="0" xfId="0" applyFill="1" applyBorder="1" applyAlignment="1" applyProtection="1">
      <alignment horizontal="center" vertical="center"/>
    </xf>
    <xf numFmtId="0" fontId="0" fillId="8" borderId="0" xfId="0" applyFill="1" applyBorder="1" applyAlignment="1" applyProtection="1">
      <alignment horizontal="center" vertical="center"/>
    </xf>
    <xf numFmtId="0" fontId="5" fillId="8" borderId="0" xfId="0" applyFont="1" applyFill="1" applyBorder="1" applyAlignment="1" applyProtection="1">
      <alignment horizontal="center" vertical="center" wrapText="1"/>
    </xf>
    <xf numFmtId="0" fontId="0" fillId="8" borderId="0" xfId="0" applyFill="1" applyBorder="1" applyAlignment="1" applyProtection="1">
      <alignment horizontal="center" vertical="center" wrapText="1"/>
    </xf>
    <xf numFmtId="0" fontId="0" fillId="10" borderId="0" xfId="0" applyFill="1" applyBorder="1" applyAlignment="1" applyProtection="1">
      <alignment horizontal="center" vertical="center" textRotation="90"/>
    </xf>
    <xf numFmtId="0" fontId="0" fillId="3" borderId="0" xfId="0" applyFill="1" applyBorder="1" applyAlignment="1" applyProtection="1">
      <alignment horizontal="center" vertical="center" wrapText="1"/>
    </xf>
    <xf numFmtId="0" fontId="0" fillId="0" borderId="0" xfId="0" applyBorder="1" applyAlignment="1" applyProtection="1">
      <alignment horizontal="center" vertical="center" textRotation="90"/>
    </xf>
    <xf numFmtId="2" fontId="0" fillId="0" borderId="0" xfId="0" applyNumberFormat="1" applyBorder="1" applyAlignment="1" applyProtection="1">
      <alignment horizontal="center" vertical="center"/>
    </xf>
    <xf numFmtId="2" fontId="0" fillId="0" borderId="32" xfId="0" applyNumberFormat="1" applyBorder="1" applyAlignment="1" applyProtection="1">
      <alignment horizontal="center" vertical="center" wrapText="1"/>
    </xf>
    <xf numFmtId="2" fontId="0" fillId="0" borderId="33" xfId="0" applyNumberFormat="1" applyBorder="1" applyAlignment="1" applyProtection="1">
      <alignment horizontal="center" vertical="center" wrapText="1"/>
    </xf>
    <xf numFmtId="0" fontId="0" fillId="6" borderId="3" xfId="0" applyFill="1" applyBorder="1" applyAlignment="1" applyProtection="1">
      <alignment horizontal="center" vertical="center"/>
    </xf>
    <xf numFmtId="0" fontId="0" fillId="6" borderId="29" xfId="0" applyFill="1" applyBorder="1" applyAlignment="1" applyProtection="1">
      <alignment horizontal="center" vertical="center"/>
    </xf>
    <xf numFmtId="0" fontId="0" fillId="6" borderId="4" xfId="0" applyFill="1" applyBorder="1" applyAlignment="1" applyProtection="1">
      <alignment horizontal="center" vertical="center"/>
    </xf>
    <xf numFmtId="0" fontId="0" fillId="11" borderId="36" xfId="0" applyFill="1" applyBorder="1" applyAlignment="1" applyProtection="1">
      <alignment horizontal="center" vertical="center" wrapText="1"/>
    </xf>
    <xf numFmtId="0" fontId="0" fillId="11" borderId="39" xfId="0" applyFill="1" applyBorder="1" applyAlignment="1" applyProtection="1">
      <alignment horizontal="center" vertical="center" wrapText="1"/>
    </xf>
    <xf numFmtId="0" fontId="0" fillId="12" borderId="29" xfId="0" applyFill="1" applyBorder="1" applyAlignment="1" applyProtection="1">
      <alignment horizontal="center" vertical="center"/>
    </xf>
    <xf numFmtId="0" fontId="0" fillId="0" borderId="29" xfId="0" applyBorder="1" applyProtection="1"/>
    <xf numFmtId="0" fontId="0" fillId="5" borderId="3" xfId="0" applyFill="1" applyBorder="1" applyAlignment="1" applyProtection="1">
      <alignment horizontal="center" vertical="center"/>
    </xf>
    <xf numFmtId="0" fontId="0" fillId="5" borderId="4" xfId="0" applyFill="1" applyBorder="1" applyAlignment="1" applyProtection="1">
      <alignment horizontal="center" vertical="center"/>
    </xf>
    <xf numFmtId="0" fontId="0" fillId="0" borderId="77" xfId="0" applyBorder="1" applyAlignment="1" applyProtection="1">
      <alignment horizontal="center" wrapText="1"/>
    </xf>
    <xf numFmtId="0" fontId="0" fillId="0" borderId="80" xfId="0" applyBorder="1" applyAlignment="1" applyProtection="1">
      <alignment horizontal="center" wrapText="1"/>
    </xf>
    <xf numFmtId="0" fontId="0" fillId="8" borderId="3" xfId="0" applyFill="1" applyBorder="1" applyAlignment="1" applyProtection="1">
      <alignment horizontal="center" vertical="center"/>
    </xf>
    <xf numFmtId="0" fontId="0" fillId="8" borderId="29" xfId="0" applyFill="1" applyBorder="1" applyAlignment="1" applyProtection="1">
      <alignment horizontal="center" vertical="center"/>
    </xf>
    <xf numFmtId="0" fontId="0" fillId="8" borderId="4" xfId="0" applyFill="1" applyBorder="1" applyAlignment="1" applyProtection="1">
      <alignment horizontal="center" vertical="center"/>
    </xf>
    <xf numFmtId="0" fontId="7" fillId="0" borderId="36" xfId="0" applyFont="1" applyBorder="1" applyAlignment="1" applyProtection="1">
      <alignment horizontal="center" wrapText="1"/>
    </xf>
    <xf numFmtId="0" fontId="7" fillId="0" borderId="64" xfId="0" applyFont="1" applyBorder="1" applyAlignment="1" applyProtection="1">
      <alignment horizontal="center" wrapText="1"/>
    </xf>
    <xf numFmtId="0" fontId="7" fillId="0" borderId="11" xfId="0" applyFont="1" applyBorder="1" applyAlignment="1" applyProtection="1">
      <alignment horizontal="center" wrapText="1"/>
    </xf>
    <xf numFmtId="0" fontId="0" fillId="0" borderId="0" xfId="0" applyFill="1" applyBorder="1" applyAlignment="1" applyProtection="1">
      <alignment horizontal="center" vertical="center" wrapText="1"/>
    </xf>
    <xf numFmtId="2" fontId="0" fillId="0" borderId="0" xfId="0" applyNumberFormat="1" applyFill="1" applyBorder="1" applyAlignment="1" applyProtection="1">
      <alignment horizontal="left" vertical="center"/>
    </xf>
    <xf numFmtId="0" fontId="4" fillId="3" borderId="3" xfId="0" applyFont="1" applyFill="1" applyBorder="1" applyAlignment="1" applyProtection="1">
      <alignment horizontal="center" vertical="center" wrapText="1"/>
    </xf>
    <xf numFmtId="0" fontId="4" fillId="3" borderId="4" xfId="0" applyFont="1" applyFill="1" applyBorder="1" applyAlignment="1" applyProtection="1">
      <alignment horizontal="center" vertical="center" wrapText="1"/>
    </xf>
    <xf numFmtId="0" fontId="4" fillId="5" borderId="6" xfId="0" applyFont="1" applyFill="1" applyBorder="1" applyAlignment="1" applyProtection="1">
      <alignment horizontal="center" vertical="center" wrapText="1"/>
    </xf>
    <xf numFmtId="0" fontId="4" fillId="5" borderId="7" xfId="0" applyFont="1" applyFill="1" applyBorder="1" applyAlignment="1" applyProtection="1">
      <alignment horizontal="center" vertical="center" wrapText="1"/>
    </xf>
    <xf numFmtId="0" fontId="0" fillId="3" borderId="12" xfId="0" applyFill="1" applyBorder="1" applyAlignment="1" applyProtection="1">
      <alignment horizontal="center" vertical="center"/>
      <protection locked="0"/>
    </xf>
    <xf numFmtId="0" fontId="0" fillId="3" borderId="13" xfId="0" applyFill="1" applyBorder="1" applyAlignment="1" applyProtection="1">
      <alignment horizontal="center" vertical="center"/>
      <protection locked="0"/>
    </xf>
    <xf numFmtId="0" fontId="0" fillId="3" borderId="19" xfId="0" applyFill="1" applyBorder="1" applyAlignment="1" applyProtection="1">
      <alignment horizontal="center" vertical="center"/>
      <protection locked="0"/>
    </xf>
    <xf numFmtId="0" fontId="0" fillId="3" borderId="20" xfId="0" applyFill="1" applyBorder="1" applyAlignment="1" applyProtection="1">
      <alignment horizontal="center" vertical="center"/>
      <protection locked="0"/>
    </xf>
    <xf numFmtId="0" fontId="0" fillId="3" borderId="23" xfId="0" applyFill="1" applyBorder="1" applyAlignment="1" applyProtection="1">
      <alignment horizontal="center" vertical="center"/>
      <protection locked="0"/>
    </xf>
    <xf numFmtId="0" fontId="0" fillId="3" borderId="24" xfId="0" applyFill="1" applyBorder="1" applyAlignment="1" applyProtection="1">
      <alignment horizontal="center" vertical="center"/>
      <protection locked="0"/>
    </xf>
    <xf numFmtId="0" fontId="0" fillId="0" borderId="3" xfId="0" applyFill="1" applyBorder="1" applyAlignment="1" applyProtection="1">
      <alignment horizontal="center" vertical="center" wrapText="1"/>
    </xf>
    <xf numFmtId="0" fontId="0" fillId="0" borderId="29" xfId="0" applyFill="1" applyBorder="1" applyAlignment="1" applyProtection="1">
      <alignment horizontal="center" vertical="center" wrapText="1"/>
    </xf>
    <xf numFmtId="0" fontId="0" fillId="0" borderId="4" xfId="0" applyFill="1" applyBorder="1" applyAlignment="1" applyProtection="1">
      <alignment horizontal="center" vertical="center" wrapText="1"/>
    </xf>
    <xf numFmtId="0" fontId="0" fillId="0" borderId="37" xfId="0" applyBorder="1" applyAlignment="1" applyProtection="1">
      <alignment horizontal="center" vertical="center"/>
    </xf>
    <xf numFmtId="2" fontId="0" fillId="0" borderId="37" xfId="0" applyNumberFormat="1" applyBorder="1" applyAlignment="1" applyProtection="1">
      <alignment horizontal="center" vertical="center"/>
    </xf>
    <xf numFmtId="0" fontId="0" fillId="0" borderId="38" xfId="0" applyBorder="1" applyAlignment="1" applyProtection="1">
      <alignment horizontal="center" vertical="center"/>
    </xf>
    <xf numFmtId="0" fontId="0" fillId="0" borderId="40" xfId="0" applyBorder="1" applyAlignment="1" applyProtection="1">
      <alignment horizontal="center" vertical="center"/>
    </xf>
    <xf numFmtId="2" fontId="0" fillId="0" borderId="40" xfId="0" applyNumberFormat="1" applyBorder="1" applyAlignment="1" applyProtection="1">
      <alignment horizontal="center" vertical="center"/>
    </xf>
    <xf numFmtId="0" fontId="0" fillId="0" borderId="41" xfId="0" applyBorder="1" applyAlignment="1" applyProtection="1">
      <alignment horizontal="center" vertical="center"/>
    </xf>
    <xf numFmtId="20" fontId="0" fillId="0" borderId="36" xfId="0" applyNumberFormat="1" applyFont="1" applyBorder="1" applyAlignment="1" applyProtection="1">
      <alignment horizontal="center" vertical="center" textRotation="90"/>
      <protection locked="0"/>
    </xf>
    <xf numFmtId="20" fontId="0" fillId="0" borderId="64" xfId="0" applyNumberFormat="1" applyFont="1" applyBorder="1" applyAlignment="1" applyProtection="1">
      <alignment horizontal="center" vertical="center" textRotation="90"/>
      <protection locked="0"/>
    </xf>
    <xf numFmtId="20" fontId="0" fillId="0" borderId="39" xfId="0" applyNumberFormat="1" applyFont="1" applyBorder="1" applyAlignment="1" applyProtection="1">
      <alignment horizontal="center" vertical="center" textRotation="90"/>
      <protection locked="0"/>
    </xf>
    <xf numFmtId="0" fontId="0" fillId="16" borderId="15" xfId="0" applyFill="1" applyBorder="1" applyAlignment="1" applyProtection="1">
      <alignment horizontal="center" vertical="center" textRotation="90"/>
      <protection locked="0"/>
    </xf>
    <xf numFmtId="0" fontId="0" fillId="16" borderId="21" xfId="0" applyFont="1" applyFill="1" applyBorder="1" applyAlignment="1" applyProtection="1">
      <alignment horizontal="center" vertical="center" textRotation="90"/>
      <protection locked="0"/>
    </xf>
    <xf numFmtId="0" fontId="0" fillId="16" borderId="26" xfId="0" applyFont="1" applyFill="1" applyBorder="1" applyAlignment="1" applyProtection="1">
      <alignment horizontal="center" vertical="center" textRotation="90"/>
      <protection locked="0"/>
    </xf>
    <xf numFmtId="0" fontId="0" fillId="0" borderId="36" xfId="0" applyFill="1" applyBorder="1" applyAlignment="1" applyProtection="1">
      <alignment horizontal="center" vertical="center" textRotation="90"/>
      <protection locked="0"/>
    </xf>
    <xf numFmtId="0" fontId="0" fillId="0" borderId="64" xfId="0" applyFill="1" applyBorder="1" applyAlignment="1" applyProtection="1">
      <alignment horizontal="center" vertical="center" textRotation="90"/>
      <protection locked="0"/>
    </xf>
    <xf numFmtId="0" fontId="0" fillId="0" borderId="39" xfId="0" applyFill="1" applyBorder="1" applyAlignment="1" applyProtection="1">
      <alignment horizontal="center" vertical="center" textRotation="90"/>
      <protection locked="0"/>
    </xf>
    <xf numFmtId="0" fontId="2" fillId="10" borderId="36" xfId="0" applyFont="1" applyFill="1" applyBorder="1" applyAlignment="1" applyProtection="1">
      <alignment horizontal="center" vertical="center" textRotation="90"/>
      <protection locked="0"/>
    </xf>
    <xf numFmtId="0" fontId="2" fillId="10" borderId="64" xfId="0" applyFont="1" applyFill="1" applyBorder="1" applyAlignment="1" applyProtection="1">
      <alignment horizontal="center" vertical="center" textRotation="90"/>
      <protection locked="0"/>
    </xf>
    <xf numFmtId="0" fontId="7" fillId="3" borderId="37" xfId="0" applyFont="1" applyFill="1" applyBorder="1" applyAlignment="1" applyProtection="1">
      <alignment horizontal="center" vertical="center" textRotation="90"/>
      <protection locked="0"/>
    </xf>
    <xf numFmtId="0" fontId="7" fillId="3" borderId="0" xfId="0" applyFont="1" applyFill="1" applyBorder="1" applyAlignment="1" applyProtection="1">
      <alignment horizontal="center" vertical="center" textRotation="90"/>
      <protection locked="0"/>
    </xf>
    <xf numFmtId="0" fontId="7" fillId="3" borderId="40" xfId="0" applyFont="1" applyFill="1" applyBorder="1" applyAlignment="1" applyProtection="1">
      <alignment horizontal="center" vertical="center" textRotation="90"/>
      <protection locked="0"/>
    </xf>
    <xf numFmtId="0" fontId="0" fillId="10" borderId="15" xfId="0" applyFill="1" applyBorder="1" applyAlignment="1" applyProtection="1">
      <alignment horizontal="center" vertical="center" textRotation="90"/>
    </xf>
    <xf numFmtId="0" fontId="0" fillId="10" borderId="26" xfId="0" applyFill="1" applyBorder="1" applyAlignment="1" applyProtection="1">
      <alignment horizontal="center" vertical="center" textRotation="90"/>
    </xf>
    <xf numFmtId="0" fontId="0" fillId="3" borderId="15" xfId="0" applyFill="1" applyBorder="1" applyAlignment="1" applyProtection="1">
      <alignment horizontal="center" vertical="center" wrapText="1"/>
    </xf>
    <xf numFmtId="0" fontId="0" fillId="3" borderId="26" xfId="0" applyFill="1" applyBorder="1" applyAlignment="1" applyProtection="1">
      <alignment horizontal="center" vertical="center" wrapText="1"/>
    </xf>
    <xf numFmtId="0" fontId="0" fillId="0" borderId="36" xfId="0" applyFont="1" applyBorder="1" applyAlignment="1" applyProtection="1">
      <alignment horizontal="center" vertical="center" textRotation="90"/>
    </xf>
    <xf numFmtId="0" fontId="0" fillId="0" borderId="39" xfId="0" applyBorder="1" applyAlignment="1" applyProtection="1">
      <alignment horizontal="center" vertical="center" textRotation="90"/>
    </xf>
    <xf numFmtId="20" fontId="0" fillId="0" borderId="36" xfId="0" applyNumberFormat="1" applyBorder="1" applyAlignment="1" applyProtection="1">
      <alignment horizontal="center" vertical="center" textRotation="90"/>
      <protection locked="0"/>
    </xf>
    <xf numFmtId="20" fontId="0" fillId="0" borderId="64" xfId="0" applyNumberFormat="1" applyBorder="1" applyAlignment="1" applyProtection="1">
      <alignment horizontal="center" vertical="center" textRotation="90"/>
      <protection locked="0"/>
    </xf>
    <xf numFmtId="20" fontId="0" fillId="0" borderId="39" xfId="0" applyNumberFormat="1" applyBorder="1" applyAlignment="1" applyProtection="1">
      <alignment horizontal="center" vertical="center" textRotation="90"/>
      <protection locked="0"/>
    </xf>
    <xf numFmtId="0" fontId="0" fillId="16" borderId="36" xfId="0" applyFill="1" applyBorder="1" applyAlignment="1" applyProtection="1">
      <alignment horizontal="center" vertical="center" textRotation="90"/>
      <protection locked="0"/>
    </xf>
    <xf numFmtId="0" fontId="0" fillId="16" borderId="64" xfId="0" applyFill="1" applyBorder="1" applyAlignment="1" applyProtection="1">
      <alignment horizontal="center" vertical="center" textRotation="90"/>
      <protection locked="0"/>
    </xf>
    <xf numFmtId="0" fontId="0" fillId="16" borderId="39" xfId="0" applyFill="1" applyBorder="1" applyAlignment="1" applyProtection="1">
      <alignment horizontal="center" vertical="center" textRotation="90"/>
      <protection locked="0"/>
    </xf>
    <xf numFmtId="0" fontId="2" fillId="10" borderId="36" xfId="0" applyFont="1" applyFill="1" applyBorder="1" applyAlignment="1" applyProtection="1">
      <alignment horizontal="center" vertical="center" textRotation="90"/>
    </xf>
    <xf numFmtId="0" fontId="2" fillId="10" borderId="64" xfId="0" applyFont="1" applyFill="1" applyBorder="1" applyAlignment="1" applyProtection="1">
      <alignment horizontal="center" vertical="center" textRotation="90"/>
    </xf>
    <xf numFmtId="0" fontId="7" fillId="3" borderId="37" xfId="0" applyFont="1" applyFill="1" applyBorder="1" applyAlignment="1" applyProtection="1">
      <alignment horizontal="center" vertical="center" textRotation="90"/>
    </xf>
    <xf numFmtId="0" fontId="7" fillId="3" borderId="0" xfId="0" applyFont="1" applyFill="1" applyBorder="1" applyAlignment="1" applyProtection="1">
      <alignment horizontal="center" vertical="center" textRotation="90"/>
    </xf>
    <xf numFmtId="0" fontId="7" fillId="3" borderId="40" xfId="0" applyFont="1" applyFill="1" applyBorder="1" applyAlignment="1" applyProtection="1">
      <alignment horizontal="center" vertical="center" textRotation="90"/>
    </xf>
    <xf numFmtId="0" fontId="0" fillId="0" borderId="0" xfId="0" applyAlignment="1" applyProtection="1">
      <alignment horizontal="center"/>
    </xf>
    <xf numFmtId="0" fontId="0" fillId="0" borderId="77" xfId="0" applyBorder="1" applyAlignment="1" applyProtection="1">
      <alignment horizontal="center" wrapText="1"/>
      <protection locked="0"/>
    </xf>
    <xf numFmtId="0" fontId="0" fillId="0" borderId="80" xfId="0" applyBorder="1" applyAlignment="1" applyProtection="1">
      <alignment horizontal="center" wrapText="1"/>
      <protection locked="0"/>
    </xf>
    <xf numFmtId="0" fontId="0" fillId="16" borderId="15" xfId="0" applyFont="1" applyFill="1" applyBorder="1" applyAlignment="1" applyProtection="1">
      <alignment horizontal="center" vertical="center" textRotation="90"/>
      <protection locked="0"/>
    </xf>
    <xf numFmtId="2" fontId="0" fillId="0" borderId="20" xfId="0" applyNumberFormat="1" applyBorder="1" applyAlignment="1" applyProtection="1">
      <alignment horizontal="center"/>
    </xf>
    <xf numFmtId="2" fontId="0" fillId="0" borderId="35" xfId="0" applyNumberFormat="1" applyBorder="1" applyAlignment="1" applyProtection="1">
      <alignment horizontal="center"/>
    </xf>
    <xf numFmtId="0" fontId="0" fillId="0" borderId="68" xfId="0" applyBorder="1" applyAlignment="1" applyProtection="1">
      <alignment horizontal="center" wrapText="1"/>
    </xf>
    <xf numFmtId="0" fontId="0" fillId="0" borderId="89" xfId="0" applyFont="1" applyBorder="1" applyAlignment="1" applyProtection="1">
      <alignment horizontal="center" wrapText="1"/>
    </xf>
    <xf numFmtId="0" fontId="9" fillId="10" borderId="36" xfId="0" applyFont="1" applyFill="1" applyBorder="1" applyAlignment="1" applyProtection="1">
      <alignment horizontal="center" vertical="center" textRotation="90"/>
    </xf>
    <xf numFmtId="0" fontId="9" fillId="10" borderId="64" xfId="0" applyFont="1" applyFill="1" applyBorder="1" applyAlignment="1" applyProtection="1">
      <alignment horizontal="center" vertical="center" textRotation="90"/>
    </xf>
    <xf numFmtId="0" fontId="9" fillId="10" borderId="36" xfId="0" applyFont="1" applyFill="1" applyBorder="1" applyAlignment="1" applyProtection="1">
      <alignment horizontal="center" vertical="center" textRotation="90"/>
      <protection locked="0"/>
    </xf>
    <xf numFmtId="0" fontId="9" fillId="10" borderId="64" xfId="0" applyFont="1" applyFill="1" applyBorder="1" applyAlignment="1" applyProtection="1">
      <alignment horizontal="center" vertical="center" textRotation="90"/>
      <protection locked="0"/>
    </xf>
    <xf numFmtId="0" fontId="0" fillId="24" borderId="36" xfId="0" applyFill="1" applyBorder="1" applyAlignment="1" applyProtection="1">
      <alignment horizontal="center" vertical="center" textRotation="90"/>
      <protection locked="0"/>
    </xf>
    <xf numFmtId="0" fontId="0" fillId="24" borderId="64" xfId="0" applyFill="1" applyBorder="1" applyAlignment="1" applyProtection="1">
      <alignment horizontal="center" vertical="center" textRotation="90"/>
      <protection locked="0"/>
    </xf>
    <xf numFmtId="0" fontId="0" fillId="24" borderId="39" xfId="0" applyFill="1" applyBorder="1" applyAlignment="1" applyProtection="1">
      <alignment horizontal="center" vertical="center" textRotation="90"/>
      <protection locked="0"/>
    </xf>
    <xf numFmtId="0" fontId="16" fillId="23" borderId="3" xfId="0" applyFont="1" applyFill="1" applyBorder="1" applyAlignment="1" applyProtection="1">
      <alignment horizontal="center" vertical="center"/>
    </xf>
    <xf numFmtId="0" fontId="16" fillId="23" borderId="29" xfId="0" applyFont="1" applyFill="1" applyBorder="1" applyAlignment="1" applyProtection="1">
      <alignment horizontal="center" vertical="center"/>
    </xf>
    <xf numFmtId="0" fontId="16" fillId="23" borderId="4" xfId="0" applyFont="1" applyFill="1" applyBorder="1" applyAlignment="1" applyProtection="1">
      <alignment horizontal="center" vertical="center"/>
    </xf>
    <xf numFmtId="0" fontId="17" fillId="13" borderId="0" xfId="0" applyFont="1" applyFill="1" applyAlignment="1" applyProtection="1">
      <alignment horizontal="center"/>
    </xf>
  </cellXfs>
  <cellStyles count="4">
    <cellStyle name="Normal" xfId="0" builtinId="0"/>
    <cellStyle name="Normal 2" xfId="2"/>
    <cellStyle name="Normal 2 2" xfId="3"/>
    <cellStyle name="Sortie" xfId="1" builtinId="21"/>
  </cellStyles>
  <dxfs count="1853">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theme="4" tint="0.59996337778862885"/>
        </patternFill>
      </fill>
    </dxf>
    <dxf>
      <fill>
        <patternFill>
          <bgColor theme="8"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theme="4" tint="0.59996337778862885"/>
        </patternFill>
      </fill>
    </dxf>
    <dxf>
      <fill>
        <patternFill>
          <bgColor theme="8"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theme="4" tint="0.59996337778862885"/>
        </patternFill>
      </fill>
    </dxf>
    <dxf>
      <fill>
        <patternFill>
          <bgColor theme="8"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4" tint="0.59996337778862885"/>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theme="8" tint="0.39994506668294322"/>
        </patternFill>
      </fill>
    </dxf>
    <dxf>
      <fill>
        <patternFill>
          <bgColor rgb="FF00B050"/>
        </patternFill>
      </fill>
    </dxf>
    <dxf>
      <fill>
        <patternFill>
          <bgColor theme="6" tint="0.59996337778862885"/>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8" tint="0.39994506668294322"/>
        </patternFill>
      </fill>
    </dxf>
    <dxf>
      <fill>
        <patternFill>
          <bgColor theme="8" tint="0.59996337778862885"/>
        </patternFill>
      </fill>
    </dxf>
    <dxf>
      <fill>
        <patternFill>
          <bgColor theme="4" tint="0.59996337778862885"/>
        </patternFill>
      </fill>
    </dxf>
    <dxf>
      <fill>
        <patternFill>
          <bgColor theme="4" tint="0.59996337778862885"/>
        </patternFill>
      </fill>
    </dxf>
    <dxf>
      <fill>
        <patternFill>
          <bgColor theme="8"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59996337778862885"/>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theme="4" tint="0.59996337778862885"/>
        </patternFill>
      </fill>
    </dxf>
    <dxf>
      <fill>
        <patternFill>
          <bgColor theme="8"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theme="4" tint="0.59996337778862885"/>
        </patternFill>
      </fill>
    </dxf>
    <dxf>
      <fill>
        <patternFill>
          <bgColor theme="8"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theme="4" tint="0.59996337778862885"/>
        </patternFill>
      </fill>
    </dxf>
    <dxf>
      <fill>
        <patternFill>
          <bgColor theme="8"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theme="8"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59996337778862885"/>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2</xdr:col>
      <xdr:colOff>133352</xdr:colOff>
      <xdr:row>0</xdr:row>
      <xdr:rowOff>85725</xdr:rowOff>
    </xdr:from>
    <xdr:to>
      <xdr:col>8</xdr:col>
      <xdr:colOff>123826</xdr:colOff>
      <xdr:row>30</xdr:row>
      <xdr:rowOff>0</xdr:rowOff>
    </xdr:to>
    <xdr:sp macro="" textlink="">
      <xdr:nvSpPr>
        <xdr:cNvPr id="2" name="ZoneTexte 1">
          <a:extLst>
            <a:ext uri="{FF2B5EF4-FFF2-40B4-BE49-F238E27FC236}">
              <a16:creationId xmlns="" xmlns:a16="http://schemas.microsoft.com/office/drawing/2014/main" id="{00000000-0008-0000-0000-000002000000}"/>
            </a:ext>
          </a:extLst>
        </xdr:cNvPr>
        <xdr:cNvSpPr txBox="1"/>
      </xdr:nvSpPr>
      <xdr:spPr>
        <a:xfrm>
          <a:off x="1781177" y="85725"/>
          <a:ext cx="4676774" cy="5629275"/>
        </a:xfrm>
        <a:prstGeom prst="rect">
          <a:avLst/>
        </a:prstGeom>
        <a:solidFill>
          <a:schemeClr val="accent4">
            <a:lumMod val="20000"/>
            <a:lumOff val="80000"/>
          </a:schemeClr>
        </a:solidFill>
        <a:ln/>
      </xdr:spPr>
      <xdr:style>
        <a:lnRef idx="2">
          <a:schemeClr val="accent4"/>
        </a:lnRef>
        <a:fillRef idx="1">
          <a:schemeClr val="lt1"/>
        </a:fillRef>
        <a:effectRef idx="0">
          <a:schemeClr val="accent4"/>
        </a:effectRef>
        <a:fontRef idx="minor">
          <a:schemeClr val="dk1"/>
        </a:fontRef>
      </xdr:style>
      <xdr:txBody>
        <a:bodyPr vertOverflow="clip" wrap="square" rtlCol="0" anchor="t"/>
        <a:lstStyle/>
        <a:p>
          <a:pPr algn="ctr"/>
          <a:r>
            <a:rPr lang="fr-FR" sz="1200" b="1" i="0" u="none" strike="noStrike">
              <a:solidFill>
                <a:schemeClr val="dk1"/>
              </a:solidFill>
              <a:latin typeface="+mn-lt"/>
              <a:ea typeface="+mn-ea"/>
              <a:cs typeface="+mn-cs"/>
            </a:rPr>
            <a:t>PROCEDURE</a:t>
          </a:r>
        </a:p>
        <a:p>
          <a:pPr algn="ctr"/>
          <a:endParaRPr lang="fr-FR" sz="1200" b="1" i="0" u="none" strike="noStrike">
            <a:solidFill>
              <a:schemeClr val="dk1"/>
            </a:solidFill>
            <a:latin typeface="+mn-lt"/>
            <a:ea typeface="+mn-ea"/>
            <a:cs typeface="+mn-cs"/>
          </a:endParaRPr>
        </a:p>
        <a:p>
          <a:endParaRPr lang="fr-FR" sz="1100" b="0" i="0" u="none" strike="noStrike">
            <a:solidFill>
              <a:schemeClr val="dk1"/>
            </a:solidFill>
            <a:latin typeface="+mn-lt"/>
            <a:ea typeface="+mn-ea"/>
            <a:cs typeface="+mn-cs"/>
          </a:endParaRPr>
        </a:p>
        <a:p>
          <a:r>
            <a:rPr lang="fr-FR" sz="1100" b="0" i="0" u="none" strike="noStrike">
              <a:solidFill>
                <a:schemeClr val="dk1"/>
              </a:solidFill>
              <a:latin typeface="+mn-lt"/>
              <a:ea typeface="+mn-ea"/>
              <a:cs typeface="+mn-cs"/>
            </a:rPr>
            <a:t>Chacune a sa propre feuille/onglet dans ce fichier,</a:t>
          </a:r>
          <a:r>
            <a:rPr lang="fr-FR" sz="1100" b="0" i="0" u="none" strike="noStrike" baseline="0">
              <a:solidFill>
                <a:schemeClr val="dk1"/>
              </a:solidFill>
              <a:latin typeface="+mn-lt"/>
              <a:ea typeface="+mn-ea"/>
              <a:cs typeface="+mn-cs"/>
            </a:rPr>
            <a:t> à remplir régulièrement.</a:t>
          </a:r>
        </a:p>
        <a:p>
          <a:endParaRPr lang="fr-FR" sz="1100" b="0" i="0" u="none" strike="noStrike" baseline="0">
            <a:solidFill>
              <a:schemeClr val="dk1"/>
            </a:solidFill>
            <a:latin typeface="+mn-lt"/>
            <a:ea typeface="+mn-ea"/>
            <a:cs typeface="+mn-cs"/>
          </a:endParaRPr>
        </a:p>
        <a:p>
          <a:r>
            <a:rPr lang="fr-FR" sz="1100" b="1" i="0" u="none" strike="noStrike" baseline="0">
              <a:solidFill>
                <a:schemeClr val="dk1"/>
              </a:solidFill>
              <a:latin typeface="+mn-lt"/>
              <a:ea typeface="+mn-ea"/>
              <a:cs typeface="+mn-cs"/>
            </a:rPr>
            <a:t>ONGLET PERSO</a:t>
          </a:r>
        </a:p>
        <a:p>
          <a:r>
            <a:rPr lang="fr-FR" sz="1100" b="0" i="0" u="none" strike="noStrike" baseline="0">
              <a:solidFill>
                <a:schemeClr val="dk1"/>
              </a:solidFill>
              <a:latin typeface="+mn-lt"/>
              <a:ea typeface="+mn-ea"/>
              <a:cs typeface="+mn-cs"/>
            </a:rPr>
            <a:t>Vous devez renseigner :</a:t>
          </a:r>
        </a:p>
        <a:p>
          <a:r>
            <a:rPr lang="fr-FR" sz="1100" b="0" i="0" u="none" strike="noStrike" baseline="0">
              <a:solidFill>
                <a:schemeClr val="dk1"/>
              </a:solidFill>
              <a:latin typeface="+mn-lt"/>
              <a:ea typeface="+mn-ea"/>
              <a:cs typeface="+mn-cs"/>
            </a:rPr>
            <a:t>- vos heures réalisées dans la colonne "Pointage"</a:t>
          </a:r>
        </a:p>
        <a:p>
          <a:r>
            <a:rPr lang="fr-FR" sz="1100" b="0" i="0" u="none" strike="noStrike" baseline="0">
              <a:solidFill>
                <a:schemeClr val="dk1"/>
              </a:solidFill>
              <a:latin typeface="+mn-lt"/>
              <a:ea typeface="+mn-ea"/>
              <a:cs typeface="+mn-cs"/>
            </a:rPr>
            <a:t>- le type d'horaire spécial dans la colonne "horaires spéciaux" si vous êtes dans un des cas suivants : Enceinte de + 3 mois ou en temps partiel</a:t>
          </a:r>
        </a:p>
        <a:p>
          <a:r>
            <a:rPr lang="fr-FR" sz="1100" b="0" i="0" u="none" strike="noStrike" baseline="0">
              <a:solidFill>
                <a:schemeClr val="dk1"/>
              </a:solidFill>
              <a:latin typeface="+mn-lt"/>
              <a:ea typeface="+mn-ea"/>
              <a:cs typeface="+mn-cs"/>
            </a:rPr>
            <a:t>- le type d'horaire de votre journée : normal, récup, congé ....</a:t>
          </a:r>
        </a:p>
        <a:p>
          <a:r>
            <a:rPr lang="fr-FR" sz="1100" b="0" i="0" u="none" strike="noStrike" baseline="0">
              <a:solidFill>
                <a:schemeClr val="dk1"/>
              </a:solidFill>
              <a:latin typeface="+mn-lt"/>
              <a:ea typeface="+mn-ea"/>
              <a:cs typeface="+mn-cs"/>
            </a:rPr>
            <a:t>- La justification de vos heures supplémentaires dans la colonne "Justificatif heures supplémentaires</a:t>
          </a:r>
        </a:p>
        <a:p>
          <a:r>
            <a:rPr lang="fr-FR" sz="1100" b="0" i="0" u="none" strike="noStrike" baseline="0">
              <a:solidFill>
                <a:schemeClr val="dk1"/>
              </a:solidFill>
              <a:latin typeface="+mn-lt"/>
              <a:ea typeface="+mn-ea"/>
              <a:cs typeface="+mn-cs"/>
            </a:rPr>
            <a:t>- En cas de déplacement, les colonnes "Lieu" et "Décalage horaires Chine" si besoin.</a:t>
          </a:r>
        </a:p>
        <a:p>
          <a:endParaRPr lang="fr-FR" sz="1100" b="0" i="0" u="none" strike="noStrike" baseline="0">
            <a:solidFill>
              <a:schemeClr val="dk1"/>
            </a:solidFill>
            <a:latin typeface="+mn-lt"/>
            <a:ea typeface="+mn-ea"/>
            <a:cs typeface="+mn-cs"/>
          </a:endParaRPr>
        </a:p>
        <a:p>
          <a:r>
            <a:rPr lang="fr-FR" sz="1100" b="1" i="0" u="sng" strike="noStrike" baseline="0">
              <a:solidFill>
                <a:schemeClr val="dk1"/>
              </a:solidFill>
              <a:latin typeface="+mn-lt"/>
              <a:ea typeface="+mn-ea"/>
              <a:cs typeface="+mn-cs"/>
            </a:rPr>
            <a:t>Une fois la semaine complétée à 100%, merci de cocher la case "Salarié(e)" pour indiquer que la semaine est bouclée et qu'il n'y aura pas de modification.</a:t>
          </a:r>
        </a:p>
        <a:p>
          <a:endParaRPr lang="fr-FR" sz="1100" b="1" i="0" u="sng" strike="noStrike" baseline="0">
            <a:solidFill>
              <a:schemeClr val="dk1"/>
            </a:solidFill>
            <a:latin typeface="+mn-lt"/>
            <a:ea typeface="+mn-ea"/>
            <a:cs typeface="+mn-cs"/>
          </a:endParaRPr>
        </a:p>
        <a:p>
          <a:r>
            <a:rPr lang="fr-FR" sz="1100" b="1" i="0" baseline="0">
              <a:solidFill>
                <a:schemeClr val="dk1"/>
              </a:solidFill>
              <a:latin typeface="+mn-lt"/>
              <a:ea typeface="+mn-ea"/>
              <a:cs typeface="+mn-cs"/>
            </a:rPr>
            <a:t>ONGLET LISTING DEPLACEMENTS</a:t>
          </a:r>
          <a:endParaRPr lang="fr-FR"/>
        </a:p>
        <a:p>
          <a:r>
            <a:rPr lang="fr-FR" sz="1100" b="0" i="0" baseline="0">
              <a:solidFill>
                <a:schemeClr val="dk1"/>
              </a:solidFill>
              <a:latin typeface="+mn-lt"/>
              <a:ea typeface="+mn-ea"/>
              <a:cs typeface="+mn-cs"/>
            </a:rPr>
            <a:t>A chaque déplacement, merci de le repertorié dans l'onglet "Listing Déplacements" pour une meilleure visibilité de l'ensemble des déplacements à l'année.</a:t>
          </a:r>
          <a:endParaRPr lang="fr-FR"/>
        </a:p>
        <a:p>
          <a:endParaRPr lang="fr-FR" sz="1100" b="0" i="0" u="none" strike="noStrike" baseline="0">
            <a:solidFill>
              <a:schemeClr val="dk1"/>
            </a:solidFill>
            <a:latin typeface="+mn-lt"/>
            <a:ea typeface="+mn-ea"/>
            <a:cs typeface="+mn-cs"/>
          </a:endParaRPr>
        </a:p>
        <a:p>
          <a:r>
            <a:rPr lang="fr-FR" sz="1100" b="1" i="0" u="none" strike="noStrike" baseline="0">
              <a:solidFill>
                <a:sysClr val="windowText" lastClr="000000"/>
              </a:solidFill>
              <a:latin typeface="+mn-lt"/>
              <a:ea typeface="+mn-ea"/>
              <a:cs typeface="+mn-cs"/>
            </a:rPr>
            <a:t>CAS PARTICULIER </a:t>
          </a:r>
          <a:r>
            <a:rPr lang="fr-FR" sz="1100" b="0" i="0" u="none" strike="noStrike" baseline="0">
              <a:solidFill>
                <a:sysClr val="windowText" lastClr="000000"/>
              </a:solidFill>
              <a:latin typeface="+mn-lt"/>
              <a:ea typeface="+mn-ea"/>
              <a:cs typeface="+mn-cs"/>
            </a:rPr>
            <a:t>: RECUP + HEURES SUPP DANS LA MEME JOURNEE :</a:t>
          </a:r>
        </a:p>
        <a:p>
          <a:r>
            <a:rPr lang="fr-FR" sz="1100" b="0" i="0" u="none" strike="noStrike" baseline="0">
              <a:solidFill>
                <a:sysClr val="windowText" lastClr="000000"/>
              </a:solidFill>
              <a:latin typeface="+mn-lt"/>
              <a:ea typeface="+mn-ea"/>
              <a:cs typeface="+mn-cs"/>
            </a:rPr>
            <a:t>Exemple :	Vous travaillez 1h plus tôt le matin, et prenez votre après-midi en récup (3h)</a:t>
          </a:r>
        </a:p>
        <a:p>
          <a:r>
            <a:rPr lang="fr-FR" sz="1100" b="0" i="0" u="none" strike="noStrike" baseline="0">
              <a:solidFill>
                <a:sysClr val="windowText" lastClr="000000"/>
              </a:solidFill>
              <a:latin typeface="+mn-lt"/>
              <a:ea typeface="+mn-ea"/>
              <a:cs typeface="+mn-cs"/>
            </a:rPr>
            <a:t>	La formule considèrera que vous n'avez pris que 2h de récup et travaillé 5h.  Mettez un commentaire pour que  l'employeur ou la Gestionnaire RH corrige la cellule "Prévu"  en  4h (la 5e heure sera donc une 	heure supplémentaire).</a:t>
          </a:r>
        </a:p>
        <a:p>
          <a:endParaRPr lang="fr-FR" sz="1100" b="0" i="0" u="none" strike="noStrike" baseline="0">
            <a:solidFill>
              <a:schemeClr val="dk1"/>
            </a:solidFill>
            <a:latin typeface="+mn-lt"/>
            <a:ea typeface="+mn-ea"/>
            <a:cs typeface="+mn-cs"/>
          </a:endParaRPr>
        </a:p>
      </xdr:txBody>
    </xdr:sp>
    <xdr:clientData/>
  </xdr:twoCellAnchor>
  <xdr:twoCellAnchor>
    <xdr:from>
      <xdr:col>8</xdr:col>
      <xdr:colOff>257176</xdr:colOff>
      <xdr:row>0</xdr:row>
      <xdr:rowOff>85725</xdr:rowOff>
    </xdr:from>
    <xdr:to>
      <xdr:col>13</xdr:col>
      <xdr:colOff>571500</xdr:colOff>
      <xdr:row>29</xdr:row>
      <xdr:rowOff>180975</xdr:rowOff>
    </xdr:to>
    <xdr:sp macro="" textlink="">
      <xdr:nvSpPr>
        <xdr:cNvPr id="3" name="ZoneTexte 2">
          <a:extLst>
            <a:ext uri="{FF2B5EF4-FFF2-40B4-BE49-F238E27FC236}">
              <a16:creationId xmlns="" xmlns:a16="http://schemas.microsoft.com/office/drawing/2014/main" id="{00000000-0008-0000-0000-000003000000}"/>
            </a:ext>
          </a:extLst>
        </xdr:cNvPr>
        <xdr:cNvSpPr txBox="1"/>
      </xdr:nvSpPr>
      <xdr:spPr>
        <a:xfrm>
          <a:off x="6591301" y="85725"/>
          <a:ext cx="4581524" cy="5619750"/>
        </a:xfrm>
        <a:prstGeom prst="rect">
          <a:avLst/>
        </a:prstGeom>
        <a:solidFill>
          <a:schemeClr val="accent5">
            <a:lumMod val="20000"/>
            <a:lumOff val="80000"/>
          </a:schemeClr>
        </a:solidFill>
        <a:ln/>
      </xdr:spPr>
      <xdr:style>
        <a:lnRef idx="2">
          <a:schemeClr val="accent5"/>
        </a:lnRef>
        <a:fillRef idx="1">
          <a:schemeClr val="lt1"/>
        </a:fillRef>
        <a:effectRef idx="0">
          <a:schemeClr val="accent5"/>
        </a:effectRef>
        <a:fontRef idx="minor">
          <a:schemeClr val="dk1"/>
        </a:fontRef>
      </xdr:style>
      <xdr:txBody>
        <a:bodyPr vertOverflow="clip" wrap="square" rtlCol="0" anchor="t"/>
        <a:lstStyle/>
        <a:p>
          <a:pPr algn="ctr"/>
          <a:r>
            <a:rPr lang="fr-FR" sz="1200" b="1" i="0" u="none" strike="noStrike" baseline="0">
              <a:solidFill>
                <a:schemeClr val="dk1"/>
              </a:solidFill>
              <a:latin typeface="+mn-lt"/>
              <a:ea typeface="+mn-ea"/>
              <a:cs typeface="+mn-cs"/>
            </a:rPr>
            <a:t>DUREE LEGALE DE TRAVAIL</a:t>
          </a:r>
        </a:p>
        <a:p>
          <a:pPr algn="ctr"/>
          <a:endParaRPr lang="fr-FR" sz="1200" b="1" i="0" u="none" strike="noStrike" baseline="0">
            <a:solidFill>
              <a:schemeClr val="dk1"/>
            </a:solidFill>
            <a:latin typeface="+mn-lt"/>
            <a:ea typeface="+mn-ea"/>
            <a:cs typeface="+mn-cs"/>
          </a:endParaRPr>
        </a:p>
        <a:p>
          <a:pPr algn="ctr"/>
          <a:endParaRPr lang="fr-FR" sz="1100" b="1" i="0" u="none" strike="noStrike" baseline="0">
            <a:solidFill>
              <a:schemeClr val="dk1"/>
            </a:solidFill>
            <a:latin typeface="+mn-lt"/>
            <a:ea typeface="+mn-ea"/>
            <a:cs typeface="+mn-cs"/>
          </a:endParaRPr>
        </a:p>
        <a:p>
          <a:pPr algn="l"/>
          <a:r>
            <a:rPr lang="fr-FR" sz="1100" b="1" i="0" u="none" strike="noStrike" baseline="0">
              <a:solidFill>
                <a:schemeClr val="dk1"/>
              </a:solidFill>
              <a:latin typeface="+mn-lt"/>
              <a:ea typeface="+mn-ea"/>
              <a:cs typeface="+mn-cs"/>
            </a:rPr>
            <a:t>TEMPS PLEIN</a:t>
          </a:r>
        </a:p>
        <a:p>
          <a:pPr algn="l"/>
          <a:endParaRPr lang="fr-FR" sz="1100" b="0" i="0" u="none" strike="noStrike" baseline="0">
            <a:solidFill>
              <a:schemeClr val="dk1"/>
            </a:solidFill>
            <a:latin typeface="+mn-lt"/>
            <a:ea typeface="+mn-ea"/>
            <a:cs typeface="+mn-cs"/>
          </a:endParaRPr>
        </a:p>
        <a:p>
          <a:pPr algn="l"/>
          <a:r>
            <a:rPr lang="fr-FR" sz="1100" b="0" i="0" u="sng" strike="noStrike" baseline="0">
              <a:solidFill>
                <a:schemeClr val="dk1"/>
              </a:solidFill>
              <a:latin typeface="+mn-lt"/>
              <a:ea typeface="+mn-ea"/>
              <a:cs typeface="+mn-cs"/>
            </a:rPr>
            <a:t>Durée maximale quotidienne </a:t>
          </a:r>
          <a:r>
            <a:rPr lang="fr-FR" sz="1100" b="0" i="0" u="none" strike="noStrike" baseline="0">
              <a:solidFill>
                <a:schemeClr val="dk1"/>
              </a:solidFill>
              <a:latin typeface="+mn-lt"/>
              <a:ea typeface="+mn-ea"/>
              <a:cs typeface="+mn-cs"/>
            </a:rPr>
            <a:t>:  </a:t>
          </a:r>
          <a:r>
            <a:rPr lang="fr-FR" sz="1100" b="1" i="0" u="none" strike="noStrike" baseline="0">
              <a:solidFill>
                <a:schemeClr val="dk1"/>
              </a:solidFill>
              <a:latin typeface="+mn-lt"/>
              <a:ea typeface="+mn-ea"/>
              <a:cs typeface="+mn-cs"/>
            </a:rPr>
            <a:t>10 </a:t>
          </a:r>
          <a:r>
            <a:rPr lang="fr-FR" sz="1100" b="0" i="0" u="none" strike="noStrike" baseline="0">
              <a:solidFill>
                <a:schemeClr val="dk1"/>
              </a:solidFill>
              <a:latin typeface="+mn-lt"/>
              <a:ea typeface="+mn-ea"/>
              <a:cs typeface="+mn-cs"/>
            </a:rPr>
            <a:t>heures</a:t>
          </a:r>
        </a:p>
        <a:p>
          <a:pPr algn="l"/>
          <a:endParaRPr lang="fr-FR" sz="1100" b="0" i="0" u="none" strike="noStrike" baseline="0">
            <a:solidFill>
              <a:schemeClr val="dk1"/>
            </a:solidFill>
            <a:latin typeface="+mn-lt"/>
            <a:ea typeface="+mn-ea"/>
            <a:cs typeface="+mn-cs"/>
          </a:endParaRPr>
        </a:p>
        <a:p>
          <a:pPr algn="l"/>
          <a:r>
            <a:rPr lang="fr-FR" sz="1100" b="0" i="0" u="sng" strike="noStrike" baseline="0">
              <a:solidFill>
                <a:schemeClr val="dk1"/>
              </a:solidFill>
              <a:latin typeface="+mn-lt"/>
              <a:ea typeface="+mn-ea"/>
              <a:cs typeface="+mn-cs"/>
            </a:rPr>
            <a:t>Durée maximale hebdomadaire </a:t>
          </a:r>
          <a:r>
            <a:rPr lang="fr-FR" sz="1100" b="0" i="0" u="none" strike="noStrike" baseline="0">
              <a:solidFill>
                <a:schemeClr val="dk1"/>
              </a:solidFill>
              <a:latin typeface="+mn-lt"/>
              <a:ea typeface="+mn-ea"/>
              <a:cs typeface="+mn-cs"/>
            </a:rPr>
            <a:t>: </a:t>
          </a:r>
          <a:r>
            <a:rPr lang="fr-FR" sz="1100" b="1" i="0" u="none" strike="noStrike" baseline="0">
              <a:solidFill>
                <a:schemeClr val="dk1"/>
              </a:solidFill>
              <a:latin typeface="+mn-lt"/>
              <a:ea typeface="+mn-ea"/>
              <a:cs typeface="+mn-cs"/>
            </a:rPr>
            <a:t>48</a:t>
          </a:r>
          <a:r>
            <a:rPr lang="fr-FR" sz="1100" b="0" i="0" u="none" strike="noStrike" baseline="0">
              <a:solidFill>
                <a:schemeClr val="dk1"/>
              </a:solidFill>
              <a:latin typeface="+mn-lt"/>
              <a:ea typeface="+mn-ea"/>
              <a:cs typeface="+mn-cs"/>
            </a:rPr>
            <a:t> heures sur une même semaine </a:t>
          </a:r>
          <a:r>
            <a:rPr lang="fr-FR" sz="1100" b="1" i="0" u="none" strike="noStrike" baseline="0">
              <a:solidFill>
                <a:schemeClr val="dk1"/>
              </a:solidFill>
              <a:latin typeface="+mn-lt"/>
              <a:ea typeface="+mn-ea"/>
              <a:cs typeface="+mn-cs"/>
            </a:rPr>
            <a:t>ET</a:t>
          </a:r>
          <a:r>
            <a:rPr lang="fr-FR" sz="1100" b="0" i="0" u="none" strike="noStrike" baseline="0">
              <a:solidFill>
                <a:schemeClr val="dk1"/>
              </a:solidFill>
              <a:latin typeface="+mn-lt"/>
              <a:ea typeface="+mn-ea"/>
              <a:cs typeface="+mn-cs"/>
            </a:rPr>
            <a:t> </a:t>
          </a:r>
          <a:r>
            <a:rPr lang="fr-FR" sz="1100" b="1" i="0" u="none" strike="noStrike" baseline="0">
              <a:solidFill>
                <a:schemeClr val="dk1"/>
              </a:solidFill>
              <a:latin typeface="+mn-lt"/>
              <a:ea typeface="+mn-ea"/>
              <a:cs typeface="+mn-cs"/>
            </a:rPr>
            <a:t>44</a:t>
          </a:r>
          <a:r>
            <a:rPr lang="fr-FR" sz="1100" b="0" i="0" u="none" strike="noStrike" baseline="0">
              <a:solidFill>
                <a:schemeClr val="dk1"/>
              </a:solidFill>
              <a:latin typeface="+mn-lt"/>
              <a:ea typeface="+mn-ea"/>
              <a:cs typeface="+mn-cs"/>
            </a:rPr>
            <a:t> heures par semaines en moyenne sur  12 semaines consécuituves</a:t>
          </a:r>
        </a:p>
        <a:p>
          <a:pPr algn="l"/>
          <a:endParaRPr lang="fr-FR" sz="1100" b="0" i="0" u="none" strike="noStrike" baseline="0">
            <a:solidFill>
              <a:schemeClr val="dk1"/>
            </a:solidFill>
            <a:latin typeface="+mn-lt"/>
            <a:ea typeface="+mn-ea"/>
            <a:cs typeface="+mn-cs"/>
          </a:endParaRPr>
        </a:p>
        <a:p>
          <a:pPr algn="l"/>
          <a:endParaRPr lang="fr-FR" sz="1100" b="0" i="0" u="none" strike="noStrike" baseline="0">
            <a:solidFill>
              <a:schemeClr val="dk1"/>
            </a:solidFill>
            <a:latin typeface="+mn-lt"/>
            <a:ea typeface="+mn-ea"/>
            <a:cs typeface="+mn-cs"/>
          </a:endParaRPr>
        </a:p>
        <a:p>
          <a:pPr algn="l"/>
          <a:r>
            <a:rPr lang="fr-FR" sz="1100" b="1" i="0" u="none" strike="noStrike" baseline="0">
              <a:solidFill>
                <a:schemeClr val="dk1"/>
              </a:solidFill>
              <a:latin typeface="+mn-lt"/>
              <a:ea typeface="+mn-ea"/>
              <a:cs typeface="+mn-cs"/>
            </a:rPr>
            <a:t>TEMPS PARTIEL 28 HEURES (80%)</a:t>
          </a:r>
        </a:p>
        <a:p>
          <a:pPr algn="l"/>
          <a:endParaRPr lang="fr-FR" sz="1100" b="0" i="0" u="none" strike="noStrike" baseline="0">
            <a:solidFill>
              <a:schemeClr val="dk1"/>
            </a:solidFill>
            <a:latin typeface="+mn-lt"/>
            <a:ea typeface="+mn-ea"/>
            <a:cs typeface="+mn-cs"/>
          </a:endParaRPr>
        </a:p>
        <a:p>
          <a:pPr algn="l"/>
          <a:r>
            <a:rPr lang="fr-FR" sz="1100" b="0" i="0" u="sng" strike="noStrike" baseline="0">
              <a:solidFill>
                <a:schemeClr val="dk1"/>
              </a:solidFill>
              <a:latin typeface="+mn-lt"/>
              <a:ea typeface="+mn-ea"/>
              <a:cs typeface="+mn-cs"/>
            </a:rPr>
            <a:t>Nombre d'heures complémentaires maximales </a:t>
          </a:r>
          <a:r>
            <a:rPr lang="fr-FR" sz="1100" b="0" i="0" u="none" strike="noStrike" baseline="0">
              <a:solidFill>
                <a:schemeClr val="dk1"/>
              </a:solidFill>
              <a:latin typeface="+mn-lt"/>
              <a:ea typeface="+mn-ea"/>
              <a:cs typeface="+mn-cs"/>
            </a:rPr>
            <a:t>: 6 heures</a:t>
          </a:r>
        </a:p>
        <a:p>
          <a:pPr algn="l"/>
          <a:endParaRPr lang="fr-FR" sz="1100" b="0" i="0" u="none" strike="noStrike" baseline="0">
            <a:solidFill>
              <a:schemeClr val="dk1"/>
            </a:solidFill>
            <a:latin typeface="+mn-lt"/>
            <a:ea typeface="+mn-ea"/>
            <a:cs typeface="+mn-cs"/>
          </a:endParaRPr>
        </a:p>
        <a:p>
          <a:pPr algn="l"/>
          <a:r>
            <a:rPr lang="fr-FR" sz="1100" b="0" i="0" u="none" strike="noStrike" baseline="0">
              <a:solidFill>
                <a:schemeClr val="dk1"/>
              </a:solidFill>
              <a:latin typeface="+mn-lt"/>
              <a:ea typeface="+mn-ea"/>
              <a:cs typeface="+mn-cs"/>
            </a:rPr>
            <a:t>Règle applicable : </a:t>
          </a:r>
          <a:r>
            <a:rPr lang="fr-FR" sz="1100" b="0" i="0">
              <a:solidFill>
                <a:schemeClr val="dk1"/>
              </a:solidFill>
              <a:latin typeface="+mn-lt"/>
              <a:ea typeface="+mn-ea"/>
              <a:cs typeface="+mn-cs"/>
            </a:rPr>
            <a:t>Les heures complémentaires peuvent être effectuées dans la limite d'u</a:t>
          </a:r>
          <a:r>
            <a:rPr lang="fr-FR" sz="1100" b="0" i="0" u="none" strike="noStrike" baseline="0">
              <a:solidFill>
                <a:schemeClr val="dk1"/>
              </a:solidFill>
              <a:latin typeface="+mn-lt"/>
              <a:ea typeface="+mn-ea"/>
              <a:cs typeface="+mn-cs"/>
            </a:rPr>
            <a:t>n tiers de la durée hebdomadaire soit : 28/3 = 9,33 h) </a:t>
          </a:r>
          <a:r>
            <a:rPr lang="fr-FR" sz="1100" b="1" i="0" u="none" strike="noStrike" baseline="0">
              <a:solidFill>
                <a:schemeClr val="dk1"/>
              </a:solidFill>
              <a:latin typeface="+mn-lt"/>
              <a:ea typeface="+mn-ea"/>
              <a:cs typeface="+mn-cs"/>
            </a:rPr>
            <a:t>MAIS</a:t>
          </a:r>
          <a:r>
            <a:rPr lang="fr-FR" sz="1100" b="0" i="0" u="none" strike="noStrike" baseline="0">
              <a:solidFill>
                <a:schemeClr val="dk1"/>
              </a:solidFill>
              <a:latin typeface="+mn-lt"/>
              <a:ea typeface="+mn-ea"/>
              <a:cs typeface="+mn-cs"/>
            </a:rPr>
            <a:t> ne doivent pas porter la durée de travaildu temps partiel au niveau de la durée légale d'un temps plein.</a:t>
          </a:r>
        </a:p>
        <a:p>
          <a:pPr algn="l"/>
          <a:endParaRPr lang="fr-FR" sz="1100" b="0" i="0" u="none" strike="noStrike" baseline="0">
            <a:solidFill>
              <a:schemeClr val="dk1"/>
            </a:solidFill>
            <a:latin typeface="+mn-lt"/>
            <a:ea typeface="+mn-ea"/>
            <a:cs typeface="+mn-cs"/>
          </a:endParaRPr>
        </a:p>
        <a:p>
          <a:pPr algn="l"/>
          <a:r>
            <a:rPr lang="fr-FR" sz="1100" b="0" i="0" u="sng" strike="noStrike" baseline="0">
              <a:solidFill>
                <a:schemeClr val="dk1"/>
              </a:solidFill>
              <a:latin typeface="+mn-lt"/>
              <a:ea typeface="+mn-ea"/>
              <a:cs typeface="+mn-cs"/>
            </a:rPr>
            <a:t>Durée maximale hebdomadaire </a:t>
          </a:r>
          <a:r>
            <a:rPr lang="fr-FR" sz="1100" b="0" i="0" u="none" strike="noStrike" baseline="0">
              <a:solidFill>
                <a:schemeClr val="dk1"/>
              </a:solidFill>
              <a:latin typeface="+mn-lt"/>
              <a:ea typeface="+mn-ea"/>
              <a:cs typeface="+mn-cs"/>
            </a:rPr>
            <a:t>: 34 heures</a:t>
          </a:r>
        </a:p>
        <a:p>
          <a:pPr algn="l"/>
          <a:endParaRPr lang="fr-FR" sz="1100" b="0" i="0" u="none" strike="noStrike" baseline="0">
            <a:solidFill>
              <a:schemeClr val="dk1"/>
            </a:solidFill>
            <a:latin typeface="+mn-lt"/>
            <a:ea typeface="+mn-ea"/>
            <a:cs typeface="+mn-cs"/>
          </a:endParaRPr>
        </a:p>
        <a:p>
          <a:pPr algn="l"/>
          <a:r>
            <a:rPr lang="fr-FR" sz="1100" b="1" i="0" u="none" strike="noStrike" baseline="0">
              <a:solidFill>
                <a:schemeClr val="dk1"/>
              </a:solidFill>
              <a:latin typeface="+mn-lt"/>
              <a:ea typeface="+mn-ea"/>
              <a:cs typeface="+mn-cs"/>
            </a:rPr>
            <a:t>POUR TOUS LES SALARIES</a:t>
          </a:r>
        </a:p>
        <a:p>
          <a:pPr algn="l"/>
          <a:endParaRPr lang="fr-FR" sz="1100" b="0" i="0" u="none" strike="noStrike" baseline="0">
            <a:solidFill>
              <a:schemeClr val="dk1"/>
            </a:solidFill>
            <a:latin typeface="+mn-lt"/>
            <a:ea typeface="+mn-ea"/>
            <a:cs typeface="+mn-cs"/>
          </a:endParaRPr>
        </a:p>
        <a:p>
          <a:pPr algn="l"/>
          <a:r>
            <a:rPr lang="fr-FR" sz="1100" b="0" i="0" u="sng" strike="noStrike" baseline="0">
              <a:solidFill>
                <a:schemeClr val="dk1"/>
              </a:solidFill>
              <a:latin typeface="+mn-lt"/>
              <a:ea typeface="+mn-ea"/>
              <a:cs typeface="+mn-cs"/>
            </a:rPr>
            <a:t>Temps de pause minimal </a:t>
          </a:r>
          <a:r>
            <a:rPr lang="fr-FR" sz="1100" b="0" i="0" u="none" strike="noStrike" baseline="0">
              <a:solidFill>
                <a:schemeClr val="dk1"/>
              </a:solidFill>
              <a:latin typeface="+mn-lt"/>
              <a:ea typeface="+mn-ea"/>
              <a:cs typeface="+mn-cs"/>
            </a:rPr>
            <a:t>: </a:t>
          </a:r>
          <a:r>
            <a:rPr lang="fr-FR" sz="1100" b="1" i="0" u="none" strike="noStrike" baseline="0">
              <a:solidFill>
                <a:schemeClr val="dk1"/>
              </a:solidFill>
              <a:latin typeface="+mn-lt"/>
              <a:ea typeface="+mn-ea"/>
              <a:cs typeface="+mn-cs"/>
            </a:rPr>
            <a:t>20</a:t>
          </a:r>
          <a:r>
            <a:rPr lang="fr-FR" sz="1100" b="0" i="0" u="none" strike="noStrike" baseline="0">
              <a:solidFill>
                <a:schemeClr val="dk1"/>
              </a:solidFill>
              <a:latin typeface="+mn-lt"/>
              <a:ea typeface="+mn-ea"/>
              <a:cs typeface="+mn-cs"/>
            </a:rPr>
            <a:t> min consécutives si la durée du travail quotidien atteint 6 heures</a:t>
          </a:r>
        </a:p>
        <a:p>
          <a:pPr algn="ctr"/>
          <a:endParaRPr lang="fr-FR" sz="1100" b="1" i="0" u="none" strike="noStrike" baseline="0">
            <a:solidFill>
              <a:schemeClr val="dk1"/>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742950</xdr:colOff>
      <xdr:row>1</xdr:row>
      <xdr:rowOff>38100</xdr:rowOff>
    </xdr:from>
    <xdr:to>
      <xdr:col>9</xdr:col>
      <xdr:colOff>28575</xdr:colOff>
      <xdr:row>3</xdr:row>
      <xdr:rowOff>47625</xdr:rowOff>
    </xdr:to>
    <xdr:sp macro="" textlink="">
      <xdr:nvSpPr>
        <xdr:cNvPr id="2" name="ZoneTexte 1">
          <a:extLst>
            <a:ext uri="{FF2B5EF4-FFF2-40B4-BE49-F238E27FC236}">
              <a16:creationId xmlns="" xmlns:a16="http://schemas.microsoft.com/office/drawing/2014/main" id="{00000000-0008-0000-0100-000002000000}"/>
            </a:ext>
          </a:extLst>
        </xdr:cNvPr>
        <xdr:cNvSpPr txBox="1"/>
      </xdr:nvSpPr>
      <xdr:spPr>
        <a:xfrm>
          <a:off x="3790950" y="228600"/>
          <a:ext cx="3095625" cy="390525"/>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400" b="1"/>
            <a:t>RAPPORTS</a:t>
          </a:r>
          <a:r>
            <a:rPr lang="fr-FR" sz="1400" b="1" baseline="0"/>
            <a:t> SOGESCO</a:t>
          </a:r>
          <a:endParaRPr lang="fr-FR" sz="1400" b="1"/>
        </a:p>
      </xdr:txBody>
    </xdr:sp>
    <xdr:clientData/>
  </xdr:twoCellAnchor>
  <xdr:twoCellAnchor>
    <xdr:from>
      <xdr:col>9</xdr:col>
      <xdr:colOff>247650</xdr:colOff>
      <xdr:row>0</xdr:row>
      <xdr:rowOff>85725</xdr:rowOff>
    </xdr:from>
    <xdr:to>
      <xdr:col>16</xdr:col>
      <xdr:colOff>476250</xdr:colOff>
      <xdr:row>28</xdr:row>
      <xdr:rowOff>85725</xdr:rowOff>
    </xdr:to>
    <xdr:sp macro="" textlink="">
      <xdr:nvSpPr>
        <xdr:cNvPr id="3" name="ZoneTexte 2">
          <a:extLst>
            <a:ext uri="{FF2B5EF4-FFF2-40B4-BE49-F238E27FC236}">
              <a16:creationId xmlns="" xmlns:a16="http://schemas.microsoft.com/office/drawing/2014/main" id="{00000000-0008-0000-0100-000003000000}"/>
            </a:ext>
          </a:extLst>
        </xdr:cNvPr>
        <xdr:cNvSpPr txBox="1"/>
      </xdr:nvSpPr>
      <xdr:spPr>
        <a:xfrm>
          <a:off x="7105650" y="85725"/>
          <a:ext cx="5562600" cy="533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Procédure pour nouvel onglet "Salarié" :</a:t>
          </a:r>
        </a:p>
        <a:p>
          <a:endParaRPr lang="fr-FR" sz="1100"/>
        </a:p>
        <a:p>
          <a:r>
            <a:rPr lang="fr-FR" sz="1100" b="1"/>
            <a:t>VBA</a:t>
          </a:r>
          <a:r>
            <a:rPr lang="fr-FR" sz="1100" b="1" baseline="0"/>
            <a:t> &gt; O</a:t>
          </a:r>
          <a:r>
            <a:rPr lang="fr-FR" sz="1100" b="1"/>
            <a:t>nglet</a:t>
          </a:r>
          <a:r>
            <a:rPr lang="fr-FR" sz="1100" b="1" baseline="0"/>
            <a:t> "Rapports" &gt; </a:t>
          </a:r>
          <a:r>
            <a:rPr lang="fr-FR" sz="1100" b="1" baseline="0">
              <a:solidFill>
                <a:schemeClr val="dk1"/>
              </a:solidFill>
              <a:latin typeface="+mn-lt"/>
              <a:ea typeface="+mn-ea"/>
              <a:cs typeface="+mn-cs"/>
            </a:rPr>
            <a:t>Sub Bouton_ExportPDF </a:t>
          </a:r>
          <a:r>
            <a:rPr lang="fr-FR" sz="1100" b="1" baseline="0"/>
            <a:t>:</a:t>
          </a:r>
        </a:p>
        <a:p>
          <a:endParaRPr lang="fr-FR" sz="1100" baseline="0"/>
        </a:p>
        <a:p>
          <a:r>
            <a:rPr lang="fr-FR" sz="1100" b="1" baseline="0">
              <a:solidFill>
                <a:srgbClr val="FF0000"/>
              </a:solidFill>
            </a:rPr>
            <a:t>	</a:t>
          </a:r>
          <a:r>
            <a:rPr lang="fr-FR" sz="1100" b="1" u="sng" baseline="0">
              <a:solidFill>
                <a:sysClr val="windowText" lastClr="000000"/>
              </a:solidFill>
            </a:rPr>
            <a:t>1)</a:t>
          </a:r>
          <a:r>
            <a:rPr lang="fr-FR" sz="1100" b="1" baseline="0">
              <a:solidFill>
                <a:srgbClr val="FF0000"/>
              </a:solidFill>
            </a:rPr>
            <a:t> Ajouter le nom de la feuille </a:t>
          </a:r>
          <a:r>
            <a:rPr lang="fr-FR" sz="1100" baseline="0"/>
            <a:t>(donc du salarié) créer dans cette liste </a:t>
          </a:r>
        </a:p>
        <a:p>
          <a:endParaRPr lang="fr-FR" sz="1100" baseline="0"/>
        </a:p>
        <a:p>
          <a:r>
            <a:rPr lang="fr-FR" sz="1100"/>
            <a:t>Sheets(Array("Alice Revel",  "Anne Hélène Kervadec", "Aurélie Baudelot", "Aurélie Moreau", "Céline Pagnat", _</a:t>
          </a:r>
        </a:p>
        <a:p>
          <a:r>
            <a:rPr lang="fr-FR" sz="1100"/>
            <a:t>        "Elise Benet-Brissonnet", "Emilia Bucur", "Magali Steeg", "Marguerite Borjon", _</a:t>
          </a:r>
        </a:p>
        <a:p>
          <a:r>
            <a:rPr lang="fr-FR" sz="1100"/>
            <a:t>        "Nadège Durand", "Pauline Leveque", "Priscilla Dubaton", "Sandrine Sarhado", _</a:t>
          </a:r>
        </a:p>
        <a:p>
          <a:r>
            <a:rPr lang="fr-FR" sz="1100"/>
            <a:t>        "Karima Meheu", "Laurie Phesans"</a:t>
          </a:r>
          <a:r>
            <a:rPr lang="fr-FR" sz="1100">
              <a:solidFill>
                <a:srgbClr val="FF0000"/>
              </a:solidFill>
            </a:rPr>
            <a:t>,"nom nouvelle feuille"</a:t>
          </a:r>
          <a:r>
            <a:rPr lang="fr-FR" sz="1100"/>
            <a:t>)).Select</a:t>
          </a:r>
        </a:p>
        <a:p>
          <a:endParaRPr lang="fr-FR" sz="1100"/>
        </a:p>
        <a:p>
          <a:endParaRPr lang="fr-FR" sz="1100"/>
        </a:p>
        <a:p>
          <a:r>
            <a:rPr lang="fr-FR" sz="1100" b="1"/>
            <a:t>VBA &gt; Onglet "ThisWorkbook" &gt; Sub test</a:t>
          </a:r>
          <a:r>
            <a:rPr lang="fr-FR" sz="1100" b="1" baseline="0"/>
            <a:t> :</a:t>
          </a:r>
        </a:p>
        <a:p>
          <a:endParaRPr lang="fr-FR" sz="1100" baseline="0"/>
        </a:p>
        <a:p>
          <a:r>
            <a:rPr lang="fr-FR" sz="1100" baseline="0"/>
            <a:t>	</a:t>
          </a:r>
          <a:r>
            <a:rPr lang="fr-FR" sz="1100" b="1" u="sng" baseline="0"/>
            <a:t>2)</a:t>
          </a:r>
          <a:r>
            <a:rPr lang="fr-FR" sz="1100" baseline="0"/>
            <a:t>  Ajouter un bloc "Case"  avec le mot de passe du nouveau salarié et les paramètres des feuilles (cachées, visibles, protégées...).</a:t>
          </a:r>
        </a:p>
        <a:p>
          <a:endParaRPr lang="fr-FR" sz="1100" baseline="0"/>
        </a:p>
        <a:p>
          <a:r>
            <a:rPr lang="fr-FR" sz="1100" baseline="0"/>
            <a:t>	</a:t>
          </a:r>
          <a:r>
            <a:rPr lang="fr-FR" sz="1100" b="1" u="sng" baseline="0"/>
            <a:t>3)</a:t>
          </a:r>
          <a:r>
            <a:rPr lang="fr-FR" sz="1100" baseline="0"/>
            <a:t>  Ajouter le paramètre de cette nouvelle feuille sur les autres blocs Case correspondants aux autres salariés :</a:t>
          </a:r>
        </a:p>
        <a:p>
          <a:endParaRPr lang="fr-FR" sz="1100" baseline="0"/>
        </a:p>
        <a:p>
          <a:r>
            <a:rPr lang="fr-FR" sz="1100"/>
            <a:t>Sheets("</a:t>
          </a:r>
          <a:r>
            <a:rPr lang="fr-FR" sz="1100">
              <a:solidFill>
                <a:srgbClr val="FF0000"/>
              </a:solidFill>
            </a:rPr>
            <a:t>Nom nouvelle feuille</a:t>
          </a:r>
          <a:r>
            <a:rPr lang="fr-FR" sz="1100"/>
            <a:t>").Visible = xlVeryHidden</a:t>
          </a:r>
        </a:p>
        <a:p>
          <a:endParaRPr lang="fr-FR" sz="1100"/>
        </a:p>
        <a:p>
          <a:r>
            <a:rPr lang="fr-FR" sz="1100"/>
            <a:t>VBA &gt; Onglet "Nouvelle</a:t>
          </a:r>
          <a:r>
            <a:rPr lang="fr-FR" sz="1100" baseline="0"/>
            <a:t> </a:t>
          </a:r>
          <a:r>
            <a:rPr lang="fr-FR" sz="1100"/>
            <a:t>Feuille"</a:t>
          </a:r>
        </a:p>
        <a:p>
          <a:endParaRPr lang="fr-FR" sz="1100"/>
        </a:p>
        <a:p>
          <a:r>
            <a:rPr lang="fr-FR" sz="1100"/>
            <a:t>	</a:t>
          </a:r>
          <a:r>
            <a:rPr lang="fr-FR" sz="1100" b="1" u="sng"/>
            <a:t>4)</a:t>
          </a:r>
          <a:r>
            <a:rPr lang="fr-FR" sz="1100"/>
            <a:t> Ajouter le bloc</a:t>
          </a:r>
          <a:r>
            <a:rPr lang="fr-FR" sz="1100" baseline="0"/>
            <a:t> Private Sub Worksheet_BeforeDoubleClick (Copier coller via un onglet existant)</a:t>
          </a:r>
          <a:endParaRPr lang="fr-FR" sz="1100"/>
        </a:p>
        <a:p>
          <a:endParaRPr lang="fr-FR" sz="1100"/>
        </a:p>
        <a:p>
          <a:endParaRPr lang="fr-FR" sz="1100"/>
        </a:p>
      </xdr:txBody>
    </xdr:sp>
    <xdr:clientData/>
  </xdr:twoCellAnchor>
  <xdr:twoCellAnchor>
    <xdr:from>
      <xdr:col>2</xdr:col>
      <xdr:colOff>609600</xdr:colOff>
      <xdr:row>6</xdr:row>
      <xdr:rowOff>38100</xdr:rowOff>
    </xdr:from>
    <xdr:to>
      <xdr:col>4</xdr:col>
      <xdr:colOff>323850</xdr:colOff>
      <xdr:row>7</xdr:row>
      <xdr:rowOff>152400</xdr:rowOff>
    </xdr:to>
    <xdr:sp macro="" textlink="">
      <xdr:nvSpPr>
        <xdr:cNvPr id="4" name="Rectangle à coins arrondis 3">
          <a:extLst>
            <a:ext uri="{FF2B5EF4-FFF2-40B4-BE49-F238E27FC236}">
              <a16:creationId xmlns="" xmlns:a16="http://schemas.microsoft.com/office/drawing/2014/main" id="{00000000-0008-0000-0100-000004000000}"/>
            </a:ext>
          </a:extLst>
        </xdr:cNvPr>
        <xdr:cNvSpPr/>
      </xdr:nvSpPr>
      <xdr:spPr>
        <a:xfrm>
          <a:off x="2133600" y="1181100"/>
          <a:ext cx="1238250" cy="304800"/>
        </a:xfrm>
        <a:prstGeom prst="wedgeRoundRectCallout">
          <a:avLst>
            <a:gd name="adj1" fmla="val 89936"/>
            <a:gd name="adj2" fmla="val -62500"/>
            <a:gd name="adj3" fmla="val 16667"/>
          </a:avLst>
        </a:prstGeom>
        <a:ln w="3175"/>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lang="fr-FR" sz="1100"/>
            <a:t>Choisir le mois</a:t>
          </a:r>
        </a:p>
      </xdr:txBody>
    </xdr:sp>
    <xdr:clientData/>
  </xdr:twoCellAnchor>
  <xdr:twoCellAnchor editAs="oneCell">
    <xdr:from>
      <xdr:col>6</xdr:col>
      <xdr:colOff>381000</xdr:colOff>
      <xdr:row>4</xdr:row>
      <xdr:rowOff>114300</xdr:rowOff>
    </xdr:from>
    <xdr:to>
      <xdr:col>7</xdr:col>
      <xdr:colOff>863600</xdr:colOff>
      <xdr:row>6</xdr:row>
      <xdr:rowOff>203200</xdr:rowOff>
    </xdr:to>
    <xdr:pic macro="[0]!CommandButton7_Clic">
      <xdr:nvPicPr>
        <xdr:cNvPr id="2049" name="CommandButton7">
          <a:extLst>
            <a:ext uri="{FF2B5EF4-FFF2-40B4-BE49-F238E27FC236}">
              <a16:creationId xmlns="" xmlns:a16="http://schemas.microsoft.com/office/drawing/2014/main" id="{00000000-0008-0000-0100-000001080000}"/>
            </a:ext>
          </a:extLst>
        </xdr:cNvPr>
        <xdr:cNvPicPr preferRelativeResize="0">
          <a:picLocks noChangeArrowheads="1" noChangeShapeType="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876300"/>
          <a:ext cx="1270000" cy="4572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5</xdr:col>
      <xdr:colOff>876300</xdr:colOff>
      <xdr:row>12</xdr:row>
      <xdr:rowOff>88900</xdr:rowOff>
    </xdr:from>
    <xdr:to>
      <xdr:col>8</xdr:col>
      <xdr:colOff>304800</xdr:colOff>
      <xdr:row>15</xdr:row>
      <xdr:rowOff>50800</xdr:rowOff>
    </xdr:to>
    <xdr:pic macro="[0]!Export_annuel_Clic">
      <xdr:nvPicPr>
        <xdr:cNvPr id="2050" name="Export_annuel">
          <a:extLst>
            <a:ext uri="{FF2B5EF4-FFF2-40B4-BE49-F238E27FC236}">
              <a16:creationId xmlns="" xmlns:a16="http://schemas.microsoft.com/office/drawing/2014/main" id="{00000000-0008-0000-0100-000002080000}"/>
            </a:ext>
          </a:extLst>
        </xdr:cNvPr>
        <xdr:cNvPicPr preferRelativeResize="0">
          <a:picLocks noChangeArrowheads="1" noChangeShapeType="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953000" y="2374900"/>
          <a:ext cx="1955800" cy="533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3</xdr:col>
      <xdr:colOff>25400</xdr:colOff>
      <xdr:row>12</xdr:row>
      <xdr:rowOff>101600</xdr:rowOff>
    </xdr:from>
    <xdr:to>
      <xdr:col>5</xdr:col>
      <xdr:colOff>635000</xdr:colOff>
      <xdr:row>15</xdr:row>
      <xdr:rowOff>38100</xdr:rowOff>
    </xdr:to>
    <xdr:pic macro="[0]!CommandButton1_Clic">
      <xdr:nvPicPr>
        <xdr:cNvPr id="2051" name="CommandButton1">
          <a:extLst>
            <a:ext uri="{FF2B5EF4-FFF2-40B4-BE49-F238E27FC236}">
              <a16:creationId xmlns="" xmlns:a16="http://schemas.microsoft.com/office/drawing/2014/main" id="{00000000-0008-0000-0100-000003080000}"/>
            </a:ext>
          </a:extLst>
        </xdr:cNvPr>
        <xdr:cNvPicPr preferRelativeResize="0">
          <a:picLocks noChangeArrowheads="1" noChangeShapeType="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01900" y="2387600"/>
          <a:ext cx="2260600" cy="508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4</xdr:col>
      <xdr:colOff>127000</xdr:colOff>
      <xdr:row>8</xdr:row>
      <xdr:rowOff>190500</xdr:rowOff>
    </xdr:from>
    <xdr:to>
      <xdr:col>5</xdr:col>
      <xdr:colOff>838200</xdr:colOff>
      <xdr:row>10</xdr:row>
      <xdr:rowOff>228600</xdr:rowOff>
    </xdr:to>
    <xdr:pic macro="[0]!CommandButton2_Clic">
      <xdr:nvPicPr>
        <xdr:cNvPr id="2052" name="CommandButton2">
          <a:extLst>
            <a:ext uri="{FF2B5EF4-FFF2-40B4-BE49-F238E27FC236}">
              <a16:creationId xmlns="" xmlns:a16="http://schemas.microsoft.com/office/drawing/2014/main" id="{00000000-0008-0000-0100-000004080000}"/>
            </a:ext>
          </a:extLst>
        </xdr:cNvPr>
        <xdr:cNvPicPr preferRelativeResize="0">
          <a:picLocks noChangeArrowheads="1" noChangeShapeType="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0" y="1714500"/>
          <a:ext cx="1524000" cy="381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721178</xdr:colOff>
      <xdr:row>17</xdr:row>
      <xdr:rowOff>62597</xdr:rowOff>
    </xdr:from>
    <xdr:to>
      <xdr:col>7</xdr:col>
      <xdr:colOff>921575</xdr:colOff>
      <xdr:row>18</xdr:row>
      <xdr:rowOff>130633</xdr:rowOff>
    </xdr:to>
    <xdr:sp macro="" textlink="">
      <xdr:nvSpPr>
        <xdr:cNvPr id="2" name="Accolade ouvrante 1">
          <a:extLst>
            <a:ext uri="{FF2B5EF4-FFF2-40B4-BE49-F238E27FC236}">
              <a16:creationId xmlns="" xmlns:a16="http://schemas.microsoft.com/office/drawing/2014/main" id="{00000000-0008-0000-0600-000002000000}"/>
            </a:ext>
          </a:extLst>
        </xdr:cNvPr>
        <xdr:cNvSpPr/>
      </xdr:nvSpPr>
      <xdr:spPr>
        <a:xfrm rot="5400000">
          <a:off x="3092409" y="3015841"/>
          <a:ext cx="258536" cy="3762747"/>
        </a:xfrm>
        <a:prstGeom prst="leftBrace">
          <a:avLst/>
        </a:prstGeom>
        <a:ln/>
      </xdr:spPr>
      <xdr:style>
        <a:lnRef idx="2">
          <a:schemeClr val="dk1"/>
        </a:lnRef>
        <a:fillRef idx="0">
          <a:schemeClr val="dk1"/>
        </a:fillRef>
        <a:effectRef idx="1">
          <a:schemeClr val="dk1"/>
        </a:effectRef>
        <a:fontRef idx="minor">
          <a:schemeClr val="tx1"/>
        </a:fontRef>
      </xdr:style>
      <xdr:txBody>
        <a:bodyPr vertOverflow="clip" rtlCol="0" anchor="ctr"/>
        <a:lstStyle/>
        <a:p>
          <a:pPr algn="ctr"/>
          <a:endParaRPr lang="fr-FR" sz="1100"/>
        </a:p>
      </xdr:txBody>
    </xdr:sp>
    <xdr:clientData/>
  </xdr:twoCellAnchor>
  <xdr:twoCellAnchor>
    <xdr:from>
      <xdr:col>11</xdr:col>
      <xdr:colOff>500004</xdr:colOff>
      <xdr:row>17</xdr:row>
      <xdr:rowOff>51708</xdr:rowOff>
    </xdr:from>
    <xdr:to>
      <xdr:col>13</xdr:col>
      <xdr:colOff>476250</xdr:colOff>
      <xdr:row>18</xdr:row>
      <xdr:rowOff>103416</xdr:rowOff>
    </xdr:to>
    <xdr:sp macro="" textlink="">
      <xdr:nvSpPr>
        <xdr:cNvPr id="3" name="Accolade ouvrante 2">
          <a:extLst>
            <a:ext uri="{FF2B5EF4-FFF2-40B4-BE49-F238E27FC236}">
              <a16:creationId xmlns="" xmlns:a16="http://schemas.microsoft.com/office/drawing/2014/main" id="{00000000-0008-0000-0600-000003000000}"/>
            </a:ext>
          </a:extLst>
        </xdr:cNvPr>
        <xdr:cNvSpPr/>
      </xdr:nvSpPr>
      <xdr:spPr>
        <a:xfrm rot="5400000">
          <a:off x="7686986" y="4304251"/>
          <a:ext cx="242208" cy="1147821"/>
        </a:xfrm>
        <a:prstGeom prst="leftBrace">
          <a:avLst/>
        </a:prstGeom>
        <a:ln/>
      </xdr:spPr>
      <xdr:style>
        <a:lnRef idx="2">
          <a:schemeClr val="dk1"/>
        </a:lnRef>
        <a:fillRef idx="0">
          <a:schemeClr val="dk1"/>
        </a:fillRef>
        <a:effectRef idx="1">
          <a:schemeClr val="dk1"/>
        </a:effectRef>
        <a:fontRef idx="minor">
          <a:schemeClr val="tx1"/>
        </a:fontRef>
      </xdr:style>
      <xdr:txBody>
        <a:bodyPr vertOverflow="clip" rtlCol="0" anchor="ctr"/>
        <a:lstStyle/>
        <a:p>
          <a:pPr algn="ctr"/>
          <a:endParaRPr lang="fr-FR" sz="1100"/>
        </a:p>
      </xdr:txBody>
    </xdr:sp>
    <xdr:clientData/>
  </xdr:twoCellAnchor>
  <xdr:twoCellAnchor>
    <xdr:from>
      <xdr:col>17</xdr:col>
      <xdr:colOff>286247</xdr:colOff>
      <xdr:row>17</xdr:row>
      <xdr:rowOff>68037</xdr:rowOff>
    </xdr:from>
    <xdr:to>
      <xdr:col>18</xdr:col>
      <xdr:colOff>2056164</xdr:colOff>
      <xdr:row>18</xdr:row>
      <xdr:rowOff>133353</xdr:rowOff>
    </xdr:to>
    <xdr:sp macro="" textlink="">
      <xdr:nvSpPr>
        <xdr:cNvPr id="4" name="Accolade ouvrante 3">
          <a:extLst>
            <a:ext uri="{FF2B5EF4-FFF2-40B4-BE49-F238E27FC236}">
              <a16:creationId xmlns="" xmlns:a16="http://schemas.microsoft.com/office/drawing/2014/main" id="{00000000-0008-0000-0600-000004000000}"/>
            </a:ext>
          </a:extLst>
        </xdr:cNvPr>
        <xdr:cNvSpPr/>
      </xdr:nvSpPr>
      <xdr:spPr>
        <a:xfrm rot="5400000">
          <a:off x="11292198" y="3816311"/>
          <a:ext cx="255816" cy="2169967"/>
        </a:xfrm>
        <a:prstGeom prst="leftBrace">
          <a:avLst/>
        </a:prstGeom>
        <a:ln/>
      </xdr:spPr>
      <xdr:style>
        <a:lnRef idx="2">
          <a:schemeClr val="dk1"/>
        </a:lnRef>
        <a:fillRef idx="0">
          <a:schemeClr val="dk1"/>
        </a:fillRef>
        <a:effectRef idx="1">
          <a:schemeClr val="dk1"/>
        </a:effectRef>
        <a:fontRef idx="minor">
          <a:schemeClr val="tx1"/>
        </a:fontRef>
      </xdr:style>
      <xdr:txBody>
        <a:bodyPr vertOverflow="clip" rtlCol="0" anchor="ctr"/>
        <a:lstStyle/>
        <a:p>
          <a:pPr algn="ctr"/>
          <a:endParaRPr lang="fr-FR" sz="1100"/>
        </a:p>
      </xdr:txBody>
    </xdr:sp>
    <xdr:clientData/>
  </xdr:twoCellAnchor>
  <xdr:twoCellAnchor>
    <xdr:from>
      <xdr:col>15</xdr:col>
      <xdr:colOff>522019</xdr:colOff>
      <xdr:row>17</xdr:row>
      <xdr:rowOff>1</xdr:rowOff>
    </xdr:from>
    <xdr:to>
      <xdr:col>16</xdr:col>
      <xdr:colOff>337953</xdr:colOff>
      <xdr:row>18</xdr:row>
      <xdr:rowOff>103418</xdr:rowOff>
    </xdr:to>
    <xdr:sp macro="" textlink="">
      <xdr:nvSpPr>
        <xdr:cNvPr id="5" name="Accolade ouvrante 4">
          <a:extLst>
            <a:ext uri="{FF2B5EF4-FFF2-40B4-BE49-F238E27FC236}">
              <a16:creationId xmlns="" xmlns:a16="http://schemas.microsoft.com/office/drawing/2014/main" id="{00000000-0008-0000-0600-000005000000}"/>
            </a:ext>
          </a:extLst>
        </xdr:cNvPr>
        <xdr:cNvSpPr/>
      </xdr:nvSpPr>
      <xdr:spPr>
        <a:xfrm rot="5400000">
          <a:off x="9660390" y="4672880"/>
          <a:ext cx="293917" cy="358859"/>
        </a:xfrm>
        <a:prstGeom prst="leftBrace">
          <a:avLst/>
        </a:prstGeom>
        <a:ln/>
      </xdr:spPr>
      <xdr:style>
        <a:lnRef idx="2">
          <a:schemeClr val="dk1"/>
        </a:lnRef>
        <a:fillRef idx="0">
          <a:schemeClr val="dk1"/>
        </a:fillRef>
        <a:effectRef idx="1">
          <a:schemeClr val="dk1"/>
        </a:effectRef>
        <a:fontRef idx="minor">
          <a:schemeClr val="tx1"/>
        </a:fontRef>
      </xdr:style>
      <xdr:txBody>
        <a:bodyPr vertOverflow="clip" rtlCol="0" anchor="ctr"/>
        <a:lstStyle/>
        <a:p>
          <a:pPr algn="ctr"/>
          <a:endParaRPr lang="fr-FR" sz="1100"/>
        </a:p>
      </xdr:txBody>
    </xdr:sp>
    <xdr:clientData/>
  </xdr:twoCellAnchor>
  <xdr:twoCellAnchor>
    <xdr:from>
      <xdr:col>3</xdr:col>
      <xdr:colOff>27211</xdr:colOff>
      <xdr:row>15</xdr:row>
      <xdr:rowOff>81641</xdr:rowOff>
    </xdr:from>
    <xdr:to>
      <xdr:col>7</xdr:col>
      <xdr:colOff>564076</xdr:colOff>
      <xdr:row>16</xdr:row>
      <xdr:rowOff>136070</xdr:rowOff>
    </xdr:to>
    <xdr:sp macro="" textlink="">
      <xdr:nvSpPr>
        <xdr:cNvPr id="6" name="ZoneTexte 5">
          <a:extLst>
            <a:ext uri="{FF2B5EF4-FFF2-40B4-BE49-F238E27FC236}">
              <a16:creationId xmlns="" xmlns:a16="http://schemas.microsoft.com/office/drawing/2014/main" id="{00000000-0008-0000-0600-000006000000}"/>
            </a:ext>
          </a:extLst>
        </xdr:cNvPr>
        <xdr:cNvSpPr txBox="1"/>
      </xdr:nvSpPr>
      <xdr:spPr>
        <a:xfrm>
          <a:off x="1865536" y="4405991"/>
          <a:ext cx="2880015" cy="2449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200" b="1"/>
            <a:t>A remplir tout</a:t>
          </a:r>
          <a:r>
            <a:rPr lang="fr-FR" sz="1200" b="1" baseline="0"/>
            <a:t> le temps</a:t>
          </a:r>
          <a:endParaRPr lang="fr-FR" sz="1200" b="1"/>
        </a:p>
      </xdr:txBody>
    </xdr:sp>
    <xdr:clientData/>
  </xdr:twoCellAnchor>
  <xdr:twoCellAnchor>
    <xdr:from>
      <xdr:col>10</xdr:col>
      <xdr:colOff>378522</xdr:colOff>
      <xdr:row>15</xdr:row>
      <xdr:rowOff>54427</xdr:rowOff>
    </xdr:from>
    <xdr:to>
      <xdr:col>14</xdr:col>
      <xdr:colOff>491093</xdr:colOff>
      <xdr:row>16</xdr:row>
      <xdr:rowOff>138791</xdr:rowOff>
    </xdr:to>
    <xdr:sp macro="" textlink="">
      <xdr:nvSpPr>
        <xdr:cNvPr id="7" name="ZoneTexte 6">
          <a:extLst>
            <a:ext uri="{FF2B5EF4-FFF2-40B4-BE49-F238E27FC236}">
              <a16:creationId xmlns="" xmlns:a16="http://schemas.microsoft.com/office/drawing/2014/main" id="{00000000-0008-0000-0600-000007000000}"/>
            </a:ext>
          </a:extLst>
        </xdr:cNvPr>
        <xdr:cNvSpPr txBox="1"/>
      </xdr:nvSpPr>
      <xdr:spPr>
        <a:xfrm>
          <a:off x="6569772" y="4378777"/>
          <a:ext cx="2484296" cy="2748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200" b="1"/>
            <a:t>A remplir lors des déplacements</a:t>
          </a:r>
        </a:p>
      </xdr:txBody>
    </xdr:sp>
    <xdr:clientData/>
  </xdr:twoCellAnchor>
  <xdr:twoCellAnchor>
    <xdr:from>
      <xdr:col>17</xdr:col>
      <xdr:colOff>247894</xdr:colOff>
      <xdr:row>15</xdr:row>
      <xdr:rowOff>54427</xdr:rowOff>
    </xdr:from>
    <xdr:to>
      <xdr:col>18</xdr:col>
      <xdr:colOff>2045028</xdr:colOff>
      <xdr:row>16</xdr:row>
      <xdr:rowOff>141512</xdr:rowOff>
    </xdr:to>
    <xdr:sp macro="" textlink="">
      <xdr:nvSpPr>
        <xdr:cNvPr id="8" name="ZoneTexte 7">
          <a:extLst>
            <a:ext uri="{FF2B5EF4-FFF2-40B4-BE49-F238E27FC236}">
              <a16:creationId xmlns="" xmlns:a16="http://schemas.microsoft.com/office/drawing/2014/main" id="{00000000-0008-0000-0600-000008000000}"/>
            </a:ext>
          </a:extLst>
        </xdr:cNvPr>
        <xdr:cNvSpPr txBox="1"/>
      </xdr:nvSpPr>
      <xdr:spPr>
        <a:xfrm>
          <a:off x="10296769" y="4378777"/>
          <a:ext cx="2197184" cy="2775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200" b="1"/>
            <a:t>A remplir si Heures Supp</a:t>
          </a:r>
        </a:p>
      </xdr:txBody>
    </xdr:sp>
    <xdr:clientData/>
  </xdr:twoCellAnchor>
  <mc:AlternateContent xmlns:mc="http://schemas.openxmlformats.org/markup-compatibility/2006">
    <mc:Choice xmlns:a14="http://schemas.microsoft.com/office/drawing/2010/main" Requires="a14">
      <xdr:twoCellAnchor editAs="oneCell">
        <xdr:from>
          <xdr:col>16</xdr:col>
          <xdr:colOff>152400</xdr:colOff>
          <xdr:row>28</xdr:row>
          <xdr:rowOff>85725</xdr:rowOff>
        </xdr:from>
        <xdr:to>
          <xdr:col>16</xdr:col>
          <xdr:colOff>876300</xdr:colOff>
          <xdr:row>29</xdr:row>
          <xdr:rowOff>152400</xdr:rowOff>
        </xdr:to>
        <xdr:sp macro="" textlink="">
          <xdr:nvSpPr>
            <xdr:cNvPr id="1025" name="Check Box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35</xdr:row>
          <xdr:rowOff>85725</xdr:rowOff>
        </xdr:from>
        <xdr:to>
          <xdr:col>16</xdr:col>
          <xdr:colOff>876300</xdr:colOff>
          <xdr:row>36</xdr:row>
          <xdr:rowOff>152400</xdr:rowOff>
        </xdr:to>
        <xdr:sp macro="" textlink="">
          <xdr:nvSpPr>
            <xdr:cNvPr id="1026" name="Check Box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42</xdr:row>
          <xdr:rowOff>85725</xdr:rowOff>
        </xdr:from>
        <xdr:to>
          <xdr:col>16</xdr:col>
          <xdr:colOff>876300</xdr:colOff>
          <xdr:row>43</xdr:row>
          <xdr:rowOff>152400</xdr:rowOff>
        </xdr:to>
        <xdr:sp macro="" textlink="">
          <xdr:nvSpPr>
            <xdr:cNvPr id="1027" name="Check Box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49</xdr:row>
          <xdr:rowOff>85725</xdr:rowOff>
        </xdr:from>
        <xdr:to>
          <xdr:col>16</xdr:col>
          <xdr:colOff>876300</xdr:colOff>
          <xdr:row>50</xdr:row>
          <xdr:rowOff>152400</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56</xdr:row>
          <xdr:rowOff>85725</xdr:rowOff>
        </xdr:from>
        <xdr:to>
          <xdr:col>16</xdr:col>
          <xdr:colOff>876300</xdr:colOff>
          <xdr:row>57</xdr:row>
          <xdr:rowOff>152400</xdr:rowOff>
        </xdr:to>
        <xdr:sp macro="" textlink="">
          <xdr:nvSpPr>
            <xdr:cNvPr id="1029" name="Check Box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63</xdr:row>
          <xdr:rowOff>85725</xdr:rowOff>
        </xdr:from>
        <xdr:to>
          <xdr:col>16</xdr:col>
          <xdr:colOff>876300</xdr:colOff>
          <xdr:row>64</xdr:row>
          <xdr:rowOff>152400</xdr:rowOff>
        </xdr:to>
        <xdr:sp macro="" textlink="">
          <xdr:nvSpPr>
            <xdr:cNvPr id="1030" name="Check Box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70</xdr:row>
          <xdr:rowOff>85725</xdr:rowOff>
        </xdr:from>
        <xdr:to>
          <xdr:col>16</xdr:col>
          <xdr:colOff>876300</xdr:colOff>
          <xdr:row>71</xdr:row>
          <xdr:rowOff>152400</xdr:rowOff>
        </xdr:to>
        <xdr:sp macro="" textlink="">
          <xdr:nvSpPr>
            <xdr:cNvPr id="1031" name="Check Box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77</xdr:row>
          <xdr:rowOff>85725</xdr:rowOff>
        </xdr:from>
        <xdr:to>
          <xdr:col>16</xdr:col>
          <xdr:colOff>876300</xdr:colOff>
          <xdr:row>78</xdr:row>
          <xdr:rowOff>152400</xdr:rowOff>
        </xdr:to>
        <xdr:sp macro="" textlink="">
          <xdr:nvSpPr>
            <xdr:cNvPr id="1032" name="Check Box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84</xdr:row>
          <xdr:rowOff>85725</xdr:rowOff>
        </xdr:from>
        <xdr:to>
          <xdr:col>16</xdr:col>
          <xdr:colOff>876300</xdr:colOff>
          <xdr:row>85</xdr:row>
          <xdr:rowOff>152400</xdr:rowOff>
        </xdr:to>
        <xdr:sp macro="" textlink="">
          <xdr:nvSpPr>
            <xdr:cNvPr id="1033" name="Check Box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91</xdr:row>
          <xdr:rowOff>85725</xdr:rowOff>
        </xdr:from>
        <xdr:to>
          <xdr:col>16</xdr:col>
          <xdr:colOff>876300</xdr:colOff>
          <xdr:row>92</xdr:row>
          <xdr:rowOff>152400</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98</xdr:row>
          <xdr:rowOff>85725</xdr:rowOff>
        </xdr:from>
        <xdr:to>
          <xdr:col>16</xdr:col>
          <xdr:colOff>876300</xdr:colOff>
          <xdr:row>99</xdr:row>
          <xdr:rowOff>152400</xdr:rowOff>
        </xdr:to>
        <xdr:sp macro="" textlink="">
          <xdr:nvSpPr>
            <xdr:cNvPr id="1035" name="Check Box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105</xdr:row>
          <xdr:rowOff>85725</xdr:rowOff>
        </xdr:from>
        <xdr:to>
          <xdr:col>16</xdr:col>
          <xdr:colOff>876300</xdr:colOff>
          <xdr:row>106</xdr:row>
          <xdr:rowOff>152400</xdr:rowOff>
        </xdr:to>
        <xdr:sp macro="" textlink="">
          <xdr:nvSpPr>
            <xdr:cNvPr id="1036" name="Check Box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112</xdr:row>
          <xdr:rowOff>85725</xdr:rowOff>
        </xdr:from>
        <xdr:to>
          <xdr:col>16</xdr:col>
          <xdr:colOff>876300</xdr:colOff>
          <xdr:row>113</xdr:row>
          <xdr:rowOff>152400</xdr:rowOff>
        </xdr:to>
        <xdr:sp macro="" textlink="">
          <xdr:nvSpPr>
            <xdr:cNvPr id="1037" name="Check Box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119</xdr:row>
          <xdr:rowOff>85725</xdr:rowOff>
        </xdr:from>
        <xdr:to>
          <xdr:col>16</xdr:col>
          <xdr:colOff>876300</xdr:colOff>
          <xdr:row>120</xdr:row>
          <xdr:rowOff>152400</xdr:rowOff>
        </xdr:to>
        <xdr:sp macro="" textlink="">
          <xdr:nvSpPr>
            <xdr:cNvPr id="1038" name="Check Box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126</xdr:row>
          <xdr:rowOff>85725</xdr:rowOff>
        </xdr:from>
        <xdr:to>
          <xdr:col>16</xdr:col>
          <xdr:colOff>876300</xdr:colOff>
          <xdr:row>127</xdr:row>
          <xdr:rowOff>152400</xdr:rowOff>
        </xdr:to>
        <xdr:sp macro="" textlink="">
          <xdr:nvSpPr>
            <xdr:cNvPr id="1039" name="Check Box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133</xdr:row>
          <xdr:rowOff>85725</xdr:rowOff>
        </xdr:from>
        <xdr:to>
          <xdr:col>16</xdr:col>
          <xdr:colOff>876300</xdr:colOff>
          <xdr:row>134</xdr:row>
          <xdr:rowOff>152400</xdr:rowOff>
        </xdr:to>
        <xdr:sp macro="" textlink="">
          <xdr:nvSpPr>
            <xdr:cNvPr id="1040" name="Check Box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140</xdr:row>
          <xdr:rowOff>85725</xdr:rowOff>
        </xdr:from>
        <xdr:to>
          <xdr:col>16</xdr:col>
          <xdr:colOff>876300</xdr:colOff>
          <xdr:row>141</xdr:row>
          <xdr:rowOff>152400</xdr:rowOff>
        </xdr:to>
        <xdr:sp macro="" textlink="">
          <xdr:nvSpPr>
            <xdr:cNvPr id="1041" name="Check Box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147</xdr:row>
          <xdr:rowOff>85725</xdr:rowOff>
        </xdr:from>
        <xdr:to>
          <xdr:col>16</xdr:col>
          <xdr:colOff>876300</xdr:colOff>
          <xdr:row>148</xdr:row>
          <xdr:rowOff>152400</xdr:rowOff>
        </xdr:to>
        <xdr:sp macro="" textlink="">
          <xdr:nvSpPr>
            <xdr:cNvPr id="1042" name="Check Box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154</xdr:row>
          <xdr:rowOff>85725</xdr:rowOff>
        </xdr:from>
        <xdr:to>
          <xdr:col>16</xdr:col>
          <xdr:colOff>876300</xdr:colOff>
          <xdr:row>155</xdr:row>
          <xdr:rowOff>152400</xdr:rowOff>
        </xdr:to>
        <xdr:sp macro="" textlink="">
          <xdr:nvSpPr>
            <xdr:cNvPr id="1043" name="Check Box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161</xdr:row>
          <xdr:rowOff>85725</xdr:rowOff>
        </xdr:from>
        <xdr:to>
          <xdr:col>16</xdr:col>
          <xdr:colOff>876300</xdr:colOff>
          <xdr:row>162</xdr:row>
          <xdr:rowOff>152400</xdr:rowOff>
        </xdr:to>
        <xdr:sp macro="" textlink="">
          <xdr:nvSpPr>
            <xdr:cNvPr id="1044" name="Check Box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168</xdr:row>
          <xdr:rowOff>85725</xdr:rowOff>
        </xdr:from>
        <xdr:to>
          <xdr:col>16</xdr:col>
          <xdr:colOff>876300</xdr:colOff>
          <xdr:row>169</xdr:row>
          <xdr:rowOff>152400</xdr:rowOff>
        </xdr:to>
        <xdr:sp macro="" textlink="">
          <xdr:nvSpPr>
            <xdr:cNvPr id="1045" name="Check Box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175</xdr:row>
          <xdr:rowOff>85725</xdr:rowOff>
        </xdr:from>
        <xdr:to>
          <xdr:col>16</xdr:col>
          <xdr:colOff>876300</xdr:colOff>
          <xdr:row>176</xdr:row>
          <xdr:rowOff>152400</xdr:rowOff>
        </xdr:to>
        <xdr:sp macro="" textlink="">
          <xdr:nvSpPr>
            <xdr:cNvPr id="1046" name="Check Box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182</xdr:row>
          <xdr:rowOff>85725</xdr:rowOff>
        </xdr:from>
        <xdr:to>
          <xdr:col>16</xdr:col>
          <xdr:colOff>876300</xdr:colOff>
          <xdr:row>183</xdr:row>
          <xdr:rowOff>152400</xdr:rowOff>
        </xdr:to>
        <xdr:sp macro="" textlink="">
          <xdr:nvSpPr>
            <xdr:cNvPr id="1047" name="Check Box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189</xdr:row>
          <xdr:rowOff>85725</xdr:rowOff>
        </xdr:from>
        <xdr:to>
          <xdr:col>16</xdr:col>
          <xdr:colOff>876300</xdr:colOff>
          <xdr:row>190</xdr:row>
          <xdr:rowOff>152400</xdr:rowOff>
        </xdr:to>
        <xdr:sp macro="" textlink="">
          <xdr:nvSpPr>
            <xdr:cNvPr id="1048" name="Check Box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196</xdr:row>
          <xdr:rowOff>85725</xdr:rowOff>
        </xdr:from>
        <xdr:to>
          <xdr:col>16</xdr:col>
          <xdr:colOff>876300</xdr:colOff>
          <xdr:row>197</xdr:row>
          <xdr:rowOff>152400</xdr:rowOff>
        </xdr:to>
        <xdr:sp macro="" textlink="">
          <xdr:nvSpPr>
            <xdr:cNvPr id="1049" name="Check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203</xdr:row>
          <xdr:rowOff>85725</xdr:rowOff>
        </xdr:from>
        <xdr:to>
          <xdr:col>16</xdr:col>
          <xdr:colOff>876300</xdr:colOff>
          <xdr:row>204</xdr:row>
          <xdr:rowOff>152400</xdr:rowOff>
        </xdr:to>
        <xdr:sp macro="" textlink="">
          <xdr:nvSpPr>
            <xdr:cNvPr id="1050" name="Check Box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210</xdr:row>
          <xdr:rowOff>85725</xdr:rowOff>
        </xdr:from>
        <xdr:to>
          <xdr:col>16</xdr:col>
          <xdr:colOff>876300</xdr:colOff>
          <xdr:row>211</xdr:row>
          <xdr:rowOff>152400</xdr:rowOff>
        </xdr:to>
        <xdr:sp macro="" textlink="">
          <xdr:nvSpPr>
            <xdr:cNvPr id="1051" name="Check Box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217</xdr:row>
          <xdr:rowOff>85725</xdr:rowOff>
        </xdr:from>
        <xdr:to>
          <xdr:col>16</xdr:col>
          <xdr:colOff>876300</xdr:colOff>
          <xdr:row>218</xdr:row>
          <xdr:rowOff>152400</xdr:rowOff>
        </xdr:to>
        <xdr:sp macro="" textlink="">
          <xdr:nvSpPr>
            <xdr:cNvPr id="1052" name="Check Box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224</xdr:row>
          <xdr:rowOff>85725</xdr:rowOff>
        </xdr:from>
        <xdr:to>
          <xdr:col>16</xdr:col>
          <xdr:colOff>876300</xdr:colOff>
          <xdr:row>225</xdr:row>
          <xdr:rowOff>152400</xdr:rowOff>
        </xdr:to>
        <xdr:sp macro="" textlink="">
          <xdr:nvSpPr>
            <xdr:cNvPr id="1053" name="Check Box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231</xdr:row>
          <xdr:rowOff>85725</xdr:rowOff>
        </xdr:from>
        <xdr:to>
          <xdr:col>16</xdr:col>
          <xdr:colOff>876300</xdr:colOff>
          <xdr:row>232</xdr:row>
          <xdr:rowOff>152400</xdr:rowOff>
        </xdr:to>
        <xdr:sp macro="" textlink="">
          <xdr:nvSpPr>
            <xdr:cNvPr id="1054" name="Check Box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238</xdr:row>
          <xdr:rowOff>85725</xdr:rowOff>
        </xdr:from>
        <xdr:to>
          <xdr:col>16</xdr:col>
          <xdr:colOff>876300</xdr:colOff>
          <xdr:row>239</xdr:row>
          <xdr:rowOff>152400</xdr:rowOff>
        </xdr:to>
        <xdr:sp macro="" textlink="">
          <xdr:nvSpPr>
            <xdr:cNvPr id="1055" name="Check Box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245</xdr:row>
          <xdr:rowOff>85725</xdr:rowOff>
        </xdr:from>
        <xdr:to>
          <xdr:col>16</xdr:col>
          <xdr:colOff>876300</xdr:colOff>
          <xdr:row>246</xdr:row>
          <xdr:rowOff>152400</xdr:rowOff>
        </xdr:to>
        <xdr:sp macro="" textlink="">
          <xdr:nvSpPr>
            <xdr:cNvPr id="1056" name="Check Box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252</xdr:row>
          <xdr:rowOff>85725</xdr:rowOff>
        </xdr:from>
        <xdr:to>
          <xdr:col>16</xdr:col>
          <xdr:colOff>876300</xdr:colOff>
          <xdr:row>253</xdr:row>
          <xdr:rowOff>152400</xdr:rowOff>
        </xdr:to>
        <xdr:sp macro="" textlink="">
          <xdr:nvSpPr>
            <xdr:cNvPr id="1057" name="Check Box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259</xdr:row>
          <xdr:rowOff>85725</xdr:rowOff>
        </xdr:from>
        <xdr:to>
          <xdr:col>16</xdr:col>
          <xdr:colOff>876300</xdr:colOff>
          <xdr:row>260</xdr:row>
          <xdr:rowOff>152400</xdr:rowOff>
        </xdr:to>
        <xdr:sp macro="" textlink="">
          <xdr:nvSpPr>
            <xdr:cNvPr id="1058" name="Check Box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266</xdr:row>
          <xdr:rowOff>85725</xdr:rowOff>
        </xdr:from>
        <xdr:to>
          <xdr:col>16</xdr:col>
          <xdr:colOff>876300</xdr:colOff>
          <xdr:row>267</xdr:row>
          <xdr:rowOff>152400</xdr:rowOff>
        </xdr:to>
        <xdr:sp macro="" textlink="">
          <xdr:nvSpPr>
            <xdr:cNvPr id="1059" name="Check Box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273</xdr:row>
          <xdr:rowOff>85725</xdr:rowOff>
        </xdr:from>
        <xdr:to>
          <xdr:col>16</xdr:col>
          <xdr:colOff>876300</xdr:colOff>
          <xdr:row>274</xdr:row>
          <xdr:rowOff>152400</xdr:rowOff>
        </xdr:to>
        <xdr:sp macro="" textlink="">
          <xdr:nvSpPr>
            <xdr:cNvPr id="1060" name="Check Box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280</xdr:row>
          <xdr:rowOff>85725</xdr:rowOff>
        </xdr:from>
        <xdr:to>
          <xdr:col>16</xdr:col>
          <xdr:colOff>876300</xdr:colOff>
          <xdr:row>281</xdr:row>
          <xdr:rowOff>152400</xdr:rowOff>
        </xdr:to>
        <xdr:sp macro="" textlink="">
          <xdr:nvSpPr>
            <xdr:cNvPr id="1061" name="Check Box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287</xdr:row>
          <xdr:rowOff>85725</xdr:rowOff>
        </xdr:from>
        <xdr:to>
          <xdr:col>16</xdr:col>
          <xdr:colOff>876300</xdr:colOff>
          <xdr:row>288</xdr:row>
          <xdr:rowOff>152400</xdr:rowOff>
        </xdr:to>
        <xdr:sp macro="" textlink="">
          <xdr:nvSpPr>
            <xdr:cNvPr id="1062" name="Check Box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294</xdr:row>
          <xdr:rowOff>85725</xdr:rowOff>
        </xdr:from>
        <xdr:to>
          <xdr:col>16</xdr:col>
          <xdr:colOff>876300</xdr:colOff>
          <xdr:row>295</xdr:row>
          <xdr:rowOff>152400</xdr:rowOff>
        </xdr:to>
        <xdr:sp macro="" textlink="">
          <xdr:nvSpPr>
            <xdr:cNvPr id="1063" name="Check Box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301</xdr:row>
          <xdr:rowOff>85725</xdr:rowOff>
        </xdr:from>
        <xdr:to>
          <xdr:col>16</xdr:col>
          <xdr:colOff>876300</xdr:colOff>
          <xdr:row>302</xdr:row>
          <xdr:rowOff>152400</xdr:rowOff>
        </xdr:to>
        <xdr:sp macro="" textlink="">
          <xdr:nvSpPr>
            <xdr:cNvPr id="1064" name="Check Box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308</xdr:row>
          <xdr:rowOff>85725</xdr:rowOff>
        </xdr:from>
        <xdr:to>
          <xdr:col>16</xdr:col>
          <xdr:colOff>876300</xdr:colOff>
          <xdr:row>309</xdr:row>
          <xdr:rowOff>152400</xdr:rowOff>
        </xdr:to>
        <xdr:sp macro="" textlink="">
          <xdr:nvSpPr>
            <xdr:cNvPr id="1065" name="Check Box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315</xdr:row>
          <xdr:rowOff>85725</xdr:rowOff>
        </xdr:from>
        <xdr:to>
          <xdr:col>16</xdr:col>
          <xdr:colOff>876300</xdr:colOff>
          <xdr:row>316</xdr:row>
          <xdr:rowOff>152400</xdr:rowOff>
        </xdr:to>
        <xdr:sp macro="" textlink="">
          <xdr:nvSpPr>
            <xdr:cNvPr id="1066" name="Check Box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322</xdr:row>
          <xdr:rowOff>85725</xdr:rowOff>
        </xdr:from>
        <xdr:to>
          <xdr:col>16</xdr:col>
          <xdr:colOff>876300</xdr:colOff>
          <xdr:row>323</xdr:row>
          <xdr:rowOff>152400</xdr:rowOff>
        </xdr:to>
        <xdr:sp macro="" textlink="">
          <xdr:nvSpPr>
            <xdr:cNvPr id="1067" name="Check Box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329</xdr:row>
          <xdr:rowOff>85725</xdr:rowOff>
        </xdr:from>
        <xdr:to>
          <xdr:col>16</xdr:col>
          <xdr:colOff>876300</xdr:colOff>
          <xdr:row>330</xdr:row>
          <xdr:rowOff>152400</xdr:rowOff>
        </xdr:to>
        <xdr:sp macro="" textlink="">
          <xdr:nvSpPr>
            <xdr:cNvPr id="1068" name="Check Box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336</xdr:row>
          <xdr:rowOff>85725</xdr:rowOff>
        </xdr:from>
        <xdr:to>
          <xdr:col>16</xdr:col>
          <xdr:colOff>876300</xdr:colOff>
          <xdr:row>337</xdr:row>
          <xdr:rowOff>152400</xdr:rowOff>
        </xdr:to>
        <xdr:sp macro="" textlink="">
          <xdr:nvSpPr>
            <xdr:cNvPr id="1069" name="Check Box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343</xdr:row>
          <xdr:rowOff>85725</xdr:rowOff>
        </xdr:from>
        <xdr:to>
          <xdr:col>16</xdr:col>
          <xdr:colOff>876300</xdr:colOff>
          <xdr:row>344</xdr:row>
          <xdr:rowOff>152400</xdr:rowOff>
        </xdr:to>
        <xdr:sp macro="" textlink="">
          <xdr:nvSpPr>
            <xdr:cNvPr id="1070" name="Check Box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350</xdr:row>
          <xdr:rowOff>85725</xdr:rowOff>
        </xdr:from>
        <xdr:to>
          <xdr:col>16</xdr:col>
          <xdr:colOff>876300</xdr:colOff>
          <xdr:row>351</xdr:row>
          <xdr:rowOff>152400</xdr:rowOff>
        </xdr:to>
        <xdr:sp macro="" textlink="">
          <xdr:nvSpPr>
            <xdr:cNvPr id="1071" name="Check Box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357</xdr:row>
          <xdr:rowOff>85725</xdr:rowOff>
        </xdr:from>
        <xdr:to>
          <xdr:col>16</xdr:col>
          <xdr:colOff>876300</xdr:colOff>
          <xdr:row>358</xdr:row>
          <xdr:rowOff>152400</xdr:rowOff>
        </xdr:to>
        <xdr:sp macro="" textlink="">
          <xdr:nvSpPr>
            <xdr:cNvPr id="1072" name="Check Box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364</xdr:row>
          <xdr:rowOff>85725</xdr:rowOff>
        </xdr:from>
        <xdr:to>
          <xdr:col>16</xdr:col>
          <xdr:colOff>876300</xdr:colOff>
          <xdr:row>365</xdr:row>
          <xdr:rowOff>152400</xdr:rowOff>
        </xdr:to>
        <xdr:sp macro="" textlink="">
          <xdr:nvSpPr>
            <xdr:cNvPr id="1073" name="Check Box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371</xdr:row>
          <xdr:rowOff>85725</xdr:rowOff>
        </xdr:from>
        <xdr:to>
          <xdr:col>16</xdr:col>
          <xdr:colOff>876300</xdr:colOff>
          <xdr:row>372</xdr:row>
          <xdr:rowOff>152400</xdr:rowOff>
        </xdr:to>
        <xdr:sp macro="" textlink="">
          <xdr:nvSpPr>
            <xdr:cNvPr id="1074" name="Check Box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378</xdr:row>
          <xdr:rowOff>85725</xdr:rowOff>
        </xdr:from>
        <xdr:to>
          <xdr:col>16</xdr:col>
          <xdr:colOff>876300</xdr:colOff>
          <xdr:row>379</xdr:row>
          <xdr:rowOff>152400</xdr:rowOff>
        </xdr:to>
        <xdr:sp macro="" textlink="">
          <xdr:nvSpPr>
            <xdr:cNvPr id="1075" name="Check Box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385</xdr:row>
          <xdr:rowOff>85725</xdr:rowOff>
        </xdr:from>
        <xdr:to>
          <xdr:col>16</xdr:col>
          <xdr:colOff>876300</xdr:colOff>
          <xdr:row>386</xdr:row>
          <xdr:rowOff>152400</xdr:rowOff>
        </xdr:to>
        <xdr:sp macro="" textlink="">
          <xdr:nvSpPr>
            <xdr:cNvPr id="1076" name="Check Box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15</xdr:row>
          <xdr:rowOff>9525</xdr:rowOff>
        </xdr:from>
        <xdr:to>
          <xdr:col>16</xdr:col>
          <xdr:colOff>809625</xdr:colOff>
          <xdr:row>16</xdr:row>
          <xdr:rowOff>85725</xdr:rowOff>
        </xdr:to>
        <xdr:sp macro="" textlink="">
          <xdr:nvSpPr>
            <xdr:cNvPr id="1077" name="Check Box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721178</xdr:colOff>
      <xdr:row>17</xdr:row>
      <xdr:rowOff>62597</xdr:rowOff>
    </xdr:from>
    <xdr:to>
      <xdr:col>7</xdr:col>
      <xdr:colOff>921575</xdr:colOff>
      <xdr:row>18</xdr:row>
      <xdr:rowOff>130633</xdr:rowOff>
    </xdr:to>
    <xdr:sp macro="" textlink="">
      <xdr:nvSpPr>
        <xdr:cNvPr id="2" name="Accolade ouvrante 1">
          <a:extLst>
            <a:ext uri="{FF2B5EF4-FFF2-40B4-BE49-F238E27FC236}">
              <a16:creationId xmlns="" xmlns:a16="http://schemas.microsoft.com/office/drawing/2014/main" id="{00000000-0008-0000-1000-000002000000}"/>
            </a:ext>
          </a:extLst>
        </xdr:cNvPr>
        <xdr:cNvSpPr/>
      </xdr:nvSpPr>
      <xdr:spPr>
        <a:xfrm rot="5400000">
          <a:off x="3092409" y="2263366"/>
          <a:ext cx="258536" cy="3762747"/>
        </a:xfrm>
        <a:prstGeom prst="leftBrace">
          <a:avLst/>
        </a:prstGeom>
        <a:ln/>
      </xdr:spPr>
      <xdr:style>
        <a:lnRef idx="2">
          <a:schemeClr val="dk1"/>
        </a:lnRef>
        <a:fillRef idx="0">
          <a:schemeClr val="dk1"/>
        </a:fillRef>
        <a:effectRef idx="1">
          <a:schemeClr val="dk1"/>
        </a:effectRef>
        <a:fontRef idx="minor">
          <a:schemeClr val="tx1"/>
        </a:fontRef>
      </xdr:style>
      <xdr:txBody>
        <a:bodyPr vertOverflow="clip" rtlCol="0" anchor="ctr"/>
        <a:lstStyle/>
        <a:p>
          <a:pPr algn="ctr"/>
          <a:endParaRPr lang="fr-FR" sz="1100"/>
        </a:p>
      </xdr:txBody>
    </xdr:sp>
    <xdr:clientData/>
  </xdr:twoCellAnchor>
  <xdr:twoCellAnchor>
    <xdr:from>
      <xdr:col>11</xdr:col>
      <xdr:colOff>500004</xdr:colOff>
      <xdr:row>17</xdr:row>
      <xdr:rowOff>51708</xdr:rowOff>
    </xdr:from>
    <xdr:to>
      <xdr:col>13</xdr:col>
      <xdr:colOff>476250</xdr:colOff>
      <xdr:row>18</xdr:row>
      <xdr:rowOff>103416</xdr:rowOff>
    </xdr:to>
    <xdr:sp macro="" textlink="">
      <xdr:nvSpPr>
        <xdr:cNvPr id="3" name="Accolade ouvrante 2">
          <a:extLst>
            <a:ext uri="{FF2B5EF4-FFF2-40B4-BE49-F238E27FC236}">
              <a16:creationId xmlns="" xmlns:a16="http://schemas.microsoft.com/office/drawing/2014/main" id="{00000000-0008-0000-1000-000003000000}"/>
            </a:ext>
          </a:extLst>
        </xdr:cNvPr>
        <xdr:cNvSpPr/>
      </xdr:nvSpPr>
      <xdr:spPr>
        <a:xfrm rot="5400000">
          <a:off x="7686986" y="3551776"/>
          <a:ext cx="242208" cy="1147821"/>
        </a:xfrm>
        <a:prstGeom prst="leftBrace">
          <a:avLst/>
        </a:prstGeom>
        <a:ln/>
      </xdr:spPr>
      <xdr:style>
        <a:lnRef idx="2">
          <a:schemeClr val="dk1"/>
        </a:lnRef>
        <a:fillRef idx="0">
          <a:schemeClr val="dk1"/>
        </a:fillRef>
        <a:effectRef idx="1">
          <a:schemeClr val="dk1"/>
        </a:effectRef>
        <a:fontRef idx="minor">
          <a:schemeClr val="tx1"/>
        </a:fontRef>
      </xdr:style>
      <xdr:txBody>
        <a:bodyPr vertOverflow="clip" rtlCol="0" anchor="ctr"/>
        <a:lstStyle/>
        <a:p>
          <a:pPr algn="ctr"/>
          <a:endParaRPr lang="fr-FR" sz="1100"/>
        </a:p>
      </xdr:txBody>
    </xdr:sp>
    <xdr:clientData/>
  </xdr:twoCellAnchor>
  <xdr:twoCellAnchor>
    <xdr:from>
      <xdr:col>17</xdr:col>
      <xdr:colOff>286247</xdr:colOff>
      <xdr:row>17</xdr:row>
      <xdr:rowOff>68037</xdr:rowOff>
    </xdr:from>
    <xdr:to>
      <xdr:col>18</xdr:col>
      <xdr:colOff>2056164</xdr:colOff>
      <xdr:row>18</xdr:row>
      <xdr:rowOff>133353</xdr:rowOff>
    </xdr:to>
    <xdr:sp macro="" textlink="">
      <xdr:nvSpPr>
        <xdr:cNvPr id="4" name="Accolade ouvrante 3">
          <a:extLst>
            <a:ext uri="{FF2B5EF4-FFF2-40B4-BE49-F238E27FC236}">
              <a16:creationId xmlns="" xmlns:a16="http://schemas.microsoft.com/office/drawing/2014/main" id="{00000000-0008-0000-1000-000004000000}"/>
            </a:ext>
          </a:extLst>
        </xdr:cNvPr>
        <xdr:cNvSpPr/>
      </xdr:nvSpPr>
      <xdr:spPr>
        <a:xfrm rot="5400000">
          <a:off x="11292198" y="3063836"/>
          <a:ext cx="255816" cy="2169967"/>
        </a:xfrm>
        <a:prstGeom prst="leftBrace">
          <a:avLst/>
        </a:prstGeom>
        <a:ln/>
      </xdr:spPr>
      <xdr:style>
        <a:lnRef idx="2">
          <a:schemeClr val="dk1"/>
        </a:lnRef>
        <a:fillRef idx="0">
          <a:schemeClr val="dk1"/>
        </a:fillRef>
        <a:effectRef idx="1">
          <a:schemeClr val="dk1"/>
        </a:effectRef>
        <a:fontRef idx="minor">
          <a:schemeClr val="tx1"/>
        </a:fontRef>
      </xdr:style>
      <xdr:txBody>
        <a:bodyPr vertOverflow="clip" rtlCol="0" anchor="ctr"/>
        <a:lstStyle/>
        <a:p>
          <a:pPr algn="ctr"/>
          <a:endParaRPr lang="fr-FR" sz="1100"/>
        </a:p>
      </xdr:txBody>
    </xdr:sp>
    <xdr:clientData/>
  </xdr:twoCellAnchor>
  <xdr:twoCellAnchor>
    <xdr:from>
      <xdr:col>15</xdr:col>
      <xdr:colOff>522019</xdr:colOff>
      <xdr:row>17</xdr:row>
      <xdr:rowOff>1</xdr:rowOff>
    </xdr:from>
    <xdr:to>
      <xdr:col>16</xdr:col>
      <xdr:colOff>337953</xdr:colOff>
      <xdr:row>18</xdr:row>
      <xdr:rowOff>103418</xdr:rowOff>
    </xdr:to>
    <xdr:sp macro="" textlink="">
      <xdr:nvSpPr>
        <xdr:cNvPr id="5" name="Accolade ouvrante 4">
          <a:extLst>
            <a:ext uri="{FF2B5EF4-FFF2-40B4-BE49-F238E27FC236}">
              <a16:creationId xmlns="" xmlns:a16="http://schemas.microsoft.com/office/drawing/2014/main" id="{00000000-0008-0000-1000-000005000000}"/>
            </a:ext>
          </a:extLst>
        </xdr:cNvPr>
        <xdr:cNvSpPr/>
      </xdr:nvSpPr>
      <xdr:spPr>
        <a:xfrm rot="5400000">
          <a:off x="9660390" y="3920405"/>
          <a:ext cx="293917" cy="358859"/>
        </a:xfrm>
        <a:prstGeom prst="leftBrace">
          <a:avLst/>
        </a:prstGeom>
        <a:ln/>
      </xdr:spPr>
      <xdr:style>
        <a:lnRef idx="2">
          <a:schemeClr val="dk1"/>
        </a:lnRef>
        <a:fillRef idx="0">
          <a:schemeClr val="dk1"/>
        </a:fillRef>
        <a:effectRef idx="1">
          <a:schemeClr val="dk1"/>
        </a:effectRef>
        <a:fontRef idx="minor">
          <a:schemeClr val="tx1"/>
        </a:fontRef>
      </xdr:style>
      <xdr:txBody>
        <a:bodyPr vertOverflow="clip" rtlCol="0" anchor="ctr"/>
        <a:lstStyle/>
        <a:p>
          <a:pPr algn="ctr"/>
          <a:endParaRPr lang="fr-FR" sz="1100"/>
        </a:p>
      </xdr:txBody>
    </xdr:sp>
    <xdr:clientData/>
  </xdr:twoCellAnchor>
  <xdr:twoCellAnchor>
    <xdr:from>
      <xdr:col>3</xdr:col>
      <xdr:colOff>27211</xdr:colOff>
      <xdr:row>15</xdr:row>
      <xdr:rowOff>81641</xdr:rowOff>
    </xdr:from>
    <xdr:to>
      <xdr:col>7</xdr:col>
      <xdr:colOff>564076</xdr:colOff>
      <xdr:row>16</xdr:row>
      <xdr:rowOff>136070</xdr:rowOff>
    </xdr:to>
    <xdr:sp macro="" textlink="">
      <xdr:nvSpPr>
        <xdr:cNvPr id="6" name="ZoneTexte 5">
          <a:extLst>
            <a:ext uri="{FF2B5EF4-FFF2-40B4-BE49-F238E27FC236}">
              <a16:creationId xmlns="" xmlns:a16="http://schemas.microsoft.com/office/drawing/2014/main" id="{00000000-0008-0000-1000-000006000000}"/>
            </a:ext>
          </a:extLst>
        </xdr:cNvPr>
        <xdr:cNvSpPr txBox="1"/>
      </xdr:nvSpPr>
      <xdr:spPr>
        <a:xfrm>
          <a:off x="1865536" y="3653516"/>
          <a:ext cx="2880015" cy="2449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200" b="1"/>
            <a:t>A remplir tout</a:t>
          </a:r>
          <a:r>
            <a:rPr lang="fr-FR" sz="1200" b="1" baseline="0"/>
            <a:t> le temps</a:t>
          </a:r>
          <a:endParaRPr lang="fr-FR" sz="1200" b="1"/>
        </a:p>
      </xdr:txBody>
    </xdr:sp>
    <xdr:clientData/>
  </xdr:twoCellAnchor>
  <xdr:twoCellAnchor>
    <xdr:from>
      <xdr:col>10</xdr:col>
      <xdr:colOff>378522</xdr:colOff>
      <xdr:row>15</xdr:row>
      <xdr:rowOff>54427</xdr:rowOff>
    </xdr:from>
    <xdr:to>
      <xdr:col>14</xdr:col>
      <xdr:colOff>491093</xdr:colOff>
      <xdr:row>16</xdr:row>
      <xdr:rowOff>138791</xdr:rowOff>
    </xdr:to>
    <xdr:sp macro="" textlink="">
      <xdr:nvSpPr>
        <xdr:cNvPr id="7" name="ZoneTexte 6">
          <a:extLst>
            <a:ext uri="{FF2B5EF4-FFF2-40B4-BE49-F238E27FC236}">
              <a16:creationId xmlns="" xmlns:a16="http://schemas.microsoft.com/office/drawing/2014/main" id="{00000000-0008-0000-1000-000007000000}"/>
            </a:ext>
          </a:extLst>
        </xdr:cNvPr>
        <xdr:cNvSpPr txBox="1"/>
      </xdr:nvSpPr>
      <xdr:spPr>
        <a:xfrm>
          <a:off x="6569772" y="3626302"/>
          <a:ext cx="2484296" cy="2748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200" b="1"/>
            <a:t>A remplir lors des déplacements</a:t>
          </a:r>
        </a:p>
      </xdr:txBody>
    </xdr:sp>
    <xdr:clientData/>
  </xdr:twoCellAnchor>
  <xdr:twoCellAnchor>
    <xdr:from>
      <xdr:col>17</xdr:col>
      <xdr:colOff>247894</xdr:colOff>
      <xdr:row>15</xdr:row>
      <xdr:rowOff>54427</xdr:rowOff>
    </xdr:from>
    <xdr:to>
      <xdr:col>18</xdr:col>
      <xdr:colOff>2045028</xdr:colOff>
      <xdr:row>16</xdr:row>
      <xdr:rowOff>141512</xdr:rowOff>
    </xdr:to>
    <xdr:sp macro="" textlink="">
      <xdr:nvSpPr>
        <xdr:cNvPr id="8" name="ZoneTexte 7">
          <a:extLst>
            <a:ext uri="{FF2B5EF4-FFF2-40B4-BE49-F238E27FC236}">
              <a16:creationId xmlns="" xmlns:a16="http://schemas.microsoft.com/office/drawing/2014/main" id="{00000000-0008-0000-1000-000008000000}"/>
            </a:ext>
          </a:extLst>
        </xdr:cNvPr>
        <xdr:cNvSpPr txBox="1"/>
      </xdr:nvSpPr>
      <xdr:spPr>
        <a:xfrm>
          <a:off x="10296769" y="3626302"/>
          <a:ext cx="2197184" cy="2775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200" b="1"/>
            <a:t>A remplir si Heures Supp</a:t>
          </a:r>
        </a:p>
      </xdr:txBody>
    </xdr:sp>
    <xdr:clientData/>
  </xdr:twoCellAnchor>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40" name="Check Box 4" hidden="1">
              <a:extLst>
                <a:ext uri="{63B3BB69-23CF-44E3-9099-C40C66FF867C}">
                  <a14:compatExt spid="_x0000_s14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41" name="Check Box 5" hidden="1">
              <a:extLst>
                <a:ext uri="{63B3BB69-23CF-44E3-9099-C40C66FF867C}">
                  <a14:compatExt spid="_x0000_s14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42" name="Check Box 6" hidden="1">
              <a:extLst>
                <a:ext uri="{63B3BB69-23CF-44E3-9099-C40C66FF867C}">
                  <a14:compatExt spid="_x0000_s14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43" name="Check Box 7" hidden="1">
              <a:extLst>
                <a:ext uri="{63B3BB69-23CF-44E3-9099-C40C66FF867C}">
                  <a14:compatExt spid="_x0000_s14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44" name="Check Box 8" hidden="1">
              <a:extLst>
                <a:ext uri="{63B3BB69-23CF-44E3-9099-C40C66FF867C}">
                  <a14:compatExt spid="_x0000_s14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45" name="Check Box 9" hidden="1">
              <a:extLst>
                <a:ext uri="{63B3BB69-23CF-44E3-9099-C40C66FF867C}">
                  <a14:compatExt spid="_x0000_s14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46" name="Check Box 10" hidden="1">
              <a:extLst>
                <a:ext uri="{63B3BB69-23CF-44E3-9099-C40C66FF867C}">
                  <a14:compatExt spid="_x0000_s14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47" name="Check Box 11" hidden="1">
              <a:extLst>
                <a:ext uri="{63B3BB69-23CF-44E3-9099-C40C66FF867C}">
                  <a14:compatExt spid="_x0000_s14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48" name="Check Box 12" hidden="1">
              <a:extLst>
                <a:ext uri="{63B3BB69-23CF-44E3-9099-C40C66FF867C}">
                  <a14:compatExt spid="_x0000_s14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49" name="Check Box 13" hidden="1">
              <a:extLst>
                <a:ext uri="{63B3BB69-23CF-44E3-9099-C40C66FF867C}">
                  <a14:compatExt spid="_x0000_s14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50" name="Check Box 14" hidden="1">
              <a:extLst>
                <a:ext uri="{63B3BB69-23CF-44E3-9099-C40C66FF867C}">
                  <a14:compatExt spid="_x0000_s14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51" name="Check Box 15" hidden="1">
              <a:extLst>
                <a:ext uri="{63B3BB69-23CF-44E3-9099-C40C66FF867C}">
                  <a14:compatExt spid="_x0000_s14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52" name="Check Box 16" hidden="1">
              <a:extLst>
                <a:ext uri="{63B3BB69-23CF-44E3-9099-C40C66FF867C}">
                  <a14:compatExt spid="_x0000_s14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53" name="Check Box 17" hidden="1">
              <a:extLst>
                <a:ext uri="{63B3BB69-23CF-44E3-9099-C40C66FF867C}">
                  <a14:compatExt spid="_x0000_s14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54" name="Check Box 18" hidden="1">
              <a:extLst>
                <a:ext uri="{63B3BB69-23CF-44E3-9099-C40C66FF867C}">
                  <a14:compatExt spid="_x0000_s14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55" name="Check Box 19" hidden="1">
              <a:extLst>
                <a:ext uri="{63B3BB69-23CF-44E3-9099-C40C66FF867C}">
                  <a14:compatExt spid="_x0000_s14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56" name="Check Box 20" hidden="1">
              <a:extLst>
                <a:ext uri="{63B3BB69-23CF-44E3-9099-C40C66FF867C}">
                  <a14:compatExt spid="_x0000_s14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57" name="Check Box 21" hidden="1">
              <a:extLst>
                <a:ext uri="{63B3BB69-23CF-44E3-9099-C40C66FF867C}">
                  <a14:compatExt spid="_x0000_s14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58" name="Check Box 22" hidden="1">
              <a:extLst>
                <a:ext uri="{63B3BB69-23CF-44E3-9099-C40C66FF867C}">
                  <a14:compatExt spid="_x0000_s14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59" name="Check Box 23" hidden="1">
              <a:extLst>
                <a:ext uri="{63B3BB69-23CF-44E3-9099-C40C66FF867C}">
                  <a14:compatExt spid="_x0000_s14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60" name="Check Box 24" hidden="1">
              <a:extLst>
                <a:ext uri="{63B3BB69-23CF-44E3-9099-C40C66FF867C}">
                  <a14:compatExt spid="_x0000_s14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61" name="Check Box 25" hidden="1">
              <a:extLst>
                <a:ext uri="{63B3BB69-23CF-44E3-9099-C40C66FF867C}">
                  <a14:compatExt spid="_x0000_s14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62" name="Check Box 26" hidden="1">
              <a:extLst>
                <a:ext uri="{63B3BB69-23CF-44E3-9099-C40C66FF867C}">
                  <a14:compatExt spid="_x0000_s14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63" name="Check Box 27" hidden="1">
              <a:extLst>
                <a:ext uri="{63B3BB69-23CF-44E3-9099-C40C66FF867C}">
                  <a14:compatExt spid="_x0000_s14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64" name="Check Box 28" hidden="1">
              <a:extLst>
                <a:ext uri="{63B3BB69-23CF-44E3-9099-C40C66FF867C}">
                  <a14:compatExt spid="_x0000_s14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0</xdr:col>
          <xdr:colOff>9525</xdr:colOff>
          <xdr:row>0</xdr:row>
          <xdr:rowOff>0</xdr:rowOff>
        </xdr:to>
        <xdr:sp macro="" textlink="">
          <xdr:nvSpPr>
            <xdr:cNvPr id="14365" name="Check Box 29" hidden="1">
              <a:extLst>
                <a:ext uri="{63B3BB69-23CF-44E3-9099-C40C66FF867C}">
                  <a14:compatExt spid="_x0000_s14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66" name="Check Box 30" hidden="1">
              <a:extLst>
                <a:ext uri="{63B3BB69-23CF-44E3-9099-C40C66FF867C}">
                  <a14:compatExt spid="_x0000_s14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67" name="Check Box 31" hidden="1">
              <a:extLst>
                <a:ext uri="{63B3BB69-23CF-44E3-9099-C40C66FF867C}">
                  <a14:compatExt spid="_x0000_s14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68" name="Check Box 32" hidden="1">
              <a:extLst>
                <a:ext uri="{63B3BB69-23CF-44E3-9099-C40C66FF867C}">
                  <a14:compatExt spid="_x0000_s14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69" name="Check Box 33" hidden="1">
              <a:extLst>
                <a:ext uri="{63B3BB69-23CF-44E3-9099-C40C66FF867C}">
                  <a14:compatExt spid="_x0000_s14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70" name="Check Box 34" hidden="1">
              <a:extLst>
                <a:ext uri="{63B3BB69-23CF-44E3-9099-C40C66FF867C}">
                  <a14:compatExt spid="_x0000_s14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71" name="Check Box 35" hidden="1">
              <a:extLst>
                <a:ext uri="{63B3BB69-23CF-44E3-9099-C40C66FF867C}">
                  <a14:compatExt spid="_x0000_s14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72" name="Check Box 36" hidden="1">
              <a:extLst>
                <a:ext uri="{63B3BB69-23CF-44E3-9099-C40C66FF867C}">
                  <a14:compatExt spid="_x0000_s14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73" name="Check Box 37" hidden="1">
              <a:extLst>
                <a:ext uri="{63B3BB69-23CF-44E3-9099-C40C66FF867C}">
                  <a14:compatExt spid="_x0000_s14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74" name="Check Box 38" hidden="1">
              <a:extLst>
                <a:ext uri="{63B3BB69-23CF-44E3-9099-C40C66FF867C}">
                  <a14:compatExt spid="_x0000_s14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75" name="Check Box 39" hidden="1">
              <a:extLst>
                <a:ext uri="{63B3BB69-23CF-44E3-9099-C40C66FF867C}">
                  <a14:compatExt spid="_x0000_s14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76" name="Check Box 40" hidden="1">
              <a:extLst>
                <a:ext uri="{63B3BB69-23CF-44E3-9099-C40C66FF867C}">
                  <a14:compatExt spid="_x0000_s14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77" name="Check Box 41" hidden="1">
              <a:extLst>
                <a:ext uri="{63B3BB69-23CF-44E3-9099-C40C66FF867C}">
                  <a14:compatExt spid="_x0000_s14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78" name="Check Box 42" hidden="1">
              <a:extLst>
                <a:ext uri="{63B3BB69-23CF-44E3-9099-C40C66FF867C}">
                  <a14:compatExt spid="_x0000_s14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79" name="Check Box 43" hidden="1">
              <a:extLst>
                <a:ext uri="{63B3BB69-23CF-44E3-9099-C40C66FF867C}">
                  <a14:compatExt spid="_x0000_s14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80" name="Check Box 44" hidden="1">
              <a:extLst>
                <a:ext uri="{63B3BB69-23CF-44E3-9099-C40C66FF867C}">
                  <a14:compatExt spid="_x0000_s14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81" name="Check Box 45" hidden="1">
              <a:extLst>
                <a:ext uri="{63B3BB69-23CF-44E3-9099-C40C66FF867C}">
                  <a14:compatExt spid="_x0000_s14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82" name="Check Box 46" hidden="1">
              <a:extLst>
                <a:ext uri="{63B3BB69-23CF-44E3-9099-C40C66FF867C}">
                  <a14:compatExt spid="_x0000_s14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83" name="Check Box 47" hidden="1">
              <a:extLst>
                <a:ext uri="{63B3BB69-23CF-44E3-9099-C40C66FF867C}">
                  <a14:compatExt spid="_x0000_s14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84" name="Check Box 48" hidden="1">
              <a:extLst>
                <a:ext uri="{63B3BB69-23CF-44E3-9099-C40C66FF867C}">
                  <a14:compatExt spid="_x0000_s14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85" name="Check Box 49" hidden="1">
              <a:extLst>
                <a:ext uri="{63B3BB69-23CF-44E3-9099-C40C66FF867C}">
                  <a14:compatExt spid="_x0000_s14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86" name="Check Box 50" hidden="1">
              <a:extLst>
                <a:ext uri="{63B3BB69-23CF-44E3-9099-C40C66FF867C}">
                  <a14:compatExt spid="_x0000_s14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87" name="Check Box 51" hidden="1">
              <a:extLst>
                <a:ext uri="{63B3BB69-23CF-44E3-9099-C40C66FF867C}">
                  <a14:compatExt spid="_x0000_s14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88" name="Check Box 52" hidden="1">
              <a:extLst>
                <a:ext uri="{63B3BB69-23CF-44E3-9099-C40C66FF867C}">
                  <a14:compatExt spid="_x0000_s14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89" name="Check Box 53" hidden="1">
              <a:extLst>
                <a:ext uri="{63B3BB69-23CF-44E3-9099-C40C66FF867C}">
                  <a14:compatExt spid="_x0000_s14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90" name="Check Box 54" hidden="1">
              <a:extLst>
                <a:ext uri="{63B3BB69-23CF-44E3-9099-C40C66FF867C}">
                  <a14:compatExt spid="_x0000_s14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9525</xdr:colOff>
          <xdr:row>0</xdr:row>
          <xdr:rowOff>9525</xdr:rowOff>
        </xdr:to>
        <xdr:sp macro="" textlink="">
          <xdr:nvSpPr>
            <xdr:cNvPr id="14391" name="Check Box 55" hidden="1">
              <a:extLst>
                <a:ext uri="{63B3BB69-23CF-44E3-9099-C40C66FF867C}">
                  <a14:compatExt spid="_x0000_s14391"/>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loe.ginod/AppData/Roaming/Microsoft/Excel/HEURES%20PROJ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7"/>
      <sheetName val="Types horaires"/>
      <sheetName val="MATRICE"/>
    </sheetNames>
    <sheetDataSet>
      <sheetData sheetId="0"/>
      <sheetData sheetId="1">
        <row r="2">
          <cell r="B2">
            <v>0.29166666666666669</v>
          </cell>
        </row>
      </sheetData>
      <sheetData sheetId="2">
        <row r="2">
          <cell r="G2">
            <v>0</v>
          </cell>
          <cell r="H2">
            <v>0</v>
          </cell>
          <cell r="I2">
            <v>0</v>
          </cell>
          <cell r="J2">
            <v>0</v>
          </cell>
          <cell r="K2">
            <v>0</v>
          </cell>
          <cell r="L2">
            <v>0</v>
          </cell>
          <cell r="M2">
            <v>0</v>
          </cell>
          <cell r="N2">
            <v>0</v>
          </cell>
          <cell r="O2">
            <v>0</v>
          </cell>
          <cell r="P2">
            <v>0</v>
          </cell>
        </row>
        <row r="3">
          <cell r="G3">
            <v>0</v>
          </cell>
          <cell r="H3">
            <v>0</v>
          </cell>
          <cell r="I3">
            <v>0</v>
          </cell>
          <cell r="J3">
            <v>0</v>
          </cell>
          <cell r="K3">
            <v>0</v>
          </cell>
          <cell r="L3">
            <v>0</v>
          </cell>
          <cell r="M3">
            <v>0</v>
          </cell>
          <cell r="N3">
            <v>0</v>
          </cell>
          <cell r="O3">
            <v>0</v>
          </cell>
          <cell r="P3">
            <v>0</v>
          </cell>
        </row>
        <row r="4">
          <cell r="G4">
            <v>0</v>
          </cell>
          <cell r="H4">
            <v>0</v>
          </cell>
          <cell r="I4">
            <v>0</v>
          </cell>
          <cell r="J4">
            <v>0</v>
          </cell>
          <cell r="K4">
            <v>0</v>
          </cell>
          <cell r="L4">
            <v>0</v>
          </cell>
          <cell r="M4">
            <v>0</v>
          </cell>
          <cell r="N4">
            <v>0</v>
          </cell>
          <cell r="O4">
            <v>0</v>
          </cell>
          <cell r="P4">
            <v>0</v>
          </cell>
        </row>
        <row r="5">
          <cell r="G5">
            <v>0</v>
          </cell>
          <cell r="H5">
            <v>0</v>
          </cell>
          <cell r="I5">
            <v>0</v>
          </cell>
          <cell r="J5">
            <v>0</v>
          </cell>
          <cell r="K5">
            <v>0</v>
          </cell>
          <cell r="L5">
            <v>0</v>
          </cell>
          <cell r="M5">
            <v>0</v>
          </cell>
          <cell r="N5">
            <v>0</v>
          </cell>
          <cell r="O5">
            <v>0</v>
          </cell>
          <cell r="P5">
            <v>0</v>
          </cell>
        </row>
        <row r="6">
          <cell r="G6">
            <v>0</v>
          </cell>
          <cell r="H6">
            <v>0</v>
          </cell>
          <cell r="I6">
            <v>0</v>
          </cell>
          <cell r="J6">
            <v>0</v>
          </cell>
          <cell r="K6">
            <v>0</v>
          </cell>
          <cell r="L6">
            <v>0</v>
          </cell>
          <cell r="M6">
            <v>0</v>
          </cell>
          <cell r="N6">
            <v>0</v>
          </cell>
          <cell r="O6">
            <v>0</v>
          </cell>
          <cell r="P6">
            <v>0</v>
          </cell>
        </row>
        <row r="7">
          <cell r="G7">
            <v>0</v>
          </cell>
          <cell r="H7">
            <v>0</v>
          </cell>
          <cell r="I7">
            <v>0</v>
          </cell>
          <cell r="J7">
            <v>0</v>
          </cell>
          <cell r="K7">
            <v>0</v>
          </cell>
          <cell r="L7">
            <v>0</v>
          </cell>
          <cell r="M7">
            <v>0</v>
          </cell>
          <cell r="N7">
            <v>0</v>
          </cell>
          <cell r="O7">
            <v>0</v>
          </cell>
          <cell r="P7">
            <v>0</v>
          </cell>
        </row>
        <row r="8">
          <cell r="G8">
            <v>0</v>
          </cell>
          <cell r="H8">
            <v>0</v>
          </cell>
          <cell r="I8">
            <v>0</v>
          </cell>
          <cell r="J8">
            <v>0</v>
          </cell>
          <cell r="K8">
            <v>0</v>
          </cell>
          <cell r="L8">
            <v>0</v>
          </cell>
          <cell r="M8">
            <v>0</v>
          </cell>
          <cell r="N8">
            <v>0</v>
          </cell>
          <cell r="O8">
            <v>0</v>
          </cell>
          <cell r="P8">
            <v>0</v>
          </cell>
        </row>
        <row r="9">
          <cell r="G9">
            <v>0</v>
          </cell>
          <cell r="H9">
            <v>0</v>
          </cell>
          <cell r="I9">
            <v>0</v>
          </cell>
          <cell r="J9">
            <v>0</v>
          </cell>
          <cell r="K9">
            <v>0</v>
          </cell>
          <cell r="L9">
            <v>0</v>
          </cell>
          <cell r="M9">
            <v>0</v>
          </cell>
          <cell r="N9">
            <v>0</v>
          </cell>
          <cell r="O9">
            <v>0</v>
          </cell>
          <cell r="P9">
            <v>0</v>
          </cell>
        </row>
        <row r="10">
          <cell r="G10">
            <v>0</v>
          </cell>
          <cell r="H10">
            <v>0</v>
          </cell>
          <cell r="I10">
            <v>0</v>
          </cell>
          <cell r="J10">
            <v>0</v>
          </cell>
          <cell r="K10">
            <v>0</v>
          </cell>
          <cell r="L10">
            <v>0</v>
          </cell>
          <cell r="M10">
            <v>0</v>
          </cell>
          <cell r="N10">
            <v>0</v>
          </cell>
          <cell r="O10">
            <v>0</v>
          </cell>
          <cell r="P10">
            <v>0</v>
          </cell>
        </row>
        <row r="11">
          <cell r="G11">
            <v>0</v>
          </cell>
          <cell r="H11">
            <v>0</v>
          </cell>
          <cell r="I11">
            <v>0</v>
          </cell>
          <cell r="J11">
            <v>0</v>
          </cell>
          <cell r="K11">
            <v>0</v>
          </cell>
          <cell r="L11">
            <v>0</v>
          </cell>
          <cell r="M11">
            <v>0</v>
          </cell>
          <cell r="N11">
            <v>0</v>
          </cell>
          <cell r="O11">
            <v>0</v>
          </cell>
          <cell r="P11">
            <v>0</v>
          </cell>
        </row>
        <row r="12">
          <cell r="G12">
            <v>0</v>
          </cell>
          <cell r="H12">
            <v>0</v>
          </cell>
          <cell r="I12">
            <v>0</v>
          </cell>
          <cell r="J12">
            <v>0</v>
          </cell>
          <cell r="K12">
            <v>0</v>
          </cell>
          <cell r="L12">
            <v>0</v>
          </cell>
          <cell r="M12">
            <v>0</v>
          </cell>
          <cell r="N12">
            <v>0</v>
          </cell>
          <cell r="O12">
            <v>0</v>
          </cell>
          <cell r="P12">
            <v>0</v>
          </cell>
        </row>
        <row r="13">
          <cell r="G13">
            <v>0</v>
          </cell>
          <cell r="H13">
            <v>0</v>
          </cell>
          <cell r="I13">
            <v>0</v>
          </cell>
          <cell r="J13">
            <v>0</v>
          </cell>
          <cell r="K13">
            <v>0</v>
          </cell>
          <cell r="L13">
            <v>0</v>
          </cell>
          <cell r="M13">
            <v>0</v>
          </cell>
          <cell r="N13">
            <v>0</v>
          </cell>
          <cell r="O13">
            <v>0</v>
          </cell>
          <cell r="P13">
            <v>0</v>
          </cell>
        </row>
        <row r="14">
          <cell r="F14">
            <v>0</v>
          </cell>
          <cell r="G14">
            <v>13.50000000000005</v>
          </cell>
          <cell r="H14">
            <v>0</v>
          </cell>
          <cell r="I14">
            <v>0</v>
          </cell>
          <cell r="J14">
            <v>1</v>
          </cell>
          <cell r="K14">
            <v>0</v>
          </cell>
          <cell r="L14">
            <v>0</v>
          </cell>
          <cell r="M14">
            <v>11.999999999999996</v>
          </cell>
          <cell r="N14">
            <v>0</v>
          </cell>
          <cell r="O14">
            <v>0</v>
          </cell>
          <cell r="P14">
            <v>25.500000000000046</v>
          </cell>
        </row>
      </sheetData>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omments" Target="../comments1.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62.xml"/><Relationship Id="rId18" Type="http://schemas.openxmlformats.org/officeDocument/2006/relationships/ctrlProp" Target="../ctrlProps/ctrlProp67.xml"/><Relationship Id="rId26" Type="http://schemas.openxmlformats.org/officeDocument/2006/relationships/ctrlProp" Target="../ctrlProps/ctrlProp75.xml"/><Relationship Id="rId39" Type="http://schemas.openxmlformats.org/officeDocument/2006/relationships/ctrlProp" Target="../ctrlProps/ctrlProp88.xml"/><Relationship Id="rId21" Type="http://schemas.openxmlformats.org/officeDocument/2006/relationships/ctrlProp" Target="../ctrlProps/ctrlProp70.xml"/><Relationship Id="rId34" Type="http://schemas.openxmlformats.org/officeDocument/2006/relationships/ctrlProp" Target="../ctrlProps/ctrlProp83.xml"/><Relationship Id="rId42" Type="http://schemas.openxmlformats.org/officeDocument/2006/relationships/ctrlProp" Target="../ctrlProps/ctrlProp91.xml"/><Relationship Id="rId47" Type="http://schemas.openxmlformats.org/officeDocument/2006/relationships/ctrlProp" Target="../ctrlProps/ctrlProp96.xml"/><Relationship Id="rId50" Type="http://schemas.openxmlformats.org/officeDocument/2006/relationships/ctrlProp" Target="../ctrlProps/ctrlProp99.xml"/><Relationship Id="rId55" Type="http://schemas.openxmlformats.org/officeDocument/2006/relationships/ctrlProp" Target="../ctrlProps/ctrlProp104.xml"/><Relationship Id="rId7" Type="http://schemas.openxmlformats.org/officeDocument/2006/relationships/ctrlProp" Target="../ctrlProps/ctrlProp56.xml"/><Relationship Id="rId12" Type="http://schemas.openxmlformats.org/officeDocument/2006/relationships/ctrlProp" Target="../ctrlProps/ctrlProp61.xml"/><Relationship Id="rId17" Type="http://schemas.openxmlformats.org/officeDocument/2006/relationships/ctrlProp" Target="../ctrlProps/ctrlProp66.xml"/><Relationship Id="rId25" Type="http://schemas.openxmlformats.org/officeDocument/2006/relationships/ctrlProp" Target="../ctrlProps/ctrlProp74.xml"/><Relationship Id="rId33" Type="http://schemas.openxmlformats.org/officeDocument/2006/relationships/ctrlProp" Target="../ctrlProps/ctrlProp82.xml"/><Relationship Id="rId38" Type="http://schemas.openxmlformats.org/officeDocument/2006/relationships/ctrlProp" Target="../ctrlProps/ctrlProp87.xml"/><Relationship Id="rId46" Type="http://schemas.openxmlformats.org/officeDocument/2006/relationships/ctrlProp" Target="../ctrlProps/ctrlProp95.xml"/><Relationship Id="rId2" Type="http://schemas.openxmlformats.org/officeDocument/2006/relationships/drawing" Target="../drawings/drawing4.xml"/><Relationship Id="rId16" Type="http://schemas.openxmlformats.org/officeDocument/2006/relationships/ctrlProp" Target="../ctrlProps/ctrlProp65.xml"/><Relationship Id="rId20" Type="http://schemas.openxmlformats.org/officeDocument/2006/relationships/ctrlProp" Target="../ctrlProps/ctrlProp69.xml"/><Relationship Id="rId29" Type="http://schemas.openxmlformats.org/officeDocument/2006/relationships/ctrlProp" Target="../ctrlProps/ctrlProp78.xml"/><Relationship Id="rId41" Type="http://schemas.openxmlformats.org/officeDocument/2006/relationships/ctrlProp" Target="../ctrlProps/ctrlProp90.xml"/><Relationship Id="rId54" Type="http://schemas.openxmlformats.org/officeDocument/2006/relationships/ctrlProp" Target="../ctrlProps/ctrlProp103.xml"/><Relationship Id="rId1" Type="http://schemas.openxmlformats.org/officeDocument/2006/relationships/printerSettings" Target="../printerSettings/printerSettings4.bin"/><Relationship Id="rId6" Type="http://schemas.openxmlformats.org/officeDocument/2006/relationships/ctrlProp" Target="../ctrlProps/ctrlProp55.xml"/><Relationship Id="rId11" Type="http://schemas.openxmlformats.org/officeDocument/2006/relationships/ctrlProp" Target="../ctrlProps/ctrlProp60.xml"/><Relationship Id="rId24" Type="http://schemas.openxmlformats.org/officeDocument/2006/relationships/ctrlProp" Target="../ctrlProps/ctrlProp73.xml"/><Relationship Id="rId32" Type="http://schemas.openxmlformats.org/officeDocument/2006/relationships/ctrlProp" Target="../ctrlProps/ctrlProp81.xml"/><Relationship Id="rId37" Type="http://schemas.openxmlformats.org/officeDocument/2006/relationships/ctrlProp" Target="../ctrlProps/ctrlProp86.xml"/><Relationship Id="rId40" Type="http://schemas.openxmlformats.org/officeDocument/2006/relationships/ctrlProp" Target="../ctrlProps/ctrlProp89.xml"/><Relationship Id="rId45" Type="http://schemas.openxmlformats.org/officeDocument/2006/relationships/ctrlProp" Target="../ctrlProps/ctrlProp94.xml"/><Relationship Id="rId53" Type="http://schemas.openxmlformats.org/officeDocument/2006/relationships/ctrlProp" Target="../ctrlProps/ctrlProp102.xml"/><Relationship Id="rId5" Type="http://schemas.openxmlformats.org/officeDocument/2006/relationships/ctrlProp" Target="../ctrlProps/ctrlProp54.xml"/><Relationship Id="rId15" Type="http://schemas.openxmlformats.org/officeDocument/2006/relationships/ctrlProp" Target="../ctrlProps/ctrlProp64.xml"/><Relationship Id="rId23" Type="http://schemas.openxmlformats.org/officeDocument/2006/relationships/ctrlProp" Target="../ctrlProps/ctrlProp72.xml"/><Relationship Id="rId28" Type="http://schemas.openxmlformats.org/officeDocument/2006/relationships/ctrlProp" Target="../ctrlProps/ctrlProp77.xml"/><Relationship Id="rId36" Type="http://schemas.openxmlformats.org/officeDocument/2006/relationships/ctrlProp" Target="../ctrlProps/ctrlProp85.xml"/><Relationship Id="rId49" Type="http://schemas.openxmlformats.org/officeDocument/2006/relationships/ctrlProp" Target="../ctrlProps/ctrlProp98.xml"/><Relationship Id="rId57" Type="http://schemas.openxmlformats.org/officeDocument/2006/relationships/comments" Target="../comments2.xml"/><Relationship Id="rId10" Type="http://schemas.openxmlformats.org/officeDocument/2006/relationships/ctrlProp" Target="../ctrlProps/ctrlProp59.xml"/><Relationship Id="rId19" Type="http://schemas.openxmlformats.org/officeDocument/2006/relationships/ctrlProp" Target="../ctrlProps/ctrlProp68.xml"/><Relationship Id="rId31" Type="http://schemas.openxmlformats.org/officeDocument/2006/relationships/ctrlProp" Target="../ctrlProps/ctrlProp80.xml"/><Relationship Id="rId44" Type="http://schemas.openxmlformats.org/officeDocument/2006/relationships/ctrlProp" Target="../ctrlProps/ctrlProp93.xml"/><Relationship Id="rId52" Type="http://schemas.openxmlformats.org/officeDocument/2006/relationships/ctrlProp" Target="../ctrlProps/ctrlProp101.xml"/><Relationship Id="rId4" Type="http://schemas.openxmlformats.org/officeDocument/2006/relationships/vmlDrawing" Target="../drawings/vmlDrawing3.vml"/><Relationship Id="rId9" Type="http://schemas.openxmlformats.org/officeDocument/2006/relationships/ctrlProp" Target="../ctrlProps/ctrlProp58.xml"/><Relationship Id="rId14" Type="http://schemas.openxmlformats.org/officeDocument/2006/relationships/ctrlProp" Target="../ctrlProps/ctrlProp63.xml"/><Relationship Id="rId22" Type="http://schemas.openxmlformats.org/officeDocument/2006/relationships/ctrlProp" Target="../ctrlProps/ctrlProp71.xml"/><Relationship Id="rId27" Type="http://schemas.openxmlformats.org/officeDocument/2006/relationships/ctrlProp" Target="../ctrlProps/ctrlProp76.xml"/><Relationship Id="rId30" Type="http://schemas.openxmlformats.org/officeDocument/2006/relationships/ctrlProp" Target="../ctrlProps/ctrlProp79.xml"/><Relationship Id="rId35" Type="http://schemas.openxmlformats.org/officeDocument/2006/relationships/ctrlProp" Target="../ctrlProps/ctrlProp84.xml"/><Relationship Id="rId43" Type="http://schemas.openxmlformats.org/officeDocument/2006/relationships/ctrlProp" Target="../ctrlProps/ctrlProp92.xml"/><Relationship Id="rId48" Type="http://schemas.openxmlformats.org/officeDocument/2006/relationships/ctrlProp" Target="../ctrlProps/ctrlProp97.xml"/><Relationship Id="rId56" Type="http://schemas.openxmlformats.org/officeDocument/2006/relationships/ctrlProp" Target="../ctrlProps/ctrlProp105.xml"/><Relationship Id="rId8" Type="http://schemas.openxmlformats.org/officeDocument/2006/relationships/ctrlProp" Target="../ctrlProps/ctrlProp57.xml"/><Relationship Id="rId51" Type="http://schemas.openxmlformats.org/officeDocument/2006/relationships/ctrlProp" Target="../ctrlProps/ctrlProp100.xml"/><Relationship Id="rId3"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tabColor theme="7" tint="0.59999389629810485"/>
    <pageSetUpPr fitToPage="1"/>
  </sheetPr>
  <dimension ref="A1"/>
  <sheetViews>
    <sheetView showGridLines="0" tabSelected="1" zoomScale="70" zoomScaleNormal="70" workbookViewId="0">
      <selection activeCell="K115" sqref="K115"/>
    </sheetView>
  </sheetViews>
  <sheetFormatPr baseColWidth="10" defaultColWidth="10.85546875" defaultRowHeight="15" x14ac:dyDescent="0.25"/>
  <cols>
    <col min="1" max="1" width="10.85546875" style="247"/>
    <col min="2" max="2" width="13.28515625" style="247" customWidth="1"/>
    <col min="3" max="3" width="10.85546875" style="247"/>
    <col min="4" max="4" width="13.140625" style="247" customWidth="1"/>
    <col min="5" max="10" width="10.85546875" style="247"/>
    <col min="11" max="11" width="17.7109375" style="247" customWidth="1"/>
    <col min="12" max="12" width="12" style="247" customWidth="1"/>
    <col min="13" max="16384" width="10.85546875" style="247"/>
  </cols>
  <sheetData/>
  <pageMargins left="0.70866141732283472" right="0.70866141732283472" top="0.74803149606299213" bottom="0.74803149606299213" header="0.31496062992125984" footer="0.31496062992125984"/>
  <pageSetup paperSize="9" scale="7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pageSetUpPr fitToPage="1"/>
  </sheetPr>
  <dimension ref="E5:J17"/>
  <sheetViews>
    <sheetView showGridLines="0" workbookViewId="0">
      <selection activeCell="G8" sqref="G8"/>
    </sheetView>
  </sheetViews>
  <sheetFormatPr baseColWidth="10" defaultColWidth="10.85546875" defaultRowHeight="15" x14ac:dyDescent="0.25"/>
  <cols>
    <col min="1" max="20" width="10.85546875" style="248"/>
    <col min="21" max="26" width="0" style="248" hidden="1" customWidth="1"/>
    <col min="27" max="16384" width="10.85546875" style="248"/>
  </cols>
  <sheetData>
    <row r="5" spans="5:10" x14ac:dyDescent="0.25">
      <c r="E5" s="247"/>
      <c r="F5" s="247"/>
      <c r="G5" s="247"/>
      <c r="H5" s="247"/>
      <c r="I5" s="247"/>
      <c r="J5" s="247"/>
    </row>
    <row r="6" spans="5:10" x14ac:dyDescent="0.25">
      <c r="E6" s="247"/>
      <c r="F6" s="249" t="s">
        <v>198</v>
      </c>
      <c r="G6" s="247"/>
      <c r="H6" s="247"/>
      <c r="I6" s="247"/>
      <c r="J6" s="247"/>
    </row>
    <row r="7" spans="5:10" x14ac:dyDescent="0.25">
      <c r="E7" s="247"/>
      <c r="F7" s="247"/>
      <c r="G7" s="247"/>
      <c r="H7" s="247"/>
      <c r="I7" s="247"/>
      <c r="J7" s="247"/>
    </row>
    <row r="8" spans="5:10" x14ac:dyDescent="0.25">
      <c r="E8" s="247"/>
      <c r="F8" s="247"/>
      <c r="G8" s="247"/>
      <c r="H8" s="247"/>
      <c r="I8" s="247"/>
      <c r="J8" s="247"/>
    </row>
    <row r="9" spans="5:10" x14ac:dyDescent="0.25">
      <c r="E9" s="247"/>
      <c r="F9" s="247"/>
      <c r="G9" s="247"/>
      <c r="H9" s="247"/>
      <c r="I9" s="247"/>
      <c r="J9" s="247"/>
    </row>
    <row r="10" spans="5:10" x14ac:dyDescent="0.25">
      <c r="E10" s="247"/>
      <c r="F10" s="247"/>
      <c r="G10" s="247"/>
      <c r="H10" s="247"/>
      <c r="I10" s="247"/>
      <c r="J10" s="247"/>
    </row>
    <row r="11" spans="5:10" x14ac:dyDescent="0.25">
      <c r="E11" s="247"/>
      <c r="F11" s="247"/>
      <c r="G11" s="247"/>
      <c r="H11" s="247"/>
      <c r="I11" s="247"/>
      <c r="J11" s="247"/>
    </row>
    <row r="12" spans="5:10" x14ac:dyDescent="0.25">
      <c r="E12" s="247"/>
      <c r="F12" s="247"/>
      <c r="G12" s="247"/>
      <c r="H12" s="247"/>
      <c r="I12" s="247"/>
      <c r="J12" s="247"/>
    </row>
    <row r="13" spans="5:10" x14ac:dyDescent="0.25">
      <c r="E13" s="247"/>
      <c r="F13" s="247"/>
      <c r="G13" s="247"/>
      <c r="H13" s="247"/>
      <c r="I13" s="247"/>
      <c r="J13" s="247"/>
    </row>
    <row r="14" spans="5:10" x14ac:dyDescent="0.25">
      <c r="E14" s="247"/>
      <c r="F14" s="247"/>
      <c r="G14" s="247"/>
      <c r="H14" s="247"/>
      <c r="I14" s="247"/>
      <c r="J14" s="247"/>
    </row>
    <row r="15" spans="5:10" x14ac:dyDescent="0.25">
      <c r="E15" s="247"/>
      <c r="F15" s="247"/>
      <c r="G15" s="247"/>
      <c r="H15" s="247"/>
      <c r="I15" s="247"/>
      <c r="J15" s="247"/>
    </row>
    <row r="16" spans="5:10" x14ac:dyDescent="0.25">
      <c r="E16" s="247"/>
      <c r="F16" s="247"/>
      <c r="G16" s="247"/>
      <c r="H16" s="247"/>
      <c r="I16" s="247"/>
      <c r="J16" s="247"/>
    </row>
    <row r="17" spans="5:10" x14ac:dyDescent="0.25">
      <c r="E17" s="247"/>
      <c r="F17" s="247"/>
      <c r="G17" s="247"/>
      <c r="H17" s="247"/>
      <c r="I17" s="247"/>
      <c r="J17" s="247"/>
    </row>
  </sheetData>
  <sheetProtection selectLockedCells="1"/>
  <dataValidations count="1">
    <dataValidation type="list" allowBlank="1" showInputMessage="1" showErrorMessage="1" sqref="F6">
      <formula1>"Janvier,Février,Mars,Avril,Mai,Juin,Juillet,Août,Septembre,Octobre,Novembre,Décembre"</formula1>
    </dataValidation>
  </dataValidations>
  <pageMargins left="0.7" right="0.7" top="0.75" bottom="0.75" header="0.3" footer="0.3"/>
  <pageSetup paperSize="9" scale="71"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AC402"/>
  <sheetViews>
    <sheetView showGridLines="0" zoomScale="70" zoomScaleNormal="70" zoomScalePageLayoutView="70" workbookViewId="0">
      <selection activeCell="AB24" sqref="AB24:AC400"/>
    </sheetView>
  </sheetViews>
  <sheetFormatPr baseColWidth="10" defaultColWidth="10.85546875" defaultRowHeight="15" x14ac:dyDescent="0.25"/>
  <cols>
    <col min="1" max="1" width="10.28515625" style="1" customWidth="1"/>
    <col min="2" max="2" width="9.85546875" style="1" customWidth="1"/>
    <col min="3" max="3" width="7.42578125" style="1" customWidth="1"/>
    <col min="4" max="4" width="6.42578125" style="1" customWidth="1"/>
    <col min="5" max="5" width="7.42578125" style="1" customWidth="1"/>
    <col min="6" max="6" width="9.28515625" style="1" customWidth="1"/>
    <col min="7" max="7" width="11.85546875" style="1" customWidth="1"/>
    <col min="8" max="8" width="13.85546875" style="1" customWidth="1"/>
    <col min="9" max="12" width="8.140625" style="1" customWidth="1"/>
    <col min="13" max="13" width="9.42578125" style="1" customWidth="1"/>
    <col min="14" max="14" width="9.85546875" style="20" customWidth="1"/>
    <col min="15" max="16" width="8.140625" style="1" customWidth="1"/>
    <col min="17" max="18" width="6" style="1" customWidth="1"/>
    <col min="19" max="19" width="33" style="20" customWidth="1"/>
    <col min="20" max="20" width="3.85546875" style="20" customWidth="1"/>
    <col min="21" max="21" width="10.85546875" style="1"/>
    <col min="22" max="22" width="17.42578125" style="1" bestFit="1" customWidth="1"/>
    <col min="23" max="23" width="7.7109375" style="1" customWidth="1"/>
    <col min="24" max="24" width="22" style="1" bestFit="1" customWidth="1"/>
    <col min="25" max="25" width="8.28515625" style="12" customWidth="1"/>
    <col min="26" max="26" width="17" style="1" customWidth="1"/>
    <col min="27" max="27" width="3.7109375" style="41" customWidth="1"/>
    <col min="28" max="28" width="22.28515625" style="1" customWidth="1"/>
    <col min="29" max="16384" width="10.85546875" style="1"/>
  </cols>
  <sheetData>
    <row r="1" spans="1:24" ht="63" customHeight="1" thickBot="1" x14ac:dyDescent="0.3">
      <c r="C1" s="2"/>
      <c r="D1" s="338" t="s">
        <v>0</v>
      </c>
      <c r="E1" s="339"/>
      <c r="F1" s="3" t="s">
        <v>1</v>
      </c>
      <c r="G1" s="4" t="s">
        <v>2</v>
      </c>
      <c r="H1" s="340" t="s">
        <v>3</v>
      </c>
      <c r="I1" s="341"/>
      <c r="J1" s="5" t="s">
        <v>4</v>
      </c>
      <c r="K1" s="6" t="s">
        <v>5</v>
      </c>
      <c r="L1" s="7" t="s">
        <v>6</v>
      </c>
      <c r="M1" s="8" t="s">
        <v>7</v>
      </c>
      <c r="N1" s="9" t="s">
        <v>8</v>
      </c>
      <c r="S1" s="10"/>
      <c r="T1" s="10"/>
      <c r="U1" s="11"/>
    </row>
    <row r="2" spans="1:24" ht="18.75" customHeight="1" x14ac:dyDescent="0.25">
      <c r="C2" s="13" t="s">
        <v>9</v>
      </c>
      <c r="D2" s="342"/>
      <c r="E2" s="343"/>
      <c r="F2" s="14"/>
      <c r="G2" s="15"/>
      <c r="H2" s="16"/>
      <c r="I2" s="17"/>
      <c r="J2" s="18"/>
      <c r="K2" s="18"/>
      <c r="L2" s="18"/>
      <c r="M2" s="18"/>
      <c r="N2" s="19"/>
      <c r="V2" s="11"/>
      <c r="W2" s="11"/>
      <c r="X2" s="11"/>
    </row>
    <row r="3" spans="1:24" ht="18.75" customHeight="1" x14ac:dyDescent="0.25">
      <c r="C3" s="21" t="s">
        <v>10</v>
      </c>
      <c r="D3" s="344"/>
      <c r="E3" s="345"/>
      <c r="F3" s="14"/>
      <c r="G3" s="22"/>
      <c r="H3" s="23"/>
      <c r="I3" s="24"/>
      <c r="J3" s="23"/>
      <c r="K3" s="23"/>
      <c r="L3" s="23"/>
      <c r="M3" s="23"/>
      <c r="N3" s="25"/>
      <c r="V3" s="11"/>
      <c r="W3" s="11"/>
      <c r="X3" s="11"/>
    </row>
    <row r="4" spans="1:24" ht="18.75" customHeight="1" x14ac:dyDescent="0.25">
      <c r="C4" s="21" t="s">
        <v>11</v>
      </c>
      <c r="D4" s="344"/>
      <c r="E4" s="345"/>
      <c r="F4" s="14"/>
      <c r="G4" s="22"/>
      <c r="H4" s="23"/>
      <c r="I4" s="24"/>
      <c r="J4" s="23"/>
      <c r="K4" s="23"/>
      <c r="L4" s="23"/>
      <c r="M4" s="23"/>
      <c r="N4" s="25"/>
      <c r="P4" s="336" t="s">
        <v>145</v>
      </c>
      <c r="Q4" s="336"/>
      <c r="R4" s="336"/>
      <c r="S4" s="337" t="e">
        <f>N14</f>
        <v>#REF!</v>
      </c>
      <c r="V4" s="11"/>
      <c r="W4" s="11"/>
      <c r="X4" s="11"/>
    </row>
    <row r="5" spans="1:24" ht="18.75" customHeight="1" x14ac:dyDescent="0.25">
      <c r="C5" s="21" t="s">
        <v>12</v>
      </c>
      <c r="D5" s="344"/>
      <c r="E5" s="345"/>
      <c r="F5" s="14"/>
      <c r="G5" s="22"/>
      <c r="H5" s="23"/>
      <c r="I5" s="24"/>
      <c r="J5" s="23"/>
      <c r="K5" s="23"/>
      <c r="L5" s="23"/>
      <c r="M5" s="23"/>
      <c r="N5" s="25"/>
      <c r="P5" s="336"/>
      <c r="Q5" s="336"/>
      <c r="R5" s="336"/>
      <c r="S5" s="337"/>
      <c r="V5" s="11"/>
      <c r="W5" s="11"/>
      <c r="X5" s="11"/>
    </row>
    <row r="6" spans="1:24" ht="18.75" customHeight="1" x14ac:dyDescent="0.25">
      <c r="C6" s="21" t="s">
        <v>13</v>
      </c>
      <c r="D6" s="344"/>
      <c r="E6" s="345"/>
      <c r="F6" s="14"/>
      <c r="G6" s="22"/>
      <c r="H6" s="23"/>
      <c r="I6" s="24"/>
      <c r="J6" s="23"/>
      <c r="K6" s="23"/>
      <c r="L6" s="23"/>
      <c r="M6" s="23"/>
      <c r="N6" s="25"/>
      <c r="P6" s="289"/>
      <c r="Q6" s="290" t="s">
        <v>146</v>
      </c>
      <c r="R6" s="290"/>
      <c r="S6" s="290"/>
      <c r="V6" s="11"/>
      <c r="W6" s="11"/>
      <c r="X6" s="11"/>
    </row>
    <row r="7" spans="1:24" ht="18.75" customHeight="1" x14ac:dyDescent="0.25">
      <c r="C7" s="21" t="s">
        <v>14</v>
      </c>
      <c r="D7" s="344"/>
      <c r="E7" s="345"/>
      <c r="F7" s="14"/>
      <c r="G7" s="22"/>
      <c r="H7" s="23"/>
      <c r="I7" s="24"/>
      <c r="J7" s="23"/>
      <c r="K7" s="23"/>
      <c r="L7" s="23"/>
      <c r="M7" s="23"/>
      <c r="N7" s="25"/>
      <c r="P7" s="336" t="s">
        <v>147</v>
      </c>
      <c r="Q7" s="336"/>
      <c r="R7" s="336"/>
      <c r="S7" s="337" t="e">
        <f>N14/1.25</f>
        <v>#REF!</v>
      </c>
      <c r="V7" s="11"/>
      <c r="W7" s="11"/>
      <c r="X7" s="11"/>
    </row>
    <row r="8" spans="1:24" ht="18.75" customHeight="1" x14ac:dyDescent="0.25">
      <c r="C8" s="21" t="s">
        <v>15</v>
      </c>
      <c r="D8" s="344"/>
      <c r="E8" s="345"/>
      <c r="F8" s="14"/>
      <c r="G8" s="22"/>
      <c r="H8" s="23"/>
      <c r="I8" s="24"/>
      <c r="J8" s="23"/>
      <c r="K8" s="23"/>
      <c r="L8" s="23"/>
      <c r="M8" s="23"/>
      <c r="N8" s="25"/>
      <c r="P8" s="336"/>
      <c r="Q8" s="336"/>
      <c r="R8" s="336"/>
      <c r="S8" s="337"/>
      <c r="V8" s="11"/>
      <c r="W8" s="11"/>
      <c r="X8" s="11"/>
    </row>
    <row r="9" spans="1:24" ht="18.75" customHeight="1" thickBot="1" x14ac:dyDescent="0.3">
      <c r="C9" s="21" t="s">
        <v>16</v>
      </c>
      <c r="D9" s="344"/>
      <c r="E9" s="345"/>
      <c r="F9" s="14"/>
      <c r="G9" s="22"/>
      <c r="H9" s="23"/>
      <c r="I9" s="24"/>
      <c r="J9" s="23"/>
      <c r="K9" s="23"/>
      <c r="L9" s="23"/>
      <c r="M9" s="23"/>
      <c r="N9" s="25"/>
      <c r="P9" s="336"/>
      <c r="Q9" s="336"/>
      <c r="R9" s="336"/>
      <c r="S9" s="337"/>
      <c r="V9" s="11"/>
      <c r="W9" s="11"/>
      <c r="X9" s="11"/>
    </row>
    <row r="10" spans="1:24" ht="18.75" customHeight="1" x14ac:dyDescent="0.25">
      <c r="B10" s="333" t="s">
        <v>144</v>
      </c>
      <c r="C10" s="287" t="s">
        <v>17</v>
      </c>
      <c r="D10" s="344"/>
      <c r="E10" s="345"/>
      <c r="F10" s="14"/>
      <c r="G10" s="22"/>
      <c r="H10" s="23"/>
      <c r="I10" s="24"/>
      <c r="J10" s="23"/>
      <c r="K10" s="23"/>
      <c r="L10" s="23"/>
      <c r="M10" s="23"/>
      <c r="N10" s="25"/>
      <c r="V10" s="11"/>
      <c r="W10" s="11"/>
      <c r="X10" s="11"/>
    </row>
    <row r="11" spans="1:24" ht="18.75" customHeight="1" x14ac:dyDescent="0.25">
      <c r="A11" s="26"/>
      <c r="B11" s="334"/>
      <c r="C11" s="287" t="s">
        <v>18</v>
      </c>
      <c r="D11" s="344"/>
      <c r="E11" s="345"/>
      <c r="F11" s="14"/>
      <c r="G11" s="22"/>
      <c r="H11" s="23"/>
      <c r="I11" s="24"/>
      <c r="J11" s="23"/>
      <c r="K11" s="23"/>
      <c r="L11" s="23"/>
      <c r="M11" s="23"/>
      <c r="N11" s="25"/>
      <c r="S11" s="10"/>
      <c r="T11" s="10"/>
      <c r="U11" s="11"/>
      <c r="V11" s="11"/>
      <c r="W11" s="11"/>
      <c r="X11" s="11"/>
    </row>
    <row r="12" spans="1:24" ht="18.75" customHeight="1" x14ac:dyDescent="0.25">
      <c r="A12" s="26"/>
      <c r="B12" s="335"/>
      <c r="C12" s="287" t="s">
        <v>19</v>
      </c>
      <c r="D12" s="344"/>
      <c r="E12" s="345"/>
      <c r="F12" s="14"/>
      <c r="G12" s="22"/>
      <c r="H12" s="23"/>
      <c r="I12" s="24"/>
      <c r="J12" s="23"/>
      <c r="K12" s="23"/>
      <c r="L12" s="23"/>
      <c r="M12" s="23"/>
      <c r="N12" s="25"/>
      <c r="S12" s="10"/>
      <c r="T12" s="10"/>
      <c r="U12" s="11"/>
      <c r="V12" s="11"/>
      <c r="W12" s="11"/>
      <c r="X12" s="11"/>
    </row>
    <row r="13" spans="1:24" ht="18.75" customHeight="1" thickBot="1" x14ac:dyDescent="0.3">
      <c r="A13" s="26"/>
      <c r="B13" s="288"/>
      <c r="C13" s="286" t="s">
        <v>20</v>
      </c>
      <c r="D13" s="346"/>
      <c r="E13" s="347"/>
      <c r="F13" s="28"/>
      <c r="G13" s="29"/>
      <c r="H13" s="30"/>
      <c r="I13" s="31"/>
      <c r="J13" s="30"/>
      <c r="K13" s="30"/>
      <c r="L13" s="30"/>
      <c r="M13" s="30"/>
      <c r="N13" s="32"/>
      <c r="V13" s="11"/>
      <c r="W13" s="11"/>
      <c r="X13" s="11"/>
    </row>
    <row r="14" spans="1:24" ht="37.5" customHeight="1" thickBot="1" x14ac:dyDescent="0.3">
      <c r="A14" s="26"/>
      <c r="B14" s="27"/>
      <c r="C14" s="348" t="s">
        <v>21</v>
      </c>
      <c r="D14" s="349"/>
      <c r="E14" s="350"/>
      <c r="F14" s="33">
        <f>SUM(F2:F13)*1.25</f>
        <v>0</v>
      </c>
      <c r="G14" s="34" t="e">
        <f>Y30+Y37+Y44+Y51+Y58+Y65+Y72+Y79+Y86+Y93+Y100+Y107+Y114+Y121+Y128+Y135+Y142+Y149+Y156+Y163+Y170+Y177+Y184+Y191+Y198+Y205+Y212+Y219+Y226+Y233+Y240+Y247+Y254+Y261+Y268+Y275+Y282+Y289+Y296+Y303+Y310+Y317+Y324+Y331+Y338+Y345+Y352+Y359+Y366+Y373+Y380+Y387</f>
        <v>#REF!</v>
      </c>
      <c r="H14" s="35" t="e">
        <f>W28+W35+W42+W49+W56+W63+W70+W77+W84+W91+W98+W105+W112+W119+W126+W133+W140+W147+W154+W161+W168+W175+W182+W189+W196+W203+W210+W217+W224+W231+W238+W245+W252+W259+W266+W273+W280+W287+W294+W301+W308+W315+W322+W329+W336+W343+W350+W357+W364+W371+W378+W385</f>
        <v>#REF!</v>
      </c>
      <c r="I14" s="36" t="e">
        <f>H14*24</f>
        <v>#REF!</v>
      </c>
      <c r="J14" s="37">
        <f>Y29+Y36+Y43+Y50+Y57+Y64+Y71+Y78+Y85+Y92+Y99+Y106+Y113+Y120+Y127+Y134+Y141+Y148+Y155+Y162+Y169+Y176+Y183+Y190+Y197+Y204+Y211+Y218+Y225+Y232+Y239+Y246+Y253+Y260+Y267+Y274+Y281+Y288+Y295+Y302+Y309+Y316+Y323+Y330+Y337+Y344+Y351+Y358+Y365+Y372+Y379+Y386</f>
        <v>0</v>
      </c>
      <c r="K14" s="38">
        <f>Y27+Y34+Y41+Y48+Y55+Y62+Y69+Y76+Y83+Y90+Y97+Y104+Y111+Y118+Y125+Y132+Y139+Y146+Y153+Y160+Y167+Y174+Y181+Y188+Y195+Y202+Y209+Y216+Y223+Y230+Y237+Y244+Y251+Y258+Y265+Y272+Y279+Y286+Y293+Y300+Y307+Y314+Y321+Y328+Y335+Y342+Y349+Y356+Y363+Y370+Y377+Y384</f>
        <v>0</v>
      </c>
      <c r="L14" s="38">
        <f>Y28+Y35+Y42+Y49+Y56+Y63+Y70+Y77+Y84+Y91+Y98+Y105+Y112+Y119+Y126+Y133+Y140+Y147+Y154+Y161+Y168+Y175+Y182+Y189+Y196+Y203+Y210+Y217+Y224+Y231+Y238+Y245+Y252+Y259+Y266+Y273+Y280+Y287+Y294+Y301+Y308+Y315+Y322+Y329+Y336+Y343+Y350+Y357+Y364+Y371+Y378+Y385</f>
        <v>0</v>
      </c>
      <c r="M14" s="39">
        <f>SUM(P24:P388)</f>
        <v>0</v>
      </c>
      <c r="N14" s="40" t="e">
        <f>G14+M14-F14-I14</f>
        <v>#REF!</v>
      </c>
      <c r="V14" s="11"/>
      <c r="W14" s="11"/>
      <c r="X14" s="11"/>
    </row>
    <row r="15" spans="1:24" x14ac:dyDescent="0.25">
      <c r="A15" s="26"/>
      <c r="B15" s="27"/>
      <c r="D15" s="11"/>
      <c r="E15" s="11"/>
      <c r="F15" s="11"/>
      <c r="G15" s="11"/>
      <c r="H15" s="11"/>
      <c r="I15" s="11"/>
      <c r="J15" s="11"/>
      <c r="K15" s="11"/>
      <c r="L15" s="11"/>
      <c r="M15" s="11"/>
      <c r="N15" s="10"/>
      <c r="O15" s="11"/>
      <c r="P15" s="11"/>
      <c r="Q15" s="11"/>
      <c r="R15" s="11"/>
      <c r="S15" s="10"/>
      <c r="T15" s="10"/>
      <c r="U15" s="11"/>
      <c r="V15" s="11"/>
      <c r="W15" s="11"/>
      <c r="X15" s="11"/>
    </row>
    <row r="16" spans="1:24" x14ac:dyDescent="0.25">
      <c r="A16" s="26"/>
      <c r="B16" s="27"/>
      <c r="D16" s="11"/>
      <c r="E16" s="11"/>
      <c r="F16" s="11"/>
      <c r="G16" s="11"/>
      <c r="H16" s="11"/>
      <c r="I16" s="11"/>
      <c r="J16" s="11"/>
      <c r="K16" s="11"/>
      <c r="L16" s="11"/>
      <c r="M16" s="11"/>
      <c r="N16" s="10"/>
      <c r="O16" s="11"/>
      <c r="P16" s="11"/>
      <c r="Q16" s="11"/>
      <c r="R16" s="11"/>
      <c r="S16" s="10"/>
      <c r="T16" s="10"/>
      <c r="U16" s="11"/>
      <c r="V16" s="11"/>
      <c r="W16" s="11"/>
      <c r="X16" s="11"/>
    </row>
    <row r="17" spans="1:29" x14ac:dyDescent="0.25">
      <c r="A17" s="26"/>
      <c r="B17" s="27"/>
      <c r="D17" s="11"/>
      <c r="E17" s="11"/>
      <c r="F17" s="11"/>
      <c r="G17" s="11"/>
      <c r="H17" s="11"/>
      <c r="I17" s="11"/>
      <c r="J17" s="11"/>
      <c r="K17" s="11"/>
      <c r="L17" s="11"/>
      <c r="M17" s="11"/>
      <c r="N17" s="10"/>
      <c r="O17" s="11"/>
      <c r="P17" s="11"/>
      <c r="Q17" s="11"/>
      <c r="R17" s="11"/>
      <c r="S17" s="10"/>
      <c r="T17" s="10"/>
      <c r="U17" s="11"/>
      <c r="V17" s="11"/>
      <c r="W17" s="11"/>
      <c r="X17" s="11"/>
    </row>
    <row r="18" spans="1:29" x14ac:dyDescent="0.25">
      <c r="A18" s="26"/>
      <c r="B18" s="27"/>
      <c r="D18" s="11"/>
      <c r="E18" s="11"/>
      <c r="F18" s="11"/>
      <c r="G18" s="11"/>
      <c r="H18" s="11"/>
      <c r="I18" s="11"/>
      <c r="J18" s="11"/>
      <c r="K18" s="11"/>
      <c r="L18" s="11"/>
      <c r="M18" s="11"/>
      <c r="N18" s="10"/>
      <c r="O18" s="11"/>
      <c r="P18" s="11"/>
      <c r="Q18" s="11"/>
      <c r="R18" s="11"/>
      <c r="S18" s="10"/>
      <c r="T18" s="10"/>
      <c r="U18" s="11"/>
      <c r="V18" s="11"/>
      <c r="W18" s="11"/>
      <c r="X18" s="11"/>
    </row>
    <row r="19" spans="1:29" ht="15.75" thickBot="1" x14ac:dyDescent="0.3">
      <c r="A19" s="42"/>
      <c r="B19" s="43"/>
      <c r="C19" s="11"/>
      <c r="D19" s="44"/>
      <c r="E19" s="44"/>
      <c r="F19" s="44"/>
      <c r="G19" s="44"/>
      <c r="H19" s="44"/>
      <c r="I19" s="44"/>
      <c r="J19" s="44"/>
      <c r="K19" s="44"/>
      <c r="L19" s="44"/>
      <c r="M19" s="44"/>
      <c r="N19" s="45"/>
      <c r="O19" s="44"/>
      <c r="P19" s="44"/>
      <c r="Q19" s="44"/>
      <c r="R19" s="44"/>
      <c r="S19" s="45"/>
      <c r="T19" s="45"/>
      <c r="U19" s="44"/>
    </row>
    <row r="20" spans="1:29" ht="15.75" customHeight="1" thickBot="1" x14ac:dyDescent="0.3">
      <c r="A20" s="46"/>
      <c r="B20" s="47"/>
      <c r="C20" s="319" t="s">
        <v>22</v>
      </c>
      <c r="D20" s="320"/>
      <c r="E20" s="320"/>
      <c r="F20" s="321"/>
      <c r="G20" s="322" t="s">
        <v>23</v>
      </c>
      <c r="H20" s="324" t="s">
        <v>24</v>
      </c>
      <c r="I20" s="325"/>
      <c r="J20" s="325"/>
      <c r="K20" s="326" t="s">
        <v>25</v>
      </c>
      <c r="L20" s="327"/>
      <c r="M20" s="330" t="s">
        <v>26</v>
      </c>
      <c r="N20" s="331"/>
      <c r="O20" s="331"/>
      <c r="P20" s="332"/>
      <c r="Q20" s="371" t="s">
        <v>27</v>
      </c>
      <c r="R20" s="371" t="s">
        <v>27</v>
      </c>
      <c r="S20" s="373" t="s">
        <v>28</v>
      </c>
      <c r="T20" s="375" t="s">
        <v>29</v>
      </c>
      <c r="U20" s="351" t="s">
        <v>30</v>
      </c>
      <c r="V20" s="351"/>
      <c r="W20" s="351"/>
      <c r="X20" s="351"/>
      <c r="Y20" s="352"/>
      <c r="Z20" s="353"/>
      <c r="AA20" s="48"/>
    </row>
    <row r="21" spans="1:29" ht="56.25" customHeight="1" thickBot="1" x14ac:dyDescent="0.3">
      <c r="A21" s="49"/>
      <c r="B21" s="50"/>
      <c r="C21" s="51" t="s">
        <v>31</v>
      </c>
      <c r="D21" s="51" t="s">
        <v>32</v>
      </c>
      <c r="E21" s="51" t="s">
        <v>31</v>
      </c>
      <c r="F21" s="51" t="s">
        <v>32</v>
      </c>
      <c r="G21" s="323"/>
      <c r="H21" s="52" t="s">
        <v>33</v>
      </c>
      <c r="I21" s="53" t="s">
        <v>34</v>
      </c>
      <c r="J21" s="53" t="s">
        <v>35</v>
      </c>
      <c r="K21" s="54" t="s">
        <v>36</v>
      </c>
      <c r="L21" s="55" t="s">
        <v>37</v>
      </c>
      <c r="M21" s="56" t="s">
        <v>38</v>
      </c>
      <c r="N21" s="57" t="s">
        <v>39</v>
      </c>
      <c r="O21" s="56" t="s">
        <v>40</v>
      </c>
      <c r="P21" s="58" t="s">
        <v>41</v>
      </c>
      <c r="Q21" s="372"/>
      <c r="R21" s="372"/>
      <c r="S21" s="374"/>
      <c r="T21" s="376"/>
      <c r="U21" s="354"/>
      <c r="V21" s="354"/>
      <c r="W21" s="354"/>
      <c r="X21" s="354"/>
      <c r="Y21" s="355"/>
      <c r="Z21" s="356"/>
      <c r="AA21" s="48"/>
    </row>
    <row r="22" spans="1:29" ht="16.5" thickBot="1" x14ac:dyDescent="0.3">
      <c r="B22" s="59" t="s">
        <v>42</v>
      </c>
      <c r="H22" s="60"/>
      <c r="T22" s="61"/>
      <c r="U22" s="62"/>
      <c r="W22" s="63"/>
      <c r="X22" s="11"/>
      <c r="Y22" s="64"/>
      <c r="Z22" s="20"/>
    </row>
    <row r="23" spans="1:29" ht="16.5" thickBot="1" x14ac:dyDescent="0.3">
      <c r="A23" s="65"/>
      <c r="B23" s="66"/>
      <c r="C23" s="67"/>
      <c r="D23" s="68"/>
      <c r="E23" s="68"/>
      <c r="F23" s="68"/>
      <c r="G23" s="69"/>
      <c r="H23" s="70"/>
      <c r="I23" s="68"/>
      <c r="J23" s="68"/>
      <c r="K23" s="69"/>
      <c r="L23" s="70"/>
      <c r="M23" s="71"/>
      <c r="N23" s="72"/>
      <c r="O23" s="71"/>
      <c r="P23" s="71"/>
      <c r="Q23" s="68"/>
      <c r="R23" s="68"/>
      <c r="S23" s="73"/>
      <c r="T23" s="74"/>
      <c r="U23" s="75"/>
      <c r="V23" s="76"/>
      <c r="W23" s="77"/>
      <c r="X23" s="71"/>
      <c r="Y23" s="78"/>
      <c r="Z23" s="79">
        <v>0</v>
      </c>
    </row>
    <row r="24" spans="1:29" s="259" customFormat="1" ht="18" customHeight="1" x14ac:dyDescent="0.25">
      <c r="A24" s="250" t="s">
        <v>43</v>
      </c>
      <c r="B24" s="251">
        <v>43101</v>
      </c>
      <c r="C24" s="252">
        <v>0.375</v>
      </c>
      <c r="D24" s="253">
        <v>0.54166666666666663</v>
      </c>
      <c r="E24" s="253">
        <v>0.58333333333333337</v>
      </c>
      <c r="F24" s="254">
        <v>0.70833333333333337</v>
      </c>
      <c r="G24" s="357"/>
      <c r="H24" s="191" t="s">
        <v>44</v>
      </c>
      <c r="I24" s="81" t="e">
        <f>IF(H24="Normal",#REF!,IF(H24="Recup",#REF!,IF(H24="CP journée",#REF!,IF(H24="Enceinte",#REF!,IF(H24="temps partiel",#REF!,IF(H24="Sans solde",#REF!,IF(H24="Arrêt",#REF!,IF(H24="CP matin",#REF!,IF(H24="Déplacement",#REF!,IF(H24="CP Après-midi",#REF!,IF(H24="Férié",#REF!,IF(H24="Maternité",#REF!,0))))))))))))</f>
        <v>#REF!</v>
      </c>
      <c r="J24" s="80" t="e">
        <f>IF(H24="Demi CP",I24,IF(AND(H24="Déplacement",N24="Arrivée Chine",B24&gt;=#REF!,B24&lt;=#REF!),(D24-C24)+(F24-E24)-#REF!,IF(AND(H24="Déplacement",N24="Arrivée Chine",B24&gt;#REF!,B24&lt;#REF!),(D24-C24)+(F24-E24)-#REF!,IF(AND(H24="Déplacement",N24="Arrivée Chine",B24&gt;#REF!),(D24-C24)+(F24-E24)-#REF!,IF(AND(H24="Déplacement",((D24-C24)+(F24-E24))&lt;I24),I24,IF(AND(H24="Déplacement",N24="Arrivée Chine",B24&lt;#REF!),(D24-C24)+(F24-E24)-#REF!,IF(AND(H24="Déplacement",N24="Retour Chine",B24&gt;=#REF!,B24&lt;=#REF!),(D24-C24)+(F24-E24)+#REF!,IF(AND(H24="Déplacement",N24="Retour Chine",B24&gt;#REF!,B24&lt;#REF!),(D24-C24)+(F24-E24)+#REF!,IF(AND(H24="Déplacement",N24="Retour Chine",B24&gt;#REF!),(D24-C24)+(F24-E24)+#REF!,IF(AND(H24="Déplacement",((D24-C24)+(F24-E24))&lt;I24),I24,IF(AND(H24="Déplacement",N24="Retour Chine",B24&lt;#REF!),(D24-C24)+(F24-E24)+#REF!,(D24-C24)+(F24-E24))))))))))))</f>
        <v>#REF!</v>
      </c>
      <c r="K24" s="82" t="e">
        <f>IF(L24&gt;0,#REF!-L24,0)</f>
        <v>#REF!</v>
      </c>
      <c r="L24" s="83" t="e">
        <f>IF(OR(H24="Recup"),#REF!-J24,#REF!)</f>
        <v>#REF!</v>
      </c>
      <c r="M24" s="255"/>
      <c r="N24" s="256"/>
      <c r="O24" s="84" t="e">
        <f t="shared" ref="O24:O87" si="0">IF(AND(J24&gt;I24,M24="France"),J24-I24,IF(AND(J24&gt;I24,M24="Chine"),J24-I24,0))</f>
        <v>#REF!</v>
      </c>
      <c r="P24" s="85" t="str">
        <f t="shared" ref="P24:P87" si="1">IF(M24="Chine",((J24-I24)*24)*0.75,IF(M24="France",((J24-I24)*24)*0.5,""))</f>
        <v/>
      </c>
      <c r="Q24" s="360" t="s">
        <v>45</v>
      </c>
      <c r="R24" s="363" t="s">
        <v>46</v>
      </c>
      <c r="S24" s="257"/>
      <c r="T24" s="366" t="s">
        <v>47</v>
      </c>
      <c r="U24" s="368" t="s">
        <v>48</v>
      </c>
      <c r="V24" s="214" t="s">
        <v>49</v>
      </c>
      <c r="W24" s="215" t="e">
        <f>IF(AND(G24="",(Y26)&gt;0),Y26-W25-W26,IF(AND(G24="Enceinte",(Y26)&gt;0),Y26-W25-W26,0))</f>
        <v>#REF!</v>
      </c>
      <c r="X24" s="216" t="s">
        <v>34</v>
      </c>
      <c r="Y24" s="217" t="e">
        <f>(SUM(I24:I28)*24+SUM(K24:K28)*24)</f>
        <v>#REF!</v>
      </c>
      <c r="Z24" s="218" t="s">
        <v>50</v>
      </c>
      <c r="AA24" s="258"/>
      <c r="AB24" s="1"/>
      <c r="AC24" s="1"/>
    </row>
    <row r="25" spans="1:29" s="259" customFormat="1" ht="15.75" thickBot="1" x14ac:dyDescent="0.3">
      <c r="A25" s="260" t="s">
        <v>51</v>
      </c>
      <c r="B25" s="261">
        <v>43102</v>
      </c>
      <c r="C25" s="252">
        <v>0.375</v>
      </c>
      <c r="D25" s="253">
        <v>0.54166666666666663</v>
      </c>
      <c r="E25" s="253">
        <v>0.58333333333333337</v>
      </c>
      <c r="F25" s="254">
        <v>0.70833333333333337</v>
      </c>
      <c r="G25" s="358"/>
      <c r="H25" s="262" t="s">
        <v>44</v>
      </c>
      <c r="I25" s="92" t="e">
        <f>IF(H25="Normal",#REF!,IF(H25="Recup",#REF!,IF(H25="CP journée",#REF!,IF(H25="Enceinte",#REF!,IF(H25="temps partiel",#REF!,IF(H25="Sans solde",#REF!,IF(H25="Arrêt",#REF!,IF(H25="CP matin",#REF!,IF(H25="Déplacement",#REF!,IF(H25="CP Après-midi",#REF!,IF(H25="Férié",#REF!,IF(H25="Maternité",#REF!,0))))))))))))</f>
        <v>#REF!</v>
      </c>
      <c r="J25" s="80" t="e">
        <f>IF(H25="Demi CP",I25,IF(AND(H25="Déplacement",N25="Arrivée Chine",B25&gt;=#REF!,B25&lt;=#REF!),(D25-C25)+(F25-E25)-#REF!,IF(AND(H25="Déplacement",N25="Arrivée Chine",B25&gt;#REF!,B25&lt;#REF!),(D25-C25)+(F25-E25)-#REF!,IF(AND(H25="Déplacement",N25="Arrivée Chine",B25&gt;#REF!),(D25-C25)+(F25-E25)-#REF!,IF(AND(H25="Déplacement",((D25-C25)+(F25-E25))&lt;I25),I25,IF(AND(H25="Déplacement",N25="Arrivée Chine",B25&lt;#REF!),(D25-C25)+(F25-E25)-#REF!,IF(AND(H25="Déplacement",N25="Retour Chine",B25&gt;=#REF!,B25&lt;=#REF!),(D25-C25)+(F25-E25)+#REF!,IF(AND(H25="Déplacement",N25="Retour Chine",B25&gt;#REF!,B25&lt;#REF!),(D25-C25)+(F25-E25)+#REF!,IF(AND(H25="Déplacement",N25="Retour Chine",B25&gt;#REF!),(D25-C25)+(F25-E25)+#REF!,IF(AND(H25="Déplacement",((D25-C25)+(F25-E25))&lt;I25),I25,IF(AND(H25="Déplacement",N25="Retour Chine",B25&lt;#REF!),(D25-C25)+(F25-E25)+#REF!,(D25-C25)+(F25-E25))))))))))))</f>
        <v>#REF!</v>
      </c>
      <c r="K25" s="93" t="e">
        <f>IF(L25&gt;0,#REF!-L25,0)</f>
        <v>#REF!</v>
      </c>
      <c r="L25" s="94" t="e">
        <f>IF(OR(H25="Recup"),#REF!-J25,#REF!)</f>
        <v>#REF!</v>
      </c>
      <c r="M25" s="263"/>
      <c r="N25" s="264"/>
      <c r="O25" s="95" t="e">
        <f t="shared" si="0"/>
        <v>#REF!</v>
      </c>
      <c r="P25" s="96" t="str">
        <f t="shared" si="1"/>
        <v/>
      </c>
      <c r="Q25" s="361"/>
      <c r="R25" s="364"/>
      <c r="S25" s="265"/>
      <c r="T25" s="367"/>
      <c r="U25" s="369"/>
      <c r="V25" s="220" t="s">
        <v>52</v>
      </c>
      <c r="W25" s="221" t="e">
        <f>IF(AND(G24="",(Y25-35)&gt;0),(Y25-35-W26-W27),IF(AND(G24="Enceinte",(Y25-35)&gt;0),(Y25-35-W26-W27),0))</f>
        <v>#REF!</v>
      </c>
      <c r="X25" s="222" t="s">
        <v>35</v>
      </c>
      <c r="Y25" s="223" t="e">
        <f>(SUM(J24:J30))*24-(SUM(O24:O30))*24</f>
        <v>#REF!</v>
      </c>
      <c r="Z25" s="224">
        <f>SUM(P24:P30)</f>
        <v>0</v>
      </c>
      <c r="AA25" s="258"/>
      <c r="AB25" s="1"/>
      <c r="AC25" s="1"/>
    </row>
    <row r="26" spans="1:29" s="259" customFormat="1" ht="15.75" customHeight="1" thickBot="1" x14ac:dyDescent="0.3">
      <c r="A26" s="260" t="s">
        <v>53</v>
      </c>
      <c r="B26" s="261">
        <v>43103</v>
      </c>
      <c r="C26" s="252">
        <v>0.375</v>
      </c>
      <c r="D26" s="253">
        <v>0.54166666666666663</v>
      </c>
      <c r="E26" s="253">
        <v>0.58333333333333337</v>
      </c>
      <c r="F26" s="197">
        <v>0.70833333333333337</v>
      </c>
      <c r="G26" s="358"/>
      <c r="H26" s="266" t="s">
        <v>44</v>
      </c>
      <c r="I26" s="92" t="e">
        <f>IF(H26="Normal",#REF!,IF(H26="Recup",#REF!,IF(H26="CP journée",#REF!,IF(H26="Enceinte",#REF!,IF(H26="temps partiel",#REF!,IF(H26="Sans solde",#REF!,IF(H26="Arrêt",#REF!,IF(H26="CP matin",#REF!,IF(H26="Déplacement",#REF!,IF(H26="CP Après-midi",#REF!,IF(H26="Férié",#REF!,IF(H26="Maternité",#REF!,0))))))))))))</f>
        <v>#REF!</v>
      </c>
      <c r="J26" s="80" t="e">
        <f>IF(H26="Demi CP",I26,IF(AND(H26="Déplacement",N26="Arrivée Chine",B26&gt;=#REF!,B26&lt;=#REF!),(D26-C26)+(F26-E26)-#REF!,IF(AND(H26="Déplacement",N26="Arrivée Chine",B26&gt;#REF!,B26&lt;#REF!),(D26-C26)+(F26-E26)-#REF!,IF(AND(H26="Déplacement",N26="Arrivée Chine",B26&gt;#REF!),(D26-C26)+(F26-E26)-#REF!,IF(AND(H26="Déplacement",((D26-C26)+(F26-E26))&lt;I26),I26,IF(AND(H26="Déplacement",N26="Arrivée Chine",B26&lt;#REF!),(D26-C26)+(F26-E26)-#REF!,IF(AND(H26="Déplacement",N26="Retour Chine",B26&gt;=#REF!,B26&lt;=#REF!),(D26-C26)+(F26-E26)+#REF!,IF(AND(H26="Déplacement",N26="Retour Chine",B26&gt;#REF!,B26&lt;#REF!),(D26-C26)+(F26-E26)+#REF!,IF(AND(H26="Déplacement",N26="Retour Chine",B26&gt;#REF!),(D26-C26)+(F26-E26)+#REF!,IF(AND(H26="Déplacement",((D26-C26)+(F26-E26))&lt;I26),I26,IF(AND(H26="Déplacement",N26="Retour Chine",B26&lt;#REF!),(D26-C26)+(F26-E26)+#REF!,(D26-C26)+(F26-E26))))))))))))</f>
        <v>#REF!</v>
      </c>
      <c r="K26" s="102" t="e">
        <f>IF(L26&gt;0,#REF!-L26,0)</f>
        <v>#REF!</v>
      </c>
      <c r="L26" s="103" t="e">
        <f>IF(OR(H26="Recup"),#REF!-J26,#REF!)</f>
        <v>#REF!</v>
      </c>
      <c r="M26" s="263"/>
      <c r="N26" s="264"/>
      <c r="O26" s="95" t="e">
        <f t="shared" si="0"/>
        <v>#REF!</v>
      </c>
      <c r="P26" s="96" t="str">
        <f t="shared" si="1"/>
        <v/>
      </c>
      <c r="Q26" s="361"/>
      <c r="R26" s="364"/>
      <c r="S26" s="265"/>
      <c r="T26" s="367"/>
      <c r="U26" s="369"/>
      <c r="V26" s="225">
        <v>0.5</v>
      </c>
      <c r="W26" s="221" t="e">
        <f>IF((Y25-43)&lt;0,0,(Y25-43))</f>
        <v>#REF!</v>
      </c>
      <c r="X26" s="226" t="s">
        <v>54</v>
      </c>
      <c r="Y26" s="227" t="e">
        <f>(Y25-Y24)-J30*24</f>
        <v>#REF!</v>
      </c>
      <c r="Z26" s="228" t="s">
        <v>55</v>
      </c>
      <c r="AA26" s="258"/>
      <c r="AB26" s="388"/>
      <c r="AC26" s="388"/>
    </row>
    <row r="27" spans="1:29" s="259" customFormat="1" ht="15.75" thickBot="1" x14ac:dyDescent="0.3">
      <c r="A27" s="260" t="s">
        <v>56</v>
      </c>
      <c r="B27" s="261">
        <v>43104</v>
      </c>
      <c r="C27" s="252">
        <v>0.375</v>
      </c>
      <c r="D27" s="253">
        <v>0.54166666666666663</v>
      </c>
      <c r="E27" s="253">
        <v>0.58333333333333337</v>
      </c>
      <c r="F27" s="254">
        <v>0.70833333333333337</v>
      </c>
      <c r="G27" s="358"/>
      <c r="H27" s="262" t="s">
        <v>44</v>
      </c>
      <c r="I27" s="92" t="e">
        <f>IF(H27="Normal",#REF!,IF(H27="Recup",#REF!,IF(H27="CP journée",#REF!,IF(H27="Enceinte",#REF!,IF(H27="temps partiel",#REF!,IF(H27="Sans solde",#REF!,IF(H27="Arrêt",#REF!,IF(H27="CP matin",#REF!,IF(H27="Déplacement",#REF!,IF(H27="CP Après-midi",#REF!,IF(H27="Férié",#REF!,IF(H27="Maternité",#REF!,0))))))))))))</f>
        <v>#REF!</v>
      </c>
      <c r="J27" s="80" t="e">
        <f>IF(H27="Demi CP",I27,IF(AND(H27="Déplacement",N27="Arrivée Chine",B27&gt;=#REF!,B27&lt;=#REF!),(D27-C27)+(F27-E27)-#REF!,IF(AND(H27="Déplacement",N27="Arrivée Chine",B27&gt;#REF!,B27&lt;#REF!),(D27-C27)+(F27-E27)-#REF!,IF(AND(H27="Déplacement",N27="Arrivée Chine",B27&gt;#REF!),(D27-C27)+(F27-E27)-#REF!,IF(AND(H27="Déplacement",((D27-C27)+(F27-E27))&lt;I27),I27,IF(AND(H27="Déplacement",N27="Arrivée Chine",B27&lt;#REF!),(D27-C27)+(F27-E27)-#REF!,IF(AND(H27="Déplacement",N27="Retour Chine",B27&gt;=#REF!,B27&lt;=#REF!),(D27-C27)+(F27-E27)+#REF!,IF(AND(H27="Déplacement",N27="Retour Chine",B27&gt;#REF!,B27&lt;#REF!),(D27-C27)+(F27-E27)+#REF!,IF(AND(H27="Déplacement",N27="Retour Chine",B27&gt;#REF!),(D27-C27)+(F27-E27)+#REF!,IF(AND(H27="Déplacement",((D27-C27)+(F27-E27))&lt;I27),I27,IF(AND(H27="Déplacement",N27="Retour Chine",B27&lt;#REF!),(D27-C27)+(F27-E27)+#REF!,(D27-C27)+(F27-E27))))))))))))</f>
        <v>#REF!</v>
      </c>
      <c r="K27" s="108" t="e">
        <f>IF(L27&gt;0,#REF!-L27,0)</f>
        <v>#REF!</v>
      </c>
      <c r="L27" s="109" t="e">
        <f>IF(OR(H27="Recup"),#REF!-J27,#REF!)</f>
        <v>#REF!</v>
      </c>
      <c r="M27" s="263"/>
      <c r="N27" s="264"/>
      <c r="O27" s="95" t="e">
        <f t="shared" si="0"/>
        <v>#REF!</v>
      </c>
      <c r="P27" s="96" t="str">
        <f t="shared" si="1"/>
        <v/>
      </c>
      <c r="Q27" s="361"/>
      <c r="R27" s="364"/>
      <c r="S27" s="265"/>
      <c r="T27" s="367"/>
      <c r="U27" s="369"/>
      <c r="V27" s="229">
        <v>1</v>
      </c>
      <c r="W27" s="221" t="e">
        <f>IF(M30="",J30*24,0)</f>
        <v>#REF!</v>
      </c>
      <c r="X27" s="230" t="s">
        <v>57</v>
      </c>
      <c r="Y27" s="231">
        <f>COUNTIF(H24:H28,"Arrêt")</f>
        <v>0</v>
      </c>
      <c r="Z27" s="228">
        <f>COUNTIF(H24:H28,"Férié")</f>
        <v>0</v>
      </c>
      <c r="AA27" s="258"/>
      <c r="AB27" s="1"/>
      <c r="AC27" s="1"/>
    </row>
    <row r="28" spans="1:29" s="259" customFormat="1" ht="15.75" customHeight="1" thickBot="1" x14ac:dyDescent="0.3">
      <c r="A28" s="260" t="s">
        <v>58</v>
      </c>
      <c r="B28" s="261">
        <v>43105</v>
      </c>
      <c r="C28" s="252">
        <v>0.375</v>
      </c>
      <c r="D28" s="253">
        <v>0.54166666666666663</v>
      </c>
      <c r="E28" s="253">
        <v>0.58333333333333337</v>
      </c>
      <c r="F28" s="254">
        <v>0.70833333333333337</v>
      </c>
      <c r="G28" s="358"/>
      <c r="H28" s="266" t="s">
        <v>44</v>
      </c>
      <c r="I28" s="92" t="e">
        <f>IF(H28="Normal",#REF!,IF(H28="Recup",#REF!,IF(H28="CP journée",#REF!,IF(H28="Enceinte",#REF!,IF(H28="temps partiel",#REF!,IF(H28="Sans solde",#REF!,IF(H28="Arrêt",#REF!,IF(H28="CP matin",#REF!,IF(H28="Déplacement",#REF!,IF(H28="CP Après-midi",#REF!,IF(H28="Férié",#REF!,IF(H28="Maternité",#REF!,0))))))))))))</f>
        <v>#REF!</v>
      </c>
      <c r="J28" s="80" t="e">
        <f>IF(H28="Demi CP",I28,IF(AND(H28="Déplacement",N28="Arrivée Chine",B28&gt;=#REF!,B28&lt;=#REF!),(D28-C28)+(F28-E28)-#REF!,IF(AND(H28="Déplacement",N28="Arrivée Chine",B28&gt;#REF!,B28&lt;#REF!),(D28-C28)+(F28-E28)-#REF!,IF(AND(H28="Déplacement",N28="Arrivée Chine",B28&gt;#REF!),(D28-C28)+(F28-E28)-#REF!,IF(AND(H28="Déplacement",((D28-C28)+(F28-E28))&lt;I28),I28,IF(AND(H28="Déplacement",N28="Arrivée Chine",B28&lt;#REF!),(D28-C28)+(F28-E28)-#REF!,IF(AND(H28="Déplacement",N28="Retour Chine",B28&gt;=#REF!,B28&lt;=#REF!),(D28-C28)+(F28-E28)+#REF!,IF(AND(H28="Déplacement",N28="Retour Chine",B28&gt;#REF!,B28&lt;#REF!),(D28-C28)+(F28-E28)+#REF!,IF(AND(H28="Déplacement",N28="Retour Chine",B28&gt;#REF!),(D28-C28)+(F28-E28)+#REF!,IF(AND(H28="Déplacement",((D28-C28)+(F28-E28))&lt;I28),I28,IF(AND(H28="Déplacement",N28="Retour Chine",B28&lt;#REF!),(D28-C28)+(F28-E28)+#REF!,(D28-C28)+(F28-E28))))))))))))</f>
        <v>#REF!</v>
      </c>
      <c r="K28" s="102" t="e">
        <f>IF(L28&gt;0,#REF!-L28,0)</f>
        <v>#REF!</v>
      </c>
      <c r="L28" s="103" t="e">
        <f>IF(OR(H28="Recup"),#REF!-J28,#REF!)</f>
        <v>#REF!</v>
      </c>
      <c r="M28" s="263"/>
      <c r="N28" s="264"/>
      <c r="O28" s="95" t="e">
        <f t="shared" si="0"/>
        <v>#REF!</v>
      </c>
      <c r="P28" s="96" t="str">
        <f t="shared" si="1"/>
        <v/>
      </c>
      <c r="Q28" s="361"/>
      <c r="R28" s="364"/>
      <c r="S28" s="265"/>
      <c r="T28" s="367"/>
      <c r="U28" s="369"/>
      <c r="V28" s="232" t="s">
        <v>3</v>
      </c>
      <c r="W28" s="233" t="e">
        <f>IF(G24="Enceinte",(SUM(L24:L28))-COUNTIF(H24:H28,"Recup")*#REF!,SUM(L24:L28))</f>
        <v>#REF!</v>
      </c>
      <c r="X28" s="234" t="s">
        <v>59</v>
      </c>
      <c r="Y28" s="235">
        <f>COUNTIF(H24:H28,"sans solde")</f>
        <v>0</v>
      </c>
      <c r="Z28" s="389" t="s">
        <v>148</v>
      </c>
      <c r="AA28" s="258"/>
      <c r="AB28" s="1"/>
      <c r="AC28" s="1"/>
    </row>
    <row r="29" spans="1:29" s="259" customFormat="1" x14ac:dyDescent="0.25">
      <c r="A29" s="260" t="s">
        <v>60</v>
      </c>
      <c r="B29" s="261">
        <v>43106</v>
      </c>
      <c r="C29" s="267"/>
      <c r="D29" s="268"/>
      <c r="E29" s="268"/>
      <c r="F29" s="269"/>
      <c r="G29" s="358"/>
      <c r="H29" s="270"/>
      <c r="I29" s="92">
        <f>IF(H29="Normal",#REF!,IF(H29="Recup",#REF!,IF(H29="CP journée",#REF!,IF(H29="Enceinte",#REF!,IF(H29="temps partiel",#REF!,IF(H29="Sans solde",#REF!,IF(H29="Arrêt",#REF!,IF(H29="CP matin",#REF!,IF(H29="Déplacement",#REF!,IF(H29="CP Après-midi",#REF!,IF(H29="Férié",#REF!,IF(H29="Maternité",#REF!,0))))))))))))</f>
        <v>0</v>
      </c>
      <c r="J29" s="80" t="e">
        <f>IF(H29="Demi CP",I29,IF(AND(H29="Déplacement",N29="Arrivée Chine",B29&gt;=#REF!,B29&lt;=#REF!),(D29-C29)+(F29-E29)-#REF!,IF(AND(H29="Déplacement",N29="Arrivée Chine",B29&gt;#REF!,B29&lt;#REF!),(D29-C29)+(F29-E29)-#REF!,IF(AND(H29="Déplacement",N29="Arrivée Chine",B29&gt;#REF!),(D29-C29)+(F29-E29)-#REF!,IF(AND(H29="Déplacement",((D29-C29)+(F29-E29))&lt;I29),I29,IF(AND(H29="Déplacement",N29="Arrivée Chine",B29&lt;#REF!),(D29-C29)+(F29-E29)-#REF!,IF(AND(H29="Déplacement",N29="Retour Chine",B29&gt;=#REF!,B29&lt;=#REF!),(D29-C29)+(F29-E29)+#REF!,IF(AND(H29="Déplacement",N29="Retour Chine",B29&gt;#REF!,B29&lt;#REF!),(D29-C29)+(F29-E29)+#REF!,IF(AND(H29="Déplacement",N29="Retour Chine",B29&gt;#REF!),(D29-C29)+(F29-E29)+#REF!,IF(AND(H29="Déplacement",((D29-C29)+(F29-E29))&lt;I29),I29,IF(AND(H29="Déplacement",N29="Retour Chine",B29&lt;#REF!),(D29-C29)+(F29-E29)+#REF!,(D29-C29)+(F29-E29))))))))))))</f>
        <v>#REF!</v>
      </c>
      <c r="K29" s="117" t="e">
        <f>IF(L29&gt;0,#REF!-L29,0)</f>
        <v>#REF!</v>
      </c>
      <c r="L29" s="118" t="e">
        <f>IF(OR(H29="Recup"),#REF!-J29,#REF!)</f>
        <v>#REF!</v>
      </c>
      <c r="M29" s="263"/>
      <c r="N29" s="264"/>
      <c r="O29" s="95" t="e">
        <f t="shared" si="0"/>
        <v>#REF!</v>
      </c>
      <c r="P29" s="96" t="str">
        <f t="shared" si="1"/>
        <v/>
      </c>
      <c r="Q29" s="361"/>
      <c r="R29" s="364"/>
      <c r="S29" s="265"/>
      <c r="T29" s="367"/>
      <c r="U29" s="369"/>
      <c r="V29" s="236" t="s">
        <v>61</v>
      </c>
      <c r="W29" s="237" t="e">
        <f>IF(AND(G24="Temps partiel",Y26&gt;0),Y26-W30-W26-W27,0)</f>
        <v>#REF!</v>
      </c>
      <c r="X29" s="238" t="s">
        <v>62</v>
      </c>
      <c r="Y29" s="239">
        <f>COUNTIF(H24:H28,"CP journée")+(COUNTIF(H24:H28,"CP matin"))/2+(COUNTIF(H24:H28,"CP Après-midi"))/2</f>
        <v>0</v>
      </c>
      <c r="Z29" s="390"/>
      <c r="AA29" s="258"/>
      <c r="AB29" s="1" t="s">
        <v>47</v>
      </c>
      <c r="AC29" s="1" t="s">
        <v>63</v>
      </c>
    </row>
    <row r="30" spans="1:29" s="259" customFormat="1" ht="15.75" thickBot="1" x14ac:dyDescent="0.3">
      <c r="A30" s="271" t="s">
        <v>64</v>
      </c>
      <c r="B30" s="272">
        <v>43107</v>
      </c>
      <c r="C30" s="273"/>
      <c r="D30" s="274"/>
      <c r="E30" s="274"/>
      <c r="F30" s="275"/>
      <c r="G30" s="359"/>
      <c r="H30" s="276"/>
      <c r="I30" s="123">
        <f>IF(H30="Normal",#REF!,IF(H30="Recup",#REF!,IF(H30="CP journée",#REF!,IF(H30="Enceinte",#REF!,IF(H30="temps partiel",#REF!,IF(H30="Sans solde",#REF!,IF(H30="Arrêt",#REF!,IF(H30="CP matin",#REF!,IF(H30="Déplacement",#REF!,IF(H30="CP Après-midi",#REF!,IF(H30="Férié",#REF!,IF(H30="Maternité",#REF!,0))))))))))))</f>
        <v>0</v>
      </c>
      <c r="J30" s="124" t="e">
        <f>IF(H30="Demi CP",I30,IF(AND(H30="Déplacement",N30="Arrivée Chine",B30&gt;=#REF!,B30&lt;=#REF!),(D30-C30)+(F30-E30)-#REF!,IF(AND(H30="Déplacement",N30="Arrivée Chine",B30&gt;#REF!,B30&lt;#REF!),(D30-C30)+(F30-E30)-#REF!,IF(AND(H30="Déplacement",N30="Arrivée Chine",B30&gt;#REF!),(D30-C30)+(F30-E30)-#REF!,IF(AND(H30="Déplacement",((D30-C30)+(F30-E30))&lt;I30),I30,IF(AND(H30="Déplacement",N30="Arrivée Chine",B30&lt;#REF!),(D30-C30)+(F30-E30)-#REF!,IF(AND(H30="Déplacement",N30="Retour Chine",B30&gt;=#REF!,B30&lt;=#REF!),(D30-C30)+(F30-E30)+#REF!,IF(AND(H30="Déplacement",N30="Retour Chine",B30&gt;#REF!,B30&lt;#REF!),(D30-C30)+(F30-E30)+#REF!,IF(AND(H30="Déplacement",N30="Retour Chine",B30&gt;#REF!),(D30-C30)+(F30-E30)+#REF!,IF(AND(H30="Déplacement",((D30-C30)+(F30-E30))&lt;I30),I30,IF(AND(H30="Déplacement",N30="Retour Chine",B30&lt;#REF!),(D30-C30)+(F30-E30)+#REF!,(D30-C30)+(F30-E30))))))))))))</f>
        <v>#REF!</v>
      </c>
      <c r="K30" s="125" t="e">
        <f>IF(L30&gt;0,#REF!-L30,0)</f>
        <v>#REF!</v>
      </c>
      <c r="L30" s="126" t="e">
        <f>IF(OR(H30="Recup"),#REF!-J30,#REF!)</f>
        <v>#REF!</v>
      </c>
      <c r="M30" s="277"/>
      <c r="N30" s="278"/>
      <c r="O30" s="127" t="e">
        <f t="shared" si="0"/>
        <v>#REF!</v>
      </c>
      <c r="P30" s="128" t="str">
        <f t="shared" si="1"/>
        <v/>
      </c>
      <c r="Q30" s="362"/>
      <c r="R30" s="365"/>
      <c r="S30" s="279"/>
      <c r="T30" s="367"/>
      <c r="U30" s="370"/>
      <c r="V30" s="240" t="s">
        <v>65</v>
      </c>
      <c r="W30" s="241" t="e">
        <f>IF(AND(G24="Temps partiel",Y26&gt;3),Y26-3-W26-W27,0)</f>
        <v>#REF!</v>
      </c>
      <c r="X30" s="242" t="s">
        <v>66</v>
      </c>
      <c r="Y30" s="243" t="e">
        <f>W24+(W25*1.25)+(W26*1.5)+(W27*2)+(W29*1.1)+(W30*1.25)</f>
        <v>#REF!</v>
      </c>
      <c r="Z30" s="244" t="e">
        <f>IF(SUM(J24:J30)*24-SUM(I24:I30)*24&lt;0,(SUM(J24:J30)*24-SUM(I24:I30)*24),0)</f>
        <v>#REF!</v>
      </c>
      <c r="AA30" s="258"/>
      <c r="AB30" s="1"/>
      <c r="AC30" s="1"/>
    </row>
    <row r="31" spans="1:29" s="259" customFormat="1" ht="15" customHeight="1" x14ac:dyDescent="0.25">
      <c r="A31" s="280" t="s">
        <v>43</v>
      </c>
      <c r="B31" s="281">
        <v>43108</v>
      </c>
      <c r="C31" s="188">
        <v>0.375</v>
      </c>
      <c r="D31" s="189">
        <v>0.54166666666666663</v>
      </c>
      <c r="E31" s="189">
        <v>0.58333333333333337</v>
      </c>
      <c r="F31" s="190">
        <v>0.70833333333333337</v>
      </c>
      <c r="G31" s="377"/>
      <c r="H31" s="191" t="s">
        <v>44</v>
      </c>
      <c r="I31" s="136" t="e">
        <f>IF(H31="Normal",#REF!,IF(H31="Recup",#REF!,IF(H31="CP journée",#REF!,IF(H31="Enceinte",#REF!,IF(H31="temps partiel",#REF!,IF(H31="Sans solde",#REF!,IF(H31="Arrêt",#REF!,IF(H31="CP matin",#REF!,IF(H31="Déplacement",#REF!,IF(H31="CP Après-midi",#REF!,IF(H31="Férié",#REF!,IF(H31="Maternité",#REF!,0))))))))))))</f>
        <v>#REF!</v>
      </c>
      <c r="J31" s="135" t="e">
        <f>IF(H31="Demi CP",I31,IF(AND(H31="Déplacement",N31="Arrivée Chine",B31&gt;=#REF!,B31&lt;=#REF!),(D31-C31)+(F31-E31)-#REF!,IF(AND(H31="Déplacement",N31="Arrivée Chine",B31&gt;#REF!,B31&lt;#REF!),(D31-C31)+(F31-E31)-#REF!,IF(AND(H31="Déplacement",N31="Arrivée Chine",B31&gt;#REF!),(D31-C31)+(F31-E31)-#REF!,IF(AND(H31="Déplacement",((D31-C31)+(F31-E31))&lt;I31),I31,IF(AND(H31="Déplacement",N31="Arrivée Chine",B31&lt;#REF!),(D31-C31)+(F31-E31)-#REF!,IF(AND(H31="Déplacement",N31="Retour Chine",B31&gt;=#REF!,B31&lt;=#REF!),(D31-C31)+(F31-E31)+#REF!,IF(AND(H31="Déplacement",N31="Retour Chine",B31&gt;#REF!,B31&lt;#REF!),(D31-C31)+(F31-E31)+#REF!,IF(AND(H31="Déplacement",N31="Retour Chine",B31&gt;#REF!),(D31-C31)+(F31-E31)+#REF!,IF(AND(H31="Déplacement",((D31-C31)+(F31-E31))&lt;I31),I31,IF(AND(H31="Déplacement",N31="Retour Chine",B31&lt;#REF!),(D31-C31)+(F31-E31)+#REF!,(D31-C31)+(F31-E31))))))))))))</f>
        <v>#REF!</v>
      </c>
      <c r="K31" s="137" t="e">
        <f>IF(L31&gt;0,#REF!-L31,0)</f>
        <v>#REF!</v>
      </c>
      <c r="L31" s="138" t="e">
        <f>IF(OR(H31="Recup"),#REF!-J31,#REF!)</f>
        <v>#REF!</v>
      </c>
      <c r="M31" s="192"/>
      <c r="N31" s="193"/>
      <c r="O31" s="139" t="e">
        <f t="shared" si="0"/>
        <v>#REF!</v>
      </c>
      <c r="P31" s="140" t="str">
        <f t="shared" si="1"/>
        <v/>
      </c>
      <c r="Q31" s="391" t="s">
        <v>45</v>
      </c>
      <c r="R31" s="363" t="s">
        <v>46</v>
      </c>
      <c r="S31" s="194"/>
      <c r="T31" s="366" t="s">
        <v>47</v>
      </c>
      <c r="U31" s="368" t="s">
        <v>67</v>
      </c>
      <c r="V31" s="214" t="s">
        <v>49</v>
      </c>
      <c r="W31" s="215" t="e">
        <f>IF(AND(G31="",(Y33)&gt;0),Y33-W32-W33,IF(AND(G31="Enceinte",(Y33)&gt;0),Y33-W32-W33,0))</f>
        <v>#REF!</v>
      </c>
      <c r="X31" s="216" t="s">
        <v>34</v>
      </c>
      <c r="Y31" s="217" t="e">
        <f>(SUM(I31:I35)*24+SUM(K31:K35)*24)</f>
        <v>#REF!</v>
      </c>
      <c r="Z31" s="218" t="s">
        <v>50</v>
      </c>
      <c r="AA31" s="258"/>
      <c r="AB31" s="141" t="s">
        <v>49</v>
      </c>
      <c r="AC31" s="142" t="e">
        <f t="shared" ref="AC31:AC37" si="2">W24+W31+W38+W45+W52</f>
        <v>#REF!</v>
      </c>
    </row>
    <row r="32" spans="1:29" s="259" customFormat="1" ht="15.75" thickBot="1" x14ac:dyDescent="0.3">
      <c r="A32" s="282" t="s">
        <v>51</v>
      </c>
      <c r="B32" s="283">
        <v>43109</v>
      </c>
      <c r="C32" s="195">
        <v>0.375</v>
      </c>
      <c r="D32" s="196">
        <v>0.54166666666666663</v>
      </c>
      <c r="E32" s="196">
        <v>0.58333333333333337</v>
      </c>
      <c r="F32" s="197">
        <v>0.70833333333333337</v>
      </c>
      <c r="G32" s="378"/>
      <c r="H32" s="202" t="s">
        <v>44</v>
      </c>
      <c r="I32" s="146" t="e">
        <f>IF(H32="Normal",#REF!,IF(H32="Recup",#REF!,IF(H32="CP journée",#REF!,IF(H32="Enceinte",#REF!,IF(H32="temps partiel",#REF!,IF(H32="Sans solde",#REF!,IF(H32="Arrêt",#REF!,IF(H32="CP matin",#REF!,IF(H32="Déplacement",#REF!,IF(H32="CP Après-midi",#REF!,IF(H32="Férié",#REF!,IF(H32="Maternité",#REF!,0))))))))))))</f>
        <v>#REF!</v>
      </c>
      <c r="J32" s="145" t="e">
        <f>IF(H32="Demi CP",I32,IF(AND(H32="Déplacement",N32="Arrivée Chine",B32&gt;=#REF!,B32&lt;=#REF!),(D32-C32)+(F32-E32)-#REF!,IF(AND(H32="Déplacement",N32="Arrivée Chine",B32&gt;#REF!,B32&lt;#REF!),(D32-C32)+(F32-E32)-#REF!,IF(AND(H32="Déplacement",N32="Arrivée Chine",B32&gt;#REF!),(D32-C32)+(F32-E32)-#REF!,IF(AND(H32="Déplacement",((D32-C32)+(F32-E32))&lt;I32),I32,IF(AND(H32="Déplacement",N32="Arrivée Chine",B32&lt;#REF!),(D32-C32)+(F32-E32)-#REF!,IF(AND(H32="Déplacement",N32="Retour Chine",B32&gt;=#REF!,B32&lt;=#REF!),(D32-C32)+(F32-E32)+#REF!,IF(AND(H32="Déplacement",N32="Retour Chine",B32&gt;#REF!,B32&lt;#REF!),(D32-C32)+(F32-E32)+#REF!,IF(AND(H32="Déplacement",N32="Retour Chine",B32&gt;#REF!),(D32-C32)+(F32-E32)+#REF!,IF(AND(H32="Déplacement",((D32-C32)+(F32-E32))&lt;I32),I32,IF(AND(H32="Déplacement",N32="Retour Chine",B32&lt;#REF!),(D32-C32)+(F32-E32)+#REF!,(D32-C32)+(F32-E32))))))))))))</f>
        <v>#REF!</v>
      </c>
      <c r="K32" s="147" t="e">
        <f>IF(L32&gt;0,#REF!-L32,0)</f>
        <v>#REF!</v>
      </c>
      <c r="L32" s="148" t="e">
        <f>IF(OR(H32="Recup"),#REF!-J32,#REF!)</f>
        <v>#REF!</v>
      </c>
      <c r="M32" s="199"/>
      <c r="N32" s="200"/>
      <c r="O32" s="149" t="e">
        <f t="shared" si="0"/>
        <v>#REF!</v>
      </c>
      <c r="P32" s="150" t="str">
        <f t="shared" si="1"/>
        <v/>
      </c>
      <c r="Q32" s="361"/>
      <c r="R32" s="364"/>
      <c r="S32" s="201"/>
      <c r="T32" s="367"/>
      <c r="U32" s="369"/>
      <c r="V32" s="220" t="s">
        <v>52</v>
      </c>
      <c r="W32" s="221" t="e">
        <f>IF(AND(G31="",(Y32-35)&gt;0),(Y32-35-W33-W34),IF(AND(G31="Enceinte",(Y32-35)&gt;0),(Y32-35-W33-W34),0))</f>
        <v>#REF!</v>
      </c>
      <c r="X32" s="222" t="s">
        <v>35</v>
      </c>
      <c r="Y32" s="223" t="e">
        <f>(SUM(J31:J37))*24-(SUM(O31:O37))*24</f>
        <v>#REF!</v>
      </c>
      <c r="Z32" s="224">
        <f>SUM(P31:P37)</f>
        <v>0</v>
      </c>
      <c r="AA32" s="258"/>
      <c r="AB32" s="151" t="s">
        <v>52</v>
      </c>
      <c r="AC32" s="152" t="e">
        <f t="shared" si="2"/>
        <v>#REF!</v>
      </c>
    </row>
    <row r="33" spans="1:29" s="259" customFormat="1" ht="15.75" thickBot="1" x14ac:dyDescent="0.3">
      <c r="A33" s="282" t="s">
        <v>53</v>
      </c>
      <c r="B33" s="283">
        <v>43110</v>
      </c>
      <c r="C33" s="195">
        <v>0.375</v>
      </c>
      <c r="D33" s="196">
        <v>0.54166666666666663</v>
      </c>
      <c r="E33" s="196">
        <v>0.58333333333333337</v>
      </c>
      <c r="F33" s="197">
        <v>0.70833333333333337</v>
      </c>
      <c r="G33" s="378"/>
      <c r="H33" s="198" t="s">
        <v>44</v>
      </c>
      <c r="I33" s="146" t="e">
        <f>IF(H33="Normal",#REF!,IF(H33="Recup",#REF!,IF(H33="CP journée",#REF!,IF(H33="Enceinte",#REF!,IF(H33="temps partiel",#REF!,IF(H33="Sans solde",#REF!,IF(H33="Arrêt",#REF!,IF(H33="CP matin",#REF!,IF(H33="Déplacement",#REF!,IF(H33="CP Après-midi",#REF!,IF(H33="Férié",#REF!,IF(H33="Maternité",#REF!,0))))))))))))</f>
        <v>#REF!</v>
      </c>
      <c r="J33" s="145" t="e">
        <f>IF(H33="Demi CP",I33,IF(AND(H33="Déplacement",N33="Arrivée Chine",B33&gt;=#REF!,B33&lt;=#REF!),(D33-C33)+(F33-E33)-#REF!,IF(AND(H33="Déplacement",N33="Arrivée Chine",B33&gt;#REF!,B33&lt;#REF!),(D33-C33)+(F33-E33)-#REF!,IF(AND(H33="Déplacement",N33="Arrivée Chine",B33&gt;#REF!),(D33-C33)+(F33-E33)-#REF!,IF(AND(H33="Déplacement",((D33-C33)+(F33-E33))&lt;I33),I33,IF(AND(H33="Déplacement",N33="Arrivée Chine",B33&lt;#REF!),(D33-C33)+(F33-E33)-#REF!,IF(AND(H33="Déplacement",N33="Retour Chine",B33&gt;=#REF!,B33&lt;=#REF!),(D33-C33)+(F33-E33)+#REF!,IF(AND(H33="Déplacement",N33="Retour Chine",B33&gt;#REF!,B33&lt;#REF!),(D33-C33)+(F33-E33)+#REF!,IF(AND(H33="Déplacement",N33="Retour Chine",B33&gt;#REF!),(D33-C33)+(F33-E33)+#REF!,IF(AND(H33="Déplacement",((D33-C33)+(F33-E33))&lt;I33),I33,IF(AND(H33="Déplacement",N33="Retour Chine",B33&lt;#REF!),(D33-C33)+(F33-E33)+#REF!,(D33-C33)+(F33-E33))))))))))))</f>
        <v>#REF!</v>
      </c>
      <c r="K33" s="153" t="e">
        <f>IF(L33&gt;0,#REF!-L33,0)</f>
        <v>#REF!</v>
      </c>
      <c r="L33" s="154" t="e">
        <f>IF(OR(H33="Recup"),#REF!-J33,#REF!)</f>
        <v>#REF!</v>
      </c>
      <c r="M33" s="199"/>
      <c r="N33" s="200"/>
      <c r="O33" s="149" t="e">
        <f t="shared" si="0"/>
        <v>#REF!</v>
      </c>
      <c r="P33" s="150" t="str">
        <f t="shared" si="1"/>
        <v/>
      </c>
      <c r="Q33" s="361"/>
      <c r="R33" s="364"/>
      <c r="S33" s="201"/>
      <c r="T33" s="367"/>
      <c r="U33" s="369"/>
      <c r="V33" s="225">
        <v>0.5</v>
      </c>
      <c r="W33" s="221" t="e">
        <f>IF((Y32-43)&lt;0,0,(Y32-43))</f>
        <v>#REF!</v>
      </c>
      <c r="X33" s="226" t="s">
        <v>54</v>
      </c>
      <c r="Y33" s="227" t="e">
        <f>(Y32-Y31)-J37*24</f>
        <v>#REF!</v>
      </c>
      <c r="Z33" s="228" t="s">
        <v>55</v>
      </c>
      <c r="AA33" s="258"/>
      <c r="AB33" s="155">
        <v>0.5</v>
      </c>
      <c r="AC33" s="152" t="e">
        <f t="shared" si="2"/>
        <v>#REF!</v>
      </c>
    </row>
    <row r="34" spans="1:29" s="259" customFormat="1" ht="15.75" thickBot="1" x14ac:dyDescent="0.3">
      <c r="A34" s="282" t="s">
        <v>56</v>
      </c>
      <c r="B34" s="283">
        <v>43111</v>
      </c>
      <c r="C34" s="195">
        <v>0.375</v>
      </c>
      <c r="D34" s="196">
        <v>0.54166666666666663</v>
      </c>
      <c r="E34" s="196">
        <v>0.58333333333333337</v>
      </c>
      <c r="F34" s="197">
        <v>0.70833333333333337</v>
      </c>
      <c r="G34" s="378"/>
      <c r="H34" s="202" t="s">
        <v>44</v>
      </c>
      <c r="I34" s="146" t="e">
        <f>IF(H34="Normal",#REF!,IF(H34="Recup",#REF!,IF(H34="CP journée",#REF!,IF(H34="Enceinte",#REF!,IF(H34="temps partiel",#REF!,IF(H34="Sans solde",#REF!,IF(H34="Arrêt",#REF!,IF(H34="CP matin",#REF!,IF(H34="Déplacement",#REF!,IF(H34="CP Après-midi",#REF!,IF(H34="Férié",#REF!,IF(H34="Maternité",#REF!,0))))))))))))</f>
        <v>#REF!</v>
      </c>
      <c r="J34" s="145" t="e">
        <f>IF(H34="Demi CP",I34,IF(AND(H34="Déplacement",N34="Arrivée Chine",B34&gt;=#REF!,B34&lt;=#REF!),(D34-C34)+(F34-E34)-#REF!,IF(AND(H34="Déplacement",N34="Arrivée Chine",B34&gt;#REF!,B34&lt;#REF!),(D34-C34)+(F34-E34)-#REF!,IF(AND(H34="Déplacement",N34="Arrivée Chine",B34&gt;#REF!),(D34-C34)+(F34-E34)-#REF!,IF(AND(H34="Déplacement",((D34-C34)+(F34-E34))&lt;I34),I34,IF(AND(H34="Déplacement",N34="Arrivée Chine",B34&lt;#REF!),(D34-C34)+(F34-E34)-#REF!,IF(AND(H34="Déplacement",N34="Retour Chine",B34&gt;=#REF!,B34&lt;=#REF!),(D34-C34)+(F34-E34)+#REF!,IF(AND(H34="Déplacement",N34="Retour Chine",B34&gt;#REF!,B34&lt;#REF!),(D34-C34)+(F34-E34)+#REF!,IF(AND(H34="Déplacement",N34="Retour Chine",B34&gt;#REF!),(D34-C34)+(F34-E34)+#REF!,IF(AND(H34="Déplacement",((D34-C34)+(F34-E34))&lt;I34),I34,IF(AND(H34="Déplacement",N34="Retour Chine",B34&lt;#REF!),(D34-C34)+(F34-E34)+#REF!,(D34-C34)+(F34-E34))))))))))))</f>
        <v>#REF!</v>
      </c>
      <c r="K34" s="156" t="e">
        <f>IF(L34&gt;0,#REF!-L34,0)</f>
        <v>#REF!</v>
      </c>
      <c r="L34" s="157" t="e">
        <f>IF(OR(H34="Recup"),#REF!-J34,#REF!)</f>
        <v>#REF!</v>
      </c>
      <c r="M34" s="199"/>
      <c r="N34" s="200"/>
      <c r="O34" s="149" t="e">
        <f t="shared" si="0"/>
        <v>#REF!</v>
      </c>
      <c r="P34" s="150" t="str">
        <f t="shared" si="1"/>
        <v/>
      </c>
      <c r="Q34" s="361"/>
      <c r="R34" s="364"/>
      <c r="S34" s="201"/>
      <c r="T34" s="367"/>
      <c r="U34" s="369"/>
      <c r="V34" s="229">
        <v>1</v>
      </c>
      <c r="W34" s="221" t="e">
        <f>IF(M37="",J37*24,0)</f>
        <v>#REF!</v>
      </c>
      <c r="X34" s="230" t="s">
        <v>57</v>
      </c>
      <c r="Y34" s="231">
        <f>COUNTIF(H31:H35,"Arrêt")</f>
        <v>0</v>
      </c>
      <c r="Z34" s="228">
        <f>COUNTIF(H31:H35,"Férié")</f>
        <v>0</v>
      </c>
      <c r="AA34" s="258"/>
      <c r="AB34" s="158">
        <v>1</v>
      </c>
      <c r="AC34" s="152" t="e">
        <f t="shared" si="2"/>
        <v>#REF!</v>
      </c>
    </row>
    <row r="35" spans="1:29" s="259" customFormat="1" ht="15.75" customHeight="1" thickBot="1" x14ac:dyDescent="0.3">
      <c r="A35" s="282" t="s">
        <v>58</v>
      </c>
      <c r="B35" s="283">
        <v>43112</v>
      </c>
      <c r="C35" s="195">
        <v>0.375</v>
      </c>
      <c r="D35" s="196">
        <v>0.54166666666666663</v>
      </c>
      <c r="E35" s="196">
        <v>0.58333333333333337</v>
      </c>
      <c r="F35" s="197">
        <v>0.70833333333333337</v>
      </c>
      <c r="G35" s="378"/>
      <c r="H35" s="198" t="s">
        <v>44</v>
      </c>
      <c r="I35" s="146" t="e">
        <f>IF(H35="Normal",#REF!,IF(H35="Recup",#REF!,IF(H35="CP journée",#REF!,IF(H35="Enceinte",#REF!,IF(H35="temps partiel",#REF!,IF(H35="Sans solde",#REF!,IF(H35="Arrêt",#REF!,IF(H35="CP matin",#REF!,IF(H35="Déplacement",#REF!,IF(H35="CP Après-midi",#REF!,IF(H35="Férié",#REF!,IF(H35="Maternité",#REF!,0))))))))))))</f>
        <v>#REF!</v>
      </c>
      <c r="J35" s="145" t="e">
        <f>IF(H35="Demi CP",I35,IF(AND(H35="Déplacement",N35="Arrivée Chine",B35&gt;=#REF!,B35&lt;=#REF!),(D35-C35)+(F35-E35)-#REF!,IF(AND(H35="Déplacement",N35="Arrivée Chine",B35&gt;#REF!,B35&lt;#REF!),(D35-C35)+(F35-E35)-#REF!,IF(AND(H35="Déplacement",N35="Arrivée Chine",B35&gt;#REF!),(D35-C35)+(F35-E35)-#REF!,IF(AND(H35="Déplacement",((D35-C35)+(F35-E35))&lt;I35),I35,IF(AND(H35="Déplacement",N35="Arrivée Chine",B35&lt;#REF!),(D35-C35)+(F35-E35)-#REF!,IF(AND(H35="Déplacement",N35="Retour Chine",B35&gt;=#REF!,B35&lt;=#REF!),(D35-C35)+(F35-E35)+#REF!,IF(AND(H35="Déplacement",N35="Retour Chine",B35&gt;#REF!,B35&lt;#REF!),(D35-C35)+(F35-E35)+#REF!,IF(AND(H35="Déplacement",N35="Retour Chine",B35&gt;#REF!),(D35-C35)+(F35-E35)+#REF!,IF(AND(H35="Déplacement",((D35-C35)+(F35-E35))&lt;I35),I35,IF(AND(H35="Déplacement",N35="Retour Chine",B35&lt;#REF!),(D35-C35)+(F35-E35)+#REF!,(D35-C35)+(F35-E35))))))))))))</f>
        <v>#REF!</v>
      </c>
      <c r="K35" s="153" t="e">
        <f>IF(L35&gt;0,#REF!-L35,0)</f>
        <v>#REF!</v>
      </c>
      <c r="L35" s="154" t="e">
        <f>IF(OR(H35="Recup"),#REF!-J35,#REF!)</f>
        <v>#REF!</v>
      </c>
      <c r="M35" s="199"/>
      <c r="N35" s="200"/>
      <c r="O35" s="149" t="e">
        <f t="shared" si="0"/>
        <v>#REF!</v>
      </c>
      <c r="P35" s="150" t="str">
        <f t="shared" si="1"/>
        <v/>
      </c>
      <c r="Q35" s="361"/>
      <c r="R35" s="364"/>
      <c r="S35" s="201"/>
      <c r="T35" s="367"/>
      <c r="U35" s="369"/>
      <c r="V35" s="232" t="s">
        <v>3</v>
      </c>
      <c r="W35" s="233" t="e">
        <f>IF(G31="Enceinte",(SUM(L31:L35))-COUNTIF(H31:H35,"Recup")*#REF!,SUM(L31:L35))</f>
        <v>#REF!</v>
      </c>
      <c r="X35" s="234" t="s">
        <v>59</v>
      </c>
      <c r="Y35" s="235">
        <f>COUNTIF(H31:H35,"sans solde")</f>
        <v>0</v>
      </c>
      <c r="Z35" s="389" t="s">
        <v>148</v>
      </c>
      <c r="AA35" s="258"/>
      <c r="AB35" s="159" t="s">
        <v>3</v>
      </c>
      <c r="AC35" s="160" t="e">
        <f t="shared" si="2"/>
        <v>#REF!</v>
      </c>
    </row>
    <row r="36" spans="1:29" s="219" customFormat="1" x14ac:dyDescent="0.25">
      <c r="A36" s="282" t="s">
        <v>60</v>
      </c>
      <c r="B36" s="283">
        <v>43113</v>
      </c>
      <c r="C36" s="203"/>
      <c r="D36" s="204"/>
      <c r="E36" s="204"/>
      <c r="F36" s="205"/>
      <c r="G36" s="378"/>
      <c r="H36" s="206"/>
      <c r="I36" s="146">
        <f>IF(H36="Normal",#REF!,IF(H36="Recup",#REF!,IF(H36="CP journée",#REF!,IF(H36="Enceinte",#REF!,IF(H36="temps partiel",#REF!,IF(H36="Sans solde",#REF!,IF(H36="Arrêt",#REF!,IF(H36="CP matin",#REF!,IF(H36="Déplacement",#REF!,IF(H36="CP Après-midi",#REF!,IF(H36="Férié",#REF!,IF(H36="Maternité",#REF!,0))))))))))))</f>
        <v>0</v>
      </c>
      <c r="J36" s="145" t="e">
        <f>IF(H36="Demi CP",I36,IF(AND(H36="Déplacement",N36="Arrivée Chine",B36&gt;=#REF!,B36&lt;=#REF!),(D36-C36)+(F36-E36)-#REF!,IF(AND(H36="Déplacement",N36="Arrivée Chine",B36&gt;#REF!,B36&lt;#REF!),(D36-C36)+(F36-E36)-#REF!,IF(AND(H36="Déplacement",N36="Arrivée Chine",B36&gt;#REF!),(D36-C36)+(F36-E36)-#REF!,IF(AND(H36="Déplacement",((D36-C36)+(F36-E36))&lt;I36),I36,IF(AND(H36="Déplacement",N36="Arrivée Chine",B36&lt;#REF!),(D36-C36)+(F36-E36)-#REF!,IF(AND(H36="Déplacement",N36="Retour Chine",B36&gt;=#REF!,B36&lt;=#REF!),(D36-C36)+(F36-E36)+#REF!,IF(AND(H36="Déplacement",N36="Retour Chine",B36&gt;#REF!,B36&lt;#REF!),(D36-C36)+(F36-E36)+#REF!,IF(AND(H36="Déplacement",N36="Retour Chine",B36&gt;#REF!),(D36-C36)+(F36-E36)+#REF!,IF(AND(H36="Déplacement",((D36-C36)+(F36-E36))&lt;I36),I36,IF(AND(H36="Déplacement",N36="Retour Chine",B36&lt;#REF!),(D36-C36)+(F36-E36)+#REF!,(D36-C36)+(F36-E36))))))))))))</f>
        <v>#REF!</v>
      </c>
      <c r="K36" s="161" t="e">
        <f>IF(L36&gt;0,#REF!-L36,0)</f>
        <v>#REF!</v>
      </c>
      <c r="L36" s="162" t="e">
        <f>IF(OR(H36="Recup"),#REF!-J36,#REF!)</f>
        <v>#REF!</v>
      </c>
      <c r="M36" s="199"/>
      <c r="N36" s="200"/>
      <c r="O36" s="149" t="e">
        <f t="shared" si="0"/>
        <v>#REF!</v>
      </c>
      <c r="P36" s="150" t="str">
        <f t="shared" si="1"/>
        <v/>
      </c>
      <c r="Q36" s="361"/>
      <c r="R36" s="364"/>
      <c r="S36" s="201"/>
      <c r="T36" s="367"/>
      <c r="U36" s="369"/>
      <c r="V36" s="236" t="s">
        <v>61</v>
      </c>
      <c r="W36" s="237" t="e">
        <f>IF(AND(G31="Temps partiel",Y33&gt;0),Y33-W37-W33-W34,0)</f>
        <v>#REF!</v>
      </c>
      <c r="X36" s="238" t="s">
        <v>62</v>
      </c>
      <c r="Y36" s="239">
        <f>COUNTIF(H31:H35,"CP journée")+(COUNTIF(H31:H35,"CP matin"))/2+(COUNTIF(H31:H35,"CP Après-midi"))/2</f>
        <v>0</v>
      </c>
      <c r="Z36" s="390"/>
      <c r="AA36" s="258"/>
      <c r="AB36" s="163" t="s">
        <v>61</v>
      </c>
      <c r="AC36" s="152" t="e">
        <f t="shared" si="2"/>
        <v>#REF!</v>
      </c>
    </row>
    <row r="37" spans="1:29" s="219" customFormat="1" ht="15.75" thickBot="1" x14ac:dyDescent="0.3">
      <c r="A37" s="284" t="s">
        <v>64</v>
      </c>
      <c r="B37" s="285">
        <v>43114</v>
      </c>
      <c r="C37" s="207"/>
      <c r="D37" s="208"/>
      <c r="E37" s="208"/>
      <c r="F37" s="209"/>
      <c r="G37" s="379"/>
      <c r="H37" s="210"/>
      <c r="I37" s="166">
        <f>IF(H37="Normal",#REF!,IF(H37="Recup",#REF!,IF(H37="CP journée",#REF!,IF(H37="Enceinte",#REF!,IF(H37="temps partiel",#REF!,IF(H37="Sans solde",#REF!,IF(H37="Arrêt",#REF!,IF(H37="CP matin",#REF!,IF(H37="Déplacement",#REF!,IF(H37="CP Après-midi",#REF!,IF(H37="Férié",#REF!,IF(H37="Maternité",#REF!,0))))))))))))</f>
        <v>0</v>
      </c>
      <c r="J37" s="167" t="e">
        <f>IF(H37="Demi CP",I37,IF(AND(H37="Déplacement",N37="Arrivée Chine",B37&gt;=#REF!,B37&lt;=#REF!),(D37-C37)+(F37-E37)-#REF!,IF(AND(H37="Déplacement",N37="Arrivée Chine",B37&gt;#REF!,B37&lt;#REF!),(D37-C37)+(F37-E37)-#REF!,IF(AND(H37="Déplacement",N37="Arrivée Chine",B37&gt;#REF!),(D37-C37)+(F37-E37)-#REF!,IF(AND(H37="Déplacement",((D37-C37)+(F37-E37))&lt;I37),I37,IF(AND(H37="Déplacement",N37="Arrivée Chine",B37&lt;#REF!),(D37-C37)+(F37-E37)-#REF!,IF(AND(H37="Déplacement",N37="Retour Chine",B37&gt;=#REF!,B37&lt;=#REF!),(D37-C37)+(F37-E37)+#REF!,IF(AND(H37="Déplacement",N37="Retour Chine",B37&gt;#REF!,B37&lt;#REF!),(D37-C37)+(F37-E37)+#REF!,IF(AND(H37="Déplacement",N37="Retour Chine",B37&gt;#REF!),(D37-C37)+(F37-E37)+#REF!,IF(AND(H37="Déplacement",((D37-C37)+(F37-E37))&lt;I37),I37,IF(AND(H37="Déplacement",N37="Retour Chine",B37&lt;#REF!),(D37-C37)+(F37-E37)+#REF!,(D37-C37)+(F37-E37))))))))))))</f>
        <v>#REF!</v>
      </c>
      <c r="K37" s="168" t="e">
        <f>IF(L37&gt;0,#REF!-L37,0)</f>
        <v>#REF!</v>
      </c>
      <c r="L37" s="169" t="e">
        <f>IF(OR(H37="Recup"),#REF!-J37,#REF!)</f>
        <v>#REF!</v>
      </c>
      <c r="M37" s="211"/>
      <c r="N37" s="212"/>
      <c r="O37" s="170" t="e">
        <f t="shared" si="0"/>
        <v>#REF!</v>
      </c>
      <c r="P37" s="171" t="str">
        <f t="shared" si="1"/>
        <v/>
      </c>
      <c r="Q37" s="362"/>
      <c r="R37" s="365"/>
      <c r="S37" s="213"/>
      <c r="T37" s="367"/>
      <c r="U37" s="370"/>
      <c r="V37" s="240" t="s">
        <v>65</v>
      </c>
      <c r="W37" s="241" t="e">
        <f>IF(AND(G31="Temps partiel",Y33&gt;3),Y33-3-W33-W34,0)</f>
        <v>#REF!</v>
      </c>
      <c r="X37" s="242" t="s">
        <v>66</v>
      </c>
      <c r="Y37" s="243" t="e">
        <f>W31+(W32*1.25)+(W33*1.5)+(W34*2)+(W36*1.1)+(W37*1.25)</f>
        <v>#REF!</v>
      </c>
      <c r="Z37" s="244" t="e">
        <f>IF(SUM(J31:J37)*24-SUM(I31:I37)*24&lt;0,(SUM(J31:J37)*24-SUM(I31:I37)*24),0)</f>
        <v>#REF!</v>
      </c>
      <c r="AA37" s="258"/>
      <c r="AB37" s="172" t="s">
        <v>65</v>
      </c>
      <c r="AC37" s="152" t="e">
        <f t="shared" si="2"/>
        <v>#REF!</v>
      </c>
    </row>
    <row r="38" spans="1:29" s="41" customFormat="1" ht="15" customHeight="1" x14ac:dyDescent="0.25">
      <c r="A38" s="173" t="s">
        <v>43</v>
      </c>
      <c r="B38" s="134">
        <v>43115</v>
      </c>
      <c r="C38" s="188">
        <v>0.375</v>
      </c>
      <c r="D38" s="189">
        <v>0.54166666666666663</v>
      </c>
      <c r="E38" s="189">
        <v>0.58333333333333337</v>
      </c>
      <c r="F38" s="190">
        <v>0.70833333333333337</v>
      </c>
      <c r="G38" s="377"/>
      <c r="H38" s="191" t="s">
        <v>44</v>
      </c>
      <c r="I38" s="136" t="e">
        <f>IF(H38="Normal",#REF!,IF(H38="Recup",#REF!,IF(H38="CP journée",#REF!,IF(H38="Enceinte",#REF!,IF(H38="temps partiel",#REF!,IF(H38="Sans solde",#REF!,IF(H38="Arrêt",#REF!,IF(H38="CP matin",#REF!,IF(H38="Déplacement",#REF!,IF(H38="CP Après-midi",#REF!,IF(H38="Férié",#REF!,IF(H38="Maternité",#REF!,0))))))))))))</f>
        <v>#REF!</v>
      </c>
      <c r="J38" s="135" t="e">
        <f>IF(H38="Demi CP",I38,IF(AND(H38="Déplacement",N38="Arrivée Chine",B38&gt;=#REF!,B38&lt;=#REF!),(D38-C38)+(F38-E38)-#REF!,IF(AND(H38="Déplacement",N38="Arrivée Chine",B38&gt;#REF!,B38&lt;#REF!),(D38-C38)+(F38-E38)-#REF!,IF(AND(H38="Déplacement",N38="Arrivée Chine",B38&gt;#REF!),(D38-C38)+(F38-E38)-#REF!,IF(AND(H38="Déplacement",((D38-C38)+(F38-E38))&lt;I38),I38,IF(AND(H38="Déplacement",N38="Arrivée Chine",B38&lt;#REF!),(D38-C38)+(F38-E38)-#REF!,IF(AND(H38="Déplacement",N38="Retour Chine",B38&gt;=#REF!,B38&lt;=#REF!),(D38-C38)+(F38-E38)+#REF!,IF(AND(H38="Déplacement",N38="Retour Chine",B38&gt;#REF!,B38&lt;#REF!),(D38-C38)+(F38-E38)+#REF!,IF(AND(H38="Déplacement",N38="Retour Chine",B38&gt;#REF!),(D38-C38)+(F38-E38)+#REF!,IF(AND(H38="Déplacement",((D38-C38)+(F38-E38))&lt;I38),I38,IF(AND(H38="Déplacement",N38="Retour Chine",B38&lt;#REF!),(D38-C38)+(F38-E38)+#REF!,(D38-C38)+(F38-E38))))))))))))</f>
        <v>#REF!</v>
      </c>
      <c r="K38" s="137" t="e">
        <f>IF(L38&gt;0,#REF!-L38,0)</f>
        <v>#REF!</v>
      </c>
      <c r="L38" s="138" t="e">
        <f>IF(OR(H38="Recup"),#REF!-J38,#REF!)</f>
        <v>#REF!</v>
      </c>
      <c r="M38" s="192"/>
      <c r="N38" s="193"/>
      <c r="O38" s="139" t="e">
        <f t="shared" si="0"/>
        <v>#REF!</v>
      </c>
      <c r="P38" s="140" t="str">
        <f t="shared" si="1"/>
        <v/>
      </c>
      <c r="Q38" s="360" t="s">
        <v>45</v>
      </c>
      <c r="R38" s="380" t="s">
        <v>46</v>
      </c>
      <c r="S38" s="194"/>
      <c r="T38" s="383" t="s">
        <v>47</v>
      </c>
      <c r="U38" s="385" t="s">
        <v>68</v>
      </c>
      <c r="V38" s="86" t="s">
        <v>49</v>
      </c>
      <c r="W38" s="87" t="e">
        <f>IF(AND(G38="",(Y40)&gt;0),Y40-W39-W40,IF(AND(G38="Enceinte",(Y40)&gt;0),Y40-W39-W40,0))</f>
        <v>#REF!</v>
      </c>
      <c r="X38" s="88" t="s">
        <v>34</v>
      </c>
      <c r="Y38" s="89" t="e">
        <f>(SUM(I38:I42)*24+SUM(K38:K42)*24)</f>
        <v>#REF!</v>
      </c>
      <c r="Z38" s="90" t="s">
        <v>50</v>
      </c>
      <c r="AA38" s="91"/>
      <c r="AB38" s="174" t="s">
        <v>34</v>
      </c>
      <c r="AC38" s="152" t="e">
        <f t="shared" ref="AC38:AC43" si="3">Y24+Y31+Y38+Y45+Y52</f>
        <v>#REF!</v>
      </c>
    </row>
    <row r="39" spans="1:29" s="41" customFormat="1" ht="15.75" thickBot="1" x14ac:dyDescent="0.3">
      <c r="A39" s="143" t="s">
        <v>51</v>
      </c>
      <c r="B39" s="144">
        <v>43116</v>
      </c>
      <c r="C39" s="195">
        <v>0.375</v>
      </c>
      <c r="D39" s="196">
        <v>0.54166666666666663</v>
      </c>
      <c r="E39" s="196">
        <v>0.58333333333333337</v>
      </c>
      <c r="F39" s="197">
        <v>0.70833333333333337</v>
      </c>
      <c r="G39" s="378"/>
      <c r="H39" s="198" t="s">
        <v>44</v>
      </c>
      <c r="I39" s="146" t="e">
        <f>IF(H39="Normal",#REF!,IF(H39="Recup",#REF!,IF(H39="CP journée",#REF!,IF(H39="Enceinte",#REF!,IF(H39="temps partiel",#REF!,IF(H39="Sans solde",#REF!,IF(H39="Arrêt",#REF!,IF(H39="CP matin",#REF!,IF(H39="Déplacement",#REF!,IF(H39="CP Après-midi",#REF!,IF(H39="Férié",#REF!,IF(H39="Maternité",#REF!,0))))))))))))</f>
        <v>#REF!</v>
      </c>
      <c r="J39" s="145" t="e">
        <f>IF(H39="Demi CP",I39,IF(AND(H39="Déplacement",N39="Arrivée Chine",B39&gt;=#REF!,B39&lt;=#REF!),(D39-C39)+(F39-E39)-#REF!,IF(AND(H39="Déplacement",N39="Arrivée Chine",B39&gt;#REF!,B39&lt;#REF!),(D39-C39)+(F39-E39)-#REF!,IF(AND(H39="Déplacement",N39="Arrivée Chine",B39&gt;#REF!),(D39-C39)+(F39-E39)-#REF!,IF(AND(H39="Déplacement",((D39-C39)+(F39-E39))&lt;I39),I39,IF(AND(H39="Déplacement",N39="Arrivée Chine",B39&lt;#REF!),(D39-C39)+(F39-E39)-#REF!,IF(AND(H39="Déplacement",N39="Retour Chine",B39&gt;=#REF!,B39&lt;=#REF!),(D39-C39)+(F39-E39)+#REF!,IF(AND(H39="Déplacement",N39="Retour Chine",B39&gt;#REF!,B39&lt;#REF!),(D39-C39)+(F39-E39)+#REF!,IF(AND(H39="Déplacement",N39="Retour Chine",B39&gt;#REF!),(D39-C39)+(F39-E39)+#REF!,IF(AND(H39="Déplacement",((D39-C39)+(F39-E39))&lt;I39),I39,IF(AND(H39="Déplacement",N39="Retour Chine",B39&lt;#REF!),(D39-C39)+(F39-E39)+#REF!,(D39-C39)+(F39-E39))))))))))))</f>
        <v>#REF!</v>
      </c>
      <c r="K39" s="147" t="e">
        <f>IF(L39&gt;0,#REF!-L39,0)</f>
        <v>#REF!</v>
      </c>
      <c r="L39" s="148" t="e">
        <f>IF(OR(H39="Recup"),#REF!-J39,#REF!)</f>
        <v>#REF!</v>
      </c>
      <c r="M39" s="199"/>
      <c r="N39" s="200"/>
      <c r="O39" s="149" t="e">
        <f t="shared" si="0"/>
        <v>#REF!</v>
      </c>
      <c r="P39" s="150" t="str">
        <f t="shared" si="1"/>
        <v/>
      </c>
      <c r="Q39" s="361"/>
      <c r="R39" s="381"/>
      <c r="S39" s="201"/>
      <c r="T39" s="384"/>
      <c r="U39" s="386"/>
      <c r="V39" s="97" t="s">
        <v>52</v>
      </c>
      <c r="W39" s="98" t="e">
        <f>IF(AND(G38="",(Y39-35)&gt;0),(Y39-35-W40-W41),IF(AND(G38="Enceinte",(Y39-35)&gt;0),(Y39-35-W40-W41),0))</f>
        <v>#REF!</v>
      </c>
      <c r="X39" s="99" t="s">
        <v>35</v>
      </c>
      <c r="Y39" s="100" t="e">
        <f>(SUM(J38:J44))*24-(SUM(O38:O44))*24</f>
        <v>#REF!</v>
      </c>
      <c r="Z39" s="101">
        <f>SUM(P38:P44)</f>
        <v>0</v>
      </c>
      <c r="AA39" s="91"/>
      <c r="AB39" s="174" t="s">
        <v>35</v>
      </c>
      <c r="AC39" s="152" t="e">
        <f t="shared" si="3"/>
        <v>#REF!</v>
      </c>
    </row>
    <row r="40" spans="1:29" s="41" customFormat="1" ht="15.75" thickBot="1" x14ac:dyDescent="0.3">
      <c r="A40" s="143" t="s">
        <v>53</v>
      </c>
      <c r="B40" s="144">
        <v>43117</v>
      </c>
      <c r="C40" s="195">
        <v>0.375</v>
      </c>
      <c r="D40" s="196">
        <v>0.54166666666666663</v>
      </c>
      <c r="E40" s="196">
        <v>0.58333333333333337</v>
      </c>
      <c r="F40" s="197">
        <v>0.70833333333333337</v>
      </c>
      <c r="G40" s="378"/>
      <c r="H40" s="198" t="s">
        <v>44</v>
      </c>
      <c r="I40" s="146" t="e">
        <f>IF(H40="Normal",#REF!,IF(H40="Recup",#REF!,IF(H40="CP journée",#REF!,IF(H40="Enceinte",#REF!,IF(H40="temps partiel",#REF!,IF(H40="Sans solde",#REF!,IF(H40="Arrêt",#REF!,IF(H40="CP matin",#REF!,IF(H40="Déplacement",#REF!,IF(H40="CP Après-midi",#REF!,IF(H40="Férié",#REF!,IF(H40="Maternité",#REF!,0))))))))))))</f>
        <v>#REF!</v>
      </c>
      <c r="J40" s="145" t="e">
        <f>IF(H40="Demi CP",I40,IF(AND(H40="Déplacement",N40="Arrivée Chine",B40&gt;=#REF!,B40&lt;=#REF!),(D40-C40)+(F40-E40)-#REF!,IF(AND(H40="Déplacement",N40="Arrivée Chine",B40&gt;#REF!,B40&lt;#REF!),(D40-C40)+(F40-E40)-#REF!,IF(AND(H40="Déplacement",N40="Arrivée Chine",B40&gt;#REF!),(D40-C40)+(F40-E40)-#REF!,IF(AND(H40="Déplacement",((D40-C40)+(F40-E40))&lt;I40),I40,IF(AND(H40="Déplacement",N40="Arrivée Chine",B40&lt;#REF!),(D40-C40)+(F40-E40)-#REF!,IF(AND(H40="Déplacement",N40="Retour Chine",B40&gt;=#REF!,B40&lt;=#REF!),(D40-C40)+(F40-E40)+#REF!,IF(AND(H40="Déplacement",N40="Retour Chine",B40&gt;#REF!,B40&lt;#REF!),(D40-C40)+(F40-E40)+#REF!,IF(AND(H40="Déplacement",N40="Retour Chine",B40&gt;#REF!),(D40-C40)+(F40-E40)+#REF!,IF(AND(H40="Déplacement",((D40-C40)+(F40-E40))&lt;I40),I40,IF(AND(H40="Déplacement",N40="Retour Chine",B40&lt;#REF!),(D40-C40)+(F40-E40)+#REF!,(D40-C40)+(F40-E40))))))))))))</f>
        <v>#REF!</v>
      </c>
      <c r="K40" s="153" t="e">
        <f>IF(L40&gt;0,#REF!-L40,0)</f>
        <v>#REF!</v>
      </c>
      <c r="L40" s="154" t="e">
        <f>IF(OR(H40="Recup"),#REF!-J40,#REF!)</f>
        <v>#REF!</v>
      </c>
      <c r="M40" s="199"/>
      <c r="N40" s="200"/>
      <c r="O40" s="149" t="e">
        <f t="shared" si="0"/>
        <v>#REF!</v>
      </c>
      <c r="P40" s="150" t="str">
        <f t="shared" si="1"/>
        <v/>
      </c>
      <c r="Q40" s="361"/>
      <c r="R40" s="381"/>
      <c r="S40" s="201"/>
      <c r="T40" s="384"/>
      <c r="U40" s="386"/>
      <c r="V40" s="104">
        <v>0.5</v>
      </c>
      <c r="W40" s="98" t="e">
        <f>IF((Y39-43)&lt;0,0,(Y39-43))</f>
        <v>#REF!</v>
      </c>
      <c r="X40" s="105" t="s">
        <v>54</v>
      </c>
      <c r="Y40" s="106" t="e">
        <f>(Y39-Y38)-J44*24</f>
        <v>#REF!</v>
      </c>
      <c r="Z40" s="107" t="s">
        <v>55</v>
      </c>
      <c r="AA40" s="91"/>
      <c r="AB40" s="174" t="s">
        <v>54</v>
      </c>
      <c r="AC40" s="152" t="e">
        <f t="shared" si="3"/>
        <v>#REF!</v>
      </c>
    </row>
    <row r="41" spans="1:29" s="41" customFormat="1" ht="15.75" thickBot="1" x14ac:dyDescent="0.3">
      <c r="A41" s="143" t="s">
        <v>56</v>
      </c>
      <c r="B41" s="144">
        <v>43118</v>
      </c>
      <c r="C41" s="195">
        <v>0.375</v>
      </c>
      <c r="D41" s="196">
        <v>0.54166666666666663</v>
      </c>
      <c r="E41" s="196">
        <v>0.58333333333333337</v>
      </c>
      <c r="F41" s="197">
        <v>0.70833333333333337</v>
      </c>
      <c r="G41" s="378"/>
      <c r="H41" s="202" t="s">
        <v>44</v>
      </c>
      <c r="I41" s="146" t="e">
        <f>IF(H41="Normal",#REF!,IF(H41="Recup",#REF!,IF(H41="CP journée",#REF!,IF(H41="Enceinte",#REF!,IF(H41="temps partiel",#REF!,IF(H41="Sans solde",#REF!,IF(H41="Arrêt",#REF!,IF(H41="CP matin",#REF!,IF(H41="Déplacement",#REF!,IF(H41="CP Après-midi",#REF!,IF(H41="Férié",#REF!,IF(H41="Maternité",#REF!,0))))))))))))</f>
        <v>#REF!</v>
      </c>
      <c r="J41" s="145" t="e">
        <f>IF(H41="Demi CP",I41,IF(AND(H41="Déplacement",N41="Arrivée Chine",B41&gt;=#REF!,B41&lt;=#REF!),(D41-C41)+(F41-E41)-#REF!,IF(AND(H41="Déplacement",N41="Arrivée Chine",B41&gt;#REF!,B41&lt;#REF!),(D41-C41)+(F41-E41)-#REF!,IF(AND(H41="Déplacement",N41="Arrivée Chine",B41&gt;#REF!),(D41-C41)+(F41-E41)-#REF!,IF(AND(H41="Déplacement",((D41-C41)+(F41-E41))&lt;I41),I41,IF(AND(H41="Déplacement",N41="Arrivée Chine",B41&lt;#REF!),(D41-C41)+(F41-E41)-#REF!,IF(AND(H41="Déplacement",N41="Retour Chine",B41&gt;=#REF!,B41&lt;=#REF!),(D41-C41)+(F41-E41)+#REF!,IF(AND(H41="Déplacement",N41="Retour Chine",B41&gt;#REF!,B41&lt;#REF!),(D41-C41)+(F41-E41)+#REF!,IF(AND(H41="Déplacement",N41="Retour Chine",B41&gt;#REF!),(D41-C41)+(F41-E41)+#REF!,IF(AND(H41="Déplacement",((D41-C41)+(F41-E41))&lt;I41),I41,IF(AND(H41="Déplacement",N41="Retour Chine",B41&lt;#REF!),(D41-C41)+(F41-E41)+#REF!,(D41-C41)+(F41-E41))))))))))))</f>
        <v>#REF!</v>
      </c>
      <c r="K41" s="156" t="e">
        <f>IF(L41&gt;0,#REF!-L41,0)</f>
        <v>#REF!</v>
      </c>
      <c r="L41" s="157" t="e">
        <f>IF(OR(H41="Recup"),#REF!-J41,#REF!)</f>
        <v>#REF!</v>
      </c>
      <c r="M41" s="199"/>
      <c r="N41" s="200"/>
      <c r="O41" s="149" t="e">
        <f t="shared" si="0"/>
        <v>#REF!</v>
      </c>
      <c r="P41" s="150" t="str">
        <f t="shared" si="1"/>
        <v/>
      </c>
      <c r="Q41" s="361"/>
      <c r="R41" s="381"/>
      <c r="S41" s="201"/>
      <c r="T41" s="384"/>
      <c r="U41" s="386"/>
      <c r="V41" s="110">
        <v>1</v>
      </c>
      <c r="W41" s="98" t="e">
        <f>IF(M44="",J44*24,0)</f>
        <v>#REF!</v>
      </c>
      <c r="X41" s="111" t="s">
        <v>57</v>
      </c>
      <c r="Y41" s="112">
        <f>COUNTIF(H38:H42,"Arrêt")</f>
        <v>0</v>
      </c>
      <c r="Z41" s="107">
        <f>COUNTIF(H38:H42,"Férié")</f>
        <v>0</v>
      </c>
      <c r="AA41" s="91"/>
      <c r="AB41" s="175" t="s">
        <v>57</v>
      </c>
      <c r="AC41" s="152">
        <f t="shared" si="3"/>
        <v>0</v>
      </c>
    </row>
    <row r="42" spans="1:29" s="41" customFormat="1" ht="15.75" customHeight="1" thickBot="1" x14ac:dyDescent="0.3">
      <c r="A42" s="143" t="s">
        <v>58</v>
      </c>
      <c r="B42" s="144">
        <v>43119</v>
      </c>
      <c r="C42" s="195">
        <v>0.375</v>
      </c>
      <c r="D42" s="196">
        <v>0.54166666666666663</v>
      </c>
      <c r="E42" s="196">
        <v>0.58333333333333337</v>
      </c>
      <c r="F42" s="197">
        <v>0.70833333333333337</v>
      </c>
      <c r="G42" s="378"/>
      <c r="H42" s="198" t="s">
        <v>44</v>
      </c>
      <c r="I42" s="146" t="e">
        <f>IF(H42="Normal",#REF!,IF(H42="Recup",#REF!,IF(H42="CP journée",#REF!,IF(H42="Enceinte",#REF!,IF(H42="temps partiel",#REF!,IF(H42="Sans solde",#REF!,IF(H42="Arrêt",#REF!,IF(H42="CP matin",#REF!,IF(H42="Déplacement",#REF!,IF(H42="CP Après-midi",#REF!,IF(H42="Férié",#REF!,IF(H42="Maternité",#REF!,0))))))))))))</f>
        <v>#REF!</v>
      </c>
      <c r="J42" s="145" t="e">
        <f>IF(H42="Demi CP",I42,IF(AND(H42="Déplacement",N42="Arrivée Chine",B42&gt;=#REF!,B42&lt;=#REF!),(D42-C42)+(F42-E42)-#REF!,IF(AND(H42="Déplacement",N42="Arrivée Chine",B42&gt;#REF!,B42&lt;#REF!),(D42-C42)+(F42-E42)-#REF!,IF(AND(H42="Déplacement",N42="Arrivée Chine",B42&gt;#REF!),(D42-C42)+(F42-E42)-#REF!,IF(AND(H42="Déplacement",((D42-C42)+(F42-E42))&lt;I42),I42,IF(AND(H42="Déplacement",N42="Arrivée Chine",B42&lt;#REF!),(D42-C42)+(F42-E42)-#REF!,IF(AND(H42="Déplacement",N42="Retour Chine",B42&gt;=#REF!,B42&lt;=#REF!),(D42-C42)+(F42-E42)+#REF!,IF(AND(H42="Déplacement",N42="Retour Chine",B42&gt;#REF!,B42&lt;#REF!),(D42-C42)+(F42-E42)+#REF!,IF(AND(H42="Déplacement",N42="Retour Chine",B42&gt;#REF!),(D42-C42)+(F42-E42)+#REF!,IF(AND(H42="Déplacement",((D42-C42)+(F42-E42))&lt;I42),I42,IF(AND(H42="Déplacement",N42="Retour Chine",B42&lt;#REF!),(D42-C42)+(F42-E42)+#REF!,(D42-C42)+(F42-E42))))))))))))</f>
        <v>#REF!</v>
      </c>
      <c r="K42" s="153" t="e">
        <f>IF(L42&gt;0,#REF!-L42,0)</f>
        <v>#REF!</v>
      </c>
      <c r="L42" s="154" t="e">
        <f>IF(OR(H42="Recup"),#REF!-J42,#REF!)</f>
        <v>#REF!</v>
      </c>
      <c r="M42" s="199"/>
      <c r="N42" s="200"/>
      <c r="O42" s="149" t="e">
        <f t="shared" si="0"/>
        <v>#REF!</v>
      </c>
      <c r="P42" s="150" t="str">
        <f t="shared" si="1"/>
        <v/>
      </c>
      <c r="Q42" s="361"/>
      <c r="R42" s="381"/>
      <c r="S42" s="201"/>
      <c r="T42" s="384"/>
      <c r="U42" s="386"/>
      <c r="V42" s="113" t="s">
        <v>3</v>
      </c>
      <c r="W42" s="114" t="e">
        <f>IF(G38="Enceinte",(SUM(L38:L42))-COUNTIF(H38:H42,"Recup")*#REF!,SUM(L38:L42))</f>
        <v>#REF!</v>
      </c>
      <c r="X42" s="115" t="s">
        <v>59</v>
      </c>
      <c r="Y42" s="116">
        <f>COUNTIF(H38:H42,"sans solde")</f>
        <v>0</v>
      </c>
      <c r="Z42" s="328" t="s">
        <v>148</v>
      </c>
      <c r="AA42" s="91"/>
      <c r="AB42" s="176" t="s">
        <v>59</v>
      </c>
      <c r="AC42" s="152">
        <f t="shared" si="3"/>
        <v>0</v>
      </c>
    </row>
    <row r="43" spans="1:29" s="41" customFormat="1" x14ac:dyDescent="0.25">
      <c r="A43" s="143" t="s">
        <v>60</v>
      </c>
      <c r="B43" s="144">
        <v>43120</v>
      </c>
      <c r="C43" s="203"/>
      <c r="D43" s="204"/>
      <c r="E43" s="204"/>
      <c r="F43" s="205"/>
      <c r="G43" s="378"/>
      <c r="H43" s="206"/>
      <c r="I43" s="146">
        <f>IF(H43="Normal",#REF!,IF(H43="Recup",#REF!,IF(H43="CP journée",#REF!,IF(H43="Enceinte",#REF!,IF(H43="temps partiel",#REF!,IF(H43="Sans solde",#REF!,IF(H43="Arrêt",#REF!,IF(H43="CP matin",#REF!,IF(H43="Déplacement",#REF!,IF(H43="CP Après-midi",#REF!,IF(H43="Férié",#REF!,IF(H43="Maternité",#REF!,0))))))))))))</f>
        <v>0</v>
      </c>
      <c r="J43" s="145" t="e">
        <f>IF(H43="Demi CP",I43,IF(AND(H43="Déplacement",N43="Arrivée Chine",B43&gt;=#REF!,B43&lt;=#REF!),(D43-C43)+(F43-E43)-#REF!,IF(AND(H43="Déplacement",N43="Arrivée Chine",B43&gt;#REF!,B43&lt;#REF!),(D43-C43)+(F43-E43)-#REF!,IF(AND(H43="Déplacement",N43="Arrivée Chine",B43&gt;#REF!),(D43-C43)+(F43-E43)-#REF!,IF(AND(H43="Déplacement",((D43-C43)+(F43-E43))&lt;I43),I43,IF(AND(H43="Déplacement",N43="Arrivée Chine",B43&lt;#REF!),(D43-C43)+(F43-E43)-#REF!,IF(AND(H43="Déplacement",N43="Retour Chine",B43&gt;=#REF!,B43&lt;=#REF!),(D43-C43)+(F43-E43)+#REF!,IF(AND(H43="Déplacement",N43="Retour Chine",B43&gt;#REF!,B43&lt;#REF!),(D43-C43)+(F43-E43)+#REF!,IF(AND(H43="Déplacement",N43="Retour Chine",B43&gt;#REF!),(D43-C43)+(F43-E43)+#REF!,IF(AND(H43="Déplacement",((D43-C43)+(F43-E43))&lt;I43),I43,IF(AND(H43="Déplacement",N43="Retour Chine",B43&lt;#REF!),(D43-C43)+(F43-E43)+#REF!,(D43-C43)+(F43-E43))))))))))))</f>
        <v>#REF!</v>
      </c>
      <c r="K43" s="161" t="e">
        <f>IF(L43&gt;0,#REF!-L43,0)</f>
        <v>#REF!</v>
      </c>
      <c r="L43" s="162" t="e">
        <f>IF(OR(H43="Recup"),#REF!-J43,#REF!)</f>
        <v>#REF!</v>
      </c>
      <c r="M43" s="199"/>
      <c r="N43" s="200"/>
      <c r="O43" s="149" t="e">
        <f t="shared" si="0"/>
        <v>#REF!</v>
      </c>
      <c r="P43" s="150" t="str">
        <f t="shared" si="1"/>
        <v/>
      </c>
      <c r="Q43" s="361"/>
      <c r="R43" s="381"/>
      <c r="S43" s="201"/>
      <c r="T43" s="384"/>
      <c r="U43" s="386"/>
      <c r="V43" s="119" t="s">
        <v>61</v>
      </c>
      <c r="W43" s="120" t="e">
        <f>IF(AND(G38="Temps partiel",Y40&gt;0),Y40-W44-W40-W41,0)</f>
        <v>#REF!</v>
      </c>
      <c r="X43" s="121" t="s">
        <v>62</v>
      </c>
      <c r="Y43" s="122">
        <f>COUNTIF(H38:H42,"CP journée")+(COUNTIF(H38:H42,"CP matin"))/2+(COUNTIF(H38:H42,"CP Après-midi"))/2</f>
        <v>0</v>
      </c>
      <c r="Z43" s="329"/>
      <c r="AA43" s="91"/>
      <c r="AB43" s="177" t="s">
        <v>62</v>
      </c>
      <c r="AC43" s="152">
        <f t="shared" si="3"/>
        <v>0</v>
      </c>
    </row>
    <row r="44" spans="1:29" s="41" customFormat="1" ht="15.75" thickBot="1" x14ac:dyDescent="0.3">
      <c r="A44" s="164" t="s">
        <v>64</v>
      </c>
      <c r="B44" s="165">
        <v>43121</v>
      </c>
      <c r="C44" s="207"/>
      <c r="D44" s="208"/>
      <c r="E44" s="208"/>
      <c r="F44" s="209"/>
      <c r="G44" s="379"/>
      <c r="H44" s="210"/>
      <c r="I44" s="166">
        <f>IF(H44="Normal",#REF!,IF(H44="Recup",#REF!,IF(H44="CP journée",#REF!,IF(H44="Enceinte",#REF!,IF(H44="temps partiel",#REF!,IF(H44="Sans solde",#REF!,IF(H44="Arrêt",#REF!,IF(H44="CP matin",#REF!,IF(H44="Déplacement",#REF!,IF(H44="CP Après-midi",#REF!,IF(H44="Férié",#REF!,IF(H44="Maternité",#REF!,0))))))))))))</f>
        <v>0</v>
      </c>
      <c r="J44" s="167" t="e">
        <f>IF(H44="Demi CP",I44,IF(AND(H44="Déplacement",N44="Arrivée Chine",B44&gt;=#REF!,B44&lt;=#REF!),(D44-C44)+(F44-E44)-#REF!,IF(AND(H44="Déplacement",N44="Arrivée Chine",B44&gt;#REF!,B44&lt;#REF!),(D44-C44)+(F44-E44)-#REF!,IF(AND(H44="Déplacement",N44="Arrivée Chine",B44&gt;#REF!),(D44-C44)+(F44-E44)-#REF!,IF(AND(H44="Déplacement",((D44-C44)+(F44-E44))&lt;I44),I44,IF(AND(H44="Déplacement",N44="Arrivée Chine",B44&lt;#REF!),(D44-C44)+(F44-E44)-#REF!,IF(AND(H44="Déplacement",N44="Retour Chine",B44&gt;=#REF!,B44&lt;=#REF!),(D44-C44)+(F44-E44)+#REF!,IF(AND(H44="Déplacement",N44="Retour Chine",B44&gt;#REF!,B44&lt;#REF!),(D44-C44)+(F44-E44)+#REF!,IF(AND(H44="Déplacement",N44="Retour Chine",B44&gt;#REF!),(D44-C44)+(F44-E44)+#REF!,IF(AND(H44="Déplacement",((D44-C44)+(F44-E44))&lt;I44),I44,IF(AND(H44="Déplacement",N44="Retour Chine",B44&lt;#REF!),(D44-C44)+(F44-E44)+#REF!,(D44-C44)+(F44-E44))))))))))))</f>
        <v>#REF!</v>
      </c>
      <c r="K44" s="168" t="e">
        <f>IF(L44&gt;0,#REF!-L44,0)</f>
        <v>#REF!</v>
      </c>
      <c r="L44" s="169" t="e">
        <f>IF(OR(H44="Recup"),#REF!-J44,#REF!)</f>
        <v>#REF!</v>
      </c>
      <c r="M44" s="211"/>
      <c r="N44" s="212"/>
      <c r="O44" s="170" t="e">
        <f t="shared" si="0"/>
        <v>#REF!</v>
      </c>
      <c r="P44" s="171" t="str">
        <f t="shared" si="1"/>
        <v/>
      </c>
      <c r="Q44" s="362"/>
      <c r="R44" s="382"/>
      <c r="S44" s="213"/>
      <c r="T44" s="384"/>
      <c r="U44" s="387"/>
      <c r="V44" s="129" t="s">
        <v>65</v>
      </c>
      <c r="W44" s="130" t="e">
        <f>IF(AND(G38="Temps partiel",Y40&gt;3),Y40-3-W40-W41,0)</f>
        <v>#REF!</v>
      </c>
      <c r="X44" s="131" t="s">
        <v>66</v>
      </c>
      <c r="Y44" s="132" t="e">
        <f>W38+(W39*1.25)+(W40*1.5)+(W41*2)+(W43*1.1)+(W44*1.25)</f>
        <v>#REF!</v>
      </c>
      <c r="Z44" s="244" t="e">
        <f>IF(SUM(J38:J44)*24-SUM(I38:I44)*24&lt;0,(SUM(J38:J44)*24-SUM(I38:I44)*24),0)</f>
        <v>#REF!</v>
      </c>
      <c r="AA44" s="91"/>
      <c r="AB44" s="178" t="s">
        <v>50</v>
      </c>
      <c r="AC44" s="152">
        <f>Z53+Z25+Z32+Z39+Z46</f>
        <v>0</v>
      </c>
    </row>
    <row r="45" spans="1:29" s="41" customFormat="1" ht="15" customHeight="1" x14ac:dyDescent="0.25">
      <c r="A45" s="133" t="s">
        <v>43</v>
      </c>
      <c r="B45" s="134">
        <v>43122</v>
      </c>
      <c r="C45" s="188">
        <v>0.375</v>
      </c>
      <c r="D45" s="189">
        <v>0.54166666666666663</v>
      </c>
      <c r="E45" s="189">
        <v>0.58333333333333337</v>
      </c>
      <c r="F45" s="190">
        <v>0.70833333333333337</v>
      </c>
      <c r="G45" s="377"/>
      <c r="H45" s="191" t="s">
        <v>44</v>
      </c>
      <c r="I45" s="136" t="e">
        <f>IF(H45="Normal",#REF!,IF(H45="Recup",#REF!,IF(H45="CP journée",#REF!,IF(H45="Enceinte",#REF!,IF(H45="temps partiel",#REF!,IF(H45="Sans solde",#REF!,IF(H45="Arrêt",#REF!,IF(H45="CP matin",#REF!,IF(H45="Déplacement",#REF!,IF(H45="CP Après-midi",#REF!,IF(H45="Férié",#REF!,IF(H45="Maternité",#REF!,0))))))))))))</f>
        <v>#REF!</v>
      </c>
      <c r="J45" s="135" t="e">
        <f>IF(H45="Demi CP",I45,IF(AND(H45="Déplacement",N45="Arrivée Chine",B45&gt;=#REF!,B45&lt;=#REF!),(D45-C45)+(F45-E45)-#REF!,IF(AND(H45="Déplacement",N45="Arrivée Chine",B45&gt;#REF!,B45&lt;#REF!),(D45-C45)+(F45-E45)-#REF!,IF(AND(H45="Déplacement",N45="Arrivée Chine",B45&gt;#REF!),(D45-C45)+(F45-E45)-#REF!,IF(AND(H45="Déplacement",((D45-C45)+(F45-E45))&lt;I45),I45,IF(AND(H45="Déplacement",N45="Arrivée Chine",B45&lt;#REF!),(D45-C45)+(F45-E45)-#REF!,IF(AND(H45="Déplacement",N45="Retour Chine",B45&gt;=#REF!,B45&lt;=#REF!),(D45-C45)+(F45-E45)+#REF!,IF(AND(H45="Déplacement",N45="Retour Chine",B45&gt;#REF!,B45&lt;#REF!),(D45-C45)+(F45-E45)+#REF!,IF(AND(H45="Déplacement",N45="Retour Chine",B45&gt;#REF!),(D45-C45)+(F45-E45)+#REF!,IF(AND(H45="Déplacement",((D45-C45)+(F45-E45))&lt;I45),I45,IF(AND(H45="Déplacement",N45="Retour Chine",B45&lt;#REF!),(D45-C45)+(F45-E45)+#REF!,(D45-C45)+(F45-E45))))))))))))</f>
        <v>#REF!</v>
      </c>
      <c r="K45" s="137" t="e">
        <f>IF(L45&gt;0,#REF!-L45,0)</f>
        <v>#REF!</v>
      </c>
      <c r="L45" s="138" t="e">
        <f>IF(OR(H45="Recup"),#REF!-J45,#REF!)</f>
        <v>#REF!</v>
      </c>
      <c r="M45" s="192"/>
      <c r="N45" s="193"/>
      <c r="O45" s="139" t="e">
        <f t="shared" si="0"/>
        <v>#REF!</v>
      </c>
      <c r="P45" s="140" t="str">
        <f t="shared" si="1"/>
        <v/>
      </c>
      <c r="Q45" s="391" t="s">
        <v>45</v>
      </c>
      <c r="R45" s="380" t="s">
        <v>46</v>
      </c>
      <c r="S45" s="194"/>
      <c r="T45" s="383" t="s">
        <v>47</v>
      </c>
      <c r="U45" s="385" t="s">
        <v>69</v>
      </c>
      <c r="V45" s="86" t="s">
        <v>49</v>
      </c>
      <c r="W45" s="87" t="e">
        <f>IF(AND(G45="",(Y47)&gt;0),Y47-W46-W47,IF(AND(G45="Enceinte",(Y47)&gt;0),Y47-W46-W47,0))</f>
        <v>#REF!</v>
      </c>
      <c r="X45" s="88" t="s">
        <v>34</v>
      </c>
      <c r="Y45" s="89" t="e">
        <f>(SUM(I45:I49)*24+SUM(K45:K49)*24)</f>
        <v>#REF!</v>
      </c>
      <c r="Z45" s="90" t="s">
        <v>50</v>
      </c>
      <c r="AA45" s="91"/>
      <c r="AB45" s="179"/>
      <c r="AC45" s="179"/>
    </row>
    <row r="46" spans="1:29" s="41" customFormat="1" ht="15.75" thickBot="1" x14ac:dyDescent="0.3">
      <c r="A46" s="143" t="s">
        <v>51</v>
      </c>
      <c r="B46" s="144">
        <v>43123</v>
      </c>
      <c r="C46" s="195">
        <v>0.375</v>
      </c>
      <c r="D46" s="196">
        <v>0.54166666666666663</v>
      </c>
      <c r="E46" s="196">
        <v>0.58333333333333337</v>
      </c>
      <c r="F46" s="197">
        <v>0.70833333333333337</v>
      </c>
      <c r="G46" s="378"/>
      <c r="H46" s="198" t="s">
        <v>44</v>
      </c>
      <c r="I46" s="146" t="e">
        <f>IF(H46="Normal",#REF!,IF(H46="Recup",#REF!,IF(H46="CP journée",#REF!,IF(H46="Enceinte",#REF!,IF(H46="temps partiel",#REF!,IF(H46="Sans solde",#REF!,IF(H46="Arrêt",#REF!,IF(H46="CP matin",#REF!,IF(H46="Déplacement",#REF!,IF(H46="CP Après-midi",#REF!,IF(H46="Férié",#REF!,IF(H46="Maternité",#REF!,0))))))))))))</f>
        <v>#REF!</v>
      </c>
      <c r="J46" s="145" t="e">
        <f>IF(H46="Demi CP",I46,IF(AND(H46="Déplacement",N46="Arrivée Chine",B46&gt;=#REF!,B46&lt;=#REF!),(D46-C46)+(F46-E46)-#REF!,IF(AND(H46="Déplacement",N46="Arrivée Chine",B46&gt;#REF!,B46&lt;#REF!),(D46-C46)+(F46-E46)-#REF!,IF(AND(H46="Déplacement",N46="Arrivée Chine",B46&gt;#REF!),(D46-C46)+(F46-E46)-#REF!,IF(AND(H46="Déplacement",((D46-C46)+(F46-E46))&lt;I46),I46,IF(AND(H46="Déplacement",N46="Arrivée Chine",B46&lt;#REF!),(D46-C46)+(F46-E46)-#REF!,IF(AND(H46="Déplacement",N46="Retour Chine",B46&gt;=#REF!,B46&lt;=#REF!),(D46-C46)+(F46-E46)+#REF!,IF(AND(H46="Déplacement",N46="Retour Chine",B46&gt;#REF!,B46&lt;#REF!),(D46-C46)+(F46-E46)+#REF!,IF(AND(H46="Déplacement",N46="Retour Chine",B46&gt;#REF!),(D46-C46)+(F46-E46)+#REF!,IF(AND(H46="Déplacement",((D46-C46)+(F46-E46))&lt;I46),I46,IF(AND(H46="Déplacement",N46="Retour Chine",B46&lt;#REF!),(D46-C46)+(F46-E46)+#REF!,(D46-C46)+(F46-E46))))))))))))</f>
        <v>#REF!</v>
      </c>
      <c r="K46" s="147" t="e">
        <f>IF(L46&gt;0,#REF!-L46,0)</f>
        <v>#REF!</v>
      </c>
      <c r="L46" s="148" t="e">
        <f>IF(OR(H46="Recup"),#REF!-J46,#REF!)</f>
        <v>#REF!</v>
      </c>
      <c r="M46" s="199"/>
      <c r="N46" s="200"/>
      <c r="O46" s="149" t="e">
        <f t="shared" si="0"/>
        <v>#REF!</v>
      </c>
      <c r="P46" s="150" t="str">
        <f t="shared" si="1"/>
        <v/>
      </c>
      <c r="Q46" s="361"/>
      <c r="R46" s="381"/>
      <c r="S46" s="201"/>
      <c r="T46" s="384"/>
      <c r="U46" s="386"/>
      <c r="V46" s="97" t="s">
        <v>52</v>
      </c>
      <c r="W46" s="98" t="e">
        <f>IF(AND(G45="",(Y46-35)&gt;0),(Y46-35-W47-W48),IF(AND(G45="Enceinte",(Y46-35)&gt;0),(Y46-35-W47-W48),0))</f>
        <v>#REF!</v>
      </c>
      <c r="X46" s="99" t="s">
        <v>35</v>
      </c>
      <c r="Y46" s="100" t="e">
        <f>(SUM(J45:J51))*24-(SUM(O45:O51))*24</f>
        <v>#REF!</v>
      </c>
      <c r="Z46" s="101">
        <f>SUM(P45:P51)</f>
        <v>0</v>
      </c>
      <c r="AA46" s="91"/>
      <c r="AB46" s="394" t="s">
        <v>70</v>
      </c>
      <c r="AC46" s="392" t="e">
        <f>Y30+Y37+Y44+Y51+Y58</f>
        <v>#REF!</v>
      </c>
    </row>
    <row r="47" spans="1:29" s="41" customFormat="1" ht="15.75" thickBot="1" x14ac:dyDescent="0.3">
      <c r="A47" s="143" t="s">
        <v>53</v>
      </c>
      <c r="B47" s="144">
        <v>43124</v>
      </c>
      <c r="C47" s="195">
        <v>0.375</v>
      </c>
      <c r="D47" s="196">
        <v>0.54166666666666663</v>
      </c>
      <c r="E47" s="196">
        <v>0.58333333333333337</v>
      </c>
      <c r="F47" s="197">
        <v>0.70833333333333337</v>
      </c>
      <c r="G47" s="378"/>
      <c r="H47" s="198" t="s">
        <v>44</v>
      </c>
      <c r="I47" s="146" t="e">
        <f>IF(H47="Normal",#REF!,IF(H47="Recup",#REF!,IF(H47="CP journée",#REF!,IF(H47="Enceinte",#REF!,IF(H47="temps partiel",#REF!,IF(H47="Sans solde",#REF!,IF(H47="Arrêt",#REF!,IF(H47="CP matin",#REF!,IF(H47="Déplacement",#REF!,IF(H47="CP Après-midi",#REF!,IF(H47="Férié",#REF!,IF(H47="Maternité",#REF!,0))))))))))))</f>
        <v>#REF!</v>
      </c>
      <c r="J47" s="145" t="e">
        <f>IF(H47="Demi CP",I47,IF(AND(H47="Déplacement",N47="Arrivée Chine",B47&gt;=#REF!,B47&lt;=#REF!),(D47-C47)+(F47-E47)-#REF!,IF(AND(H47="Déplacement",N47="Arrivée Chine",B47&gt;#REF!,B47&lt;#REF!),(D47-C47)+(F47-E47)-#REF!,IF(AND(H47="Déplacement",N47="Arrivée Chine",B47&gt;#REF!),(D47-C47)+(F47-E47)-#REF!,IF(AND(H47="Déplacement",((D47-C47)+(F47-E47))&lt;I47),I47,IF(AND(H47="Déplacement",N47="Arrivée Chine",B47&lt;#REF!),(D47-C47)+(F47-E47)-#REF!,IF(AND(H47="Déplacement",N47="Retour Chine",B47&gt;=#REF!,B47&lt;=#REF!),(D47-C47)+(F47-E47)+#REF!,IF(AND(H47="Déplacement",N47="Retour Chine",B47&gt;#REF!,B47&lt;#REF!),(D47-C47)+(F47-E47)+#REF!,IF(AND(H47="Déplacement",N47="Retour Chine",B47&gt;#REF!),(D47-C47)+(F47-E47)+#REF!,IF(AND(H47="Déplacement",((D47-C47)+(F47-E47))&lt;I47),I47,IF(AND(H47="Déplacement",N47="Retour Chine",B47&lt;#REF!),(D47-C47)+(F47-E47)+#REF!,(D47-C47)+(F47-E47))))))))))))</f>
        <v>#REF!</v>
      </c>
      <c r="K47" s="153" t="e">
        <f>IF(L47&gt;0,#REF!-L47,0)</f>
        <v>#REF!</v>
      </c>
      <c r="L47" s="154" t="e">
        <f>IF(OR(H47="Recup"),#REF!-J47,#REF!)</f>
        <v>#REF!</v>
      </c>
      <c r="M47" s="199"/>
      <c r="N47" s="200"/>
      <c r="O47" s="149" t="e">
        <f t="shared" si="0"/>
        <v>#REF!</v>
      </c>
      <c r="P47" s="150" t="str">
        <f t="shared" si="1"/>
        <v/>
      </c>
      <c r="Q47" s="361"/>
      <c r="R47" s="381"/>
      <c r="S47" s="201"/>
      <c r="T47" s="384"/>
      <c r="U47" s="386"/>
      <c r="V47" s="104">
        <v>0.5</v>
      </c>
      <c r="W47" s="98" t="e">
        <f>IF((Y46-43)&lt;0,0,(Y46-43))</f>
        <v>#REF!</v>
      </c>
      <c r="X47" s="105" t="s">
        <v>54</v>
      </c>
      <c r="Y47" s="106" t="e">
        <f>(Y46-Y45)-J51*24</f>
        <v>#REF!</v>
      </c>
      <c r="Z47" s="107" t="s">
        <v>55</v>
      </c>
      <c r="AA47" s="91"/>
      <c r="AB47" s="395"/>
      <c r="AC47" s="393"/>
    </row>
    <row r="48" spans="1:29" s="41" customFormat="1" ht="15.75" thickBot="1" x14ac:dyDescent="0.3">
      <c r="A48" s="143" t="s">
        <v>56</v>
      </c>
      <c r="B48" s="144">
        <v>43125</v>
      </c>
      <c r="C48" s="195">
        <v>0.375</v>
      </c>
      <c r="D48" s="196">
        <v>0.54166666666666663</v>
      </c>
      <c r="E48" s="196">
        <v>0.58333333333333337</v>
      </c>
      <c r="F48" s="197">
        <v>0.70833333333333337</v>
      </c>
      <c r="G48" s="378"/>
      <c r="H48" s="202" t="s">
        <v>44</v>
      </c>
      <c r="I48" s="146" t="e">
        <f>IF(H48="Normal",#REF!,IF(H48="Recup",#REF!,IF(H48="CP journée",#REF!,IF(H48="Enceinte",#REF!,IF(H48="temps partiel",#REF!,IF(H48="Sans solde",#REF!,IF(H48="Arrêt",#REF!,IF(H48="CP matin",#REF!,IF(H48="Déplacement",#REF!,IF(H48="CP Après-midi",#REF!,IF(H48="Férié",#REF!,IF(H48="Maternité",#REF!,0))))))))))))</f>
        <v>#REF!</v>
      </c>
      <c r="J48" s="145" t="e">
        <f>IF(H48="Demi CP",I48,IF(AND(H48="Déplacement",N48="Arrivée Chine",B48&gt;=#REF!,B48&lt;=#REF!),(D48-C48)+(F48-E48)-#REF!,IF(AND(H48="Déplacement",N48="Arrivée Chine",B48&gt;#REF!,B48&lt;#REF!),(D48-C48)+(F48-E48)-#REF!,IF(AND(H48="Déplacement",N48="Arrivée Chine",B48&gt;#REF!),(D48-C48)+(F48-E48)-#REF!,IF(AND(H48="Déplacement",((D48-C48)+(F48-E48))&lt;I48),I48,IF(AND(H48="Déplacement",N48="Arrivée Chine",B48&lt;#REF!),(D48-C48)+(F48-E48)-#REF!,IF(AND(H48="Déplacement",N48="Retour Chine",B48&gt;=#REF!,B48&lt;=#REF!),(D48-C48)+(F48-E48)+#REF!,IF(AND(H48="Déplacement",N48="Retour Chine",B48&gt;#REF!,B48&lt;#REF!),(D48-C48)+(F48-E48)+#REF!,IF(AND(H48="Déplacement",N48="Retour Chine",B48&gt;#REF!),(D48-C48)+(F48-E48)+#REF!,IF(AND(H48="Déplacement",((D48-C48)+(F48-E48))&lt;I48),I48,IF(AND(H48="Déplacement",N48="Retour Chine",B48&lt;#REF!),(D48-C48)+(F48-E48)+#REF!,(D48-C48)+(F48-E48))))))))))))</f>
        <v>#REF!</v>
      </c>
      <c r="K48" s="156" t="e">
        <f>IF(L48&gt;0,#REF!-L48,0)</f>
        <v>#REF!</v>
      </c>
      <c r="L48" s="157" t="e">
        <f>IF(OR(H48="Recup"),#REF!-J48,#REF!)</f>
        <v>#REF!</v>
      </c>
      <c r="M48" s="199"/>
      <c r="N48" s="200"/>
      <c r="O48" s="149" t="e">
        <f t="shared" si="0"/>
        <v>#REF!</v>
      </c>
      <c r="P48" s="150" t="str">
        <f t="shared" si="1"/>
        <v/>
      </c>
      <c r="Q48" s="361"/>
      <c r="R48" s="381"/>
      <c r="S48" s="201"/>
      <c r="T48" s="384"/>
      <c r="U48" s="386"/>
      <c r="V48" s="110">
        <v>1</v>
      </c>
      <c r="W48" s="98" t="e">
        <f>IF(M51="",J51*24,0)</f>
        <v>#REF!</v>
      </c>
      <c r="X48" s="111" t="s">
        <v>57</v>
      </c>
      <c r="Y48" s="112">
        <f>COUNTIF(H45:H49,"Arrêt")</f>
        <v>0</v>
      </c>
      <c r="Z48" s="107">
        <f>COUNTIF(H45:H49,"Férié")</f>
        <v>0</v>
      </c>
      <c r="AA48" s="91"/>
    </row>
    <row r="49" spans="1:29" s="41" customFormat="1" ht="15.75" customHeight="1" thickBot="1" x14ac:dyDescent="0.3">
      <c r="A49" s="143" t="s">
        <v>58</v>
      </c>
      <c r="B49" s="144">
        <v>43126</v>
      </c>
      <c r="C49" s="195">
        <v>0.375</v>
      </c>
      <c r="D49" s="196">
        <v>0.54166666666666663</v>
      </c>
      <c r="E49" s="196">
        <v>0.58333333333333337</v>
      </c>
      <c r="F49" s="197">
        <v>0.70833333333333337</v>
      </c>
      <c r="G49" s="378"/>
      <c r="H49" s="198" t="s">
        <v>44</v>
      </c>
      <c r="I49" s="146" t="e">
        <f>IF(H49="Normal",#REF!,IF(H49="Recup",#REF!,IF(H49="CP journée",#REF!,IF(H49="Enceinte",#REF!,IF(H49="temps partiel",#REF!,IF(H49="Sans solde",#REF!,IF(H49="Arrêt",#REF!,IF(H49="CP matin",#REF!,IF(H49="Déplacement",#REF!,IF(H49="CP Après-midi",#REF!,IF(H49="Férié",#REF!,IF(H49="Maternité",#REF!,0))))))))))))</f>
        <v>#REF!</v>
      </c>
      <c r="J49" s="145" t="e">
        <f>IF(H49="Demi CP",I49,IF(AND(H49="Déplacement",N49="Arrivée Chine",B49&gt;=#REF!,B49&lt;=#REF!),(D49-C49)+(F49-E49)-#REF!,IF(AND(H49="Déplacement",N49="Arrivée Chine",B49&gt;#REF!,B49&lt;#REF!),(D49-C49)+(F49-E49)-#REF!,IF(AND(H49="Déplacement",N49="Arrivée Chine",B49&gt;#REF!),(D49-C49)+(F49-E49)-#REF!,IF(AND(H49="Déplacement",((D49-C49)+(F49-E49))&lt;I49),I49,IF(AND(H49="Déplacement",N49="Arrivée Chine",B49&lt;#REF!),(D49-C49)+(F49-E49)-#REF!,IF(AND(H49="Déplacement",N49="Retour Chine",B49&gt;=#REF!,B49&lt;=#REF!),(D49-C49)+(F49-E49)+#REF!,IF(AND(H49="Déplacement",N49="Retour Chine",B49&gt;#REF!,B49&lt;#REF!),(D49-C49)+(F49-E49)+#REF!,IF(AND(H49="Déplacement",N49="Retour Chine",B49&gt;#REF!),(D49-C49)+(F49-E49)+#REF!,IF(AND(H49="Déplacement",((D49-C49)+(F49-E49))&lt;I49),I49,IF(AND(H49="Déplacement",N49="Retour Chine",B49&lt;#REF!),(D49-C49)+(F49-E49)+#REF!,(D49-C49)+(F49-E49))))))))))))</f>
        <v>#REF!</v>
      </c>
      <c r="K49" s="153" t="e">
        <f>IF(L49&gt;0,#REF!-L49,0)</f>
        <v>#REF!</v>
      </c>
      <c r="L49" s="154" t="e">
        <f>IF(OR(H49="Recup"),#REF!-J49,#REF!)</f>
        <v>#REF!</v>
      </c>
      <c r="M49" s="199"/>
      <c r="N49" s="200"/>
      <c r="O49" s="149" t="e">
        <f t="shared" si="0"/>
        <v>#REF!</v>
      </c>
      <c r="P49" s="150" t="str">
        <f t="shared" si="1"/>
        <v/>
      </c>
      <c r="Q49" s="361"/>
      <c r="R49" s="381"/>
      <c r="S49" s="201"/>
      <c r="T49" s="384"/>
      <c r="U49" s="386"/>
      <c r="V49" s="113" t="s">
        <v>3</v>
      </c>
      <c r="W49" s="114" t="e">
        <f>IF(G45="Enceinte",(SUM(L45:L49))-COUNTIF(H45:H49,"Recup")*#REF!,SUM(L45:L49))</f>
        <v>#REF!</v>
      </c>
      <c r="X49" s="115" t="s">
        <v>59</v>
      </c>
      <c r="Y49" s="116">
        <f>COUNTIF(H45:H49,"sans solde")</f>
        <v>0</v>
      </c>
      <c r="Z49" s="328" t="s">
        <v>148</v>
      </c>
      <c r="AA49" s="91"/>
    </row>
    <row r="50" spans="1:29" s="41" customFormat="1" x14ac:dyDescent="0.25">
      <c r="A50" s="143" t="s">
        <v>60</v>
      </c>
      <c r="B50" s="144">
        <v>43127</v>
      </c>
      <c r="C50" s="203"/>
      <c r="D50" s="204"/>
      <c r="E50" s="204"/>
      <c r="F50" s="205"/>
      <c r="G50" s="378"/>
      <c r="H50" s="206"/>
      <c r="I50" s="146">
        <f>IF(H50="Normal",#REF!,IF(H50="Recup",#REF!,IF(H50="CP journée",#REF!,IF(H50="Enceinte",#REF!,IF(H50="temps partiel",#REF!,IF(H50="Sans solde",#REF!,IF(H50="Arrêt",#REF!,IF(H50="CP matin",#REF!,IF(H50="Déplacement",#REF!,IF(H50="CP Après-midi",#REF!,IF(H50="Férié",#REF!,IF(H50="Maternité",#REF!,0))))))))))))</f>
        <v>0</v>
      </c>
      <c r="J50" s="145" t="e">
        <f>IF(H50="Demi CP",I50,IF(AND(H50="Déplacement",N50="Arrivée Chine",B50&gt;=#REF!,B50&lt;=#REF!),(D50-C50)+(F50-E50)-#REF!,IF(AND(H50="Déplacement",N50="Arrivée Chine",B50&gt;#REF!,B50&lt;#REF!),(D50-C50)+(F50-E50)-#REF!,IF(AND(H50="Déplacement",N50="Arrivée Chine",B50&gt;#REF!),(D50-C50)+(F50-E50)-#REF!,IF(AND(H50="Déplacement",((D50-C50)+(F50-E50))&lt;I50),I50,IF(AND(H50="Déplacement",N50="Arrivée Chine",B50&lt;#REF!),(D50-C50)+(F50-E50)-#REF!,IF(AND(H50="Déplacement",N50="Retour Chine",B50&gt;=#REF!,B50&lt;=#REF!),(D50-C50)+(F50-E50)+#REF!,IF(AND(H50="Déplacement",N50="Retour Chine",B50&gt;#REF!,B50&lt;#REF!),(D50-C50)+(F50-E50)+#REF!,IF(AND(H50="Déplacement",N50="Retour Chine",B50&gt;#REF!),(D50-C50)+(F50-E50)+#REF!,IF(AND(H50="Déplacement",((D50-C50)+(F50-E50))&lt;I50),I50,IF(AND(H50="Déplacement",N50="Retour Chine",B50&lt;#REF!),(D50-C50)+(F50-E50)+#REF!,(D50-C50)+(F50-E50))))))))))))</f>
        <v>#REF!</v>
      </c>
      <c r="K50" s="161" t="e">
        <f>IF(L50&gt;0,#REF!-L50,0)</f>
        <v>#REF!</v>
      </c>
      <c r="L50" s="162" t="e">
        <f>IF(OR(H50="Recup"),#REF!-J50,#REF!)</f>
        <v>#REF!</v>
      </c>
      <c r="M50" s="199"/>
      <c r="N50" s="200"/>
      <c r="O50" s="149" t="e">
        <f t="shared" si="0"/>
        <v>#REF!</v>
      </c>
      <c r="P50" s="150" t="str">
        <f t="shared" si="1"/>
        <v/>
      </c>
      <c r="Q50" s="361"/>
      <c r="R50" s="381"/>
      <c r="S50" s="201"/>
      <c r="T50" s="384"/>
      <c r="U50" s="386"/>
      <c r="V50" s="119" t="s">
        <v>61</v>
      </c>
      <c r="W50" s="120" t="e">
        <f>IF(AND(G45="Temps partiel",Y47&gt;0),Y47-W51-W47-W48,0)</f>
        <v>#REF!</v>
      </c>
      <c r="X50" s="121" t="s">
        <v>62</v>
      </c>
      <c r="Y50" s="122">
        <f>COUNTIF(H45:H49,"CP journée")+(COUNTIF(H45:H49,"CP matin"))/2+(COUNTIF(H45:H49,"CP Après-midi"))/2</f>
        <v>0</v>
      </c>
      <c r="Z50" s="329"/>
      <c r="AA50" s="91"/>
    </row>
    <row r="51" spans="1:29" s="41" customFormat="1" ht="15.75" thickBot="1" x14ac:dyDescent="0.3">
      <c r="A51" s="164" t="s">
        <v>64</v>
      </c>
      <c r="B51" s="165">
        <v>43128</v>
      </c>
      <c r="C51" s="207"/>
      <c r="D51" s="208"/>
      <c r="E51" s="208"/>
      <c r="F51" s="209"/>
      <c r="G51" s="379"/>
      <c r="H51" s="210"/>
      <c r="I51" s="166">
        <f>IF(H51="Normal",#REF!,IF(H51="Recup",#REF!,IF(H51="CP journée",#REF!,IF(H51="Enceinte",#REF!,IF(H51="temps partiel",#REF!,IF(H51="Sans solde",#REF!,IF(H51="Arrêt",#REF!,IF(H51="CP matin",#REF!,IF(H51="Déplacement",#REF!,IF(H51="CP Après-midi",#REF!,IF(H51="Férié",#REF!,IF(H51="Maternité",#REF!,0))))))))))))</f>
        <v>0</v>
      </c>
      <c r="J51" s="167" t="e">
        <f>IF(H51="Demi CP",I51,IF(AND(H51="Déplacement",N51="Arrivée Chine",B51&gt;=#REF!,B51&lt;=#REF!),(D51-C51)+(F51-E51)-#REF!,IF(AND(H51="Déplacement",N51="Arrivée Chine",B51&gt;#REF!,B51&lt;#REF!),(D51-C51)+(F51-E51)-#REF!,IF(AND(H51="Déplacement",N51="Arrivée Chine",B51&gt;#REF!),(D51-C51)+(F51-E51)-#REF!,IF(AND(H51="Déplacement",((D51-C51)+(F51-E51))&lt;I51),I51,IF(AND(H51="Déplacement",N51="Arrivée Chine",B51&lt;#REF!),(D51-C51)+(F51-E51)-#REF!,IF(AND(H51="Déplacement",N51="Retour Chine",B51&gt;=#REF!,B51&lt;=#REF!),(D51-C51)+(F51-E51)+#REF!,IF(AND(H51="Déplacement",N51="Retour Chine",B51&gt;#REF!,B51&lt;#REF!),(D51-C51)+(F51-E51)+#REF!,IF(AND(H51="Déplacement",N51="Retour Chine",B51&gt;#REF!),(D51-C51)+(F51-E51)+#REF!,IF(AND(H51="Déplacement",((D51-C51)+(F51-E51))&lt;I51),I51,IF(AND(H51="Déplacement",N51="Retour Chine",B51&lt;#REF!),(D51-C51)+(F51-E51)+#REF!,(D51-C51)+(F51-E51))))))))))))</f>
        <v>#REF!</v>
      </c>
      <c r="K51" s="168" t="e">
        <f>IF(L51&gt;0,#REF!-L51,0)</f>
        <v>#REF!</v>
      </c>
      <c r="L51" s="169" t="e">
        <f>IF(OR(H51="Recup"),#REF!-J51,#REF!)</f>
        <v>#REF!</v>
      </c>
      <c r="M51" s="211"/>
      <c r="N51" s="212"/>
      <c r="O51" s="170" t="e">
        <f t="shared" si="0"/>
        <v>#REF!</v>
      </c>
      <c r="P51" s="171" t="str">
        <f t="shared" si="1"/>
        <v/>
      </c>
      <c r="Q51" s="362"/>
      <c r="R51" s="382"/>
      <c r="S51" s="213"/>
      <c r="T51" s="384"/>
      <c r="U51" s="387"/>
      <c r="V51" s="129" t="s">
        <v>65</v>
      </c>
      <c r="W51" s="130" t="e">
        <f>IF(AND(G45="Temps partiel",Y47&gt;3),Y47-3-W47-W48,0)</f>
        <v>#REF!</v>
      </c>
      <c r="X51" s="131" t="s">
        <v>66</v>
      </c>
      <c r="Y51" s="132" t="e">
        <f>W45+(W46*1.25)+(W47*1.5)+(W48*2)+(W50*1.1)+(W51*1.25)</f>
        <v>#REF!</v>
      </c>
      <c r="Z51" s="244" t="e">
        <f>IF(SUM(J45:J51)*24-SUM(I45:I51)*24&lt;0,(SUM(J45:J51)*24-SUM(I45:I51)*24),0)</f>
        <v>#REF!</v>
      </c>
      <c r="AA51" s="91"/>
    </row>
    <row r="52" spans="1:29" s="41" customFormat="1" ht="15" customHeight="1" x14ac:dyDescent="0.25">
      <c r="A52" s="133" t="s">
        <v>43</v>
      </c>
      <c r="B52" s="180">
        <v>43129</v>
      </c>
      <c r="C52" s="188">
        <v>0.375</v>
      </c>
      <c r="D52" s="189">
        <v>0.54166666666666663</v>
      </c>
      <c r="E52" s="189">
        <v>0.58333333333333337</v>
      </c>
      <c r="F52" s="190">
        <v>0.70833333333333337</v>
      </c>
      <c r="G52" s="377"/>
      <c r="H52" s="191" t="s">
        <v>44</v>
      </c>
      <c r="I52" s="181" t="e">
        <f>IF(H52="Normal",#REF!,IF(H52="Recup",#REF!,IF(H52="CP journée",#REF!,IF(H52="Enceinte",#REF!,IF(H52="temps partiel",#REF!,IF(H52="Sans solde",#REF!,IF(H52="Arrêt",#REF!,IF(H52="CP matin",#REF!,IF(H52="Déplacement",#REF!,IF(H52="CP Après-midi",#REF!,IF(H52="Férié",#REF!,IF(H52="Maternité",#REF!,0))))))))))))</f>
        <v>#REF!</v>
      </c>
      <c r="J52" s="135" t="e">
        <f>IF(H52="Demi CP",I52,IF(AND(H52="Déplacement",N52="Arrivée Chine",B52&gt;=#REF!,B52&lt;=#REF!),(D52-C52)+(F52-E52)-#REF!,IF(AND(H52="Déplacement",N52="Arrivée Chine",B52&gt;#REF!,B52&lt;#REF!),(D52-C52)+(F52-E52)-#REF!,IF(AND(H52="Déplacement",N52="Arrivée Chine",B52&gt;#REF!),(D52-C52)+(F52-E52)-#REF!,IF(AND(H52="Déplacement",((D52-C52)+(F52-E52))&lt;I52),I52,IF(AND(H52="Déplacement",N52="Arrivée Chine",B52&lt;#REF!),(D52-C52)+(F52-E52)-#REF!,IF(AND(H52="Déplacement",N52="Retour Chine",B52&gt;=#REF!,B52&lt;=#REF!),(D52-C52)+(F52-E52)+#REF!,IF(AND(H52="Déplacement",N52="Retour Chine",B52&gt;#REF!,B52&lt;#REF!),(D52-C52)+(F52-E52)+#REF!,IF(AND(H52="Déplacement",N52="Retour Chine",B52&gt;#REF!),(D52-C52)+(F52-E52)+#REF!,IF(AND(H52="Déplacement",((D52-C52)+(F52-E52))&lt;I52),I52,IF(AND(H52="Déplacement",N52="Retour Chine",B52&lt;#REF!),(D52-C52)+(F52-E52)+#REF!,(D52-C52)+(F52-E52))))))))))))</f>
        <v>#REF!</v>
      </c>
      <c r="K52" s="137" t="e">
        <f>IF(L52&gt;0,#REF!-L52,0)</f>
        <v>#REF!</v>
      </c>
      <c r="L52" s="138" t="e">
        <f>IF(OR(H52="Recup"),#REF!-J52,#REF!)</f>
        <v>#REF!</v>
      </c>
      <c r="M52" s="192"/>
      <c r="N52" s="193"/>
      <c r="O52" s="139" t="e">
        <f t="shared" si="0"/>
        <v>#REF!</v>
      </c>
      <c r="P52" s="140" t="str">
        <f t="shared" si="1"/>
        <v/>
      </c>
      <c r="Q52" s="360" t="s">
        <v>45</v>
      </c>
      <c r="R52" s="380" t="s">
        <v>46</v>
      </c>
      <c r="S52" s="194"/>
      <c r="T52" s="383" t="s">
        <v>71</v>
      </c>
      <c r="U52" s="385" t="s">
        <v>72</v>
      </c>
      <c r="V52" s="86" t="s">
        <v>49</v>
      </c>
      <c r="W52" s="87" t="e">
        <f>IF(AND(G52="",(Y54)&gt;0),Y54-W53-W54,IF(AND(G52="Enceinte",(Y54)&gt;0),Y54-W53-W54,0))</f>
        <v>#REF!</v>
      </c>
      <c r="X52" s="88" t="s">
        <v>34</v>
      </c>
      <c r="Y52" s="89" t="e">
        <f>(SUM(I52:I56)*24+SUM(K52:K56)*24)</f>
        <v>#REF!</v>
      </c>
      <c r="Z52" s="90" t="s">
        <v>50</v>
      </c>
      <c r="AA52" s="91"/>
    </row>
    <row r="53" spans="1:29" s="41" customFormat="1" ht="15.75" thickBot="1" x14ac:dyDescent="0.3">
      <c r="A53" s="143" t="s">
        <v>51</v>
      </c>
      <c r="B53" s="182">
        <v>43130</v>
      </c>
      <c r="C53" s="195">
        <v>0.375</v>
      </c>
      <c r="D53" s="196">
        <v>0.54166666666666663</v>
      </c>
      <c r="E53" s="196">
        <v>0.58333333333333337</v>
      </c>
      <c r="F53" s="197">
        <v>0.70833333333333337</v>
      </c>
      <c r="G53" s="378"/>
      <c r="H53" s="198" t="s">
        <v>44</v>
      </c>
      <c r="I53" s="183" t="e">
        <f>IF(H53="Normal",#REF!,IF(H53="Recup",#REF!,IF(H53="CP journée",#REF!,IF(H53="Enceinte",#REF!,IF(H53="temps partiel",#REF!,IF(H53="Sans solde",#REF!,IF(H53="Arrêt",#REF!,IF(H53="CP matin",#REF!,IF(H53="Déplacement",#REF!,IF(H53="CP Après-midi",#REF!,IF(H53="Férié",#REF!,IF(H53="Maternité",#REF!,0))))))))))))</f>
        <v>#REF!</v>
      </c>
      <c r="J53" s="145" t="e">
        <f>IF(H53="Demi CP",I53,IF(AND(H53="Déplacement",N53="Arrivée Chine",B53&gt;=#REF!,B53&lt;=#REF!),(D53-C53)+(F53-E53)-#REF!,IF(AND(H53="Déplacement",N53="Arrivée Chine",B53&gt;#REF!,B53&lt;#REF!),(D53-C53)+(F53-E53)-#REF!,IF(AND(H53="Déplacement",N53="Arrivée Chine",B53&gt;#REF!),(D53-C53)+(F53-E53)-#REF!,IF(AND(H53="Déplacement",((D53-C53)+(F53-E53))&lt;I53),I53,IF(AND(H53="Déplacement",N53="Arrivée Chine",B53&lt;#REF!),(D53-C53)+(F53-E53)-#REF!,IF(AND(H53="Déplacement",N53="Retour Chine",B53&gt;=#REF!,B53&lt;=#REF!),(D53-C53)+(F53-E53)+#REF!,IF(AND(H53="Déplacement",N53="Retour Chine",B53&gt;#REF!,B53&lt;#REF!),(D53-C53)+(F53-E53)+#REF!,IF(AND(H53="Déplacement",N53="Retour Chine",B53&gt;#REF!),(D53-C53)+(F53-E53)+#REF!,IF(AND(H53="Déplacement",((D53-C53)+(F53-E53))&lt;I53),I53,IF(AND(H53="Déplacement",N53="Retour Chine",B53&lt;#REF!),(D53-C53)+(F53-E53)+#REF!,(D53-C53)+(F53-E53))))))))))))</f>
        <v>#REF!</v>
      </c>
      <c r="K53" s="147" t="e">
        <f>IF(L53&gt;0,#REF!-L53,0)</f>
        <v>#REF!</v>
      </c>
      <c r="L53" s="148" t="e">
        <f>IF(OR(H53="Recup"),#REF!-J53,#REF!)</f>
        <v>#REF!</v>
      </c>
      <c r="M53" s="199"/>
      <c r="N53" s="200"/>
      <c r="O53" s="149" t="e">
        <f t="shared" si="0"/>
        <v>#REF!</v>
      </c>
      <c r="P53" s="150" t="str">
        <f t="shared" si="1"/>
        <v/>
      </c>
      <c r="Q53" s="361"/>
      <c r="R53" s="381"/>
      <c r="S53" s="201"/>
      <c r="T53" s="384"/>
      <c r="U53" s="386"/>
      <c r="V53" s="97" t="s">
        <v>52</v>
      </c>
      <c r="W53" s="98" t="e">
        <f>IF(AND(G52="",(Y53-35)&gt;0),(Y53-35-W54-W55),IF(AND(G52="Enceinte",(Y53-35)&gt;0),(Y53-35-W54-W55),0))</f>
        <v>#REF!</v>
      </c>
      <c r="X53" s="99" t="s">
        <v>35</v>
      </c>
      <c r="Y53" s="100" t="e">
        <f>(SUM(J52:J58))*24-(SUM(O52:O58))*24</f>
        <v>#REF!</v>
      </c>
      <c r="Z53" s="101">
        <f>SUM(P52:P58)</f>
        <v>0</v>
      </c>
      <c r="AA53" s="91"/>
    </row>
    <row r="54" spans="1:29" s="41" customFormat="1" ht="15.75" thickBot="1" x14ac:dyDescent="0.3">
      <c r="A54" s="143" t="s">
        <v>53</v>
      </c>
      <c r="B54" s="182">
        <v>43131</v>
      </c>
      <c r="C54" s="195">
        <v>0.375</v>
      </c>
      <c r="D54" s="196">
        <v>0.54166666666666663</v>
      </c>
      <c r="E54" s="196">
        <v>0.58333333333333337</v>
      </c>
      <c r="F54" s="197">
        <v>0.70833333333333337</v>
      </c>
      <c r="G54" s="378"/>
      <c r="H54" s="198" t="s">
        <v>44</v>
      </c>
      <c r="I54" s="183" t="e">
        <f>IF(H54="Normal",#REF!,IF(H54="Recup",#REF!,IF(H54="CP journée",#REF!,IF(H54="Enceinte",#REF!,IF(H54="temps partiel",#REF!,IF(H54="Sans solde",#REF!,IF(H54="Arrêt",#REF!,IF(H54="CP matin",#REF!,IF(H54="Déplacement",#REF!,IF(H54="CP Après-midi",#REF!,IF(H54="Férié",#REF!,IF(H54="Maternité",#REF!,0))))))))))))</f>
        <v>#REF!</v>
      </c>
      <c r="J54" s="145" t="e">
        <f>IF(H54="Demi CP",I54,IF(AND(H54="Déplacement",N54="Arrivée Chine",B54&gt;=#REF!,B54&lt;=#REF!),(D54-C54)+(F54-E54)-#REF!,IF(AND(H54="Déplacement",N54="Arrivée Chine",B54&gt;#REF!,B54&lt;#REF!),(D54-C54)+(F54-E54)-#REF!,IF(AND(H54="Déplacement",N54="Arrivée Chine",B54&gt;#REF!),(D54-C54)+(F54-E54)-#REF!,IF(AND(H54="Déplacement",((D54-C54)+(F54-E54))&lt;I54),I54,IF(AND(H54="Déplacement",N54="Arrivée Chine",B54&lt;#REF!),(D54-C54)+(F54-E54)-#REF!,IF(AND(H54="Déplacement",N54="Retour Chine",B54&gt;=#REF!,B54&lt;=#REF!),(D54-C54)+(F54-E54)+#REF!,IF(AND(H54="Déplacement",N54="Retour Chine",B54&gt;#REF!,B54&lt;#REF!),(D54-C54)+(F54-E54)+#REF!,IF(AND(H54="Déplacement",N54="Retour Chine",B54&gt;#REF!),(D54-C54)+(F54-E54)+#REF!,IF(AND(H54="Déplacement",((D54-C54)+(F54-E54))&lt;I54),I54,IF(AND(H54="Déplacement",N54="Retour Chine",B54&lt;#REF!),(D54-C54)+(F54-E54)+#REF!,(D54-C54)+(F54-E54))))))))))))</f>
        <v>#REF!</v>
      </c>
      <c r="K54" s="153" t="e">
        <f>IF(L54&gt;0,#REF!-L54,0)</f>
        <v>#REF!</v>
      </c>
      <c r="L54" s="154" t="e">
        <f>IF(OR(H54="Recup"),#REF!-J54,#REF!)</f>
        <v>#REF!</v>
      </c>
      <c r="M54" s="199"/>
      <c r="N54" s="200"/>
      <c r="O54" s="149" t="e">
        <f t="shared" si="0"/>
        <v>#REF!</v>
      </c>
      <c r="P54" s="150" t="str">
        <f t="shared" si="1"/>
        <v/>
      </c>
      <c r="Q54" s="361"/>
      <c r="R54" s="381"/>
      <c r="S54" s="201"/>
      <c r="T54" s="384"/>
      <c r="U54" s="386"/>
      <c r="V54" s="104">
        <v>0.5</v>
      </c>
      <c r="W54" s="98" t="e">
        <f>IF((Y53-43)&lt;0,0,(Y53-43))</f>
        <v>#REF!</v>
      </c>
      <c r="X54" s="105" t="s">
        <v>54</v>
      </c>
      <c r="Y54" s="106" t="e">
        <f>(Y53-Y52)-J58*24</f>
        <v>#REF!</v>
      </c>
      <c r="Z54" s="107" t="s">
        <v>55</v>
      </c>
      <c r="AA54" s="91"/>
    </row>
    <row r="55" spans="1:29" s="41" customFormat="1" ht="15.75" thickBot="1" x14ac:dyDescent="0.3">
      <c r="A55" s="143" t="s">
        <v>56</v>
      </c>
      <c r="B55" s="182">
        <v>43132</v>
      </c>
      <c r="C55" s="195">
        <v>0.375</v>
      </c>
      <c r="D55" s="196">
        <v>0.54166666666666663</v>
      </c>
      <c r="E55" s="196">
        <v>0.58333333333333337</v>
      </c>
      <c r="F55" s="197">
        <v>0.70833333333333337</v>
      </c>
      <c r="G55" s="378"/>
      <c r="H55" s="202" t="s">
        <v>44</v>
      </c>
      <c r="I55" s="183" t="e">
        <f>IF(H55="Normal",#REF!,IF(H55="Recup",#REF!,IF(H55="CP journée",#REF!,IF(H55="Enceinte",#REF!,IF(H55="temps partiel",#REF!,IF(H55="Sans solde",#REF!,IF(H55="Arrêt",#REF!,IF(H55="CP matin",#REF!,IF(H55="Déplacement",#REF!,IF(H55="CP Après-midi",#REF!,IF(H55="Férié",#REF!,IF(H55="Maternité",#REF!,0))))))))))))</f>
        <v>#REF!</v>
      </c>
      <c r="J55" s="145" t="e">
        <f>IF(H55="Demi CP",I55,IF(AND(H55="Déplacement",N55="Arrivée Chine",B55&gt;=#REF!,B55&lt;=#REF!),(D55-C55)+(F55-E55)-#REF!,IF(AND(H55="Déplacement",N55="Arrivée Chine",B55&gt;#REF!,B55&lt;#REF!),(D55-C55)+(F55-E55)-#REF!,IF(AND(H55="Déplacement",N55="Arrivée Chine",B55&gt;#REF!),(D55-C55)+(F55-E55)-#REF!,IF(AND(H55="Déplacement",((D55-C55)+(F55-E55))&lt;I55),I55,IF(AND(H55="Déplacement",N55="Arrivée Chine",B55&lt;#REF!),(D55-C55)+(F55-E55)-#REF!,IF(AND(H55="Déplacement",N55="Retour Chine",B55&gt;=#REF!,B55&lt;=#REF!),(D55-C55)+(F55-E55)+#REF!,IF(AND(H55="Déplacement",N55="Retour Chine",B55&gt;#REF!,B55&lt;#REF!),(D55-C55)+(F55-E55)+#REF!,IF(AND(H55="Déplacement",N55="Retour Chine",B55&gt;#REF!),(D55-C55)+(F55-E55)+#REF!,IF(AND(H55="Déplacement",((D55-C55)+(F55-E55))&lt;I55),I55,IF(AND(H55="Déplacement",N55="Retour Chine",B55&lt;#REF!),(D55-C55)+(F55-E55)+#REF!,(D55-C55)+(F55-E55))))))))))))</f>
        <v>#REF!</v>
      </c>
      <c r="K55" s="156" t="e">
        <f>IF(L55&gt;0,#REF!-L55,0)</f>
        <v>#REF!</v>
      </c>
      <c r="L55" s="157" t="e">
        <f>IF(OR(H55="Recup"),#REF!-J55,#REF!)</f>
        <v>#REF!</v>
      </c>
      <c r="M55" s="199"/>
      <c r="N55" s="200"/>
      <c r="O55" s="149" t="e">
        <f t="shared" si="0"/>
        <v>#REF!</v>
      </c>
      <c r="P55" s="150" t="str">
        <f t="shared" si="1"/>
        <v/>
      </c>
      <c r="Q55" s="361"/>
      <c r="R55" s="381"/>
      <c r="S55" s="201"/>
      <c r="T55" s="384"/>
      <c r="U55" s="386"/>
      <c r="V55" s="110">
        <v>1</v>
      </c>
      <c r="W55" s="98" t="e">
        <f>IF(M58="",J58*24,0)</f>
        <v>#REF!</v>
      </c>
      <c r="X55" s="111" t="s">
        <v>57</v>
      </c>
      <c r="Y55" s="112">
        <f>COUNTIF(H52:H56,"Arrêt")</f>
        <v>0</v>
      </c>
      <c r="Z55" s="107">
        <f>COUNTIF(H52:H56,"Férié")</f>
        <v>0</v>
      </c>
      <c r="AA55" s="91"/>
    </row>
    <row r="56" spans="1:29" s="41" customFormat="1" ht="15.75" customHeight="1" thickBot="1" x14ac:dyDescent="0.3">
      <c r="A56" s="143" t="s">
        <v>58</v>
      </c>
      <c r="B56" s="182">
        <v>43133</v>
      </c>
      <c r="C56" s="195">
        <v>0.375</v>
      </c>
      <c r="D56" s="196">
        <v>0.54166666666666663</v>
      </c>
      <c r="E56" s="196">
        <v>0.58333333333333337</v>
      </c>
      <c r="F56" s="197">
        <v>0.70833333333333337</v>
      </c>
      <c r="G56" s="378"/>
      <c r="H56" s="198" t="s">
        <v>44</v>
      </c>
      <c r="I56" s="183" t="e">
        <f>IF(H56="Normal",#REF!,IF(H56="Recup",#REF!,IF(H56="CP journée",#REF!,IF(H56="Enceinte",#REF!,IF(H56="temps partiel",#REF!,IF(H56="Sans solde",#REF!,IF(H56="Arrêt",#REF!,IF(H56="CP matin",#REF!,IF(H56="Déplacement",#REF!,IF(H56="CP Après-midi",#REF!,IF(H56="Férié",#REF!,IF(H56="Maternité",#REF!,0))))))))))))</f>
        <v>#REF!</v>
      </c>
      <c r="J56" s="145" t="e">
        <f>IF(H56="Demi CP",I56,IF(AND(H56="Déplacement",N56="Arrivée Chine",B56&gt;=#REF!,B56&lt;=#REF!),(D56-C56)+(F56-E56)-#REF!,IF(AND(H56="Déplacement",N56="Arrivée Chine",B56&gt;#REF!,B56&lt;#REF!),(D56-C56)+(F56-E56)-#REF!,IF(AND(H56="Déplacement",N56="Arrivée Chine",B56&gt;#REF!),(D56-C56)+(F56-E56)-#REF!,IF(AND(H56="Déplacement",((D56-C56)+(F56-E56))&lt;I56),I56,IF(AND(H56="Déplacement",N56="Arrivée Chine",B56&lt;#REF!),(D56-C56)+(F56-E56)-#REF!,IF(AND(H56="Déplacement",N56="Retour Chine",B56&gt;=#REF!,B56&lt;=#REF!),(D56-C56)+(F56-E56)+#REF!,IF(AND(H56="Déplacement",N56="Retour Chine",B56&gt;#REF!,B56&lt;#REF!),(D56-C56)+(F56-E56)+#REF!,IF(AND(H56="Déplacement",N56="Retour Chine",B56&gt;#REF!),(D56-C56)+(F56-E56)+#REF!,IF(AND(H56="Déplacement",((D56-C56)+(F56-E56))&lt;I56),I56,IF(AND(H56="Déplacement",N56="Retour Chine",B56&lt;#REF!),(D56-C56)+(F56-E56)+#REF!,(D56-C56)+(F56-E56))))))))))))</f>
        <v>#REF!</v>
      </c>
      <c r="K56" s="153" t="e">
        <f>IF(L56&gt;0,#REF!-L56,0)</f>
        <v>#REF!</v>
      </c>
      <c r="L56" s="154" t="e">
        <f>IF(OR(H56="Recup"),#REF!-J56,#REF!)</f>
        <v>#REF!</v>
      </c>
      <c r="M56" s="199"/>
      <c r="N56" s="200"/>
      <c r="O56" s="149" t="e">
        <f t="shared" si="0"/>
        <v>#REF!</v>
      </c>
      <c r="P56" s="150" t="str">
        <f t="shared" si="1"/>
        <v/>
      </c>
      <c r="Q56" s="361"/>
      <c r="R56" s="381"/>
      <c r="S56" s="201"/>
      <c r="T56" s="384"/>
      <c r="U56" s="386"/>
      <c r="V56" s="113" t="s">
        <v>3</v>
      </c>
      <c r="W56" s="114" t="e">
        <f>IF(G52="Enceinte",(SUM(L52:L56))-COUNTIF(H52:H56,"Recup")*#REF!,SUM(L52:L56))</f>
        <v>#REF!</v>
      </c>
      <c r="X56" s="115" t="s">
        <v>59</v>
      </c>
      <c r="Y56" s="116">
        <f>COUNTIF(H52:H56,"sans solde")</f>
        <v>0</v>
      </c>
      <c r="Z56" s="328" t="s">
        <v>148</v>
      </c>
      <c r="AA56" s="91"/>
    </row>
    <row r="57" spans="1:29" s="41" customFormat="1" x14ac:dyDescent="0.25">
      <c r="A57" s="143" t="s">
        <v>60</v>
      </c>
      <c r="B57" s="182">
        <v>43134</v>
      </c>
      <c r="C57" s="203"/>
      <c r="D57" s="204"/>
      <c r="E57" s="204"/>
      <c r="F57" s="205"/>
      <c r="G57" s="378"/>
      <c r="H57" s="206"/>
      <c r="I57" s="183">
        <f>IF(H57="Normal",#REF!,IF(H57="Recup",#REF!,IF(H57="CP journée",#REF!,IF(H57="Enceinte",#REF!,IF(H57="temps partiel",#REF!,IF(H57="Sans solde",#REF!,IF(H57="Arrêt",#REF!,IF(H57="CP matin",#REF!,IF(H57="Déplacement",#REF!,IF(H57="CP Après-midi",#REF!,IF(H57="Férié",#REF!,IF(H57="Maternité",#REF!,0))))))))))))</f>
        <v>0</v>
      </c>
      <c r="J57" s="145" t="e">
        <f>IF(H57="Demi CP",I57,IF(AND(H57="Déplacement",N57="Arrivée Chine",B57&gt;=#REF!,B57&lt;=#REF!),(D57-C57)+(F57-E57)-#REF!,IF(AND(H57="Déplacement",N57="Arrivée Chine",B57&gt;#REF!,B57&lt;#REF!),(D57-C57)+(F57-E57)-#REF!,IF(AND(H57="Déplacement",N57="Arrivée Chine",B57&gt;#REF!),(D57-C57)+(F57-E57)-#REF!,IF(AND(H57="Déplacement",((D57-C57)+(F57-E57))&lt;I57),I57,IF(AND(H57="Déplacement",N57="Arrivée Chine",B57&lt;#REF!),(D57-C57)+(F57-E57)-#REF!,IF(AND(H57="Déplacement",N57="Retour Chine",B57&gt;=#REF!,B57&lt;=#REF!),(D57-C57)+(F57-E57)+#REF!,IF(AND(H57="Déplacement",N57="Retour Chine",B57&gt;#REF!,B57&lt;#REF!),(D57-C57)+(F57-E57)+#REF!,IF(AND(H57="Déplacement",N57="Retour Chine",B57&gt;#REF!),(D57-C57)+(F57-E57)+#REF!,IF(AND(H57="Déplacement",((D57-C57)+(F57-E57))&lt;I57),I57,IF(AND(H57="Déplacement",N57="Retour Chine",B57&lt;#REF!),(D57-C57)+(F57-E57)+#REF!,(D57-C57)+(F57-E57))))))))))))</f>
        <v>#REF!</v>
      </c>
      <c r="K57" s="161" t="e">
        <f>IF(L57&gt;0,#REF!-L57,0)</f>
        <v>#REF!</v>
      </c>
      <c r="L57" s="162" t="e">
        <f>IF(OR(H57="Recup"),#REF!-J57,#REF!)</f>
        <v>#REF!</v>
      </c>
      <c r="M57" s="199"/>
      <c r="N57" s="200"/>
      <c r="O57" s="149" t="e">
        <f t="shared" si="0"/>
        <v>#REF!</v>
      </c>
      <c r="P57" s="150" t="str">
        <f t="shared" si="1"/>
        <v/>
      </c>
      <c r="Q57" s="361"/>
      <c r="R57" s="381"/>
      <c r="S57" s="201"/>
      <c r="T57" s="384"/>
      <c r="U57" s="386"/>
      <c r="V57" s="119" t="s">
        <v>61</v>
      </c>
      <c r="W57" s="120" t="e">
        <f>IF(AND(G52="Temps partiel",Y54&gt;0),Y54-W58-W54-W55,0)</f>
        <v>#REF!</v>
      </c>
      <c r="X57" s="121" t="s">
        <v>62</v>
      </c>
      <c r="Y57" s="122">
        <f>COUNTIF(H52:H56,"CP journée")+(COUNTIF(H52:H56,"CP matin"))/2+(COUNTIF(H52:H56,"CP Après-midi"))/2</f>
        <v>0</v>
      </c>
      <c r="Z57" s="329"/>
      <c r="AA57" s="91"/>
      <c r="AB57" s="184" t="s">
        <v>71</v>
      </c>
      <c r="AC57" s="184" t="s">
        <v>73</v>
      </c>
    </row>
    <row r="58" spans="1:29" s="41" customFormat="1" ht="15.75" thickBot="1" x14ac:dyDescent="0.3">
      <c r="A58" s="164" t="s">
        <v>64</v>
      </c>
      <c r="B58" s="185">
        <v>43135</v>
      </c>
      <c r="C58" s="207"/>
      <c r="D58" s="208"/>
      <c r="E58" s="208"/>
      <c r="F58" s="209"/>
      <c r="G58" s="379"/>
      <c r="H58" s="210"/>
      <c r="I58" s="186">
        <f>IF(H58="Normal",#REF!,IF(H58="Recup",#REF!,IF(H58="CP journée",#REF!,IF(H58="Enceinte",#REF!,IF(H58="temps partiel",#REF!,IF(H58="Sans solde",#REF!,IF(H58="Arrêt",#REF!,IF(H58="CP matin",#REF!,IF(H58="Déplacement",#REF!,IF(H58="CP Après-midi",#REF!,IF(H58="Férié",#REF!,IF(H58="Maternité",#REF!,0))))))))))))</f>
        <v>0</v>
      </c>
      <c r="J58" s="167" t="e">
        <f>IF(H58="Demi CP",I58,IF(AND(H58="Déplacement",N58="Arrivée Chine",B58&gt;=#REF!,B58&lt;=#REF!),(D58-C58)+(F58-E58)-#REF!,IF(AND(H58="Déplacement",N58="Arrivée Chine",B58&gt;#REF!,B58&lt;#REF!),(D58-C58)+(F58-E58)-#REF!,IF(AND(H58="Déplacement",N58="Arrivée Chine",B58&gt;#REF!),(D58-C58)+(F58-E58)-#REF!,IF(AND(H58="Déplacement",((D58-C58)+(F58-E58))&lt;I58),I58,IF(AND(H58="Déplacement",N58="Arrivée Chine",B58&lt;#REF!),(D58-C58)+(F58-E58)-#REF!,IF(AND(H58="Déplacement",N58="Retour Chine",B58&gt;=#REF!,B58&lt;=#REF!),(D58-C58)+(F58-E58)+#REF!,IF(AND(H58="Déplacement",N58="Retour Chine",B58&gt;#REF!,B58&lt;#REF!),(D58-C58)+(F58-E58)+#REF!,IF(AND(H58="Déplacement",N58="Retour Chine",B58&gt;#REF!),(D58-C58)+(F58-E58)+#REF!,IF(AND(H58="Déplacement",((D58-C58)+(F58-E58))&lt;I58),I58,IF(AND(H58="Déplacement",N58="Retour Chine",B58&lt;#REF!),(D58-C58)+(F58-E58)+#REF!,(D58-C58)+(F58-E58))))))))))))</f>
        <v>#REF!</v>
      </c>
      <c r="K58" s="168" t="e">
        <f>IF(L58&gt;0,#REF!-L58,0)</f>
        <v>#REF!</v>
      </c>
      <c r="L58" s="169" t="e">
        <f>IF(OR(H58="Recup"),#REF!-J58,#REF!)</f>
        <v>#REF!</v>
      </c>
      <c r="M58" s="211"/>
      <c r="N58" s="212"/>
      <c r="O58" s="170" t="e">
        <f t="shared" si="0"/>
        <v>#REF!</v>
      </c>
      <c r="P58" s="171" t="str">
        <f t="shared" si="1"/>
        <v/>
      </c>
      <c r="Q58" s="362"/>
      <c r="R58" s="382"/>
      <c r="S58" s="213"/>
      <c r="T58" s="384"/>
      <c r="U58" s="387"/>
      <c r="V58" s="129" t="s">
        <v>65</v>
      </c>
      <c r="W58" s="130" t="e">
        <f>IF(AND(G52="Temps partiel",Y54&gt;3),Y54-3-W54-W55,0)</f>
        <v>#REF!</v>
      </c>
      <c r="X58" s="131" t="s">
        <v>66</v>
      </c>
      <c r="Y58" s="132" t="e">
        <f>W52+(W53*1.25)+(W54*1.5)+(W55*2)+(W57*1.1)+(W58*1.25)</f>
        <v>#REF!</v>
      </c>
      <c r="Z58" s="244" t="e">
        <f>IF(SUM(J52:J58)*24-SUM(I52:I58)*24&lt;0,(SUM(J52:J58)*24-SUM(I52:I58)*24),0)</f>
        <v>#REF!</v>
      </c>
      <c r="AA58" s="91"/>
      <c r="AB58" s="179"/>
      <c r="AC58" s="179"/>
    </row>
    <row r="59" spans="1:29" s="41" customFormat="1" ht="30" customHeight="1" x14ac:dyDescent="0.25">
      <c r="A59" s="173" t="s">
        <v>43</v>
      </c>
      <c r="B59" s="134">
        <v>43136</v>
      </c>
      <c r="C59" s="188">
        <v>0.375</v>
      </c>
      <c r="D59" s="189">
        <v>0.54166666666666663</v>
      </c>
      <c r="E59" s="189">
        <v>0.58333333333333337</v>
      </c>
      <c r="F59" s="190">
        <v>0.70833333333333337</v>
      </c>
      <c r="G59" s="377"/>
      <c r="H59" s="191" t="s">
        <v>44</v>
      </c>
      <c r="I59" s="136" t="e">
        <f>IF(H59="Normal",#REF!,IF(H59="Recup",#REF!,IF(H59="CP journée",#REF!,IF(H59="Enceinte",#REF!,IF(H59="temps partiel",#REF!,IF(H59="Sans solde",#REF!,IF(H59="Arrêt",#REF!,IF(H59="CP matin",#REF!,IF(H59="Déplacement",#REF!,IF(H59="CP Après-midi",#REF!,IF(H59="Férié",#REF!,IF(H59="Maternité",#REF!,0))))))))))))</f>
        <v>#REF!</v>
      </c>
      <c r="J59" s="135" t="e">
        <f>IF(H59="Demi CP",I59,IF(AND(H59="Déplacement",N59="Arrivée Chine",B59&gt;=#REF!,B59&lt;=#REF!),(D59-C59)+(F59-E59)-#REF!,IF(AND(H59="Déplacement",N59="Arrivée Chine",B59&gt;#REF!,B59&lt;#REF!),(D59-C59)+(F59-E59)-#REF!,IF(AND(H59="Déplacement",N59="Arrivée Chine",B59&gt;#REF!),(D59-C59)+(F59-E59)-#REF!,IF(AND(H59="Déplacement",((D59-C59)+(F59-E59))&lt;I59),I59,IF(AND(H59="Déplacement",N59="Arrivée Chine",B59&lt;#REF!),(D59-C59)+(F59-E59)-#REF!,IF(AND(H59="Déplacement",N59="Retour Chine",B59&gt;=#REF!,B59&lt;=#REF!),(D59-C59)+(F59-E59)+#REF!,IF(AND(H59="Déplacement",N59="Retour Chine",B59&gt;#REF!,B59&lt;#REF!),(D59-C59)+(F59-E59)+#REF!,IF(AND(H59="Déplacement",N59="Retour Chine",B59&gt;#REF!),(D59-C59)+(F59-E59)+#REF!,IF(AND(H59="Déplacement",((D59-C59)+(F59-E59))&lt;I59),I59,IF(AND(H59="Déplacement",N59="Retour Chine",B59&lt;#REF!),(D59-C59)+(F59-E59)+#REF!,(D59-C59)+(F59-E59))))))))))))</f>
        <v>#REF!</v>
      </c>
      <c r="K59" s="137" t="e">
        <f>IF(L59&gt;0,#REF!-L59,0)</f>
        <v>#REF!</v>
      </c>
      <c r="L59" s="138" t="e">
        <f>IF(OR(H59="Recup"),#REF!-J59,#REF!)</f>
        <v>#REF!</v>
      </c>
      <c r="M59" s="192"/>
      <c r="N59" s="193"/>
      <c r="O59" s="139" t="e">
        <f t="shared" si="0"/>
        <v>#REF!</v>
      </c>
      <c r="P59" s="140" t="str">
        <f t="shared" si="1"/>
        <v/>
      </c>
      <c r="Q59" s="391" t="s">
        <v>45</v>
      </c>
      <c r="R59" s="380" t="s">
        <v>46</v>
      </c>
      <c r="S59" s="194"/>
      <c r="T59" s="383" t="s">
        <v>71</v>
      </c>
      <c r="U59" s="385" t="s">
        <v>74</v>
      </c>
      <c r="V59" s="86" t="s">
        <v>49</v>
      </c>
      <c r="W59" s="87" t="e">
        <f>IF(AND(G59="",(Y61)&gt;0),Y61-W60-W61,IF(AND(G59="Enceinte",(Y61)&gt;0),Y61-W60-W61,0))</f>
        <v>#REF!</v>
      </c>
      <c r="X59" s="88" t="s">
        <v>34</v>
      </c>
      <c r="Y59" s="89" t="e">
        <f>(SUM(I59:I63)*24+SUM(K59:K63)*24)</f>
        <v>#REF!</v>
      </c>
      <c r="Z59" s="90" t="s">
        <v>50</v>
      </c>
      <c r="AA59" s="91"/>
      <c r="AB59" s="141" t="s">
        <v>49</v>
      </c>
      <c r="AC59" s="142" t="e">
        <f t="shared" ref="AC59:AC65" si="4">W52+W59+W66+W73</f>
        <v>#REF!</v>
      </c>
    </row>
    <row r="60" spans="1:29" s="41" customFormat="1" ht="15.75" thickBot="1" x14ac:dyDescent="0.3">
      <c r="A60" s="143" t="s">
        <v>51</v>
      </c>
      <c r="B60" s="144">
        <v>43137</v>
      </c>
      <c r="C60" s="195">
        <v>0.375</v>
      </c>
      <c r="D60" s="196">
        <v>0.54166666666666663</v>
      </c>
      <c r="E60" s="196">
        <v>0.58333333333333337</v>
      </c>
      <c r="F60" s="197">
        <v>0.70833333333333337</v>
      </c>
      <c r="G60" s="378"/>
      <c r="H60" s="198" t="s">
        <v>44</v>
      </c>
      <c r="I60" s="146" t="e">
        <f>IF(H60="Normal",#REF!,IF(H60="Recup",#REF!,IF(H60="CP journée",#REF!,IF(H60="Enceinte",#REF!,IF(H60="temps partiel",#REF!,IF(H60="Sans solde",#REF!,IF(H60="Arrêt",#REF!,IF(H60="CP matin",#REF!,IF(H60="Déplacement",#REF!,IF(H60="CP Après-midi",#REF!,IF(H60="Férié",#REF!,IF(H60="Maternité",#REF!,0))))))))))))</f>
        <v>#REF!</v>
      </c>
      <c r="J60" s="145" t="e">
        <f>IF(H60="Demi CP",I60,IF(AND(H60="Déplacement",N60="Arrivée Chine",B60&gt;=#REF!,B60&lt;=#REF!),(D60-C60)+(F60-E60)-#REF!,IF(AND(H60="Déplacement",N60="Arrivée Chine",B60&gt;#REF!,B60&lt;#REF!),(D60-C60)+(F60-E60)-#REF!,IF(AND(H60="Déplacement",N60="Arrivée Chine",B60&gt;#REF!),(D60-C60)+(F60-E60)-#REF!,IF(AND(H60="Déplacement",((D60-C60)+(F60-E60))&lt;I60),I60,IF(AND(H60="Déplacement",N60="Arrivée Chine",B60&lt;#REF!),(D60-C60)+(F60-E60)-#REF!,IF(AND(H60="Déplacement",N60="Retour Chine",B60&gt;=#REF!,B60&lt;=#REF!),(D60-C60)+(F60-E60)+#REF!,IF(AND(H60="Déplacement",N60="Retour Chine",B60&gt;#REF!,B60&lt;#REF!),(D60-C60)+(F60-E60)+#REF!,IF(AND(H60="Déplacement",N60="Retour Chine",B60&gt;#REF!),(D60-C60)+(F60-E60)+#REF!,IF(AND(H60="Déplacement",((D60-C60)+(F60-E60))&lt;I60),I60,IF(AND(H60="Déplacement",N60="Retour Chine",B60&lt;#REF!),(D60-C60)+(F60-E60)+#REF!,(D60-C60)+(F60-E60))))))))))))</f>
        <v>#REF!</v>
      </c>
      <c r="K60" s="147" t="e">
        <f>IF(L60&gt;0,#REF!-L60,0)</f>
        <v>#REF!</v>
      </c>
      <c r="L60" s="148" t="e">
        <f>IF(OR(H60="Recup"),#REF!-J60,#REF!)</f>
        <v>#REF!</v>
      </c>
      <c r="M60" s="199"/>
      <c r="N60" s="200"/>
      <c r="O60" s="149" t="e">
        <f t="shared" si="0"/>
        <v>#REF!</v>
      </c>
      <c r="P60" s="150" t="str">
        <f t="shared" si="1"/>
        <v/>
      </c>
      <c r="Q60" s="361"/>
      <c r="R60" s="381"/>
      <c r="S60" s="201"/>
      <c r="T60" s="384"/>
      <c r="U60" s="386"/>
      <c r="V60" s="97" t="s">
        <v>52</v>
      </c>
      <c r="W60" s="98" t="e">
        <f>IF(AND(G59="",(Y60-35)&gt;0),(Y60-35-W61-W62),IF(AND(G59="Enceinte",(Y60-35)&gt;0),(Y60-35-W61-W62),0))</f>
        <v>#REF!</v>
      </c>
      <c r="X60" s="99" t="s">
        <v>35</v>
      </c>
      <c r="Y60" s="100" t="e">
        <f>(SUM(J59:J65))*24-(SUM(O59:O65))*24</f>
        <v>#REF!</v>
      </c>
      <c r="Z60" s="101">
        <f>SUM(P59:P65)</f>
        <v>0</v>
      </c>
      <c r="AA60" s="91"/>
      <c r="AB60" s="151" t="s">
        <v>52</v>
      </c>
      <c r="AC60" s="152" t="e">
        <f t="shared" si="4"/>
        <v>#REF!</v>
      </c>
    </row>
    <row r="61" spans="1:29" s="41" customFormat="1" ht="15.75" thickBot="1" x14ac:dyDescent="0.3">
      <c r="A61" s="143" t="s">
        <v>53</v>
      </c>
      <c r="B61" s="144">
        <v>43138</v>
      </c>
      <c r="C61" s="195">
        <v>0.375</v>
      </c>
      <c r="D61" s="196">
        <v>0.54166666666666663</v>
      </c>
      <c r="E61" s="196">
        <v>0.58333333333333337</v>
      </c>
      <c r="F61" s="197">
        <v>0.70833333333333337</v>
      </c>
      <c r="G61" s="378"/>
      <c r="H61" s="198" t="s">
        <v>44</v>
      </c>
      <c r="I61" s="146" t="e">
        <f>IF(H61="Normal",#REF!,IF(H61="Recup",#REF!,IF(H61="CP journée",#REF!,IF(H61="Enceinte",#REF!,IF(H61="temps partiel",#REF!,IF(H61="Sans solde",#REF!,IF(H61="Arrêt",#REF!,IF(H61="CP matin",#REF!,IF(H61="Déplacement",#REF!,IF(H61="CP Après-midi",#REF!,IF(H61="Férié",#REF!,IF(H61="Maternité",#REF!,0))))))))))))</f>
        <v>#REF!</v>
      </c>
      <c r="J61" s="145" t="e">
        <f>IF(H61="Demi CP",I61,IF(AND(H61="Déplacement",N61="Arrivée Chine",B61&gt;=#REF!,B61&lt;=#REF!),(D61-C61)+(F61-E61)-#REF!,IF(AND(H61="Déplacement",N61="Arrivée Chine",B61&gt;#REF!,B61&lt;#REF!),(D61-C61)+(F61-E61)-#REF!,IF(AND(H61="Déplacement",N61="Arrivée Chine",B61&gt;#REF!),(D61-C61)+(F61-E61)-#REF!,IF(AND(H61="Déplacement",((D61-C61)+(F61-E61))&lt;I61),I61,IF(AND(H61="Déplacement",N61="Arrivée Chine",B61&lt;#REF!),(D61-C61)+(F61-E61)-#REF!,IF(AND(H61="Déplacement",N61="Retour Chine",B61&gt;=#REF!,B61&lt;=#REF!),(D61-C61)+(F61-E61)+#REF!,IF(AND(H61="Déplacement",N61="Retour Chine",B61&gt;#REF!,B61&lt;#REF!),(D61-C61)+(F61-E61)+#REF!,IF(AND(H61="Déplacement",N61="Retour Chine",B61&gt;#REF!),(D61-C61)+(F61-E61)+#REF!,IF(AND(H61="Déplacement",((D61-C61)+(F61-E61))&lt;I61),I61,IF(AND(H61="Déplacement",N61="Retour Chine",B61&lt;#REF!),(D61-C61)+(F61-E61)+#REF!,(D61-C61)+(F61-E61))))))))))))</f>
        <v>#REF!</v>
      </c>
      <c r="K61" s="153" t="e">
        <f>IF(L61&gt;0,#REF!-L61,0)</f>
        <v>#REF!</v>
      </c>
      <c r="L61" s="154" t="e">
        <f>IF(OR(H61="Recup"),#REF!-J61,#REF!)</f>
        <v>#REF!</v>
      </c>
      <c r="M61" s="199"/>
      <c r="N61" s="200"/>
      <c r="O61" s="149" t="e">
        <f t="shared" si="0"/>
        <v>#REF!</v>
      </c>
      <c r="P61" s="150" t="str">
        <f t="shared" si="1"/>
        <v/>
      </c>
      <c r="Q61" s="361"/>
      <c r="R61" s="381"/>
      <c r="S61" s="201"/>
      <c r="T61" s="384"/>
      <c r="U61" s="386"/>
      <c r="V61" s="104">
        <v>0.5</v>
      </c>
      <c r="W61" s="98" t="e">
        <f>IF((Y60-43)&lt;0,0,(Y60-43))</f>
        <v>#REF!</v>
      </c>
      <c r="X61" s="105" t="s">
        <v>54</v>
      </c>
      <c r="Y61" s="106" t="e">
        <f>(Y60-Y59)-J65*24</f>
        <v>#REF!</v>
      </c>
      <c r="Z61" s="107" t="s">
        <v>55</v>
      </c>
      <c r="AA61" s="91"/>
      <c r="AB61" s="155">
        <v>0.5</v>
      </c>
      <c r="AC61" s="152" t="e">
        <f t="shared" si="4"/>
        <v>#REF!</v>
      </c>
    </row>
    <row r="62" spans="1:29" s="41" customFormat="1" ht="15.75" thickBot="1" x14ac:dyDescent="0.3">
      <c r="A62" s="143" t="s">
        <v>56</v>
      </c>
      <c r="B62" s="144">
        <v>43139</v>
      </c>
      <c r="C62" s="195">
        <v>0.375</v>
      </c>
      <c r="D62" s="196">
        <v>0.54166666666666663</v>
      </c>
      <c r="E62" s="196">
        <v>0.58333333333333337</v>
      </c>
      <c r="F62" s="197">
        <v>0.70833333333333337</v>
      </c>
      <c r="G62" s="378"/>
      <c r="H62" s="202" t="s">
        <v>44</v>
      </c>
      <c r="I62" s="146" t="e">
        <f>IF(H62="Normal",#REF!,IF(H62="Recup",#REF!,IF(H62="CP journée",#REF!,IF(H62="Enceinte",#REF!,IF(H62="temps partiel",#REF!,IF(H62="Sans solde",#REF!,IF(H62="Arrêt",#REF!,IF(H62="CP matin",#REF!,IF(H62="Déplacement",#REF!,IF(H62="CP Après-midi",#REF!,IF(H62="Férié",#REF!,IF(H62="Maternité",#REF!,0))))))))))))</f>
        <v>#REF!</v>
      </c>
      <c r="J62" s="145" t="e">
        <f>IF(H62="Demi CP",I62,IF(AND(H62="Déplacement",N62="Arrivée Chine",B62&gt;=#REF!,B62&lt;=#REF!),(D62-C62)+(F62-E62)-#REF!,IF(AND(H62="Déplacement",N62="Arrivée Chine",B62&gt;#REF!,B62&lt;#REF!),(D62-C62)+(F62-E62)-#REF!,IF(AND(H62="Déplacement",N62="Arrivée Chine",B62&gt;#REF!),(D62-C62)+(F62-E62)-#REF!,IF(AND(H62="Déplacement",((D62-C62)+(F62-E62))&lt;I62),I62,IF(AND(H62="Déplacement",N62="Arrivée Chine",B62&lt;#REF!),(D62-C62)+(F62-E62)-#REF!,IF(AND(H62="Déplacement",N62="Retour Chine",B62&gt;=#REF!,B62&lt;=#REF!),(D62-C62)+(F62-E62)+#REF!,IF(AND(H62="Déplacement",N62="Retour Chine",B62&gt;#REF!,B62&lt;#REF!),(D62-C62)+(F62-E62)+#REF!,IF(AND(H62="Déplacement",N62="Retour Chine",B62&gt;#REF!),(D62-C62)+(F62-E62)+#REF!,IF(AND(H62="Déplacement",((D62-C62)+(F62-E62))&lt;I62),I62,IF(AND(H62="Déplacement",N62="Retour Chine",B62&lt;#REF!),(D62-C62)+(F62-E62)+#REF!,(D62-C62)+(F62-E62))))))))))))</f>
        <v>#REF!</v>
      </c>
      <c r="K62" s="156" t="e">
        <f>IF(L62&gt;0,#REF!-L62,0)</f>
        <v>#REF!</v>
      </c>
      <c r="L62" s="157" t="e">
        <f>IF(OR(H62="Recup"),#REF!-J62,#REF!)</f>
        <v>#REF!</v>
      </c>
      <c r="M62" s="199"/>
      <c r="N62" s="200"/>
      <c r="O62" s="149" t="e">
        <f t="shared" si="0"/>
        <v>#REF!</v>
      </c>
      <c r="P62" s="150" t="str">
        <f t="shared" si="1"/>
        <v/>
      </c>
      <c r="Q62" s="361"/>
      <c r="R62" s="381"/>
      <c r="S62" s="201"/>
      <c r="T62" s="384"/>
      <c r="U62" s="386"/>
      <c r="V62" s="110">
        <v>1</v>
      </c>
      <c r="W62" s="98" t="e">
        <f>IF(M65="",J65*24,0)</f>
        <v>#REF!</v>
      </c>
      <c r="X62" s="111" t="s">
        <v>57</v>
      </c>
      <c r="Y62" s="112">
        <f>COUNTIF(H59:H63,"Arrêt")</f>
        <v>0</v>
      </c>
      <c r="Z62" s="107">
        <f>COUNTIF(H59:H63,"Férié")</f>
        <v>0</v>
      </c>
      <c r="AA62" s="91"/>
      <c r="AB62" s="158">
        <v>1</v>
      </c>
      <c r="AC62" s="152" t="e">
        <f t="shared" si="4"/>
        <v>#REF!</v>
      </c>
    </row>
    <row r="63" spans="1:29" s="41" customFormat="1" ht="15.75" customHeight="1" thickBot="1" x14ac:dyDescent="0.3">
      <c r="A63" s="143" t="s">
        <v>58</v>
      </c>
      <c r="B63" s="144">
        <v>43140</v>
      </c>
      <c r="C63" s="195">
        <v>0.375</v>
      </c>
      <c r="D63" s="196">
        <v>0.54166666666666663</v>
      </c>
      <c r="E63" s="196">
        <v>0.58333333333333337</v>
      </c>
      <c r="F63" s="197">
        <v>0.70833333333333337</v>
      </c>
      <c r="G63" s="378"/>
      <c r="H63" s="198" t="s">
        <v>44</v>
      </c>
      <c r="I63" s="146" t="e">
        <f>IF(H63="Normal",#REF!,IF(H63="Recup",#REF!,IF(H63="CP journée",#REF!,IF(H63="Enceinte",#REF!,IF(H63="temps partiel",#REF!,IF(H63="Sans solde",#REF!,IF(H63="Arrêt",#REF!,IF(H63="CP matin",#REF!,IF(H63="Déplacement",#REF!,IF(H63="CP Après-midi",#REF!,IF(H63="Férié",#REF!,IF(H63="Maternité",#REF!,0))))))))))))</f>
        <v>#REF!</v>
      </c>
      <c r="J63" s="145" t="e">
        <f>IF(H63="Demi CP",I63,IF(AND(H63="Déplacement",N63="Arrivée Chine",B63&gt;=#REF!,B63&lt;=#REF!),(D63-C63)+(F63-E63)-#REF!,IF(AND(H63="Déplacement",N63="Arrivée Chine",B63&gt;#REF!,B63&lt;#REF!),(D63-C63)+(F63-E63)-#REF!,IF(AND(H63="Déplacement",N63="Arrivée Chine",B63&gt;#REF!),(D63-C63)+(F63-E63)-#REF!,IF(AND(H63="Déplacement",((D63-C63)+(F63-E63))&lt;I63),I63,IF(AND(H63="Déplacement",N63="Arrivée Chine",B63&lt;#REF!),(D63-C63)+(F63-E63)-#REF!,IF(AND(H63="Déplacement",N63="Retour Chine",B63&gt;=#REF!,B63&lt;=#REF!),(D63-C63)+(F63-E63)+#REF!,IF(AND(H63="Déplacement",N63="Retour Chine",B63&gt;#REF!,B63&lt;#REF!),(D63-C63)+(F63-E63)+#REF!,IF(AND(H63="Déplacement",N63="Retour Chine",B63&gt;#REF!),(D63-C63)+(F63-E63)+#REF!,IF(AND(H63="Déplacement",((D63-C63)+(F63-E63))&lt;I63),I63,IF(AND(H63="Déplacement",N63="Retour Chine",B63&lt;#REF!),(D63-C63)+(F63-E63)+#REF!,(D63-C63)+(F63-E63))))))))))))</f>
        <v>#REF!</v>
      </c>
      <c r="K63" s="153" t="e">
        <f>IF(L63&gt;0,#REF!-L63,0)</f>
        <v>#REF!</v>
      </c>
      <c r="L63" s="154" t="e">
        <f>IF(OR(H63="Recup"),#REF!-J63,#REF!)</f>
        <v>#REF!</v>
      </c>
      <c r="M63" s="199"/>
      <c r="N63" s="200"/>
      <c r="O63" s="149" t="e">
        <f t="shared" si="0"/>
        <v>#REF!</v>
      </c>
      <c r="P63" s="150" t="str">
        <f t="shared" si="1"/>
        <v/>
      </c>
      <c r="Q63" s="361"/>
      <c r="R63" s="381"/>
      <c r="S63" s="201"/>
      <c r="T63" s="384"/>
      <c r="U63" s="386"/>
      <c r="V63" s="113" t="s">
        <v>3</v>
      </c>
      <c r="W63" s="114" t="e">
        <f>IF(G59="Enceinte",(SUM(L59:L63))-COUNTIF(H59:H63,"Recup")*#REF!,SUM(L59:L63))</f>
        <v>#REF!</v>
      </c>
      <c r="X63" s="115" t="s">
        <v>59</v>
      </c>
      <c r="Y63" s="116">
        <f>COUNTIF(H59:H63,"sans solde")</f>
        <v>0</v>
      </c>
      <c r="Z63" s="328" t="s">
        <v>148</v>
      </c>
      <c r="AA63" s="91"/>
      <c r="AB63" s="159" t="s">
        <v>3</v>
      </c>
      <c r="AC63" s="160" t="e">
        <f t="shared" si="4"/>
        <v>#REF!</v>
      </c>
    </row>
    <row r="64" spans="1:29" s="41" customFormat="1" x14ac:dyDescent="0.25">
      <c r="A64" s="143" t="s">
        <v>60</v>
      </c>
      <c r="B64" s="144">
        <v>43141</v>
      </c>
      <c r="C64" s="203"/>
      <c r="D64" s="204"/>
      <c r="E64" s="204"/>
      <c r="F64" s="205"/>
      <c r="G64" s="378"/>
      <c r="H64" s="206"/>
      <c r="I64" s="146">
        <f>IF(H64="Normal",#REF!,IF(H64="Recup",#REF!,IF(H64="CP journée",#REF!,IF(H64="Enceinte",#REF!,IF(H64="temps partiel",#REF!,IF(H64="Sans solde",#REF!,IF(H64="Arrêt",#REF!,IF(H64="CP matin",#REF!,IF(H64="Déplacement",#REF!,IF(H64="CP Après-midi",#REF!,IF(H64="Férié",#REF!,IF(H64="Maternité",#REF!,0))))))))))))</f>
        <v>0</v>
      </c>
      <c r="J64" s="145" t="e">
        <f>IF(H64="Demi CP",I64,IF(AND(H64="Déplacement",N64="Arrivée Chine",B64&gt;=#REF!,B64&lt;=#REF!),(D64-C64)+(F64-E64)-#REF!,IF(AND(H64="Déplacement",N64="Arrivée Chine",B64&gt;#REF!,B64&lt;#REF!),(D64-C64)+(F64-E64)-#REF!,IF(AND(H64="Déplacement",N64="Arrivée Chine",B64&gt;#REF!),(D64-C64)+(F64-E64)-#REF!,IF(AND(H64="Déplacement",((D64-C64)+(F64-E64))&lt;I64),I64,IF(AND(H64="Déplacement",N64="Arrivée Chine",B64&lt;#REF!),(D64-C64)+(F64-E64)-#REF!,IF(AND(H64="Déplacement",N64="Retour Chine",B64&gt;=#REF!,B64&lt;=#REF!),(D64-C64)+(F64-E64)+#REF!,IF(AND(H64="Déplacement",N64="Retour Chine",B64&gt;#REF!,B64&lt;#REF!),(D64-C64)+(F64-E64)+#REF!,IF(AND(H64="Déplacement",N64="Retour Chine",B64&gt;#REF!),(D64-C64)+(F64-E64)+#REF!,IF(AND(H64="Déplacement",((D64-C64)+(F64-E64))&lt;I64),I64,IF(AND(H64="Déplacement",N64="Retour Chine",B64&lt;#REF!),(D64-C64)+(F64-E64)+#REF!,(D64-C64)+(F64-E64))))))))))))</f>
        <v>#REF!</v>
      </c>
      <c r="K64" s="161" t="e">
        <f>IF(L64&gt;0,#REF!-L64,0)</f>
        <v>#REF!</v>
      </c>
      <c r="L64" s="162" t="e">
        <f>IF(OR(H64="Recup"),#REF!-J64,#REF!)</f>
        <v>#REF!</v>
      </c>
      <c r="M64" s="199"/>
      <c r="N64" s="200"/>
      <c r="O64" s="149" t="e">
        <f t="shared" si="0"/>
        <v>#REF!</v>
      </c>
      <c r="P64" s="150" t="str">
        <f t="shared" si="1"/>
        <v/>
      </c>
      <c r="Q64" s="361"/>
      <c r="R64" s="381"/>
      <c r="S64" s="201"/>
      <c r="T64" s="384"/>
      <c r="U64" s="386"/>
      <c r="V64" s="119" t="s">
        <v>61</v>
      </c>
      <c r="W64" s="120" t="e">
        <f>IF(AND(G59="Temps partiel",Y61&gt;0),Y61-W65-W61-W62,0)</f>
        <v>#REF!</v>
      </c>
      <c r="X64" s="121" t="s">
        <v>62</v>
      </c>
      <c r="Y64" s="122">
        <f>COUNTIF(H59:H63,"CP journée")+(COUNTIF(H59:H63,"CP matin"))/2+(COUNTIF(H59:H63,"CP Après-midi"))/2</f>
        <v>0</v>
      </c>
      <c r="Z64" s="329"/>
      <c r="AA64" s="91"/>
      <c r="AB64" s="163" t="s">
        <v>61</v>
      </c>
      <c r="AC64" s="152" t="e">
        <f t="shared" si="4"/>
        <v>#REF!</v>
      </c>
    </row>
    <row r="65" spans="1:29" s="41" customFormat="1" ht="15.75" thickBot="1" x14ac:dyDescent="0.3">
      <c r="A65" s="164" t="s">
        <v>64</v>
      </c>
      <c r="B65" s="165">
        <v>43142</v>
      </c>
      <c r="C65" s="207"/>
      <c r="D65" s="208"/>
      <c r="E65" s="208"/>
      <c r="F65" s="209"/>
      <c r="G65" s="379"/>
      <c r="H65" s="210"/>
      <c r="I65" s="166">
        <f>IF(H65="Normal",#REF!,IF(H65="Recup",#REF!,IF(H65="CP journée",#REF!,IF(H65="Enceinte",#REF!,IF(H65="temps partiel",#REF!,IF(H65="Sans solde",#REF!,IF(H65="Arrêt",#REF!,IF(H65="CP matin",#REF!,IF(H65="Déplacement",#REF!,IF(H65="CP Après-midi",#REF!,IF(H65="Férié",#REF!,IF(H65="Maternité",#REF!,0))))))))))))</f>
        <v>0</v>
      </c>
      <c r="J65" s="167" t="e">
        <f>IF(H65="Demi CP",I65,IF(AND(H65="Déplacement",N65="Arrivée Chine",B65&gt;=#REF!,B65&lt;=#REF!),(D65-C65)+(F65-E65)-#REF!,IF(AND(H65="Déplacement",N65="Arrivée Chine",B65&gt;#REF!,B65&lt;#REF!),(D65-C65)+(F65-E65)-#REF!,IF(AND(H65="Déplacement",N65="Arrivée Chine",B65&gt;#REF!),(D65-C65)+(F65-E65)-#REF!,IF(AND(H65="Déplacement",((D65-C65)+(F65-E65))&lt;I65),I65,IF(AND(H65="Déplacement",N65="Arrivée Chine",B65&lt;#REF!),(D65-C65)+(F65-E65)-#REF!,IF(AND(H65="Déplacement",N65="Retour Chine",B65&gt;=#REF!,B65&lt;=#REF!),(D65-C65)+(F65-E65)+#REF!,IF(AND(H65="Déplacement",N65="Retour Chine",B65&gt;#REF!,B65&lt;#REF!),(D65-C65)+(F65-E65)+#REF!,IF(AND(H65="Déplacement",N65="Retour Chine",B65&gt;#REF!),(D65-C65)+(F65-E65)+#REF!,IF(AND(H65="Déplacement",((D65-C65)+(F65-E65))&lt;I65),I65,IF(AND(H65="Déplacement",N65="Retour Chine",B65&lt;#REF!),(D65-C65)+(F65-E65)+#REF!,(D65-C65)+(F65-E65))))))))))))</f>
        <v>#REF!</v>
      </c>
      <c r="K65" s="168" t="e">
        <f>IF(L65&gt;0,#REF!-L65,0)</f>
        <v>#REF!</v>
      </c>
      <c r="L65" s="169" t="e">
        <f>IF(OR(H65="Recup"),#REF!-J65,#REF!)</f>
        <v>#REF!</v>
      </c>
      <c r="M65" s="211"/>
      <c r="N65" s="212"/>
      <c r="O65" s="170" t="e">
        <f t="shared" si="0"/>
        <v>#REF!</v>
      </c>
      <c r="P65" s="171" t="str">
        <f t="shared" si="1"/>
        <v/>
      </c>
      <c r="Q65" s="362"/>
      <c r="R65" s="382"/>
      <c r="S65" s="213"/>
      <c r="T65" s="384"/>
      <c r="U65" s="387"/>
      <c r="V65" s="129" t="s">
        <v>65</v>
      </c>
      <c r="W65" s="130" t="e">
        <f>IF(AND(G59="Temps partiel",Y61&gt;3),Y61-3-W61-W62,0)</f>
        <v>#REF!</v>
      </c>
      <c r="X65" s="131" t="s">
        <v>66</v>
      </c>
      <c r="Y65" s="132" t="e">
        <f>W59+(W60*1.25)+(W61*1.5)+(W62*2)+(W64*1.1)+(W65*1.25)</f>
        <v>#REF!</v>
      </c>
      <c r="Z65" s="244" t="e">
        <f>IF(SUM(J59:J65)*24-SUM(I59:I65)*24&lt;0,(SUM(J59:J65)*24-SUM(I59:I65)*24),0)</f>
        <v>#REF!</v>
      </c>
      <c r="AA65" s="91"/>
      <c r="AB65" s="172" t="s">
        <v>65</v>
      </c>
      <c r="AC65" s="152" t="e">
        <f t="shared" si="4"/>
        <v>#REF!</v>
      </c>
    </row>
    <row r="66" spans="1:29" s="41" customFormat="1" ht="30" customHeight="1" x14ac:dyDescent="0.25">
      <c r="A66" s="133" t="s">
        <v>43</v>
      </c>
      <c r="B66" s="134">
        <v>43143</v>
      </c>
      <c r="C66" s="188">
        <v>0.375</v>
      </c>
      <c r="D66" s="189">
        <v>0.54166666666666663</v>
      </c>
      <c r="E66" s="189">
        <v>0.58333333333333337</v>
      </c>
      <c r="F66" s="190">
        <v>0.70833333333333337</v>
      </c>
      <c r="G66" s="377"/>
      <c r="H66" s="191" t="s">
        <v>44</v>
      </c>
      <c r="I66" s="136" t="e">
        <f>IF(H66="Normal",#REF!,IF(H66="Recup",#REF!,IF(H66="CP journée",#REF!,IF(H66="Enceinte",#REF!,IF(H66="temps partiel",#REF!,IF(H66="Sans solde",#REF!,IF(H66="Arrêt",#REF!,IF(H66="CP matin",#REF!,IF(H66="Déplacement",#REF!,IF(H66="CP Après-midi",#REF!,IF(H66="Férié",#REF!,IF(H66="Maternité",#REF!,0))))))))))))</f>
        <v>#REF!</v>
      </c>
      <c r="J66" s="135" t="e">
        <f>IF(H66="Demi CP",I66,IF(AND(H66="Déplacement",N66="Arrivée Chine",B66&gt;=#REF!,B66&lt;=#REF!),(D66-C66)+(F66-E66)-#REF!,IF(AND(H66="Déplacement",N66="Arrivée Chine",B66&gt;#REF!,B66&lt;#REF!),(D66-C66)+(F66-E66)-#REF!,IF(AND(H66="Déplacement",N66="Arrivée Chine",B66&gt;#REF!),(D66-C66)+(F66-E66)-#REF!,IF(AND(H66="Déplacement",((D66-C66)+(F66-E66))&lt;I66),I66,IF(AND(H66="Déplacement",N66="Arrivée Chine",B66&lt;#REF!),(D66-C66)+(F66-E66)-#REF!,IF(AND(H66="Déplacement",N66="Retour Chine",B66&gt;=#REF!,B66&lt;=#REF!),(D66-C66)+(F66-E66)+#REF!,IF(AND(H66="Déplacement",N66="Retour Chine",B66&gt;#REF!,B66&lt;#REF!),(D66-C66)+(F66-E66)+#REF!,IF(AND(H66="Déplacement",N66="Retour Chine",B66&gt;#REF!),(D66-C66)+(F66-E66)+#REF!,IF(AND(H66="Déplacement",((D66-C66)+(F66-E66))&lt;I66),I66,IF(AND(H66="Déplacement",N66="Retour Chine",B66&lt;#REF!),(D66-C66)+(F66-E66)+#REF!,(D66-C66)+(F66-E66))))))))))))</f>
        <v>#REF!</v>
      </c>
      <c r="K66" s="137" t="e">
        <f>IF(L66&gt;0,#REF!-L66,0)</f>
        <v>#REF!</v>
      </c>
      <c r="L66" s="138" t="e">
        <f>IF(OR(H66="Recup"),#REF!-J66,#REF!)</f>
        <v>#REF!</v>
      </c>
      <c r="M66" s="192"/>
      <c r="N66" s="193"/>
      <c r="O66" s="139" t="e">
        <f t="shared" si="0"/>
        <v>#REF!</v>
      </c>
      <c r="P66" s="140" t="str">
        <f t="shared" si="1"/>
        <v/>
      </c>
      <c r="Q66" s="360" t="s">
        <v>45</v>
      </c>
      <c r="R66" s="380" t="s">
        <v>46</v>
      </c>
      <c r="S66" s="194"/>
      <c r="T66" s="383" t="s">
        <v>71</v>
      </c>
      <c r="U66" s="385" t="s">
        <v>75</v>
      </c>
      <c r="V66" s="86" t="s">
        <v>49</v>
      </c>
      <c r="W66" s="87" t="e">
        <f>IF(AND(G66="",(Y68)&gt;0),Y68-W67-W68,IF(AND(G66="Enceinte",(Y68)&gt;0),Y68-W67-W68,0))</f>
        <v>#REF!</v>
      </c>
      <c r="X66" s="88" t="s">
        <v>34</v>
      </c>
      <c r="Y66" s="89" t="e">
        <f>(SUM(I66:I70)*24+SUM(K66:K70)*24)</f>
        <v>#REF!</v>
      </c>
      <c r="Z66" s="90" t="s">
        <v>50</v>
      </c>
      <c r="AA66" s="91"/>
      <c r="AB66" s="174" t="s">
        <v>34</v>
      </c>
      <c r="AC66" s="152" t="e">
        <f t="shared" ref="AC66:AC71" si="5">Y52+Y59+Y66+Y73</f>
        <v>#REF!</v>
      </c>
    </row>
    <row r="67" spans="1:29" s="41" customFormat="1" ht="15.75" thickBot="1" x14ac:dyDescent="0.3">
      <c r="A67" s="143" t="s">
        <v>51</v>
      </c>
      <c r="B67" s="144">
        <v>43144</v>
      </c>
      <c r="C67" s="195">
        <v>0.375</v>
      </c>
      <c r="D67" s="196">
        <v>0.54166666666666663</v>
      </c>
      <c r="E67" s="196">
        <v>0.58333333333333337</v>
      </c>
      <c r="F67" s="197">
        <v>0.70833333333333337</v>
      </c>
      <c r="G67" s="378"/>
      <c r="H67" s="198" t="s">
        <v>44</v>
      </c>
      <c r="I67" s="146" t="e">
        <f>IF(H67="Normal",#REF!,IF(H67="Recup",#REF!,IF(H67="CP journée",#REF!,IF(H67="Enceinte",#REF!,IF(H67="temps partiel",#REF!,IF(H67="Sans solde",#REF!,IF(H67="Arrêt",#REF!,IF(H67="CP matin",#REF!,IF(H67="Déplacement",#REF!,IF(H67="CP Après-midi",#REF!,IF(H67="Férié",#REF!,IF(H67="Maternité",#REF!,0))))))))))))</f>
        <v>#REF!</v>
      </c>
      <c r="J67" s="145" t="e">
        <f>IF(H67="Demi CP",I67,IF(AND(H67="Déplacement",N67="Arrivée Chine",B67&gt;=#REF!,B67&lt;=#REF!),(D67-C67)+(F67-E67)-#REF!,IF(AND(H67="Déplacement",N67="Arrivée Chine",B67&gt;#REF!,B67&lt;#REF!),(D67-C67)+(F67-E67)-#REF!,IF(AND(H67="Déplacement",N67="Arrivée Chine",B67&gt;#REF!),(D67-C67)+(F67-E67)-#REF!,IF(AND(H67="Déplacement",((D67-C67)+(F67-E67))&lt;I67),I67,IF(AND(H67="Déplacement",N67="Arrivée Chine",B67&lt;#REF!),(D67-C67)+(F67-E67)-#REF!,IF(AND(H67="Déplacement",N67="Retour Chine",B67&gt;=#REF!,B67&lt;=#REF!),(D67-C67)+(F67-E67)+#REF!,IF(AND(H67="Déplacement",N67="Retour Chine",B67&gt;#REF!,B67&lt;#REF!),(D67-C67)+(F67-E67)+#REF!,IF(AND(H67="Déplacement",N67="Retour Chine",B67&gt;#REF!),(D67-C67)+(F67-E67)+#REF!,IF(AND(H67="Déplacement",((D67-C67)+(F67-E67))&lt;I67),I67,IF(AND(H67="Déplacement",N67="Retour Chine",B67&lt;#REF!),(D67-C67)+(F67-E67)+#REF!,(D67-C67)+(F67-E67))))))))))))</f>
        <v>#REF!</v>
      </c>
      <c r="K67" s="147" t="e">
        <f>IF(L67&gt;0,#REF!-L67,0)</f>
        <v>#REF!</v>
      </c>
      <c r="L67" s="148" t="e">
        <f>IF(OR(H67="Recup"),#REF!-J67,#REF!)</f>
        <v>#REF!</v>
      </c>
      <c r="M67" s="199"/>
      <c r="N67" s="200"/>
      <c r="O67" s="149" t="e">
        <f t="shared" si="0"/>
        <v>#REF!</v>
      </c>
      <c r="P67" s="150" t="str">
        <f t="shared" si="1"/>
        <v/>
      </c>
      <c r="Q67" s="361"/>
      <c r="R67" s="381"/>
      <c r="S67" s="201"/>
      <c r="T67" s="384"/>
      <c r="U67" s="386"/>
      <c r="V67" s="97" t="s">
        <v>52</v>
      </c>
      <c r="W67" s="98" t="e">
        <f>IF(AND(G66="",(Y67-35)&gt;0),(Y67-35-W68-W69),IF(AND(G66="Enceinte",(Y67-35)&gt;0),(Y67-35-W68-W69),0))</f>
        <v>#REF!</v>
      </c>
      <c r="X67" s="99" t="s">
        <v>35</v>
      </c>
      <c r="Y67" s="100" t="e">
        <f>(SUM(J66:J72))*24-(SUM(O66:O72))*24</f>
        <v>#REF!</v>
      </c>
      <c r="Z67" s="101">
        <f>SUM(P66:P72)</f>
        <v>0</v>
      </c>
      <c r="AA67" s="91"/>
      <c r="AB67" s="174" t="s">
        <v>35</v>
      </c>
      <c r="AC67" s="152" t="e">
        <f t="shared" si="5"/>
        <v>#REF!</v>
      </c>
    </row>
    <row r="68" spans="1:29" s="41" customFormat="1" ht="15.75" thickBot="1" x14ac:dyDescent="0.3">
      <c r="A68" s="143" t="s">
        <v>53</v>
      </c>
      <c r="B68" s="144">
        <v>43145</v>
      </c>
      <c r="C68" s="195">
        <v>0.375</v>
      </c>
      <c r="D68" s="196">
        <v>0.54166666666666663</v>
      </c>
      <c r="E68" s="196">
        <v>0.58333333333333337</v>
      </c>
      <c r="F68" s="197">
        <v>0.70833333333333337</v>
      </c>
      <c r="G68" s="378"/>
      <c r="H68" s="198" t="s">
        <v>44</v>
      </c>
      <c r="I68" s="146" t="e">
        <f>IF(H68="Normal",#REF!,IF(H68="Recup",#REF!,IF(H68="CP journée",#REF!,IF(H68="Enceinte",#REF!,IF(H68="temps partiel",#REF!,IF(H68="Sans solde",#REF!,IF(H68="Arrêt",#REF!,IF(H68="CP matin",#REF!,IF(H68="Déplacement",#REF!,IF(H68="CP Après-midi",#REF!,IF(H68="Férié",#REF!,IF(H68="Maternité",#REF!,0))))))))))))</f>
        <v>#REF!</v>
      </c>
      <c r="J68" s="145" t="e">
        <f>IF(H68="Demi CP",I68,IF(AND(H68="Déplacement",N68="Arrivée Chine",B68&gt;=#REF!,B68&lt;=#REF!),(D68-C68)+(F68-E68)-#REF!,IF(AND(H68="Déplacement",N68="Arrivée Chine",B68&gt;#REF!,B68&lt;#REF!),(D68-C68)+(F68-E68)-#REF!,IF(AND(H68="Déplacement",N68="Arrivée Chine",B68&gt;#REF!),(D68-C68)+(F68-E68)-#REF!,IF(AND(H68="Déplacement",((D68-C68)+(F68-E68))&lt;I68),I68,IF(AND(H68="Déplacement",N68="Arrivée Chine",B68&lt;#REF!),(D68-C68)+(F68-E68)-#REF!,IF(AND(H68="Déplacement",N68="Retour Chine",B68&gt;=#REF!,B68&lt;=#REF!),(D68-C68)+(F68-E68)+#REF!,IF(AND(H68="Déplacement",N68="Retour Chine",B68&gt;#REF!,B68&lt;#REF!),(D68-C68)+(F68-E68)+#REF!,IF(AND(H68="Déplacement",N68="Retour Chine",B68&gt;#REF!),(D68-C68)+(F68-E68)+#REF!,IF(AND(H68="Déplacement",((D68-C68)+(F68-E68))&lt;I68),I68,IF(AND(H68="Déplacement",N68="Retour Chine",B68&lt;#REF!),(D68-C68)+(F68-E68)+#REF!,(D68-C68)+(F68-E68))))))))))))</f>
        <v>#REF!</v>
      </c>
      <c r="K68" s="153" t="e">
        <f>IF(L68&gt;0,#REF!-L68,0)</f>
        <v>#REF!</v>
      </c>
      <c r="L68" s="154" t="e">
        <f>IF(OR(H68="Recup"),#REF!-J68,#REF!)</f>
        <v>#REF!</v>
      </c>
      <c r="M68" s="199"/>
      <c r="N68" s="200"/>
      <c r="O68" s="149" t="e">
        <f t="shared" si="0"/>
        <v>#REF!</v>
      </c>
      <c r="P68" s="150" t="str">
        <f t="shared" si="1"/>
        <v/>
      </c>
      <c r="Q68" s="361"/>
      <c r="R68" s="381"/>
      <c r="S68" s="201"/>
      <c r="T68" s="384"/>
      <c r="U68" s="386"/>
      <c r="V68" s="104">
        <v>0.5</v>
      </c>
      <c r="W68" s="98" t="e">
        <f>IF((Y67-43)&lt;0,0,(Y67-43))</f>
        <v>#REF!</v>
      </c>
      <c r="X68" s="105" t="s">
        <v>54</v>
      </c>
      <c r="Y68" s="106" t="e">
        <f>(Y67-Y66)-J72*24</f>
        <v>#REF!</v>
      </c>
      <c r="Z68" s="107" t="s">
        <v>55</v>
      </c>
      <c r="AA68" s="91"/>
      <c r="AB68" s="174" t="s">
        <v>54</v>
      </c>
      <c r="AC68" s="152" t="e">
        <f t="shared" si="5"/>
        <v>#REF!</v>
      </c>
    </row>
    <row r="69" spans="1:29" s="41" customFormat="1" ht="15.75" thickBot="1" x14ac:dyDescent="0.3">
      <c r="A69" s="143" t="s">
        <v>56</v>
      </c>
      <c r="B69" s="144">
        <v>43146</v>
      </c>
      <c r="C69" s="195">
        <v>0.375</v>
      </c>
      <c r="D69" s="196">
        <v>0.54166666666666663</v>
      </c>
      <c r="E69" s="196">
        <v>0.58333333333333337</v>
      </c>
      <c r="F69" s="197">
        <v>0.70833333333333337</v>
      </c>
      <c r="G69" s="378"/>
      <c r="H69" s="202" t="s">
        <v>44</v>
      </c>
      <c r="I69" s="146" t="e">
        <f>IF(H69="Normal",#REF!,IF(H69="Recup",#REF!,IF(H69="CP journée",#REF!,IF(H69="Enceinte",#REF!,IF(H69="temps partiel",#REF!,IF(H69="Sans solde",#REF!,IF(H69="Arrêt",#REF!,IF(H69="CP matin",#REF!,IF(H69="Déplacement",#REF!,IF(H69="CP Après-midi",#REF!,IF(H69="Férié",#REF!,IF(H69="Maternité",#REF!,0))))))))))))</f>
        <v>#REF!</v>
      </c>
      <c r="J69" s="145" t="e">
        <f>IF(H69="Demi CP",I69,IF(AND(H69="Déplacement",N69="Arrivée Chine",B69&gt;=#REF!,B69&lt;=#REF!),(D69-C69)+(F69-E69)-#REF!,IF(AND(H69="Déplacement",N69="Arrivée Chine",B69&gt;#REF!,B69&lt;#REF!),(D69-C69)+(F69-E69)-#REF!,IF(AND(H69="Déplacement",N69="Arrivée Chine",B69&gt;#REF!),(D69-C69)+(F69-E69)-#REF!,IF(AND(H69="Déplacement",((D69-C69)+(F69-E69))&lt;I69),I69,IF(AND(H69="Déplacement",N69="Arrivée Chine",B69&lt;#REF!),(D69-C69)+(F69-E69)-#REF!,IF(AND(H69="Déplacement",N69="Retour Chine",B69&gt;=#REF!,B69&lt;=#REF!),(D69-C69)+(F69-E69)+#REF!,IF(AND(H69="Déplacement",N69="Retour Chine",B69&gt;#REF!,B69&lt;#REF!),(D69-C69)+(F69-E69)+#REF!,IF(AND(H69="Déplacement",N69="Retour Chine",B69&gt;#REF!),(D69-C69)+(F69-E69)+#REF!,IF(AND(H69="Déplacement",((D69-C69)+(F69-E69))&lt;I69),I69,IF(AND(H69="Déplacement",N69="Retour Chine",B69&lt;#REF!),(D69-C69)+(F69-E69)+#REF!,(D69-C69)+(F69-E69))))))))))))</f>
        <v>#REF!</v>
      </c>
      <c r="K69" s="156" t="e">
        <f>IF(L69&gt;0,#REF!-L69,0)</f>
        <v>#REF!</v>
      </c>
      <c r="L69" s="157" t="e">
        <f>IF(OR(H69="Recup"),#REF!-J69,#REF!)</f>
        <v>#REF!</v>
      </c>
      <c r="M69" s="199"/>
      <c r="N69" s="200"/>
      <c r="O69" s="149" t="e">
        <f t="shared" si="0"/>
        <v>#REF!</v>
      </c>
      <c r="P69" s="150" t="str">
        <f t="shared" si="1"/>
        <v/>
      </c>
      <c r="Q69" s="361"/>
      <c r="R69" s="381"/>
      <c r="S69" s="201"/>
      <c r="T69" s="384"/>
      <c r="U69" s="386"/>
      <c r="V69" s="110">
        <v>1</v>
      </c>
      <c r="W69" s="98" t="e">
        <f>IF(M72="",J72*24,0)</f>
        <v>#REF!</v>
      </c>
      <c r="X69" s="111" t="s">
        <v>57</v>
      </c>
      <c r="Y69" s="112">
        <f>COUNTIF(H66:H70,"Arrêt")</f>
        <v>0</v>
      </c>
      <c r="Z69" s="107">
        <f>COUNTIF(H66:H70,"Férié")</f>
        <v>0</v>
      </c>
      <c r="AA69" s="91"/>
      <c r="AB69" s="175" t="s">
        <v>57</v>
      </c>
      <c r="AC69" s="152">
        <f t="shared" si="5"/>
        <v>0</v>
      </c>
    </row>
    <row r="70" spans="1:29" s="41" customFormat="1" ht="15.75" customHeight="1" thickBot="1" x14ac:dyDescent="0.3">
      <c r="A70" s="143" t="s">
        <v>58</v>
      </c>
      <c r="B70" s="144">
        <v>43147</v>
      </c>
      <c r="C70" s="195">
        <v>0.375</v>
      </c>
      <c r="D70" s="196">
        <v>0.54166666666666663</v>
      </c>
      <c r="E70" s="196">
        <v>0.58333333333333337</v>
      </c>
      <c r="F70" s="197">
        <v>0.70833333333333337</v>
      </c>
      <c r="G70" s="378"/>
      <c r="H70" s="198" t="s">
        <v>44</v>
      </c>
      <c r="I70" s="146" t="e">
        <f>IF(H70="Normal",#REF!,IF(H70="Recup",#REF!,IF(H70="CP journée",#REF!,IF(H70="Enceinte",#REF!,IF(H70="temps partiel",#REF!,IF(H70="Sans solde",#REF!,IF(H70="Arrêt",#REF!,IF(H70="CP matin",#REF!,IF(H70="Déplacement",#REF!,IF(H70="CP Après-midi",#REF!,IF(H70="Férié",#REF!,IF(H70="Maternité",#REF!,0))))))))))))</f>
        <v>#REF!</v>
      </c>
      <c r="J70" s="145" t="e">
        <f>IF(H70="Demi CP",I70,IF(AND(H70="Déplacement",N70="Arrivée Chine",B70&gt;=#REF!,B70&lt;=#REF!),(D70-C70)+(F70-E70)-#REF!,IF(AND(H70="Déplacement",N70="Arrivée Chine",B70&gt;#REF!,B70&lt;#REF!),(D70-C70)+(F70-E70)-#REF!,IF(AND(H70="Déplacement",N70="Arrivée Chine",B70&gt;#REF!),(D70-C70)+(F70-E70)-#REF!,IF(AND(H70="Déplacement",((D70-C70)+(F70-E70))&lt;I70),I70,IF(AND(H70="Déplacement",N70="Arrivée Chine",B70&lt;#REF!),(D70-C70)+(F70-E70)-#REF!,IF(AND(H70="Déplacement",N70="Retour Chine",B70&gt;=#REF!,B70&lt;=#REF!),(D70-C70)+(F70-E70)+#REF!,IF(AND(H70="Déplacement",N70="Retour Chine",B70&gt;#REF!,B70&lt;#REF!),(D70-C70)+(F70-E70)+#REF!,IF(AND(H70="Déplacement",N70="Retour Chine",B70&gt;#REF!),(D70-C70)+(F70-E70)+#REF!,IF(AND(H70="Déplacement",((D70-C70)+(F70-E70))&lt;I70),I70,IF(AND(H70="Déplacement",N70="Retour Chine",B70&lt;#REF!),(D70-C70)+(F70-E70)+#REF!,(D70-C70)+(F70-E70))))))))))))</f>
        <v>#REF!</v>
      </c>
      <c r="K70" s="153" t="e">
        <f>IF(L70&gt;0,#REF!-L70,0)</f>
        <v>#REF!</v>
      </c>
      <c r="L70" s="154" t="e">
        <f>IF(OR(H70="Recup"),#REF!-J70,#REF!)</f>
        <v>#REF!</v>
      </c>
      <c r="M70" s="199"/>
      <c r="N70" s="200"/>
      <c r="O70" s="149" t="e">
        <f t="shared" si="0"/>
        <v>#REF!</v>
      </c>
      <c r="P70" s="150" t="str">
        <f t="shared" si="1"/>
        <v/>
      </c>
      <c r="Q70" s="361"/>
      <c r="R70" s="381"/>
      <c r="S70" s="201"/>
      <c r="T70" s="384"/>
      <c r="U70" s="386"/>
      <c r="V70" s="113" t="s">
        <v>3</v>
      </c>
      <c r="W70" s="114" t="e">
        <f>IF(G66="Enceinte",(SUM(L66:L70))-COUNTIF(H66:H70,"Recup")*#REF!,SUM(L66:L70))</f>
        <v>#REF!</v>
      </c>
      <c r="X70" s="115" t="s">
        <v>59</v>
      </c>
      <c r="Y70" s="116">
        <f>COUNTIF(H66:H70,"sans solde")</f>
        <v>0</v>
      </c>
      <c r="Z70" s="328" t="s">
        <v>148</v>
      </c>
      <c r="AA70" s="91"/>
      <c r="AB70" s="176" t="s">
        <v>59</v>
      </c>
      <c r="AC70" s="152">
        <f t="shared" si="5"/>
        <v>0</v>
      </c>
    </row>
    <row r="71" spans="1:29" s="41" customFormat="1" x14ac:dyDescent="0.25">
      <c r="A71" s="143" t="s">
        <v>60</v>
      </c>
      <c r="B71" s="144">
        <v>43148</v>
      </c>
      <c r="C71" s="203"/>
      <c r="D71" s="204"/>
      <c r="E71" s="204"/>
      <c r="F71" s="205"/>
      <c r="G71" s="378"/>
      <c r="H71" s="206"/>
      <c r="I71" s="146">
        <f>IF(H71="Normal",#REF!,IF(H71="Recup",#REF!,IF(H71="CP journée",#REF!,IF(H71="Enceinte",#REF!,IF(H71="temps partiel",#REF!,IF(H71="Sans solde",#REF!,IF(H71="Arrêt",#REF!,IF(H71="CP matin",#REF!,IF(H71="Déplacement",#REF!,IF(H71="CP Après-midi",#REF!,IF(H71="Férié",#REF!,IF(H71="Maternité",#REF!,0))))))))))))</f>
        <v>0</v>
      </c>
      <c r="J71" s="145" t="e">
        <f>IF(H71="Demi CP",I71,IF(AND(H71="Déplacement",N71="Arrivée Chine",B71&gt;=#REF!,B71&lt;=#REF!),(D71-C71)+(F71-E71)-#REF!,IF(AND(H71="Déplacement",N71="Arrivée Chine",B71&gt;#REF!,B71&lt;#REF!),(D71-C71)+(F71-E71)-#REF!,IF(AND(H71="Déplacement",N71="Arrivée Chine",B71&gt;#REF!),(D71-C71)+(F71-E71)-#REF!,IF(AND(H71="Déplacement",((D71-C71)+(F71-E71))&lt;I71),I71,IF(AND(H71="Déplacement",N71="Arrivée Chine",B71&lt;#REF!),(D71-C71)+(F71-E71)-#REF!,IF(AND(H71="Déplacement",N71="Retour Chine",B71&gt;=#REF!,B71&lt;=#REF!),(D71-C71)+(F71-E71)+#REF!,IF(AND(H71="Déplacement",N71="Retour Chine",B71&gt;#REF!,B71&lt;#REF!),(D71-C71)+(F71-E71)+#REF!,IF(AND(H71="Déplacement",N71="Retour Chine",B71&gt;#REF!),(D71-C71)+(F71-E71)+#REF!,IF(AND(H71="Déplacement",((D71-C71)+(F71-E71))&lt;I71),I71,IF(AND(H71="Déplacement",N71="Retour Chine",B71&lt;#REF!),(D71-C71)+(F71-E71)+#REF!,(D71-C71)+(F71-E71))))))))))))</f>
        <v>#REF!</v>
      </c>
      <c r="K71" s="161" t="e">
        <f>IF(L71&gt;0,#REF!-L71,0)</f>
        <v>#REF!</v>
      </c>
      <c r="L71" s="162" t="e">
        <f>IF(OR(H71="Recup"),#REF!-J71,#REF!)</f>
        <v>#REF!</v>
      </c>
      <c r="M71" s="199"/>
      <c r="N71" s="200"/>
      <c r="O71" s="149" t="e">
        <f t="shared" si="0"/>
        <v>#REF!</v>
      </c>
      <c r="P71" s="150" t="str">
        <f t="shared" si="1"/>
        <v/>
      </c>
      <c r="Q71" s="361"/>
      <c r="R71" s="381"/>
      <c r="S71" s="201"/>
      <c r="T71" s="384"/>
      <c r="U71" s="386"/>
      <c r="V71" s="119" t="s">
        <v>61</v>
      </c>
      <c r="W71" s="120" t="e">
        <f>IF(AND(G66="Temps partiel",Y68&gt;0),Y68-W72-W68-W69,0)</f>
        <v>#REF!</v>
      </c>
      <c r="X71" s="121" t="s">
        <v>62</v>
      </c>
      <c r="Y71" s="122">
        <f>COUNTIF(H66:H70,"CP journée")+(COUNTIF(H66:H70,"CP matin"))/2+(COUNTIF(H66:H70,"CP Après-midi"))/2</f>
        <v>0</v>
      </c>
      <c r="Z71" s="329"/>
      <c r="AA71" s="91"/>
      <c r="AB71" s="177" t="s">
        <v>62</v>
      </c>
      <c r="AC71" s="152">
        <f t="shared" si="5"/>
        <v>0</v>
      </c>
    </row>
    <row r="72" spans="1:29" s="41" customFormat="1" ht="15.75" thickBot="1" x14ac:dyDescent="0.3">
      <c r="A72" s="164" t="s">
        <v>64</v>
      </c>
      <c r="B72" s="165">
        <v>43149</v>
      </c>
      <c r="C72" s="207"/>
      <c r="D72" s="208"/>
      <c r="E72" s="208"/>
      <c r="F72" s="209"/>
      <c r="G72" s="379"/>
      <c r="H72" s="210"/>
      <c r="I72" s="166">
        <f>IF(H72="Normal",#REF!,IF(H72="Recup",#REF!,IF(H72="CP journée",#REF!,IF(H72="Enceinte",#REF!,IF(H72="temps partiel",#REF!,IF(H72="Sans solde",#REF!,IF(H72="Arrêt",#REF!,IF(H72="CP matin",#REF!,IF(H72="Déplacement",#REF!,IF(H72="CP Après-midi",#REF!,IF(H72="Férié",#REF!,IF(H72="Maternité",#REF!,0))))))))))))</f>
        <v>0</v>
      </c>
      <c r="J72" s="167" t="e">
        <f>IF(H72="Demi CP",I72,IF(AND(H72="Déplacement",N72="Arrivée Chine",B72&gt;=#REF!,B72&lt;=#REF!),(D72-C72)+(F72-E72)-#REF!,IF(AND(H72="Déplacement",N72="Arrivée Chine",B72&gt;#REF!,B72&lt;#REF!),(D72-C72)+(F72-E72)-#REF!,IF(AND(H72="Déplacement",N72="Arrivée Chine",B72&gt;#REF!),(D72-C72)+(F72-E72)-#REF!,IF(AND(H72="Déplacement",((D72-C72)+(F72-E72))&lt;I72),I72,IF(AND(H72="Déplacement",N72="Arrivée Chine",B72&lt;#REF!),(D72-C72)+(F72-E72)-#REF!,IF(AND(H72="Déplacement",N72="Retour Chine",B72&gt;=#REF!,B72&lt;=#REF!),(D72-C72)+(F72-E72)+#REF!,IF(AND(H72="Déplacement",N72="Retour Chine",B72&gt;#REF!,B72&lt;#REF!),(D72-C72)+(F72-E72)+#REF!,IF(AND(H72="Déplacement",N72="Retour Chine",B72&gt;#REF!),(D72-C72)+(F72-E72)+#REF!,IF(AND(H72="Déplacement",((D72-C72)+(F72-E72))&lt;I72),I72,IF(AND(H72="Déplacement",N72="Retour Chine",B72&lt;#REF!),(D72-C72)+(F72-E72)+#REF!,(D72-C72)+(F72-E72))))))))))))</f>
        <v>#REF!</v>
      </c>
      <c r="K72" s="168" t="e">
        <f>IF(L72&gt;0,#REF!-L72,0)</f>
        <v>#REF!</v>
      </c>
      <c r="L72" s="169" t="e">
        <f>IF(OR(H72="Recup"),#REF!-J72,#REF!)</f>
        <v>#REF!</v>
      </c>
      <c r="M72" s="211"/>
      <c r="N72" s="212"/>
      <c r="O72" s="170" t="e">
        <f t="shared" si="0"/>
        <v>#REF!</v>
      </c>
      <c r="P72" s="171" t="str">
        <f t="shared" si="1"/>
        <v/>
      </c>
      <c r="Q72" s="362"/>
      <c r="R72" s="382"/>
      <c r="S72" s="213"/>
      <c r="T72" s="384"/>
      <c r="U72" s="387"/>
      <c r="V72" s="129" t="s">
        <v>65</v>
      </c>
      <c r="W72" s="130" t="e">
        <f>IF(AND(G66="Temps partiel",Y68&gt;3),Y68-3-W68-W69,0)</f>
        <v>#REF!</v>
      </c>
      <c r="X72" s="131" t="s">
        <v>66</v>
      </c>
      <c r="Y72" s="132" t="e">
        <f>W66+(W67*1.25)+(W68*1.5)+(W69*2)+(W71*1.1)+(W72*1.25)</f>
        <v>#REF!</v>
      </c>
      <c r="Z72" s="244" t="e">
        <f>IF(SUM(J66:J72)*24-SUM(I66:I72)*24&lt;0,(SUM(J66:J72)*24-SUM(I66:I72)*24),0)</f>
        <v>#REF!</v>
      </c>
      <c r="AA72" s="91"/>
      <c r="AB72" s="178" t="s">
        <v>50</v>
      </c>
      <c r="AC72" s="152">
        <f>Z53+Z60+Z67+Z74</f>
        <v>0</v>
      </c>
    </row>
    <row r="73" spans="1:29" s="41" customFormat="1" ht="30" customHeight="1" x14ac:dyDescent="0.25">
      <c r="A73" s="133" t="s">
        <v>43</v>
      </c>
      <c r="B73" s="134">
        <v>43150</v>
      </c>
      <c r="C73" s="188">
        <v>0.375</v>
      </c>
      <c r="D73" s="189">
        <v>0.54166666666666663</v>
      </c>
      <c r="E73" s="189">
        <v>0.58333333333333337</v>
      </c>
      <c r="F73" s="190">
        <v>0.70833333333333337</v>
      </c>
      <c r="G73" s="377"/>
      <c r="H73" s="191" t="s">
        <v>44</v>
      </c>
      <c r="I73" s="136" t="e">
        <f>IF(H73="Normal",#REF!,IF(H73="Recup",#REF!,IF(H73="CP journée",#REF!,IF(H73="Enceinte",#REF!,IF(H73="temps partiel",#REF!,IF(H73="Sans solde",#REF!,IF(H73="Arrêt",#REF!,IF(H73="CP matin",#REF!,IF(H73="Déplacement",#REF!,IF(H73="CP Après-midi",#REF!,IF(H73="Férié",#REF!,IF(H73="Maternité",#REF!,0))))))))))))</f>
        <v>#REF!</v>
      </c>
      <c r="J73" s="135" t="e">
        <f>IF(H73="Demi CP",I73,IF(AND(H73="Déplacement",N73="Arrivée Chine",B73&gt;=#REF!,B73&lt;=#REF!),(D73-C73)+(F73-E73)-#REF!,IF(AND(H73="Déplacement",N73="Arrivée Chine",B73&gt;#REF!,B73&lt;#REF!),(D73-C73)+(F73-E73)-#REF!,IF(AND(H73="Déplacement",N73="Arrivée Chine",B73&gt;#REF!),(D73-C73)+(F73-E73)-#REF!,IF(AND(H73="Déplacement",((D73-C73)+(F73-E73))&lt;I73),I73,IF(AND(H73="Déplacement",N73="Arrivée Chine",B73&lt;#REF!),(D73-C73)+(F73-E73)-#REF!,IF(AND(H73="Déplacement",N73="Retour Chine",B73&gt;=#REF!,B73&lt;=#REF!),(D73-C73)+(F73-E73)+#REF!,IF(AND(H73="Déplacement",N73="Retour Chine",B73&gt;#REF!,B73&lt;#REF!),(D73-C73)+(F73-E73)+#REF!,IF(AND(H73="Déplacement",N73="Retour Chine",B73&gt;#REF!),(D73-C73)+(F73-E73)+#REF!,IF(AND(H73="Déplacement",((D73-C73)+(F73-E73))&lt;I73),I73,IF(AND(H73="Déplacement",N73="Retour Chine",B73&lt;#REF!),(D73-C73)+(F73-E73)+#REF!,(D73-C73)+(F73-E73))))))))))))</f>
        <v>#REF!</v>
      </c>
      <c r="K73" s="137" t="e">
        <f>IF(L73&gt;0,#REF!-L73,0)</f>
        <v>#REF!</v>
      </c>
      <c r="L73" s="138" t="e">
        <f>IF(OR(H73="Recup"),#REF!-J73,#REF!)</f>
        <v>#REF!</v>
      </c>
      <c r="M73" s="192"/>
      <c r="N73" s="193"/>
      <c r="O73" s="139" t="e">
        <f t="shared" si="0"/>
        <v>#REF!</v>
      </c>
      <c r="P73" s="140" t="str">
        <f t="shared" si="1"/>
        <v/>
      </c>
      <c r="Q73" s="391" t="s">
        <v>45</v>
      </c>
      <c r="R73" s="380" t="s">
        <v>46</v>
      </c>
      <c r="S73" s="194"/>
      <c r="T73" s="383" t="s">
        <v>71</v>
      </c>
      <c r="U73" s="385" t="s">
        <v>76</v>
      </c>
      <c r="V73" s="86" t="s">
        <v>49</v>
      </c>
      <c r="W73" s="87" t="e">
        <f>IF(AND(G73="",(Y75)&gt;0),Y75-W74-W75,IF(AND(G73="Enceinte",(Y75)&gt;0),Y75-W74-W75,0))</f>
        <v>#REF!</v>
      </c>
      <c r="X73" s="88" t="s">
        <v>34</v>
      </c>
      <c r="Y73" s="89" t="e">
        <f>(SUM(I73:I77)*24+SUM(K73:K77)*24)</f>
        <v>#REF!</v>
      </c>
      <c r="Z73" s="90" t="s">
        <v>50</v>
      </c>
      <c r="AA73" s="91"/>
      <c r="AB73" s="179"/>
      <c r="AC73" s="179"/>
    </row>
    <row r="74" spans="1:29" s="41" customFormat="1" ht="15.75" thickBot="1" x14ac:dyDescent="0.3">
      <c r="A74" s="143" t="s">
        <v>51</v>
      </c>
      <c r="B74" s="144">
        <v>43151</v>
      </c>
      <c r="C74" s="195">
        <v>0.375</v>
      </c>
      <c r="D74" s="196">
        <v>0.54166666666666663</v>
      </c>
      <c r="E74" s="196">
        <v>0.58333333333333337</v>
      </c>
      <c r="F74" s="197">
        <v>0.70833333333333337</v>
      </c>
      <c r="G74" s="378"/>
      <c r="H74" s="198" t="s">
        <v>44</v>
      </c>
      <c r="I74" s="146" t="e">
        <f>IF(H74="Normal",#REF!,IF(H74="Recup",#REF!,IF(H74="CP journée",#REF!,IF(H74="Enceinte",#REF!,IF(H74="temps partiel",#REF!,IF(H74="Sans solde",#REF!,IF(H74="Arrêt",#REF!,IF(H74="CP matin",#REF!,IF(H74="Déplacement",#REF!,IF(H74="CP Après-midi",#REF!,IF(H74="Férié",#REF!,IF(H74="Maternité",#REF!,0))))))))))))</f>
        <v>#REF!</v>
      </c>
      <c r="J74" s="145" t="e">
        <f>IF(H74="Demi CP",I74,IF(AND(H74="Déplacement",N74="Arrivée Chine",B74&gt;=#REF!,B74&lt;=#REF!),(D74-C74)+(F74-E74)-#REF!,IF(AND(H74="Déplacement",N74="Arrivée Chine",B74&gt;#REF!,B74&lt;#REF!),(D74-C74)+(F74-E74)-#REF!,IF(AND(H74="Déplacement",N74="Arrivée Chine",B74&gt;#REF!),(D74-C74)+(F74-E74)-#REF!,IF(AND(H74="Déplacement",((D74-C74)+(F74-E74))&lt;I74),I74,IF(AND(H74="Déplacement",N74="Arrivée Chine",B74&lt;#REF!),(D74-C74)+(F74-E74)-#REF!,IF(AND(H74="Déplacement",N74="Retour Chine",B74&gt;=#REF!,B74&lt;=#REF!),(D74-C74)+(F74-E74)+#REF!,IF(AND(H74="Déplacement",N74="Retour Chine",B74&gt;#REF!,B74&lt;#REF!),(D74-C74)+(F74-E74)+#REF!,IF(AND(H74="Déplacement",N74="Retour Chine",B74&gt;#REF!),(D74-C74)+(F74-E74)+#REF!,IF(AND(H74="Déplacement",((D74-C74)+(F74-E74))&lt;I74),I74,IF(AND(H74="Déplacement",N74="Retour Chine",B74&lt;#REF!),(D74-C74)+(F74-E74)+#REF!,(D74-C74)+(F74-E74))))))))))))</f>
        <v>#REF!</v>
      </c>
      <c r="K74" s="147" t="e">
        <f>IF(L74&gt;0,#REF!-L74,0)</f>
        <v>#REF!</v>
      </c>
      <c r="L74" s="148" t="e">
        <f>IF(OR(H74="Recup"),#REF!-J74,#REF!)</f>
        <v>#REF!</v>
      </c>
      <c r="M74" s="199"/>
      <c r="N74" s="200"/>
      <c r="O74" s="149" t="e">
        <f t="shared" si="0"/>
        <v>#REF!</v>
      </c>
      <c r="P74" s="150" t="str">
        <f t="shared" si="1"/>
        <v/>
      </c>
      <c r="Q74" s="361"/>
      <c r="R74" s="381"/>
      <c r="S74" s="201"/>
      <c r="T74" s="384"/>
      <c r="U74" s="386"/>
      <c r="V74" s="97" t="s">
        <v>52</v>
      </c>
      <c r="W74" s="98" t="e">
        <f>IF(AND(G73="",(Y74-35)&gt;0),(Y74-35-W75-W76),IF(AND(G73="Enceinte",(Y74-35)&gt;0),(Y74-35-W75-W76),0))</f>
        <v>#REF!</v>
      </c>
      <c r="X74" s="99" t="s">
        <v>35</v>
      </c>
      <c r="Y74" s="100" t="e">
        <f>(SUM(J73:J79))*24-(SUM(O73:O79))*24</f>
        <v>#REF!</v>
      </c>
      <c r="Z74" s="101">
        <f>SUM(P73:P79)</f>
        <v>0</v>
      </c>
      <c r="AA74" s="91"/>
      <c r="AB74" s="394" t="s">
        <v>70</v>
      </c>
      <c r="AC74" s="392" t="e">
        <f>Y58+Y65+Y72+Y79</f>
        <v>#REF!</v>
      </c>
    </row>
    <row r="75" spans="1:29" s="41" customFormat="1" ht="15.75" thickBot="1" x14ac:dyDescent="0.3">
      <c r="A75" s="143" t="s">
        <v>53</v>
      </c>
      <c r="B75" s="144">
        <v>43152</v>
      </c>
      <c r="C75" s="195">
        <v>0.375</v>
      </c>
      <c r="D75" s="196">
        <v>0.54166666666666663</v>
      </c>
      <c r="E75" s="196">
        <v>0.58333333333333337</v>
      </c>
      <c r="F75" s="197">
        <v>0.70833333333333337</v>
      </c>
      <c r="G75" s="378"/>
      <c r="H75" s="198" t="s">
        <v>44</v>
      </c>
      <c r="I75" s="146" t="e">
        <f>IF(H75="Normal",#REF!,IF(H75="Recup",#REF!,IF(H75="CP journée",#REF!,IF(H75="Enceinte",#REF!,IF(H75="temps partiel",#REF!,IF(H75="Sans solde",#REF!,IF(H75="Arrêt",#REF!,IF(H75="CP matin",#REF!,IF(H75="Déplacement",#REF!,IF(H75="CP Après-midi",#REF!,IF(H75="Férié",#REF!,IF(H75="Maternité",#REF!,0))))))))))))</f>
        <v>#REF!</v>
      </c>
      <c r="J75" s="145" t="e">
        <f>IF(H75="Demi CP",I75,IF(AND(H75="Déplacement",N75="Arrivée Chine",B75&gt;=#REF!,B75&lt;=#REF!),(D75-C75)+(F75-E75)-#REF!,IF(AND(H75="Déplacement",N75="Arrivée Chine",B75&gt;#REF!,B75&lt;#REF!),(D75-C75)+(F75-E75)-#REF!,IF(AND(H75="Déplacement",N75="Arrivée Chine",B75&gt;#REF!),(D75-C75)+(F75-E75)-#REF!,IF(AND(H75="Déplacement",((D75-C75)+(F75-E75))&lt;I75),I75,IF(AND(H75="Déplacement",N75="Arrivée Chine",B75&lt;#REF!),(D75-C75)+(F75-E75)-#REF!,IF(AND(H75="Déplacement",N75="Retour Chine",B75&gt;=#REF!,B75&lt;=#REF!),(D75-C75)+(F75-E75)+#REF!,IF(AND(H75="Déplacement",N75="Retour Chine",B75&gt;#REF!,B75&lt;#REF!),(D75-C75)+(F75-E75)+#REF!,IF(AND(H75="Déplacement",N75="Retour Chine",B75&gt;#REF!),(D75-C75)+(F75-E75)+#REF!,IF(AND(H75="Déplacement",((D75-C75)+(F75-E75))&lt;I75),I75,IF(AND(H75="Déplacement",N75="Retour Chine",B75&lt;#REF!),(D75-C75)+(F75-E75)+#REF!,(D75-C75)+(F75-E75))))))))))))</f>
        <v>#REF!</v>
      </c>
      <c r="K75" s="153" t="e">
        <f>IF(L75&gt;0,#REF!-L75,0)</f>
        <v>#REF!</v>
      </c>
      <c r="L75" s="154" t="e">
        <f>IF(OR(H75="Recup"),#REF!-J75,#REF!)</f>
        <v>#REF!</v>
      </c>
      <c r="M75" s="199"/>
      <c r="N75" s="200"/>
      <c r="O75" s="149" t="e">
        <f t="shared" si="0"/>
        <v>#REF!</v>
      </c>
      <c r="P75" s="150" t="str">
        <f t="shared" si="1"/>
        <v/>
      </c>
      <c r="Q75" s="361"/>
      <c r="R75" s="381"/>
      <c r="S75" s="201"/>
      <c r="T75" s="384"/>
      <c r="U75" s="386"/>
      <c r="V75" s="104">
        <v>0.5</v>
      </c>
      <c r="W75" s="98" t="e">
        <f>IF((Y74-43)&lt;0,0,(Y74-43))</f>
        <v>#REF!</v>
      </c>
      <c r="X75" s="105" t="s">
        <v>54</v>
      </c>
      <c r="Y75" s="106" t="e">
        <f>(Y74-Y73)-J79*24</f>
        <v>#REF!</v>
      </c>
      <c r="Z75" s="107" t="s">
        <v>55</v>
      </c>
      <c r="AA75" s="91"/>
      <c r="AB75" s="395"/>
      <c r="AC75" s="393"/>
    </row>
    <row r="76" spans="1:29" s="41" customFormat="1" ht="15.75" thickBot="1" x14ac:dyDescent="0.3">
      <c r="A76" s="143" t="s">
        <v>56</v>
      </c>
      <c r="B76" s="144">
        <v>43153</v>
      </c>
      <c r="C76" s="195">
        <v>0.375</v>
      </c>
      <c r="D76" s="196">
        <v>0.54166666666666663</v>
      </c>
      <c r="E76" s="196">
        <v>0.58333333333333337</v>
      </c>
      <c r="F76" s="197">
        <v>0.70833333333333337</v>
      </c>
      <c r="G76" s="378"/>
      <c r="H76" s="202" t="s">
        <v>44</v>
      </c>
      <c r="I76" s="146" t="e">
        <f>IF(H76="Normal",#REF!,IF(H76="Recup",#REF!,IF(H76="CP journée",#REF!,IF(H76="Enceinte",#REF!,IF(H76="temps partiel",#REF!,IF(H76="Sans solde",#REF!,IF(H76="Arrêt",#REF!,IF(H76="CP matin",#REF!,IF(H76="Déplacement",#REF!,IF(H76="CP Après-midi",#REF!,IF(H76="Férié",#REF!,IF(H76="Maternité",#REF!,0))))))))))))</f>
        <v>#REF!</v>
      </c>
      <c r="J76" s="145" t="e">
        <f>IF(H76="Demi CP",I76,IF(AND(H76="Déplacement",N76="Arrivée Chine",B76&gt;=#REF!,B76&lt;=#REF!),(D76-C76)+(F76-E76)-#REF!,IF(AND(H76="Déplacement",N76="Arrivée Chine",B76&gt;#REF!,B76&lt;#REF!),(D76-C76)+(F76-E76)-#REF!,IF(AND(H76="Déplacement",N76="Arrivée Chine",B76&gt;#REF!),(D76-C76)+(F76-E76)-#REF!,IF(AND(H76="Déplacement",((D76-C76)+(F76-E76))&lt;I76),I76,IF(AND(H76="Déplacement",N76="Arrivée Chine",B76&lt;#REF!),(D76-C76)+(F76-E76)-#REF!,IF(AND(H76="Déplacement",N76="Retour Chine",B76&gt;=#REF!,B76&lt;=#REF!),(D76-C76)+(F76-E76)+#REF!,IF(AND(H76="Déplacement",N76="Retour Chine",B76&gt;#REF!,B76&lt;#REF!),(D76-C76)+(F76-E76)+#REF!,IF(AND(H76="Déplacement",N76="Retour Chine",B76&gt;#REF!),(D76-C76)+(F76-E76)+#REF!,IF(AND(H76="Déplacement",((D76-C76)+(F76-E76))&lt;I76),I76,IF(AND(H76="Déplacement",N76="Retour Chine",B76&lt;#REF!),(D76-C76)+(F76-E76)+#REF!,(D76-C76)+(F76-E76))))))))))))</f>
        <v>#REF!</v>
      </c>
      <c r="K76" s="156" t="e">
        <f>IF(L76&gt;0,#REF!-L76,0)</f>
        <v>#REF!</v>
      </c>
      <c r="L76" s="157" t="e">
        <f>IF(OR(H76="Recup"),#REF!-J76,#REF!)</f>
        <v>#REF!</v>
      </c>
      <c r="M76" s="199"/>
      <c r="N76" s="200"/>
      <c r="O76" s="149" t="e">
        <f t="shared" si="0"/>
        <v>#REF!</v>
      </c>
      <c r="P76" s="150" t="str">
        <f t="shared" si="1"/>
        <v/>
      </c>
      <c r="Q76" s="361"/>
      <c r="R76" s="381"/>
      <c r="S76" s="201"/>
      <c r="T76" s="384"/>
      <c r="U76" s="386"/>
      <c r="V76" s="110">
        <v>1</v>
      </c>
      <c r="W76" s="98" t="e">
        <f>IF(M79="",J79*24,0)</f>
        <v>#REF!</v>
      </c>
      <c r="X76" s="111" t="s">
        <v>57</v>
      </c>
      <c r="Y76" s="112">
        <f>COUNTIF(H73:H77,"Arrêt")</f>
        <v>0</v>
      </c>
      <c r="Z76" s="107">
        <f>COUNTIF(H73:H77,"Férié")</f>
        <v>0</v>
      </c>
      <c r="AA76" s="91"/>
    </row>
    <row r="77" spans="1:29" s="41" customFormat="1" ht="15.75" customHeight="1" thickBot="1" x14ac:dyDescent="0.3">
      <c r="A77" s="143" t="s">
        <v>58</v>
      </c>
      <c r="B77" s="144">
        <v>43154</v>
      </c>
      <c r="C77" s="195">
        <v>0.375</v>
      </c>
      <c r="D77" s="196">
        <v>0.54166666666666663</v>
      </c>
      <c r="E77" s="196">
        <v>0.58333333333333337</v>
      </c>
      <c r="F77" s="197">
        <v>0.70833333333333337</v>
      </c>
      <c r="G77" s="378"/>
      <c r="H77" s="198" t="s">
        <v>44</v>
      </c>
      <c r="I77" s="146" t="e">
        <f>IF(H77="Normal",#REF!,IF(H77="Recup",#REF!,IF(H77="CP journée",#REF!,IF(H77="Enceinte",#REF!,IF(H77="temps partiel",#REF!,IF(H77="Sans solde",#REF!,IF(H77="Arrêt",#REF!,IF(H77="CP matin",#REF!,IF(H77="Déplacement",#REF!,IF(H77="CP Après-midi",#REF!,IF(H77="Férié",#REF!,IF(H77="Maternité",#REF!,0))))))))))))</f>
        <v>#REF!</v>
      </c>
      <c r="J77" s="145" t="e">
        <f>IF(H77="Demi CP",I77,IF(AND(H77="Déplacement",N77="Arrivée Chine",B77&gt;=#REF!,B77&lt;=#REF!),(D77-C77)+(F77-E77)-#REF!,IF(AND(H77="Déplacement",N77="Arrivée Chine",B77&gt;#REF!,B77&lt;#REF!),(D77-C77)+(F77-E77)-#REF!,IF(AND(H77="Déplacement",N77="Arrivée Chine",B77&gt;#REF!),(D77-C77)+(F77-E77)-#REF!,IF(AND(H77="Déplacement",((D77-C77)+(F77-E77))&lt;I77),I77,IF(AND(H77="Déplacement",N77="Arrivée Chine",B77&lt;#REF!),(D77-C77)+(F77-E77)-#REF!,IF(AND(H77="Déplacement",N77="Retour Chine",B77&gt;=#REF!,B77&lt;=#REF!),(D77-C77)+(F77-E77)+#REF!,IF(AND(H77="Déplacement",N77="Retour Chine",B77&gt;#REF!,B77&lt;#REF!),(D77-C77)+(F77-E77)+#REF!,IF(AND(H77="Déplacement",N77="Retour Chine",B77&gt;#REF!),(D77-C77)+(F77-E77)+#REF!,IF(AND(H77="Déplacement",((D77-C77)+(F77-E77))&lt;I77),I77,IF(AND(H77="Déplacement",N77="Retour Chine",B77&lt;#REF!),(D77-C77)+(F77-E77)+#REF!,(D77-C77)+(F77-E77))))))))))))</f>
        <v>#REF!</v>
      </c>
      <c r="K77" s="153" t="e">
        <f>IF(L77&gt;0,#REF!-L77,0)</f>
        <v>#REF!</v>
      </c>
      <c r="L77" s="154" t="e">
        <f>IF(OR(H77="Recup"),#REF!-J77,#REF!)</f>
        <v>#REF!</v>
      </c>
      <c r="M77" s="199"/>
      <c r="N77" s="200"/>
      <c r="O77" s="149" t="e">
        <f t="shared" si="0"/>
        <v>#REF!</v>
      </c>
      <c r="P77" s="150" t="str">
        <f t="shared" si="1"/>
        <v/>
      </c>
      <c r="Q77" s="361"/>
      <c r="R77" s="381"/>
      <c r="S77" s="201"/>
      <c r="T77" s="384"/>
      <c r="U77" s="386"/>
      <c r="V77" s="113" t="s">
        <v>3</v>
      </c>
      <c r="W77" s="114" t="e">
        <f>IF(G73="Enceinte",(SUM(L73:L77))-COUNTIF(H73:H77,"Recup")*#REF!,SUM(L73:L77))</f>
        <v>#REF!</v>
      </c>
      <c r="X77" s="115" t="s">
        <v>59</v>
      </c>
      <c r="Y77" s="116">
        <f>COUNTIF(H73:H77,"sans solde")</f>
        <v>0</v>
      </c>
      <c r="Z77" s="328" t="s">
        <v>148</v>
      </c>
      <c r="AA77" s="91"/>
    </row>
    <row r="78" spans="1:29" s="41" customFormat="1" x14ac:dyDescent="0.25">
      <c r="A78" s="143" t="s">
        <v>60</v>
      </c>
      <c r="B78" s="144">
        <v>43155</v>
      </c>
      <c r="C78" s="203"/>
      <c r="D78" s="204"/>
      <c r="E78" s="204"/>
      <c r="F78" s="205"/>
      <c r="G78" s="378"/>
      <c r="H78" s="206"/>
      <c r="I78" s="146">
        <f>IF(H78="Normal",#REF!,IF(H78="Recup",#REF!,IF(H78="CP journée",#REF!,IF(H78="Enceinte",#REF!,IF(H78="temps partiel",#REF!,IF(H78="Sans solde",#REF!,IF(H78="Arrêt",#REF!,IF(H78="CP matin",#REF!,IF(H78="Déplacement",#REF!,IF(H78="CP Après-midi",#REF!,IF(H78="Férié",#REF!,IF(H78="Maternité",#REF!,0))))))))))))</f>
        <v>0</v>
      </c>
      <c r="J78" s="145" t="e">
        <f>IF(H78="Demi CP",I78,IF(AND(H78="Déplacement",N78="Arrivée Chine",B78&gt;=#REF!,B78&lt;=#REF!),(D78-C78)+(F78-E78)-#REF!,IF(AND(H78="Déplacement",N78="Arrivée Chine",B78&gt;#REF!,B78&lt;#REF!),(D78-C78)+(F78-E78)-#REF!,IF(AND(H78="Déplacement",N78="Arrivée Chine",B78&gt;#REF!),(D78-C78)+(F78-E78)-#REF!,IF(AND(H78="Déplacement",((D78-C78)+(F78-E78))&lt;I78),I78,IF(AND(H78="Déplacement",N78="Arrivée Chine",B78&lt;#REF!),(D78-C78)+(F78-E78)-#REF!,IF(AND(H78="Déplacement",N78="Retour Chine",B78&gt;=#REF!,B78&lt;=#REF!),(D78-C78)+(F78-E78)+#REF!,IF(AND(H78="Déplacement",N78="Retour Chine",B78&gt;#REF!,B78&lt;#REF!),(D78-C78)+(F78-E78)+#REF!,IF(AND(H78="Déplacement",N78="Retour Chine",B78&gt;#REF!),(D78-C78)+(F78-E78)+#REF!,IF(AND(H78="Déplacement",((D78-C78)+(F78-E78))&lt;I78),I78,IF(AND(H78="Déplacement",N78="Retour Chine",B78&lt;#REF!),(D78-C78)+(F78-E78)+#REF!,(D78-C78)+(F78-E78))))))))))))</f>
        <v>#REF!</v>
      </c>
      <c r="K78" s="161" t="e">
        <f>IF(L78&gt;0,#REF!-L78,0)</f>
        <v>#REF!</v>
      </c>
      <c r="L78" s="162" t="e">
        <f>IF(OR(H78="Recup"),#REF!-J78,#REF!)</f>
        <v>#REF!</v>
      </c>
      <c r="M78" s="199"/>
      <c r="N78" s="200"/>
      <c r="O78" s="149" t="e">
        <f t="shared" si="0"/>
        <v>#REF!</v>
      </c>
      <c r="P78" s="150" t="str">
        <f t="shared" si="1"/>
        <v/>
      </c>
      <c r="Q78" s="361"/>
      <c r="R78" s="381"/>
      <c r="S78" s="201"/>
      <c r="T78" s="384"/>
      <c r="U78" s="386"/>
      <c r="V78" s="119" t="s">
        <v>61</v>
      </c>
      <c r="W78" s="120" t="e">
        <f>IF(AND(G73="Temps partiel",Y75&gt;0),Y75-W79-W75-W76,0)</f>
        <v>#REF!</v>
      </c>
      <c r="X78" s="121" t="s">
        <v>62</v>
      </c>
      <c r="Y78" s="122">
        <f>COUNTIF(H73:H77,"CP journée")+(COUNTIF(H73:H77,"CP matin"))/2+(COUNTIF(H73:H77,"CP Après-midi"))/2</f>
        <v>0</v>
      </c>
      <c r="Z78" s="329"/>
      <c r="AA78" s="91"/>
      <c r="AB78" s="179"/>
    </row>
    <row r="79" spans="1:29" s="41" customFormat="1" ht="15.75" thickBot="1" x14ac:dyDescent="0.3">
      <c r="A79" s="164" t="s">
        <v>64</v>
      </c>
      <c r="B79" s="165">
        <v>43156</v>
      </c>
      <c r="C79" s="207"/>
      <c r="D79" s="208"/>
      <c r="E79" s="208"/>
      <c r="F79" s="209"/>
      <c r="G79" s="379"/>
      <c r="H79" s="210"/>
      <c r="I79" s="166">
        <f>IF(H79="Normal",#REF!,IF(H79="Recup",#REF!,IF(H79="CP journée",#REF!,IF(H79="Enceinte",#REF!,IF(H79="temps partiel",#REF!,IF(H79="Sans solde",#REF!,IF(H79="Arrêt",#REF!,IF(H79="CP matin",#REF!,IF(H79="Déplacement",#REF!,IF(H79="CP Après-midi",#REF!,IF(H79="Férié",#REF!,IF(H79="Maternité",#REF!,0))))))))))))</f>
        <v>0</v>
      </c>
      <c r="J79" s="167" t="e">
        <f>IF(H79="Demi CP",I79,IF(AND(H79="Déplacement",N79="Arrivée Chine",B79&gt;=#REF!,B79&lt;=#REF!),(D79-C79)+(F79-E79)-#REF!,IF(AND(H79="Déplacement",N79="Arrivée Chine",B79&gt;#REF!,B79&lt;#REF!),(D79-C79)+(F79-E79)-#REF!,IF(AND(H79="Déplacement",N79="Arrivée Chine",B79&gt;#REF!),(D79-C79)+(F79-E79)-#REF!,IF(AND(H79="Déplacement",((D79-C79)+(F79-E79))&lt;I79),I79,IF(AND(H79="Déplacement",N79="Arrivée Chine",B79&lt;#REF!),(D79-C79)+(F79-E79)-#REF!,IF(AND(H79="Déplacement",N79="Retour Chine",B79&gt;=#REF!,B79&lt;=#REF!),(D79-C79)+(F79-E79)+#REF!,IF(AND(H79="Déplacement",N79="Retour Chine",B79&gt;#REF!,B79&lt;#REF!),(D79-C79)+(F79-E79)+#REF!,IF(AND(H79="Déplacement",N79="Retour Chine",B79&gt;#REF!),(D79-C79)+(F79-E79)+#REF!,IF(AND(H79="Déplacement",((D79-C79)+(F79-E79))&lt;I79),I79,IF(AND(H79="Déplacement",N79="Retour Chine",B79&lt;#REF!),(D79-C79)+(F79-E79)+#REF!,(D79-C79)+(F79-E79))))))))))))</f>
        <v>#REF!</v>
      </c>
      <c r="K79" s="168" t="e">
        <f>IF(L79&gt;0,#REF!-L79,0)</f>
        <v>#REF!</v>
      </c>
      <c r="L79" s="169" t="e">
        <f>IF(OR(H79="Recup"),#REF!-J79,#REF!)</f>
        <v>#REF!</v>
      </c>
      <c r="M79" s="211"/>
      <c r="N79" s="212"/>
      <c r="O79" s="170" t="e">
        <f t="shared" si="0"/>
        <v>#REF!</v>
      </c>
      <c r="P79" s="171" t="str">
        <f t="shared" si="1"/>
        <v/>
      </c>
      <c r="Q79" s="362"/>
      <c r="R79" s="382"/>
      <c r="S79" s="213"/>
      <c r="T79" s="384"/>
      <c r="U79" s="387"/>
      <c r="V79" s="129" t="s">
        <v>65</v>
      </c>
      <c r="W79" s="130" t="e">
        <f>IF(AND(G73="Temps partiel",Y75&gt;3),Y75-3-W75-W76,0)</f>
        <v>#REF!</v>
      </c>
      <c r="X79" s="131" t="s">
        <v>66</v>
      </c>
      <c r="Y79" s="132" t="e">
        <f>W73+(W74*1.25)+(W75*1.5)+(W76*2)+(W78*1.1)+(W79*1.25)</f>
        <v>#REF!</v>
      </c>
      <c r="Z79" s="244" t="e">
        <f>IF(SUM(J73:J79)*24-SUM(I73:I79)*24&lt;0,(SUM(J73:J79)*24-SUM(I73:I79)*24),0)</f>
        <v>#REF!</v>
      </c>
      <c r="AA79" s="91"/>
    </row>
    <row r="80" spans="1:29" s="41" customFormat="1" ht="30" customHeight="1" x14ac:dyDescent="0.25">
      <c r="A80" s="173" t="s">
        <v>43</v>
      </c>
      <c r="B80" s="134">
        <v>43157</v>
      </c>
      <c r="C80" s="188">
        <v>0.375</v>
      </c>
      <c r="D80" s="189">
        <v>0.54166666666666663</v>
      </c>
      <c r="E80" s="189">
        <v>0.58333333333333337</v>
      </c>
      <c r="F80" s="190">
        <v>0.70833333333333337</v>
      </c>
      <c r="G80" s="377"/>
      <c r="H80" s="191" t="s">
        <v>44</v>
      </c>
      <c r="I80" s="136" t="e">
        <f>IF(H80="Normal",#REF!,IF(H80="Recup",#REF!,IF(H80="CP journée",#REF!,IF(H80="Enceinte",#REF!,IF(H80="temps partiel",#REF!,IF(H80="Sans solde",#REF!,IF(H80="Arrêt",#REF!,IF(H80="CP matin",#REF!,IF(H80="Déplacement",#REF!,IF(H80="CP Après-midi",#REF!,IF(H80="Férié",#REF!,IF(H80="Maternité",#REF!,0))))))))))))</f>
        <v>#REF!</v>
      </c>
      <c r="J80" s="135" t="e">
        <f>IF(H80="Demi CP",I80,IF(AND(H80="Déplacement",N80="Arrivée Chine",B80&gt;=#REF!,B80&lt;=#REF!),(D80-C80)+(F80-E80)-#REF!,IF(AND(H80="Déplacement",N80="Arrivée Chine",B80&gt;#REF!,B80&lt;#REF!),(D80-C80)+(F80-E80)-#REF!,IF(AND(H80="Déplacement",N80="Arrivée Chine",B80&gt;#REF!),(D80-C80)+(F80-E80)-#REF!,IF(AND(H80="Déplacement",((D80-C80)+(F80-E80))&lt;I80),I80,IF(AND(H80="Déplacement",N80="Arrivée Chine",B80&lt;#REF!),(D80-C80)+(F80-E80)-#REF!,IF(AND(H80="Déplacement",N80="Retour Chine",B80&gt;=#REF!,B80&lt;=#REF!),(D80-C80)+(F80-E80)+#REF!,IF(AND(H80="Déplacement",N80="Retour Chine",B80&gt;#REF!,B80&lt;#REF!),(D80-C80)+(F80-E80)+#REF!,IF(AND(H80="Déplacement",N80="Retour Chine",B80&gt;#REF!),(D80-C80)+(F80-E80)+#REF!,IF(AND(H80="Déplacement",((D80-C80)+(F80-E80))&lt;I80),I80,IF(AND(H80="Déplacement",N80="Retour Chine",B80&lt;#REF!),(D80-C80)+(F80-E80)+#REF!,(D80-C80)+(F80-E80))))))))))))</f>
        <v>#REF!</v>
      </c>
      <c r="K80" s="137" t="e">
        <f>IF(L80&gt;0,#REF!-L80,0)</f>
        <v>#REF!</v>
      </c>
      <c r="L80" s="138" t="e">
        <f>IF(OR(H80="Recup"),#REF!-J80,#REF!)</f>
        <v>#REF!</v>
      </c>
      <c r="M80" s="192"/>
      <c r="N80" s="193"/>
      <c r="O80" s="139" t="e">
        <f t="shared" si="0"/>
        <v>#REF!</v>
      </c>
      <c r="P80" s="140" t="str">
        <f t="shared" si="1"/>
        <v/>
      </c>
      <c r="Q80" s="360" t="s">
        <v>45</v>
      </c>
      <c r="R80" s="380" t="s">
        <v>46</v>
      </c>
      <c r="S80" s="194"/>
      <c r="T80" s="383" t="s">
        <v>77</v>
      </c>
      <c r="U80" s="385" t="s">
        <v>78</v>
      </c>
      <c r="V80" s="86" t="s">
        <v>49</v>
      </c>
      <c r="W80" s="87" t="e">
        <f>IF(AND(G80="",(Y82)&gt;0),Y82-W81-W82,IF(AND(G80="Enceinte",(Y82)&gt;0),Y82-W81-W82,0))</f>
        <v>#REF!</v>
      </c>
      <c r="X80" s="88" t="s">
        <v>34</v>
      </c>
      <c r="Y80" s="89" t="e">
        <f>(SUM(I80:I84)*24+SUM(K80:K84)*24)</f>
        <v>#REF!</v>
      </c>
      <c r="Z80" s="90" t="s">
        <v>50</v>
      </c>
      <c r="AA80" s="91"/>
    </row>
    <row r="81" spans="1:29" s="41" customFormat="1" ht="15.75" thickBot="1" x14ac:dyDescent="0.3">
      <c r="A81" s="143" t="s">
        <v>51</v>
      </c>
      <c r="B81" s="144">
        <v>43158</v>
      </c>
      <c r="C81" s="195">
        <v>0.375</v>
      </c>
      <c r="D81" s="196">
        <v>0.54166666666666663</v>
      </c>
      <c r="E81" s="196">
        <v>0.58333333333333337</v>
      </c>
      <c r="F81" s="197">
        <v>0.70833333333333337</v>
      </c>
      <c r="G81" s="378"/>
      <c r="H81" s="198" t="s">
        <v>44</v>
      </c>
      <c r="I81" s="146" t="e">
        <f>IF(H81="Normal",#REF!,IF(H81="Recup",#REF!,IF(H81="CP journée",#REF!,IF(H81="Enceinte",#REF!,IF(H81="temps partiel",#REF!,IF(H81="Sans solde",#REF!,IF(H81="Arrêt",#REF!,IF(H81="CP matin",#REF!,IF(H81="Déplacement",#REF!,IF(H81="CP Après-midi",#REF!,IF(H81="Férié",#REF!,IF(H81="Maternité",#REF!,0))))))))))))</f>
        <v>#REF!</v>
      </c>
      <c r="J81" s="145" t="e">
        <f>IF(H81="Demi CP",I81,IF(AND(H81="Déplacement",N81="Arrivée Chine",B81&gt;=#REF!,B81&lt;=#REF!),(D81-C81)+(F81-E81)-#REF!,IF(AND(H81="Déplacement",N81="Arrivée Chine",B81&gt;#REF!,B81&lt;#REF!),(D81-C81)+(F81-E81)-#REF!,IF(AND(H81="Déplacement",N81="Arrivée Chine",B81&gt;#REF!),(D81-C81)+(F81-E81)-#REF!,IF(AND(H81="Déplacement",((D81-C81)+(F81-E81))&lt;I81),I81,IF(AND(H81="Déplacement",N81="Arrivée Chine",B81&lt;#REF!),(D81-C81)+(F81-E81)-#REF!,IF(AND(H81="Déplacement",N81="Retour Chine",B81&gt;=#REF!,B81&lt;=#REF!),(D81-C81)+(F81-E81)+#REF!,IF(AND(H81="Déplacement",N81="Retour Chine",B81&gt;#REF!,B81&lt;#REF!),(D81-C81)+(F81-E81)+#REF!,IF(AND(H81="Déplacement",N81="Retour Chine",B81&gt;#REF!),(D81-C81)+(F81-E81)+#REF!,IF(AND(H81="Déplacement",((D81-C81)+(F81-E81))&lt;I81),I81,IF(AND(H81="Déplacement",N81="Retour Chine",B81&lt;#REF!),(D81-C81)+(F81-E81)+#REF!,(D81-C81)+(F81-E81))))))))))))</f>
        <v>#REF!</v>
      </c>
      <c r="K81" s="147" t="e">
        <f>IF(L81&gt;0,#REF!-L81,0)</f>
        <v>#REF!</v>
      </c>
      <c r="L81" s="148" t="e">
        <f>IF(OR(H81="Recup"),#REF!-J81,#REF!)</f>
        <v>#REF!</v>
      </c>
      <c r="M81" s="199"/>
      <c r="N81" s="200"/>
      <c r="O81" s="149" t="e">
        <f t="shared" si="0"/>
        <v>#REF!</v>
      </c>
      <c r="P81" s="150" t="str">
        <f t="shared" si="1"/>
        <v/>
      </c>
      <c r="Q81" s="361"/>
      <c r="R81" s="381"/>
      <c r="S81" s="201"/>
      <c r="T81" s="384"/>
      <c r="U81" s="386"/>
      <c r="V81" s="97" t="s">
        <v>52</v>
      </c>
      <c r="W81" s="98" t="e">
        <f>IF(AND(G80="",(Y81-35)&gt;0),(Y81-35-W82-W83),IF(AND(G80="Enceinte",(Y81-35)&gt;0),(Y81-35-W82-W83),0))</f>
        <v>#REF!</v>
      </c>
      <c r="X81" s="99" t="s">
        <v>35</v>
      </c>
      <c r="Y81" s="100" t="e">
        <f>(SUM(J80:J86))*24-(SUM(O80:O86))*24</f>
        <v>#REF!</v>
      </c>
      <c r="Z81" s="101">
        <f>SUM(P80:P86)</f>
        <v>0</v>
      </c>
    </row>
    <row r="82" spans="1:29" s="41" customFormat="1" ht="15.75" thickBot="1" x14ac:dyDescent="0.3">
      <c r="A82" s="143" t="s">
        <v>53</v>
      </c>
      <c r="B82" s="144">
        <v>43159</v>
      </c>
      <c r="C82" s="195">
        <v>0.375</v>
      </c>
      <c r="D82" s="196">
        <v>0.54166666666666663</v>
      </c>
      <c r="E82" s="196">
        <v>0.58333333333333337</v>
      </c>
      <c r="F82" s="197">
        <v>0.70833333333333337</v>
      </c>
      <c r="G82" s="378"/>
      <c r="H82" s="198" t="s">
        <v>44</v>
      </c>
      <c r="I82" s="146" t="e">
        <f>IF(H82="Normal",#REF!,IF(H82="Recup",#REF!,IF(H82="CP journée",#REF!,IF(H82="Enceinte",#REF!,IF(H82="temps partiel",#REF!,IF(H82="Sans solde",#REF!,IF(H82="Arrêt",#REF!,IF(H82="CP matin",#REF!,IF(H82="Déplacement",#REF!,IF(H82="CP Après-midi",#REF!,IF(H82="Férié",#REF!,IF(H82="Maternité",#REF!,0))))))))))))</f>
        <v>#REF!</v>
      </c>
      <c r="J82" s="145" t="e">
        <f>IF(H82="Demi CP",I82,IF(AND(H82="Déplacement",N82="Arrivée Chine",B82&gt;=#REF!,B82&lt;=#REF!),(D82-C82)+(F82-E82)-#REF!,IF(AND(H82="Déplacement",N82="Arrivée Chine",B82&gt;#REF!,B82&lt;#REF!),(D82-C82)+(F82-E82)-#REF!,IF(AND(H82="Déplacement",N82="Arrivée Chine",B82&gt;#REF!),(D82-C82)+(F82-E82)-#REF!,IF(AND(H82="Déplacement",((D82-C82)+(F82-E82))&lt;I82),I82,IF(AND(H82="Déplacement",N82="Arrivée Chine",B82&lt;#REF!),(D82-C82)+(F82-E82)-#REF!,IF(AND(H82="Déplacement",N82="Retour Chine",B82&gt;=#REF!,B82&lt;=#REF!),(D82-C82)+(F82-E82)+#REF!,IF(AND(H82="Déplacement",N82="Retour Chine",B82&gt;#REF!,B82&lt;#REF!),(D82-C82)+(F82-E82)+#REF!,IF(AND(H82="Déplacement",N82="Retour Chine",B82&gt;#REF!),(D82-C82)+(F82-E82)+#REF!,IF(AND(H82="Déplacement",((D82-C82)+(F82-E82))&lt;I82),I82,IF(AND(H82="Déplacement",N82="Retour Chine",B82&lt;#REF!),(D82-C82)+(F82-E82)+#REF!,(D82-C82)+(F82-E82))))))))))))</f>
        <v>#REF!</v>
      </c>
      <c r="K82" s="153" t="e">
        <f>IF(L82&gt;0,#REF!-L82,0)</f>
        <v>#REF!</v>
      </c>
      <c r="L82" s="154" t="e">
        <f>IF(OR(H82="Recup"),#REF!-J82,#REF!)</f>
        <v>#REF!</v>
      </c>
      <c r="M82" s="199"/>
      <c r="N82" s="200"/>
      <c r="O82" s="149" t="e">
        <f t="shared" si="0"/>
        <v>#REF!</v>
      </c>
      <c r="P82" s="150" t="str">
        <f t="shared" si="1"/>
        <v/>
      </c>
      <c r="Q82" s="361"/>
      <c r="R82" s="381"/>
      <c r="S82" s="201"/>
      <c r="T82" s="384"/>
      <c r="U82" s="386"/>
      <c r="V82" s="104">
        <v>0.5</v>
      </c>
      <c r="W82" s="98" t="e">
        <f>IF((Y81-43)&lt;0,0,(Y81-43))</f>
        <v>#REF!</v>
      </c>
      <c r="X82" s="105" t="s">
        <v>54</v>
      </c>
      <c r="Y82" s="106" t="e">
        <f>(Y81-Y80)-J86*24</f>
        <v>#REF!</v>
      </c>
      <c r="Z82" s="107" t="s">
        <v>55</v>
      </c>
    </row>
    <row r="83" spans="1:29" s="41" customFormat="1" ht="15.75" thickBot="1" x14ac:dyDescent="0.3">
      <c r="A83" s="143" t="s">
        <v>56</v>
      </c>
      <c r="B83" s="144">
        <v>43160</v>
      </c>
      <c r="C83" s="195">
        <v>0.375</v>
      </c>
      <c r="D83" s="196">
        <v>0.54166666666666663</v>
      </c>
      <c r="E83" s="196">
        <v>0.58333333333333337</v>
      </c>
      <c r="F83" s="197">
        <v>0.70833333333333337</v>
      </c>
      <c r="G83" s="378"/>
      <c r="H83" s="202" t="s">
        <v>44</v>
      </c>
      <c r="I83" s="146" t="e">
        <f>IF(H83="Normal",#REF!,IF(H83="Recup",#REF!,IF(H83="CP journée",#REF!,IF(H83="Enceinte",#REF!,IF(H83="temps partiel",#REF!,IF(H83="Sans solde",#REF!,IF(H83="Arrêt",#REF!,IF(H83="CP matin",#REF!,IF(H83="Déplacement",#REF!,IF(H83="CP Après-midi",#REF!,IF(H83="Férié",#REF!,IF(H83="Maternité",#REF!,0))))))))))))</f>
        <v>#REF!</v>
      </c>
      <c r="J83" s="145" t="e">
        <f>IF(H83="Demi CP",I83,IF(AND(H83="Déplacement",N83="Arrivée Chine",B83&gt;=#REF!,B83&lt;=#REF!),(D83-C83)+(F83-E83)-#REF!,IF(AND(H83="Déplacement",N83="Arrivée Chine",B83&gt;#REF!,B83&lt;#REF!),(D83-C83)+(F83-E83)-#REF!,IF(AND(H83="Déplacement",N83="Arrivée Chine",B83&gt;#REF!),(D83-C83)+(F83-E83)-#REF!,IF(AND(H83="Déplacement",((D83-C83)+(F83-E83))&lt;I83),I83,IF(AND(H83="Déplacement",N83="Arrivée Chine",B83&lt;#REF!),(D83-C83)+(F83-E83)-#REF!,IF(AND(H83="Déplacement",N83="Retour Chine",B83&gt;=#REF!,B83&lt;=#REF!),(D83-C83)+(F83-E83)+#REF!,IF(AND(H83="Déplacement",N83="Retour Chine",B83&gt;#REF!,B83&lt;#REF!),(D83-C83)+(F83-E83)+#REF!,IF(AND(H83="Déplacement",N83="Retour Chine",B83&gt;#REF!),(D83-C83)+(F83-E83)+#REF!,IF(AND(H83="Déplacement",((D83-C83)+(F83-E83))&lt;I83),I83,IF(AND(H83="Déplacement",N83="Retour Chine",B83&lt;#REF!),(D83-C83)+(F83-E83)+#REF!,(D83-C83)+(F83-E83))))))))))))</f>
        <v>#REF!</v>
      </c>
      <c r="K83" s="156" t="e">
        <f>IF(L83&gt;0,#REF!-L83,0)</f>
        <v>#REF!</v>
      </c>
      <c r="L83" s="157" t="e">
        <f>IF(OR(H83="Recup"),#REF!-J83,#REF!)</f>
        <v>#REF!</v>
      </c>
      <c r="M83" s="199"/>
      <c r="N83" s="200"/>
      <c r="O83" s="149" t="e">
        <f t="shared" si="0"/>
        <v>#REF!</v>
      </c>
      <c r="P83" s="150" t="str">
        <f t="shared" si="1"/>
        <v/>
      </c>
      <c r="Q83" s="361"/>
      <c r="R83" s="381"/>
      <c r="S83" s="201"/>
      <c r="T83" s="384"/>
      <c r="U83" s="386"/>
      <c r="V83" s="110">
        <v>1</v>
      </c>
      <c r="W83" s="98" t="e">
        <f>IF(M86="",J86*24,0)</f>
        <v>#REF!</v>
      </c>
      <c r="X83" s="111" t="s">
        <v>57</v>
      </c>
      <c r="Y83" s="112">
        <f>COUNTIF(H80:H84,"Arrêt")</f>
        <v>0</v>
      </c>
      <c r="Z83" s="107">
        <f>COUNTIF(H80:H84,"Férié")</f>
        <v>0</v>
      </c>
    </row>
    <row r="84" spans="1:29" s="41" customFormat="1" ht="15.75" customHeight="1" thickBot="1" x14ac:dyDescent="0.3">
      <c r="A84" s="143" t="s">
        <v>58</v>
      </c>
      <c r="B84" s="144">
        <v>43161</v>
      </c>
      <c r="C84" s="195">
        <v>0.375</v>
      </c>
      <c r="D84" s="196">
        <v>0.54166666666666663</v>
      </c>
      <c r="E84" s="196">
        <v>0.58333333333333337</v>
      </c>
      <c r="F84" s="197">
        <v>0.70833333333333337</v>
      </c>
      <c r="G84" s="378"/>
      <c r="H84" s="198" t="s">
        <v>44</v>
      </c>
      <c r="I84" s="146" t="e">
        <f>IF(H84="Normal",#REF!,IF(H84="Recup",#REF!,IF(H84="CP journée",#REF!,IF(H84="Enceinte",#REF!,IF(H84="temps partiel",#REF!,IF(H84="Sans solde",#REF!,IF(H84="Arrêt",#REF!,IF(H84="CP matin",#REF!,IF(H84="Déplacement",#REF!,IF(H84="CP Après-midi",#REF!,IF(H84="Férié",#REF!,IF(H84="Maternité",#REF!,0))))))))))))</f>
        <v>#REF!</v>
      </c>
      <c r="J84" s="145" t="e">
        <f>IF(H84="Demi CP",I84,IF(AND(H84="Déplacement",N84="Arrivée Chine",B84&gt;=#REF!,B84&lt;=#REF!),(D84-C84)+(F84-E84)-#REF!,IF(AND(H84="Déplacement",N84="Arrivée Chine",B84&gt;#REF!,B84&lt;#REF!),(D84-C84)+(F84-E84)-#REF!,IF(AND(H84="Déplacement",N84="Arrivée Chine",B84&gt;#REF!),(D84-C84)+(F84-E84)-#REF!,IF(AND(H84="Déplacement",((D84-C84)+(F84-E84))&lt;I84),I84,IF(AND(H84="Déplacement",N84="Arrivée Chine",B84&lt;#REF!),(D84-C84)+(F84-E84)-#REF!,IF(AND(H84="Déplacement",N84="Retour Chine",B84&gt;=#REF!,B84&lt;=#REF!),(D84-C84)+(F84-E84)+#REF!,IF(AND(H84="Déplacement",N84="Retour Chine",B84&gt;#REF!,B84&lt;#REF!),(D84-C84)+(F84-E84)+#REF!,IF(AND(H84="Déplacement",N84="Retour Chine",B84&gt;#REF!),(D84-C84)+(F84-E84)+#REF!,IF(AND(H84="Déplacement",((D84-C84)+(F84-E84))&lt;I84),I84,IF(AND(H84="Déplacement",N84="Retour Chine",B84&lt;#REF!),(D84-C84)+(F84-E84)+#REF!,(D84-C84)+(F84-E84))))))))))))</f>
        <v>#REF!</v>
      </c>
      <c r="K84" s="153" t="e">
        <f>IF(L84&gt;0,#REF!-L84,0)</f>
        <v>#REF!</v>
      </c>
      <c r="L84" s="154" t="e">
        <f>IF(OR(H84="Recup"),#REF!-J84,#REF!)</f>
        <v>#REF!</v>
      </c>
      <c r="M84" s="199"/>
      <c r="N84" s="200"/>
      <c r="O84" s="149" t="e">
        <f t="shared" si="0"/>
        <v>#REF!</v>
      </c>
      <c r="P84" s="150" t="str">
        <f t="shared" si="1"/>
        <v/>
      </c>
      <c r="Q84" s="361"/>
      <c r="R84" s="381"/>
      <c r="S84" s="201"/>
      <c r="T84" s="384"/>
      <c r="U84" s="386"/>
      <c r="V84" s="113" t="s">
        <v>3</v>
      </c>
      <c r="W84" s="114" t="e">
        <f>IF(G80="Enceinte",(SUM(L80:L84))-COUNTIF(H80:H84,"Recup")*#REF!,SUM(L80:L84))</f>
        <v>#REF!</v>
      </c>
      <c r="X84" s="115" t="s">
        <v>59</v>
      </c>
      <c r="Y84" s="116">
        <f>COUNTIF(H80:H84,"sans solde")</f>
        <v>0</v>
      </c>
      <c r="Z84" s="328" t="s">
        <v>148</v>
      </c>
    </row>
    <row r="85" spans="1:29" s="41" customFormat="1" x14ac:dyDescent="0.25">
      <c r="A85" s="143" t="s">
        <v>60</v>
      </c>
      <c r="B85" s="144">
        <v>43162</v>
      </c>
      <c r="C85" s="203"/>
      <c r="D85" s="204"/>
      <c r="E85" s="204"/>
      <c r="F85" s="205"/>
      <c r="G85" s="378"/>
      <c r="H85" s="206"/>
      <c r="I85" s="146">
        <f>IF(H85="Normal",#REF!,IF(H85="Recup",#REF!,IF(H85="CP journée",#REF!,IF(H85="Enceinte",#REF!,IF(H85="temps partiel",#REF!,IF(H85="Sans solde",#REF!,IF(H85="Arrêt",#REF!,IF(H85="CP matin",#REF!,IF(H85="Déplacement",#REF!,IF(H85="CP Après-midi",#REF!,IF(H85="Férié",#REF!,IF(H85="Maternité",#REF!,0))))))))))))</f>
        <v>0</v>
      </c>
      <c r="J85" s="145" t="e">
        <f>IF(H85="Demi CP",I85,IF(AND(H85="Déplacement",N85="Arrivée Chine",B85&gt;=#REF!,B85&lt;=#REF!),(D85-C85)+(F85-E85)-#REF!,IF(AND(H85="Déplacement",N85="Arrivée Chine",B85&gt;#REF!,B85&lt;#REF!),(D85-C85)+(F85-E85)-#REF!,IF(AND(H85="Déplacement",N85="Arrivée Chine",B85&gt;#REF!),(D85-C85)+(F85-E85)-#REF!,IF(AND(H85="Déplacement",((D85-C85)+(F85-E85))&lt;I85),I85,IF(AND(H85="Déplacement",N85="Arrivée Chine",B85&lt;#REF!),(D85-C85)+(F85-E85)-#REF!,IF(AND(H85="Déplacement",N85="Retour Chine",B85&gt;=#REF!,B85&lt;=#REF!),(D85-C85)+(F85-E85)+#REF!,IF(AND(H85="Déplacement",N85="Retour Chine",B85&gt;#REF!,B85&lt;#REF!),(D85-C85)+(F85-E85)+#REF!,IF(AND(H85="Déplacement",N85="Retour Chine",B85&gt;#REF!),(D85-C85)+(F85-E85)+#REF!,IF(AND(H85="Déplacement",((D85-C85)+(F85-E85))&lt;I85),I85,IF(AND(H85="Déplacement",N85="Retour Chine",B85&lt;#REF!),(D85-C85)+(F85-E85)+#REF!,(D85-C85)+(F85-E85))))))))))))</f>
        <v>#REF!</v>
      </c>
      <c r="K85" s="161" t="e">
        <f>IF(L85&gt;0,#REF!-L85,0)</f>
        <v>#REF!</v>
      </c>
      <c r="L85" s="162" t="e">
        <f>IF(OR(H85="Recup"),#REF!-J85,#REF!)</f>
        <v>#REF!</v>
      </c>
      <c r="M85" s="199"/>
      <c r="N85" s="200"/>
      <c r="O85" s="149" t="e">
        <f t="shared" si="0"/>
        <v>#REF!</v>
      </c>
      <c r="P85" s="150" t="str">
        <f t="shared" si="1"/>
        <v/>
      </c>
      <c r="Q85" s="361"/>
      <c r="R85" s="381"/>
      <c r="S85" s="201"/>
      <c r="T85" s="384"/>
      <c r="U85" s="386"/>
      <c r="V85" s="119" t="s">
        <v>61</v>
      </c>
      <c r="W85" s="120" t="e">
        <f>IF(AND(G80="Temps partiel",Y82&gt;0),Y82-W86-W82-W83,0)</f>
        <v>#REF!</v>
      </c>
      <c r="X85" s="121" t="s">
        <v>62</v>
      </c>
      <c r="Y85" s="122">
        <f>COUNTIF(H80:H84,"CP journée")+(COUNTIF(H80:H84,"CP matin"))/2+(COUNTIF(H80:H84,"CP Après-midi"))/2</f>
        <v>0</v>
      </c>
      <c r="Z85" s="329"/>
      <c r="AB85" s="179" t="s">
        <v>77</v>
      </c>
      <c r="AC85" s="179" t="s">
        <v>79</v>
      </c>
    </row>
    <row r="86" spans="1:29" s="41" customFormat="1" ht="15.75" thickBot="1" x14ac:dyDescent="0.3">
      <c r="A86" s="164" t="s">
        <v>64</v>
      </c>
      <c r="B86" s="165">
        <v>43163</v>
      </c>
      <c r="C86" s="207"/>
      <c r="D86" s="208"/>
      <c r="E86" s="208"/>
      <c r="F86" s="209"/>
      <c r="G86" s="379"/>
      <c r="H86" s="210"/>
      <c r="I86" s="166">
        <f>IF(H86="Normal",#REF!,IF(H86="Recup",#REF!,IF(H86="CP journée",#REF!,IF(H86="Enceinte",#REF!,IF(H86="temps partiel",#REF!,IF(H86="Sans solde",#REF!,IF(H86="Arrêt",#REF!,IF(H86="CP matin",#REF!,IF(H86="Déplacement",#REF!,IF(H86="CP Après-midi",#REF!,IF(H86="Férié",#REF!,IF(H86="Maternité",#REF!,0))))))))))))</f>
        <v>0</v>
      </c>
      <c r="J86" s="167" t="e">
        <f>IF(H86="Demi CP",I86,IF(AND(H86="Déplacement",N86="Arrivée Chine",B86&gt;=#REF!,B86&lt;=#REF!),(D86-C86)+(F86-E86)-#REF!,IF(AND(H86="Déplacement",N86="Arrivée Chine",B86&gt;#REF!,B86&lt;#REF!),(D86-C86)+(F86-E86)-#REF!,IF(AND(H86="Déplacement",N86="Arrivée Chine",B86&gt;#REF!),(D86-C86)+(F86-E86)-#REF!,IF(AND(H86="Déplacement",((D86-C86)+(F86-E86))&lt;I86),I86,IF(AND(H86="Déplacement",N86="Arrivée Chine",B86&lt;#REF!),(D86-C86)+(F86-E86)-#REF!,IF(AND(H86="Déplacement",N86="Retour Chine",B86&gt;=#REF!,B86&lt;=#REF!),(D86-C86)+(F86-E86)+#REF!,IF(AND(H86="Déplacement",N86="Retour Chine",B86&gt;#REF!,B86&lt;#REF!),(D86-C86)+(F86-E86)+#REF!,IF(AND(H86="Déplacement",N86="Retour Chine",B86&gt;#REF!),(D86-C86)+(F86-E86)+#REF!,IF(AND(H86="Déplacement",((D86-C86)+(F86-E86))&lt;I86),I86,IF(AND(H86="Déplacement",N86="Retour Chine",B86&lt;#REF!),(D86-C86)+(F86-E86)+#REF!,(D86-C86)+(F86-E86))))))))))))</f>
        <v>#REF!</v>
      </c>
      <c r="K86" s="168" t="e">
        <f>IF(L86&gt;0,#REF!-L86,0)</f>
        <v>#REF!</v>
      </c>
      <c r="L86" s="169" t="e">
        <f>IF(OR(H86="Recup"),#REF!-J86,#REF!)</f>
        <v>#REF!</v>
      </c>
      <c r="M86" s="211"/>
      <c r="N86" s="212"/>
      <c r="O86" s="170" t="e">
        <f t="shared" si="0"/>
        <v>#REF!</v>
      </c>
      <c r="P86" s="171" t="str">
        <f t="shared" si="1"/>
        <v/>
      </c>
      <c r="Q86" s="362"/>
      <c r="R86" s="382"/>
      <c r="S86" s="213"/>
      <c r="T86" s="384"/>
      <c r="U86" s="387"/>
      <c r="V86" s="129" t="s">
        <v>65</v>
      </c>
      <c r="W86" s="130" t="e">
        <f>IF(AND(G80="Temps partiel",Y82&gt;3),Y82-3-W82-W83,0)</f>
        <v>#REF!</v>
      </c>
      <c r="X86" s="131" t="s">
        <v>66</v>
      </c>
      <c r="Y86" s="132" t="e">
        <f>W80+(W81*1.25)+(W82*1.5)+(W83*2)+(W85*1.1)+(W86*1.25)</f>
        <v>#REF!</v>
      </c>
      <c r="Z86" s="244" t="e">
        <f>IF(SUM(J80:J86)*24-SUM(I80:I86)*24&lt;0,(SUM(J80:J86)*24-SUM(I80:I86)*24),0)</f>
        <v>#REF!</v>
      </c>
      <c r="AB86" s="179"/>
      <c r="AC86" s="179"/>
    </row>
    <row r="87" spans="1:29" s="41" customFormat="1" ht="30" customHeight="1" x14ac:dyDescent="0.25">
      <c r="A87" s="133" t="s">
        <v>43</v>
      </c>
      <c r="B87" s="134">
        <v>43164</v>
      </c>
      <c r="C87" s="188">
        <v>0.375</v>
      </c>
      <c r="D87" s="189">
        <v>0.54166666666666663</v>
      </c>
      <c r="E87" s="189">
        <v>0.58333333333333337</v>
      </c>
      <c r="F87" s="190">
        <v>0.70833333333333337</v>
      </c>
      <c r="G87" s="377"/>
      <c r="H87" s="191" t="s">
        <v>44</v>
      </c>
      <c r="I87" s="136" t="e">
        <f>IF(H87="Normal",#REF!,IF(H87="Recup",#REF!,IF(H87="CP journée",#REF!,IF(H87="Enceinte",#REF!,IF(H87="temps partiel",#REF!,IF(H87="Sans solde",#REF!,IF(H87="Arrêt",#REF!,IF(H87="CP matin",#REF!,IF(H87="Déplacement",#REF!,IF(H87="CP Après-midi",#REF!,IF(H87="Férié",#REF!,IF(H87="Maternité",#REF!,0))))))))))))</f>
        <v>#REF!</v>
      </c>
      <c r="J87" s="135" t="e">
        <f>IF(H87="Demi CP",I87,IF(AND(H87="Déplacement",N87="Arrivée Chine",B87&gt;=#REF!,B87&lt;=#REF!),(D87-C87)+(F87-E87)-#REF!,IF(AND(H87="Déplacement",N87="Arrivée Chine",B87&gt;#REF!,B87&lt;#REF!),(D87-C87)+(F87-E87)-#REF!,IF(AND(H87="Déplacement",N87="Arrivée Chine",B87&gt;#REF!),(D87-C87)+(F87-E87)-#REF!,IF(AND(H87="Déplacement",((D87-C87)+(F87-E87))&lt;I87),I87,IF(AND(H87="Déplacement",N87="Arrivée Chine",B87&lt;#REF!),(D87-C87)+(F87-E87)-#REF!,IF(AND(H87="Déplacement",N87="Retour Chine",B87&gt;=#REF!,B87&lt;=#REF!),(D87-C87)+(F87-E87)+#REF!,IF(AND(H87="Déplacement",N87="Retour Chine",B87&gt;#REF!,B87&lt;#REF!),(D87-C87)+(F87-E87)+#REF!,IF(AND(H87="Déplacement",N87="Retour Chine",B87&gt;#REF!),(D87-C87)+(F87-E87)+#REF!,IF(AND(H87="Déplacement",((D87-C87)+(F87-E87))&lt;I87),I87,IF(AND(H87="Déplacement",N87="Retour Chine",B87&lt;#REF!),(D87-C87)+(F87-E87)+#REF!,(D87-C87)+(F87-E87))))))))))))</f>
        <v>#REF!</v>
      </c>
      <c r="K87" s="137" t="e">
        <f>IF(L87&gt;0,#REF!-L87,0)</f>
        <v>#REF!</v>
      </c>
      <c r="L87" s="138" t="e">
        <f>IF(OR(H87="Recup"),#REF!-J87,#REF!)</f>
        <v>#REF!</v>
      </c>
      <c r="M87" s="192"/>
      <c r="N87" s="193"/>
      <c r="O87" s="139" t="e">
        <f t="shared" si="0"/>
        <v>#REF!</v>
      </c>
      <c r="P87" s="140" t="str">
        <f t="shared" si="1"/>
        <v/>
      </c>
      <c r="Q87" s="391" t="s">
        <v>45</v>
      </c>
      <c r="R87" s="380" t="s">
        <v>46</v>
      </c>
      <c r="S87" s="194"/>
      <c r="T87" s="383" t="s">
        <v>77</v>
      </c>
      <c r="U87" s="385" t="s">
        <v>80</v>
      </c>
      <c r="V87" s="86" t="s">
        <v>49</v>
      </c>
      <c r="W87" s="87" t="e">
        <f>IF(AND(G87="",(Y89)&gt;0),Y89-W88-W89,IF(AND(G87="Enceinte",(Y89)&gt;0),Y89-W88-W89,0))</f>
        <v>#REF!</v>
      </c>
      <c r="X87" s="88" t="s">
        <v>34</v>
      </c>
      <c r="Y87" s="89" t="e">
        <f>(SUM(I87:I91)*24+SUM(K87:K91)*24)</f>
        <v>#REF!</v>
      </c>
      <c r="Z87" s="90" t="s">
        <v>50</v>
      </c>
      <c r="AB87" s="141" t="s">
        <v>49</v>
      </c>
      <c r="AC87" s="142" t="e">
        <f t="shared" ref="AC87:AC93" si="6">W80+W87+W94+W101+W108</f>
        <v>#REF!</v>
      </c>
    </row>
    <row r="88" spans="1:29" s="41" customFormat="1" ht="15.75" thickBot="1" x14ac:dyDescent="0.3">
      <c r="A88" s="143" t="s">
        <v>51</v>
      </c>
      <c r="B88" s="144">
        <v>43165</v>
      </c>
      <c r="C88" s="195">
        <v>0.375</v>
      </c>
      <c r="D88" s="196">
        <v>0.54166666666666663</v>
      </c>
      <c r="E88" s="196">
        <v>0.58333333333333337</v>
      </c>
      <c r="F88" s="197">
        <v>0.70833333333333337</v>
      </c>
      <c r="G88" s="378"/>
      <c r="H88" s="198" t="s">
        <v>44</v>
      </c>
      <c r="I88" s="146" t="e">
        <f>IF(H88="Normal",#REF!,IF(H88="Recup",#REF!,IF(H88="CP journée",#REF!,IF(H88="Enceinte",#REF!,IF(H88="temps partiel",#REF!,IF(H88="Sans solde",#REF!,IF(H88="Arrêt",#REF!,IF(H88="CP matin",#REF!,IF(H88="Déplacement",#REF!,IF(H88="CP Après-midi",#REF!,IF(H88="Férié",#REF!,IF(H88="Maternité",#REF!,0))))))))))))</f>
        <v>#REF!</v>
      </c>
      <c r="J88" s="145" t="e">
        <f>IF(H88="Demi CP",I88,IF(AND(H88="Déplacement",N88="Arrivée Chine",B88&gt;=#REF!,B88&lt;=#REF!),(D88-C88)+(F88-E88)-#REF!,IF(AND(H88="Déplacement",N88="Arrivée Chine",B88&gt;#REF!,B88&lt;#REF!),(D88-C88)+(F88-E88)-#REF!,IF(AND(H88="Déplacement",N88="Arrivée Chine",B88&gt;#REF!),(D88-C88)+(F88-E88)-#REF!,IF(AND(H88="Déplacement",((D88-C88)+(F88-E88))&lt;I88),I88,IF(AND(H88="Déplacement",N88="Arrivée Chine",B88&lt;#REF!),(D88-C88)+(F88-E88)-#REF!,IF(AND(H88="Déplacement",N88="Retour Chine",B88&gt;=#REF!,B88&lt;=#REF!),(D88-C88)+(F88-E88)+#REF!,IF(AND(H88="Déplacement",N88="Retour Chine",B88&gt;#REF!,B88&lt;#REF!),(D88-C88)+(F88-E88)+#REF!,IF(AND(H88="Déplacement",N88="Retour Chine",B88&gt;#REF!),(D88-C88)+(F88-E88)+#REF!,IF(AND(H88="Déplacement",((D88-C88)+(F88-E88))&lt;I88),I88,IF(AND(H88="Déplacement",N88="Retour Chine",B88&lt;#REF!),(D88-C88)+(F88-E88)+#REF!,(D88-C88)+(F88-E88))))))))))))</f>
        <v>#REF!</v>
      </c>
      <c r="K88" s="147" t="e">
        <f>IF(L88&gt;0,#REF!-L88,0)</f>
        <v>#REF!</v>
      </c>
      <c r="L88" s="148" t="e">
        <f>IF(OR(H88="Recup"),#REF!-J88,#REF!)</f>
        <v>#REF!</v>
      </c>
      <c r="M88" s="199"/>
      <c r="N88" s="200"/>
      <c r="O88" s="149" t="e">
        <f t="shared" ref="O88:O151" si="7">IF(AND(J88&gt;I88,M88="France"),J88-I88,IF(AND(J88&gt;I88,M88="Chine"),J88-I88,0))</f>
        <v>#REF!</v>
      </c>
      <c r="P88" s="150" t="str">
        <f t="shared" ref="P88:P151" si="8">IF(M88="Chine",((J88-I88)*24)*0.75,IF(M88="France",((J88-I88)*24)*0.5,""))</f>
        <v/>
      </c>
      <c r="Q88" s="361"/>
      <c r="R88" s="381"/>
      <c r="S88" s="201"/>
      <c r="T88" s="384"/>
      <c r="U88" s="386"/>
      <c r="V88" s="97" t="s">
        <v>52</v>
      </c>
      <c r="W88" s="98" t="e">
        <f>IF(AND(G87="",(Y88-35)&gt;0),(Y88-35-W89-W90),IF(AND(G87="Enceinte",(Y88-35)&gt;0),(Y88-35-W89-W90),0))</f>
        <v>#REF!</v>
      </c>
      <c r="X88" s="99" t="s">
        <v>35</v>
      </c>
      <c r="Y88" s="100" t="e">
        <f>(SUM(J87:J93))*24-(SUM(O87:O93))*24</f>
        <v>#REF!</v>
      </c>
      <c r="Z88" s="101">
        <f>SUM(P87:P93)</f>
        <v>0</v>
      </c>
      <c r="AB88" s="151" t="s">
        <v>52</v>
      </c>
      <c r="AC88" s="152" t="e">
        <f t="shared" si="6"/>
        <v>#REF!</v>
      </c>
    </row>
    <row r="89" spans="1:29" s="41" customFormat="1" ht="15.75" thickBot="1" x14ac:dyDescent="0.3">
      <c r="A89" s="143" t="s">
        <v>53</v>
      </c>
      <c r="B89" s="144">
        <v>43166</v>
      </c>
      <c r="C89" s="195">
        <v>0.375</v>
      </c>
      <c r="D89" s="196">
        <v>0.54166666666666663</v>
      </c>
      <c r="E89" s="196">
        <v>0.58333333333333337</v>
      </c>
      <c r="F89" s="197">
        <v>0.70833333333333337</v>
      </c>
      <c r="G89" s="378"/>
      <c r="H89" s="198" t="s">
        <v>44</v>
      </c>
      <c r="I89" s="146" t="e">
        <f>IF(H89="Normal",#REF!,IF(H89="Recup",#REF!,IF(H89="CP journée",#REF!,IF(H89="Enceinte",#REF!,IF(H89="temps partiel",#REF!,IF(H89="Sans solde",#REF!,IF(H89="Arrêt",#REF!,IF(H89="CP matin",#REF!,IF(H89="Déplacement",#REF!,IF(H89="CP Après-midi",#REF!,IF(H89="Férié",#REF!,IF(H89="Maternité",#REF!,0))))))))))))</f>
        <v>#REF!</v>
      </c>
      <c r="J89" s="145" t="e">
        <f>IF(H89="Demi CP",I89,IF(AND(H89="Déplacement",N89="Arrivée Chine",B89&gt;=#REF!,B89&lt;=#REF!),(D89-C89)+(F89-E89)-#REF!,IF(AND(H89="Déplacement",N89="Arrivée Chine",B89&gt;#REF!,B89&lt;#REF!),(D89-C89)+(F89-E89)-#REF!,IF(AND(H89="Déplacement",N89="Arrivée Chine",B89&gt;#REF!),(D89-C89)+(F89-E89)-#REF!,IF(AND(H89="Déplacement",((D89-C89)+(F89-E89))&lt;I89),I89,IF(AND(H89="Déplacement",N89="Arrivée Chine",B89&lt;#REF!),(D89-C89)+(F89-E89)-#REF!,IF(AND(H89="Déplacement",N89="Retour Chine",B89&gt;=#REF!,B89&lt;=#REF!),(D89-C89)+(F89-E89)+#REF!,IF(AND(H89="Déplacement",N89="Retour Chine",B89&gt;#REF!,B89&lt;#REF!),(D89-C89)+(F89-E89)+#REF!,IF(AND(H89="Déplacement",N89="Retour Chine",B89&gt;#REF!),(D89-C89)+(F89-E89)+#REF!,IF(AND(H89="Déplacement",((D89-C89)+(F89-E89))&lt;I89),I89,IF(AND(H89="Déplacement",N89="Retour Chine",B89&lt;#REF!),(D89-C89)+(F89-E89)+#REF!,(D89-C89)+(F89-E89))))))))))))</f>
        <v>#REF!</v>
      </c>
      <c r="K89" s="153" t="e">
        <f>IF(L89&gt;0,#REF!-L89,0)</f>
        <v>#REF!</v>
      </c>
      <c r="L89" s="154" t="e">
        <f>IF(OR(H89="Recup"),#REF!-J89,#REF!)</f>
        <v>#REF!</v>
      </c>
      <c r="M89" s="199"/>
      <c r="N89" s="200"/>
      <c r="O89" s="149" t="e">
        <f t="shared" si="7"/>
        <v>#REF!</v>
      </c>
      <c r="P89" s="150" t="str">
        <f t="shared" si="8"/>
        <v/>
      </c>
      <c r="Q89" s="361"/>
      <c r="R89" s="381"/>
      <c r="S89" s="201"/>
      <c r="T89" s="384"/>
      <c r="U89" s="386"/>
      <c r="V89" s="104">
        <v>0.5</v>
      </c>
      <c r="W89" s="98" t="e">
        <f>IF((Y88-43)&lt;0,0,(Y88-43))</f>
        <v>#REF!</v>
      </c>
      <c r="X89" s="105" t="s">
        <v>54</v>
      </c>
      <c r="Y89" s="106" t="e">
        <f>(Y88-Y87)-J93*24</f>
        <v>#REF!</v>
      </c>
      <c r="Z89" s="107" t="s">
        <v>55</v>
      </c>
      <c r="AB89" s="155">
        <v>0.5</v>
      </c>
      <c r="AC89" s="152" t="e">
        <f t="shared" si="6"/>
        <v>#REF!</v>
      </c>
    </row>
    <row r="90" spans="1:29" s="41" customFormat="1" ht="15.75" thickBot="1" x14ac:dyDescent="0.3">
      <c r="A90" s="143" t="s">
        <v>56</v>
      </c>
      <c r="B90" s="144">
        <v>43167</v>
      </c>
      <c r="C90" s="195">
        <v>0.375</v>
      </c>
      <c r="D90" s="196">
        <v>0.54166666666666663</v>
      </c>
      <c r="E90" s="196">
        <v>0.58333333333333337</v>
      </c>
      <c r="F90" s="197">
        <v>0.70833333333333337</v>
      </c>
      <c r="G90" s="378"/>
      <c r="H90" s="202" t="s">
        <v>44</v>
      </c>
      <c r="I90" s="146" t="e">
        <f>IF(H90="Normal",#REF!,IF(H90="Recup",#REF!,IF(H90="CP journée",#REF!,IF(H90="Enceinte",#REF!,IF(H90="temps partiel",#REF!,IF(H90="Sans solde",#REF!,IF(H90="Arrêt",#REF!,IF(H90="CP matin",#REF!,IF(H90="Déplacement",#REF!,IF(H90="CP Après-midi",#REF!,IF(H90="Férié",#REF!,IF(H90="Maternité",#REF!,0))))))))))))</f>
        <v>#REF!</v>
      </c>
      <c r="J90" s="145" t="e">
        <f>IF(H90="Demi CP",I90,IF(AND(H90="Déplacement",N90="Arrivée Chine",B90&gt;=#REF!,B90&lt;=#REF!),(D90-C90)+(F90-E90)-#REF!,IF(AND(H90="Déplacement",N90="Arrivée Chine",B90&gt;#REF!,B90&lt;#REF!),(D90-C90)+(F90-E90)-#REF!,IF(AND(H90="Déplacement",N90="Arrivée Chine",B90&gt;#REF!),(D90-C90)+(F90-E90)-#REF!,IF(AND(H90="Déplacement",((D90-C90)+(F90-E90))&lt;I90),I90,IF(AND(H90="Déplacement",N90="Arrivée Chine",B90&lt;#REF!),(D90-C90)+(F90-E90)-#REF!,IF(AND(H90="Déplacement",N90="Retour Chine",B90&gt;=#REF!,B90&lt;=#REF!),(D90-C90)+(F90-E90)+#REF!,IF(AND(H90="Déplacement",N90="Retour Chine",B90&gt;#REF!,B90&lt;#REF!),(D90-C90)+(F90-E90)+#REF!,IF(AND(H90="Déplacement",N90="Retour Chine",B90&gt;#REF!),(D90-C90)+(F90-E90)+#REF!,IF(AND(H90="Déplacement",((D90-C90)+(F90-E90))&lt;I90),I90,IF(AND(H90="Déplacement",N90="Retour Chine",B90&lt;#REF!),(D90-C90)+(F90-E90)+#REF!,(D90-C90)+(F90-E90))))))))))))</f>
        <v>#REF!</v>
      </c>
      <c r="K90" s="156" t="e">
        <f>IF(L90&gt;0,#REF!-L90,0)</f>
        <v>#REF!</v>
      </c>
      <c r="L90" s="157" t="e">
        <f>IF(OR(H90="Recup"),#REF!-J90,#REF!)</f>
        <v>#REF!</v>
      </c>
      <c r="M90" s="199"/>
      <c r="N90" s="200"/>
      <c r="O90" s="149" t="e">
        <f t="shared" si="7"/>
        <v>#REF!</v>
      </c>
      <c r="P90" s="150" t="str">
        <f t="shared" si="8"/>
        <v/>
      </c>
      <c r="Q90" s="361"/>
      <c r="R90" s="381"/>
      <c r="S90" s="201"/>
      <c r="T90" s="384"/>
      <c r="U90" s="386"/>
      <c r="V90" s="110">
        <v>1</v>
      </c>
      <c r="W90" s="98" t="e">
        <f>IF(M93="",J93*24,0)</f>
        <v>#REF!</v>
      </c>
      <c r="X90" s="111" t="s">
        <v>57</v>
      </c>
      <c r="Y90" s="112">
        <f>COUNTIF(H87:H91,"Arrêt")</f>
        <v>0</v>
      </c>
      <c r="Z90" s="107">
        <f>COUNTIF(H87:H91,"Férié")</f>
        <v>0</v>
      </c>
      <c r="AB90" s="158">
        <v>1</v>
      </c>
      <c r="AC90" s="152" t="e">
        <f t="shared" si="6"/>
        <v>#REF!</v>
      </c>
    </row>
    <row r="91" spans="1:29" s="41" customFormat="1" ht="15.75" customHeight="1" thickBot="1" x14ac:dyDescent="0.3">
      <c r="A91" s="143" t="s">
        <v>58</v>
      </c>
      <c r="B91" s="144">
        <v>43168</v>
      </c>
      <c r="C91" s="195">
        <v>0.375</v>
      </c>
      <c r="D91" s="196">
        <v>0.54166666666666663</v>
      </c>
      <c r="E91" s="196">
        <v>0.58333333333333337</v>
      </c>
      <c r="F91" s="197">
        <v>0.70833333333333337</v>
      </c>
      <c r="G91" s="378"/>
      <c r="H91" s="198" t="s">
        <v>44</v>
      </c>
      <c r="I91" s="146" t="e">
        <f>IF(H91="Normal",#REF!,IF(H91="Recup",#REF!,IF(H91="CP journée",#REF!,IF(H91="Enceinte",#REF!,IF(H91="temps partiel",#REF!,IF(H91="Sans solde",#REF!,IF(H91="Arrêt",#REF!,IF(H91="CP matin",#REF!,IF(H91="Déplacement",#REF!,IF(H91="CP Après-midi",#REF!,IF(H91="Férié",#REF!,IF(H91="Maternité",#REF!,0))))))))))))</f>
        <v>#REF!</v>
      </c>
      <c r="J91" s="145" t="e">
        <f>IF(H91="Demi CP",I91,IF(AND(H91="Déplacement",N91="Arrivée Chine",B91&gt;=#REF!,B91&lt;=#REF!),(D91-C91)+(F91-E91)-#REF!,IF(AND(H91="Déplacement",N91="Arrivée Chine",B91&gt;#REF!,B91&lt;#REF!),(D91-C91)+(F91-E91)-#REF!,IF(AND(H91="Déplacement",N91="Arrivée Chine",B91&gt;#REF!),(D91-C91)+(F91-E91)-#REF!,IF(AND(H91="Déplacement",((D91-C91)+(F91-E91))&lt;I91),I91,IF(AND(H91="Déplacement",N91="Arrivée Chine",B91&lt;#REF!),(D91-C91)+(F91-E91)-#REF!,IF(AND(H91="Déplacement",N91="Retour Chine",B91&gt;=#REF!,B91&lt;=#REF!),(D91-C91)+(F91-E91)+#REF!,IF(AND(H91="Déplacement",N91="Retour Chine",B91&gt;#REF!,B91&lt;#REF!),(D91-C91)+(F91-E91)+#REF!,IF(AND(H91="Déplacement",N91="Retour Chine",B91&gt;#REF!),(D91-C91)+(F91-E91)+#REF!,IF(AND(H91="Déplacement",((D91-C91)+(F91-E91))&lt;I91),I91,IF(AND(H91="Déplacement",N91="Retour Chine",B91&lt;#REF!),(D91-C91)+(F91-E91)+#REF!,(D91-C91)+(F91-E91))))))))))))</f>
        <v>#REF!</v>
      </c>
      <c r="K91" s="153" t="e">
        <f>IF(L91&gt;0,#REF!-L91,0)</f>
        <v>#REF!</v>
      </c>
      <c r="L91" s="154" t="e">
        <f>IF(OR(H91="Recup"),#REF!-J91,#REF!)</f>
        <v>#REF!</v>
      </c>
      <c r="M91" s="199"/>
      <c r="N91" s="200"/>
      <c r="O91" s="149" t="e">
        <f t="shared" si="7"/>
        <v>#REF!</v>
      </c>
      <c r="P91" s="150" t="str">
        <f t="shared" si="8"/>
        <v/>
      </c>
      <c r="Q91" s="361"/>
      <c r="R91" s="381"/>
      <c r="S91" s="201"/>
      <c r="T91" s="384"/>
      <c r="U91" s="386"/>
      <c r="V91" s="113" t="s">
        <v>3</v>
      </c>
      <c r="W91" s="114" t="e">
        <f>IF(G87="Enceinte",(SUM(L87:L91))-COUNTIF(H87:H91,"Recup")*#REF!,SUM(L87:L91))</f>
        <v>#REF!</v>
      </c>
      <c r="X91" s="115" t="s">
        <v>59</v>
      </c>
      <c r="Y91" s="116">
        <f>COUNTIF(H87:H91,"sans solde")</f>
        <v>0</v>
      </c>
      <c r="Z91" s="328" t="s">
        <v>148</v>
      </c>
      <c r="AB91" s="159" t="s">
        <v>3</v>
      </c>
      <c r="AC91" s="160" t="e">
        <f t="shared" si="6"/>
        <v>#REF!</v>
      </c>
    </row>
    <row r="92" spans="1:29" s="41" customFormat="1" x14ac:dyDescent="0.25">
      <c r="A92" s="143" t="s">
        <v>60</v>
      </c>
      <c r="B92" s="144">
        <v>43169</v>
      </c>
      <c r="C92" s="203"/>
      <c r="D92" s="204"/>
      <c r="E92" s="204"/>
      <c r="F92" s="205"/>
      <c r="G92" s="378"/>
      <c r="H92" s="206"/>
      <c r="I92" s="146">
        <f>IF(H92="Normal",#REF!,IF(H92="Recup",#REF!,IF(H92="CP journée",#REF!,IF(H92="Enceinte",#REF!,IF(H92="temps partiel",#REF!,IF(H92="Sans solde",#REF!,IF(H92="Arrêt",#REF!,IF(H92="CP matin",#REF!,IF(H92="Déplacement",#REF!,IF(H92="CP Après-midi",#REF!,IF(H92="Férié",#REF!,IF(H92="Maternité",#REF!,0))))))))))))</f>
        <v>0</v>
      </c>
      <c r="J92" s="145" t="e">
        <f>IF(H92="Demi CP",I92,IF(AND(H92="Déplacement",N92="Arrivée Chine",B92&gt;=#REF!,B92&lt;=#REF!),(D92-C92)+(F92-E92)-#REF!,IF(AND(H92="Déplacement",N92="Arrivée Chine",B92&gt;#REF!,B92&lt;#REF!),(D92-C92)+(F92-E92)-#REF!,IF(AND(H92="Déplacement",N92="Arrivée Chine",B92&gt;#REF!),(D92-C92)+(F92-E92)-#REF!,IF(AND(H92="Déplacement",((D92-C92)+(F92-E92))&lt;I92),I92,IF(AND(H92="Déplacement",N92="Arrivée Chine",B92&lt;#REF!),(D92-C92)+(F92-E92)-#REF!,IF(AND(H92="Déplacement",N92="Retour Chine",B92&gt;=#REF!,B92&lt;=#REF!),(D92-C92)+(F92-E92)+#REF!,IF(AND(H92="Déplacement",N92="Retour Chine",B92&gt;#REF!,B92&lt;#REF!),(D92-C92)+(F92-E92)+#REF!,IF(AND(H92="Déplacement",N92="Retour Chine",B92&gt;#REF!),(D92-C92)+(F92-E92)+#REF!,IF(AND(H92="Déplacement",((D92-C92)+(F92-E92))&lt;I92),I92,IF(AND(H92="Déplacement",N92="Retour Chine",B92&lt;#REF!),(D92-C92)+(F92-E92)+#REF!,(D92-C92)+(F92-E92))))))))))))</f>
        <v>#REF!</v>
      </c>
      <c r="K92" s="161" t="e">
        <f>IF(L92&gt;0,#REF!-L92,0)</f>
        <v>#REF!</v>
      </c>
      <c r="L92" s="162" t="e">
        <f>IF(OR(H92="Recup"),#REF!-J92,#REF!)</f>
        <v>#REF!</v>
      </c>
      <c r="M92" s="199"/>
      <c r="N92" s="200"/>
      <c r="O92" s="149" t="e">
        <f t="shared" si="7"/>
        <v>#REF!</v>
      </c>
      <c r="P92" s="150" t="str">
        <f t="shared" si="8"/>
        <v/>
      </c>
      <c r="Q92" s="361"/>
      <c r="R92" s="381"/>
      <c r="S92" s="201"/>
      <c r="T92" s="384"/>
      <c r="U92" s="386"/>
      <c r="V92" s="119" t="s">
        <v>61</v>
      </c>
      <c r="W92" s="120" t="e">
        <f>IF(AND(G87="Temps partiel",Y89&gt;0),Y89-W93-W89-W90,0)</f>
        <v>#REF!</v>
      </c>
      <c r="X92" s="121" t="s">
        <v>62</v>
      </c>
      <c r="Y92" s="122">
        <f>COUNTIF(H87:H91,"CP journée")+(COUNTIF(H87:H91,"CP matin"))/2+(COUNTIF(H87:H91,"CP Après-midi"))/2</f>
        <v>0</v>
      </c>
      <c r="Z92" s="329"/>
      <c r="AB92" s="163" t="s">
        <v>61</v>
      </c>
      <c r="AC92" s="152" t="e">
        <f t="shared" si="6"/>
        <v>#REF!</v>
      </c>
    </row>
    <row r="93" spans="1:29" s="41" customFormat="1" ht="15.75" thickBot="1" x14ac:dyDescent="0.3">
      <c r="A93" s="164" t="s">
        <v>64</v>
      </c>
      <c r="B93" s="165">
        <v>43170</v>
      </c>
      <c r="C93" s="207"/>
      <c r="D93" s="208"/>
      <c r="E93" s="208"/>
      <c r="F93" s="209"/>
      <c r="G93" s="379"/>
      <c r="H93" s="210"/>
      <c r="I93" s="166">
        <f>IF(H93="Normal",#REF!,IF(H93="Recup",#REF!,IF(H93="CP journée",#REF!,IF(H93="Enceinte",#REF!,IF(H93="temps partiel",#REF!,IF(H93="Sans solde",#REF!,IF(H93="Arrêt",#REF!,IF(H93="CP matin",#REF!,IF(H93="Déplacement",#REF!,IF(H93="CP Après-midi",#REF!,IF(H93="Férié",#REF!,IF(H93="Maternité",#REF!,0))))))))))))</f>
        <v>0</v>
      </c>
      <c r="J93" s="167" t="e">
        <f>IF(H93="Demi CP",I93,IF(AND(H93="Déplacement",N93="Arrivée Chine",B93&gt;=#REF!,B93&lt;=#REF!),(D93-C93)+(F93-E93)-#REF!,IF(AND(H93="Déplacement",N93="Arrivée Chine",B93&gt;#REF!,B93&lt;#REF!),(D93-C93)+(F93-E93)-#REF!,IF(AND(H93="Déplacement",N93="Arrivée Chine",B93&gt;#REF!),(D93-C93)+(F93-E93)-#REF!,IF(AND(H93="Déplacement",((D93-C93)+(F93-E93))&lt;I93),I93,IF(AND(H93="Déplacement",N93="Arrivée Chine",B93&lt;#REF!),(D93-C93)+(F93-E93)-#REF!,IF(AND(H93="Déplacement",N93="Retour Chine",B93&gt;=#REF!,B93&lt;=#REF!),(D93-C93)+(F93-E93)+#REF!,IF(AND(H93="Déplacement",N93="Retour Chine",B93&gt;#REF!,B93&lt;#REF!),(D93-C93)+(F93-E93)+#REF!,IF(AND(H93="Déplacement",N93="Retour Chine",B93&gt;#REF!),(D93-C93)+(F93-E93)+#REF!,IF(AND(H93="Déplacement",((D93-C93)+(F93-E93))&lt;I93),I93,IF(AND(H93="Déplacement",N93="Retour Chine",B93&lt;#REF!),(D93-C93)+(F93-E93)+#REF!,(D93-C93)+(F93-E93))))))))))))</f>
        <v>#REF!</v>
      </c>
      <c r="K93" s="168" t="e">
        <f>IF(L93&gt;0,#REF!-L93,0)</f>
        <v>#REF!</v>
      </c>
      <c r="L93" s="169" t="e">
        <f>IF(OR(H93="Recup"),#REF!-J93,#REF!)</f>
        <v>#REF!</v>
      </c>
      <c r="M93" s="211"/>
      <c r="N93" s="212"/>
      <c r="O93" s="170" t="e">
        <f t="shared" si="7"/>
        <v>#REF!</v>
      </c>
      <c r="P93" s="171" t="str">
        <f t="shared" si="8"/>
        <v/>
      </c>
      <c r="Q93" s="362"/>
      <c r="R93" s="382"/>
      <c r="S93" s="213"/>
      <c r="T93" s="384"/>
      <c r="U93" s="387"/>
      <c r="V93" s="129" t="s">
        <v>65</v>
      </c>
      <c r="W93" s="130" t="e">
        <f>IF(AND(G87="Temps partiel",Y89&gt;3),Y89-3-W89-W90,0)</f>
        <v>#REF!</v>
      </c>
      <c r="X93" s="131" t="s">
        <v>66</v>
      </c>
      <c r="Y93" s="132" t="e">
        <f>W87+(W88*1.25)+(W89*1.5)+(W90*2)+(W92*1.1)+(W93*1.25)</f>
        <v>#REF!</v>
      </c>
      <c r="Z93" s="244" t="e">
        <f>IF(SUM(J87:J93)*24-SUM(I87:I93)*24&lt;0,(SUM(J87:J93)*24-SUM(I87:I93)*24),0)</f>
        <v>#REF!</v>
      </c>
      <c r="AB93" s="172" t="s">
        <v>65</v>
      </c>
      <c r="AC93" s="152" t="e">
        <f t="shared" si="6"/>
        <v>#REF!</v>
      </c>
    </row>
    <row r="94" spans="1:29" s="41" customFormat="1" ht="30" customHeight="1" x14ac:dyDescent="0.25">
      <c r="A94" s="133" t="s">
        <v>43</v>
      </c>
      <c r="B94" s="134">
        <v>43171</v>
      </c>
      <c r="C94" s="188">
        <v>0.375</v>
      </c>
      <c r="D94" s="189">
        <v>0.54166666666666663</v>
      </c>
      <c r="E94" s="189">
        <v>0.58333333333333337</v>
      </c>
      <c r="F94" s="190">
        <v>0.70833333333333337</v>
      </c>
      <c r="G94" s="377"/>
      <c r="H94" s="191" t="s">
        <v>44</v>
      </c>
      <c r="I94" s="136" t="e">
        <f>IF(H94="Normal",#REF!,IF(H94="Recup",#REF!,IF(H94="CP journée",#REF!,IF(H94="Enceinte",#REF!,IF(H94="temps partiel",#REF!,IF(H94="Sans solde",#REF!,IF(H94="Arrêt",#REF!,IF(H94="CP matin",#REF!,IF(H94="Déplacement",#REF!,IF(H94="CP Après-midi",#REF!,IF(H94="Férié",#REF!,IF(H94="Maternité",#REF!,0))))))))))))</f>
        <v>#REF!</v>
      </c>
      <c r="J94" s="135" t="e">
        <f>IF(H94="Demi CP",I94,IF(AND(H94="Déplacement",N94="Arrivée Chine",B94&gt;=#REF!,B94&lt;=#REF!),(D94-C94)+(F94-E94)-#REF!,IF(AND(H94="Déplacement",N94="Arrivée Chine",B94&gt;#REF!,B94&lt;#REF!),(D94-C94)+(F94-E94)-#REF!,IF(AND(H94="Déplacement",N94="Arrivée Chine",B94&gt;#REF!),(D94-C94)+(F94-E94)-#REF!,IF(AND(H94="Déplacement",((D94-C94)+(F94-E94))&lt;I94),I94,IF(AND(H94="Déplacement",N94="Arrivée Chine",B94&lt;#REF!),(D94-C94)+(F94-E94)-#REF!,IF(AND(H94="Déplacement",N94="Retour Chine",B94&gt;=#REF!,B94&lt;=#REF!),(D94-C94)+(F94-E94)+#REF!,IF(AND(H94="Déplacement",N94="Retour Chine",B94&gt;#REF!,B94&lt;#REF!),(D94-C94)+(F94-E94)+#REF!,IF(AND(H94="Déplacement",N94="Retour Chine",B94&gt;#REF!),(D94-C94)+(F94-E94)+#REF!,IF(AND(H94="Déplacement",((D94-C94)+(F94-E94))&lt;I94),I94,IF(AND(H94="Déplacement",N94="Retour Chine",B94&lt;#REF!),(D94-C94)+(F94-E94)+#REF!,(D94-C94)+(F94-E94))))))))))))</f>
        <v>#REF!</v>
      </c>
      <c r="K94" s="137" t="e">
        <f>IF(L94&gt;0,#REF!-L94,0)</f>
        <v>#REF!</v>
      </c>
      <c r="L94" s="138" t="e">
        <f>IF(OR(H94="Recup"),#REF!-J94,#REF!)</f>
        <v>#REF!</v>
      </c>
      <c r="M94" s="192"/>
      <c r="N94" s="193"/>
      <c r="O94" s="139" t="e">
        <f t="shared" si="7"/>
        <v>#REF!</v>
      </c>
      <c r="P94" s="140" t="str">
        <f t="shared" si="8"/>
        <v/>
      </c>
      <c r="Q94" s="360" t="s">
        <v>45</v>
      </c>
      <c r="R94" s="380" t="s">
        <v>46</v>
      </c>
      <c r="S94" s="194"/>
      <c r="T94" s="383" t="s">
        <v>77</v>
      </c>
      <c r="U94" s="385" t="s">
        <v>81</v>
      </c>
      <c r="V94" s="86" t="s">
        <v>49</v>
      </c>
      <c r="W94" s="87" t="e">
        <f>IF(AND(G94="",(Y96)&gt;0),Y96-W95-W96,IF(AND(G94="Enceinte",(Y96)&gt;0),Y96-W95-W96,0))</f>
        <v>#REF!</v>
      </c>
      <c r="X94" s="88" t="s">
        <v>34</v>
      </c>
      <c r="Y94" s="89" t="e">
        <f>(SUM(I94:I98)*24+SUM(K94:K98)*24)</f>
        <v>#REF!</v>
      </c>
      <c r="Z94" s="90" t="s">
        <v>50</v>
      </c>
      <c r="AB94" s="174" t="s">
        <v>34</v>
      </c>
      <c r="AC94" s="152" t="e">
        <f t="shared" ref="AC94:AC99" si="9">Y80+Y87+Y94+Y101+Y108</f>
        <v>#REF!</v>
      </c>
    </row>
    <row r="95" spans="1:29" s="41" customFormat="1" ht="15.75" thickBot="1" x14ac:dyDescent="0.3">
      <c r="A95" s="143" t="s">
        <v>51</v>
      </c>
      <c r="B95" s="144">
        <v>43172</v>
      </c>
      <c r="C95" s="195">
        <v>0.375</v>
      </c>
      <c r="D95" s="196">
        <v>0.54166666666666663</v>
      </c>
      <c r="E95" s="196">
        <v>0.58333333333333337</v>
      </c>
      <c r="F95" s="197">
        <v>0.70833333333333337</v>
      </c>
      <c r="G95" s="378"/>
      <c r="H95" s="198" t="s">
        <v>44</v>
      </c>
      <c r="I95" s="146" t="e">
        <f>IF(H95="Normal",#REF!,IF(H95="Recup",#REF!,IF(H95="CP journée",#REF!,IF(H95="Enceinte",#REF!,IF(H95="temps partiel",#REF!,IF(H95="Sans solde",#REF!,IF(H95="Arrêt",#REF!,IF(H95="CP matin",#REF!,IF(H95="Déplacement",#REF!,IF(H95="CP Après-midi",#REF!,IF(H95="Férié",#REF!,IF(H95="Maternité",#REF!,0))))))))))))</f>
        <v>#REF!</v>
      </c>
      <c r="J95" s="145" t="e">
        <f>IF(H95="Demi CP",I95,IF(AND(H95="Déplacement",N95="Arrivée Chine",B95&gt;=#REF!,B95&lt;=#REF!),(D95-C95)+(F95-E95)-#REF!,IF(AND(H95="Déplacement",N95="Arrivée Chine",B95&gt;#REF!,B95&lt;#REF!),(D95-C95)+(F95-E95)-#REF!,IF(AND(H95="Déplacement",N95="Arrivée Chine",B95&gt;#REF!),(D95-C95)+(F95-E95)-#REF!,IF(AND(H95="Déplacement",((D95-C95)+(F95-E95))&lt;I95),I95,IF(AND(H95="Déplacement",N95="Arrivée Chine",B95&lt;#REF!),(D95-C95)+(F95-E95)-#REF!,IF(AND(H95="Déplacement",N95="Retour Chine",B95&gt;=#REF!,B95&lt;=#REF!),(D95-C95)+(F95-E95)+#REF!,IF(AND(H95="Déplacement",N95="Retour Chine",B95&gt;#REF!,B95&lt;#REF!),(D95-C95)+(F95-E95)+#REF!,IF(AND(H95="Déplacement",N95="Retour Chine",B95&gt;#REF!),(D95-C95)+(F95-E95)+#REF!,IF(AND(H95="Déplacement",((D95-C95)+(F95-E95))&lt;I95),I95,IF(AND(H95="Déplacement",N95="Retour Chine",B95&lt;#REF!),(D95-C95)+(F95-E95)+#REF!,(D95-C95)+(F95-E95))))))))))))</f>
        <v>#REF!</v>
      </c>
      <c r="K95" s="147" t="e">
        <f>IF(L95&gt;0,#REF!-L95,0)</f>
        <v>#REF!</v>
      </c>
      <c r="L95" s="148" t="e">
        <f>IF(OR(H95="Recup"),#REF!-J95,#REF!)</f>
        <v>#REF!</v>
      </c>
      <c r="M95" s="199"/>
      <c r="N95" s="200"/>
      <c r="O95" s="149" t="e">
        <f t="shared" si="7"/>
        <v>#REF!</v>
      </c>
      <c r="P95" s="150" t="str">
        <f t="shared" si="8"/>
        <v/>
      </c>
      <c r="Q95" s="361"/>
      <c r="R95" s="381"/>
      <c r="S95" s="201"/>
      <c r="T95" s="384"/>
      <c r="U95" s="386"/>
      <c r="V95" s="97" t="s">
        <v>52</v>
      </c>
      <c r="W95" s="98" t="e">
        <f>IF(AND(G94="",(Y95-35)&gt;0),(Y95-35-W96-W97),IF(AND(G94="Enceinte",(Y95-35)&gt;0),(Y95-35-W96-W97),0))</f>
        <v>#REF!</v>
      </c>
      <c r="X95" s="99" t="s">
        <v>35</v>
      </c>
      <c r="Y95" s="100" t="e">
        <f>(SUM(J94:J100))*24-(SUM(O94:O100))*24</f>
        <v>#REF!</v>
      </c>
      <c r="Z95" s="101">
        <f>SUM(P94:P100)</f>
        <v>0</v>
      </c>
      <c r="AB95" s="174" t="s">
        <v>35</v>
      </c>
      <c r="AC95" s="152" t="e">
        <f t="shared" si="9"/>
        <v>#REF!</v>
      </c>
    </row>
    <row r="96" spans="1:29" s="41" customFormat="1" ht="15.75" thickBot="1" x14ac:dyDescent="0.3">
      <c r="A96" s="143" t="s">
        <v>53</v>
      </c>
      <c r="B96" s="144">
        <v>43173</v>
      </c>
      <c r="C96" s="195">
        <v>0.375</v>
      </c>
      <c r="D96" s="196">
        <v>0.54166666666666663</v>
      </c>
      <c r="E96" s="196">
        <v>0.58333333333333337</v>
      </c>
      <c r="F96" s="197">
        <v>0.70833333333333337</v>
      </c>
      <c r="G96" s="378"/>
      <c r="H96" s="198" t="s">
        <v>44</v>
      </c>
      <c r="I96" s="146" t="e">
        <f>IF(H96="Normal",#REF!,IF(H96="Recup",#REF!,IF(H96="CP journée",#REF!,IF(H96="Enceinte",#REF!,IF(H96="temps partiel",#REF!,IF(H96="Sans solde",#REF!,IF(H96="Arrêt",#REF!,IF(H96="CP matin",#REF!,IF(H96="Déplacement",#REF!,IF(H96="CP Après-midi",#REF!,IF(H96="Férié",#REF!,IF(H96="Maternité",#REF!,0))))))))))))</f>
        <v>#REF!</v>
      </c>
      <c r="J96" s="145" t="e">
        <f>IF(H96="Demi CP",I96,IF(AND(H96="Déplacement",N96="Arrivée Chine",B96&gt;=#REF!,B96&lt;=#REF!),(D96-C96)+(F96-E96)-#REF!,IF(AND(H96="Déplacement",N96="Arrivée Chine",B96&gt;#REF!,B96&lt;#REF!),(D96-C96)+(F96-E96)-#REF!,IF(AND(H96="Déplacement",N96="Arrivée Chine",B96&gt;#REF!),(D96-C96)+(F96-E96)-#REF!,IF(AND(H96="Déplacement",((D96-C96)+(F96-E96))&lt;I96),I96,IF(AND(H96="Déplacement",N96="Arrivée Chine",B96&lt;#REF!),(D96-C96)+(F96-E96)-#REF!,IF(AND(H96="Déplacement",N96="Retour Chine",B96&gt;=#REF!,B96&lt;=#REF!),(D96-C96)+(F96-E96)+#REF!,IF(AND(H96="Déplacement",N96="Retour Chine",B96&gt;#REF!,B96&lt;#REF!),(D96-C96)+(F96-E96)+#REF!,IF(AND(H96="Déplacement",N96="Retour Chine",B96&gt;#REF!),(D96-C96)+(F96-E96)+#REF!,IF(AND(H96="Déplacement",((D96-C96)+(F96-E96))&lt;I96),I96,IF(AND(H96="Déplacement",N96="Retour Chine",B96&lt;#REF!),(D96-C96)+(F96-E96)+#REF!,(D96-C96)+(F96-E96))))))))))))</f>
        <v>#REF!</v>
      </c>
      <c r="K96" s="153" t="e">
        <f>IF(L96&gt;0,#REF!-L96,0)</f>
        <v>#REF!</v>
      </c>
      <c r="L96" s="154" t="e">
        <f>IF(OR(H96="Recup"),#REF!-J96,#REF!)</f>
        <v>#REF!</v>
      </c>
      <c r="M96" s="199"/>
      <c r="N96" s="200"/>
      <c r="O96" s="149" t="e">
        <f t="shared" si="7"/>
        <v>#REF!</v>
      </c>
      <c r="P96" s="150" t="str">
        <f t="shared" si="8"/>
        <v/>
      </c>
      <c r="Q96" s="361"/>
      <c r="R96" s="381"/>
      <c r="S96" s="201"/>
      <c r="T96" s="384"/>
      <c r="U96" s="386"/>
      <c r="V96" s="104">
        <v>0.5</v>
      </c>
      <c r="W96" s="98" t="e">
        <f>IF((Y95-43)&lt;0,0,(Y95-43))</f>
        <v>#REF!</v>
      </c>
      <c r="X96" s="105" t="s">
        <v>54</v>
      </c>
      <c r="Y96" s="106" t="e">
        <f>(Y95-Y94)-J100*24</f>
        <v>#REF!</v>
      </c>
      <c r="Z96" s="107" t="s">
        <v>55</v>
      </c>
      <c r="AB96" s="174" t="s">
        <v>54</v>
      </c>
      <c r="AC96" s="152" t="e">
        <f t="shared" si="9"/>
        <v>#REF!</v>
      </c>
    </row>
    <row r="97" spans="1:29" s="41" customFormat="1" ht="15.75" thickBot="1" x14ac:dyDescent="0.3">
      <c r="A97" s="143" t="s">
        <v>56</v>
      </c>
      <c r="B97" s="144">
        <v>43174</v>
      </c>
      <c r="C97" s="195">
        <v>0.375</v>
      </c>
      <c r="D97" s="196">
        <v>0.54166666666666663</v>
      </c>
      <c r="E97" s="196">
        <v>0.58333333333333337</v>
      </c>
      <c r="F97" s="197">
        <v>0.70833333333333337</v>
      </c>
      <c r="G97" s="378"/>
      <c r="H97" s="202" t="s">
        <v>44</v>
      </c>
      <c r="I97" s="146" t="e">
        <f>IF(H97="Normal",#REF!,IF(H97="Recup",#REF!,IF(H97="CP journée",#REF!,IF(H97="Enceinte",#REF!,IF(H97="temps partiel",#REF!,IF(H97="Sans solde",#REF!,IF(H97="Arrêt",#REF!,IF(H97="CP matin",#REF!,IF(H97="Déplacement",#REF!,IF(H97="CP Après-midi",#REF!,IF(H97="Férié",#REF!,IF(H97="Maternité",#REF!,0))))))))))))</f>
        <v>#REF!</v>
      </c>
      <c r="J97" s="145" t="e">
        <f>IF(H97="Demi CP",I97,IF(AND(H97="Déplacement",N97="Arrivée Chine",B97&gt;=#REF!,B97&lt;=#REF!),(D97-C97)+(F97-E97)-#REF!,IF(AND(H97="Déplacement",N97="Arrivée Chine",B97&gt;#REF!,B97&lt;#REF!),(D97-C97)+(F97-E97)-#REF!,IF(AND(H97="Déplacement",N97="Arrivée Chine",B97&gt;#REF!),(D97-C97)+(F97-E97)-#REF!,IF(AND(H97="Déplacement",((D97-C97)+(F97-E97))&lt;I97),I97,IF(AND(H97="Déplacement",N97="Arrivée Chine",B97&lt;#REF!),(D97-C97)+(F97-E97)-#REF!,IF(AND(H97="Déplacement",N97="Retour Chine",B97&gt;=#REF!,B97&lt;=#REF!),(D97-C97)+(F97-E97)+#REF!,IF(AND(H97="Déplacement",N97="Retour Chine",B97&gt;#REF!,B97&lt;#REF!),(D97-C97)+(F97-E97)+#REF!,IF(AND(H97="Déplacement",N97="Retour Chine",B97&gt;#REF!),(D97-C97)+(F97-E97)+#REF!,IF(AND(H97="Déplacement",((D97-C97)+(F97-E97))&lt;I97),I97,IF(AND(H97="Déplacement",N97="Retour Chine",B97&lt;#REF!),(D97-C97)+(F97-E97)+#REF!,(D97-C97)+(F97-E97))))))))))))</f>
        <v>#REF!</v>
      </c>
      <c r="K97" s="156" t="e">
        <f>IF(L97&gt;0,#REF!-L97,0)</f>
        <v>#REF!</v>
      </c>
      <c r="L97" s="157" t="e">
        <f>IF(OR(H97="Recup"),#REF!-J97,#REF!)</f>
        <v>#REF!</v>
      </c>
      <c r="M97" s="199"/>
      <c r="N97" s="200"/>
      <c r="O97" s="149" t="e">
        <f t="shared" si="7"/>
        <v>#REF!</v>
      </c>
      <c r="P97" s="150" t="str">
        <f t="shared" si="8"/>
        <v/>
      </c>
      <c r="Q97" s="361"/>
      <c r="R97" s="381"/>
      <c r="S97" s="201"/>
      <c r="T97" s="384"/>
      <c r="U97" s="386"/>
      <c r="V97" s="110">
        <v>1</v>
      </c>
      <c r="W97" s="98" t="e">
        <f>IF(M100="",J100*24,0)</f>
        <v>#REF!</v>
      </c>
      <c r="X97" s="111" t="s">
        <v>57</v>
      </c>
      <c r="Y97" s="112">
        <f>COUNTIF(H94:H98,"Arrêt")</f>
        <v>0</v>
      </c>
      <c r="Z97" s="107">
        <f>COUNTIF(H94:H98,"Férié")</f>
        <v>0</v>
      </c>
      <c r="AB97" s="175" t="s">
        <v>57</v>
      </c>
      <c r="AC97" s="152">
        <f t="shared" si="9"/>
        <v>0</v>
      </c>
    </row>
    <row r="98" spans="1:29" s="41" customFormat="1" ht="15.75" customHeight="1" thickBot="1" x14ac:dyDescent="0.3">
      <c r="A98" s="143" t="s">
        <v>58</v>
      </c>
      <c r="B98" s="144">
        <v>43175</v>
      </c>
      <c r="C98" s="195">
        <v>0.375</v>
      </c>
      <c r="D98" s="196">
        <v>0.54166666666666663</v>
      </c>
      <c r="E98" s="196">
        <v>0.58333333333333337</v>
      </c>
      <c r="F98" s="197">
        <v>0.70833333333333337</v>
      </c>
      <c r="G98" s="378"/>
      <c r="H98" s="198" t="s">
        <v>44</v>
      </c>
      <c r="I98" s="146" t="e">
        <f>IF(H98="Normal",#REF!,IF(H98="Recup",#REF!,IF(H98="CP journée",#REF!,IF(H98="Enceinte",#REF!,IF(H98="temps partiel",#REF!,IF(H98="Sans solde",#REF!,IF(H98="Arrêt",#REF!,IF(H98="CP matin",#REF!,IF(H98="Déplacement",#REF!,IF(H98="CP Après-midi",#REF!,IF(H98="Férié",#REF!,IF(H98="Maternité",#REF!,0))))))))))))</f>
        <v>#REF!</v>
      </c>
      <c r="J98" s="145" t="e">
        <f>IF(H98="Demi CP",I98,IF(AND(H98="Déplacement",N98="Arrivée Chine",B98&gt;=#REF!,B98&lt;=#REF!),(D98-C98)+(F98-E98)-#REF!,IF(AND(H98="Déplacement",N98="Arrivée Chine",B98&gt;#REF!,B98&lt;#REF!),(D98-C98)+(F98-E98)-#REF!,IF(AND(H98="Déplacement",N98="Arrivée Chine",B98&gt;#REF!),(D98-C98)+(F98-E98)-#REF!,IF(AND(H98="Déplacement",((D98-C98)+(F98-E98))&lt;I98),I98,IF(AND(H98="Déplacement",N98="Arrivée Chine",B98&lt;#REF!),(D98-C98)+(F98-E98)-#REF!,IF(AND(H98="Déplacement",N98="Retour Chine",B98&gt;=#REF!,B98&lt;=#REF!),(D98-C98)+(F98-E98)+#REF!,IF(AND(H98="Déplacement",N98="Retour Chine",B98&gt;#REF!,B98&lt;#REF!),(D98-C98)+(F98-E98)+#REF!,IF(AND(H98="Déplacement",N98="Retour Chine",B98&gt;#REF!),(D98-C98)+(F98-E98)+#REF!,IF(AND(H98="Déplacement",((D98-C98)+(F98-E98))&lt;I98),I98,IF(AND(H98="Déplacement",N98="Retour Chine",B98&lt;#REF!),(D98-C98)+(F98-E98)+#REF!,(D98-C98)+(F98-E98))))))))))))</f>
        <v>#REF!</v>
      </c>
      <c r="K98" s="153" t="e">
        <f>IF(L98&gt;0,#REF!-L98,0)</f>
        <v>#REF!</v>
      </c>
      <c r="L98" s="154" t="e">
        <f>IF(OR(H98="Recup"),#REF!-J98,#REF!)</f>
        <v>#REF!</v>
      </c>
      <c r="M98" s="199"/>
      <c r="N98" s="200"/>
      <c r="O98" s="149" t="e">
        <f t="shared" si="7"/>
        <v>#REF!</v>
      </c>
      <c r="P98" s="150" t="str">
        <f t="shared" si="8"/>
        <v/>
      </c>
      <c r="Q98" s="361"/>
      <c r="R98" s="381"/>
      <c r="S98" s="201"/>
      <c r="T98" s="384"/>
      <c r="U98" s="386"/>
      <c r="V98" s="113" t="s">
        <v>3</v>
      </c>
      <c r="W98" s="114" t="e">
        <f>IF(G94="Enceinte",(SUM(L94:L98))-COUNTIF(H94:H98,"Recup")*#REF!,SUM(L94:L98))</f>
        <v>#REF!</v>
      </c>
      <c r="X98" s="115" t="s">
        <v>59</v>
      </c>
      <c r="Y98" s="116">
        <f>COUNTIF(H94:H98,"sans solde")</f>
        <v>0</v>
      </c>
      <c r="Z98" s="328" t="s">
        <v>148</v>
      </c>
      <c r="AB98" s="176" t="s">
        <v>59</v>
      </c>
      <c r="AC98" s="152">
        <f t="shared" si="9"/>
        <v>0</v>
      </c>
    </row>
    <row r="99" spans="1:29" s="41" customFormat="1" x14ac:dyDescent="0.25">
      <c r="A99" s="143" t="s">
        <v>60</v>
      </c>
      <c r="B99" s="144">
        <v>43176</v>
      </c>
      <c r="C99" s="203"/>
      <c r="D99" s="204"/>
      <c r="E99" s="204"/>
      <c r="F99" s="205"/>
      <c r="G99" s="378"/>
      <c r="H99" s="206"/>
      <c r="I99" s="146">
        <f>IF(H99="Normal",#REF!,IF(H99="Recup",#REF!,IF(H99="CP journée",#REF!,IF(H99="Enceinte",#REF!,IF(H99="temps partiel",#REF!,IF(H99="Sans solde",#REF!,IF(H99="Arrêt",#REF!,IF(H99="CP matin",#REF!,IF(H99="Déplacement",#REF!,IF(H99="CP Après-midi",#REF!,IF(H99="Férié",#REF!,IF(H99="Maternité",#REF!,0))))))))))))</f>
        <v>0</v>
      </c>
      <c r="J99" s="145" t="e">
        <f>IF(H99="Demi CP",I99,IF(AND(H99="Déplacement",N99="Arrivée Chine",B99&gt;=#REF!,B99&lt;=#REF!),(D99-C99)+(F99-E99)-#REF!,IF(AND(H99="Déplacement",N99="Arrivée Chine",B99&gt;#REF!,B99&lt;#REF!),(D99-C99)+(F99-E99)-#REF!,IF(AND(H99="Déplacement",N99="Arrivée Chine",B99&gt;#REF!),(D99-C99)+(F99-E99)-#REF!,IF(AND(H99="Déplacement",((D99-C99)+(F99-E99))&lt;I99),I99,IF(AND(H99="Déplacement",N99="Arrivée Chine",B99&lt;#REF!),(D99-C99)+(F99-E99)-#REF!,IF(AND(H99="Déplacement",N99="Retour Chine",B99&gt;=#REF!,B99&lt;=#REF!),(D99-C99)+(F99-E99)+#REF!,IF(AND(H99="Déplacement",N99="Retour Chine",B99&gt;#REF!,B99&lt;#REF!),(D99-C99)+(F99-E99)+#REF!,IF(AND(H99="Déplacement",N99="Retour Chine",B99&gt;#REF!),(D99-C99)+(F99-E99)+#REF!,IF(AND(H99="Déplacement",((D99-C99)+(F99-E99))&lt;I99),I99,IF(AND(H99="Déplacement",N99="Retour Chine",B99&lt;#REF!),(D99-C99)+(F99-E99)+#REF!,(D99-C99)+(F99-E99))))))))))))</f>
        <v>#REF!</v>
      </c>
      <c r="K99" s="161" t="e">
        <f>IF(L99&gt;0,#REF!-L99,0)</f>
        <v>#REF!</v>
      </c>
      <c r="L99" s="162" t="e">
        <f>IF(OR(H99="Recup"),#REF!-J99,#REF!)</f>
        <v>#REF!</v>
      </c>
      <c r="M99" s="199"/>
      <c r="N99" s="200"/>
      <c r="O99" s="149" t="e">
        <f t="shared" si="7"/>
        <v>#REF!</v>
      </c>
      <c r="P99" s="150" t="str">
        <f t="shared" si="8"/>
        <v/>
      </c>
      <c r="Q99" s="361"/>
      <c r="R99" s="381"/>
      <c r="S99" s="201"/>
      <c r="T99" s="384"/>
      <c r="U99" s="386"/>
      <c r="V99" s="119" t="s">
        <v>61</v>
      </c>
      <c r="W99" s="120" t="e">
        <f>IF(AND(G94="Temps partiel",Y96&gt;0),Y96-W100-W96-W97,0)</f>
        <v>#REF!</v>
      </c>
      <c r="X99" s="121" t="s">
        <v>62</v>
      </c>
      <c r="Y99" s="122">
        <f>COUNTIF(H94:H98,"CP journée")+(COUNTIF(H94:H98,"CP matin"))/2+(COUNTIF(H94:H98,"CP Après-midi"))/2</f>
        <v>0</v>
      </c>
      <c r="Z99" s="329"/>
      <c r="AB99" s="177" t="s">
        <v>62</v>
      </c>
      <c r="AC99" s="152">
        <f t="shared" si="9"/>
        <v>0</v>
      </c>
    </row>
    <row r="100" spans="1:29" s="41" customFormat="1" ht="15.75" thickBot="1" x14ac:dyDescent="0.3">
      <c r="A100" s="164" t="s">
        <v>64</v>
      </c>
      <c r="B100" s="165">
        <v>43177</v>
      </c>
      <c r="C100" s="207"/>
      <c r="D100" s="208"/>
      <c r="E100" s="208"/>
      <c r="F100" s="209"/>
      <c r="G100" s="379"/>
      <c r="H100" s="210"/>
      <c r="I100" s="166">
        <f>IF(H100="Normal",#REF!,IF(H100="Recup",#REF!,IF(H100="CP journée",#REF!,IF(H100="Enceinte",#REF!,IF(H100="temps partiel",#REF!,IF(H100="Sans solde",#REF!,IF(H100="Arrêt",#REF!,IF(H100="CP matin",#REF!,IF(H100="Déplacement",#REF!,IF(H100="CP Après-midi",#REF!,IF(H100="Férié",#REF!,IF(H100="Maternité",#REF!,0))))))))))))</f>
        <v>0</v>
      </c>
      <c r="J100" s="167" t="e">
        <f>IF(H100="Demi CP",I100,IF(AND(H100="Déplacement",N100="Arrivée Chine",B100&gt;=#REF!,B100&lt;=#REF!),(D100-C100)+(F100-E100)-#REF!,IF(AND(H100="Déplacement",N100="Arrivée Chine",B100&gt;#REF!,B100&lt;#REF!),(D100-C100)+(F100-E100)-#REF!,IF(AND(H100="Déplacement",N100="Arrivée Chine",B100&gt;#REF!),(D100-C100)+(F100-E100)-#REF!,IF(AND(H100="Déplacement",((D100-C100)+(F100-E100))&lt;I100),I100,IF(AND(H100="Déplacement",N100="Arrivée Chine",B100&lt;#REF!),(D100-C100)+(F100-E100)-#REF!,IF(AND(H100="Déplacement",N100="Retour Chine",B100&gt;=#REF!,B100&lt;=#REF!),(D100-C100)+(F100-E100)+#REF!,IF(AND(H100="Déplacement",N100="Retour Chine",B100&gt;#REF!,B100&lt;#REF!),(D100-C100)+(F100-E100)+#REF!,IF(AND(H100="Déplacement",N100="Retour Chine",B100&gt;#REF!),(D100-C100)+(F100-E100)+#REF!,IF(AND(H100="Déplacement",((D100-C100)+(F100-E100))&lt;I100),I100,IF(AND(H100="Déplacement",N100="Retour Chine",B100&lt;#REF!),(D100-C100)+(F100-E100)+#REF!,(D100-C100)+(F100-E100))))))))))))</f>
        <v>#REF!</v>
      </c>
      <c r="K100" s="168" t="e">
        <f>IF(L100&gt;0,#REF!-L100,0)</f>
        <v>#REF!</v>
      </c>
      <c r="L100" s="169" t="e">
        <f>IF(OR(H100="Recup"),#REF!-J100,#REF!)</f>
        <v>#REF!</v>
      </c>
      <c r="M100" s="211"/>
      <c r="N100" s="212"/>
      <c r="O100" s="170" t="e">
        <f t="shared" si="7"/>
        <v>#REF!</v>
      </c>
      <c r="P100" s="171" t="str">
        <f t="shared" si="8"/>
        <v/>
      </c>
      <c r="Q100" s="362"/>
      <c r="R100" s="382"/>
      <c r="S100" s="213"/>
      <c r="T100" s="384"/>
      <c r="U100" s="387"/>
      <c r="V100" s="129" t="s">
        <v>65</v>
      </c>
      <c r="W100" s="130" t="e">
        <f>IF(AND(G94="Temps partiel",Y96&gt;3),Y96-3-W96-W97,0)</f>
        <v>#REF!</v>
      </c>
      <c r="X100" s="131" t="s">
        <v>66</v>
      </c>
      <c r="Y100" s="132" t="e">
        <f>W94+(W95*1.25)+(W96*1.5)+(W97*2)+(W99*1.1)+(W100*1.25)</f>
        <v>#REF!</v>
      </c>
      <c r="Z100" s="244" t="e">
        <f>IF(SUM(J94:J100)*24-SUM(I94:I100)*24&lt;0,(SUM(J94:J100)*24-SUM(I94:I100)*24),0)</f>
        <v>#REF!</v>
      </c>
      <c r="AB100" s="178" t="s">
        <v>50</v>
      </c>
      <c r="AC100" s="152">
        <f>Z109+Z81+Z88+Z95+Z102</f>
        <v>0</v>
      </c>
    </row>
    <row r="101" spans="1:29" s="41" customFormat="1" ht="30" customHeight="1" x14ac:dyDescent="0.25">
      <c r="A101" s="173" t="s">
        <v>43</v>
      </c>
      <c r="B101" s="134">
        <v>43178</v>
      </c>
      <c r="C101" s="188">
        <v>0.375</v>
      </c>
      <c r="D101" s="189">
        <v>0.54166666666666663</v>
      </c>
      <c r="E101" s="189">
        <v>0.58333333333333337</v>
      </c>
      <c r="F101" s="190">
        <v>0.70833333333333337</v>
      </c>
      <c r="G101" s="377"/>
      <c r="H101" s="191" t="s">
        <v>44</v>
      </c>
      <c r="I101" s="136" t="e">
        <f>IF(H101="Normal",#REF!,IF(H101="Recup",#REF!,IF(H101="CP journée",#REF!,IF(H101="Enceinte",#REF!,IF(H101="temps partiel",#REF!,IF(H101="Sans solde",#REF!,IF(H101="Arrêt",#REF!,IF(H101="CP matin",#REF!,IF(H101="Déplacement",#REF!,IF(H101="CP Après-midi",#REF!,IF(H101="Férié",#REF!,IF(H101="Maternité",#REF!,0))))))))))))</f>
        <v>#REF!</v>
      </c>
      <c r="J101" s="135" t="e">
        <f>IF(H101="Demi CP",I101,IF(AND(H101="Déplacement",N101="Arrivée Chine",B101&gt;=#REF!,B101&lt;=#REF!),(D101-C101)+(F101-E101)-#REF!,IF(AND(H101="Déplacement",N101="Arrivée Chine",B101&gt;#REF!,B101&lt;#REF!),(D101-C101)+(F101-E101)-#REF!,IF(AND(H101="Déplacement",N101="Arrivée Chine",B101&gt;#REF!),(D101-C101)+(F101-E101)-#REF!,IF(AND(H101="Déplacement",((D101-C101)+(F101-E101))&lt;I101),I101,IF(AND(H101="Déplacement",N101="Arrivée Chine",B101&lt;#REF!),(D101-C101)+(F101-E101)-#REF!,IF(AND(H101="Déplacement",N101="Retour Chine",B101&gt;=#REF!,B101&lt;=#REF!),(D101-C101)+(F101-E101)+#REF!,IF(AND(H101="Déplacement",N101="Retour Chine",B101&gt;#REF!,B101&lt;#REF!),(D101-C101)+(F101-E101)+#REF!,IF(AND(H101="Déplacement",N101="Retour Chine",B101&gt;#REF!),(D101-C101)+(F101-E101)+#REF!,IF(AND(H101="Déplacement",((D101-C101)+(F101-E101))&lt;I101),I101,IF(AND(H101="Déplacement",N101="Retour Chine",B101&lt;#REF!),(D101-C101)+(F101-E101)+#REF!,(D101-C101)+(F101-E101))))))))))))</f>
        <v>#REF!</v>
      </c>
      <c r="K101" s="137" t="e">
        <f>IF(L101&gt;0,#REF!-L101,0)</f>
        <v>#REF!</v>
      </c>
      <c r="L101" s="138" t="e">
        <f>IF(OR(H101="Recup"),#REF!-J101,#REF!)</f>
        <v>#REF!</v>
      </c>
      <c r="M101" s="192"/>
      <c r="N101" s="193"/>
      <c r="O101" s="139" t="e">
        <f t="shared" si="7"/>
        <v>#REF!</v>
      </c>
      <c r="P101" s="140" t="str">
        <f t="shared" si="8"/>
        <v/>
      </c>
      <c r="Q101" s="391" t="s">
        <v>45</v>
      </c>
      <c r="R101" s="380" t="s">
        <v>46</v>
      </c>
      <c r="S101" s="194"/>
      <c r="T101" s="383" t="s">
        <v>77</v>
      </c>
      <c r="U101" s="385" t="s">
        <v>82</v>
      </c>
      <c r="V101" s="86" t="s">
        <v>49</v>
      </c>
      <c r="W101" s="87" t="e">
        <f>IF(AND(G101="",(Y103)&gt;0),Y103-W102-W103,IF(AND(G101="Enceinte",(Y103)&gt;0),Y103-W102-W103,0))</f>
        <v>#REF!</v>
      </c>
      <c r="X101" s="88" t="s">
        <v>34</v>
      </c>
      <c r="Y101" s="89" t="e">
        <f>(SUM(I101:I105)*24+SUM(K101:K105)*24)</f>
        <v>#REF!</v>
      </c>
      <c r="Z101" s="90" t="s">
        <v>50</v>
      </c>
      <c r="AB101" s="179"/>
      <c r="AC101" s="179"/>
    </row>
    <row r="102" spans="1:29" s="41" customFormat="1" ht="15.75" thickBot="1" x14ac:dyDescent="0.3">
      <c r="A102" s="143" t="s">
        <v>51</v>
      </c>
      <c r="B102" s="144">
        <v>43179</v>
      </c>
      <c r="C102" s="195">
        <v>0.375</v>
      </c>
      <c r="D102" s="196">
        <v>0.54166666666666663</v>
      </c>
      <c r="E102" s="196">
        <v>0.58333333333333337</v>
      </c>
      <c r="F102" s="197">
        <v>0.70833333333333337</v>
      </c>
      <c r="G102" s="378"/>
      <c r="H102" s="198" t="s">
        <v>44</v>
      </c>
      <c r="I102" s="146" t="e">
        <f>IF(H102="Normal",#REF!,IF(H102="Recup",#REF!,IF(H102="CP journée",#REF!,IF(H102="Enceinte",#REF!,IF(H102="temps partiel",#REF!,IF(H102="Sans solde",#REF!,IF(H102="Arrêt",#REF!,IF(H102="CP matin",#REF!,IF(H102="Déplacement",#REF!,IF(H102="CP Après-midi",#REF!,IF(H102="Férié",#REF!,IF(H102="Maternité",#REF!,0))))))))))))</f>
        <v>#REF!</v>
      </c>
      <c r="J102" s="145" t="e">
        <f>IF(H102="Demi CP",I102,IF(AND(H102="Déplacement",N102="Arrivée Chine",B102&gt;=#REF!,B102&lt;=#REF!),(D102-C102)+(F102-E102)-#REF!,IF(AND(H102="Déplacement",N102="Arrivée Chine",B102&gt;#REF!,B102&lt;#REF!),(D102-C102)+(F102-E102)-#REF!,IF(AND(H102="Déplacement",N102="Arrivée Chine",B102&gt;#REF!),(D102-C102)+(F102-E102)-#REF!,IF(AND(H102="Déplacement",((D102-C102)+(F102-E102))&lt;I102),I102,IF(AND(H102="Déplacement",N102="Arrivée Chine",B102&lt;#REF!),(D102-C102)+(F102-E102)-#REF!,IF(AND(H102="Déplacement",N102="Retour Chine",B102&gt;=#REF!,B102&lt;=#REF!),(D102-C102)+(F102-E102)+#REF!,IF(AND(H102="Déplacement",N102="Retour Chine",B102&gt;#REF!,B102&lt;#REF!),(D102-C102)+(F102-E102)+#REF!,IF(AND(H102="Déplacement",N102="Retour Chine",B102&gt;#REF!),(D102-C102)+(F102-E102)+#REF!,IF(AND(H102="Déplacement",((D102-C102)+(F102-E102))&lt;I102),I102,IF(AND(H102="Déplacement",N102="Retour Chine",B102&lt;#REF!),(D102-C102)+(F102-E102)+#REF!,(D102-C102)+(F102-E102))))))))))))</f>
        <v>#REF!</v>
      </c>
      <c r="K102" s="147" t="e">
        <f>IF(L102&gt;0,#REF!-L102,0)</f>
        <v>#REF!</v>
      </c>
      <c r="L102" s="148" t="e">
        <f>IF(OR(H102="Recup"),#REF!-J102,#REF!)</f>
        <v>#REF!</v>
      </c>
      <c r="M102" s="199"/>
      <c r="N102" s="200"/>
      <c r="O102" s="149" t="e">
        <f t="shared" si="7"/>
        <v>#REF!</v>
      </c>
      <c r="P102" s="150" t="str">
        <f t="shared" si="8"/>
        <v/>
      </c>
      <c r="Q102" s="361"/>
      <c r="R102" s="381"/>
      <c r="S102" s="201"/>
      <c r="T102" s="384"/>
      <c r="U102" s="386"/>
      <c r="V102" s="97" t="s">
        <v>52</v>
      </c>
      <c r="W102" s="98" t="e">
        <f>IF(AND(G101="",(Y102-35)&gt;0),(Y102-35-W103-W104),IF(AND(G101="Enceinte",(Y102-35)&gt;0),(Y102-35-W103-W104),0))</f>
        <v>#REF!</v>
      </c>
      <c r="X102" s="99" t="s">
        <v>35</v>
      </c>
      <c r="Y102" s="100" t="e">
        <f>(SUM(J101:J107))*24-(SUM(O101:O107))*24</f>
        <v>#REF!</v>
      </c>
      <c r="Z102" s="101">
        <f>SUM(P101:P107)</f>
        <v>0</v>
      </c>
      <c r="AB102" s="394" t="s">
        <v>70</v>
      </c>
      <c r="AC102" s="392" t="e">
        <f>Y86+Y93+Y100+Y107+Y114</f>
        <v>#REF!</v>
      </c>
    </row>
    <row r="103" spans="1:29" s="41" customFormat="1" ht="15.75" thickBot="1" x14ac:dyDescent="0.3">
      <c r="A103" s="143" t="s">
        <v>53</v>
      </c>
      <c r="B103" s="144">
        <v>43180</v>
      </c>
      <c r="C103" s="195">
        <v>0.375</v>
      </c>
      <c r="D103" s="196">
        <v>0.54166666666666663</v>
      </c>
      <c r="E103" s="196">
        <v>0.58333333333333337</v>
      </c>
      <c r="F103" s="197">
        <v>0.70833333333333337</v>
      </c>
      <c r="G103" s="378"/>
      <c r="H103" s="198" t="s">
        <v>44</v>
      </c>
      <c r="I103" s="146" t="e">
        <f>IF(H103="Normal",#REF!,IF(H103="Recup",#REF!,IF(H103="CP journée",#REF!,IF(H103="Enceinte",#REF!,IF(H103="temps partiel",#REF!,IF(H103="Sans solde",#REF!,IF(H103="Arrêt",#REF!,IF(H103="CP matin",#REF!,IF(H103="Déplacement",#REF!,IF(H103="CP Après-midi",#REF!,IF(H103="Férié",#REF!,IF(H103="Maternité",#REF!,0))))))))))))</f>
        <v>#REF!</v>
      </c>
      <c r="J103" s="145" t="e">
        <f>IF(H103="Demi CP",I103,IF(AND(H103="Déplacement",N103="Arrivée Chine",B103&gt;=#REF!,B103&lt;=#REF!),(D103-C103)+(F103-E103)-#REF!,IF(AND(H103="Déplacement",N103="Arrivée Chine",B103&gt;#REF!,B103&lt;#REF!),(D103-C103)+(F103-E103)-#REF!,IF(AND(H103="Déplacement",N103="Arrivée Chine",B103&gt;#REF!),(D103-C103)+(F103-E103)-#REF!,IF(AND(H103="Déplacement",((D103-C103)+(F103-E103))&lt;I103),I103,IF(AND(H103="Déplacement",N103="Arrivée Chine",B103&lt;#REF!),(D103-C103)+(F103-E103)-#REF!,IF(AND(H103="Déplacement",N103="Retour Chine",B103&gt;=#REF!,B103&lt;=#REF!),(D103-C103)+(F103-E103)+#REF!,IF(AND(H103="Déplacement",N103="Retour Chine",B103&gt;#REF!,B103&lt;#REF!),(D103-C103)+(F103-E103)+#REF!,IF(AND(H103="Déplacement",N103="Retour Chine",B103&gt;#REF!),(D103-C103)+(F103-E103)+#REF!,IF(AND(H103="Déplacement",((D103-C103)+(F103-E103))&lt;I103),I103,IF(AND(H103="Déplacement",N103="Retour Chine",B103&lt;#REF!),(D103-C103)+(F103-E103)+#REF!,(D103-C103)+(F103-E103))))))))))))</f>
        <v>#REF!</v>
      </c>
      <c r="K103" s="153" t="e">
        <f>IF(L103&gt;0,#REF!-L103,0)</f>
        <v>#REF!</v>
      </c>
      <c r="L103" s="154" t="e">
        <f>IF(OR(H103="Recup"),#REF!-J103,#REF!)</f>
        <v>#REF!</v>
      </c>
      <c r="M103" s="199"/>
      <c r="N103" s="200"/>
      <c r="O103" s="149" t="e">
        <f t="shared" si="7"/>
        <v>#REF!</v>
      </c>
      <c r="P103" s="150" t="str">
        <f t="shared" si="8"/>
        <v/>
      </c>
      <c r="Q103" s="361"/>
      <c r="R103" s="381"/>
      <c r="S103" s="201"/>
      <c r="T103" s="384"/>
      <c r="U103" s="386"/>
      <c r="V103" s="104">
        <v>0.5</v>
      </c>
      <c r="W103" s="98" t="e">
        <f>IF((Y102-43)&lt;0,0,(Y102-43))</f>
        <v>#REF!</v>
      </c>
      <c r="X103" s="105" t="s">
        <v>54</v>
      </c>
      <c r="Y103" s="106" t="e">
        <f>(Y102-Y101)-J107*24</f>
        <v>#REF!</v>
      </c>
      <c r="Z103" s="107" t="s">
        <v>55</v>
      </c>
      <c r="AB103" s="395"/>
      <c r="AC103" s="393"/>
    </row>
    <row r="104" spans="1:29" s="41" customFormat="1" ht="15.75" thickBot="1" x14ac:dyDescent="0.3">
      <c r="A104" s="143" t="s">
        <v>56</v>
      </c>
      <c r="B104" s="144">
        <v>43181</v>
      </c>
      <c r="C104" s="195">
        <v>0.375</v>
      </c>
      <c r="D104" s="196">
        <v>0.54166666666666663</v>
      </c>
      <c r="E104" s="196">
        <v>0.58333333333333337</v>
      </c>
      <c r="F104" s="197">
        <v>0.70833333333333337</v>
      </c>
      <c r="G104" s="378"/>
      <c r="H104" s="202" t="s">
        <v>44</v>
      </c>
      <c r="I104" s="146" t="e">
        <f>IF(H104="Normal",#REF!,IF(H104="Recup",#REF!,IF(H104="CP journée",#REF!,IF(H104="Enceinte",#REF!,IF(H104="temps partiel",#REF!,IF(H104="Sans solde",#REF!,IF(H104="Arrêt",#REF!,IF(H104="CP matin",#REF!,IF(H104="Déplacement",#REF!,IF(H104="CP Après-midi",#REF!,IF(H104="Férié",#REF!,IF(H104="Maternité",#REF!,0))))))))))))</f>
        <v>#REF!</v>
      </c>
      <c r="J104" s="145" t="e">
        <f>IF(H104="Demi CP",I104,IF(AND(H104="Déplacement",N104="Arrivée Chine",B104&gt;=#REF!,B104&lt;=#REF!),(D104-C104)+(F104-E104)-#REF!,IF(AND(H104="Déplacement",N104="Arrivée Chine",B104&gt;#REF!,B104&lt;#REF!),(D104-C104)+(F104-E104)-#REF!,IF(AND(H104="Déplacement",N104="Arrivée Chine",B104&gt;#REF!),(D104-C104)+(F104-E104)-#REF!,IF(AND(H104="Déplacement",((D104-C104)+(F104-E104))&lt;I104),I104,IF(AND(H104="Déplacement",N104="Arrivée Chine",B104&lt;#REF!),(D104-C104)+(F104-E104)-#REF!,IF(AND(H104="Déplacement",N104="Retour Chine",B104&gt;=#REF!,B104&lt;=#REF!),(D104-C104)+(F104-E104)+#REF!,IF(AND(H104="Déplacement",N104="Retour Chine",B104&gt;#REF!,B104&lt;#REF!),(D104-C104)+(F104-E104)+#REF!,IF(AND(H104="Déplacement",N104="Retour Chine",B104&gt;#REF!),(D104-C104)+(F104-E104)+#REF!,IF(AND(H104="Déplacement",((D104-C104)+(F104-E104))&lt;I104),I104,IF(AND(H104="Déplacement",N104="Retour Chine",B104&lt;#REF!),(D104-C104)+(F104-E104)+#REF!,(D104-C104)+(F104-E104))))))))))))</f>
        <v>#REF!</v>
      </c>
      <c r="K104" s="156" t="e">
        <f>IF(L104&gt;0,#REF!-L104,0)</f>
        <v>#REF!</v>
      </c>
      <c r="L104" s="157" t="e">
        <f>IF(OR(H104="Recup"),#REF!-J104,#REF!)</f>
        <v>#REF!</v>
      </c>
      <c r="M104" s="199"/>
      <c r="N104" s="200"/>
      <c r="O104" s="149" t="e">
        <f t="shared" si="7"/>
        <v>#REF!</v>
      </c>
      <c r="P104" s="150" t="str">
        <f t="shared" si="8"/>
        <v/>
      </c>
      <c r="Q104" s="361"/>
      <c r="R104" s="381"/>
      <c r="S104" s="201"/>
      <c r="T104" s="384"/>
      <c r="U104" s="386"/>
      <c r="V104" s="110">
        <v>1</v>
      </c>
      <c r="W104" s="98" t="e">
        <f>IF(M107="",J107*24,0)</f>
        <v>#REF!</v>
      </c>
      <c r="X104" s="111" t="s">
        <v>57</v>
      </c>
      <c r="Y104" s="112">
        <f>COUNTIF(H101:H105,"Arrêt")</f>
        <v>0</v>
      </c>
      <c r="Z104" s="107">
        <f>COUNTIF(H101:H105,"Férié")</f>
        <v>0</v>
      </c>
    </row>
    <row r="105" spans="1:29" s="41" customFormat="1" ht="15.75" customHeight="1" thickBot="1" x14ac:dyDescent="0.3">
      <c r="A105" s="143" t="s">
        <v>58</v>
      </c>
      <c r="B105" s="144">
        <v>43182</v>
      </c>
      <c r="C105" s="195">
        <v>0.375</v>
      </c>
      <c r="D105" s="196">
        <v>0.54166666666666663</v>
      </c>
      <c r="E105" s="196">
        <v>0.58333333333333337</v>
      </c>
      <c r="F105" s="197">
        <v>0.70833333333333337</v>
      </c>
      <c r="G105" s="378"/>
      <c r="H105" s="198" t="s">
        <v>44</v>
      </c>
      <c r="I105" s="146" t="e">
        <f>IF(H105="Normal",#REF!,IF(H105="Recup",#REF!,IF(H105="CP journée",#REF!,IF(H105="Enceinte",#REF!,IF(H105="temps partiel",#REF!,IF(H105="Sans solde",#REF!,IF(H105="Arrêt",#REF!,IF(H105="CP matin",#REF!,IF(H105="Déplacement",#REF!,IF(H105="CP Après-midi",#REF!,IF(H105="Férié",#REF!,IF(H105="Maternité",#REF!,0))))))))))))</f>
        <v>#REF!</v>
      </c>
      <c r="J105" s="145" t="e">
        <f>IF(H105="Demi CP",I105,IF(AND(H105="Déplacement",N105="Arrivée Chine",B105&gt;=#REF!,B105&lt;=#REF!),(D105-C105)+(F105-E105)-#REF!,IF(AND(H105="Déplacement",N105="Arrivée Chine",B105&gt;#REF!,B105&lt;#REF!),(D105-C105)+(F105-E105)-#REF!,IF(AND(H105="Déplacement",N105="Arrivée Chine",B105&gt;#REF!),(D105-C105)+(F105-E105)-#REF!,IF(AND(H105="Déplacement",((D105-C105)+(F105-E105))&lt;I105),I105,IF(AND(H105="Déplacement",N105="Arrivée Chine",B105&lt;#REF!),(D105-C105)+(F105-E105)-#REF!,IF(AND(H105="Déplacement",N105="Retour Chine",B105&gt;=#REF!,B105&lt;=#REF!),(D105-C105)+(F105-E105)+#REF!,IF(AND(H105="Déplacement",N105="Retour Chine",B105&gt;#REF!,B105&lt;#REF!),(D105-C105)+(F105-E105)+#REF!,IF(AND(H105="Déplacement",N105="Retour Chine",B105&gt;#REF!),(D105-C105)+(F105-E105)+#REF!,IF(AND(H105="Déplacement",((D105-C105)+(F105-E105))&lt;I105),I105,IF(AND(H105="Déplacement",N105="Retour Chine",B105&lt;#REF!),(D105-C105)+(F105-E105)+#REF!,(D105-C105)+(F105-E105))))))))))))</f>
        <v>#REF!</v>
      </c>
      <c r="K105" s="153" t="e">
        <f>IF(L105&gt;0,#REF!-L105,0)</f>
        <v>#REF!</v>
      </c>
      <c r="L105" s="154" t="e">
        <f>IF(OR(H105="Recup"),#REF!-J105,#REF!)</f>
        <v>#REF!</v>
      </c>
      <c r="M105" s="199"/>
      <c r="N105" s="200"/>
      <c r="O105" s="149" t="e">
        <f t="shared" si="7"/>
        <v>#REF!</v>
      </c>
      <c r="P105" s="150" t="str">
        <f t="shared" si="8"/>
        <v/>
      </c>
      <c r="Q105" s="361"/>
      <c r="R105" s="381"/>
      <c r="S105" s="201"/>
      <c r="T105" s="384"/>
      <c r="U105" s="386"/>
      <c r="V105" s="113" t="s">
        <v>3</v>
      </c>
      <c r="W105" s="114" t="e">
        <f>IF(G101="Enceinte",(SUM(L101:L105))-COUNTIF(H101:H105,"Recup")*#REF!,SUM(L101:L105))</f>
        <v>#REF!</v>
      </c>
      <c r="X105" s="115" t="s">
        <v>59</v>
      </c>
      <c r="Y105" s="116">
        <f>COUNTIF(H101:H105,"sans solde")</f>
        <v>0</v>
      </c>
      <c r="Z105" s="328" t="s">
        <v>148</v>
      </c>
    </row>
    <row r="106" spans="1:29" s="41" customFormat="1" x14ac:dyDescent="0.25">
      <c r="A106" s="143" t="s">
        <v>60</v>
      </c>
      <c r="B106" s="144">
        <v>43183</v>
      </c>
      <c r="C106" s="203"/>
      <c r="D106" s="204"/>
      <c r="E106" s="204"/>
      <c r="F106" s="205"/>
      <c r="G106" s="378"/>
      <c r="H106" s="206"/>
      <c r="I106" s="146">
        <f>IF(H106="Normal",#REF!,IF(H106="Recup",#REF!,IF(H106="CP journée",#REF!,IF(H106="Enceinte",#REF!,IF(H106="temps partiel",#REF!,IF(H106="Sans solde",#REF!,IF(H106="Arrêt",#REF!,IF(H106="CP matin",#REF!,IF(H106="Déplacement",#REF!,IF(H106="CP Après-midi",#REF!,IF(H106="Férié",#REF!,IF(H106="Maternité",#REF!,0))))))))))))</f>
        <v>0</v>
      </c>
      <c r="J106" s="145" t="e">
        <f>IF(H106="Demi CP",I106,IF(AND(H106="Déplacement",N106="Arrivée Chine",B106&gt;=#REF!,B106&lt;=#REF!),(D106-C106)+(F106-E106)-#REF!,IF(AND(H106="Déplacement",N106="Arrivée Chine",B106&gt;#REF!,B106&lt;#REF!),(D106-C106)+(F106-E106)-#REF!,IF(AND(H106="Déplacement",N106="Arrivée Chine",B106&gt;#REF!),(D106-C106)+(F106-E106)-#REF!,IF(AND(H106="Déplacement",((D106-C106)+(F106-E106))&lt;I106),I106,IF(AND(H106="Déplacement",N106="Arrivée Chine",B106&lt;#REF!),(D106-C106)+(F106-E106)-#REF!,IF(AND(H106="Déplacement",N106="Retour Chine",B106&gt;=#REF!,B106&lt;=#REF!),(D106-C106)+(F106-E106)+#REF!,IF(AND(H106="Déplacement",N106="Retour Chine",B106&gt;#REF!,B106&lt;#REF!),(D106-C106)+(F106-E106)+#REF!,IF(AND(H106="Déplacement",N106="Retour Chine",B106&gt;#REF!),(D106-C106)+(F106-E106)+#REF!,IF(AND(H106="Déplacement",((D106-C106)+(F106-E106))&lt;I106),I106,IF(AND(H106="Déplacement",N106="Retour Chine",B106&lt;#REF!),(D106-C106)+(F106-E106)+#REF!,(D106-C106)+(F106-E106))))))))))))</f>
        <v>#REF!</v>
      </c>
      <c r="K106" s="161" t="e">
        <f>IF(L106&gt;0,#REF!-L106,0)</f>
        <v>#REF!</v>
      </c>
      <c r="L106" s="162" t="e">
        <f>IF(OR(H106="Recup"),#REF!-J106,#REF!)</f>
        <v>#REF!</v>
      </c>
      <c r="M106" s="199"/>
      <c r="N106" s="200"/>
      <c r="O106" s="149" t="e">
        <f t="shared" si="7"/>
        <v>#REF!</v>
      </c>
      <c r="P106" s="150" t="str">
        <f t="shared" si="8"/>
        <v/>
      </c>
      <c r="Q106" s="361"/>
      <c r="R106" s="381"/>
      <c r="S106" s="201"/>
      <c r="T106" s="384"/>
      <c r="U106" s="386"/>
      <c r="V106" s="119" t="s">
        <v>61</v>
      </c>
      <c r="W106" s="120" t="e">
        <f>IF(AND(G101="Temps partiel",Y103&gt;0),Y103-W107-W103-W104,0)</f>
        <v>#REF!</v>
      </c>
      <c r="X106" s="121" t="s">
        <v>62</v>
      </c>
      <c r="Y106" s="122">
        <f>COUNTIF(H101:H105,"CP journée")+(COUNTIF(H101:H105,"CP matin"))/2+(COUNTIF(H101:H105,"CP Après-midi"))/2</f>
        <v>0</v>
      </c>
      <c r="Z106" s="329"/>
    </row>
    <row r="107" spans="1:29" s="41" customFormat="1" ht="15.75" thickBot="1" x14ac:dyDescent="0.3">
      <c r="A107" s="164" t="s">
        <v>64</v>
      </c>
      <c r="B107" s="165">
        <v>43184</v>
      </c>
      <c r="C107" s="207"/>
      <c r="D107" s="208"/>
      <c r="E107" s="208"/>
      <c r="F107" s="209"/>
      <c r="G107" s="379"/>
      <c r="H107" s="210"/>
      <c r="I107" s="166">
        <f>IF(H107="Normal",#REF!,IF(H107="Recup",#REF!,IF(H107="CP journée",#REF!,IF(H107="Enceinte",#REF!,IF(H107="temps partiel",#REF!,IF(H107="Sans solde",#REF!,IF(H107="Arrêt",#REF!,IF(H107="CP matin",#REF!,IF(H107="Déplacement",#REF!,IF(H107="CP Après-midi",#REF!,IF(H107="Férié",#REF!,IF(H107="Maternité",#REF!,0))))))))))))</f>
        <v>0</v>
      </c>
      <c r="J107" s="167" t="e">
        <f>IF(H107="Demi CP",I107,IF(AND(H107="Déplacement",N107="Arrivée Chine",B107&gt;=#REF!,B107&lt;=#REF!),(D107-C107)+(F107-E107)-#REF!,IF(AND(H107="Déplacement",N107="Arrivée Chine",B107&gt;#REF!,B107&lt;#REF!),(D107-C107)+(F107-E107)-#REF!,IF(AND(H107="Déplacement",N107="Arrivée Chine",B107&gt;#REF!),(D107-C107)+(F107-E107)-#REF!,IF(AND(H107="Déplacement",((D107-C107)+(F107-E107))&lt;I107),I107,IF(AND(H107="Déplacement",N107="Arrivée Chine",B107&lt;#REF!),(D107-C107)+(F107-E107)-#REF!,IF(AND(H107="Déplacement",N107="Retour Chine",B107&gt;=#REF!,B107&lt;=#REF!),(D107-C107)+(F107-E107)+#REF!,IF(AND(H107="Déplacement",N107="Retour Chine",B107&gt;#REF!,B107&lt;#REF!),(D107-C107)+(F107-E107)+#REF!,IF(AND(H107="Déplacement",N107="Retour Chine",B107&gt;#REF!),(D107-C107)+(F107-E107)+#REF!,IF(AND(H107="Déplacement",((D107-C107)+(F107-E107))&lt;I107),I107,IF(AND(H107="Déplacement",N107="Retour Chine",B107&lt;#REF!),(D107-C107)+(F107-E107)+#REF!,(D107-C107)+(F107-E107))))))))))))</f>
        <v>#REF!</v>
      </c>
      <c r="K107" s="168" t="e">
        <f>IF(L107&gt;0,#REF!-L107,0)</f>
        <v>#REF!</v>
      </c>
      <c r="L107" s="169" t="e">
        <f>IF(OR(H107="Recup"),#REF!-J107,#REF!)</f>
        <v>#REF!</v>
      </c>
      <c r="M107" s="211"/>
      <c r="N107" s="212"/>
      <c r="O107" s="170" t="e">
        <f t="shared" si="7"/>
        <v>#REF!</v>
      </c>
      <c r="P107" s="171" t="str">
        <f t="shared" si="8"/>
        <v/>
      </c>
      <c r="Q107" s="362"/>
      <c r="R107" s="382"/>
      <c r="S107" s="213"/>
      <c r="T107" s="384"/>
      <c r="U107" s="387"/>
      <c r="V107" s="129" t="s">
        <v>65</v>
      </c>
      <c r="W107" s="130" t="e">
        <f>IF(AND(G101="Temps partiel",Y103&gt;3),Y103-3-W103-W104,0)</f>
        <v>#REF!</v>
      </c>
      <c r="X107" s="131" t="s">
        <v>66</v>
      </c>
      <c r="Y107" s="132" t="e">
        <f>W101+(W102*1.25)+(W103*1.5)+(W104*2)+(W106*1.1)+(W107*1.25)</f>
        <v>#REF!</v>
      </c>
      <c r="Z107" s="244" t="e">
        <f>IF(SUM(J101:J107)*24-SUM(I101:I107)*24&lt;0,(SUM(J101:J107)*24-SUM(I101:I107)*24),0)</f>
        <v>#REF!</v>
      </c>
    </row>
    <row r="108" spans="1:29" s="41" customFormat="1" ht="30" customHeight="1" x14ac:dyDescent="0.25">
      <c r="A108" s="133" t="s">
        <v>43</v>
      </c>
      <c r="B108" s="134">
        <v>43185</v>
      </c>
      <c r="C108" s="188">
        <v>0.375</v>
      </c>
      <c r="D108" s="189">
        <v>0.54166666666666663</v>
      </c>
      <c r="E108" s="189">
        <v>0.58333333333333337</v>
      </c>
      <c r="F108" s="190">
        <v>0.70833333333333337</v>
      </c>
      <c r="G108" s="377"/>
      <c r="H108" s="191" t="s">
        <v>44</v>
      </c>
      <c r="I108" s="136" t="e">
        <f>IF(H108="Normal",#REF!,IF(H108="Recup",#REF!,IF(H108="CP journée",#REF!,IF(H108="Enceinte",#REF!,IF(H108="temps partiel",#REF!,IF(H108="Sans solde",#REF!,IF(H108="Arrêt",#REF!,IF(H108="CP matin",#REF!,IF(H108="Déplacement",#REF!,IF(H108="CP Après-midi",#REF!,IF(H108="Férié",#REF!,IF(H108="Maternité",#REF!,0))))))))))))</f>
        <v>#REF!</v>
      </c>
      <c r="J108" s="135" t="e">
        <f>IF(H108="Demi CP",I108,IF(AND(H108="Déplacement",N108="Arrivée Chine",B108&gt;=#REF!,B108&lt;=#REF!),(D108-C108)+(F108-E108)-#REF!,IF(AND(H108="Déplacement",N108="Arrivée Chine",B108&gt;#REF!,B108&lt;#REF!),(D108-C108)+(F108-E108)-#REF!,IF(AND(H108="Déplacement",N108="Arrivée Chine",B108&gt;#REF!),(D108-C108)+(F108-E108)-#REF!,IF(AND(H108="Déplacement",((D108-C108)+(F108-E108))&lt;I108),I108,IF(AND(H108="Déplacement",N108="Arrivée Chine",B108&lt;#REF!),(D108-C108)+(F108-E108)-#REF!,IF(AND(H108="Déplacement",N108="Retour Chine",B108&gt;=#REF!,B108&lt;=#REF!),(D108-C108)+(F108-E108)+#REF!,IF(AND(H108="Déplacement",N108="Retour Chine",B108&gt;#REF!,B108&lt;#REF!),(D108-C108)+(F108-E108)+#REF!,IF(AND(H108="Déplacement",N108="Retour Chine",B108&gt;#REF!),(D108-C108)+(F108-E108)+#REF!,IF(AND(H108="Déplacement",((D108-C108)+(F108-E108))&lt;I108),I108,IF(AND(H108="Déplacement",N108="Retour Chine",B108&lt;#REF!),(D108-C108)+(F108-E108)+#REF!,(D108-C108)+(F108-E108))))))))))))</f>
        <v>#REF!</v>
      </c>
      <c r="K108" s="137" t="e">
        <f>IF(L108&gt;0,#REF!-L108,0)</f>
        <v>#REF!</v>
      </c>
      <c r="L108" s="138" t="e">
        <f>IF(OR(H108="Recup"),#REF!-J108,#REF!)</f>
        <v>#REF!</v>
      </c>
      <c r="M108" s="192"/>
      <c r="N108" s="193"/>
      <c r="O108" s="139" t="e">
        <f t="shared" si="7"/>
        <v>#REF!</v>
      </c>
      <c r="P108" s="140" t="str">
        <f t="shared" si="8"/>
        <v/>
      </c>
      <c r="Q108" s="360" t="s">
        <v>45</v>
      </c>
      <c r="R108" s="380" t="s">
        <v>46</v>
      </c>
      <c r="S108" s="194"/>
      <c r="T108" s="383" t="s">
        <v>77</v>
      </c>
      <c r="U108" s="385" t="s">
        <v>83</v>
      </c>
      <c r="V108" s="86" t="s">
        <v>49</v>
      </c>
      <c r="W108" s="87" t="e">
        <f>IF(AND(G108="",(Y110)&gt;0),Y110-W109-W110,IF(AND(G108="Enceinte",(Y110)&gt;0),Y110-W109-W110,0))</f>
        <v>#REF!</v>
      </c>
      <c r="X108" s="88" t="s">
        <v>34</v>
      </c>
      <c r="Y108" s="89" t="e">
        <f>(SUM(I108:I112)*24+SUM(K108:K112)*24)</f>
        <v>#REF!</v>
      </c>
      <c r="Z108" s="90" t="s">
        <v>50</v>
      </c>
    </row>
    <row r="109" spans="1:29" s="41" customFormat="1" ht="15.75" thickBot="1" x14ac:dyDescent="0.3">
      <c r="A109" s="143" t="s">
        <v>51</v>
      </c>
      <c r="B109" s="144">
        <v>43186</v>
      </c>
      <c r="C109" s="195">
        <v>0.375</v>
      </c>
      <c r="D109" s="196">
        <v>0.54166666666666663</v>
      </c>
      <c r="E109" s="196">
        <v>0.58333333333333337</v>
      </c>
      <c r="F109" s="197">
        <v>0.70833333333333337</v>
      </c>
      <c r="G109" s="378"/>
      <c r="H109" s="198" t="s">
        <v>44</v>
      </c>
      <c r="I109" s="146" t="e">
        <f>IF(H109="Normal",#REF!,IF(H109="Recup",#REF!,IF(H109="CP journée",#REF!,IF(H109="Enceinte",#REF!,IF(H109="temps partiel",#REF!,IF(H109="Sans solde",#REF!,IF(H109="Arrêt",#REF!,IF(H109="CP matin",#REF!,IF(H109="Déplacement",#REF!,IF(H109="CP Après-midi",#REF!,IF(H109="Férié",#REF!,IF(H109="Maternité",#REF!,0))))))))))))</f>
        <v>#REF!</v>
      </c>
      <c r="J109" s="145" t="e">
        <f>IF(H109="Demi CP",I109,IF(AND(H109="Déplacement",N109="Arrivée Chine",B109&gt;=#REF!,B109&lt;=#REF!),(D109-C109)+(F109-E109)-#REF!,IF(AND(H109="Déplacement",N109="Arrivée Chine",B109&gt;#REF!,B109&lt;#REF!),(D109-C109)+(F109-E109)-#REF!,IF(AND(H109="Déplacement",N109="Arrivée Chine",B109&gt;#REF!),(D109-C109)+(F109-E109)-#REF!,IF(AND(H109="Déplacement",((D109-C109)+(F109-E109))&lt;I109),I109,IF(AND(H109="Déplacement",N109="Arrivée Chine",B109&lt;#REF!),(D109-C109)+(F109-E109)-#REF!,IF(AND(H109="Déplacement",N109="Retour Chine",B109&gt;=#REF!,B109&lt;=#REF!),(D109-C109)+(F109-E109)+#REF!,IF(AND(H109="Déplacement",N109="Retour Chine",B109&gt;#REF!,B109&lt;#REF!),(D109-C109)+(F109-E109)+#REF!,IF(AND(H109="Déplacement",N109="Retour Chine",B109&gt;#REF!),(D109-C109)+(F109-E109)+#REF!,IF(AND(H109="Déplacement",((D109-C109)+(F109-E109))&lt;I109),I109,IF(AND(H109="Déplacement",N109="Retour Chine",B109&lt;#REF!),(D109-C109)+(F109-E109)+#REF!,(D109-C109)+(F109-E109))))))))))))</f>
        <v>#REF!</v>
      </c>
      <c r="K109" s="147" t="e">
        <f>IF(L109&gt;0,#REF!-L109,0)</f>
        <v>#REF!</v>
      </c>
      <c r="L109" s="148" t="e">
        <f>IF(OR(H109="Recup"),#REF!-J109,#REF!)</f>
        <v>#REF!</v>
      </c>
      <c r="M109" s="199"/>
      <c r="N109" s="200"/>
      <c r="O109" s="149" t="e">
        <f t="shared" si="7"/>
        <v>#REF!</v>
      </c>
      <c r="P109" s="150" t="str">
        <f t="shared" si="8"/>
        <v/>
      </c>
      <c r="Q109" s="361"/>
      <c r="R109" s="381"/>
      <c r="S109" s="201"/>
      <c r="T109" s="384"/>
      <c r="U109" s="386"/>
      <c r="V109" s="97" t="s">
        <v>52</v>
      </c>
      <c r="W109" s="98" t="e">
        <f>IF(AND(G108="",(Y109-35)&gt;0),(Y109-35-W110-W111),IF(AND(G108="Enceinte",(Y109-35)&gt;0),(Y109-35-W110-W111),0))</f>
        <v>#REF!</v>
      </c>
      <c r="X109" s="99" t="s">
        <v>35</v>
      </c>
      <c r="Y109" s="100" t="e">
        <f>(SUM(J108:J114))*24-(SUM(O108:O114))*24</f>
        <v>#REF!</v>
      </c>
      <c r="Z109" s="101">
        <f>SUM(P108:P114)</f>
        <v>0</v>
      </c>
    </row>
    <row r="110" spans="1:29" s="41" customFormat="1" ht="15.75" thickBot="1" x14ac:dyDescent="0.3">
      <c r="A110" s="143" t="s">
        <v>53</v>
      </c>
      <c r="B110" s="144">
        <v>43187</v>
      </c>
      <c r="C110" s="195">
        <v>0.375</v>
      </c>
      <c r="D110" s="196">
        <v>0.54166666666666663</v>
      </c>
      <c r="E110" s="196">
        <v>0.58333333333333337</v>
      </c>
      <c r="F110" s="197">
        <v>0.70833333333333337</v>
      </c>
      <c r="G110" s="378"/>
      <c r="H110" s="198" t="s">
        <v>44</v>
      </c>
      <c r="I110" s="146" t="e">
        <f>IF(H110="Normal",#REF!,IF(H110="Recup",#REF!,IF(H110="CP journée",#REF!,IF(H110="Enceinte",#REF!,IF(H110="temps partiel",#REF!,IF(H110="Sans solde",#REF!,IF(H110="Arrêt",#REF!,IF(H110="CP matin",#REF!,IF(H110="Déplacement",#REF!,IF(H110="CP Après-midi",#REF!,IF(H110="Férié",#REF!,IF(H110="Maternité",#REF!,0))))))))))))</f>
        <v>#REF!</v>
      </c>
      <c r="J110" s="145" t="e">
        <f>IF(H110="Demi CP",I110,IF(AND(H110="Déplacement",N110="Arrivée Chine",B110&gt;=#REF!,B110&lt;=#REF!),(D110-C110)+(F110-E110)-#REF!,IF(AND(H110="Déplacement",N110="Arrivée Chine",B110&gt;#REF!,B110&lt;#REF!),(D110-C110)+(F110-E110)-#REF!,IF(AND(H110="Déplacement",N110="Arrivée Chine",B110&gt;#REF!),(D110-C110)+(F110-E110)-#REF!,IF(AND(H110="Déplacement",((D110-C110)+(F110-E110))&lt;I110),I110,IF(AND(H110="Déplacement",N110="Arrivée Chine",B110&lt;#REF!),(D110-C110)+(F110-E110)-#REF!,IF(AND(H110="Déplacement",N110="Retour Chine",B110&gt;=#REF!,B110&lt;=#REF!),(D110-C110)+(F110-E110)+#REF!,IF(AND(H110="Déplacement",N110="Retour Chine",B110&gt;#REF!,B110&lt;#REF!),(D110-C110)+(F110-E110)+#REF!,IF(AND(H110="Déplacement",N110="Retour Chine",B110&gt;#REF!),(D110-C110)+(F110-E110)+#REF!,IF(AND(H110="Déplacement",((D110-C110)+(F110-E110))&lt;I110),I110,IF(AND(H110="Déplacement",N110="Retour Chine",B110&lt;#REF!),(D110-C110)+(F110-E110)+#REF!,(D110-C110)+(F110-E110))))))))))))</f>
        <v>#REF!</v>
      </c>
      <c r="K110" s="153" t="e">
        <f>IF(L110&gt;0,#REF!-L110,0)</f>
        <v>#REF!</v>
      </c>
      <c r="L110" s="154" t="e">
        <f>IF(OR(H110="Recup"),#REF!-J110,#REF!)</f>
        <v>#REF!</v>
      </c>
      <c r="M110" s="199"/>
      <c r="N110" s="200"/>
      <c r="O110" s="149" t="e">
        <f t="shared" si="7"/>
        <v>#REF!</v>
      </c>
      <c r="P110" s="150" t="str">
        <f t="shared" si="8"/>
        <v/>
      </c>
      <c r="Q110" s="361"/>
      <c r="R110" s="381"/>
      <c r="S110" s="201"/>
      <c r="T110" s="384"/>
      <c r="U110" s="386"/>
      <c r="V110" s="104">
        <v>0.5</v>
      </c>
      <c r="W110" s="98" t="e">
        <f>IF((Y109-43)&lt;0,0,(Y109-43))</f>
        <v>#REF!</v>
      </c>
      <c r="X110" s="105" t="s">
        <v>54</v>
      </c>
      <c r="Y110" s="106" t="e">
        <f>(Y109-Y108)-J114*24</f>
        <v>#REF!</v>
      </c>
      <c r="Z110" s="107" t="s">
        <v>55</v>
      </c>
    </row>
    <row r="111" spans="1:29" s="41" customFormat="1" ht="15.75" thickBot="1" x14ac:dyDescent="0.3">
      <c r="A111" s="143" t="s">
        <v>56</v>
      </c>
      <c r="B111" s="144">
        <v>43188</v>
      </c>
      <c r="C111" s="195">
        <v>0.375</v>
      </c>
      <c r="D111" s="196">
        <v>0.54166666666666663</v>
      </c>
      <c r="E111" s="196">
        <v>0.58333333333333337</v>
      </c>
      <c r="F111" s="197">
        <v>0.70833333333333337</v>
      </c>
      <c r="G111" s="378"/>
      <c r="H111" s="202" t="s">
        <v>44</v>
      </c>
      <c r="I111" s="146" t="e">
        <f>IF(H111="Normal",#REF!,IF(H111="Recup",#REF!,IF(H111="CP journée",#REF!,IF(H111="Enceinte",#REF!,IF(H111="temps partiel",#REF!,IF(H111="Sans solde",#REF!,IF(H111="Arrêt",#REF!,IF(H111="CP matin",#REF!,IF(H111="Déplacement",#REF!,IF(H111="CP Après-midi",#REF!,IF(H111="Férié",#REF!,IF(H111="Maternité",#REF!,0))))))))))))</f>
        <v>#REF!</v>
      </c>
      <c r="J111" s="145" t="e">
        <f>IF(H111="Demi CP",I111,IF(AND(H111="Déplacement",N111="Arrivée Chine",B111&gt;=#REF!,B111&lt;=#REF!),(D111-C111)+(F111-E111)-#REF!,IF(AND(H111="Déplacement",N111="Arrivée Chine",B111&gt;#REF!,B111&lt;#REF!),(D111-C111)+(F111-E111)-#REF!,IF(AND(H111="Déplacement",N111="Arrivée Chine",B111&gt;#REF!),(D111-C111)+(F111-E111)-#REF!,IF(AND(H111="Déplacement",((D111-C111)+(F111-E111))&lt;I111),I111,IF(AND(H111="Déplacement",N111="Arrivée Chine",B111&lt;#REF!),(D111-C111)+(F111-E111)-#REF!,IF(AND(H111="Déplacement",N111="Retour Chine",B111&gt;=#REF!,B111&lt;=#REF!),(D111-C111)+(F111-E111)+#REF!,IF(AND(H111="Déplacement",N111="Retour Chine",B111&gt;#REF!,B111&lt;#REF!),(D111-C111)+(F111-E111)+#REF!,IF(AND(H111="Déplacement",N111="Retour Chine",B111&gt;#REF!),(D111-C111)+(F111-E111)+#REF!,IF(AND(H111="Déplacement",((D111-C111)+(F111-E111))&lt;I111),I111,IF(AND(H111="Déplacement",N111="Retour Chine",B111&lt;#REF!),(D111-C111)+(F111-E111)+#REF!,(D111-C111)+(F111-E111))))))))))))</f>
        <v>#REF!</v>
      </c>
      <c r="K111" s="156" t="e">
        <f>IF(L111&gt;0,#REF!-L111,0)</f>
        <v>#REF!</v>
      </c>
      <c r="L111" s="157" t="e">
        <f>IF(OR(H111="Recup"),#REF!-J111,#REF!)</f>
        <v>#REF!</v>
      </c>
      <c r="M111" s="199"/>
      <c r="N111" s="200"/>
      <c r="O111" s="149" t="e">
        <f t="shared" si="7"/>
        <v>#REF!</v>
      </c>
      <c r="P111" s="150" t="str">
        <f t="shared" si="8"/>
        <v/>
      </c>
      <c r="Q111" s="361"/>
      <c r="R111" s="381"/>
      <c r="S111" s="201"/>
      <c r="T111" s="384"/>
      <c r="U111" s="386"/>
      <c r="V111" s="110">
        <v>1</v>
      </c>
      <c r="W111" s="98" t="e">
        <f>IF(M114="",J114*24,0)</f>
        <v>#REF!</v>
      </c>
      <c r="X111" s="111" t="s">
        <v>57</v>
      </c>
      <c r="Y111" s="112">
        <f>COUNTIF(H108:H112,"Arrêt")</f>
        <v>0</v>
      </c>
      <c r="Z111" s="107">
        <f>COUNTIF(H108:H112,"Férié")</f>
        <v>0</v>
      </c>
    </row>
    <row r="112" spans="1:29" s="41" customFormat="1" ht="15.75" customHeight="1" thickBot="1" x14ac:dyDescent="0.3">
      <c r="A112" s="143" t="s">
        <v>58</v>
      </c>
      <c r="B112" s="144">
        <v>43189</v>
      </c>
      <c r="C112" s="195">
        <v>0.375</v>
      </c>
      <c r="D112" s="196">
        <v>0.54166666666666663</v>
      </c>
      <c r="E112" s="196">
        <v>0.58333333333333337</v>
      </c>
      <c r="F112" s="197">
        <v>0.70833333333333337</v>
      </c>
      <c r="G112" s="378"/>
      <c r="H112" s="198" t="s">
        <v>44</v>
      </c>
      <c r="I112" s="146" t="e">
        <f>IF(H112="Normal",#REF!,IF(H112="Recup",#REF!,IF(H112="CP journée",#REF!,IF(H112="Enceinte",#REF!,IF(H112="temps partiel",#REF!,IF(H112="Sans solde",#REF!,IF(H112="Arrêt",#REF!,IF(H112="CP matin",#REF!,IF(H112="Déplacement",#REF!,IF(H112="CP Après-midi",#REF!,IF(H112="Férié",#REF!,IF(H112="Maternité",#REF!,0))))))))))))</f>
        <v>#REF!</v>
      </c>
      <c r="J112" s="145" t="e">
        <f>IF(H112="Demi CP",I112,IF(AND(H112="Déplacement",N112="Arrivée Chine",B112&gt;=#REF!,B112&lt;=#REF!),(D112-C112)+(F112-E112)-#REF!,IF(AND(H112="Déplacement",N112="Arrivée Chine",B112&gt;#REF!,B112&lt;#REF!),(D112-C112)+(F112-E112)-#REF!,IF(AND(H112="Déplacement",N112="Arrivée Chine",B112&gt;#REF!),(D112-C112)+(F112-E112)-#REF!,IF(AND(H112="Déplacement",((D112-C112)+(F112-E112))&lt;I112),I112,IF(AND(H112="Déplacement",N112="Arrivée Chine",B112&lt;#REF!),(D112-C112)+(F112-E112)-#REF!,IF(AND(H112="Déplacement",N112="Retour Chine",B112&gt;=#REF!,B112&lt;=#REF!),(D112-C112)+(F112-E112)+#REF!,IF(AND(H112="Déplacement",N112="Retour Chine",B112&gt;#REF!,B112&lt;#REF!),(D112-C112)+(F112-E112)+#REF!,IF(AND(H112="Déplacement",N112="Retour Chine",B112&gt;#REF!),(D112-C112)+(F112-E112)+#REF!,IF(AND(H112="Déplacement",((D112-C112)+(F112-E112))&lt;I112),I112,IF(AND(H112="Déplacement",N112="Retour Chine",B112&lt;#REF!),(D112-C112)+(F112-E112)+#REF!,(D112-C112)+(F112-E112))))))))))))</f>
        <v>#REF!</v>
      </c>
      <c r="K112" s="153" t="e">
        <f>IF(L112&gt;0,#REF!-L112,0)</f>
        <v>#REF!</v>
      </c>
      <c r="L112" s="154" t="e">
        <f>IF(OR(H112="Recup"),#REF!-J112,#REF!)</f>
        <v>#REF!</v>
      </c>
      <c r="M112" s="199"/>
      <c r="N112" s="200"/>
      <c r="O112" s="149" t="e">
        <f t="shared" si="7"/>
        <v>#REF!</v>
      </c>
      <c r="P112" s="150" t="str">
        <f t="shared" si="8"/>
        <v/>
      </c>
      <c r="Q112" s="361"/>
      <c r="R112" s="381"/>
      <c r="S112" s="201"/>
      <c r="T112" s="384"/>
      <c r="U112" s="386"/>
      <c r="V112" s="113" t="s">
        <v>3</v>
      </c>
      <c r="W112" s="114" t="e">
        <f>IF(G108="Enceinte",(SUM(L108:L112))-COUNTIF(H108:H112,"Recup")*#REF!,SUM(L108:L112))</f>
        <v>#REF!</v>
      </c>
      <c r="X112" s="115" t="s">
        <v>59</v>
      </c>
      <c r="Y112" s="116">
        <f>COUNTIF(H108:H112,"sans solde")</f>
        <v>0</v>
      </c>
      <c r="Z112" s="328" t="s">
        <v>148</v>
      </c>
    </row>
    <row r="113" spans="1:29" s="41" customFormat="1" x14ac:dyDescent="0.25">
      <c r="A113" s="143" t="s">
        <v>60</v>
      </c>
      <c r="B113" s="144">
        <v>43190</v>
      </c>
      <c r="C113" s="203"/>
      <c r="D113" s="204"/>
      <c r="E113" s="204"/>
      <c r="F113" s="205"/>
      <c r="G113" s="378"/>
      <c r="H113" s="206"/>
      <c r="I113" s="146">
        <f>IF(H113="Normal",#REF!,IF(H113="Recup",#REF!,IF(H113="CP journée",#REF!,IF(H113="Enceinte",#REF!,IF(H113="temps partiel",#REF!,IF(H113="Sans solde",#REF!,IF(H113="Arrêt",#REF!,IF(H113="CP matin",#REF!,IF(H113="Déplacement",#REF!,IF(H113="CP Après-midi",#REF!,IF(H113="Férié",#REF!,IF(H113="Maternité",#REF!,0))))))))))))</f>
        <v>0</v>
      </c>
      <c r="J113" s="145" t="e">
        <f>IF(H113="Demi CP",I113,IF(AND(H113="Déplacement",N113="Arrivée Chine",B113&gt;=#REF!,B113&lt;=#REF!),(D113-C113)+(F113-E113)-#REF!,IF(AND(H113="Déplacement",N113="Arrivée Chine",B113&gt;#REF!,B113&lt;#REF!),(D113-C113)+(F113-E113)-#REF!,IF(AND(H113="Déplacement",N113="Arrivée Chine",B113&gt;#REF!),(D113-C113)+(F113-E113)-#REF!,IF(AND(H113="Déplacement",((D113-C113)+(F113-E113))&lt;I113),I113,IF(AND(H113="Déplacement",N113="Arrivée Chine",B113&lt;#REF!),(D113-C113)+(F113-E113)-#REF!,IF(AND(H113="Déplacement",N113="Retour Chine",B113&gt;=#REF!,B113&lt;=#REF!),(D113-C113)+(F113-E113)+#REF!,IF(AND(H113="Déplacement",N113="Retour Chine",B113&gt;#REF!,B113&lt;#REF!),(D113-C113)+(F113-E113)+#REF!,IF(AND(H113="Déplacement",N113="Retour Chine",B113&gt;#REF!),(D113-C113)+(F113-E113)+#REF!,IF(AND(H113="Déplacement",((D113-C113)+(F113-E113))&lt;I113),I113,IF(AND(H113="Déplacement",N113="Retour Chine",B113&lt;#REF!),(D113-C113)+(F113-E113)+#REF!,(D113-C113)+(F113-E113))))))))))))</f>
        <v>#REF!</v>
      </c>
      <c r="K113" s="161" t="e">
        <f>IF(L113&gt;0,#REF!-L113,0)</f>
        <v>#REF!</v>
      </c>
      <c r="L113" s="162" t="e">
        <f>IF(OR(H113="Recup"),#REF!-J113,#REF!)</f>
        <v>#REF!</v>
      </c>
      <c r="M113" s="199"/>
      <c r="N113" s="200"/>
      <c r="O113" s="149" t="e">
        <f t="shared" si="7"/>
        <v>#REF!</v>
      </c>
      <c r="P113" s="150" t="str">
        <f t="shared" si="8"/>
        <v/>
      </c>
      <c r="Q113" s="361"/>
      <c r="R113" s="381"/>
      <c r="S113" s="201"/>
      <c r="T113" s="384"/>
      <c r="U113" s="386"/>
      <c r="V113" s="119" t="s">
        <v>61</v>
      </c>
      <c r="W113" s="120" t="e">
        <f>IF(AND(G108="Temps partiel",Y110&gt;0),Y110-W114-W110-W111,0)</f>
        <v>#REF!</v>
      </c>
      <c r="X113" s="121" t="s">
        <v>62</v>
      </c>
      <c r="Y113" s="122">
        <f>COUNTIF(H108:H112,"CP journée")+(COUNTIF(H108:H112,"CP matin"))/2+(COUNTIF(H108:H112,"CP Après-midi"))/2</f>
        <v>0</v>
      </c>
      <c r="Z113" s="329"/>
    </row>
    <row r="114" spans="1:29" s="41" customFormat="1" ht="15.75" thickBot="1" x14ac:dyDescent="0.3">
      <c r="A114" s="164" t="s">
        <v>64</v>
      </c>
      <c r="B114" s="165">
        <v>43191</v>
      </c>
      <c r="C114" s="207"/>
      <c r="D114" s="208"/>
      <c r="E114" s="208"/>
      <c r="F114" s="209"/>
      <c r="G114" s="379"/>
      <c r="H114" s="210"/>
      <c r="I114" s="166">
        <f>IF(H114="Normal",#REF!,IF(H114="Recup",#REF!,IF(H114="CP journée",#REF!,IF(H114="Enceinte",#REF!,IF(H114="temps partiel",#REF!,IF(H114="Sans solde",#REF!,IF(H114="Arrêt",#REF!,IF(H114="CP matin",#REF!,IF(H114="Déplacement",#REF!,IF(H114="CP Après-midi",#REF!,IF(H114="Férié",#REF!,IF(H114="Maternité",#REF!,0))))))))))))</f>
        <v>0</v>
      </c>
      <c r="J114" s="167" t="e">
        <f>IF(H114="Demi CP",I114,IF(AND(H114="Déplacement",N114="Arrivée Chine",B114&gt;=#REF!,B114&lt;=#REF!),(D114-C114)+(F114-E114)-#REF!,IF(AND(H114="Déplacement",N114="Arrivée Chine",B114&gt;#REF!,B114&lt;#REF!),(D114-C114)+(F114-E114)-#REF!,IF(AND(H114="Déplacement",N114="Arrivée Chine",B114&gt;#REF!),(D114-C114)+(F114-E114)-#REF!,IF(AND(H114="Déplacement",((D114-C114)+(F114-E114))&lt;I114),I114,IF(AND(H114="Déplacement",N114="Arrivée Chine",B114&lt;#REF!),(D114-C114)+(F114-E114)-#REF!,IF(AND(H114="Déplacement",N114="Retour Chine",B114&gt;=#REF!,B114&lt;=#REF!),(D114-C114)+(F114-E114)+#REF!,IF(AND(H114="Déplacement",N114="Retour Chine",B114&gt;#REF!,B114&lt;#REF!),(D114-C114)+(F114-E114)+#REF!,IF(AND(H114="Déplacement",N114="Retour Chine",B114&gt;#REF!),(D114-C114)+(F114-E114)+#REF!,IF(AND(H114="Déplacement",((D114-C114)+(F114-E114))&lt;I114),I114,IF(AND(H114="Déplacement",N114="Retour Chine",B114&lt;#REF!),(D114-C114)+(F114-E114)+#REF!,(D114-C114)+(F114-E114))))))))))))</f>
        <v>#REF!</v>
      </c>
      <c r="K114" s="168" t="e">
        <f>IF(L114&gt;0,#REF!-L114,0)</f>
        <v>#REF!</v>
      </c>
      <c r="L114" s="169" t="e">
        <f>IF(OR(H114="Recup"),#REF!-J114,#REF!)</f>
        <v>#REF!</v>
      </c>
      <c r="M114" s="211"/>
      <c r="N114" s="212"/>
      <c r="O114" s="170" t="e">
        <f t="shared" si="7"/>
        <v>#REF!</v>
      </c>
      <c r="P114" s="171" t="str">
        <f t="shared" si="8"/>
        <v/>
      </c>
      <c r="Q114" s="362"/>
      <c r="R114" s="382"/>
      <c r="S114" s="213"/>
      <c r="T114" s="384"/>
      <c r="U114" s="387"/>
      <c r="V114" s="129" t="s">
        <v>65</v>
      </c>
      <c r="W114" s="130" t="e">
        <f>IF(AND(G108="Temps partiel",Y110&gt;3),Y110-3-W110-W111,0)</f>
        <v>#REF!</v>
      </c>
      <c r="X114" s="131" t="s">
        <v>66</v>
      </c>
      <c r="Y114" s="132" t="e">
        <f>W108+(W109*1.25)+(W110*1.5)+(W111*2)+(W113*1.1)+(W114*1.25)</f>
        <v>#REF!</v>
      </c>
      <c r="Z114" s="244" t="e">
        <f>IF(SUM(J108:J114)*24-SUM(I108:I114)*24&lt;0,(SUM(J108:J114)*24-SUM(I108:I114)*24),0)</f>
        <v>#REF!</v>
      </c>
    </row>
    <row r="115" spans="1:29" s="41" customFormat="1" ht="30" customHeight="1" x14ac:dyDescent="0.25">
      <c r="A115" s="133" t="s">
        <v>43</v>
      </c>
      <c r="B115" s="134">
        <v>43192</v>
      </c>
      <c r="C115" s="188">
        <v>0.375</v>
      </c>
      <c r="D115" s="189">
        <v>0.54166666666666663</v>
      </c>
      <c r="E115" s="189">
        <v>0.58333333333333337</v>
      </c>
      <c r="F115" s="190">
        <v>0.70833333333333337</v>
      </c>
      <c r="G115" s="377"/>
      <c r="H115" s="191" t="s">
        <v>44</v>
      </c>
      <c r="I115" s="136" t="e">
        <f>IF(H115="Normal",#REF!,IF(H115="Recup",#REF!,IF(H115="CP journée",#REF!,IF(H115="Enceinte",#REF!,IF(H115="temps partiel",#REF!,IF(H115="Sans solde",#REF!,IF(H115="Arrêt",#REF!,IF(H115="CP matin",#REF!,IF(H115="Déplacement",#REF!,IF(H115="CP Après-midi",#REF!,IF(H115="Férié",#REF!,IF(H115="Maternité",#REF!,0))))))))))))</f>
        <v>#REF!</v>
      </c>
      <c r="J115" s="135" t="e">
        <f>IF(H115="Demi CP",I115,IF(AND(H115="Déplacement",N115="Arrivée Chine",B115&gt;=#REF!,B115&lt;=#REF!),(D115-C115)+(F115-E115)-#REF!,IF(AND(H115="Déplacement",N115="Arrivée Chine",B115&gt;#REF!,B115&lt;#REF!),(D115-C115)+(F115-E115)-#REF!,IF(AND(H115="Déplacement",N115="Arrivée Chine",B115&gt;#REF!),(D115-C115)+(F115-E115)-#REF!,IF(AND(H115="Déplacement",((D115-C115)+(F115-E115))&lt;I115),I115,IF(AND(H115="Déplacement",N115="Arrivée Chine",B115&lt;#REF!),(D115-C115)+(F115-E115)-#REF!,IF(AND(H115="Déplacement",N115="Retour Chine",B115&gt;=#REF!,B115&lt;=#REF!),(D115-C115)+(F115-E115)+#REF!,IF(AND(H115="Déplacement",N115="Retour Chine",B115&gt;#REF!,B115&lt;#REF!),(D115-C115)+(F115-E115)+#REF!,IF(AND(H115="Déplacement",N115="Retour Chine",B115&gt;#REF!),(D115-C115)+(F115-E115)+#REF!,IF(AND(H115="Déplacement",((D115-C115)+(F115-E115))&lt;I115),I115,IF(AND(H115="Déplacement",N115="Retour Chine",B115&lt;#REF!),(D115-C115)+(F115-E115)+#REF!,(D115-C115)+(F115-E115))))))))))))</f>
        <v>#REF!</v>
      </c>
      <c r="K115" s="137" t="e">
        <f>IF(L115&gt;0,#REF!-L115,0)</f>
        <v>#REF!</v>
      </c>
      <c r="L115" s="138" t="e">
        <f>IF(OR(H115="Recup"),#REF!-J115,#REF!)</f>
        <v>#REF!</v>
      </c>
      <c r="M115" s="192"/>
      <c r="N115" s="193"/>
      <c r="O115" s="139" t="e">
        <f t="shared" si="7"/>
        <v>#REF!</v>
      </c>
      <c r="P115" s="140" t="str">
        <f t="shared" si="8"/>
        <v/>
      </c>
      <c r="Q115" s="391" t="s">
        <v>45</v>
      </c>
      <c r="R115" s="380" t="s">
        <v>46</v>
      </c>
      <c r="S115" s="194"/>
      <c r="T115" s="383" t="s">
        <v>84</v>
      </c>
      <c r="U115" s="385" t="s">
        <v>85</v>
      </c>
      <c r="V115" s="86" t="s">
        <v>49</v>
      </c>
      <c r="W115" s="87" t="e">
        <f>IF(AND(G115="",(Y117)&gt;0),Y117-W116-W117,IF(AND(G115="Enceinte",(Y117)&gt;0),Y117-W116-W117,0))</f>
        <v>#REF!</v>
      </c>
      <c r="X115" s="88" t="s">
        <v>34</v>
      </c>
      <c r="Y115" s="89" t="e">
        <f>(SUM(I115:I119)*24+SUM(K115:K119)*24)</f>
        <v>#REF!</v>
      </c>
      <c r="Z115" s="90" t="s">
        <v>50</v>
      </c>
    </row>
    <row r="116" spans="1:29" s="41" customFormat="1" ht="15.75" thickBot="1" x14ac:dyDescent="0.3">
      <c r="A116" s="143" t="s">
        <v>51</v>
      </c>
      <c r="B116" s="144">
        <v>43193</v>
      </c>
      <c r="C116" s="195">
        <v>0.375</v>
      </c>
      <c r="D116" s="196">
        <v>0.54166666666666663</v>
      </c>
      <c r="E116" s="196">
        <v>0.58333333333333337</v>
      </c>
      <c r="F116" s="197">
        <v>0.70833333333333337</v>
      </c>
      <c r="G116" s="378"/>
      <c r="H116" s="198" t="s">
        <v>44</v>
      </c>
      <c r="I116" s="146" t="e">
        <f>IF(H116="Normal",#REF!,IF(H116="Recup",#REF!,IF(H116="CP journée",#REF!,IF(H116="Enceinte",#REF!,IF(H116="temps partiel",#REF!,IF(H116="Sans solde",#REF!,IF(H116="Arrêt",#REF!,IF(H116="CP matin",#REF!,IF(H116="Déplacement",#REF!,IF(H116="CP Après-midi",#REF!,IF(H116="Férié",#REF!,IF(H116="Maternité",#REF!,0))))))))))))</f>
        <v>#REF!</v>
      </c>
      <c r="J116" s="145" t="e">
        <f>IF(H116="Demi CP",I116,IF(AND(H116="Déplacement",N116="Arrivée Chine",B116&gt;=#REF!,B116&lt;=#REF!),(D116-C116)+(F116-E116)-#REF!,IF(AND(H116="Déplacement",N116="Arrivée Chine",B116&gt;#REF!,B116&lt;#REF!),(D116-C116)+(F116-E116)-#REF!,IF(AND(H116="Déplacement",N116="Arrivée Chine",B116&gt;#REF!),(D116-C116)+(F116-E116)-#REF!,IF(AND(H116="Déplacement",((D116-C116)+(F116-E116))&lt;I116),I116,IF(AND(H116="Déplacement",N116="Arrivée Chine",B116&lt;#REF!),(D116-C116)+(F116-E116)-#REF!,IF(AND(H116="Déplacement",N116="Retour Chine",B116&gt;=#REF!,B116&lt;=#REF!),(D116-C116)+(F116-E116)+#REF!,IF(AND(H116="Déplacement",N116="Retour Chine",B116&gt;#REF!,B116&lt;#REF!),(D116-C116)+(F116-E116)+#REF!,IF(AND(H116="Déplacement",N116="Retour Chine",B116&gt;#REF!),(D116-C116)+(F116-E116)+#REF!,IF(AND(H116="Déplacement",((D116-C116)+(F116-E116))&lt;I116),I116,IF(AND(H116="Déplacement",N116="Retour Chine",B116&lt;#REF!),(D116-C116)+(F116-E116)+#REF!,(D116-C116)+(F116-E116))))))))))))</f>
        <v>#REF!</v>
      </c>
      <c r="K116" s="147" t="e">
        <f>IF(L116&gt;0,#REF!-L116,0)</f>
        <v>#REF!</v>
      </c>
      <c r="L116" s="148" t="e">
        <f>IF(OR(H116="Recup"),#REF!-J116,#REF!)</f>
        <v>#REF!</v>
      </c>
      <c r="M116" s="199"/>
      <c r="N116" s="200"/>
      <c r="O116" s="149" t="e">
        <f t="shared" si="7"/>
        <v>#REF!</v>
      </c>
      <c r="P116" s="150" t="str">
        <f t="shared" si="8"/>
        <v/>
      </c>
      <c r="Q116" s="361"/>
      <c r="R116" s="381"/>
      <c r="S116" s="201"/>
      <c r="T116" s="384"/>
      <c r="U116" s="386"/>
      <c r="V116" s="97" t="s">
        <v>52</v>
      </c>
      <c r="W116" s="98" t="e">
        <f>IF(AND(G115="",(Y116-35)&gt;0),(Y116-35-W117-W118),IF(AND(G115="Enceinte",(Y116-35)&gt;0),(Y116-35-W117-W118),0))</f>
        <v>#REF!</v>
      </c>
      <c r="X116" s="99" t="s">
        <v>35</v>
      </c>
      <c r="Y116" s="100" t="e">
        <f>(SUM(J115:J121))*24-(SUM(O115:O121))*24</f>
        <v>#REF!</v>
      </c>
      <c r="Z116" s="101">
        <f>SUM(P115:P121)</f>
        <v>0</v>
      </c>
    </row>
    <row r="117" spans="1:29" s="41" customFormat="1" ht="15.75" thickBot="1" x14ac:dyDescent="0.3">
      <c r="A117" s="143" t="s">
        <v>53</v>
      </c>
      <c r="B117" s="144">
        <v>43194</v>
      </c>
      <c r="C117" s="195">
        <v>0.375</v>
      </c>
      <c r="D117" s="196">
        <v>0.54166666666666663</v>
      </c>
      <c r="E117" s="196">
        <v>0.58333333333333337</v>
      </c>
      <c r="F117" s="197">
        <v>0.70833333333333337</v>
      </c>
      <c r="G117" s="378"/>
      <c r="H117" s="198" t="s">
        <v>44</v>
      </c>
      <c r="I117" s="146" t="e">
        <f>IF(H117="Normal",#REF!,IF(H117="Recup",#REF!,IF(H117="CP journée",#REF!,IF(H117="Enceinte",#REF!,IF(H117="temps partiel",#REF!,IF(H117="Sans solde",#REF!,IF(H117="Arrêt",#REF!,IF(H117="CP matin",#REF!,IF(H117="Déplacement",#REF!,IF(H117="CP Après-midi",#REF!,IF(H117="Férié",#REF!,IF(H117="Maternité",#REF!,0))))))))))))</f>
        <v>#REF!</v>
      </c>
      <c r="J117" s="145" t="e">
        <f>IF(H117="Demi CP",I117,IF(AND(H117="Déplacement",N117="Arrivée Chine",B117&gt;=#REF!,B117&lt;=#REF!),(D117-C117)+(F117-E117)-#REF!,IF(AND(H117="Déplacement",N117="Arrivée Chine",B117&gt;#REF!,B117&lt;#REF!),(D117-C117)+(F117-E117)-#REF!,IF(AND(H117="Déplacement",N117="Arrivée Chine",B117&gt;#REF!),(D117-C117)+(F117-E117)-#REF!,IF(AND(H117="Déplacement",((D117-C117)+(F117-E117))&lt;I117),I117,IF(AND(H117="Déplacement",N117="Arrivée Chine",B117&lt;#REF!),(D117-C117)+(F117-E117)-#REF!,IF(AND(H117="Déplacement",N117="Retour Chine",B117&gt;=#REF!,B117&lt;=#REF!),(D117-C117)+(F117-E117)+#REF!,IF(AND(H117="Déplacement",N117="Retour Chine",B117&gt;#REF!,B117&lt;#REF!),(D117-C117)+(F117-E117)+#REF!,IF(AND(H117="Déplacement",N117="Retour Chine",B117&gt;#REF!),(D117-C117)+(F117-E117)+#REF!,IF(AND(H117="Déplacement",((D117-C117)+(F117-E117))&lt;I117),I117,IF(AND(H117="Déplacement",N117="Retour Chine",B117&lt;#REF!),(D117-C117)+(F117-E117)+#REF!,(D117-C117)+(F117-E117))))))))))))</f>
        <v>#REF!</v>
      </c>
      <c r="K117" s="153" t="e">
        <f>IF(L117&gt;0,#REF!-L117,0)</f>
        <v>#REF!</v>
      </c>
      <c r="L117" s="154" t="e">
        <f>IF(OR(H117="Recup"),#REF!-J117,#REF!)</f>
        <v>#REF!</v>
      </c>
      <c r="M117" s="199"/>
      <c r="N117" s="200"/>
      <c r="O117" s="149" t="e">
        <f t="shared" si="7"/>
        <v>#REF!</v>
      </c>
      <c r="P117" s="150" t="str">
        <f t="shared" si="8"/>
        <v/>
      </c>
      <c r="Q117" s="361"/>
      <c r="R117" s="381"/>
      <c r="S117" s="201"/>
      <c r="T117" s="384"/>
      <c r="U117" s="386"/>
      <c r="V117" s="104">
        <v>0.5</v>
      </c>
      <c r="W117" s="98" t="e">
        <f>IF((Y116-43)&lt;0,0,(Y116-43))</f>
        <v>#REF!</v>
      </c>
      <c r="X117" s="105" t="s">
        <v>54</v>
      </c>
      <c r="Y117" s="106" t="e">
        <f>(Y116-Y115)-J121*24</f>
        <v>#REF!</v>
      </c>
      <c r="Z117" s="107" t="s">
        <v>55</v>
      </c>
    </row>
    <row r="118" spans="1:29" s="41" customFormat="1" ht="15.75" thickBot="1" x14ac:dyDescent="0.3">
      <c r="A118" s="143" t="s">
        <v>56</v>
      </c>
      <c r="B118" s="144">
        <v>43195</v>
      </c>
      <c r="C118" s="195">
        <v>0.375</v>
      </c>
      <c r="D118" s="196">
        <v>0.54166666666666663</v>
      </c>
      <c r="E118" s="196">
        <v>0.58333333333333337</v>
      </c>
      <c r="F118" s="197">
        <v>0.70833333333333337</v>
      </c>
      <c r="G118" s="378"/>
      <c r="H118" s="202" t="s">
        <v>44</v>
      </c>
      <c r="I118" s="146" t="e">
        <f>IF(H118="Normal",#REF!,IF(H118="Recup",#REF!,IF(H118="CP journée",#REF!,IF(H118="Enceinte",#REF!,IF(H118="temps partiel",#REF!,IF(H118="Sans solde",#REF!,IF(H118="Arrêt",#REF!,IF(H118="CP matin",#REF!,IF(H118="Déplacement",#REF!,IF(H118="CP Après-midi",#REF!,IF(H118="Férié",#REF!,IF(H118="Maternité",#REF!,0))))))))))))</f>
        <v>#REF!</v>
      </c>
      <c r="J118" s="145" t="e">
        <f>IF(H118="Demi CP",I118,IF(AND(H118="Déplacement",N118="Arrivée Chine",B118&gt;=#REF!,B118&lt;=#REF!),(D118-C118)+(F118-E118)-#REF!,IF(AND(H118="Déplacement",N118="Arrivée Chine",B118&gt;#REF!,B118&lt;#REF!),(D118-C118)+(F118-E118)-#REF!,IF(AND(H118="Déplacement",N118="Arrivée Chine",B118&gt;#REF!),(D118-C118)+(F118-E118)-#REF!,IF(AND(H118="Déplacement",((D118-C118)+(F118-E118))&lt;I118),I118,IF(AND(H118="Déplacement",N118="Arrivée Chine",B118&lt;#REF!),(D118-C118)+(F118-E118)-#REF!,IF(AND(H118="Déplacement",N118="Retour Chine",B118&gt;=#REF!,B118&lt;=#REF!),(D118-C118)+(F118-E118)+#REF!,IF(AND(H118="Déplacement",N118="Retour Chine",B118&gt;#REF!,B118&lt;#REF!),(D118-C118)+(F118-E118)+#REF!,IF(AND(H118="Déplacement",N118="Retour Chine",B118&gt;#REF!),(D118-C118)+(F118-E118)+#REF!,IF(AND(H118="Déplacement",((D118-C118)+(F118-E118))&lt;I118),I118,IF(AND(H118="Déplacement",N118="Retour Chine",B118&lt;#REF!),(D118-C118)+(F118-E118)+#REF!,(D118-C118)+(F118-E118))))))))))))</f>
        <v>#REF!</v>
      </c>
      <c r="K118" s="156" t="e">
        <f>IF(L118&gt;0,#REF!-L118,0)</f>
        <v>#REF!</v>
      </c>
      <c r="L118" s="157" t="e">
        <f>IF(OR(H118="Recup"),#REF!-J118,#REF!)</f>
        <v>#REF!</v>
      </c>
      <c r="M118" s="199"/>
      <c r="N118" s="200"/>
      <c r="O118" s="149" t="e">
        <f t="shared" si="7"/>
        <v>#REF!</v>
      </c>
      <c r="P118" s="150" t="str">
        <f t="shared" si="8"/>
        <v/>
      </c>
      <c r="Q118" s="361"/>
      <c r="R118" s="381"/>
      <c r="S118" s="201"/>
      <c r="T118" s="384"/>
      <c r="U118" s="386"/>
      <c r="V118" s="110">
        <v>1</v>
      </c>
      <c r="W118" s="98" t="e">
        <f>IF(M121="",J121*24,0)</f>
        <v>#REF!</v>
      </c>
      <c r="X118" s="111" t="s">
        <v>57</v>
      </c>
      <c r="Y118" s="112">
        <f>COUNTIF(H115:H119,"Arrêt")</f>
        <v>0</v>
      </c>
      <c r="Z118" s="107">
        <f>COUNTIF(H115:H119,"Férié")</f>
        <v>0</v>
      </c>
    </row>
    <row r="119" spans="1:29" s="41" customFormat="1" ht="15.75" customHeight="1" thickBot="1" x14ac:dyDescent="0.3">
      <c r="A119" s="143" t="s">
        <v>58</v>
      </c>
      <c r="B119" s="144">
        <v>43196</v>
      </c>
      <c r="C119" s="195">
        <v>0.375</v>
      </c>
      <c r="D119" s="196">
        <v>0.54166666666666663</v>
      </c>
      <c r="E119" s="196">
        <v>0.58333333333333337</v>
      </c>
      <c r="F119" s="197">
        <v>0.70833333333333337</v>
      </c>
      <c r="G119" s="378"/>
      <c r="H119" s="198" t="s">
        <v>44</v>
      </c>
      <c r="I119" s="146" t="e">
        <f>IF(H119="Normal",#REF!,IF(H119="Recup",#REF!,IF(H119="CP journée",#REF!,IF(H119="Enceinte",#REF!,IF(H119="temps partiel",#REF!,IF(H119="Sans solde",#REF!,IF(H119="Arrêt",#REF!,IF(H119="CP matin",#REF!,IF(H119="Déplacement",#REF!,IF(H119="CP Après-midi",#REF!,IF(H119="Férié",#REF!,IF(H119="Maternité",#REF!,0))))))))))))</f>
        <v>#REF!</v>
      </c>
      <c r="J119" s="145" t="e">
        <f>IF(H119="Demi CP",I119,IF(AND(H119="Déplacement",N119="Arrivée Chine",B119&gt;=#REF!,B119&lt;=#REF!),(D119-C119)+(F119-E119)-#REF!,IF(AND(H119="Déplacement",N119="Arrivée Chine",B119&gt;#REF!,B119&lt;#REF!),(D119-C119)+(F119-E119)-#REF!,IF(AND(H119="Déplacement",N119="Arrivée Chine",B119&gt;#REF!),(D119-C119)+(F119-E119)-#REF!,IF(AND(H119="Déplacement",((D119-C119)+(F119-E119))&lt;I119),I119,IF(AND(H119="Déplacement",N119="Arrivée Chine",B119&lt;#REF!),(D119-C119)+(F119-E119)-#REF!,IF(AND(H119="Déplacement",N119="Retour Chine",B119&gt;=#REF!,B119&lt;=#REF!),(D119-C119)+(F119-E119)+#REF!,IF(AND(H119="Déplacement",N119="Retour Chine",B119&gt;#REF!,B119&lt;#REF!),(D119-C119)+(F119-E119)+#REF!,IF(AND(H119="Déplacement",N119="Retour Chine",B119&gt;#REF!),(D119-C119)+(F119-E119)+#REF!,IF(AND(H119="Déplacement",((D119-C119)+(F119-E119))&lt;I119),I119,IF(AND(H119="Déplacement",N119="Retour Chine",B119&lt;#REF!),(D119-C119)+(F119-E119)+#REF!,(D119-C119)+(F119-E119))))))))))))</f>
        <v>#REF!</v>
      </c>
      <c r="K119" s="153" t="e">
        <f>IF(L119&gt;0,#REF!-L119,0)</f>
        <v>#REF!</v>
      </c>
      <c r="L119" s="154" t="e">
        <f>IF(OR(H119="Recup"),#REF!-J119,#REF!)</f>
        <v>#REF!</v>
      </c>
      <c r="M119" s="199"/>
      <c r="N119" s="200"/>
      <c r="O119" s="149" t="e">
        <f t="shared" si="7"/>
        <v>#REF!</v>
      </c>
      <c r="P119" s="150" t="str">
        <f t="shared" si="8"/>
        <v/>
      </c>
      <c r="Q119" s="361"/>
      <c r="R119" s="381"/>
      <c r="S119" s="201"/>
      <c r="T119" s="384"/>
      <c r="U119" s="386"/>
      <c r="V119" s="113" t="s">
        <v>3</v>
      </c>
      <c r="W119" s="114" t="e">
        <f>IF(G115="Enceinte",(SUM(L115:L119))-COUNTIF(H115:H119,"Recup")*#REF!,SUM(L115:L119))</f>
        <v>#REF!</v>
      </c>
      <c r="X119" s="115" t="s">
        <v>59</v>
      </c>
      <c r="Y119" s="116">
        <f>COUNTIF(H115:H119,"sans solde")</f>
        <v>0</v>
      </c>
      <c r="Z119" s="328" t="s">
        <v>148</v>
      </c>
    </row>
    <row r="120" spans="1:29" s="41" customFormat="1" x14ac:dyDescent="0.25">
      <c r="A120" s="143" t="s">
        <v>60</v>
      </c>
      <c r="B120" s="144">
        <v>43197</v>
      </c>
      <c r="C120" s="203"/>
      <c r="D120" s="204"/>
      <c r="E120" s="204"/>
      <c r="F120" s="205"/>
      <c r="G120" s="378"/>
      <c r="H120" s="206"/>
      <c r="I120" s="146">
        <f>IF(H120="Normal",#REF!,IF(H120="Recup",#REF!,IF(H120="CP journée",#REF!,IF(H120="Enceinte",#REF!,IF(H120="temps partiel",#REF!,IF(H120="Sans solde",#REF!,IF(H120="Arrêt",#REF!,IF(H120="CP matin",#REF!,IF(H120="Déplacement",#REF!,IF(H120="CP Après-midi",#REF!,IF(H120="Férié",#REF!,IF(H120="Maternité",#REF!,0))))))))))))</f>
        <v>0</v>
      </c>
      <c r="J120" s="145" t="e">
        <f>IF(H120="Demi CP",I120,IF(AND(H120="Déplacement",N120="Arrivée Chine",B120&gt;=#REF!,B120&lt;=#REF!),(D120-C120)+(F120-E120)-#REF!,IF(AND(H120="Déplacement",N120="Arrivée Chine",B120&gt;#REF!,B120&lt;#REF!),(D120-C120)+(F120-E120)-#REF!,IF(AND(H120="Déplacement",N120="Arrivée Chine",B120&gt;#REF!),(D120-C120)+(F120-E120)-#REF!,IF(AND(H120="Déplacement",((D120-C120)+(F120-E120))&lt;I120),I120,IF(AND(H120="Déplacement",N120="Arrivée Chine",B120&lt;#REF!),(D120-C120)+(F120-E120)-#REF!,IF(AND(H120="Déplacement",N120="Retour Chine",B120&gt;=#REF!,B120&lt;=#REF!),(D120-C120)+(F120-E120)+#REF!,IF(AND(H120="Déplacement",N120="Retour Chine",B120&gt;#REF!,B120&lt;#REF!),(D120-C120)+(F120-E120)+#REF!,IF(AND(H120="Déplacement",N120="Retour Chine",B120&gt;#REF!),(D120-C120)+(F120-E120)+#REF!,IF(AND(H120="Déplacement",((D120-C120)+(F120-E120))&lt;I120),I120,IF(AND(H120="Déplacement",N120="Retour Chine",B120&lt;#REF!),(D120-C120)+(F120-E120)+#REF!,(D120-C120)+(F120-E120))))))))))))</f>
        <v>#REF!</v>
      </c>
      <c r="K120" s="161" t="e">
        <f>IF(L120&gt;0,#REF!-L120,0)</f>
        <v>#REF!</v>
      </c>
      <c r="L120" s="162" t="e">
        <f>IF(OR(H120="Recup"),#REF!-J120,#REF!)</f>
        <v>#REF!</v>
      </c>
      <c r="M120" s="199"/>
      <c r="N120" s="200"/>
      <c r="O120" s="149" t="e">
        <f t="shared" si="7"/>
        <v>#REF!</v>
      </c>
      <c r="P120" s="150" t="str">
        <f t="shared" si="8"/>
        <v/>
      </c>
      <c r="Q120" s="361"/>
      <c r="R120" s="381"/>
      <c r="S120" s="201"/>
      <c r="T120" s="384"/>
      <c r="U120" s="386"/>
      <c r="V120" s="119" t="s">
        <v>61</v>
      </c>
      <c r="W120" s="120" t="e">
        <f>IF(AND(G115="Temps partiel",Y117&gt;0),Y117-W121-W117-W118,0)</f>
        <v>#REF!</v>
      </c>
      <c r="X120" s="121" t="s">
        <v>62</v>
      </c>
      <c r="Y120" s="122">
        <f>COUNTIF(H115:H119,"CP journée")+(COUNTIF(H115:H119,"CP matin"))/2+(COUNTIF(H115:H119,"CP Après-midi"))/2</f>
        <v>0</v>
      </c>
      <c r="Z120" s="329"/>
      <c r="AB120" s="179" t="s">
        <v>84</v>
      </c>
      <c r="AC120" s="179" t="s">
        <v>86</v>
      </c>
    </row>
    <row r="121" spans="1:29" s="41" customFormat="1" ht="15.75" thickBot="1" x14ac:dyDescent="0.3">
      <c r="A121" s="164" t="s">
        <v>64</v>
      </c>
      <c r="B121" s="165">
        <v>43198</v>
      </c>
      <c r="C121" s="207"/>
      <c r="D121" s="208"/>
      <c r="E121" s="208"/>
      <c r="F121" s="209"/>
      <c r="G121" s="379"/>
      <c r="H121" s="210"/>
      <c r="I121" s="166">
        <f>IF(H121="Normal",#REF!,IF(H121="Recup",#REF!,IF(H121="CP journée",#REF!,IF(H121="Enceinte",#REF!,IF(H121="temps partiel",#REF!,IF(H121="Sans solde",#REF!,IF(H121="Arrêt",#REF!,IF(H121="CP matin",#REF!,IF(H121="Déplacement",#REF!,IF(H121="CP Après-midi",#REF!,IF(H121="Férié",#REF!,IF(H121="Maternité",#REF!,0))))))))))))</f>
        <v>0</v>
      </c>
      <c r="J121" s="167" t="e">
        <f>IF(H121="Demi CP",I121,IF(AND(H121="Déplacement",N121="Arrivée Chine",B121&gt;=#REF!,B121&lt;=#REF!),(D121-C121)+(F121-E121)-#REF!,IF(AND(H121="Déplacement",N121="Arrivée Chine",B121&gt;#REF!,B121&lt;#REF!),(D121-C121)+(F121-E121)-#REF!,IF(AND(H121="Déplacement",N121="Arrivée Chine",B121&gt;#REF!),(D121-C121)+(F121-E121)-#REF!,IF(AND(H121="Déplacement",((D121-C121)+(F121-E121))&lt;I121),I121,IF(AND(H121="Déplacement",N121="Arrivée Chine",B121&lt;#REF!),(D121-C121)+(F121-E121)-#REF!,IF(AND(H121="Déplacement",N121="Retour Chine",B121&gt;=#REF!,B121&lt;=#REF!),(D121-C121)+(F121-E121)+#REF!,IF(AND(H121="Déplacement",N121="Retour Chine",B121&gt;#REF!,B121&lt;#REF!),(D121-C121)+(F121-E121)+#REF!,IF(AND(H121="Déplacement",N121="Retour Chine",B121&gt;#REF!),(D121-C121)+(F121-E121)+#REF!,IF(AND(H121="Déplacement",((D121-C121)+(F121-E121))&lt;I121),I121,IF(AND(H121="Déplacement",N121="Retour Chine",B121&lt;#REF!),(D121-C121)+(F121-E121)+#REF!,(D121-C121)+(F121-E121))))))))))))</f>
        <v>#REF!</v>
      </c>
      <c r="K121" s="168" t="e">
        <f>IF(L121&gt;0,#REF!-L121,0)</f>
        <v>#REF!</v>
      </c>
      <c r="L121" s="169" t="e">
        <f>IF(OR(H121="Recup"),#REF!-J121,#REF!)</f>
        <v>#REF!</v>
      </c>
      <c r="M121" s="211"/>
      <c r="N121" s="212"/>
      <c r="O121" s="170" t="e">
        <f t="shared" si="7"/>
        <v>#REF!</v>
      </c>
      <c r="P121" s="171" t="str">
        <f t="shared" si="8"/>
        <v/>
      </c>
      <c r="Q121" s="362"/>
      <c r="R121" s="382"/>
      <c r="S121" s="213"/>
      <c r="T121" s="384"/>
      <c r="U121" s="387"/>
      <c r="V121" s="129" t="s">
        <v>65</v>
      </c>
      <c r="W121" s="130" t="e">
        <f>IF(AND(G115="Temps partiel",Y117&gt;3),Y117-3-W117-W118,0)</f>
        <v>#REF!</v>
      </c>
      <c r="X121" s="131" t="s">
        <v>66</v>
      </c>
      <c r="Y121" s="132" t="e">
        <f>W115+(W116*1.25)+(W117*1.5)+(W118*2)+(W120*1.1)+(W121*1.25)</f>
        <v>#REF!</v>
      </c>
      <c r="Z121" s="244" t="e">
        <f>IF(SUM(J115:J121)*24-SUM(I115:I121)*24&lt;0,(SUM(J115:J121)*24-SUM(I115:I121)*24),0)</f>
        <v>#REF!</v>
      </c>
      <c r="AB121" s="179"/>
      <c r="AC121" s="179"/>
    </row>
    <row r="122" spans="1:29" s="41" customFormat="1" ht="30" customHeight="1" x14ac:dyDescent="0.25">
      <c r="A122" s="173" t="s">
        <v>43</v>
      </c>
      <c r="B122" s="134">
        <v>43199</v>
      </c>
      <c r="C122" s="188">
        <v>0.375</v>
      </c>
      <c r="D122" s="189">
        <v>0.54166666666666663</v>
      </c>
      <c r="E122" s="189">
        <v>0.58333333333333337</v>
      </c>
      <c r="F122" s="190">
        <v>0.70833333333333337</v>
      </c>
      <c r="G122" s="377"/>
      <c r="H122" s="191" t="s">
        <v>44</v>
      </c>
      <c r="I122" s="136" t="e">
        <f>IF(H122="Normal",#REF!,IF(H122="Recup",#REF!,IF(H122="CP journée",#REF!,IF(H122="Enceinte",#REF!,IF(H122="temps partiel",#REF!,IF(H122="Sans solde",#REF!,IF(H122="Arrêt",#REF!,IF(H122="CP matin",#REF!,IF(H122="Déplacement",#REF!,IF(H122="CP Après-midi",#REF!,IF(H122="Férié",#REF!,IF(H122="Maternité",#REF!,0))))))))))))</f>
        <v>#REF!</v>
      </c>
      <c r="J122" s="135" t="e">
        <f>IF(H122="Demi CP",I122,IF(AND(H122="Déplacement",N122="Arrivée Chine",B122&gt;=#REF!,B122&lt;=#REF!),(D122-C122)+(F122-E122)-#REF!,IF(AND(H122="Déplacement",N122="Arrivée Chine",B122&gt;#REF!,B122&lt;#REF!),(D122-C122)+(F122-E122)-#REF!,IF(AND(H122="Déplacement",N122="Arrivée Chine",B122&gt;#REF!),(D122-C122)+(F122-E122)-#REF!,IF(AND(H122="Déplacement",((D122-C122)+(F122-E122))&lt;I122),I122,IF(AND(H122="Déplacement",N122="Arrivée Chine",B122&lt;#REF!),(D122-C122)+(F122-E122)-#REF!,IF(AND(H122="Déplacement",N122="Retour Chine",B122&gt;=#REF!,B122&lt;=#REF!),(D122-C122)+(F122-E122)+#REF!,IF(AND(H122="Déplacement",N122="Retour Chine",B122&gt;#REF!,B122&lt;#REF!),(D122-C122)+(F122-E122)+#REF!,IF(AND(H122="Déplacement",N122="Retour Chine",B122&gt;#REF!),(D122-C122)+(F122-E122)+#REF!,IF(AND(H122="Déplacement",((D122-C122)+(F122-E122))&lt;I122),I122,IF(AND(H122="Déplacement",N122="Retour Chine",B122&lt;#REF!),(D122-C122)+(F122-E122)+#REF!,(D122-C122)+(F122-E122))))))))))))</f>
        <v>#REF!</v>
      </c>
      <c r="K122" s="137" t="e">
        <f>IF(L122&gt;0,#REF!-L122,0)</f>
        <v>#REF!</v>
      </c>
      <c r="L122" s="138" t="e">
        <f>IF(OR(H122="Recup"),#REF!-J122,#REF!)</f>
        <v>#REF!</v>
      </c>
      <c r="M122" s="192"/>
      <c r="N122" s="193"/>
      <c r="O122" s="139" t="e">
        <f t="shared" si="7"/>
        <v>#REF!</v>
      </c>
      <c r="P122" s="140" t="str">
        <f t="shared" si="8"/>
        <v/>
      </c>
      <c r="Q122" s="360" t="s">
        <v>45</v>
      </c>
      <c r="R122" s="380" t="s">
        <v>46</v>
      </c>
      <c r="S122" s="194"/>
      <c r="T122" s="383" t="s">
        <v>84</v>
      </c>
      <c r="U122" s="385" t="s">
        <v>87</v>
      </c>
      <c r="V122" s="86" t="s">
        <v>49</v>
      </c>
      <c r="W122" s="87" t="e">
        <f>IF(AND(G122="",(Y124)&gt;0),Y124-W123-W124,IF(AND(G122="Enceinte",(Y124)&gt;0),Y124-W123-W124,0))</f>
        <v>#REF!</v>
      </c>
      <c r="X122" s="88" t="s">
        <v>34</v>
      </c>
      <c r="Y122" s="89" t="e">
        <f>(SUM(I122:I126)*24+SUM(K122:K126)*24)</f>
        <v>#REF!</v>
      </c>
      <c r="Z122" s="90" t="s">
        <v>50</v>
      </c>
      <c r="AB122" s="141" t="s">
        <v>49</v>
      </c>
      <c r="AC122" s="142" t="e">
        <f t="shared" ref="AC122:AC128" si="10">W115+W122+W129+W136</f>
        <v>#REF!</v>
      </c>
    </row>
    <row r="123" spans="1:29" s="41" customFormat="1" ht="15.75" thickBot="1" x14ac:dyDescent="0.3">
      <c r="A123" s="143" t="s">
        <v>51</v>
      </c>
      <c r="B123" s="144">
        <v>43200</v>
      </c>
      <c r="C123" s="195">
        <v>0.375</v>
      </c>
      <c r="D123" s="196">
        <v>0.54166666666666663</v>
      </c>
      <c r="E123" s="196">
        <v>0.58333333333333337</v>
      </c>
      <c r="F123" s="197">
        <v>0.70833333333333337</v>
      </c>
      <c r="G123" s="378"/>
      <c r="H123" s="198" t="s">
        <v>44</v>
      </c>
      <c r="I123" s="146" t="e">
        <f>IF(H123="Normal",#REF!,IF(H123="Recup",#REF!,IF(H123="CP journée",#REF!,IF(H123="Enceinte",#REF!,IF(H123="temps partiel",#REF!,IF(H123="Sans solde",#REF!,IF(H123="Arrêt",#REF!,IF(H123="CP matin",#REF!,IF(H123="Déplacement",#REF!,IF(H123="CP Après-midi",#REF!,IF(H123="Férié",#REF!,IF(H123="Maternité",#REF!,0))))))))))))</f>
        <v>#REF!</v>
      </c>
      <c r="J123" s="145" t="e">
        <f>IF(H123="Demi CP",I123,IF(AND(H123="Déplacement",N123="Arrivée Chine",B123&gt;=#REF!,B123&lt;=#REF!),(D123-C123)+(F123-E123)-#REF!,IF(AND(H123="Déplacement",N123="Arrivée Chine",B123&gt;#REF!,B123&lt;#REF!),(D123-C123)+(F123-E123)-#REF!,IF(AND(H123="Déplacement",N123="Arrivée Chine",B123&gt;#REF!),(D123-C123)+(F123-E123)-#REF!,IF(AND(H123="Déplacement",((D123-C123)+(F123-E123))&lt;I123),I123,IF(AND(H123="Déplacement",N123="Arrivée Chine",B123&lt;#REF!),(D123-C123)+(F123-E123)-#REF!,IF(AND(H123="Déplacement",N123="Retour Chine",B123&gt;=#REF!,B123&lt;=#REF!),(D123-C123)+(F123-E123)+#REF!,IF(AND(H123="Déplacement",N123="Retour Chine",B123&gt;#REF!,B123&lt;#REF!),(D123-C123)+(F123-E123)+#REF!,IF(AND(H123="Déplacement",N123="Retour Chine",B123&gt;#REF!),(D123-C123)+(F123-E123)+#REF!,IF(AND(H123="Déplacement",((D123-C123)+(F123-E123))&lt;I123),I123,IF(AND(H123="Déplacement",N123="Retour Chine",B123&lt;#REF!),(D123-C123)+(F123-E123)+#REF!,(D123-C123)+(F123-E123))))))))))))</f>
        <v>#REF!</v>
      </c>
      <c r="K123" s="147" t="e">
        <f>IF(L123&gt;0,#REF!-L123,0)</f>
        <v>#REF!</v>
      </c>
      <c r="L123" s="148" t="e">
        <f>IF(OR(H123="Recup"),#REF!-J123,#REF!)</f>
        <v>#REF!</v>
      </c>
      <c r="M123" s="199"/>
      <c r="N123" s="200"/>
      <c r="O123" s="149" t="e">
        <f t="shared" si="7"/>
        <v>#REF!</v>
      </c>
      <c r="P123" s="150" t="str">
        <f t="shared" si="8"/>
        <v/>
      </c>
      <c r="Q123" s="361"/>
      <c r="R123" s="381"/>
      <c r="S123" s="201"/>
      <c r="T123" s="384"/>
      <c r="U123" s="386"/>
      <c r="V123" s="97" t="s">
        <v>52</v>
      </c>
      <c r="W123" s="98" t="e">
        <f>IF(AND(G122="",(Y123-35)&gt;0),(Y123-35-W124-W125),IF(AND(G122="Enceinte",(Y123-35)&gt;0),(Y123-35-W124-W125),0))</f>
        <v>#REF!</v>
      </c>
      <c r="X123" s="99" t="s">
        <v>35</v>
      </c>
      <c r="Y123" s="100" t="e">
        <f>(SUM(J122:J128))*24-(SUM(O122:O128))*24</f>
        <v>#REF!</v>
      </c>
      <c r="Z123" s="101">
        <f>SUM(P122:P128)</f>
        <v>0</v>
      </c>
      <c r="AB123" s="151" t="s">
        <v>52</v>
      </c>
      <c r="AC123" s="152" t="e">
        <f t="shared" si="10"/>
        <v>#REF!</v>
      </c>
    </row>
    <row r="124" spans="1:29" s="41" customFormat="1" ht="15.75" thickBot="1" x14ac:dyDescent="0.3">
      <c r="A124" s="143" t="s">
        <v>53</v>
      </c>
      <c r="B124" s="144">
        <v>43201</v>
      </c>
      <c r="C124" s="195">
        <v>0.375</v>
      </c>
      <c r="D124" s="196">
        <v>0.54166666666666663</v>
      </c>
      <c r="E124" s="196">
        <v>0.58333333333333337</v>
      </c>
      <c r="F124" s="197">
        <v>0.70833333333333337</v>
      </c>
      <c r="G124" s="378"/>
      <c r="H124" s="198" t="s">
        <v>44</v>
      </c>
      <c r="I124" s="146" t="e">
        <f>IF(H124="Normal",#REF!,IF(H124="Recup",#REF!,IF(H124="CP journée",#REF!,IF(H124="Enceinte",#REF!,IF(H124="temps partiel",#REF!,IF(H124="Sans solde",#REF!,IF(H124="Arrêt",#REF!,IF(H124="CP matin",#REF!,IF(H124="Déplacement",#REF!,IF(H124="CP Après-midi",#REF!,IF(H124="Férié",#REF!,IF(H124="Maternité",#REF!,0))))))))))))</f>
        <v>#REF!</v>
      </c>
      <c r="J124" s="145" t="e">
        <f>IF(H124="Demi CP",I124,IF(AND(H124="Déplacement",N124="Arrivée Chine",B124&gt;=#REF!,B124&lt;=#REF!),(D124-C124)+(F124-E124)-#REF!,IF(AND(H124="Déplacement",N124="Arrivée Chine",B124&gt;#REF!,B124&lt;#REF!),(D124-C124)+(F124-E124)-#REF!,IF(AND(H124="Déplacement",N124="Arrivée Chine",B124&gt;#REF!),(D124-C124)+(F124-E124)-#REF!,IF(AND(H124="Déplacement",((D124-C124)+(F124-E124))&lt;I124),I124,IF(AND(H124="Déplacement",N124="Arrivée Chine",B124&lt;#REF!),(D124-C124)+(F124-E124)-#REF!,IF(AND(H124="Déplacement",N124="Retour Chine",B124&gt;=#REF!,B124&lt;=#REF!),(D124-C124)+(F124-E124)+#REF!,IF(AND(H124="Déplacement",N124="Retour Chine",B124&gt;#REF!,B124&lt;#REF!),(D124-C124)+(F124-E124)+#REF!,IF(AND(H124="Déplacement",N124="Retour Chine",B124&gt;#REF!),(D124-C124)+(F124-E124)+#REF!,IF(AND(H124="Déplacement",((D124-C124)+(F124-E124))&lt;I124),I124,IF(AND(H124="Déplacement",N124="Retour Chine",B124&lt;#REF!),(D124-C124)+(F124-E124)+#REF!,(D124-C124)+(F124-E124))))))))))))</f>
        <v>#REF!</v>
      </c>
      <c r="K124" s="153" t="e">
        <f>IF(L124&gt;0,#REF!-L124,0)</f>
        <v>#REF!</v>
      </c>
      <c r="L124" s="154" t="e">
        <f>IF(OR(H124="Recup"),#REF!-J124,#REF!)</f>
        <v>#REF!</v>
      </c>
      <c r="M124" s="199"/>
      <c r="N124" s="200"/>
      <c r="O124" s="149" t="e">
        <f t="shared" si="7"/>
        <v>#REF!</v>
      </c>
      <c r="P124" s="150" t="str">
        <f t="shared" si="8"/>
        <v/>
      </c>
      <c r="Q124" s="361"/>
      <c r="R124" s="381"/>
      <c r="S124" s="201"/>
      <c r="T124" s="384"/>
      <c r="U124" s="386"/>
      <c r="V124" s="104">
        <v>0.5</v>
      </c>
      <c r="W124" s="98" t="e">
        <f>IF((Y123-43)&lt;0,0,(Y123-43))</f>
        <v>#REF!</v>
      </c>
      <c r="X124" s="105" t="s">
        <v>54</v>
      </c>
      <c r="Y124" s="106" t="e">
        <f>(Y123-Y122)-J128*24</f>
        <v>#REF!</v>
      </c>
      <c r="Z124" s="107" t="s">
        <v>55</v>
      </c>
      <c r="AB124" s="155">
        <v>0.5</v>
      </c>
      <c r="AC124" s="152" t="e">
        <f t="shared" si="10"/>
        <v>#REF!</v>
      </c>
    </row>
    <row r="125" spans="1:29" s="41" customFormat="1" ht="15.75" thickBot="1" x14ac:dyDescent="0.3">
      <c r="A125" s="143" t="s">
        <v>56</v>
      </c>
      <c r="B125" s="144">
        <v>43202</v>
      </c>
      <c r="C125" s="195">
        <v>0.375</v>
      </c>
      <c r="D125" s="196">
        <v>0.54166666666666663</v>
      </c>
      <c r="E125" s="196">
        <v>0.58333333333333337</v>
      </c>
      <c r="F125" s="197">
        <v>0.70833333333333337</v>
      </c>
      <c r="G125" s="378"/>
      <c r="H125" s="202" t="s">
        <v>44</v>
      </c>
      <c r="I125" s="146" t="e">
        <f>IF(H125="Normal",#REF!,IF(H125="Recup",#REF!,IF(H125="CP journée",#REF!,IF(H125="Enceinte",#REF!,IF(H125="temps partiel",#REF!,IF(H125="Sans solde",#REF!,IF(H125="Arrêt",#REF!,IF(H125="CP matin",#REF!,IF(H125="Déplacement",#REF!,IF(H125="CP Après-midi",#REF!,IF(H125="Férié",#REF!,IF(H125="Maternité",#REF!,0))))))))))))</f>
        <v>#REF!</v>
      </c>
      <c r="J125" s="145" t="e">
        <f>IF(H125="Demi CP",I125,IF(AND(H125="Déplacement",N125="Arrivée Chine",B125&gt;=#REF!,B125&lt;=#REF!),(D125-C125)+(F125-E125)-#REF!,IF(AND(H125="Déplacement",N125="Arrivée Chine",B125&gt;#REF!,B125&lt;#REF!),(D125-C125)+(F125-E125)-#REF!,IF(AND(H125="Déplacement",N125="Arrivée Chine",B125&gt;#REF!),(D125-C125)+(F125-E125)-#REF!,IF(AND(H125="Déplacement",((D125-C125)+(F125-E125))&lt;I125),I125,IF(AND(H125="Déplacement",N125="Arrivée Chine",B125&lt;#REF!),(D125-C125)+(F125-E125)-#REF!,IF(AND(H125="Déplacement",N125="Retour Chine",B125&gt;=#REF!,B125&lt;=#REF!),(D125-C125)+(F125-E125)+#REF!,IF(AND(H125="Déplacement",N125="Retour Chine",B125&gt;#REF!,B125&lt;#REF!),(D125-C125)+(F125-E125)+#REF!,IF(AND(H125="Déplacement",N125="Retour Chine",B125&gt;#REF!),(D125-C125)+(F125-E125)+#REF!,IF(AND(H125="Déplacement",((D125-C125)+(F125-E125))&lt;I125),I125,IF(AND(H125="Déplacement",N125="Retour Chine",B125&lt;#REF!),(D125-C125)+(F125-E125)+#REF!,(D125-C125)+(F125-E125))))))))))))</f>
        <v>#REF!</v>
      </c>
      <c r="K125" s="156" t="e">
        <f>IF(L125&gt;0,#REF!-L125,0)</f>
        <v>#REF!</v>
      </c>
      <c r="L125" s="157" t="e">
        <f>IF(OR(H125="Recup"),#REF!-J125,#REF!)</f>
        <v>#REF!</v>
      </c>
      <c r="M125" s="199"/>
      <c r="N125" s="200"/>
      <c r="O125" s="149" t="e">
        <f t="shared" si="7"/>
        <v>#REF!</v>
      </c>
      <c r="P125" s="150" t="str">
        <f t="shared" si="8"/>
        <v/>
      </c>
      <c r="Q125" s="361"/>
      <c r="R125" s="381"/>
      <c r="S125" s="201"/>
      <c r="T125" s="384"/>
      <c r="U125" s="386"/>
      <c r="V125" s="110">
        <v>1</v>
      </c>
      <c r="W125" s="98" t="e">
        <f>IF(M128="",J128*24,0)</f>
        <v>#REF!</v>
      </c>
      <c r="X125" s="111" t="s">
        <v>57</v>
      </c>
      <c r="Y125" s="112">
        <f>COUNTIF(H122:H126,"Arrêt")</f>
        <v>0</v>
      </c>
      <c r="Z125" s="107">
        <f>COUNTIF(H122:H126,"Férié")</f>
        <v>0</v>
      </c>
      <c r="AB125" s="158">
        <v>1</v>
      </c>
      <c r="AC125" s="152" t="e">
        <f t="shared" si="10"/>
        <v>#REF!</v>
      </c>
    </row>
    <row r="126" spans="1:29" s="41" customFormat="1" ht="15.75" customHeight="1" thickBot="1" x14ac:dyDescent="0.3">
      <c r="A126" s="143" t="s">
        <v>58</v>
      </c>
      <c r="B126" s="144">
        <v>43203</v>
      </c>
      <c r="C126" s="195">
        <v>0.375</v>
      </c>
      <c r="D126" s="196">
        <v>0.54166666666666663</v>
      </c>
      <c r="E126" s="196">
        <v>0.58333333333333337</v>
      </c>
      <c r="F126" s="197">
        <v>0.70833333333333337</v>
      </c>
      <c r="G126" s="378"/>
      <c r="H126" s="198" t="s">
        <v>44</v>
      </c>
      <c r="I126" s="146" t="e">
        <f>IF(H126="Normal",#REF!,IF(H126="Recup",#REF!,IF(H126="CP journée",#REF!,IF(H126="Enceinte",#REF!,IF(H126="temps partiel",#REF!,IF(H126="Sans solde",#REF!,IF(H126="Arrêt",#REF!,IF(H126="CP matin",#REF!,IF(H126="Déplacement",#REF!,IF(H126="CP Après-midi",#REF!,IF(H126="Férié",#REF!,IF(H126="Maternité",#REF!,0))))))))))))</f>
        <v>#REF!</v>
      </c>
      <c r="J126" s="145" t="e">
        <f>IF(H126="Demi CP",I126,IF(AND(H126="Déplacement",N126="Arrivée Chine",B126&gt;=#REF!,B126&lt;=#REF!),(D126-C126)+(F126-E126)-#REF!,IF(AND(H126="Déplacement",N126="Arrivée Chine",B126&gt;#REF!,B126&lt;#REF!),(D126-C126)+(F126-E126)-#REF!,IF(AND(H126="Déplacement",N126="Arrivée Chine",B126&gt;#REF!),(D126-C126)+(F126-E126)-#REF!,IF(AND(H126="Déplacement",((D126-C126)+(F126-E126))&lt;I126),I126,IF(AND(H126="Déplacement",N126="Arrivée Chine",B126&lt;#REF!),(D126-C126)+(F126-E126)-#REF!,IF(AND(H126="Déplacement",N126="Retour Chine",B126&gt;=#REF!,B126&lt;=#REF!),(D126-C126)+(F126-E126)+#REF!,IF(AND(H126="Déplacement",N126="Retour Chine",B126&gt;#REF!,B126&lt;#REF!),(D126-C126)+(F126-E126)+#REF!,IF(AND(H126="Déplacement",N126="Retour Chine",B126&gt;#REF!),(D126-C126)+(F126-E126)+#REF!,IF(AND(H126="Déplacement",((D126-C126)+(F126-E126))&lt;I126),I126,IF(AND(H126="Déplacement",N126="Retour Chine",B126&lt;#REF!),(D126-C126)+(F126-E126)+#REF!,(D126-C126)+(F126-E126))))))))))))</f>
        <v>#REF!</v>
      </c>
      <c r="K126" s="153" t="e">
        <f>IF(L126&gt;0,#REF!-L126,0)</f>
        <v>#REF!</v>
      </c>
      <c r="L126" s="154" t="e">
        <f>IF(OR(H126="Recup"),#REF!-J126,#REF!)</f>
        <v>#REF!</v>
      </c>
      <c r="M126" s="199"/>
      <c r="N126" s="200"/>
      <c r="O126" s="149" t="e">
        <f t="shared" si="7"/>
        <v>#REF!</v>
      </c>
      <c r="P126" s="150" t="str">
        <f t="shared" si="8"/>
        <v/>
      </c>
      <c r="Q126" s="361"/>
      <c r="R126" s="381"/>
      <c r="S126" s="201"/>
      <c r="T126" s="384"/>
      <c r="U126" s="386"/>
      <c r="V126" s="113" t="s">
        <v>3</v>
      </c>
      <c r="W126" s="114" t="e">
        <f>IF(G122="Enceinte",(SUM(L122:L126))-COUNTIF(H122:H126,"Recup")*#REF!,SUM(L122:L126))</f>
        <v>#REF!</v>
      </c>
      <c r="X126" s="115" t="s">
        <v>59</v>
      </c>
      <c r="Y126" s="116">
        <f>COUNTIF(H122:H126,"sans solde")</f>
        <v>0</v>
      </c>
      <c r="Z126" s="328" t="s">
        <v>148</v>
      </c>
      <c r="AB126" s="159" t="s">
        <v>3</v>
      </c>
      <c r="AC126" s="160" t="e">
        <f t="shared" si="10"/>
        <v>#REF!</v>
      </c>
    </row>
    <row r="127" spans="1:29" s="41" customFormat="1" x14ac:dyDescent="0.25">
      <c r="A127" s="143" t="s">
        <v>60</v>
      </c>
      <c r="B127" s="144">
        <v>43204</v>
      </c>
      <c r="C127" s="203"/>
      <c r="D127" s="204"/>
      <c r="E127" s="204"/>
      <c r="F127" s="205"/>
      <c r="G127" s="378"/>
      <c r="H127" s="206"/>
      <c r="I127" s="146">
        <f>IF(H127="Normal",#REF!,IF(H127="Recup",#REF!,IF(H127="CP journée",#REF!,IF(H127="Enceinte",#REF!,IF(H127="temps partiel",#REF!,IF(H127="Sans solde",#REF!,IF(H127="Arrêt",#REF!,IF(H127="CP matin",#REF!,IF(H127="Déplacement",#REF!,IF(H127="CP Après-midi",#REF!,IF(H127="Férié",#REF!,IF(H127="Maternité",#REF!,0))))))))))))</f>
        <v>0</v>
      </c>
      <c r="J127" s="145" t="e">
        <f>IF(H127="Demi CP",I127,IF(AND(H127="Déplacement",N127="Arrivée Chine",B127&gt;=#REF!,B127&lt;=#REF!),(D127-C127)+(F127-E127)-#REF!,IF(AND(H127="Déplacement",N127="Arrivée Chine",B127&gt;#REF!,B127&lt;#REF!),(D127-C127)+(F127-E127)-#REF!,IF(AND(H127="Déplacement",N127="Arrivée Chine",B127&gt;#REF!),(D127-C127)+(F127-E127)-#REF!,IF(AND(H127="Déplacement",((D127-C127)+(F127-E127))&lt;I127),I127,IF(AND(H127="Déplacement",N127="Arrivée Chine",B127&lt;#REF!),(D127-C127)+(F127-E127)-#REF!,IF(AND(H127="Déplacement",N127="Retour Chine",B127&gt;=#REF!,B127&lt;=#REF!),(D127-C127)+(F127-E127)+#REF!,IF(AND(H127="Déplacement",N127="Retour Chine",B127&gt;#REF!,B127&lt;#REF!),(D127-C127)+(F127-E127)+#REF!,IF(AND(H127="Déplacement",N127="Retour Chine",B127&gt;#REF!),(D127-C127)+(F127-E127)+#REF!,IF(AND(H127="Déplacement",((D127-C127)+(F127-E127))&lt;I127),I127,IF(AND(H127="Déplacement",N127="Retour Chine",B127&lt;#REF!),(D127-C127)+(F127-E127)+#REF!,(D127-C127)+(F127-E127))))))))))))</f>
        <v>#REF!</v>
      </c>
      <c r="K127" s="161" t="e">
        <f>IF(L127&gt;0,#REF!-L127,0)</f>
        <v>#REF!</v>
      </c>
      <c r="L127" s="162" t="e">
        <f>IF(OR(H127="Recup"),#REF!-J127,#REF!)</f>
        <v>#REF!</v>
      </c>
      <c r="M127" s="199"/>
      <c r="N127" s="200"/>
      <c r="O127" s="149" t="e">
        <f t="shared" si="7"/>
        <v>#REF!</v>
      </c>
      <c r="P127" s="150" t="str">
        <f t="shared" si="8"/>
        <v/>
      </c>
      <c r="Q127" s="361"/>
      <c r="R127" s="381"/>
      <c r="S127" s="201"/>
      <c r="T127" s="384"/>
      <c r="U127" s="386"/>
      <c r="V127" s="119" t="s">
        <v>61</v>
      </c>
      <c r="W127" s="120" t="e">
        <f>IF(AND(G122="Temps partiel",Y124&gt;0),Y124-W128-W124-W125,0)</f>
        <v>#REF!</v>
      </c>
      <c r="X127" s="121" t="s">
        <v>62</v>
      </c>
      <c r="Y127" s="122">
        <f>COUNTIF(H122:H126,"CP journée")+(COUNTIF(H122:H126,"CP matin"))/2+(COUNTIF(H122:H126,"CP Après-midi"))/2</f>
        <v>0</v>
      </c>
      <c r="Z127" s="329"/>
      <c r="AB127" s="163" t="s">
        <v>61</v>
      </c>
      <c r="AC127" s="152" t="e">
        <f t="shared" si="10"/>
        <v>#REF!</v>
      </c>
    </row>
    <row r="128" spans="1:29" s="41" customFormat="1" ht="15.75" thickBot="1" x14ac:dyDescent="0.3">
      <c r="A128" s="164" t="s">
        <v>64</v>
      </c>
      <c r="B128" s="165">
        <v>43205</v>
      </c>
      <c r="C128" s="207"/>
      <c r="D128" s="208"/>
      <c r="E128" s="208"/>
      <c r="F128" s="209"/>
      <c r="G128" s="379"/>
      <c r="H128" s="210"/>
      <c r="I128" s="166">
        <f>IF(H128="Normal",#REF!,IF(H128="Recup",#REF!,IF(H128="CP journée",#REF!,IF(H128="Enceinte",#REF!,IF(H128="temps partiel",#REF!,IF(H128="Sans solde",#REF!,IF(H128="Arrêt",#REF!,IF(H128="CP matin",#REF!,IF(H128="Déplacement",#REF!,IF(H128="CP Après-midi",#REF!,IF(H128="Férié",#REF!,IF(H128="Maternité",#REF!,0))))))))))))</f>
        <v>0</v>
      </c>
      <c r="J128" s="167" t="e">
        <f>IF(H128="Demi CP",I128,IF(AND(H128="Déplacement",N128="Arrivée Chine",B128&gt;=#REF!,B128&lt;=#REF!),(D128-C128)+(F128-E128)-#REF!,IF(AND(H128="Déplacement",N128="Arrivée Chine",B128&gt;#REF!,B128&lt;#REF!),(D128-C128)+(F128-E128)-#REF!,IF(AND(H128="Déplacement",N128="Arrivée Chine",B128&gt;#REF!),(D128-C128)+(F128-E128)-#REF!,IF(AND(H128="Déplacement",((D128-C128)+(F128-E128))&lt;I128),I128,IF(AND(H128="Déplacement",N128="Arrivée Chine",B128&lt;#REF!),(D128-C128)+(F128-E128)-#REF!,IF(AND(H128="Déplacement",N128="Retour Chine",B128&gt;=#REF!,B128&lt;=#REF!),(D128-C128)+(F128-E128)+#REF!,IF(AND(H128="Déplacement",N128="Retour Chine",B128&gt;#REF!,B128&lt;#REF!),(D128-C128)+(F128-E128)+#REF!,IF(AND(H128="Déplacement",N128="Retour Chine",B128&gt;#REF!),(D128-C128)+(F128-E128)+#REF!,IF(AND(H128="Déplacement",((D128-C128)+(F128-E128))&lt;I128),I128,IF(AND(H128="Déplacement",N128="Retour Chine",B128&lt;#REF!),(D128-C128)+(F128-E128)+#REF!,(D128-C128)+(F128-E128))))))))))))</f>
        <v>#REF!</v>
      </c>
      <c r="K128" s="168" t="e">
        <f>IF(L128&gt;0,#REF!-L128,0)</f>
        <v>#REF!</v>
      </c>
      <c r="L128" s="169" t="e">
        <f>IF(OR(H128="Recup"),#REF!-J128,#REF!)</f>
        <v>#REF!</v>
      </c>
      <c r="M128" s="211"/>
      <c r="N128" s="212"/>
      <c r="O128" s="170" t="e">
        <f t="shared" si="7"/>
        <v>#REF!</v>
      </c>
      <c r="P128" s="171" t="str">
        <f t="shared" si="8"/>
        <v/>
      </c>
      <c r="Q128" s="362"/>
      <c r="R128" s="382"/>
      <c r="S128" s="213"/>
      <c r="T128" s="384"/>
      <c r="U128" s="387"/>
      <c r="V128" s="129" t="s">
        <v>65</v>
      </c>
      <c r="W128" s="130" t="e">
        <f>IF(AND(G122="Temps partiel",Y124&gt;3),Y124-3-W124-W125,0)</f>
        <v>#REF!</v>
      </c>
      <c r="X128" s="131" t="s">
        <v>66</v>
      </c>
      <c r="Y128" s="132" t="e">
        <f>W122+(W123*1.25)+(W124*1.5)+(W125*2)+(W127*1.1)+(W128*1.25)</f>
        <v>#REF!</v>
      </c>
      <c r="Z128" s="244" t="e">
        <f>IF(SUM(J122:J128)*24-SUM(I122:I128)*24&lt;0,(SUM(J122:J128)*24-SUM(I122:I128)*24),0)</f>
        <v>#REF!</v>
      </c>
      <c r="AB128" s="172" t="s">
        <v>65</v>
      </c>
      <c r="AC128" s="152" t="e">
        <f t="shared" si="10"/>
        <v>#REF!</v>
      </c>
    </row>
    <row r="129" spans="1:29" s="41" customFormat="1" ht="30" customHeight="1" x14ac:dyDescent="0.25">
      <c r="A129" s="133" t="s">
        <v>43</v>
      </c>
      <c r="B129" s="134">
        <v>43206</v>
      </c>
      <c r="C129" s="188">
        <v>0.375</v>
      </c>
      <c r="D129" s="189">
        <v>0.54166666666666663</v>
      </c>
      <c r="E129" s="189">
        <v>0.58333333333333337</v>
      </c>
      <c r="F129" s="190">
        <v>0.70833333333333337</v>
      </c>
      <c r="G129" s="377"/>
      <c r="H129" s="191" t="s">
        <v>44</v>
      </c>
      <c r="I129" s="136" t="e">
        <f>IF(H129="Normal",#REF!,IF(H129="Recup",#REF!,IF(H129="CP journée",#REF!,IF(H129="Enceinte",#REF!,IF(H129="temps partiel",#REF!,IF(H129="Sans solde",#REF!,IF(H129="Arrêt",#REF!,IF(H129="CP matin",#REF!,IF(H129="Déplacement",#REF!,IF(H129="CP Après-midi",#REF!,IF(H129="Férié",#REF!,IF(H129="Maternité",#REF!,0))))))))))))</f>
        <v>#REF!</v>
      </c>
      <c r="J129" s="135" t="e">
        <f>IF(H129="Demi CP",I129,IF(AND(H129="Déplacement",N129="Arrivée Chine",B129&gt;=#REF!,B129&lt;=#REF!),(D129-C129)+(F129-E129)-#REF!,IF(AND(H129="Déplacement",N129="Arrivée Chine",B129&gt;#REF!,B129&lt;#REF!),(D129-C129)+(F129-E129)-#REF!,IF(AND(H129="Déplacement",N129="Arrivée Chine",B129&gt;#REF!),(D129-C129)+(F129-E129)-#REF!,IF(AND(H129="Déplacement",((D129-C129)+(F129-E129))&lt;I129),I129,IF(AND(H129="Déplacement",N129="Arrivée Chine",B129&lt;#REF!),(D129-C129)+(F129-E129)-#REF!,IF(AND(H129="Déplacement",N129="Retour Chine",B129&gt;=#REF!,B129&lt;=#REF!),(D129-C129)+(F129-E129)+#REF!,IF(AND(H129="Déplacement",N129="Retour Chine",B129&gt;#REF!,B129&lt;#REF!),(D129-C129)+(F129-E129)+#REF!,IF(AND(H129="Déplacement",N129="Retour Chine",B129&gt;#REF!),(D129-C129)+(F129-E129)+#REF!,IF(AND(H129="Déplacement",((D129-C129)+(F129-E129))&lt;I129),I129,IF(AND(H129="Déplacement",N129="Retour Chine",B129&lt;#REF!),(D129-C129)+(F129-E129)+#REF!,(D129-C129)+(F129-E129))))))))))))</f>
        <v>#REF!</v>
      </c>
      <c r="K129" s="137" t="e">
        <f>IF(L129&gt;0,#REF!-L129,0)</f>
        <v>#REF!</v>
      </c>
      <c r="L129" s="138" t="e">
        <f>IF(OR(H129="Recup"),#REF!-J129,#REF!)</f>
        <v>#REF!</v>
      </c>
      <c r="M129" s="192"/>
      <c r="N129" s="193"/>
      <c r="O129" s="139" t="e">
        <f t="shared" si="7"/>
        <v>#REF!</v>
      </c>
      <c r="P129" s="140" t="str">
        <f t="shared" si="8"/>
        <v/>
      </c>
      <c r="Q129" s="391" t="s">
        <v>45</v>
      </c>
      <c r="R129" s="380" t="s">
        <v>46</v>
      </c>
      <c r="S129" s="194"/>
      <c r="T129" s="383" t="s">
        <v>84</v>
      </c>
      <c r="U129" s="385" t="s">
        <v>88</v>
      </c>
      <c r="V129" s="86" t="s">
        <v>49</v>
      </c>
      <c r="W129" s="87" t="e">
        <f>IF(AND(G129="",(Y131)&gt;0),Y131-W130-W131,IF(AND(G129="Enceinte",(Y131)&gt;0),Y131-W130-W131,0))</f>
        <v>#REF!</v>
      </c>
      <c r="X129" s="88" t="s">
        <v>34</v>
      </c>
      <c r="Y129" s="89" t="e">
        <f>(SUM(I129:I133)*24+SUM(K129:K133)*24)</f>
        <v>#REF!</v>
      </c>
      <c r="Z129" s="90" t="s">
        <v>50</v>
      </c>
      <c r="AB129" s="174" t="s">
        <v>34</v>
      </c>
      <c r="AC129" s="152" t="e">
        <f t="shared" ref="AC129:AC134" si="11">Y115+Y122+Y129+Y136</f>
        <v>#REF!</v>
      </c>
    </row>
    <row r="130" spans="1:29" s="41" customFormat="1" ht="15.75" thickBot="1" x14ac:dyDescent="0.3">
      <c r="A130" s="143" t="s">
        <v>51</v>
      </c>
      <c r="B130" s="144">
        <v>43207</v>
      </c>
      <c r="C130" s="195">
        <v>0.375</v>
      </c>
      <c r="D130" s="196">
        <v>0.54166666666666663</v>
      </c>
      <c r="E130" s="196">
        <v>0.58333333333333337</v>
      </c>
      <c r="F130" s="197">
        <v>0.70833333333333337</v>
      </c>
      <c r="G130" s="378"/>
      <c r="H130" s="198" t="s">
        <v>44</v>
      </c>
      <c r="I130" s="146" t="e">
        <f>IF(H130="Normal",#REF!,IF(H130="Recup",#REF!,IF(H130="CP journée",#REF!,IF(H130="Enceinte",#REF!,IF(H130="temps partiel",#REF!,IF(H130="Sans solde",#REF!,IF(H130="Arrêt",#REF!,IF(H130="CP matin",#REF!,IF(H130="Déplacement",#REF!,IF(H130="CP Après-midi",#REF!,IF(H130="Férié",#REF!,IF(H130="Maternité",#REF!,0))))))))))))</f>
        <v>#REF!</v>
      </c>
      <c r="J130" s="145" t="e">
        <f>IF(H130="Demi CP",I130,IF(AND(H130="Déplacement",N130="Arrivée Chine",B130&gt;=#REF!,B130&lt;=#REF!),(D130-C130)+(F130-E130)-#REF!,IF(AND(H130="Déplacement",N130="Arrivée Chine",B130&gt;#REF!,B130&lt;#REF!),(D130-C130)+(F130-E130)-#REF!,IF(AND(H130="Déplacement",N130="Arrivée Chine",B130&gt;#REF!),(D130-C130)+(F130-E130)-#REF!,IF(AND(H130="Déplacement",((D130-C130)+(F130-E130))&lt;I130),I130,IF(AND(H130="Déplacement",N130="Arrivée Chine",B130&lt;#REF!),(D130-C130)+(F130-E130)-#REF!,IF(AND(H130="Déplacement",N130="Retour Chine",B130&gt;=#REF!,B130&lt;=#REF!),(D130-C130)+(F130-E130)+#REF!,IF(AND(H130="Déplacement",N130="Retour Chine",B130&gt;#REF!,B130&lt;#REF!),(D130-C130)+(F130-E130)+#REF!,IF(AND(H130="Déplacement",N130="Retour Chine",B130&gt;#REF!),(D130-C130)+(F130-E130)+#REF!,IF(AND(H130="Déplacement",((D130-C130)+(F130-E130))&lt;I130),I130,IF(AND(H130="Déplacement",N130="Retour Chine",B130&lt;#REF!),(D130-C130)+(F130-E130)+#REF!,(D130-C130)+(F130-E130))))))))))))</f>
        <v>#REF!</v>
      </c>
      <c r="K130" s="147" t="e">
        <f>IF(L130&gt;0,#REF!-L130,0)</f>
        <v>#REF!</v>
      </c>
      <c r="L130" s="148" t="e">
        <f>IF(OR(H130="Recup"),#REF!-J130,#REF!)</f>
        <v>#REF!</v>
      </c>
      <c r="M130" s="199"/>
      <c r="N130" s="200"/>
      <c r="O130" s="149" t="e">
        <f t="shared" si="7"/>
        <v>#REF!</v>
      </c>
      <c r="P130" s="150" t="str">
        <f t="shared" si="8"/>
        <v/>
      </c>
      <c r="Q130" s="361"/>
      <c r="R130" s="381"/>
      <c r="S130" s="201"/>
      <c r="T130" s="384"/>
      <c r="U130" s="386"/>
      <c r="V130" s="97" t="s">
        <v>52</v>
      </c>
      <c r="W130" s="98" t="e">
        <f>IF(AND(G129="",(Y130-35)&gt;0),(Y130-35-W131-W132),IF(AND(G129="Enceinte",(Y130-35)&gt;0),(Y130-35-W131-W132),0))</f>
        <v>#REF!</v>
      </c>
      <c r="X130" s="99" t="s">
        <v>35</v>
      </c>
      <c r="Y130" s="100" t="e">
        <f>(SUM(J129:J135))*24-(SUM(O129:O135))*24</f>
        <v>#REF!</v>
      </c>
      <c r="Z130" s="101">
        <f>SUM(P129:P135)</f>
        <v>0</v>
      </c>
      <c r="AB130" s="174" t="s">
        <v>35</v>
      </c>
      <c r="AC130" s="152" t="e">
        <f t="shared" si="11"/>
        <v>#REF!</v>
      </c>
    </row>
    <row r="131" spans="1:29" s="41" customFormat="1" ht="15.75" thickBot="1" x14ac:dyDescent="0.3">
      <c r="A131" s="143" t="s">
        <v>53</v>
      </c>
      <c r="B131" s="144">
        <v>43208</v>
      </c>
      <c r="C131" s="195">
        <v>0.375</v>
      </c>
      <c r="D131" s="196">
        <v>0.54166666666666663</v>
      </c>
      <c r="E131" s="196">
        <v>0.58333333333333337</v>
      </c>
      <c r="F131" s="197">
        <v>0.70833333333333337</v>
      </c>
      <c r="G131" s="378"/>
      <c r="H131" s="198" t="s">
        <v>44</v>
      </c>
      <c r="I131" s="146" t="e">
        <f>IF(H131="Normal",#REF!,IF(H131="Recup",#REF!,IF(H131="CP journée",#REF!,IF(H131="Enceinte",#REF!,IF(H131="temps partiel",#REF!,IF(H131="Sans solde",#REF!,IF(H131="Arrêt",#REF!,IF(H131="CP matin",#REF!,IF(H131="Déplacement",#REF!,IF(H131="CP Après-midi",#REF!,IF(H131="Férié",#REF!,IF(H131="Maternité",#REF!,0))))))))))))</f>
        <v>#REF!</v>
      </c>
      <c r="J131" s="145" t="e">
        <f>IF(H131="Demi CP",I131,IF(AND(H131="Déplacement",N131="Arrivée Chine",B131&gt;=#REF!,B131&lt;=#REF!),(D131-C131)+(F131-E131)-#REF!,IF(AND(H131="Déplacement",N131="Arrivée Chine",B131&gt;#REF!,B131&lt;#REF!),(D131-C131)+(F131-E131)-#REF!,IF(AND(H131="Déplacement",N131="Arrivée Chine",B131&gt;#REF!),(D131-C131)+(F131-E131)-#REF!,IF(AND(H131="Déplacement",((D131-C131)+(F131-E131))&lt;I131),I131,IF(AND(H131="Déplacement",N131="Arrivée Chine",B131&lt;#REF!),(D131-C131)+(F131-E131)-#REF!,IF(AND(H131="Déplacement",N131="Retour Chine",B131&gt;=#REF!,B131&lt;=#REF!),(D131-C131)+(F131-E131)+#REF!,IF(AND(H131="Déplacement",N131="Retour Chine",B131&gt;#REF!,B131&lt;#REF!),(D131-C131)+(F131-E131)+#REF!,IF(AND(H131="Déplacement",N131="Retour Chine",B131&gt;#REF!),(D131-C131)+(F131-E131)+#REF!,IF(AND(H131="Déplacement",((D131-C131)+(F131-E131))&lt;I131),I131,IF(AND(H131="Déplacement",N131="Retour Chine",B131&lt;#REF!),(D131-C131)+(F131-E131)+#REF!,(D131-C131)+(F131-E131))))))))))))</f>
        <v>#REF!</v>
      </c>
      <c r="K131" s="153" t="e">
        <f>IF(L131&gt;0,#REF!-L131,0)</f>
        <v>#REF!</v>
      </c>
      <c r="L131" s="154" t="e">
        <f>IF(OR(H131="Recup"),#REF!-J131,#REF!)</f>
        <v>#REF!</v>
      </c>
      <c r="M131" s="199"/>
      <c r="N131" s="200"/>
      <c r="O131" s="149" t="e">
        <f t="shared" si="7"/>
        <v>#REF!</v>
      </c>
      <c r="P131" s="150" t="str">
        <f t="shared" si="8"/>
        <v/>
      </c>
      <c r="Q131" s="361"/>
      <c r="R131" s="381"/>
      <c r="S131" s="201"/>
      <c r="T131" s="384"/>
      <c r="U131" s="386"/>
      <c r="V131" s="104">
        <v>0.5</v>
      </c>
      <c r="W131" s="98" t="e">
        <f>IF((Y130-43)&lt;0,0,(Y130-43))</f>
        <v>#REF!</v>
      </c>
      <c r="X131" s="105" t="s">
        <v>54</v>
      </c>
      <c r="Y131" s="106" t="e">
        <f>(Y130-Y129)-J135*24</f>
        <v>#REF!</v>
      </c>
      <c r="Z131" s="107" t="s">
        <v>55</v>
      </c>
      <c r="AB131" s="174" t="s">
        <v>54</v>
      </c>
      <c r="AC131" s="152" t="e">
        <f t="shared" si="11"/>
        <v>#REF!</v>
      </c>
    </row>
    <row r="132" spans="1:29" s="41" customFormat="1" ht="15.75" thickBot="1" x14ac:dyDescent="0.3">
      <c r="A132" s="143" t="s">
        <v>56</v>
      </c>
      <c r="B132" s="144">
        <v>43209</v>
      </c>
      <c r="C132" s="195">
        <v>0.375</v>
      </c>
      <c r="D132" s="196">
        <v>0.54166666666666663</v>
      </c>
      <c r="E132" s="196">
        <v>0.58333333333333337</v>
      </c>
      <c r="F132" s="197">
        <v>0.70833333333333337</v>
      </c>
      <c r="G132" s="378"/>
      <c r="H132" s="202" t="s">
        <v>44</v>
      </c>
      <c r="I132" s="146" t="e">
        <f>IF(H132="Normal",#REF!,IF(H132="Recup",#REF!,IF(H132="CP journée",#REF!,IF(H132="Enceinte",#REF!,IF(H132="temps partiel",#REF!,IF(H132="Sans solde",#REF!,IF(H132="Arrêt",#REF!,IF(H132="CP matin",#REF!,IF(H132="Déplacement",#REF!,IF(H132="CP Après-midi",#REF!,IF(H132="Férié",#REF!,IF(H132="Maternité",#REF!,0))))))))))))</f>
        <v>#REF!</v>
      </c>
      <c r="J132" s="145" t="e">
        <f>IF(H132="Demi CP",I132,IF(AND(H132="Déplacement",N132="Arrivée Chine",B132&gt;=#REF!,B132&lt;=#REF!),(D132-C132)+(F132-E132)-#REF!,IF(AND(H132="Déplacement",N132="Arrivée Chine",B132&gt;#REF!,B132&lt;#REF!),(D132-C132)+(F132-E132)-#REF!,IF(AND(H132="Déplacement",N132="Arrivée Chine",B132&gt;#REF!),(D132-C132)+(F132-E132)-#REF!,IF(AND(H132="Déplacement",((D132-C132)+(F132-E132))&lt;I132),I132,IF(AND(H132="Déplacement",N132="Arrivée Chine",B132&lt;#REF!),(D132-C132)+(F132-E132)-#REF!,IF(AND(H132="Déplacement",N132="Retour Chine",B132&gt;=#REF!,B132&lt;=#REF!),(D132-C132)+(F132-E132)+#REF!,IF(AND(H132="Déplacement",N132="Retour Chine",B132&gt;#REF!,B132&lt;#REF!),(D132-C132)+(F132-E132)+#REF!,IF(AND(H132="Déplacement",N132="Retour Chine",B132&gt;#REF!),(D132-C132)+(F132-E132)+#REF!,IF(AND(H132="Déplacement",((D132-C132)+(F132-E132))&lt;I132),I132,IF(AND(H132="Déplacement",N132="Retour Chine",B132&lt;#REF!),(D132-C132)+(F132-E132)+#REF!,(D132-C132)+(F132-E132))))))))))))</f>
        <v>#REF!</v>
      </c>
      <c r="K132" s="156" t="e">
        <f>IF(L132&gt;0,#REF!-L132,0)</f>
        <v>#REF!</v>
      </c>
      <c r="L132" s="157" t="e">
        <f>IF(OR(H132="Recup"),#REF!-J132,#REF!)</f>
        <v>#REF!</v>
      </c>
      <c r="M132" s="199"/>
      <c r="N132" s="200"/>
      <c r="O132" s="149" t="e">
        <f t="shared" si="7"/>
        <v>#REF!</v>
      </c>
      <c r="P132" s="150" t="str">
        <f t="shared" si="8"/>
        <v/>
      </c>
      <c r="Q132" s="361"/>
      <c r="R132" s="381"/>
      <c r="S132" s="201"/>
      <c r="T132" s="384"/>
      <c r="U132" s="386"/>
      <c r="V132" s="110">
        <v>1</v>
      </c>
      <c r="W132" s="98" t="e">
        <f>IF(M135="",J135*24,0)</f>
        <v>#REF!</v>
      </c>
      <c r="X132" s="111" t="s">
        <v>57</v>
      </c>
      <c r="Y132" s="112">
        <f>COUNTIF(H129:H133,"Arrêt")</f>
        <v>0</v>
      </c>
      <c r="Z132" s="107">
        <f>COUNTIF(H129:H133,"Férié")</f>
        <v>0</v>
      </c>
      <c r="AB132" s="175" t="s">
        <v>57</v>
      </c>
      <c r="AC132" s="152">
        <f t="shared" si="11"/>
        <v>0</v>
      </c>
    </row>
    <row r="133" spans="1:29" s="41" customFormat="1" ht="15.75" customHeight="1" thickBot="1" x14ac:dyDescent="0.3">
      <c r="A133" s="143" t="s">
        <v>58</v>
      </c>
      <c r="B133" s="144">
        <v>43210</v>
      </c>
      <c r="C133" s="195">
        <v>0.375</v>
      </c>
      <c r="D133" s="196">
        <v>0.54166666666666663</v>
      </c>
      <c r="E133" s="196">
        <v>0.58333333333333337</v>
      </c>
      <c r="F133" s="197">
        <v>0.70833333333333337</v>
      </c>
      <c r="G133" s="378"/>
      <c r="H133" s="198" t="s">
        <v>44</v>
      </c>
      <c r="I133" s="146" t="e">
        <f>IF(H133="Normal",#REF!,IF(H133="Recup",#REF!,IF(H133="CP journée",#REF!,IF(H133="Enceinte",#REF!,IF(H133="temps partiel",#REF!,IF(H133="Sans solde",#REF!,IF(H133="Arrêt",#REF!,IF(H133="CP matin",#REF!,IF(H133="Déplacement",#REF!,IF(H133="CP Après-midi",#REF!,IF(H133="Férié",#REF!,IF(H133="Maternité",#REF!,0))))))))))))</f>
        <v>#REF!</v>
      </c>
      <c r="J133" s="145" t="e">
        <f>IF(H133="Demi CP",I133,IF(AND(H133="Déplacement",N133="Arrivée Chine",B133&gt;=#REF!,B133&lt;=#REF!),(D133-C133)+(F133-E133)-#REF!,IF(AND(H133="Déplacement",N133="Arrivée Chine",B133&gt;#REF!,B133&lt;#REF!),(D133-C133)+(F133-E133)-#REF!,IF(AND(H133="Déplacement",N133="Arrivée Chine",B133&gt;#REF!),(D133-C133)+(F133-E133)-#REF!,IF(AND(H133="Déplacement",((D133-C133)+(F133-E133))&lt;I133),I133,IF(AND(H133="Déplacement",N133="Arrivée Chine",B133&lt;#REF!),(D133-C133)+(F133-E133)-#REF!,IF(AND(H133="Déplacement",N133="Retour Chine",B133&gt;=#REF!,B133&lt;=#REF!),(D133-C133)+(F133-E133)+#REF!,IF(AND(H133="Déplacement",N133="Retour Chine",B133&gt;#REF!,B133&lt;#REF!),(D133-C133)+(F133-E133)+#REF!,IF(AND(H133="Déplacement",N133="Retour Chine",B133&gt;#REF!),(D133-C133)+(F133-E133)+#REF!,IF(AND(H133="Déplacement",((D133-C133)+(F133-E133))&lt;I133),I133,IF(AND(H133="Déplacement",N133="Retour Chine",B133&lt;#REF!),(D133-C133)+(F133-E133)+#REF!,(D133-C133)+(F133-E133))))))))))))</f>
        <v>#REF!</v>
      </c>
      <c r="K133" s="153" t="e">
        <f>IF(L133&gt;0,#REF!-L133,0)</f>
        <v>#REF!</v>
      </c>
      <c r="L133" s="154" t="e">
        <f>IF(OR(H133="Recup"),#REF!-J133,#REF!)</f>
        <v>#REF!</v>
      </c>
      <c r="M133" s="199"/>
      <c r="N133" s="200"/>
      <c r="O133" s="149" t="e">
        <f t="shared" si="7"/>
        <v>#REF!</v>
      </c>
      <c r="P133" s="150" t="str">
        <f t="shared" si="8"/>
        <v/>
      </c>
      <c r="Q133" s="361"/>
      <c r="R133" s="381"/>
      <c r="S133" s="201"/>
      <c r="T133" s="384"/>
      <c r="U133" s="386"/>
      <c r="V133" s="113" t="s">
        <v>3</v>
      </c>
      <c r="W133" s="114" t="e">
        <f>IF(G129="Enceinte",(SUM(L129:L133))-COUNTIF(H129:H133,"Recup")*#REF!,SUM(L129:L133))</f>
        <v>#REF!</v>
      </c>
      <c r="X133" s="115" t="s">
        <v>59</v>
      </c>
      <c r="Y133" s="116">
        <f>COUNTIF(H129:H133,"sans solde")</f>
        <v>0</v>
      </c>
      <c r="Z133" s="328" t="s">
        <v>148</v>
      </c>
      <c r="AB133" s="176" t="s">
        <v>59</v>
      </c>
      <c r="AC133" s="152">
        <f t="shared" si="11"/>
        <v>0</v>
      </c>
    </row>
    <row r="134" spans="1:29" s="41" customFormat="1" x14ac:dyDescent="0.25">
      <c r="A134" s="143" t="s">
        <v>60</v>
      </c>
      <c r="B134" s="144">
        <v>43211</v>
      </c>
      <c r="C134" s="203"/>
      <c r="D134" s="204"/>
      <c r="E134" s="204"/>
      <c r="F134" s="205"/>
      <c r="G134" s="378"/>
      <c r="H134" s="206"/>
      <c r="I134" s="146">
        <f>IF(H134="Normal",#REF!,IF(H134="Recup",#REF!,IF(H134="CP journée",#REF!,IF(H134="Enceinte",#REF!,IF(H134="temps partiel",#REF!,IF(H134="Sans solde",#REF!,IF(H134="Arrêt",#REF!,IF(H134="CP matin",#REF!,IF(H134="Déplacement",#REF!,IF(H134="CP Après-midi",#REF!,IF(H134="Férié",#REF!,IF(H134="Maternité",#REF!,0))))))))))))</f>
        <v>0</v>
      </c>
      <c r="J134" s="145" t="e">
        <f>IF(H134="Demi CP",I134,IF(AND(H134="Déplacement",N134="Arrivée Chine",B134&gt;=#REF!,B134&lt;=#REF!),(D134-C134)+(F134-E134)-#REF!,IF(AND(H134="Déplacement",N134="Arrivée Chine",B134&gt;#REF!,B134&lt;#REF!),(D134-C134)+(F134-E134)-#REF!,IF(AND(H134="Déplacement",N134="Arrivée Chine",B134&gt;#REF!),(D134-C134)+(F134-E134)-#REF!,IF(AND(H134="Déplacement",((D134-C134)+(F134-E134))&lt;I134),I134,IF(AND(H134="Déplacement",N134="Arrivée Chine",B134&lt;#REF!),(D134-C134)+(F134-E134)-#REF!,IF(AND(H134="Déplacement",N134="Retour Chine",B134&gt;=#REF!,B134&lt;=#REF!),(D134-C134)+(F134-E134)+#REF!,IF(AND(H134="Déplacement",N134="Retour Chine",B134&gt;#REF!,B134&lt;#REF!),(D134-C134)+(F134-E134)+#REF!,IF(AND(H134="Déplacement",N134="Retour Chine",B134&gt;#REF!),(D134-C134)+(F134-E134)+#REF!,IF(AND(H134="Déplacement",((D134-C134)+(F134-E134))&lt;I134),I134,IF(AND(H134="Déplacement",N134="Retour Chine",B134&lt;#REF!),(D134-C134)+(F134-E134)+#REF!,(D134-C134)+(F134-E134))))))))))))</f>
        <v>#REF!</v>
      </c>
      <c r="K134" s="161" t="e">
        <f>IF(L134&gt;0,#REF!-L134,0)</f>
        <v>#REF!</v>
      </c>
      <c r="L134" s="162" t="e">
        <f>IF(OR(H134="Recup"),#REF!-J134,#REF!)</f>
        <v>#REF!</v>
      </c>
      <c r="M134" s="199"/>
      <c r="N134" s="200"/>
      <c r="O134" s="149" t="e">
        <f t="shared" si="7"/>
        <v>#REF!</v>
      </c>
      <c r="P134" s="150" t="str">
        <f t="shared" si="8"/>
        <v/>
      </c>
      <c r="Q134" s="361"/>
      <c r="R134" s="381"/>
      <c r="S134" s="201"/>
      <c r="T134" s="384"/>
      <c r="U134" s="386"/>
      <c r="V134" s="119" t="s">
        <v>61</v>
      </c>
      <c r="W134" s="120" t="e">
        <f>IF(AND(G129="Temps partiel",Y131&gt;0),Y131-W135-W131-W132,0)</f>
        <v>#REF!</v>
      </c>
      <c r="X134" s="121" t="s">
        <v>62</v>
      </c>
      <c r="Y134" s="122">
        <f>COUNTIF(H129:H133,"CP journée")+(COUNTIF(H129:H133,"CP matin"))/2+(COUNTIF(H129:H133,"CP Après-midi"))/2</f>
        <v>0</v>
      </c>
      <c r="Z134" s="329"/>
      <c r="AB134" s="177" t="s">
        <v>62</v>
      </c>
      <c r="AC134" s="152">
        <f t="shared" si="11"/>
        <v>0</v>
      </c>
    </row>
    <row r="135" spans="1:29" s="41" customFormat="1" ht="15.75" thickBot="1" x14ac:dyDescent="0.3">
      <c r="A135" s="164" t="s">
        <v>64</v>
      </c>
      <c r="B135" s="165">
        <v>43212</v>
      </c>
      <c r="C135" s="207"/>
      <c r="D135" s="208"/>
      <c r="E135" s="208"/>
      <c r="F135" s="209"/>
      <c r="G135" s="379"/>
      <c r="H135" s="210"/>
      <c r="I135" s="166">
        <f>IF(H135="Normal",#REF!,IF(H135="Recup",#REF!,IF(H135="CP journée",#REF!,IF(H135="Enceinte",#REF!,IF(H135="temps partiel",#REF!,IF(H135="Sans solde",#REF!,IF(H135="Arrêt",#REF!,IF(H135="CP matin",#REF!,IF(H135="Déplacement",#REF!,IF(H135="CP Après-midi",#REF!,IF(H135="Férié",#REF!,IF(H135="Maternité",#REF!,0))))))))))))</f>
        <v>0</v>
      </c>
      <c r="J135" s="167" t="e">
        <f>IF(H135="Demi CP",I135,IF(AND(H135="Déplacement",N135="Arrivée Chine",B135&gt;=#REF!,B135&lt;=#REF!),(D135-C135)+(F135-E135)-#REF!,IF(AND(H135="Déplacement",N135="Arrivée Chine",B135&gt;#REF!,B135&lt;#REF!),(D135-C135)+(F135-E135)-#REF!,IF(AND(H135="Déplacement",N135="Arrivée Chine",B135&gt;#REF!),(D135-C135)+(F135-E135)-#REF!,IF(AND(H135="Déplacement",((D135-C135)+(F135-E135))&lt;I135),I135,IF(AND(H135="Déplacement",N135="Arrivée Chine",B135&lt;#REF!),(D135-C135)+(F135-E135)-#REF!,IF(AND(H135="Déplacement",N135="Retour Chine",B135&gt;=#REF!,B135&lt;=#REF!),(D135-C135)+(F135-E135)+#REF!,IF(AND(H135="Déplacement",N135="Retour Chine",B135&gt;#REF!,B135&lt;#REF!),(D135-C135)+(F135-E135)+#REF!,IF(AND(H135="Déplacement",N135="Retour Chine",B135&gt;#REF!),(D135-C135)+(F135-E135)+#REF!,IF(AND(H135="Déplacement",((D135-C135)+(F135-E135))&lt;I135),I135,IF(AND(H135="Déplacement",N135="Retour Chine",B135&lt;#REF!),(D135-C135)+(F135-E135)+#REF!,(D135-C135)+(F135-E135))))))))))))</f>
        <v>#REF!</v>
      </c>
      <c r="K135" s="168" t="e">
        <f>IF(L135&gt;0,#REF!-L135,0)</f>
        <v>#REF!</v>
      </c>
      <c r="L135" s="169" t="e">
        <f>IF(OR(H135="Recup"),#REF!-J135,#REF!)</f>
        <v>#REF!</v>
      </c>
      <c r="M135" s="211"/>
      <c r="N135" s="212"/>
      <c r="O135" s="170" t="e">
        <f t="shared" si="7"/>
        <v>#REF!</v>
      </c>
      <c r="P135" s="171" t="str">
        <f t="shared" si="8"/>
        <v/>
      </c>
      <c r="Q135" s="362"/>
      <c r="R135" s="382"/>
      <c r="S135" s="213"/>
      <c r="T135" s="384"/>
      <c r="U135" s="387"/>
      <c r="V135" s="129" t="s">
        <v>65</v>
      </c>
      <c r="W135" s="130" t="e">
        <f>IF(AND(G129="Temps partiel",Y131&gt;3),Y131-3-W131-W132,0)</f>
        <v>#REF!</v>
      </c>
      <c r="X135" s="131" t="s">
        <v>66</v>
      </c>
      <c r="Y135" s="132" t="e">
        <f>W129+(W130*1.25)+(W131*1.5)+(W132*2)+(W134*1.1)+(W135*1.25)</f>
        <v>#REF!</v>
      </c>
      <c r="Z135" s="244" t="e">
        <f>IF(SUM(J129:J135)*24-SUM(I129:I135)*24&lt;0,(SUM(J129:J135)*24-SUM(I129:I135)*24),0)</f>
        <v>#REF!</v>
      </c>
      <c r="AB135" s="178" t="s">
        <v>50</v>
      </c>
      <c r="AC135" s="152">
        <f>Z116+Z123+Z130+Z137</f>
        <v>0</v>
      </c>
    </row>
    <row r="136" spans="1:29" s="41" customFormat="1" ht="30" customHeight="1" x14ac:dyDescent="0.25">
      <c r="A136" s="133" t="s">
        <v>43</v>
      </c>
      <c r="B136" s="134">
        <v>43213</v>
      </c>
      <c r="C136" s="188">
        <v>0.375</v>
      </c>
      <c r="D136" s="189">
        <v>0.54166666666666663</v>
      </c>
      <c r="E136" s="189">
        <v>0.58333333333333337</v>
      </c>
      <c r="F136" s="190">
        <v>0.70833333333333337</v>
      </c>
      <c r="G136" s="377"/>
      <c r="H136" s="191" t="s">
        <v>44</v>
      </c>
      <c r="I136" s="136" t="e">
        <f>IF(H136="Normal",#REF!,IF(H136="Recup",#REF!,IF(H136="CP journée",#REF!,IF(H136="Enceinte",#REF!,IF(H136="temps partiel",#REF!,IF(H136="Sans solde",#REF!,IF(H136="Arrêt",#REF!,IF(H136="CP matin",#REF!,IF(H136="Déplacement",#REF!,IF(H136="CP Après-midi",#REF!,IF(H136="Férié",#REF!,IF(H136="Maternité",#REF!,0))))))))))))</f>
        <v>#REF!</v>
      </c>
      <c r="J136" s="135" t="e">
        <f>IF(H136="Demi CP",I136,IF(AND(H136="Déplacement",N136="Arrivée Chine",B136&gt;=#REF!,B136&lt;=#REF!),(D136-C136)+(F136-E136)-#REF!,IF(AND(H136="Déplacement",N136="Arrivée Chine",B136&gt;#REF!,B136&lt;#REF!),(D136-C136)+(F136-E136)-#REF!,IF(AND(H136="Déplacement",N136="Arrivée Chine",B136&gt;#REF!),(D136-C136)+(F136-E136)-#REF!,IF(AND(H136="Déplacement",((D136-C136)+(F136-E136))&lt;I136),I136,IF(AND(H136="Déplacement",N136="Arrivée Chine",B136&lt;#REF!),(D136-C136)+(F136-E136)-#REF!,IF(AND(H136="Déplacement",N136="Retour Chine",B136&gt;=#REF!,B136&lt;=#REF!),(D136-C136)+(F136-E136)+#REF!,IF(AND(H136="Déplacement",N136="Retour Chine",B136&gt;#REF!,B136&lt;#REF!),(D136-C136)+(F136-E136)+#REF!,IF(AND(H136="Déplacement",N136="Retour Chine",B136&gt;#REF!),(D136-C136)+(F136-E136)+#REF!,IF(AND(H136="Déplacement",((D136-C136)+(F136-E136))&lt;I136),I136,IF(AND(H136="Déplacement",N136="Retour Chine",B136&lt;#REF!),(D136-C136)+(F136-E136)+#REF!,(D136-C136)+(F136-E136))))))))))))</f>
        <v>#REF!</v>
      </c>
      <c r="K136" s="137" t="e">
        <f>IF(L136&gt;0,#REF!-L136,0)</f>
        <v>#REF!</v>
      </c>
      <c r="L136" s="138" t="e">
        <f>IF(OR(H136="Recup"),#REF!-J136,#REF!)</f>
        <v>#REF!</v>
      </c>
      <c r="M136" s="192"/>
      <c r="N136" s="193"/>
      <c r="O136" s="139" t="e">
        <f t="shared" si="7"/>
        <v>#REF!</v>
      </c>
      <c r="P136" s="140" t="str">
        <f t="shared" si="8"/>
        <v/>
      </c>
      <c r="Q136" s="360" t="s">
        <v>45</v>
      </c>
      <c r="R136" s="380" t="s">
        <v>46</v>
      </c>
      <c r="S136" s="194"/>
      <c r="T136" s="383" t="s">
        <v>84</v>
      </c>
      <c r="U136" s="385" t="s">
        <v>89</v>
      </c>
      <c r="V136" s="86" t="s">
        <v>49</v>
      </c>
      <c r="W136" s="87" t="e">
        <f>IF(AND(G136="",(Y138)&gt;0),Y138-W137-W138,IF(AND(G136="Enceinte",(Y138)&gt;0),Y138-W137-W138,0))</f>
        <v>#REF!</v>
      </c>
      <c r="X136" s="88" t="s">
        <v>34</v>
      </c>
      <c r="Y136" s="89" t="e">
        <f>(SUM(I136:I140)*24+SUM(K136:K140)*24)</f>
        <v>#REF!</v>
      </c>
      <c r="Z136" s="90" t="s">
        <v>50</v>
      </c>
      <c r="AB136" s="179"/>
      <c r="AC136" s="179"/>
    </row>
    <row r="137" spans="1:29" s="41" customFormat="1" ht="15.75" thickBot="1" x14ac:dyDescent="0.3">
      <c r="A137" s="143" t="s">
        <v>51</v>
      </c>
      <c r="B137" s="144">
        <v>43214</v>
      </c>
      <c r="C137" s="195">
        <v>0.375</v>
      </c>
      <c r="D137" s="196">
        <v>0.54166666666666663</v>
      </c>
      <c r="E137" s="196">
        <v>0.58333333333333337</v>
      </c>
      <c r="F137" s="197">
        <v>0.70833333333333337</v>
      </c>
      <c r="G137" s="378"/>
      <c r="H137" s="198" t="s">
        <v>44</v>
      </c>
      <c r="I137" s="146" t="e">
        <f>IF(H137="Normal",#REF!,IF(H137="Recup",#REF!,IF(H137="CP journée",#REF!,IF(H137="Enceinte",#REF!,IF(H137="temps partiel",#REF!,IF(H137="Sans solde",#REF!,IF(H137="Arrêt",#REF!,IF(H137="CP matin",#REF!,IF(H137="Déplacement",#REF!,IF(H137="CP Après-midi",#REF!,IF(H137="Férié",#REF!,IF(H137="Maternité",#REF!,0))))))))))))</f>
        <v>#REF!</v>
      </c>
      <c r="J137" s="145" t="e">
        <f>IF(H137="Demi CP",I137,IF(AND(H137="Déplacement",N137="Arrivée Chine",B137&gt;=#REF!,B137&lt;=#REF!),(D137-C137)+(F137-E137)-#REF!,IF(AND(H137="Déplacement",N137="Arrivée Chine",B137&gt;#REF!,B137&lt;#REF!),(D137-C137)+(F137-E137)-#REF!,IF(AND(H137="Déplacement",N137="Arrivée Chine",B137&gt;#REF!),(D137-C137)+(F137-E137)-#REF!,IF(AND(H137="Déplacement",((D137-C137)+(F137-E137))&lt;I137),I137,IF(AND(H137="Déplacement",N137="Arrivée Chine",B137&lt;#REF!),(D137-C137)+(F137-E137)-#REF!,IF(AND(H137="Déplacement",N137="Retour Chine",B137&gt;=#REF!,B137&lt;=#REF!),(D137-C137)+(F137-E137)+#REF!,IF(AND(H137="Déplacement",N137="Retour Chine",B137&gt;#REF!,B137&lt;#REF!),(D137-C137)+(F137-E137)+#REF!,IF(AND(H137="Déplacement",N137="Retour Chine",B137&gt;#REF!),(D137-C137)+(F137-E137)+#REF!,IF(AND(H137="Déplacement",((D137-C137)+(F137-E137))&lt;I137),I137,IF(AND(H137="Déplacement",N137="Retour Chine",B137&lt;#REF!),(D137-C137)+(F137-E137)+#REF!,(D137-C137)+(F137-E137))))))))))))</f>
        <v>#REF!</v>
      </c>
      <c r="K137" s="147" t="e">
        <f>IF(L137&gt;0,#REF!-L137,0)</f>
        <v>#REF!</v>
      </c>
      <c r="L137" s="148" t="e">
        <f>IF(OR(H137="Recup"),#REF!-J137,#REF!)</f>
        <v>#REF!</v>
      </c>
      <c r="M137" s="199"/>
      <c r="N137" s="200"/>
      <c r="O137" s="149" t="e">
        <f t="shared" si="7"/>
        <v>#REF!</v>
      </c>
      <c r="P137" s="150" t="str">
        <f t="shared" si="8"/>
        <v/>
      </c>
      <c r="Q137" s="361"/>
      <c r="R137" s="381"/>
      <c r="S137" s="201"/>
      <c r="T137" s="384"/>
      <c r="U137" s="386"/>
      <c r="V137" s="97" t="s">
        <v>52</v>
      </c>
      <c r="W137" s="98" t="e">
        <f>IF(AND(G136="",(Y137-35)&gt;0),(Y137-35-W138-W139),IF(AND(G136="Enceinte",(Y137-35)&gt;0),(Y137-35-W138-W139),0))</f>
        <v>#REF!</v>
      </c>
      <c r="X137" s="99" t="s">
        <v>35</v>
      </c>
      <c r="Y137" s="100" t="e">
        <f>(SUM(J136:J142))*24-(SUM(O136:O142))*24</f>
        <v>#REF!</v>
      </c>
      <c r="Z137" s="101">
        <f>SUM(P136:P142)</f>
        <v>0</v>
      </c>
      <c r="AB137" s="394" t="s">
        <v>70</v>
      </c>
      <c r="AC137" s="392" t="e">
        <f>Y121+Y128+Y135+Y142</f>
        <v>#REF!</v>
      </c>
    </row>
    <row r="138" spans="1:29" s="41" customFormat="1" ht="15.75" thickBot="1" x14ac:dyDescent="0.3">
      <c r="A138" s="143" t="s">
        <v>53</v>
      </c>
      <c r="B138" s="144">
        <v>43215</v>
      </c>
      <c r="C138" s="195">
        <v>0.375</v>
      </c>
      <c r="D138" s="196">
        <v>0.54166666666666663</v>
      </c>
      <c r="E138" s="196">
        <v>0.58333333333333337</v>
      </c>
      <c r="F138" s="197">
        <v>0.70833333333333337</v>
      </c>
      <c r="G138" s="378"/>
      <c r="H138" s="198" t="s">
        <v>44</v>
      </c>
      <c r="I138" s="146" t="e">
        <f>IF(H138="Normal",#REF!,IF(H138="Recup",#REF!,IF(H138="CP journée",#REF!,IF(H138="Enceinte",#REF!,IF(H138="temps partiel",#REF!,IF(H138="Sans solde",#REF!,IF(H138="Arrêt",#REF!,IF(H138="CP matin",#REF!,IF(H138="Déplacement",#REF!,IF(H138="CP Après-midi",#REF!,IF(H138="Férié",#REF!,IF(H138="Maternité",#REF!,0))))))))))))</f>
        <v>#REF!</v>
      </c>
      <c r="J138" s="145" t="e">
        <f>IF(H138="Demi CP",I138,IF(AND(H138="Déplacement",N138="Arrivée Chine",B138&gt;=#REF!,B138&lt;=#REF!),(D138-C138)+(F138-E138)-#REF!,IF(AND(H138="Déplacement",N138="Arrivée Chine",B138&gt;#REF!,B138&lt;#REF!),(D138-C138)+(F138-E138)-#REF!,IF(AND(H138="Déplacement",N138="Arrivée Chine",B138&gt;#REF!),(D138-C138)+(F138-E138)-#REF!,IF(AND(H138="Déplacement",((D138-C138)+(F138-E138))&lt;I138),I138,IF(AND(H138="Déplacement",N138="Arrivée Chine",B138&lt;#REF!),(D138-C138)+(F138-E138)-#REF!,IF(AND(H138="Déplacement",N138="Retour Chine",B138&gt;=#REF!,B138&lt;=#REF!),(D138-C138)+(F138-E138)+#REF!,IF(AND(H138="Déplacement",N138="Retour Chine",B138&gt;#REF!,B138&lt;#REF!),(D138-C138)+(F138-E138)+#REF!,IF(AND(H138="Déplacement",N138="Retour Chine",B138&gt;#REF!),(D138-C138)+(F138-E138)+#REF!,IF(AND(H138="Déplacement",((D138-C138)+(F138-E138))&lt;I138),I138,IF(AND(H138="Déplacement",N138="Retour Chine",B138&lt;#REF!),(D138-C138)+(F138-E138)+#REF!,(D138-C138)+(F138-E138))))))))))))</f>
        <v>#REF!</v>
      </c>
      <c r="K138" s="153" t="e">
        <f>IF(L138&gt;0,#REF!-L138,0)</f>
        <v>#REF!</v>
      </c>
      <c r="L138" s="154" t="e">
        <f>IF(OR(H138="Recup"),#REF!-J138,#REF!)</f>
        <v>#REF!</v>
      </c>
      <c r="M138" s="199"/>
      <c r="N138" s="200"/>
      <c r="O138" s="149" t="e">
        <f t="shared" si="7"/>
        <v>#REF!</v>
      </c>
      <c r="P138" s="150" t="str">
        <f t="shared" si="8"/>
        <v/>
      </c>
      <c r="Q138" s="361"/>
      <c r="R138" s="381"/>
      <c r="S138" s="201"/>
      <c r="T138" s="384"/>
      <c r="U138" s="386"/>
      <c r="V138" s="104">
        <v>0.5</v>
      </c>
      <c r="W138" s="98" t="e">
        <f>IF((Y137-43)&lt;0,0,(Y137-43))</f>
        <v>#REF!</v>
      </c>
      <c r="X138" s="105" t="s">
        <v>54</v>
      </c>
      <c r="Y138" s="106" t="e">
        <f>(Y137-Y136)-J142*24</f>
        <v>#REF!</v>
      </c>
      <c r="Z138" s="107" t="s">
        <v>55</v>
      </c>
      <c r="AB138" s="395"/>
      <c r="AC138" s="393"/>
    </row>
    <row r="139" spans="1:29" s="41" customFormat="1" ht="15.75" thickBot="1" x14ac:dyDescent="0.3">
      <c r="A139" s="143" t="s">
        <v>56</v>
      </c>
      <c r="B139" s="144">
        <v>43216</v>
      </c>
      <c r="C139" s="195">
        <v>0.375</v>
      </c>
      <c r="D139" s="196">
        <v>0.54166666666666663</v>
      </c>
      <c r="E139" s="196">
        <v>0.58333333333333337</v>
      </c>
      <c r="F139" s="197">
        <v>0.70833333333333337</v>
      </c>
      <c r="G139" s="378"/>
      <c r="H139" s="202" t="s">
        <v>44</v>
      </c>
      <c r="I139" s="146" t="e">
        <f>IF(H139="Normal",#REF!,IF(H139="Recup",#REF!,IF(H139="CP journée",#REF!,IF(H139="Enceinte",#REF!,IF(H139="temps partiel",#REF!,IF(H139="Sans solde",#REF!,IF(H139="Arrêt",#REF!,IF(H139="CP matin",#REF!,IF(H139="Déplacement",#REF!,IF(H139="CP Après-midi",#REF!,IF(H139="Férié",#REF!,IF(H139="Maternité",#REF!,0))))))))))))</f>
        <v>#REF!</v>
      </c>
      <c r="J139" s="145" t="e">
        <f>IF(H139="Demi CP",I139,IF(AND(H139="Déplacement",N139="Arrivée Chine",B139&gt;=#REF!,B139&lt;=#REF!),(D139-C139)+(F139-E139)-#REF!,IF(AND(H139="Déplacement",N139="Arrivée Chine",B139&gt;#REF!,B139&lt;#REF!),(D139-C139)+(F139-E139)-#REF!,IF(AND(H139="Déplacement",N139="Arrivée Chine",B139&gt;#REF!),(D139-C139)+(F139-E139)-#REF!,IF(AND(H139="Déplacement",((D139-C139)+(F139-E139))&lt;I139),I139,IF(AND(H139="Déplacement",N139="Arrivée Chine",B139&lt;#REF!),(D139-C139)+(F139-E139)-#REF!,IF(AND(H139="Déplacement",N139="Retour Chine",B139&gt;=#REF!,B139&lt;=#REF!),(D139-C139)+(F139-E139)+#REF!,IF(AND(H139="Déplacement",N139="Retour Chine",B139&gt;#REF!,B139&lt;#REF!),(D139-C139)+(F139-E139)+#REF!,IF(AND(H139="Déplacement",N139="Retour Chine",B139&gt;#REF!),(D139-C139)+(F139-E139)+#REF!,IF(AND(H139="Déplacement",((D139-C139)+(F139-E139))&lt;I139),I139,IF(AND(H139="Déplacement",N139="Retour Chine",B139&lt;#REF!),(D139-C139)+(F139-E139)+#REF!,(D139-C139)+(F139-E139))))))))))))</f>
        <v>#REF!</v>
      </c>
      <c r="K139" s="156" t="e">
        <f>IF(L139&gt;0,#REF!-L139,0)</f>
        <v>#REF!</v>
      </c>
      <c r="L139" s="157" t="e">
        <f>IF(OR(H139="Recup"),#REF!-J139,#REF!)</f>
        <v>#REF!</v>
      </c>
      <c r="M139" s="199"/>
      <c r="N139" s="200"/>
      <c r="O139" s="149" t="e">
        <f t="shared" si="7"/>
        <v>#REF!</v>
      </c>
      <c r="P139" s="150" t="str">
        <f t="shared" si="8"/>
        <v/>
      </c>
      <c r="Q139" s="361"/>
      <c r="R139" s="381"/>
      <c r="S139" s="201"/>
      <c r="T139" s="384"/>
      <c r="U139" s="386"/>
      <c r="V139" s="110">
        <v>1</v>
      </c>
      <c r="W139" s="98" t="e">
        <f>IF(M142="",J142*24,0)</f>
        <v>#REF!</v>
      </c>
      <c r="X139" s="111" t="s">
        <v>57</v>
      </c>
      <c r="Y139" s="112">
        <f>COUNTIF(H136:H140,"Arrêt")</f>
        <v>0</v>
      </c>
      <c r="Z139" s="107">
        <f>COUNTIF(H136:H140,"Férié")</f>
        <v>0</v>
      </c>
    </row>
    <row r="140" spans="1:29" s="41" customFormat="1" ht="15.75" customHeight="1" thickBot="1" x14ac:dyDescent="0.3">
      <c r="A140" s="143" t="s">
        <v>58</v>
      </c>
      <c r="B140" s="144">
        <v>43217</v>
      </c>
      <c r="C140" s="195">
        <v>0.375</v>
      </c>
      <c r="D140" s="196">
        <v>0.54166666666666663</v>
      </c>
      <c r="E140" s="196">
        <v>0.58333333333333337</v>
      </c>
      <c r="F140" s="197">
        <v>0.70833333333333337</v>
      </c>
      <c r="G140" s="378"/>
      <c r="H140" s="198" t="s">
        <v>44</v>
      </c>
      <c r="I140" s="146" t="e">
        <f>IF(H140="Normal",#REF!,IF(H140="Recup",#REF!,IF(H140="CP journée",#REF!,IF(H140="Enceinte",#REF!,IF(H140="temps partiel",#REF!,IF(H140="Sans solde",#REF!,IF(H140="Arrêt",#REF!,IF(H140="CP matin",#REF!,IF(H140="Déplacement",#REF!,IF(H140="CP Après-midi",#REF!,IF(H140="Férié",#REF!,IF(H140="Maternité",#REF!,0))))))))))))</f>
        <v>#REF!</v>
      </c>
      <c r="J140" s="145" t="e">
        <f>IF(H140="Demi CP",I140,IF(AND(H140="Déplacement",N140="Arrivée Chine",B140&gt;=#REF!,B140&lt;=#REF!),(D140-C140)+(F140-E140)-#REF!,IF(AND(H140="Déplacement",N140="Arrivée Chine",B140&gt;#REF!,B140&lt;#REF!),(D140-C140)+(F140-E140)-#REF!,IF(AND(H140="Déplacement",N140="Arrivée Chine",B140&gt;#REF!),(D140-C140)+(F140-E140)-#REF!,IF(AND(H140="Déplacement",((D140-C140)+(F140-E140))&lt;I140),I140,IF(AND(H140="Déplacement",N140="Arrivée Chine",B140&lt;#REF!),(D140-C140)+(F140-E140)-#REF!,IF(AND(H140="Déplacement",N140="Retour Chine",B140&gt;=#REF!,B140&lt;=#REF!),(D140-C140)+(F140-E140)+#REF!,IF(AND(H140="Déplacement",N140="Retour Chine",B140&gt;#REF!,B140&lt;#REF!),(D140-C140)+(F140-E140)+#REF!,IF(AND(H140="Déplacement",N140="Retour Chine",B140&gt;#REF!),(D140-C140)+(F140-E140)+#REF!,IF(AND(H140="Déplacement",((D140-C140)+(F140-E140))&lt;I140),I140,IF(AND(H140="Déplacement",N140="Retour Chine",B140&lt;#REF!),(D140-C140)+(F140-E140)+#REF!,(D140-C140)+(F140-E140))))))))))))</f>
        <v>#REF!</v>
      </c>
      <c r="K140" s="153" t="e">
        <f>IF(L140&gt;0,#REF!-L140,0)</f>
        <v>#REF!</v>
      </c>
      <c r="L140" s="154" t="e">
        <f>IF(OR(H140="Recup"),#REF!-J140,#REF!)</f>
        <v>#REF!</v>
      </c>
      <c r="M140" s="199"/>
      <c r="N140" s="200"/>
      <c r="O140" s="149" t="e">
        <f t="shared" si="7"/>
        <v>#REF!</v>
      </c>
      <c r="P140" s="150" t="str">
        <f t="shared" si="8"/>
        <v/>
      </c>
      <c r="Q140" s="361"/>
      <c r="R140" s="381"/>
      <c r="S140" s="201"/>
      <c r="T140" s="384"/>
      <c r="U140" s="386"/>
      <c r="V140" s="113" t="s">
        <v>3</v>
      </c>
      <c r="W140" s="114" t="e">
        <f>IF(G136="Enceinte",(SUM(L136:L140))-COUNTIF(H136:H140,"Recup")*#REF!,SUM(L136:L140))</f>
        <v>#REF!</v>
      </c>
      <c r="X140" s="115" t="s">
        <v>59</v>
      </c>
      <c r="Y140" s="116">
        <f>COUNTIF(H136:H140,"sans solde")</f>
        <v>0</v>
      </c>
      <c r="Z140" s="328" t="s">
        <v>148</v>
      </c>
    </row>
    <row r="141" spans="1:29" s="41" customFormat="1" x14ac:dyDescent="0.25">
      <c r="A141" s="143" t="s">
        <v>60</v>
      </c>
      <c r="B141" s="144">
        <v>43218</v>
      </c>
      <c r="C141" s="203"/>
      <c r="D141" s="204"/>
      <c r="E141" s="204"/>
      <c r="F141" s="205"/>
      <c r="G141" s="378"/>
      <c r="H141" s="206"/>
      <c r="I141" s="146">
        <f>IF(H141="Normal",#REF!,IF(H141="Recup",#REF!,IF(H141="CP journée",#REF!,IF(H141="Enceinte",#REF!,IF(H141="temps partiel",#REF!,IF(H141="Sans solde",#REF!,IF(H141="Arrêt",#REF!,IF(H141="CP matin",#REF!,IF(H141="Déplacement",#REF!,IF(H141="CP Après-midi",#REF!,IF(H141="Férié",#REF!,IF(H141="Maternité",#REF!,0))))))))))))</f>
        <v>0</v>
      </c>
      <c r="J141" s="145" t="e">
        <f>IF(H141="Demi CP",I141,IF(AND(H141="Déplacement",N141="Arrivée Chine",B141&gt;=#REF!,B141&lt;=#REF!),(D141-C141)+(F141-E141)-#REF!,IF(AND(H141="Déplacement",N141="Arrivée Chine",B141&gt;#REF!,B141&lt;#REF!),(D141-C141)+(F141-E141)-#REF!,IF(AND(H141="Déplacement",N141="Arrivée Chine",B141&gt;#REF!),(D141-C141)+(F141-E141)-#REF!,IF(AND(H141="Déplacement",((D141-C141)+(F141-E141))&lt;I141),I141,IF(AND(H141="Déplacement",N141="Arrivée Chine",B141&lt;#REF!),(D141-C141)+(F141-E141)-#REF!,IF(AND(H141="Déplacement",N141="Retour Chine",B141&gt;=#REF!,B141&lt;=#REF!),(D141-C141)+(F141-E141)+#REF!,IF(AND(H141="Déplacement",N141="Retour Chine",B141&gt;#REF!,B141&lt;#REF!),(D141-C141)+(F141-E141)+#REF!,IF(AND(H141="Déplacement",N141="Retour Chine",B141&gt;#REF!),(D141-C141)+(F141-E141)+#REF!,IF(AND(H141="Déplacement",((D141-C141)+(F141-E141))&lt;I141),I141,IF(AND(H141="Déplacement",N141="Retour Chine",B141&lt;#REF!),(D141-C141)+(F141-E141)+#REF!,(D141-C141)+(F141-E141))))))))))))</f>
        <v>#REF!</v>
      </c>
      <c r="K141" s="161" t="e">
        <f>IF(L141&gt;0,#REF!-L141,0)</f>
        <v>#REF!</v>
      </c>
      <c r="L141" s="162" t="e">
        <f>IF(OR(H141="Recup"),#REF!-J141,#REF!)</f>
        <v>#REF!</v>
      </c>
      <c r="M141" s="199"/>
      <c r="N141" s="200"/>
      <c r="O141" s="149" t="e">
        <f t="shared" si="7"/>
        <v>#REF!</v>
      </c>
      <c r="P141" s="150" t="str">
        <f t="shared" si="8"/>
        <v/>
      </c>
      <c r="Q141" s="361"/>
      <c r="R141" s="381"/>
      <c r="S141" s="201"/>
      <c r="T141" s="384"/>
      <c r="U141" s="386"/>
      <c r="V141" s="119" t="s">
        <v>61</v>
      </c>
      <c r="W141" s="120" t="e">
        <f>IF(AND(G136="Temps partiel",Y138&gt;0),Y138-W142-W138-W139,0)</f>
        <v>#REF!</v>
      </c>
      <c r="X141" s="121" t="s">
        <v>62</v>
      </c>
      <c r="Y141" s="122">
        <f>COUNTIF(H136:H140,"CP journée")+(COUNTIF(H136:H140,"CP matin"))/2+(COUNTIF(H136:H140,"CP Après-midi"))/2</f>
        <v>0</v>
      </c>
      <c r="Z141" s="329"/>
    </row>
    <row r="142" spans="1:29" s="41" customFormat="1" ht="15.75" thickBot="1" x14ac:dyDescent="0.3">
      <c r="A142" s="164" t="s">
        <v>64</v>
      </c>
      <c r="B142" s="165">
        <v>43219</v>
      </c>
      <c r="C142" s="207"/>
      <c r="D142" s="208"/>
      <c r="E142" s="208"/>
      <c r="F142" s="209"/>
      <c r="G142" s="379"/>
      <c r="H142" s="210"/>
      <c r="I142" s="166">
        <f>IF(H142="Normal",#REF!,IF(H142="Recup",#REF!,IF(H142="CP journée",#REF!,IF(H142="Enceinte",#REF!,IF(H142="temps partiel",#REF!,IF(H142="Sans solde",#REF!,IF(H142="Arrêt",#REF!,IF(H142="CP matin",#REF!,IF(H142="Déplacement",#REF!,IF(H142="CP Après-midi",#REF!,IF(H142="Férié",#REF!,IF(H142="Maternité",#REF!,0))))))))))))</f>
        <v>0</v>
      </c>
      <c r="J142" s="167" t="e">
        <f>IF(H142="Demi CP",I142,IF(AND(H142="Déplacement",N142="Arrivée Chine",B142&gt;=#REF!,B142&lt;=#REF!),(D142-C142)+(F142-E142)-#REF!,IF(AND(H142="Déplacement",N142="Arrivée Chine",B142&gt;#REF!,B142&lt;#REF!),(D142-C142)+(F142-E142)-#REF!,IF(AND(H142="Déplacement",N142="Arrivée Chine",B142&gt;#REF!),(D142-C142)+(F142-E142)-#REF!,IF(AND(H142="Déplacement",((D142-C142)+(F142-E142))&lt;I142),I142,IF(AND(H142="Déplacement",N142="Arrivée Chine",B142&lt;#REF!),(D142-C142)+(F142-E142)-#REF!,IF(AND(H142="Déplacement",N142="Retour Chine",B142&gt;=#REF!,B142&lt;=#REF!),(D142-C142)+(F142-E142)+#REF!,IF(AND(H142="Déplacement",N142="Retour Chine",B142&gt;#REF!,B142&lt;#REF!),(D142-C142)+(F142-E142)+#REF!,IF(AND(H142="Déplacement",N142="Retour Chine",B142&gt;#REF!),(D142-C142)+(F142-E142)+#REF!,IF(AND(H142="Déplacement",((D142-C142)+(F142-E142))&lt;I142),I142,IF(AND(H142="Déplacement",N142="Retour Chine",B142&lt;#REF!),(D142-C142)+(F142-E142)+#REF!,(D142-C142)+(F142-E142))))))))))))</f>
        <v>#REF!</v>
      </c>
      <c r="K142" s="168" t="e">
        <f>IF(L142&gt;0,#REF!-L142,0)</f>
        <v>#REF!</v>
      </c>
      <c r="L142" s="169" t="e">
        <f>IF(OR(H142="Recup"),#REF!-J142,#REF!)</f>
        <v>#REF!</v>
      </c>
      <c r="M142" s="211"/>
      <c r="N142" s="212"/>
      <c r="O142" s="170" t="e">
        <f t="shared" si="7"/>
        <v>#REF!</v>
      </c>
      <c r="P142" s="171" t="str">
        <f t="shared" si="8"/>
        <v/>
      </c>
      <c r="Q142" s="362"/>
      <c r="R142" s="382"/>
      <c r="S142" s="213"/>
      <c r="T142" s="384"/>
      <c r="U142" s="387"/>
      <c r="V142" s="129" t="s">
        <v>65</v>
      </c>
      <c r="W142" s="130" t="e">
        <f>IF(AND(G136="Temps partiel",Y138&gt;3),Y138-3-W138-W139,0)</f>
        <v>#REF!</v>
      </c>
      <c r="X142" s="131" t="s">
        <v>66</v>
      </c>
      <c r="Y142" s="132" t="e">
        <f>W136+(W137*1.25)+(W138*1.5)+(W139*2)+(W141*1.1)+(W142*1.25)</f>
        <v>#REF!</v>
      </c>
      <c r="Z142" s="244" t="e">
        <f>IF(SUM(J136:J142)*24-SUM(I136:I142)*24&lt;0,(SUM(J136:J142)*24-SUM(I136:I142)*24),0)</f>
        <v>#REF!</v>
      </c>
    </row>
    <row r="143" spans="1:29" s="41" customFormat="1" ht="30" customHeight="1" x14ac:dyDescent="0.25">
      <c r="A143" s="173" t="s">
        <v>43</v>
      </c>
      <c r="B143" s="134">
        <v>43220</v>
      </c>
      <c r="C143" s="188">
        <v>0.375</v>
      </c>
      <c r="D143" s="189">
        <v>0.54166666666666663</v>
      </c>
      <c r="E143" s="189">
        <v>0.58333333333333337</v>
      </c>
      <c r="F143" s="190">
        <v>0.70833333333333337</v>
      </c>
      <c r="G143" s="377"/>
      <c r="H143" s="191" t="s">
        <v>44</v>
      </c>
      <c r="I143" s="136" t="e">
        <f>IF(H143="Normal",#REF!,IF(H143="Recup",#REF!,IF(H143="CP journée",#REF!,IF(H143="Enceinte",#REF!,IF(H143="temps partiel",#REF!,IF(H143="Sans solde",#REF!,IF(H143="Arrêt",#REF!,IF(H143="CP matin",#REF!,IF(H143="Déplacement",#REF!,IF(H143="CP Après-midi",#REF!,IF(H143="Férié",#REF!,IF(H143="Maternité",#REF!,0))))))))))))</f>
        <v>#REF!</v>
      </c>
      <c r="J143" s="135" t="e">
        <f>IF(H143="Demi CP",I143,IF(AND(H143="Déplacement",N143="Arrivée Chine",B143&gt;=#REF!,B143&lt;=#REF!),(D143-C143)+(F143-E143)-#REF!,IF(AND(H143="Déplacement",N143="Arrivée Chine",B143&gt;#REF!,B143&lt;#REF!),(D143-C143)+(F143-E143)-#REF!,IF(AND(H143="Déplacement",N143="Arrivée Chine",B143&gt;#REF!),(D143-C143)+(F143-E143)-#REF!,IF(AND(H143="Déplacement",((D143-C143)+(F143-E143))&lt;I143),I143,IF(AND(H143="Déplacement",N143="Arrivée Chine",B143&lt;#REF!),(D143-C143)+(F143-E143)-#REF!,IF(AND(H143="Déplacement",N143="Retour Chine",B143&gt;=#REF!,B143&lt;=#REF!),(D143-C143)+(F143-E143)+#REF!,IF(AND(H143="Déplacement",N143="Retour Chine",B143&gt;#REF!,B143&lt;#REF!),(D143-C143)+(F143-E143)+#REF!,IF(AND(H143="Déplacement",N143="Retour Chine",B143&gt;#REF!),(D143-C143)+(F143-E143)+#REF!,IF(AND(H143="Déplacement",((D143-C143)+(F143-E143))&lt;I143),I143,IF(AND(H143="Déplacement",N143="Retour Chine",B143&lt;#REF!),(D143-C143)+(F143-E143)+#REF!,(D143-C143)+(F143-E143))))))))))))</f>
        <v>#REF!</v>
      </c>
      <c r="K143" s="137" t="e">
        <f>IF(L143&gt;0,#REF!-L143,0)</f>
        <v>#REF!</v>
      </c>
      <c r="L143" s="138" t="e">
        <f>IF(OR(H143="Recup"),#REF!-J143,#REF!)</f>
        <v>#REF!</v>
      </c>
      <c r="M143" s="192"/>
      <c r="N143" s="193"/>
      <c r="O143" s="139" t="e">
        <f t="shared" si="7"/>
        <v>#REF!</v>
      </c>
      <c r="P143" s="140" t="str">
        <f t="shared" si="8"/>
        <v/>
      </c>
      <c r="Q143" s="391" t="s">
        <v>45</v>
      </c>
      <c r="R143" s="380" t="s">
        <v>46</v>
      </c>
      <c r="S143" s="194"/>
      <c r="T143" s="383" t="s">
        <v>90</v>
      </c>
      <c r="U143" s="385" t="s">
        <v>91</v>
      </c>
      <c r="V143" s="86" t="s">
        <v>49</v>
      </c>
      <c r="W143" s="87" t="e">
        <f>IF(AND(G143="",(Y145)&gt;0),Y145-W144-W145,IF(AND(G143="Enceinte",(Y145)&gt;0),Y145-W144-W145,0))</f>
        <v>#REF!</v>
      </c>
      <c r="X143" s="88" t="s">
        <v>34</v>
      </c>
      <c r="Y143" s="89" t="e">
        <f>(SUM(I143:I147)*24+SUM(K143:K147)*24)</f>
        <v>#REF!</v>
      </c>
      <c r="Z143" s="90" t="s">
        <v>50</v>
      </c>
    </row>
    <row r="144" spans="1:29" s="41" customFormat="1" ht="15.75" thickBot="1" x14ac:dyDescent="0.3">
      <c r="A144" s="143" t="s">
        <v>51</v>
      </c>
      <c r="B144" s="144">
        <v>43221</v>
      </c>
      <c r="C144" s="195">
        <v>0.375</v>
      </c>
      <c r="D144" s="196">
        <v>0.54166666666666663</v>
      </c>
      <c r="E144" s="196">
        <v>0.58333333333333337</v>
      </c>
      <c r="F144" s="197">
        <v>0.70833333333333337</v>
      </c>
      <c r="G144" s="378"/>
      <c r="H144" s="198" t="s">
        <v>44</v>
      </c>
      <c r="I144" s="146" t="e">
        <f>IF(H144="Normal",#REF!,IF(H144="Recup",#REF!,IF(H144="CP journée",#REF!,IF(H144="Enceinte",#REF!,IF(H144="temps partiel",#REF!,IF(H144="Sans solde",#REF!,IF(H144="Arrêt",#REF!,IF(H144="CP matin",#REF!,IF(H144="Déplacement",#REF!,IF(H144="CP Après-midi",#REF!,IF(H144="Férié",#REF!,IF(H144="Maternité",#REF!,0))))))))))))</f>
        <v>#REF!</v>
      </c>
      <c r="J144" s="145" t="e">
        <f>IF(H144="Demi CP",I144,IF(AND(H144="Déplacement",N144="Arrivée Chine",B144&gt;=#REF!,B144&lt;=#REF!),(D144-C144)+(F144-E144)-#REF!,IF(AND(H144="Déplacement",N144="Arrivée Chine",B144&gt;#REF!,B144&lt;#REF!),(D144-C144)+(F144-E144)-#REF!,IF(AND(H144="Déplacement",N144="Arrivée Chine",B144&gt;#REF!),(D144-C144)+(F144-E144)-#REF!,IF(AND(H144="Déplacement",((D144-C144)+(F144-E144))&lt;I144),I144,IF(AND(H144="Déplacement",N144="Arrivée Chine",B144&lt;#REF!),(D144-C144)+(F144-E144)-#REF!,IF(AND(H144="Déplacement",N144="Retour Chine",B144&gt;=#REF!,B144&lt;=#REF!),(D144-C144)+(F144-E144)+#REF!,IF(AND(H144="Déplacement",N144="Retour Chine",B144&gt;#REF!,B144&lt;#REF!),(D144-C144)+(F144-E144)+#REF!,IF(AND(H144="Déplacement",N144="Retour Chine",B144&gt;#REF!),(D144-C144)+(F144-E144)+#REF!,IF(AND(H144="Déplacement",((D144-C144)+(F144-E144))&lt;I144),I144,IF(AND(H144="Déplacement",N144="Retour Chine",B144&lt;#REF!),(D144-C144)+(F144-E144)+#REF!,(D144-C144)+(F144-E144))))))))))))</f>
        <v>#REF!</v>
      </c>
      <c r="K144" s="147" t="e">
        <f>IF(L144&gt;0,#REF!-L144,0)</f>
        <v>#REF!</v>
      </c>
      <c r="L144" s="148" t="e">
        <f>IF(OR(H144="Recup"),#REF!-J144,#REF!)</f>
        <v>#REF!</v>
      </c>
      <c r="M144" s="199"/>
      <c r="N144" s="200"/>
      <c r="O144" s="149" t="e">
        <f t="shared" si="7"/>
        <v>#REF!</v>
      </c>
      <c r="P144" s="150" t="str">
        <f t="shared" si="8"/>
        <v/>
      </c>
      <c r="Q144" s="361"/>
      <c r="R144" s="381"/>
      <c r="S144" s="201"/>
      <c r="T144" s="384"/>
      <c r="U144" s="386"/>
      <c r="V144" s="97" t="s">
        <v>52</v>
      </c>
      <c r="W144" s="98" t="e">
        <f>IF(AND(G143="",(Y144-35)&gt;0),(Y144-35-W145-W146),IF(AND(G143="Enceinte",(Y144-35)&gt;0),(Y144-35-W145-W146),0))</f>
        <v>#REF!</v>
      </c>
      <c r="X144" s="99" t="s">
        <v>35</v>
      </c>
      <c r="Y144" s="100" t="e">
        <f>(SUM(J143:J149))*24-(SUM(O143:O149))*24</f>
        <v>#REF!</v>
      </c>
      <c r="Z144" s="101">
        <f>SUM(P143:P149)</f>
        <v>0</v>
      </c>
    </row>
    <row r="145" spans="1:29" s="41" customFormat="1" ht="15.75" thickBot="1" x14ac:dyDescent="0.3">
      <c r="A145" s="143" t="s">
        <v>53</v>
      </c>
      <c r="B145" s="144">
        <v>43222</v>
      </c>
      <c r="C145" s="195">
        <v>0.375</v>
      </c>
      <c r="D145" s="196">
        <v>0.54166666666666663</v>
      </c>
      <c r="E145" s="196">
        <v>0.58333333333333337</v>
      </c>
      <c r="F145" s="197">
        <v>0.70833333333333337</v>
      </c>
      <c r="G145" s="378"/>
      <c r="H145" s="198" t="s">
        <v>44</v>
      </c>
      <c r="I145" s="146" t="e">
        <f>IF(H145="Normal",#REF!,IF(H145="Recup",#REF!,IF(H145="CP journée",#REF!,IF(H145="Enceinte",#REF!,IF(H145="temps partiel",#REF!,IF(H145="Sans solde",#REF!,IF(H145="Arrêt",#REF!,IF(H145="CP matin",#REF!,IF(H145="Déplacement",#REF!,IF(H145="CP Après-midi",#REF!,IF(H145="Férié",#REF!,IF(H145="Maternité",#REF!,0))))))))))))</f>
        <v>#REF!</v>
      </c>
      <c r="J145" s="145" t="e">
        <f>IF(H145="Demi CP",I145,IF(AND(H145="Déplacement",N145="Arrivée Chine",B145&gt;=#REF!,B145&lt;=#REF!),(D145-C145)+(F145-E145)-#REF!,IF(AND(H145="Déplacement",N145="Arrivée Chine",B145&gt;#REF!,B145&lt;#REF!),(D145-C145)+(F145-E145)-#REF!,IF(AND(H145="Déplacement",N145="Arrivée Chine",B145&gt;#REF!),(D145-C145)+(F145-E145)-#REF!,IF(AND(H145="Déplacement",((D145-C145)+(F145-E145))&lt;I145),I145,IF(AND(H145="Déplacement",N145="Arrivée Chine",B145&lt;#REF!),(D145-C145)+(F145-E145)-#REF!,IF(AND(H145="Déplacement",N145="Retour Chine",B145&gt;=#REF!,B145&lt;=#REF!),(D145-C145)+(F145-E145)+#REF!,IF(AND(H145="Déplacement",N145="Retour Chine",B145&gt;#REF!,B145&lt;#REF!),(D145-C145)+(F145-E145)+#REF!,IF(AND(H145="Déplacement",N145="Retour Chine",B145&gt;#REF!),(D145-C145)+(F145-E145)+#REF!,IF(AND(H145="Déplacement",((D145-C145)+(F145-E145))&lt;I145),I145,IF(AND(H145="Déplacement",N145="Retour Chine",B145&lt;#REF!),(D145-C145)+(F145-E145)+#REF!,(D145-C145)+(F145-E145))))))))))))</f>
        <v>#REF!</v>
      </c>
      <c r="K145" s="153" t="e">
        <f>IF(L145&gt;0,#REF!-L145,0)</f>
        <v>#REF!</v>
      </c>
      <c r="L145" s="154" t="e">
        <f>IF(OR(H145="Recup"),#REF!-J145,#REF!)</f>
        <v>#REF!</v>
      </c>
      <c r="M145" s="199"/>
      <c r="N145" s="200"/>
      <c r="O145" s="149" t="e">
        <f t="shared" si="7"/>
        <v>#REF!</v>
      </c>
      <c r="P145" s="150" t="str">
        <f t="shared" si="8"/>
        <v/>
      </c>
      <c r="Q145" s="361"/>
      <c r="R145" s="381"/>
      <c r="S145" s="201"/>
      <c r="T145" s="384"/>
      <c r="U145" s="386"/>
      <c r="V145" s="104">
        <v>0.5</v>
      </c>
      <c r="W145" s="98" t="e">
        <f>IF((Y144-43)&lt;0,0,(Y144-43))</f>
        <v>#REF!</v>
      </c>
      <c r="X145" s="105" t="s">
        <v>54</v>
      </c>
      <c r="Y145" s="106" t="e">
        <f>(Y144-Y143)-J149*24</f>
        <v>#REF!</v>
      </c>
      <c r="Z145" s="107" t="s">
        <v>55</v>
      </c>
    </row>
    <row r="146" spans="1:29" s="41" customFormat="1" ht="15.75" thickBot="1" x14ac:dyDescent="0.3">
      <c r="A146" s="143" t="s">
        <v>56</v>
      </c>
      <c r="B146" s="144">
        <v>43223</v>
      </c>
      <c r="C146" s="195">
        <v>0.375</v>
      </c>
      <c r="D146" s="196">
        <v>0.54166666666666663</v>
      </c>
      <c r="E146" s="196">
        <v>0.58333333333333337</v>
      </c>
      <c r="F146" s="197">
        <v>0.70833333333333337</v>
      </c>
      <c r="G146" s="378"/>
      <c r="H146" s="202" t="s">
        <v>44</v>
      </c>
      <c r="I146" s="146" t="e">
        <f>IF(H146="Normal",#REF!,IF(H146="Recup",#REF!,IF(H146="CP journée",#REF!,IF(H146="Enceinte",#REF!,IF(H146="temps partiel",#REF!,IF(H146="Sans solde",#REF!,IF(H146="Arrêt",#REF!,IF(H146="CP matin",#REF!,IF(H146="Déplacement",#REF!,IF(H146="CP Après-midi",#REF!,IF(H146="Férié",#REF!,IF(H146="Maternité",#REF!,0))))))))))))</f>
        <v>#REF!</v>
      </c>
      <c r="J146" s="145" t="e">
        <f>IF(H146="Demi CP",I146,IF(AND(H146="Déplacement",N146="Arrivée Chine",B146&gt;=#REF!,B146&lt;=#REF!),(D146-C146)+(F146-E146)-#REF!,IF(AND(H146="Déplacement",N146="Arrivée Chine",B146&gt;#REF!,B146&lt;#REF!),(D146-C146)+(F146-E146)-#REF!,IF(AND(H146="Déplacement",N146="Arrivée Chine",B146&gt;#REF!),(D146-C146)+(F146-E146)-#REF!,IF(AND(H146="Déplacement",((D146-C146)+(F146-E146))&lt;I146),I146,IF(AND(H146="Déplacement",N146="Arrivée Chine",B146&lt;#REF!),(D146-C146)+(F146-E146)-#REF!,IF(AND(H146="Déplacement",N146="Retour Chine",B146&gt;=#REF!,B146&lt;=#REF!),(D146-C146)+(F146-E146)+#REF!,IF(AND(H146="Déplacement",N146="Retour Chine",B146&gt;#REF!,B146&lt;#REF!),(D146-C146)+(F146-E146)+#REF!,IF(AND(H146="Déplacement",N146="Retour Chine",B146&gt;#REF!),(D146-C146)+(F146-E146)+#REF!,IF(AND(H146="Déplacement",((D146-C146)+(F146-E146))&lt;I146),I146,IF(AND(H146="Déplacement",N146="Retour Chine",B146&lt;#REF!),(D146-C146)+(F146-E146)+#REF!,(D146-C146)+(F146-E146))))))))))))</f>
        <v>#REF!</v>
      </c>
      <c r="K146" s="156" t="e">
        <f>IF(L146&gt;0,#REF!-L146,0)</f>
        <v>#REF!</v>
      </c>
      <c r="L146" s="157" t="e">
        <f>IF(OR(H146="Recup"),#REF!-J146,#REF!)</f>
        <v>#REF!</v>
      </c>
      <c r="M146" s="199"/>
      <c r="N146" s="200"/>
      <c r="O146" s="149" t="e">
        <f t="shared" si="7"/>
        <v>#REF!</v>
      </c>
      <c r="P146" s="150" t="str">
        <f t="shared" si="8"/>
        <v/>
      </c>
      <c r="Q146" s="361"/>
      <c r="R146" s="381"/>
      <c r="S146" s="201"/>
      <c r="T146" s="384"/>
      <c r="U146" s="386"/>
      <c r="V146" s="110">
        <v>1</v>
      </c>
      <c r="W146" s="98" t="e">
        <f>IF(M149="",J149*24,0)</f>
        <v>#REF!</v>
      </c>
      <c r="X146" s="111" t="s">
        <v>57</v>
      </c>
      <c r="Y146" s="112">
        <f>COUNTIF(H143:H147,"Arrêt")</f>
        <v>0</v>
      </c>
      <c r="Z146" s="107">
        <f>COUNTIF(H143:H147,"Férié")</f>
        <v>0</v>
      </c>
    </row>
    <row r="147" spans="1:29" s="41" customFormat="1" ht="15.75" customHeight="1" thickBot="1" x14ac:dyDescent="0.3">
      <c r="A147" s="143" t="s">
        <v>58</v>
      </c>
      <c r="B147" s="144">
        <v>43224</v>
      </c>
      <c r="C147" s="195">
        <v>0.375</v>
      </c>
      <c r="D147" s="196">
        <v>0.54166666666666663</v>
      </c>
      <c r="E147" s="196">
        <v>0.58333333333333337</v>
      </c>
      <c r="F147" s="197">
        <v>0.70833333333333337</v>
      </c>
      <c r="G147" s="378"/>
      <c r="H147" s="198" t="s">
        <v>44</v>
      </c>
      <c r="I147" s="146" t="e">
        <f>IF(H147="Normal",#REF!,IF(H147="Recup",#REF!,IF(H147="CP journée",#REF!,IF(H147="Enceinte",#REF!,IF(H147="temps partiel",#REF!,IF(H147="Sans solde",#REF!,IF(H147="Arrêt",#REF!,IF(H147="CP matin",#REF!,IF(H147="Déplacement",#REF!,IF(H147="CP Après-midi",#REF!,IF(H147="Férié",#REF!,IF(H147="Maternité",#REF!,0))))))))))))</f>
        <v>#REF!</v>
      </c>
      <c r="J147" s="145" t="e">
        <f>IF(H147="Demi CP",I147,IF(AND(H147="Déplacement",N147="Arrivée Chine",B147&gt;=#REF!,B147&lt;=#REF!),(D147-C147)+(F147-E147)-#REF!,IF(AND(H147="Déplacement",N147="Arrivée Chine",B147&gt;#REF!,B147&lt;#REF!),(D147-C147)+(F147-E147)-#REF!,IF(AND(H147="Déplacement",N147="Arrivée Chine",B147&gt;#REF!),(D147-C147)+(F147-E147)-#REF!,IF(AND(H147="Déplacement",((D147-C147)+(F147-E147))&lt;I147),I147,IF(AND(H147="Déplacement",N147="Arrivée Chine",B147&lt;#REF!),(D147-C147)+(F147-E147)-#REF!,IF(AND(H147="Déplacement",N147="Retour Chine",B147&gt;=#REF!,B147&lt;=#REF!),(D147-C147)+(F147-E147)+#REF!,IF(AND(H147="Déplacement",N147="Retour Chine",B147&gt;#REF!,B147&lt;#REF!),(D147-C147)+(F147-E147)+#REF!,IF(AND(H147="Déplacement",N147="Retour Chine",B147&gt;#REF!),(D147-C147)+(F147-E147)+#REF!,IF(AND(H147="Déplacement",((D147-C147)+(F147-E147))&lt;I147),I147,IF(AND(H147="Déplacement",N147="Retour Chine",B147&lt;#REF!),(D147-C147)+(F147-E147)+#REF!,(D147-C147)+(F147-E147))))))))))))</f>
        <v>#REF!</v>
      </c>
      <c r="K147" s="153" t="e">
        <f>IF(L147&gt;0,#REF!-L147,0)</f>
        <v>#REF!</v>
      </c>
      <c r="L147" s="154" t="e">
        <f>IF(OR(H147="Recup"),#REF!-J147,#REF!)</f>
        <v>#REF!</v>
      </c>
      <c r="M147" s="199"/>
      <c r="N147" s="200"/>
      <c r="O147" s="149" t="e">
        <f t="shared" si="7"/>
        <v>#REF!</v>
      </c>
      <c r="P147" s="150" t="str">
        <f t="shared" si="8"/>
        <v/>
      </c>
      <c r="Q147" s="361"/>
      <c r="R147" s="381"/>
      <c r="S147" s="201"/>
      <c r="T147" s="384"/>
      <c r="U147" s="386"/>
      <c r="V147" s="113" t="s">
        <v>3</v>
      </c>
      <c r="W147" s="114" t="e">
        <f>IF(G143="Enceinte",(SUM(L143:L147))-COUNTIF(H143:H147,"Recup")*#REF!,SUM(L143:L147))</f>
        <v>#REF!</v>
      </c>
      <c r="X147" s="115" t="s">
        <v>59</v>
      </c>
      <c r="Y147" s="116">
        <f>COUNTIF(H143:H147,"sans solde")</f>
        <v>0</v>
      </c>
      <c r="Z147" s="328" t="s">
        <v>148</v>
      </c>
    </row>
    <row r="148" spans="1:29" s="41" customFormat="1" x14ac:dyDescent="0.25">
      <c r="A148" s="143" t="s">
        <v>60</v>
      </c>
      <c r="B148" s="144">
        <v>43225</v>
      </c>
      <c r="C148" s="203"/>
      <c r="D148" s="204"/>
      <c r="E148" s="204"/>
      <c r="F148" s="205"/>
      <c r="G148" s="378"/>
      <c r="H148" s="206"/>
      <c r="I148" s="146">
        <f>IF(H148="Normal",#REF!,IF(H148="Recup",#REF!,IF(H148="CP journée",#REF!,IF(H148="Enceinte",#REF!,IF(H148="temps partiel",#REF!,IF(H148="Sans solde",#REF!,IF(H148="Arrêt",#REF!,IF(H148="CP matin",#REF!,IF(H148="Déplacement",#REF!,IF(H148="CP Après-midi",#REF!,IF(H148="Férié",#REF!,IF(H148="Maternité",#REF!,0))))))))))))</f>
        <v>0</v>
      </c>
      <c r="J148" s="145" t="e">
        <f>IF(H148="Demi CP",I148,IF(AND(H148="Déplacement",N148="Arrivée Chine",B148&gt;=#REF!,B148&lt;=#REF!),(D148-C148)+(F148-E148)-#REF!,IF(AND(H148="Déplacement",N148="Arrivée Chine",B148&gt;#REF!,B148&lt;#REF!),(D148-C148)+(F148-E148)-#REF!,IF(AND(H148="Déplacement",N148="Arrivée Chine",B148&gt;#REF!),(D148-C148)+(F148-E148)-#REF!,IF(AND(H148="Déplacement",((D148-C148)+(F148-E148))&lt;I148),I148,IF(AND(H148="Déplacement",N148="Arrivée Chine",B148&lt;#REF!),(D148-C148)+(F148-E148)-#REF!,IF(AND(H148="Déplacement",N148="Retour Chine",B148&gt;=#REF!,B148&lt;=#REF!),(D148-C148)+(F148-E148)+#REF!,IF(AND(H148="Déplacement",N148="Retour Chine",B148&gt;#REF!,B148&lt;#REF!),(D148-C148)+(F148-E148)+#REF!,IF(AND(H148="Déplacement",N148="Retour Chine",B148&gt;#REF!),(D148-C148)+(F148-E148)+#REF!,IF(AND(H148="Déplacement",((D148-C148)+(F148-E148))&lt;I148),I148,IF(AND(H148="Déplacement",N148="Retour Chine",B148&lt;#REF!),(D148-C148)+(F148-E148)+#REF!,(D148-C148)+(F148-E148))))))))))))</f>
        <v>#REF!</v>
      </c>
      <c r="K148" s="161" t="e">
        <f>IF(L148&gt;0,#REF!-L148,0)</f>
        <v>#REF!</v>
      </c>
      <c r="L148" s="162" t="e">
        <f>IF(OR(H148="Recup"),#REF!-J148,#REF!)</f>
        <v>#REF!</v>
      </c>
      <c r="M148" s="199"/>
      <c r="N148" s="200"/>
      <c r="O148" s="149" t="e">
        <f t="shared" si="7"/>
        <v>#REF!</v>
      </c>
      <c r="P148" s="150" t="str">
        <f t="shared" si="8"/>
        <v/>
      </c>
      <c r="Q148" s="361"/>
      <c r="R148" s="381"/>
      <c r="S148" s="201"/>
      <c r="T148" s="384"/>
      <c r="U148" s="386"/>
      <c r="V148" s="119" t="s">
        <v>61</v>
      </c>
      <c r="W148" s="120" t="e">
        <f>IF(AND(G143="Temps partiel",Y145&gt;0),Y145-W149-W145-W146,0)</f>
        <v>#REF!</v>
      </c>
      <c r="X148" s="121" t="s">
        <v>62</v>
      </c>
      <c r="Y148" s="122">
        <f>COUNTIF(H143:H147,"CP journée")+(COUNTIF(H143:H147,"CP matin"))/2+(COUNTIF(H143:H147,"CP Après-midi"))/2</f>
        <v>0</v>
      </c>
      <c r="Z148" s="329"/>
      <c r="AB148" s="179" t="s">
        <v>90</v>
      </c>
      <c r="AC148" s="179" t="s">
        <v>92</v>
      </c>
    </row>
    <row r="149" spans="1:29" s="41" customFormat="1" ht="15.75" thickBot="1" x14ac:dyDescent="0.3">
      <c r="A149" s="164" t="s">
        <v>64</v>
      </c>
      <c r="B149" s="165">
        <v>43226</v>
      </c>
      <c r="C149" s="207"/>
      <c r="D149" s="208"/>
      <c r="E149" s="208"/>
      <c r="F149" s="209"/>
      <c r="G149" s="379"/>
      <c r="H149" s="210"/>
      <c r="I149" s="166">
        <f>IF(H149="Normal",#REF!,IF(H149="Recup",#REF!,IF(H149="CP journée",#REF!,IF(H149="Enceinte",#REF!,IF(H149="temps partiel",#REF!,IF(H149="Sans solde",#REF!,IF(H149="Arrêt",#REF!,IF(H149="CP matin",#REF!,IF(H149="Déplacement",#REF!,IF(H149="CP Après-midi",#REF!,IF(H149="Férié",#REF!,IF(H149="Maternité",#REF!,0))))))))))))</f>
        <v>0</v>
      </c>
      <c r="J149" s="167" t="e">
        <f>IF(H149="Demi CP",I149,IF(AND(H149="Déplacement",N149="Arrivée Chine",B149&gt;=#REF!,B149&lt;=#REF!),(D149-C149)+(F149-E149)-#REF!,IF(AND(H149="Déplacement",N149="Arrivée Chine",B149&gt;#REF!,B149&lt;#REF!),(D149-C149)+(F149-E149)-#REF!,IF(AND(H149="Déplacement",N149="Arrivée Chine",B149&gt;#REF!),(D149-C149)+(F149-E149)-#REF!,IF(AND(H149="Déplacement",((D149-C149)+(F149-E149))&lt;I149),I149,IF(AND(H149="Déplacement",N149="Arrivée Chine",B149&lt;#REF!),(D149-C149)+(F149-E149)-#REF!,IF(AND(H149="Déplacement",N149="Retour Chine",B149&gt;=#REF!,B149&lt;=#REF!),(D149-C149)+(F149-E149)+#REF!,IF(AND(H149="Déplacement",N149="Retour Chine",B149&gt;#REF!,B149&lt;#REF!),(D149-C149)+(F149-E149)+#REF!,IF(AND(H149="Déplacement",N149="Retour Chine",B149&gt;#REF!),(D149-C149)+(F149-E149)+#REF!,IF(AND(H149="Déplacement",((D149-C149)+(F149-E149))&lt;I149),I149,IF(AND(H149="Déplacement",N149="Retour Chine",B149&lt;#REF!),(D149-C149)+(F149-E149)+#REF!,(D149-C149)+(F149-E149))))))))))))</f>
        <v>#REF!</v>
      </c>
      <c r="K149" s="168" t="e">
        <f>IF(L149&gt;0,#REF!-L149,0)</f>
        <v>#REF!</v>
      </c>
      <c r="L149" s="169" t="e">
        <f>IF(OR(H149="Recup"),#REF!-J149,#REF!)</f>
        <v>#REF!</v>
      </c>
      <c r="M149" s="211"/>
      <c r="N149" s="212"/>
      <c r="O149" s="170" t="e">
        <f t="shared" si="7"/>
        <v>#REF!</v>
      </c>
      <c r="P149" s="171" t="str">
        <f t="shared" si="8"/>
        <v/>
      </c>
      <c r="Q149" s="362"/>
      <c r="R149" s="382"/>
      <c r="S149" s="213"/>
      <c r="T149" s="384"/>
      <c r="U149" s="387"/>
      <c r="V149" s="129" t="s">
        <v>65</v>
      </c>
      <c r="W149" s="130" t="e">
        <f>IF(AND(G143="Temps partiel",Y145&gt;3),Y145-3-W145-W146,0)</f>
        <v>#REF!</v>
      </c>
      <c r="X149" s="131" t="s">
        <v>66</v>
      </c>
      <c r="Y149" s="132" t="e">
        <f>W143+(W144*1.25)+(W145*1.5)+(W146*2)+(W148*1.1)+(W149*1.25)</f>
        <v>#REF!</v>
      </c>
      <c r="Z149" s="244" t="e">
        <f>IF(SUM(J143:J149)*24-SUM(I143:I149)*24&lt;0,(SUM(J143:J149)*24-SUM(I143:I149)*24),0)</f>
        <v>#REF!</v>
      </c>
      <c r="AB149" s="179"/>
      <c r="AC149" s="179"/>
    </row>
    <row r="150" spans="1:29" s="41" customFormat="1" ht="30" customHeight="1" x14ac:dyDescent="0.25">
      <c r="A150" s="133" t="s">
        <v>43</v>
      </c>
      <c r="B150" s="134">
        <v>43227</v>
      </c>
      <c r="C150" s="188">
        <v>0.375</v>
      </c>
      <c r="D150" s="189">
        <v>0.54166666666666663</v>
      </c>
      <c r="E150" s="189">
        <v>0.58333333333333337</v>
      </c>
      <c r="F150" s="190">
        <v>0.70833333333333337</v>
      </c>
      <c r="G150" s="377"/>
      <c r="H150" s="191" t="s">
        <v>44</v>
      </c>
      <c r="I150" s="136" t="e">
        <f>IF(H150="Normal",#REF!,IF(H150="Recup",#REF!,IF(H150="CP journée",#REF!,IF(H150="Enceinte",#REF!,IF(H150="temps partiel",#REF!,IF(H150="Sans solde",#REF!,IF(H150="Arrêt",#REF!,IF(H150="CP matin",#REF!,IF(H150="Déplacement",#REF!,IF(H150="CP Après-midi",#REF!,IF(H150="Férié",#REF!,IF(H150="Maternité",#REF!,0))))))))))))</f>
        <v>#REF!</v>
      </c>
      <c r="J150" s="135" t="e">
        <f>IF(H150="Demi CP",I150,IF(AND(H150="Déplacement",N150="Arrivée Chine",B150&gt;=#REF!,B150&lt;=#REF!),(D150-C150)+(F150-E150)-#REF!,IF(AND(H150="Déplacement",N150="Arrivée Chine",B150&gt;#REF!,B150&lt;#REF!),(D150-C150)+(F150-E150)-#REF!,IF(AND(H150="Déplacement",N150="Arrivée Chine",B150&gt;#REF!),(D150-C150)+(F150-E150)-#REF!,IF(AND(H150="Déplacement",((D150-C150)+(F150-E150))&lt;I150),I150,IF(AND(H150="Déplacement",N150="Arrivée Chine",B150&lt;#REF!),(D150-C150)+(F150-E150)-#REF!,IF(AND(H150="Déplacement",N150="Retour Chine",B150&gt;=#REF!,B150&lt;=#REF!),(D150-C150)+(F150-E150)+#REF!,IF(AND(H150="Déplacement",N150="Retour Chine",B150&gt;#REF!,B150&lt;#REF!),(D150-C150)+(F150-E150)+#REF!,IF(AND(H150="Déplacement",N150="Retour Chine",B150&gt;#REF!),(D150-C150)+(F150-E150)+#REF!,IF(AND(H150="Déplacement",((D150-C150)+(F150-E150))&lt;I150),I150,IF(AND(H150="Déplacement",N150="Retour Chine",B150&lt;#REF!),(D150-C150)+(F150-E150)+#REF!,(D150-C150)+(F150-E150))))))))))))</f>
        <v>#REF!</v>
      </c>
      <c r="K150" s="137" t="e">
        <f>IF(L150&gt;0,#REF!-L150,0)</f>
        <v>#REF!</v>
      </c>
      <c r="L150" s="138" t="e">
        <f>IF(OR(H150="Recup"),#REF!-J150,#REF!)</f>
        <v>#REF!</v>
      </c>
      <c r="M150" s="192"/>
      <c r="N150" s="193"/>
      <c r="O150" s="139" t="e">
        <f t="shared" si="7"/>
        <v>#REF!</v>
      </c>
      <c r="P150" s="140" t="str">
        <f t="shared" si="8"/>
        <v/>
      </c>
      <c r="Q150" s="360" t="s">
        <v>45</v>
      </c>
      <c r="R150" s="380" t="s">
        <v>46</v>
      </c>
      <c r="S150" s="194"/>
      <c r="T150" s="383" t="s">
        <v>90</v>
      </c>
      <c r="U150" s="385" t="s">
        <v>93</v>
      </c>
      <c r="V150" s="86" t="s">
        <v>49</v>
      </c>
      <c r="W150" s="87" t="e">
        <f>IF(AND(G150="",(Y152)&gt;0),Y152-W151-W152,IF(AND(G150="Enceinte",(Y152)&gt;0),Y152-W151-W152,0))</f>
        <v>#REF!</v>
      </c>
      <c r="X150" s="88" t="s">
        <v>34</v>
      </c>
      <c r="Y150" s="89" t="e">
        <f>(SUM(I150:I154)*24+SUM(K150:K154)*24)</f>
        <v>#REF!</v>
      </c>
      <c r="Z150" s="90" t="s">
        <v>50</v>
      </c>
      <c r="AB150" s="141" t="s">
        <v>49</v>
      </c>
      <c r="AC150" s="142" t="e">
        <f t="shared" ref="AC150:AC156" si="12">W143+W150+W157+W164</f>
        <v>#REF!</v>
      </c>
    </row>
    <row r="151" spans="1:29" s="41" customFormat="1" ht="15.75" thickBot="1" x14ac:dyDescent="0.3">
      <c r="A151" s="143" t="s">
        <v>51</v>
      </c>
      <c r="B151" s="144">
        <v>43228</v>
      </c>
      <c r="C151" s="195">
        <v>0.375</v>
      </c>
      <c r="D151" s="196">
        <v>0.54166666666666663</v>
      </c>
      <c r="E151" s="196">
        <v>0.58333333333333337</v>
      </c>
      <c r="F151" s="197">
        <v>0.70833333333333337</v>
      </c>
      <c r="G151" s="378"/>
      <c r="H151" s="198" t="s">
        <v>44</v>
      </c>
      <c r="I151" s="146" t="e">
        <f>IF(H151="Normal",#REF!,IF(H151="Recup",#REF!,IF(H151="CP journée",#REF!,IF(H151="Enceinte",#REF!,IF(H151="temps partiel",#REF!,IF(H151="Sans solde",#REF!,IF(H151="Arrêt",#REF!,IF(H151="CP matin",#REF!,IF(H151="Déplacement",#REF!,IF(H151="CP Après-midi",#REF!,IF(H151="Férié",#REF!,IF(H151="Maternité",#REF!,0))))))))))))</f>
        <v>#REF!</v>
      </c>
      <c r="J151" s="145" t="e">
        <f>IF(H151="Demi CP",I151,IF(AND(H151="Déplacement",N151="Arrivée Chine",B151&gt;=#REF!,B151&lt;=#REF!),(D151-C151)+(F151-E151)-#REF!,IF(AND(H151="Déplacement",N151="Arrivée Chine",B151&gt;#REF!,B151&lt;#REF!),(D151-C151)+(F151-E151)-#REF!,IF(AND(H151="Déplacement",N151="Arrivée Chine",B151&gt;#REF!),(D151-C151)+(F151-E151)-#REF!,IF(AND(H151="Déplacement",((D151-C151)+(F151-E151))&lt;I151),I151,IF(AND(H151="Déplacement",N151="Arrivée Chine",B151&lt;#REF!),(D151-C151)+(F151-E151)-#REF!,IF(AND(H151="Déplacement",N151="Retour Chine",B151&gt;=#REF!,B151&lt;=#REF!),(D151-C151)+(F151-E151)+#REF!,IF(AND(H151="Déplacement",N151="Retour Chine",B151&gt;#REF!,B151&lt;#REF!),(D151-C151)+(F151-E151)+#REF!,IF(AND(H151="Déplacement",N151="Retour Chine",B151&gt;#REF!),(D151-C151)+(F151-E151)+#REF!,IF(AND(H151="Déplacement",((D151-C151)+(F151-E151))&lt;I151),I151,IF(AND(H151="Déplacement",N151="Retour Chine",B151&lt;#REF!),(D151-C151)+(F151-E151)+#REF!,(D151-C151)+(F151-E151))))))))))))</f>
        <v>#REF!</v>
      </c>
      <c r="K151" s="147" t="e">
        <f>IF(L151&gt;0,#REF!-L151,0)</f>
        <v>#REF!</v>
      </c>
      <c r="L151" s="148" t="e">
        <f>IF(OR(H151="Recup"),#REF!-J151,#REF!)</f>
        <v>#REF!</v>
      </c>
      <c r="M151" s="199"/>
      <c r="N151" s="200"/>
      <c r="O151" s="149" t="e">
        <f t="shared" si="7"/>
        <v>#REF!</v>
      </c>
      <c r="P151" s="150" t="str">
        <f t="shared" si="8"/>
        <v/>
      </c>
      <c r="Q151" s="361"/>
      <c r="R151" s="381"/>
      <c r="S151" s="201"/>
      <c r="T151" s="384"/>
      <c r="U151" s="386"/>
      <c r="V151" s="97" t="s">
        <v>52</v>
      </c>
      <c r="W151" s="98" t="e">
        <f>IF(AND(G150="",(Y151-35)&gt;0),(Y151-35-W152-W153),IF(AND(G150="Enceinte",(Y151-35)&gt;0),(Y151-35-W152-W153),0))</f>
        <v>#REF!</v>
      </c>
      <c r="X151" s="99" t="s">
        <v>35</v>
      </c>
      <c r="Y151" s="100" t="e">
        <f>(SUM(J150:J156))*24-(SUM(O150:O156))*24</f>
        <v>#REF!</v>
      </c>
      <c r="Z151" s="101">
        <f>SUM(P150:P156)</f>
        <v>0</v>
      </c>
      <c r="AB151" s="151" t="s">
        <v>52</v>
      </c>
      <c r="AC151" s="152" t="e">
        <f t="shared" si="12"/>
        <v>#REF!</v>
      </c>
    </row>
    <row r="152" spans="1:29" s="41" customFormat="1" ht="15.75" thickBot="1" x14ac:dyDescent="0.3">
      <c r="A152" s="143" t="s">
        <v>53</v>
      </c>
      <c r="B152" s="144">
        <v>43229</v>
      </c>
      <c r="C152" s="195">
        <v>0.375</v>
      </c>
      <c r="D152" s="196">
        <v>0.54166666666666663</v>
      </c>
      <c r="E152" s="196">
        <v>0.58333333333333337</v>
      </c>
      <c r="F152" s="197">
        <v>0.70833333333333337</v>
      </c>
      <c r="G152" s="378"/>
      <c r="H152" s="198" t="s">
        <v>44</v>
      </c>
      <c r="I152" s="146" t="e">
        <f>IF(H152="Normal",#REF!,IF(H152="Recup",#REF!,IF(H152="CP journée",#REF!,IF(H152="Enceinte",#REF!,IF(H152="temps partiel",#REF!,IF(H152="Sans solde",#REF!,IF(H152="Arrêt",#REF!,IF(H152="CP matin",#REF!,IF(H152="Déplacement",#REF!,IF(H152="CP Après-midi",#REF!,IF(H152="Férié",#REF!,IF(H152="Maternité",#REF!,0))))))))))))</f>
        <v>#REF!</v>
      </c>
      <c r="J152" s="145" t="e">
        <f>IF(H152="Demi CP",I152,IF(AND(H152="Déplacement",N152="Arrivée Chine",B152&gt;=#REF!,B152&lt;=#REF!),(D152-C152)+(F152-E152)-#REF!,IF(AND(H152="Déplacement",N152="Arrivée Chine",B152&gt;#REF!,B152&lt;#REF!),(D152-C152)+(F152-E152)-#REF!,IF(AND(H152="Déplacement",N152="Arrivée Chine",B152&gt;#REF!),(D152-C152)+(F152-E152)-#REF!,IF(AND(H152="Déplacement",((D152-C152)+(F152-E152))&lt;I152),I152,IF(AND(H152="Déplacement",N152="Arrivée Chine",B152&lt;#REF!),(D152-C152)+(F152-E152)-#REF!,IF(AND(H152="Déplacement",N152="Retour Chine",B152&gt;=#REF!,B152&lt;=#REF!),(D152-C152)+(F152-E152)+#REF!,IF(AND(H152="Déplacement",N152="Retour Chine",B152&gt;#REF!,B152&lt;#REF!),(D152-C152)+(F152-E152)+#REF!,IF(AND(H152="Déplacement",N152="Retour Chine",B152&gt;#REF!),(D152-C152)+(F152-E152)+#REF!,IF(AND(H152="Déplacement",((D152-C152)+(F152-E152))&lt;I152),I152,IF(AND(H152="Déplacement",N152="Retour Chine",B152&lt;#REF!),(D152-C152)+(F152-E152)+#REF!,(D152-C152)+(F152-E152))))))))))))</f>
        <v>#REF!</v>
      </c>
      <c r="K152" s="153" t="e">
        <f>IF(L152&gt;0,#REF!-L152,0)</f>
        <v>#REF!</v>
      </c>
      <c r="L152" s="154" t="e">
        <f>IF(OR(H152="Recup"),#REF!-J152,#REF!)</f>
        <v>#REF!</v>
      </c>
      <c r="M152" s="199"/>
      <c r="N152" s="200"/>
      <c r="O152" s="149" t="e">
        <f t="shared" ref="O152:O215" si="13">IF(AND(J152&gt;I152,M152="France"),J152-I152,IF(AND(J152&gt;I152,M152="Chine"),J152-I152,0))</f>
        <v>#REF!</v>
      </c>
      <c r="P152" s="150" t="str">
        <f t="shared" ref="P152:P215" si="14">IF(M152="Chine",((J152-I152)*24)*0.75,IF(M152="France",((J152-I152)*24)*0.5,""))</f>
        <v/>
      </c>
      <c r="Q152" s="361"/>
      <c r="R152" s="381"/>
      <c r="S152" s="201"/>
      <c r="T152" s="384"/>
      <c r="U152" s="386"/>
      <c r="V152" s="104">
        <v>0.5</v>
      </c>
      <c r="W152" s="98" t="e">
        <f>IF((Y151-43)&lt;0,0,(Y151-43))</f>
        <v>#REF!</v>
      </c>
      <c r="X152" s="105" t="s">
        <v>54</v>
      </c>
      <c r="Y152" s="106" t="e">
        <f>(Y151-Y150)-J156*24</f>
        <v>#REF!</v>
      </c>
      <c r="Z152" s="107" t="s">
        <v>55</v>
      </c>
      <c r="AB152" s="155">
        <v>0.5</v>
      </c>
      <c r="AC152" s="152" t="e">
        <f t="shared" si="12"/>
        <v>#REF!</v>
      </c>
    </row>
    <row r="153" spans="1:29" s="41" customFormat="1" ht="15.75" thickBot="1" x14ac:dyDescent="0.3">
      <c r="A153" s="143" t="s">
        <v>56</v>
      </c>
      <c r="B153" s="144">
        <v>43230</v>
      </c>
      <c r="C153" s="195">
        <v>0.375</v>
      </c>
      <c r="D153" s="196">
        <v>0.54166666666666663</v>
      </c>
      <c r="E153" s="196">
        <v>0.58333333333333337</v>
      </c>
      <c r="F153" s="197">
        <v>0.70833333333333337</v>
      </c>
      <c r="G153" s="378"/>
      <c r="H153" s="202" t="s">
        <v>44</v>
      </c>
      <c r="I153" s="146" t="e">
        <f>IF(H153="Normal",#REF!,IF(H153="Recup",#REF!,IF(H153="CP journée",#REF!,IF(H153="Enceinte",#REF!,IF(H153="temps partiel",#REF!,IF(H153="Sans solde",#REF!,IF(H153="Arrêt",#REF!,IF(H153="CP matin",#REF!,IF(H153="Déplacement",#REF!,IF(H153="CP Après-midi",#REF!,IF(H153="Férié",#REF!,IF(H153="Maternité",#REF!,0))))))))))))</f>
        <v>#REF!</v>
      </c>
      <c r="J153" s="145" t="e">
        <f>IF(H153="Demi CP",I153,IF(AND(H153="Déplacement",N153="Arrivée Chine",B153&gt;=#REF!,B153&lt;=#REF!),(D153-C153)+(F153-E153)-#REF!,IF(AND(H153="Déplacement",N153="Arrivée Chine",B153&gt;#REF!,B153&lt;#REF!),(D153-C153)+(F153-E153)-#REF!,IF(AND(H153="Déplacement",N153="Arrivée Chine",B153&gt;#REF!),(D153-C153)+(F153-E153)-#REF!,IF(AND(H153="Déplacement",((D153-C153)+(F153-E153))&lt;I153),I153,IF(AND(H153="Déplacement",N153="Arrivée Chine",B153&lt;#REF!),(D153-C153)+(F153-E153)-#REF!,IF(AND(H153="Déplacement",N153="Retour Chine",B153&gt;=#REF!,B153&lt;=#REF!),(D153-C153)+(F153-E153)+#REF!,IF(AND(H153="Déplacement",N153="Retour Chine",B153&gt;#REF!,B153&lt;#REF!),(D153-C153)+(F153-E153)+#REF!,IF(AND(H153="Déplacement",N153="Retour Chine",B153&gt;#REF!),(D153-C153)+(F153-E153)+#REF!,IF(AND(H153="Déplacement",((D153-C153)+(F153-E153))&lt;I153),I153,IF(AND(H153="Déplacement",N153="Retour Chine",B153&lt;#REF!),(D153-C153)+(F153-E153)+#REF!,(D153-C153)+(F153-E153))))))))))))</f>
        <v>#REF!</v>
      </c>
      <c r="K153" s="156" t="e">
        <f>IF(L153&gt;0,#REF!-L153,0)</f>
        <v>#REF!</v>
      </c>
      <c r="L153" s="157" t="e">
        <f>IF(OR(H153="Recup"),#REF!-J153,#REF!)</f>
        <v>#REF!</v>
      </c>
      <c r="M153" s="199"/>
      <c r="N153" s="200"/>
      <c r="O153" s="149" t="e">
        <f t="shared" si="13"/>
        <v>#REF!</v>
      </c>
      <c r="P153" s="150" t="str">
        <f t="shared" si="14"/>
        <v/>
      </c>
      <c r="Q153" s="361"/>
      <c r="R153" s="381"/>
      <c r="S153" s="201"/>
      <c r="T153" s="384"/>
      <c r="U153" s="386"/>
      <c r="V153" s="110">
        <v>1</v>
      </c>
      <c r="W153" s="98" t="e">
        <f>IF(M156="",J156*24,0)</f>
        <v>#REF!</v>
      </c>
      <c r="X153" s="111" t="s">
        <v>57</v>
      </c>
      <c r="Y153" s="112">
        <f>COUNTIF(H150:H154,"Arrêt")</f>
        <v>0</v>
      </c>
      <c r="Z153" s="107">
        <f>COUNTIF(H150:H154,"Férié")</f>
        <v>0</v>
      </c>
      <c r="AB153" s="158">
        <v>1</v>
      </c>
      <c r="AC153" s="152" t="e">
        <f t="shared" si="12"/>
        <v>#REF!</v>
      </c>
    </row>
    <row r="154" spans="1:29" s="41" customFormat="1" ht="15.75" customHeight="1" thickBot="1" x14ac:dyDescent="0.3">
      <c r="A154" s="143" t="s">
        <v>58</v>
      </c>
      <c r="B154" s="144">
        <v>43231</v>
      </c>
      <c r="C154" s="195">
        <v>0.375</v>
      </c>
      <c r="D154" s="196">
        <v>0.54166666666666663</v>
      </c>
      <c r="E154" s="196">
        <v>0.58333333333333337</v>
      </c>
      <c r="F154" s="197">
        <v>0.70833333333333337</v>
      </c>
      <c r="G154" s="378"/>
      <c r="H154" s="198" t="s">
        <v>44</v>
      </c>
      <c r="I154" s="146" t="e">
        <f>IF(H154="Normal",#REF!,IF(H154="Recup",#REF!,IF(H154="CP journée",#REF!,IF(H154="Enceinte",#REF!,IF(H154="temps partiel",#REF!,IF(H154="Sans solde",#REF!,IF(H154="Arrêt",#REF!,IF(H154="CP matin",#REF!,IF(H154="Déplacement",#REF!,IF(H154="CP Après-midi",#REF!,IF(H154="Férié",#REF!,IF(H154="Maternité",#REF!,0))))))))))))</f>
        <v>#REF!</v>
      </c>
      <c r="J154" s="145" t="e">
        <f>IF(H154="Demi CP",I154,IF(AND(H154="Déplacement",N154="Arrivée Chine",B154&gt;=#REF!,B154&lt;=#REF!),(D154-C154)+(F154-E154)-#REF!,IF(AND(H154="Déplacement",N154="Arrivée Chine",B154&gt;#REF!,B154&lt;#REF!),(D154-C154)+(F154-E154)-#REF!,IF(AND(H154="Déplacement",N154="Arrivée Chine",B154&gt;#REF!),(D154-C154)+(F154-E154)-#REF!,IF(AND(H154="Déplacement",((D154-C154)+(F154-E154))&lt;I154),I154,IF(AND(H154="Déplacement",N154="Arrivée Chine",B154&lt;#REF!),(D154-C154)+(F154-E154)-#REF!,IF(AND(H154="Déplacement",N154="Retour Chine",B154&gt;=#REF!,B154&lt;=#REF!),(D154-C154)+(F154-E154)+#REF!,IF(AND(H154="Déplacement",N154="Retour Chine",B154&gt;#REF!,B154&lt;#REF!),(D154-C154)+(F154-E154)+#REF!,IF(AND(H154="Déplacement",N154="Retour Chine",B154&gt;#REF!),(D154-C154)+(F154-E154)+#REF!,IF(AND(H154="Déplacement",((D154-C154)+(F154-E154))&lt;I154),I154,IF(AND(H154="Déplacement",N154="Retour Chine",B154&lt;#REF!),(D154-C154)+(F154-E154)+#REF!,(D154-C154)+(F154-E154))))))))))))</f>
        <v>#REF!</v>
      </c>
      <c r="K154" s="153" t="e">
        <f>IF(L154&gt;0,#REF!-L154,0)</f>
        <v>#REF!</v>
      </c>
      <c r="L154" s="154" t="e">
        <f>IF(OR(H154="Recup"),#REF!-J154,#REF!)</f>
        <v>#REF!</v>
      </c>
      <c r="M154" s="199"/>
      <c r="N154" s="200"/>
      <c r="O154" s="149" t="e">
        <f t="shared" si="13"/>
        <v>#REF!</v>
      </c>
      <c r="P154" s="150" t="str">
        <f t="shared" si="14"/>
        <v/>
      </c>
      <c r="Q154" s="361"/>
      <c r="R154" s="381"/>
      <c r="S154" s="201"/>
      <c r="T154" s="384"/>
      <c r="U154" s="386"/>
      <c r="V154" s="113" t="s">
        <v>3</v>
      </c>
      <c r="W154" s="114" t="e">
        <f>IF(G150="Enceinte",(SUM(L150:L154))-COUNTIF(H150:H154,"Recup")*#REF!,SUM(L150:L154))</f>
        <v>#REF!</v>
      </c>
      <c r="X154" s="115" t="s">
        <v>59</v>
      </c>
      <c r="Y154" s="116">
        <f>COUNTIF(H150:H154,"sans solde")</f>
        <v>0</v>
      </c>
      <c r="Z154" s="328" t="s">
        <v>148</v>
      </c>
      <c r="AB154" s="159" t="s">
        <v>3</v>
      </c>
      <c r="AC154" s="160" t="e">
        <f t="shared" si="12"/>
        <v>#REF!</v>
      </c>
    </row>
    <row r="155" spans="1:29" s="41" customFormat="1" x14ac:dyDescent="0.25">
      <c r="A155" s="143" t="s">
        <v>60</v>
      </c>
      <c r="B155" s="144">
        <v>43232</v>
      </c>
      <c r="C155" s="203"/>
      <c r="D155" s="204"/>
      <c r="E155" s="204"/>
      <c r="F155" s="205"/>
      <c r="G155" s="378"/>
      <c r="H155" s="206"/>
      <c r="I155" s="146">
        <f>IF(H155="Normal",#REF!,IF(H155="Recup",#REF!,IF(H155="CP journée",#REF!,IF(H155="Enceinte",#REF!,IF(H155="temps partiel",#REF!,IF(H155="Sans solde",#REF!,IF(H155="Arrêt",#REF!,IF(H155="CP matin",#REF!,IF(H155="Déplacement",#REF!,IF(H155="CP Après-midi",#REF!,IF(H155="Férié",#REF!,IF(H155="Maternité",#REF!,0))))))))))))</f>
        <v>0</v>
      </c>
      <c r="J155" s="145" t="e">
        <f>IF(H155="Demi CP",I155,IF(AND(H155="Déplacement",N155="Arrivée Chine",B155&gt;=#REF!,B155&lt;=#REF!),(D155-C155)+(F155-E155)-#REF!,IF(AND(H155="Déplacement",N155="Arrivée Chine",B155&gt;#REF!,B155&lt;#REF!),(D155-C155)+(F155-E155)-#REF!,IF(AND(H155="Déplacement",N155="Arrivée Chine",B155&gt;#REF!),(D155-C155)+(F155-E155)-#REF!,IF(AND(H155="Déplacement",((D155-C155)+(F155-E155))&lt;I155),I155,IF(AND(H155="Déplacement",N155="Arrivée Chine",B155&lt;#REF!),(D155-C155)+(F155-E155)-#REF!,IF(AND(H155="Déplacement",N155="Retour Chine",B155&gt;=#REF!,B155&lt;=#REF!),(D155-C155)+(F155-E155)+#REF!,IF(AND(H155="Déplacement",N155="Retour Chine",B155&gt;#REF!,B155&lt;#REF!),(D155-C155)+(F155-E155)+#REF!,IF(AND(H155="Déplacement",N155="Retour Chine",B155&gt;#REF!),(D155-C155)+(F155-E155)+#REF!,IF(AND(H155="Déplacement",((D155-C155)+(F155-E155))&lt;I155),I155,IF(AND(H155="Déplacement",N155="Retour Chine",B155&lt;#REF!),(D155-C155)+(F155-E155)+#REF!,(D155-C155)+(F155-E155))))))))))))</f>
        <v>#REF!</v>
      </c>
      <c r="K155" s="161" t="e">
        <f>IF(L155&gt;0,#REF!-L155,0)</f>
        <v>#REF!</v>
      </c>
      <c r="L155" s="162" t="e">
        <f>IF(OR(H155="Recup"),#REF!-J155,#REF!)</f>
        <v>#REF!</v>
      </c>
      <c r="M155" s="199"/>
      <c r="N155" s="200"/>
      <c r="O155" s="149" t="e">
        <f t="shared" si="13"/>
        <v>#REF!</v>
      </c>
      <c r="P155" s="150" t="str">
        <f t="shared" si="14"/>
        <v/>
      </c>
      <c r="Q155" s="361"/>
      <c r="R155" s="381"/>
      <c r="S155" s="201"/>
      <c r="T155" s="384"/>
      <c r="U155" s="386"/>
      <c r="V155" s="119" t="s">
        <v>61</v>
      </c>
      <c r="W155" s="120" t="e">
        <f>IF(AND(G150="Temps partiel",Y152&gt;0),Y152-W156-W152-W153,0)</f>
        <v>#REF!</v>
      </c>
      <c r="X155" s="121" t="s">
        <v>62</v>
      </c>
      <c r="Y155" s="122">
        <f>COUNTIF(H150:H154,"CP journée")+(COUNTIF(H150:H154,"CP matin"))/2+(COUNTIF(H150:H154,"CP Après-midi"))/2</f>
        <v>0</v>
      </c>
      <c r="Z155" s="329"/>
      <c r="AB155" s="163" t="s">
        <v>61</v>
      </c>
      <c r="AC155" s="152" t="e">
        <f t="shared" si="12"/>
        <v>#REF!</v>
      </c>
    </row>
    <row r="156" spans="1:29" s="41" customFormat="1" ht="15.75" thickBot="1" x14ac:dyDescent="0.3">
      <c r="A156" s="164" t="s">
        <v>64</v>
      </c>
      <c r="B156" s="165">
        <v>43233</v>
      </c>
      <c r="C156" s="207"/>
      <c r="D156" s="208"/>
      <c r="E156" s="208"/>
      <c r="F156" s="209"/>
      <c r="G156" s="379"/>
      <c r="H156" s="210"/>
      <c r="I156" s="166">
        <f>IF(H156="Normal",#REF!,IF(H156="Recup",#REF!,IF(H156="CP journée",#REF!,IF(H156="Enceinte",#REF!,IF(H156="temps partiel",#REF!,IF(H156="Sans solde",#REF!,IF(H156="Arrêt",#REF!,IF(H156="CP matin",#REF!,IF(H156="Déplacement",#REF!,IF(H156="CP Après-midi",#REF!,IF(H156="Férié",#REF!,IF(H156="Maternité",#REF!,0))))))))))))</f>
        <v>0</v>
      </c>
      <c r="J156" s="167" t="e">
        <f>IF(H156="Demi CP",I156,IF(AND(H156="Déplacement",N156="Arrivée Chine",B156&gt;=#REF!,B156&lt;=#REF!),(D156-C156)+(F156-E156)-#REF!,IF(AND(H156="Déplacement",N156="Arrivée Chine",B156&gt;#REF!,B156&lt;#REF!),(D156-C156)+(F156-E156)-#REF!,IF(AND(H156="Déplacement",N156="Arrivée Chine",B156&gt;#REF!),(D156-C156)+(F156-E156)-#REF!,IF(AND(H156="Déplacement",((D156-C156)+(F156-E156))&lt;I156),I156,IF(AND(H156="Déplacement",N156="Arrivée Chine",B156&lt;#REF!),(D156-C156)+(F156-E156)-#REF!,IF(AND(H156="Déplacement",N156="Retour Chine",B156&gt;=#REF!,B156&lt;=#REF!),(D156-C156)+(F156-E156)+#REF!,IF(AND(H156="Déplacement",N156="Retour Chine",B156&gt;#REF!,B156&lt;#REF!),(D156-C156)+(F156-E156)+#REF!,IF(AND(H156="Déplacement",N156="Retour Chine",B156&gt;#REF!),(D156-C156)+(F156-E156)+#REF!,IF(AND(H156="Déplacement",((D156-C156)+(F156-E156))&lt;I156),I156,IF(AND(H156="Déplacement",N156="Retour Chine",B156&lt;#REF!),(D156-C156)+(F156-E156)+#REF!,(D156-C156)+(F156-E156))))))))))))</f>
        <v>#REF!</v>
      </c>
      <c r="K156" s="168" t="e">
        <f>IF(L156&gt;0,#REF!-L156,0)</f>
        <v>#REF!</v>
      </c>
      <c r="L156" s="169" t="e">
        <f>IF(OR(H156="Recup"),#REF!-J156,#REF!)</f>
        <v>#REF!</v>
      </c>
      <c r="M156" s="211"/>
      <c r="N156" s="212"/>
      <c r="O156" s="170" t="e">
        <f t="shared" si="13"/>
        <v>#REF!</v>
      </c>
      <c r="P156" s="171" t="str">
        <f t="shared" si="14"/>
        <v/>
      </c>
      <c r="Q156" s="362"/>
      <c r="R156" s="382"/>
      <c r="S156" s="213"/>
      <c r="T156" s="384"/>
      <c r="U156" s="387"/>
      <c r="V156" s="129" t="s">
        <v>65</v>
      </c>
      <c r="W156" s="130" t="e">
        <f>IF(AND(G150="Temps partiel",Y152&gt;3),Y152-3-W152-W153,0)</f>
        <v>#REF!</v>
      </c>
      <c r="X156" s="131" t="s">
        <v>66</v>
      </c>
      <c r="Y156" s="132" t="e">
        <f>W150+(W151*1.25)+(W152*1.5)+(W153*2)+(W155*1.1)+(W156*1.25)</f>
        <v>#REF!</v>
      </c>
      <c r="Z156" s="244" t="e">
        <f>IF(SUM(J150:J156)*24-SUM(I150:I156)*24&lt;0,(SUM(J150:J156)*24-SUM(I150:I156)*24),0)</f>
        <v>#REF!</v>
      </c>
      <c r="AB156" s="172" t="s">
        <v>65</v>
      </c>
      <c r="AC156" s="152" t="e">
        <f t="shared" si="12"/>
        <v>#REF!</v>
      </c>
    </row>
    <row r="157" spans="1:29" s="41" customFormat="1" ht="30" customHeight="1" x14ac:dyDescent="0.25">
      <c r="A157" s="133" t="s">
        <v>43</v>
      </c>
      <c r="B157" s="134">
        <v>43234</v>
      </c>
      <c r="C157" s="188">
        <v>0.375</v>
      </c>
      <c r="D157" s="189">
        <v>0.54166666666666663</v>
      </c>
      <c r="E157" s="189">
        <v>0.58333333333333337</v>
      </c>
      <c r="F157" s="190">
        <v>0.70833333333333337</v>
      </c>
      <c r="G157" s="377"/>
      <c r="H157" s="191" t="s">
        <v>44</v>
      </c>
      <c r="I157" s="136" t="e">
        <f>IF(H157="Normal",#REF!,IF(H157="Recup",#REF!,IF(H157="CP journée",#REF!,IF(H157="Enceinte",#REF!,IF(H157="temps partiel",#REF!,IF(H157="Sans solde",#REF!,IF(H157="Arrêt",#REF!,IF(H157="CP matin",#REF!,IF(H157="Déplacement",#REF!,IF(H157="CP Après-midi",#REF!,IF(H157="Férié",#REF!,IF(H157="Maternité",#REF!,0))))))))))))</f>
        <v>#REF!</v>
      </c>
      <c r="J157" s="135" t="e">
        <f>IF(H157="Demi CP",I157,IF(AND(H157="Déplacement",N157="Arrivée Chine",B157&gt;=#REF!,B157&lt;=#REF!),(D157-C157)+(F157-E157)-#REF!,IF(AND(H157="Déplacement",N157="Arrivée Chine",B157&gt;#REF!,B157&lt;#REF!),(D157-C157)+(F157-E157)-#REF!,IF(AND(H157="Déplacement",N157="Arrivée Chine",B157&gt;#REF!),(D157-C157)+(F157-E157)-#REF!,IF(AND(H157="Déplacement",((D157-C157)+(F157-E157))&lt;I157),I157,IF(AND(H157="Déplacement",N157="Arrivée Chine",B157&lt;#REF!),(D157-C157)+(F157-E157)-#REF!,IF(AND(H157="Déplacement",N157="Retour Chine",B157&gt;=#REF!,B157&lt;=#REF!),(D157-C157)+(F157-E157)+#REF!,IF(AND(H157="Déplacement",N157="Retour Chine",B157&gt;#REF!,B157&lt;#REF!),(D157-C157)+(F157-E157)+#REF!,IF(AND(H157="Déplacement",N157="Retour Chine",B157&gt;#REF!),(D157-C157)+(F157-E157)+#REF!,IF(AND(H157="Déplacement",((D157-C157)+(F157-E157))&lt;I157),I157,IF(AND(H157="Déplacement",N157="Retour Chine",B157&lt;#REF!),(D157-C157)+(F157-E157)+#REF!,(D157-C157)+(F157-E157))))))))))))</f>
        <v>#REF!</v>
      </c>
      <c r="K157" s="137" t="e">
        <f>IF(L157&gt;0,#REF!-L157,0)</f>
        <v>#REF!</v>
      </c>
      <c r="L157" s="138" t="e">
        <f>IF(OR(H157="Recup"),#REF!-J157,#REF!)</f>
        <v>#REF!</v>
      </c>
      <c r="M157" s="192"/>
      <c r="N157" s="193"/>
      <c r="O157" s="139" t="e">
        <f t="shared" si="13"/>
        <v>#REF!</v>
      </c>
      <c r="P157" s="140" t="str">
        <f t="shared" si="14"/>
        <v/>
      </c>
      <c r="Q157" s="391" t="s">
        <v>45</v>
      </c>
      <c r="R157" s="380" t="s">
        <v>46</v>
      </c>
      <c r="S157" s="194"/>
      <c r="T157" s="383" t="s">
        <v>90</v>
      </c>
      <c r="U157" s="385" t="s">
        <v>94</v>
      </c>
      <c r="V157" s="86" t="s">
        <v>49</v>
      </c>
      <c r="W157" s="87" t="e">
        <f>IF(AND(G157="",(Y159)&gt;0),Y159-W158-W159,IF(AND(G157="Enceinte",(Y159)&gt;0),Y159-W158-W159,0))</f>
        <v>#REF!</v>
      </c>
      <c r="X157" s="88" t="s">
        <v>34</v>
      </c>
      <c r="Y157" s="89" t="e">
        <f>(SUM(I157:I161)*24+SUM(K157:K161)*24)</f>
        <v>#REF!</v>
      </c>
      <c r="Z157" s="90" t="s">
        <v>50</v>
      </c>
      <c r="AB157" s="174" t="s">
        <v>34</v>
      </c>
      <c r="AC157" s="152" t="e">
        <f t="shared" ref="AC157:AC162" si="15">Y143+Y150+Y157+Y164</f>
        <v>#REF!</v>
      </c>
    </row>
    <row r="158" spans="1:29" s="41" customFormat="1" ht="15.75" thickBot="1" x14ac:dyDescent="0.3">
      <c r="A158" s="143" t="s">
        <v>51</v>
      </c>
      <c r="B158" s="144">
        <v>43235</v>
      </c>
      <c r="C158" s="195">
        <v>0.375</v>
      </c>
      <c r="D158" s="196">
        <v>0.54166666666666663</v>
      </c>
      <c r="E158" s="196">
        <v>0.58333333333333337</v>
      </c>
      <c r="F158" s="197">
        <v>0.70833333333333337</v>
      </c>
      <c r="G158" s="378"/>
      <c r="H158" s="198" t="s">
        <v>44</v>
      </c>
      <c r="I158" s="146" t="e">
        <f>IF(H158="Normal",#REF!,IF(H158="Recup",#REF!,IF(H158="CP journée",#REF!,IF(H158="Enceinte",#REF!,IF(H158="temps partiel",#REF!,IF(H158="Sans solde",#REF!,IF(H158="Arrêt",#REF!,IF(H158="CP matin",#REF!,IF(H158="Déplacement",#REF!,IF(H158="CP Après-midi",#REF!,IF(H158="Férié",#REF!,IF(H158="Maternité",#REF!,0))))))))))))</f>
        <v>#REF!</v>
      </c>
      <c r="J158" s="145" t="e">
        <f>IF(H158="Demi CP",I158,IF(AND(H158="Déplacement",N158="Arrivée Chine",B158&gt;=#REF!,B158&lt;=#REF!),(D158-C158)+(F158-E158)-#REF!,IF(AND(H158="Déplacement",N158="Arrivée Chine",B158&gt;#REF!,B158&lt;#REF!),(D158-C158)+(F158-E158)-#REF!,IF(AND(H158="Déplacement",N158="Arrivée Chine",B158&gt;#REF!),(D158-C158)+(F158-E158)-#REF!,IF(AND(H158="Déplacement",((D158-C158)+(F158-E158))&lt;I158),I158,IF(AND(H158="Déplacement",N158="Arrivée Chine",B158&lt;#REF!),(D158-C158)+(F158-E158)-#REF!,IF(AND(H158="Déplacement",N158="Retour Chine",B158&gt;=#REF!,B158&lt;=#REF!),(D158-C158)+(F158-E158)+#REF!,IF(AND(H158="Déplacement",N158="Retour Chine",B158&gt;#REF!,B158&lt;#REF!),(D158-C158)+(F158-E158)+#REF!,IF(AND(H158="Déplacement",N158="Retour Chine",B158&gt;#REF!),(D158-C158)+(F158-E158)+#REF!,IF(AND(H158="Déplacement",((D158-C158)+(F158-E158))&lt;I158),I158,IF(AND(H158="Déplacement",N158="Retour Chine",B158&lt;#REF!),(D158-C158)+(F158-E158)+#REF!,(D158-C158)+(F158-E158))))))))))))</f>
        <v>#REF!</v>
      </c>
      <c r="K158" s="147" t="e">
        <f>IF(L158&gt;0,#REF!-L158,0)</f>
        <v>#REF!</v>
      </c>
      <c r="L158" s="148" t="e">
        <f>IF(OR(H158="Recup"),#REF!-J158,#REF!)</f>
        <v>#REF!</v>
      </c>
      <c r="M158" s="199"/>
      <c r="N158" s="200"/>
      <c r="O158" s="149" t="e">
        <f t="shared" si="13"/>
        <v>#REF!</v>
      </c>
      <c r="P158" s="150" t="str">
        <f t="shared" si="14"/>
        <v/>
      </c>
      <c r="Q158" s="361"/>
      <c r="R158" s="381"/>
      <c r="S158" s="201"/>
      <c r="T158" s="384"/>
      <c r="U158" s="386"/>
      <c r="V158" s="97" t="s">
        <v>52</v>
      </c>
      <c r="W158" s="98" t="e">
        <f>IF(AND(G157="",(Y158-35)&gt;0),(Y158-35-W159-W160),IF(AND(G157="Enceinte",(Y158-35)&gt;0),(Y158-35-W159-W160),0))</f>
        <v>#REF!</v>
      </c>
      <c r="X158" s="99" t="s">
        <v>35</v>
      </c>
      <c r="Y158" s="100" t="e">
        <f>(SUM(J157:J163))*24-(SUM(O157:O163))*24</f>
        <v>#REF!</v>
      </c>
      <c r="Z158" s="101">
        <f>SUM(P157:P163)</f>
        <v>0</v>
      </c>
      <c r="AB158" s="174" t="s">
        <v>35</v>
      </c>
      <c r="AC158" s="152" t="e">
        <f t="shared" si="15"/>
        <v>#REF!</v>
      </c>
    </row>
    <row r="159" spans="1:29" s="41" customFormat="1" ht="15.75" thickBot="1" x14ac:dyDescent="0.3">
      <c r="A159" s="143" t="s">
        <v>53</v>
      </c>
      <c r="B159" s="144">
        <v>43236</v>
      </c>
      <c r="C159" s="195">
        <v>0.375</v>
      </c>
      <c r="D159" s="196">
        <v>0.54166666666666663</v>
      </c>
      <c r="E159" s="196">
        <v>0.58333333333333337</v>
      </c>
      <c r="F159" s="197">
        <v>0.70833333333333337</v>
      </c>
      <c r="G159" s="378"/>
      <c r="H159" s="198" t="s">
        <v>44</v>
      </c>
      <c r="I159" s="146" t="e">
        <f>IF(H159="Normal",#REF!,IF(H159="Recup",#REF!,IF(H159="CP journée",#REF!,IF(H159="Enceinte",#REF!,IF(H159="temps partiel",#REF!,IF(H159="Sans solde",#REF!,IF(H159="Arrêt",#REF!,IF(H159="CP matin",#REF!,IF(H159="Déplacement",#REF!,IF(H159="CP Après-midi",#REF!,IF(H159="Férié",#REF!,IF(H159="Maternité",#REF!,0))))))))))))</f>
        <v>#REF!</v>
      </c>
      <c r="J159" s="145" t="e">
        <f>IF(H159="Demi CP",I159,IF(AND(H159="Déplacement",N159="Arrivée Chine",B159&gt;=#REF!,B159&lt;=#REF!),(D159-C159)+(F159-E159)-#REF!,IF(AND(H159="Déplacement",N159="Arrivée Chine",B159&gt;#REF!,B159&lt;#REF!),(D159-C159)+(F159-E159)-#REF!,IF(AND(H159="Déplacement",N159="Arrivée Chine",B159&gt;#REF!),(D159-C159)+(F159-E159)-#REF!,IF(AND(H159="Déplacement",((D159-C159)+(F159-E159))&lt;I159),I159,IF(AND(H159="Déplacement",N159="Arrivée Chine",B159&lt;#REF!),(D159-C159)+(F159-E159)-#REF!,IF(AND(H159="Déplacement",N159="Retour Chine",B159&gt;=#REF!,B159&lt;=#REF!),(D159-C159)+(F159-E159)+#REF!,IF(AND(H159="Déplacement",N159="Retour Chine",B159&gt;#REF!,B159&lt;#REF!),(D159-C159)+(F159-E159)+#REF!,IF(AND(H159="Déplacement",N159="Retour Chine",B159&gt;#REF!),(D159-C159)+(F159-E159)+#REF!,IF(AND(H159="Déplacement",((D159-C159)+(F159-E159))&lt;I159),I159,IF(AND(H159="Déplacement",N159="Retour Chine",B159&lt;#REF!),(D159-C159)+(F159-E159)+#REF!,(D159-C159)+(F159-E159))))))))))))</f>
        <v>#REF!</v>
      </c>
      <c r="K159" s="153" t="e">
        <f>IF(L159&gt;0,#REF!-L159,0)</f>
        <v>#REF!</v>
      </c>
      <c r="L159" s="154" t="e">
        <f>IF(OR(H159="Recup"),#REF!-J159,#REF!)</f>
        <v>#REF!</v>
      </c>
      <c r="M159" s="199"/>
      <c r="N159" s="200"/>
      <c r="O159" s="149" t="e">
        <f t="shared" si="13"/>
        <v>#REF!</v>
      </c>
      <c r="P159" s="150" t="str">
        <f t="shared" si="14"/>
        <v/>
      </c>
      <c r="Q159" s="361"/>
      <c r="R159" s="381"/>
      <c r="S159" s="201"/>
      <c r="T159" s="384"/>
      <c r="U159" s="386"/>
      <c r="V159" s="104">
        <v>0.5</v>
      </c>
      <c r="W159" s="98" t="e">
        <f>IF((Y158-43)&lt;0,0,(Y158-43))</f>
        <v>#REF!</v>
      </c>
      <c r="X159" s="105" t="s">
        <v>54</v>
      </c>
      <c r="Y159" s="106" t="e">
        <f>(Y158-Y157)-J163*24</f>
        <v>#REF!</v>
      </c>
      <c r="Z159" s="107" t="s">
        <v>55</v>
      </c>
      <c r="AB159" s="174" t="s">
        <v>54</v>
      </c>
      <c r="AC159" s="152" t="e">
        <f t="shared" si="15"/>
        <v>#REF!</v>
      </c>
    </row>
    <row r="160" spans="1:29" s="41" customFormat="1" ht="15.75" thickBot="1" x14ac:dyDescent="0.3">
      <c r="A160" s="143" t="s">
        <v>56</v>
      </c>
      <c r="B160" s="144">
        <v>43237</v>
      </c>
      <c r="C160" s="195">
        <v>0.375</v>
      </c>
      <c r="D160" s="196">
        <v>0.54166666666666663</v>
      </c>
      <c r="E160" s="196">
        <v>0.58333333333333337</v>
      </c>
      <c r="F160" s="197">
        <v>0.70833333333333337</v>
      </c>
      <c r="G160" s="378"/>
      <c r="H160" s="202" t="s">
        <v>44</v>
      </c>
      <c r="I160" s="146" t="e">
        <f>IF(H160="Normal",#REF!,IF(H160="Recup",#REF!,IF(H160="CP journée",#REF!,IF(H160="Enceinte",#REF!,IF(H160="temps partiel",#REF!,IF(H160="Sans solde",#REF!,IF(H160="Arrêt",#REF!,IF(H160="CP matin",#REF!,IF(H160="Déplacement",#REF!,IF(H160="CP Après-midi",#REF!,IF(H160="Férié",#REF!,IF(H160="Maternité",#REF!,0))))))))))))</f>
        <v>#REF!</v>
      </c>
      <c r="J160" s="145" t="e">
        <f>IF(H160="Demi CP",I160,IF(AND(H160="Déplacement",N160="Arrivée Chine",B160&gt;=#REF!,B160&lt;=#REF!),(D160-C160)+(F160-E160)-#REF!,IF(AND(H160="Déplacement",N160="Arrivée Chine",B160&gt;#REF!,B160&lt;#REF!),(D160-C160)+(F160-E160)-#REF!,IF(AND(H160="Déplacement",N160="Arrivée Chine",B160&gt;#REF!),(D160-C160)+(F160-E160)-#REF!,IF(AND(H160="Déplacement",((D160-C160)+(F160-E160))&lt;I160),I160,IF(AND(H160="Déplacement",N160="Arrivée Chine",B160&lt;#REF!),(D160-C160)+(F160-E160)-#REF!,IF(AND(H160="Déplacement",N160="Retour Chine",B160&gt;=#REF!,B160&lt;=#REF!),(D160-C160)+(F160-E160)+#REF!,IF(AND(H160="Déplacement",N160="Retour Chine",B160&gt;#REF!,B160&lt;#REF!),(D160-C160)+(F160-E160)+#REF!,IF(AND(H160="Déplacement",N160="Retour Chine",B160&gt;#REF!),(D160-C160)+(F160-E160)+#REF!,IF(AND(H160="Déplacement",((D160-C160)+(F160-E160))&lt;I160),I160,IF(AND(H160="Déplacement",N160="Retour Chine",B160&lt;#REF!),(D160-C160)+(F160-E160)+#REF!,(D160-C160)+(F160-E160))))))))))))</f>
        <v>#REF!</v>
      </c>
      <c r="K160" s="156" t="e">
        <f>IF(L160&gt;0,#REF!-L160,0)</f>
        <v>#REF!</v>
      </c>
      <c r="L160" s="157" t="e">
        <f>IF(OR(H160="Recup"),#REF!-J160,#REF!)</f>
        <v>#REF!</v>
      </c>
      <c r="M160" s="199"/>
      <c r="N160" s="200"/>
      <c r="O160" s="149" t="e">
        <f t="shared" si="13"/>
        <v>#REF!</v>
      </c>
      <c r="P160" s="150" t="str">
        <f t="shared" si="14"/>
        <v/>
      </c>
      <c r="Q160" s="361"/>
      <c r="R160" s="381"/>
      <c r="S160" s="201"/>
      <c r="T160" s="384"/>
      <c r="U160" s="386"/>
      <c r="V160" s="110">
        <v>1</v>
      </c>
      <c r="W160" s="98" t="e">
        <f>IF(M163="",J163*24,0)</f>
        <v>#REF!</v>
      </c>
      <c r="X160" s="111" t="s">
        <v>57</v>
      </c>
      <c r="Y160" s="112">
        <f>COUNTIF(H157:H161,"Arrêt")</f>
        <v>0</v>
      </c>
      <c r="Z160" s="107">
        <f>COUNTIF(H157:H161,"Férié")</f>
        <v>0</v>
      </c>
      <c r="AB160" s="175" t="s">
        <v>57</v>
      </c>
      <c r="AC160" s="152">
        <f t="shared" si="15"/>
        <v>0</v>
      </c>
    </row>
    <row r="161" spans="1:29" s="41" customFormat="1" ht="15.75" customHeight="1" thickBot="1" x14ac:dyDescent="0.3">
      <c r="A161" s="143" t="s">
        <v>58</v>
      </c>
      <c r="B161" s="144">
        <v>43238</v>
      </c>
      <c r="C161" s="195">
        <v>0.375</v>
      </c>
      <c r="D161" s="196">
        <v>0.54166666666666663</v>
      </c>
      <c r="E161" s="196">
        <v>0.58333333333333337</v>
      </c>
      <c r="F161" s="197">
        <v>0.70833333333333337</v>
      </c>
      <c r="G161" s="378"/>
      <c r="H161" s="198" t="s">
        <v>44</v>
      </c>
      <c r="I161" s="146" t="e">
        <f>IF(H161="Normal",#REF!,IF(H161="Recup",#REF!,IF(H161="CP journée",#REF!,IF(H161="Enceinte",#REF!,IF(H161="temps partiel",#REF!,IF(H161="Sans solde",#REF!,IF(H161="Arrêt",#REF!,IF(H161="CP matin",#REF!,IF(H161="Déplacement",#REF!,IF(H161="CP Après-midi",#REF!,IF(H161="Férié",#REF!,IF(H161="Maternité",#REF!,0))))))))))))</f>
        <v>#REF!</v>
      </c>
      <c r="J161" s="145" t="e">
        <f>IF(H161="Demi CP",I161,IF(AND(H161="Déplacement",N161="Arrivée Chine",B161&gt;=#REF!,B161&lt;=#REF!),(D161-C161)+(F161-E161)-#REF!,IF(AND(H161="Déplacement",N161="Arrivée Chine",B161&gt;#REF!,B161&lt;#REF!),(D161-C161)+(F161-E161)-#REF!,IF(AND(H161="Déplacement",N161="Arrivée Chine",B161&gt;#REF!),(D161-C161)+(F161-E161)-#REF!,IF(AND(H161="Déplacement",((D161-C161)+(F161-E161))&lt;I161),I161,IF(AND(H161="Déplacement",N161="Arrivée Chine",B161&lt;#REF!),(D161-C161)+(F161-E161)-#REF!,IF(AND(H161="Déplacement",N161="Retour Chine",B161&gt;=#REF!,B161&lt;=#REF!),(D161-C161)+(F161-E161)+#REF!,IF(AND(H161="Déplacement",N161="Retour Chine",B161&gt;#REF!,B161&lt;#REF!),(D161-C161)+(F161-E161)+#REF!,IF(AND(H161="Déplacement",N161="Retour Chine",B161&gt;#REF!),(D161-C161)+(F161-E161)+#REF!,IF(AND(H161="Déplacement",((D161-C161)+(F161-E161))&lt;I161),I161,IF(AND(H161="Déplacement",N161="Retour Chine",B161&lt;#REF!),(D161-C161)+(F161-E161)+#REF!,(D161-C161)+(F161-E161))))))))))))</f>
        <v>#REF!</v>
      </c>
      <c r="K161" s="153" t="e">
        <f>IF(L161&gt;0,#REF!-L161,0)</f>
        <v>#REF!</v>
      </c>
      <c r="L161" s="154" t="e">
        <f>IF(OR(H161="Recup"),#REF!-J161,#REF!)</f>
        <v>#REF!</v>
      </c>
      <c r="M161" s="199"/>
      <c r="N161" s="200"/>
      <c r="O161" s="149" t="e">
        <f t="shared" si="13"/>
        <v>#REF!</v>
      </c>
      <c r="P161" s="150" t="str">
        <f t="shared" si="14"/>
        <v/>
      </c>
      <c r="Q161" s="361"/>
      <c r="R161" s="381"/>
      <c r="S161" s="201"/>
      <c r="T161" s="384"/>
      <c r="U161" s="386"/>
      <c r="V161" s="113" t="s">
        <v>3</v>
      </c>
      <c r="W161" s="114" t="e">
        <f>IF(G157="Enceinte",(SUM(L157:L161))-COUNTIF(H157:H161,"Recup")*#REF!,SUM(L157:L161))</f>
        <v>#REF!</v>
      </c>
      <c r="X161" s="115" t="s">
        <v>59</v>
      </c>
      <c r="Y161" s="116">
        <f>COUNTIF(H157:H161,"sans solde")</f>
        <v>0</v>
      </c>
      <c r="Z161" s="328" t="s">
        <v>148</v>
      </c>
      <c r="AB161" s="176" t="s">
        <v>59</v>
      </c>
      <c r="AC161" s="152">
        <f t="shared" si="15"/>
        <v>0</v>
      </c>
    </row>
    <row r="162" spans="1:29" s="41" customFormat="1" x14ac:dyDescent="0.25">
      <c r="A162" s="143" t="s">
        <v>60</v>
      </c>
      <c r="B162" s="144">
        <v>43239</v>
      </c>
      <c r="C162" s="203"/>
      <c r="D162" s="204"/>
      <c r="E162" s="204"/>
      <c r="F162" s="205"/>
      <c r="G162" s="378"/>
      <c r="H162" s="206"/>
      <c r="I162" s="146">
        <f>IF(H162="Normal",#REF!,IF(H162="Recup",#REF!,IF(H162="CP journée",#REF!,IF(H162="Enceinte",#REF!,IF(H162="temps partiel",#REF!,IF(H162="Sans solde",#REF!,IF(H162="Arrêt",#REF!,IF(H162="CP matin",#REF!,IF(H162="Déplacement",#REF!,IF(H162="CP Après-midi",#REF!,IF(H162="Férié",#REF!,IF(H162="Maternité",#REF!,0))))))))))))</f>
        <v>0</v>
      </c>
      <c r="J162" s="145" t="e">
        <f>IF(H162="Demi CP",I162,IF(AND(H162="Déplacement",N162="Arrivée Chine",B162&gt;=#REF!,B162&lt;=#REF!),(D162-C162)+(F162-E162)-#REF!,IF(AND(H162="Déplacement",N162="Arrivée Chine",B162&gt;#REF!,B162&lt;#REF!),(D162-C162)+(F162-E162)-#REF!,IF(AND(H162="Déplacement",N162="Arrivée Chine",B162&gt;#REF!),(D162-C162)+(F162-E162)-#REF!,IF(AND(H162="Déplacement",((D162-C162)+(F162-E162))&lt;I162),I162,IF(AND(H162="Déplacement",N162="Arrivée Chine",B162&lt;#REF!),(D162-C162)+(F162-E162)-#REF!,IF(AND(H162="Déplacement",N162="Retour Chine",B162&gt;=#REF!,B162&lt;=#REF!),(D162-C162)+(F162-E162)+#REF!,IF(AND(H162="Déplacement",N162="Retour Chine",B162&gt;#REF!,B162&lt;#REF!),(D162-C162)+(F162-E162)+#REF!,IF(AND(H162="Déplacement",N162="Retour Chine",B162&gt;#REF!),(D162-C162)+(F162-E162)+#REF!,IF(AND(H162="Déplacement",((D162-C162)+(F162-E162))&lt;I162),I162,IF(AND(H162="Déplacement",N162="Retour Chine",B162&lt;#REF!),(D162-C162)+(F162-E162)+#REF!,(D162-C162)+(F162-E162))))))))))))</f>
        <v>#REF!</v>
      </c>
      <c r="K162" s="161" t="e">
        <f>IF(L162&gt;0,#REF!-L162,0)</f>
        <v>#REF!</v>
      </c>
      <c r="L162" s="162" t="e">
        <f>IF(OR(H162="Recup"),#REF!-J162,#REF!)</f>
        <v>#REF!</v>
      </c>
      <c r="M162" s="199"/>
      <c r="N162" s="200"/>
      <c r="O162" s="149" t="e">
        <f t="shared" si="13"/>
        <v>#REF!</v>
      </c>
      <c r="P162" s="150" t="str">
        <f t="shared" si="14"/>
        <v/>
      </c>
      <c r="Q162" s="361"/>
      <c r="R162" s="381"/>
      <c r="S162" s="201"/>
      <c r="T162" s="384"/>
      <c r="U162" s="386"/>
      <c r="V162" s="119" t="s">
        <v>61</v>
      </c>
      <c r="W162" s="120" t="e">
        <f>IF(AND(G157="Temps partiel",Y159&gt;0),Y159-W163-W159-W160,0)</f>
        <v>#REF!</v>
      </c>
      <c r="X162" s="121" t="s">
        <v>62</v>
      </c>
      <c r="Y162" s="122">
        <f>COUNTIF(H157:H161,"CP journée")+(COUNTIF(H157:H161,"CP matin"))/2+(COUNTIF(H157:H161,"CP Après-midi"))/2</f>
        <v>0</v>
      </c>
      <c r="Z162" s="329"/>
      <c r="AB162" s="177" t="s">
        <v>62</v>
      </c>
      <c r="AC162" s="152">
        <f t="shared" si="15"/>
        <v>0</v>
      </c>
    </row>
    <row r="163" spans="1:29" s="41" customFormat="1" ht="15.75" thickBot="1" x14ac:dyDescent="0.3">
      <c r="A163" s="164" t="s">
        <v>64</v>
      </c>
      <c r="B163" s="165">
        <v>43240</v>
      </c>
      <c r="C163" s="207"/>
      <c r="D163" s="208"/>
      <c r="E163" s="208"/>
      <c r="F163" s="209"/>
      <c r="G163" s="379"/>
      <c r="H163" s="210"/>
      <c r="I163" s="166">
        <f>IF(H163="Normal",#REF!,IF(H163="Recup",#REF!,IF(H163="CP journée",#REF!,IF(H163="Enceinte",#REF!,IF(H163="temps partiel",#REF!,IF(H163="Sans solde",#REF!,IF(H163="Arrêt",#REF!,IF(H163="CP matin",#REF!,IF(H163="Déplacement",#REF!,IF(H163="CP Après-midi",#REF!,IF(H163="Férié",#REF!,IF(H163="Maternité",#REF!,0))))))))))))</f>
        <v>0</v>
      </c>
      <c r="J163" s="167" t="e">
        <f>IF(H163="Demi CP",I163,IF(AND(H163="Déplacement",N163="Arrivée Chine",B163&gt;=#REF!,B163&lt;=#REF!),(D163-C163)+(F163-E163)-#REF!,IF(AND(H163="Déplacement",N163="Arrivée Chine",B163&gt;#REF!,B163&lt;#REF!),(D163-C163)+(F163-E163)-#REF!,IF(AND(H163="Déplacement",N163="Arrivée Chine",B163&gt;#REF!),(D163-C163)+(F163-E163)-#REF!,IF(AND(H163="Déplacement",((D163-C163)+(F163-E163))&lt;I163),I163,IF(AND(H163="Déplacement",N163="Arrivée Chine",B163&lt;#REF!),(D163-C163)+(F163-E163)-#REF!,IF(AND(H163="Déplacement",N163="Retour Chine",B163&gt;=#REF!,B163&lt;=#REF!),(D163-C163)+(F163-E163)+#REF!,IF(AND(H163="Déplacement",N163="Retour Chine",B163&gt;#REF!,B163&lt;#REF!),(D163-C163)+(F163-E163)+#REF!,IF(AND(H163="Déplacement",N163="Retour Chine",B163&gt;#REF!),(D163-C163)+(F163-E163)+#REF!,IF(AND(H163="Déplacement",((D163-C163)+(F163-E163))&lt;I163),I163,IF(AND(H163="Déplacement",N163="Retour Chine",B163&lt;#REF!),(D163-C163)+(F163-E163)+#REF!,(D163-C163)+(F163-E163))))))))))))</f>
        <v>#REF!</v>
      </c>
      <c r="K163" s="168" t="e">
        <f>IF(L163&gt;0,#REF!-L163,0)</f>
        <v>#REF!</v>
      </c>
      <c r="L163" s="169" t="e">
        <f>IF(OR(H163="Recup"),#REF!-J163,#REF!)</f>
        <v>#REF!</v>
      </c>
      <c r="M163" s="211"/>
      <c r="N163" s="212"/>
      <c r="O163" s="170" t="e">
        <f t="shared" si="13"/>
        <v>#REF!</v>
      </c>
      <c r="P163" s="171" t="str">
        <f t="shared" si="14"/>
        <v/>
      </c>
      <c r="Q163" s="362"/>
      <c r="R163" s="382"/>
      <c r="S163" s="213"/>
      <c r="T163" s="384"/>
      <c r="U163" s="387"/>
      <c r="V163" s="129" t="s">
        <v>65</v>
      </c>
      <c r="W163" s="130" t="e">
        <f>IF(AND(G157="Temps partiel",Y159&gt;3),Y159-3-W159-W160,0)</f>
        <v>#REF!</v>
      </c>
      <c r="X163" s="131" t="s">
        <v>66</v>
      </c>
      <c r="Y163" s="132" t="e">
        <f>W157+(W158*1.25)+(W159*1.5)+(W160*2)+(W162*1.1)+(W163*1.25)</f>
        <v>#REF!</v>
      </c>
      <c r="Z163" s="244" t="e">
        <f>IF(SUM(J157:J163)*24-SUM(I157:I163)*24&lt;0,(SUM(J157:J163)*24-SUM(I157:I163)*24),0)</f>
        <v>#REF!</v>
      </c>
      <c r="AB163" s="178" t="s">
        <v>50</v>
      </c>
      <c r="AC163" s="152">
        <f>Z144+Z151+Z158+Z165</f>
        <v>0</v>
      </c>
    </row>
    <row r="164" spans="1:29" s="41" customFormat="1" ht="30" customHeight="1" x14ac:dyDescent="0.25">
      <c r="A164" s="173" t="s">
        <v>43</v>
      </c>
      <c r="B164" s="134">
        <v>43241</v>
      </c>
      <c r="C164" s="188">
        <v>0.375</v>
      </c>
      <c r="D164" s="189">
        <v>0.54166666666666663</v>
      </c>
      <c r="E164" s="189">
        <v>0.58333333333333337</v>
      </c>
      <c r="F164" s="190">
        <v>0.70833333333333337</v>
      </c>
      <c r="G164" s="377"/>
      <c r="H164" s="191" t="s">
        <v>44</v>
      </c>
      <c r="I164" s="136" t="e">
        <f>IF(H164="Normal",#REF!,IF(H164="Recup",#REF!,IF(H164="CP journée",#REF!,IF(H164="Enceinte",#REF!,IF(H164="temps partiel",#REF!,IF(H164="Sans solde",#REF!,IF(H164="Arrêt",#REF!,IF(H164="CP matin",#REF!,IF(H164="Déplacement",#REF!,IF(H164="CP Après-midi",#REF!,IF(H164="Férié",#REF!,IF(H164="Maternité",#REF!,0))))))))))))</f>
        <v>#REF!</v>
      </c>
      <c r="J164" s="135" t="e">
        <f>IF(H164="Demi CP",I164,IF(AND(H164="Déplacement",N164="Arrivée Chine",B164&gt;=#REF!,B164&lt;=#REF!),(D164-C164)+(F164-E164)-#REF!,IF(AND(H164="Déplacement",N164="Arrivée Chine",B164&gt;#REF!,B164&lt;#REF!),(D164-C164)+(F164-E164)-#REF!,IF(AND(H164="Déplacement",N164="Arrivée Chine",B164&gt;#REF!),(D164-C164)+(F164-E164)-#REF!,IF(AND(H164="Déplacement",((D164-C164)+(F164-E164))&lt;I164),I164,IF(AND(H164="Déplacement",N164="Arrivée Chine",B164&lt;#REF!),(D164-C164)+(F164-E164)-#REF!,IF(AND(H164="Déplacement",N164="Retour Chine",B164&gt;=#REF!,B164&lt;=#REF!),(D164-C164)+(F164-E164)+#REF!,IF(AND(H164="Déplacement",N164="Retour Chine",B164&gt;#REF!,B164&lt;#REF!),(D164-C164)+(F164-E164)+#REF!,IF(AND(H164="Déplacement",N164="Retour Chine",B164&gt;#REF!),(D164-C164)+(F164-E164)+#REF!,IF(AND(H164="Déplacement",((D164-C164)+(F164-E164))&lt;I164),I164,IF(AND(H164="Déplacement",N164="Retour Chine",B164&lt;#REF!),(D164-C164)+(F164-E164)+#REF!,(D164-C164)+(F164-E164))))))))))))</f>
        <v>#REF!</v>
      </c>
      <c r="K164" s="137" t="e">
        <f>IF(L164&gt;0,#REF!-L164,0)</f>
        <v>#REF!</v>
      </c>
      <c r="L164" s="138" t="e">
        <f>IF(OR(H164="Recup"),#REF!-J164,#REF!)</f>
        <v>#REF!</v>
      </c>
      <c r="M164" s="192"/>
      <c r="N164" s="193"/>
      <c r="O164" s="139" t="e">
        <f t="shared" si="13"/>
        <v>#REF!</v>
      </c>
      <c r="P164" s="140" t="str">
        <f t="shared" si="14"/>
        <v/>
      </c>
      <c r="Q164" s="360" t="s">
        <v>45</v>
      </c>
      <c r="R164" s="380" t="s">
        <v>46</v>
      </c>
      <c r="S164" s="194"/>
      <c r="T164" s="383" t="s">
        <v>90</v>
      </c>
      <c r="U164" s="385" t="s">
        <v>95</v>
      </c>
      <c r="V164" s="86" t="s">
        <v>49</v>
      </c>
      <c r="W164" s="87" t="e">
        <f>IF(AND(G164="",(Y166)&gt;0),Y166-W165-W166,IF(AND(G164="Enceinte",(Y166)&gt;0),Y166-W165-W166,0))</f>
        <v>#REF!</v>
      </c>
      <c r="X164" s="88" t="s">
        <v>34</v>
      </c>
      <c r="Y164" s="89" t="e">
        <f>(SUM(I164:I168)*24+SUM(K164:K168)*24)</f>
        <v>#REF!</v>
      </c>
      <c r="Z164" s="90" t="s">
        <v>50</v>
      </c>
      <c r="AB164" s="179"/>
      <c r="AC164" s="179"/>
    </row>
    <row r="165" spans="1:29" s="41" customFormat="1" ht="15.75" thickBot="1" x14ac:dyDescent="0.3">
      <c r="A165" s="143" t="s">
        <v>51</v>
      </c>
      <c r="B165" s="144">
        <v>43242</v>
      </c>
      <c r="C165" s="195">
        <v>0.375</v>
      </c>
      <c r="D165" s="196">
        <v>0.54166666666666663</v>
      </c>
      <c r="E165" s="196">
        <v>0.58333333333333337</v>
      </c>
      <c r="F165" s="197">
        <v>0.70833333333333337</v>
      </c>
      <c r="G165" s="378"/>
      <c r="H165" s="198" t="s">
        <v>44</v>
      </c>
      <c r="I165" s="146" t="e">
        <f>IF(H165="Normal",#REF!,IF(H165="Recup",#REF!,IF(H165="CP journée",#REF!,IF(H165="Enceinte",#REF!,IF(H165="temps partiel",#REF!,IF(H165="Sans solde",#REF!,IF(H165="Arrêt",#REF!,IF(H165="CP matin",#REF!,IF(H165="Déplacement",#REF!,IF(H165="CP Après-midi",#REF!,IF(H165="Férié",#REF!,IF(H165="Maternité",#REF!,0))))))))))))</f>
        <v>#REF!</v>
      </c>
      <c r="J165" s="145" t="e">
        <f>IF(H165="Demi CP",I165,IF(AND(H165="Déplacement",N165="Arrivée Chine",B165&gt;=#REF!,B165&lt;=#REF!),(D165-C165)+(F165-E165)-#REF!,IF(AND(H165="Déplacement",N165="Arrivée Chine",B165&gt;#REF!,B165&lt;#REF!),(D165-C165)+(F165-E165)-#REF!,IF(AND(H165="Déplacement",N165="Arrivée Chine",B165&gt;#REF!),(D165-C165)+(F165-E165)-#REF!,IF(AND(H165="Déplacement",((D165-C165)+(F165-E165))&lt;I165),I165,IF(AND(H165="Déplacement",N165="Arrivée Chine",B165&lt;#REF!),(D165-C165)+(F165-E165)-#REF!,IF(AND(H165="Déplacement",N165="Retour Chine",B165&gt;=#REF!,B165&lt;=#REF!),(D165-C165)+(F165-E165)+#REF!,IF(AND(H165="Déplacement",N165="Retour Chine",B165&gt;#REF!,B165&lt;#REF!),(D165-C165)+(F165-E165)+#REF!,IF(AND(H165="Déplacement",N165="Retour Chine",B165&gt;#REF!),(D165-C165)+(F165-E165)+#REF!,IF(AND(H165="Déplacement",((D165-C165)+(F165-E165))&lt;I165),I165,IF(AND(H165="Déplacement",N165="Retour Chine",B165&lt;#REF!),(D165-C165)+(F165-E165)+#REF!,(D165-C165)+(F165-E165))))))))))))</f>
        <v>#REF!</v>
      </c>
      <c r="K165" s="147" t="e">
        <f>IF(L165&gt;0,#REF!-L165,0)</f>
        <v>#REF!</v>
      </c>
      <c r="L165" s="148" t="e">
        <f>IF(OR(H165="Recup"),#REF!-J165,#REF!)</f>
        <v>#REF!</v>
      </c>
      <c r="M165" s="199"/>
      <c r="N165" s="200"/>
      <c r="O165" s="149" t="e">
        <f t="shared" si="13"/>
        <v>#REF!</v>
      </c>
      <c r="P165" s="150" t="str">
        <f t="shared" si="14"/>
        <v/>
      </c>
      <c r="Q165" s="361"/>
      <c r="R165" s="381"/>
      <c r="S165" s="201"/>
      <c r="T165" s="384"/>
      <c r="U165" s="386"/>
      <c r="V165" s="97" t="s">
        <v>52</v>
      </c>
      <c r="W165" s="98" t="e">
        <f>IF(AND(G164="",(Y165-35)&gt;0),(Y165-35-W166-W167),IF(AND(G164="Enceinte",(Y165-35)&gt;0),(Y165-35-W166-W167),0))</f>
        <v>#REF!</v>
      </c>
      <c r="X165" s="99" t="s">
        <v>35</v>
      </c>
      <c r="Y165" s="100" t="e">
        <f>(SUM(J164:J170))*24-(SUM(O164:O170))*24</f>
        <v>#REF!</v>
      </c>
      <c r="Z165" s="101">
        <f>SUM(P164:P170)</f>
        <v>0</v>
      </c>
      <c r="AB165" s="394" t="s">
        <v>70</v>
      </c>
      <c r="AC165" s="392" t="e">
        <f>Y149+Y156+Y163+Y170</f>
        <v>#REF!</v>
      </c>
    </row>
    <row r="166" spans="1:29" s="41" customFormat="1" ht="15.75" thickBot="1" x14ac:dyDescent="0.3">
      <c r="A166" s="143" t="s">
        <v>53</v>
      </c>
      <c r="B166" s="144">
        <v>43243</v>
      </c>
      <c r="C166" s="195">
        <v>0.375</v>
      </c>
      <c r="D166" s="196">
        <v>0.54166666666666663</v>
      </c>
      <c r="E166" s="196">
        <v>0.58333333333333337</v>
      </c>
      <c r="F166" s="197">
        <v>0.70833333333333337</v>
      </c>
      <c r="G166" s="378"/>
      <c r="H166" s="198" t="s">
        <v>44</v>
      </c>
      <c r="I166" s="146" t="e">
        <f>IF(H166="Normal",#REF!,IF(H166="Recup",#REF!,IF(H166="CP journée",#REF!,IF(H166="Enceinte",#REF!,IF(H166="temps partiel",#REF!,IF(H166="Sans solde",#REF!,IF(H166="Arrêt",#REF!,IF(H166="CP matin",#REF!,IF(H166="Déplacement",#REF!,IF(H166="CP Après-midi",#REF!,IF(H166="Férié",#REF!,IF(H166="Maternité",#REF!,0))))))))))))</f>
        <v>#REF!</v>
      </c>
      <c r="J166" s="145" t="e">
        <f>IF(H166="Demi CP",I166,IF(AND(H166="Déplacement",N166="Arrivée Chine",B166&gt;=#REF!,B166&lt;=#REF!),(D166-C166)+(F166-E166)-#REF!,IF(AND(H166="Déplacement",N166="Arrivée Chine",B166&gt;#REF!,B166&lt;#REF!),(D166-C166)+(F166-E166)-#REF!,IF(AND(H166="Déplacement",N166="Arrivée Chine",B166&gt;#REF!),(D166-C166)+(F166-E166)-#REF!,IF(AND(H166="Déplacement",((D166-C166)+(F166-E166))&lt;I166),I166,IF(AND(H166="Déplacement",N166="Arrivée Chine",B166&lt;#REF!),(D166-C166)+(F166-E166)-#REF!,IF(AND(H166="Déplacement",N166="Retour Chine",B166&gt;=#REF!,B166&lt;=#REF!),(D166-C166)+(F166-E166)+#REF!,IF(AND(H166="Déplacement",N166="Retour Chine",B166&gt;#REF!,B166&lt;#REF!),(D166-C166)+(F166-E166)+#REF!,IF(AND(H166="Déplacement",N166="Retour Chine",B166&gt;#REF!),(D166-C166)+(F166-E166)+#REF!,IF(AND(H166="Déplacement",((D166-C166)+(F166-E166))&lt;I166),I166,IF(AND(H166="Déplacement",N166="Retour Chine",B166&lt;#REF!),(D166-C166)+(F166-E166)+#REF!,(D166-C166)+(F166-E166))))))))))))</f>
        <v>#REF!</v>
      </c>
      <c r="K166" s="153" t="e">
        <f>IF(L166&gt;0,#REF!-L166,0)</f>
        <v>#REF!</v>
      </c>
      <c r="L166" s="154" t="e">
        <f>IF(OR(H166="Recup"),#REF!-J166,#REF!)</f>
        <v>#REF!</v>
      </c>
      <c r="M166" s="199"/>
      <c r="N166" s="200"/>
      <c r="O166" s="149" t="e">
        <f t="shared" si="13"/>
        <v>#REF!</v>
      </c>
      <c r="P166" s="150" t="str">
        <f t="shared" si="14"/>
        <v/>
      </c>
      <c r="Q166" s="361"/>
      <c r="R166" s="381"/>
      <c r="S166" s="201"/>
      <c r="T166" s="384"/>
      <c r="U166" s="386"/>
      <c r="V166" s="104">
        <v>0.5</v>
      </c>
      <c r="W166" s="98" t="e">
        <f>IF((Y165-43)&lt;0,0,(Y165-43))</f>
        <v>#REF!</v>
      </c>
      <c r="X166" s="105" t="s">
        <v>54</v>
      </c>
      <c r="Y166" s="106" t="e">
        <f>(Y165-Y164)-J170*24</f>
        <v>#REF!</v>
      </c>
      <c r="Z166" s="107" t="s">
        <v>55</v>
      </c>
      <c r="AB166" s="395"/>
      <c r="AC166" s="393"/>
    </row>
    <row r="167" spans="1:29" s="41" customFormat="1" ht="15.75" thickBot="1" x14ac:dyDescent="0.3">
      <c r="A167" s="143" t="s">
        <v>56</v>
      </c>
      <c r="B167" s="144">
        <v>43244</v>
      </c>
      <c r="C167" s="195">
        <v>0.375</v>
      </c>
      <c r="D167" s="196">
        <v>0.54166666666666663</v>
      </c>
      <c r="E167" s="196">
        <v>0.58333333333333337</v>
      </c>
      <c r="F167" s="197">
        <v>0.70833333333333337</v>
      </c>
      <c r="G167" s="378"/>
      <c r="H167" s="202" t="s">
        <v>44</v>
      </c>
      <c r="I167" s="146" t="e">
        <f>IF(H167="Normal",#REF!,IF(H167="Recup",#REF!,IF(H167="CP journée",#REF!,IF(H167="Enceinte",#REF!,IF(H167="temps partiel",#REF!,IF(H167="Sans solde",#REF!,IF(H167="Arrêt",#REF!,IF(H167="CP matin",#REF!,IF(H167="Déplacement",#REF!,IF(H167="CP Après-midi",#REF!,IF(H167="Férié",#REF!,IF(H167="Maternité",#REF!,0))))))))))))</f>
        <v>#REF!</v>
      </c>
      <c r="J167" s="145" t="e">
        <f>IF(H167="Demi CP",I167,IF(AND(H167="Déplacement",N167="Arrivée Chine",B167&gt;=#REF!,B167&lt;=#REF!),(D167-C167)+(F167-E167)-#REF!,IF(AND(H167="Déplacement",N167="Arrivée Chine",B167&gt;#REF!,B167&lt;#REF!),(D167-C167)+(F167-E167)-#REF!,IF(AND(H167="Déplacement",N167="Arrivée Chine",B167&gt;#REF!),(D167-C167)+(F167-E167)-#REF!,IF(AND(H167="Déplacement",((D167-C167)+(F167-E167))&lt;I167),I167,IF(AND(H167="Déplacement",N167="Arrivée Chine",B167&lt;#REF!),(D167-C167)+(F167-E167)-#REF!,IF(AND(H167="Déplacement",N167="Retour Chine",B167&gt;=#REF!,B167&lt;=#REF!),(D167-C167)+(F167-E167)+#REF!,IF(AND(H167="Déplacement",N167="Retour Chine",B167&gt;#REF!,B167&lt;#REF!),(D167-C167)+(F167-E167)+#REF!,IF(AND(H167="Déplacement",N167="Retour Chine",B167&gt;#REF!),(D167-C167)+(F167-E167)+#REF!,IF(AND(H167="Déplacement",((D167-C167)+(F167-E167))&lt;I167),I167,IF(AND(H167="Déplacement",N167="Retour Chine",B167&lt;#REF!),(D167-C167)+(F167-E167)+#REF!,(D167-C167)+(F167-E167))))))))))))</f>
        <v>#REF!</v>
      </c>
      <c r="K167" s="156" t="e">
        <f>IF(L167&gt;0,#REF!-L167,0)</f>
        <v>#REF!</v>
      </c>
      <c r="L167" s="157" t="e">
        <f>IF(OR(H167="Recup"),#REF!-J167,#REF!)</f>
        <v>#REF!</v>
      </c>
      <c r="M167" s="199"/>
      <c r="N167" s="200"/>
      <c r="O167" s="149" t="e">
        <f t="shared" si="13"/>
        <v>#REF!</v>
      </c>
      <c r="P167" s="150" t="str">
        <f t="shared" si="14"/>
        <v/>
      </c>
      <c r="Q167" s="361"/>
      <c r="R167" s="381"/>
      <c r="S167" s="201"/>
      <c r="T167" s="384"/>
      <c r="U167" s="386"/>
      <c r="V167" s="110">
        <v>1</v>
      </c>
      <c r="W167" s="98" t="e">
        <f>IF(M170="",J170*24,0)</f>
        <v>#REF!</v>
      </c>
      <c r="X167" s="111" t="s">
        <v>57</v>
      </c>
      <c r="Y167" s="112">
        <f>COUNTIF(H164:H168,"Arrêt")</f>
        <v>0</v>
      </c>
      <c r="Z167" s="107">
        <f>COUNTIF(H164:H168,"Férié")</f>
        <v>0</v>
      </c>
    </row>
    <row r="168" spans="1:29" s="41" customFormat="1" ht="15.75" customHeight="1" thickBot="1" x14ac:dyDescent="0.3">
      <c r="A168" s="143" t="s">
        <v>58</v>
      </c>
      <c r="B168" s="144">
        <v>43245</v>
      </c>
      <c r="C168" s="195">
        <v>0.375</v>
      </c>
      <c r="D168" s="196">
        <v>0.54166666666666663</v>
      </c>
      <c r="E168" s="196">
        <v>0.58333333333333337</v>
      </c>
      <c r="F168" s="197">
        <v>0.70833333333333337</v>
      </c>
      <c r="G168" s="378"/>
      <c r="H168" s="198" t="s">
        <v>44</v>
      </c>
      <c r="I168" s="146" t="e">
        <f>IF(H168="Normal",#REF!,IF(H168="Recup",#REF!,IF(H168="CP journée",#REF!,IF(H168="Enceinte",#REF!,IF(H168="temps partiel",#REF!,IF(H168="Sans solde",#REF!,IF(H168="Arrêt",#REF!,IF(H168="CP matin",#REF!,IF(H168="Déplacement",#REF!,IF(H168="CP Après-midi",#REF!,IF(H168="Férié",#REF!,IF(H168="Maternité",#REF!,0))))))))))))</f>
        <v>#REF!</v>
      </c>
      <c r="J168" s="145" t="e">
        <f>IF(H168="Demi CP",I168,IF(AND(H168="Déplacement",N168="Arrivée Chine",B168&gt;=#REF!,B168&lt;=#REF!),(D168-C168)+(F168-E168)-#REF!,IF(AND(H168="Déplacement",N168="Arrivée Chine",B168&gt;#REF!,B168&lt;#REF!),(D168-C168)+(F168-E168)-#REF!,IF(AND(H168="Déplacement",N168="Arrivée Chine",B168&gt;#REF!),(D168-C168)+(F168-E168)-#REF!,IF(AND(H168="Déplacement",((D168-C168)+(F168-E168))&lt;I168),I168,IF(AND(H168="Déplacement",N168="Arrivée Chine",B168&lt;#REF!),(D168-C168)+(F168-E168)-#REF!,IF(AND(H168="Déplacement",N168="Retour Chine",B168&gt;=#REF!,B168&lt;=#REF!),(D168-C168)+(F168-E168)+#REF!,IF(AND(H168="Déplacement",N168="Retour Chine",B168&gt;#REF!,B168&lt;#REF!),(D168-C168)+(F168-E168)+#REF!,IF(AND(H168="Déplacement",N168="Retour Chine",B168&gt;#REF!),(D168-C168)+(F168-E168)+#REF!,IF(AND(H168="Déplacement",((D168-C168)+(F168-E168))&lt;I168),I168,IF(AND(H168="Déplacement",N168="Retour Chine",B168&lt;#REF!),(D168-C168)+(F168-E168)+#REF!,(D168-C168)+(F168-E168))))))))))))</f>
        <v>#REF!</v>
      </c>
      <c r="K168" s="153" t="e">
        <f>IF(L168&gt;0,#REF!-L168,0)</f>
        <v>#REF!</v>
      </c>
      <c r="L168" s="154" t="e">
        <f>IF(OR(H168="Recup"),#REF!-J168,#REF!)</f>
        <v>#REF!</v>
      </c>
      <c r="M168" s="199"/>
      <c r="N168" s="200"/>
      <c r="O168" s="149" t="e">
        <f t="shared" si="13"/>
        <v>#REF!</v>
      </c>
      <c r="P168" s="150" t="str">
        <f t="shared" si="14"/>
        <v/>
      </c>
      <c r="Q168" s="361"/>
      <c r="R168" s="381"/>
      <c r="S168" s="201"/>
      <c r="T168" s="384"/>
      <c r="U168" s="386"/>
      <c r="V168" s="113" t="s">
        <v>3</v>
      </c>
      <c r="W168" s="114" t="e">
        <f>IF(G164="Enceinte",(SUM(L164:L168))-COUNTIF(H164:H168,"Recup")*#REF!,SUM(L164:L168))</f>
        <v>#REF!</v>
      </c>
      <c r="X168" s="115" t="s">
        <v>59</v>
      </c>
      <c r="Y168" s="116">
        <f>COUNTIF(H164:H168,"sans solde")</f>
        <v>0</v>
      </c>
      <c r="Z168" s="328" t="s">
        <v>148</v>
      </c>
    </row>
    <row r="169" spans="1:29" s="41" customFormat="1" x14ac:dyDescent="0.25">
      <c r="A169" s="143" t="s">
        <v>60</v>
      </c>
      <c r="B169" s="144">
        <v>43246</v>
      </c>
      <c r="C169" s="203"/>
      <c r="D169" s="204"/>
      <c r="E169" s="204"/>
      <c r="F169" s="205"/>
      <c r="G169" s="378"/>
      <c r="H169" s="206"/>
      <c r="I169" s="146">
        <f>IF(H169="Normal",#REF!,IF(H169="Recup",#REF!,IF(H169="CP journée",#REF!,IF(H169="Enceinte",#REF!,IF(H169="temps partiel",#REF!,IF(H169="Sans solde",#REF!,IF(H169="Arrêt",#REF!,IF(H169="CP matin",#REF!,IF(H169="Déplacement",#REF!,IF(H169="CP Après-midi",#REF!,IF(H169="Férié",#REF!,IF(H169="Maternité",#REF!,0))))))))))))</f>
        <v>0</v>
      </c>
      <c r="J169" s="145" t="e">
        <f>IF(H169="Demi CP",I169,IF(AND(H169="Déplacement",N169="Arrivée Chine",B169&gt;=#REF!,B169&lt;=#REF!),(D169-C169)+(F169-E169)-#REF!,IF(AND(H169="Déplacement",N169="Arrivée Chine",B169&gt;#REF!,B169&lt;#REF!),(D169-C169)+(F169-E169)-#REF!,IF(AND(H169="Déplacement",N169="Arrivée Chine",B169&gt;#REF!),(D169-C169)+(F169-E169)-#REF!,IF(AND(H169="Déplacement",((D169-C169)+(F169-E169))&lt;I169),I169,IF(AND(H169="Déplacement",N169="Arrivée Chine",B169&lt;#REF!),(D169-C169)+(F169-E169)-#REF!,IF(AND(H169="Déplacement",N169="Retour Chine",B169&gt;=#REF!,B169&lt;=#REF!),(D169-C169)+(F169-E169)+#REF!,IF(AND(H169="Déplacement",N169="Retour Chine",B169&gt;#REF!,B169&lt;#REF!),(D169-C169)+(F169-E169)+#REF!,IF(AND(H169="Déplacement",N169="Retour Chine",B169&gt;#REF!),(D169-C169)+(F169-E169)+#REF!,IF(AND(H169="Déplacement",((D169-C169)+(F169-E169))&lt;I169),I169,IF(AND(H169="Déplacement",N169="Retour Chine",B169&lt;#REF!),(D169-C169)+(F169-E169)+#REF!,(D169-C169)+(F169-E169))))))))))))</f>
        <v>#REF!</v>
      </c>
      <c r="K169" s="161" t="e">
        <f>IF(L169&gt;0,#REF!-L169,0)</f>
        <v>#REF!</v>
      </c>
      <c r="L169" s="162" t="e">
        <f>IF(OR(H169="Recup"),#REF!-J169,#REF!)</f>
        <v>#REF!</v>
      </c>
      <c r="M169" s="199"/>
      <c r="N169" s="200"/>
      <c r="O169" s="149" t="e">
        <f t="shared" si="13"/>
        <v>#REF!</v>
      </c>
      <c r="P169" s="150" t="str">
        <f t="shared" si="14"/>
        <v/>
      </c>
      <c r="Q169" s="361"/>
      <c r="R169" s="381"/>
      <c r="S169" s="201"/>
      <c r="T169" s="384"/>
      <c r="U169" s="386"/>
      <c r="V169" s="119" t="s">
        <v>61</v>
      </c>
      <c r="W169" s="120" t="e">
        <f>IF(AND(G164="Temps partiel",Y166&gt;0),Y166-W170-W166-W167,0)</f>
        <v>#REF!</v>
      </c>
      <c r="X169" s="121" t="s">
        <v>62</v>
      </c>
      <c r="Y169" s="122">
        <f>COUNTIF(H164:H168,"CP journée")+(COUNTIF(H164:H168,"CP matin"))/2+(COUNTIF(H164:H168,"CP Après-midi"))/2</f>
        <v>0</v>
      </c>
      <c r="Z169" s="329"/>
    </row>
    <row r="170" spans="1:29" s="41" customFormat="1" ht="15.75" thickBot="1" x14ac:dyDescent="0.3">
      <c r="A170" s="164" t="s">
        <v>64</v>
      </c>
      <c r="B170" s="165">
        <v>43247</v>
      </c>
      <c r="C170" s="207"/>
      <c r="D170" s="208"/>
      <c r="E170" s="208"/>
      <c r="F170" s="209"/>
      <c r="G170" s="379"/>
      <c r="H170" s="210"/>
      <c r="I170" s="166">
        <f>IF(H170="Normal",#REF!,IF(H170="Recup",#REF!,IF(H170="CP journée",#REF!,IF(H170="Enceinte",#REF!,IF(H170="temps partiel",#REF!,IF(H170="Sans solde",#REF!,IF(H170="Arrêt",#REF!,IF(H170="CP matin",#REF!,IF(H170="Déplacement",#REF!,IF(H170="CP Après-midi",#REF!,IF(H170="Férié",#REF!,IF(H170="Maternité",#REF!,0))))))))))))</f>
        <v>0</v>
      </c>
      <c r="J170" s="167" t="e">
        <f>IF(H170="Demi CP",I170,IF(AND(H170="Déplacement",N170="Arrivée Chine",B170&gt;=#REF!,B170&lt;=#REF!),(D170-C170)+(F170-E170)-#REF!,IF(AND(H170="Déplacement",N170="Arrivée Chine",B170&gt;#REF!,B170&lt;#REF!),(D170-C170)+(F170-E170)-#REF!,IF(AND(H170="Déplacement",N170="Arrivée Chine",B170&gt;#REF!),(D170-C170)+(F170-E170)-#REF!,IF(AND(H170="Déplacement",((D170-C170)+(F170-E170))&lt;I170),I170,IF(AND(H170="Déplacement",N170="Arrivée Chine",B170&lt;#REF!),(D170-C170)+(F170-E170)-#REF!,IF(AND(H170="Déplacement",N170="Retour Chine",B170&gt;=#REF!,B170&lt;=#REF!),(D170-C170)+(F170-E170)+#REF!,IF(AND(H170="Déplacement",N170="Retour Chine",B170&gt;#REF!,B170&lt;#REF!),(D170-C170)+(F170-E170)+#REF!,IF(AND(H170="Déplacement",N170="Retour Chine",B170&gt;#REF!),(D170-C170)+(F170-E170)+#REF!,IF(AND(H170="Déplacement",((D170-C170)+(F170-E170))&lt;I170),I170,IF(AND(H170="Déplacement",N170="Retour Chine",B170&lt;#REF!),(D170-C170)+(F170-E170)+#REF!,(D170-C170)+(F170-E170))))))))))))</f>
        <v>#REF!</v>
      </c>
      <c r="K170" s="168" t="e">
        <f>IF(L170&gt;0,#REF!-L170,0)</f>
        <v>#REF!</v>
      </c>
      <c r="L170" s="169" t="e">
        <f>IF(OR(H170="Recup"),#REF!-J170,#REF!)</f>
        <v>#REF!</v>
      </c>
      <c r="M170" s="211"/>
      <c r="N170" s="212"/>
      <c r="O170" s="170" t="e">
        <f t="shared" si="13"/>
        <v>#REF!</v>
      </c>
      <c r="P170" s="171" t="str">
        <f t="shared" si="14"/>
        <v/>
      </c>
      <c r="Q170" s="362"/>
      <c r="R170" s="382"/>
      <c r="S170" s="213"/>
      <c r="T170" s="384"/>
      <c r="U170" s="387"/>
      <c r="V170" s="129" t="s">
        <v>65</v>
      </c>
      <c r="W170" s="130" t="e">
        <f>IF(AND(G164="Temps partiel",Y166&gt;3),Y166-3-W166-W167,0)</f>
        <v>#REF!</v>
      </c>
      <c r="X170" s="131" t="s">
        <v>66</v>
      </c>
      <c r="Y170" s="132" t="e">
        <f>W164+(W165*1.25)+(W166*1.5)+(W167*2)+(W169*1.1)+(W170*1.25)</f>
        <v>#REF!</v>
      </c>
      <c r="Z170" s="244" t="e">
        <f>IF(SUM(J164:J170)*24-SUM(I164:I170)*24&lt;0,(SUM(J164:J170)*24-SUM(I164:I170)*24),0)</f>
        <v>#REF!</v>
      </c>
    </row>
    <row r="171" spans="1:29" s="41" customFormat="1" ht="30" customHeight="1" x14ac:dyDescent="0.25">
      <c r="A171" s="133" t="s">
        <v>43</v>
      </c>
      <c r="B171" s="134">
        <v>43248</v>
      </c>
      <c r="C171" s="188">
        <v>0.375</v>
      </c>
      <c r="D171" s="189">
        <v>0.54166666666666663</v>
      </c>
      <c r="E171" s="189">
        <v>0.58333333333333337</v>
      </c>
      <c r="F171" s="190">
        <v>0.70833333333333337</v>
      </c>
      <c r="G171" s="377"/>
      <c r="H171" s="191" t="s">
        <v>44</v>
      </c>
      <c r="I171" s="136" t="e">
        <f>IF(H171="Normal",#REF!,IF(H171="Recup",#REF!,IF(H171="CP journée",#REF!,IF(H171="Enceinte",#REF!,IF(H171="temps partiel",#REF!,IF(H171="Sans solde",#REF!,IF(H171="Arrêt",#REF!,IF(H171="CP matin",#REF!,IF(H171="Déplacement",#REF!,IF(H171="CP Après-midi",#REF!,IF(H171="Férié",#REF!,IF(H171="Maternité",#REF!,0))))))))))))</f>
        <v>#REF!</v>
      </c>
      <c r="J171" s="135" t="e">
        <f>IF(H171="Demi CP",I171,IF(AND(H171="Déplacement",N171="Arrivée Chine",B171&gt;=#REF!,B171&lt;=#REF!),(D171-C171)+(F171-E171)-#REF!,IF(AND(H171="Déplacement",N171="Arrivée Chine",B171&gt;#REF!,B171&lt;#REF!),(D171-C171)+(F171-E171)-#REF!,IF(AND(H171="Déplacement",N171="Arrivée Chine",B171&gt;#REF!),(D171-C171)+(F171-E171)-#REF!,IF(AND(H171="Déplacement",((D171-C171)+(F171-E171))&lt;I171),I171,IF(AND(H171="Déplacement",N171="Arrivée Chine",B171&lt;#REF!),(D171-C171)+(F171-E171)-#REF!,IF(AND(H171="Déplacement",N171="Retour Chine",B171&gt;=#REF!,B171&lt;=#REF!),(D171-C171)+(F171-E171)+#REF!,IF(AND(H171="Déplacement",N171="Retour Chine",B171&gt;#REF!,B171&lt;#REF!),(D171-C171)+(F171-E171)+#REF!,IF(AND(H171="Déplacement",N171="Retour Chine",B171&gt;#REF!),(D171-C171)+(F171-E171)+#REF!,IF(AND(H171="Déplacement",((D171-C171)+(F171-E171))&lt;I171),I171,IF(AND(H171="Déplacement",N171="Retour Chine",B171&lt;#REF!),(D171-C171)+(F171-E171)+#REF!,(D171-C171)+(F171-E171))))))))))))</f>
        <v>#REF!</v>
      </c>
      <c r="K171" s="137" t="e">
        <f>IF(L171&gt;0,#REF!-L171,0)</f>
        <v>#REF!</v>
      </c>
      <c r="L171" s="138" t="e">
        <f>IF(OR(H171="Recup"),#REF!-J171,#REF!)</f>
        <v>#REF!</v>
      </c>
      <c r="M171" s="192"/>
      <c r="N171" s="193"/>
      <c r="O171" s="139" t="e">
        <f t="shared" si="13"/>
        <v>#REF!</v>
      </c>
      <c r="P171" s="140" t="str">
        <f t="shared" si="14"/>
        <v/>
      </c>
      <c r="Q171" s="391" t="s">
        <v>45</v>
      </c>
      <c r="R171" s="380" t="s">
        <v>46</v>
      </c>
      <c r="S171" s="194"/>
      <c r="T171" s="396" t="s">
        <v>96</v>
      </c>
      <c r="U171" s="385" t="s">
        <v>97</v>
      </c>
      <c r="V171" s="86" t="s">
        <v>49</v>
      </c>
      <c r="W171" s="87" t="e">
        <f>IF(AND(G171="",(Y173)&gt;0),Y173-W172-W173,IF(AND(G171="Enceinte",(Y173)&gt;0),Y173-W172-W173,0))</f>
        <v>#REF!</v>
      </c>
      <c r="X171" s="88" t="s">
        <v>34</v>
      </c>
      <c r="Y171" s="89" t="e">
        <f>(SUM(I171:I175)*24+SUM(K171:K175)*24)</f>
        <v>#REF!</v>
      </c>
      <c r="Z171" s="90" t="s">
        <v>50</v>
      </c>
    </row>
    <row r="172" spans="1:29" s="41" customFormat="1" ht="15.75" thickBot="1" x14ac:dyDescent="0.3">
      <c r="A172" s="143" t="s">
        <v>51</v>
      </c>
      <c r="B172" s="144">
        <v>43249</v>
      </c>
      <c r="C172" s="195">
        <v>0.375</v>
      </c>
      <c r="D172" s="196">
        <v>0.54166666666666663</v>
      </c>
      <c r="E172" s="196">
        <v>0.58333333333333337</v>
      </c>
      <c r="F172" s="197">
        <v>0.70833333333333337</v>
      </c>
      <c r="G172" s="378"/>
      <c r="H172" s="198" t="s">
        <v>44</v>
      </c>
      <c r="I172" s="146" t="e">
        <f>IF(H172="Normal",#REF!,IF(H172="Recup",#REF!,IF(H172="CP journée",#REF!,IF(H172="Enceinte",#REF!,IF(H172="temps partiel",#REF!,IF(H172="Sans solde",#REF!,IF(H172="Arrêt",#REF!,IF(H172="CP matin",#REF!,IF(H172="Déplacement",#REF!,IF(H172="CP Après-midi",#REF!,IF(H172="Férié",#REF!,IF(H172="Maternité",#REF!,0))))))))))))</f>
        <v>#REF!</v>
      </c>
      <c r="J172" s="145" t="e">
        <f>IF(H172="Demi CP",I172,IF(AND(H172="Déplacement",N172="Arrivée Chine",B172&gt;=#REF!,B172&lt;=#REF!),(D172-C172)+(F172-E172)-#REF!,IF(AND(H172="Déplacement",N172="Arrivée Chine",B172&gt;#REF!,B172&lt;#REF!),(D172-C172)+(F172-E172)-#REF!,IF(AND(H172="Déplacement",N172="Arrivée Chine",B172&gt;#REF!),(D172-C172)+(F172-E172)-#REF!,IF(AND(H172="Déplacement",((D172-C172)+(F172-E172))&lt;I172),I172,IF(AND(H172="Déplacement",N172="Arrivée Chine",B172&lt;#REF!),(D172-C172)+(F172-E172)-#REF!,IF(AND(H172="Déplacement",N172="Retour Chine",B172&gt;=#REF!,B172&lt;=#REF!),(D172-C172)+(F172-E172)+#REF!,IF(AND(H172="Déplacement",N172="Retour Chine",B172&gt;#REF!,B172&lt;#REF!),(D172-C172)+(F172-E172)+#REF!,IF(AND(H172="Déplacement",N172="Retour Chine",B172&gt;#REF!),(D172-C172)+(F172-E172)+#REF!,IF(AND(H172="Déplacement",((D172-C172)+(F172-E172))&lt;I172),I172,IF(AND(H172="Déplacement",N172="Retour Chine",B172&lt;#REF!),(D172-C172)+(F172-E172)+#REF!,(D172-C172)+(F172-E172))))))))))))</f>
        <v>#REF!</v>
      </c>
      <c r="K172" s="147" t="e">
        <f>IF(L172&gt;0,#REF!-L172,0)</f>
        <v>#REF!</v>
      </c>
      <c r="L172" s="148" t="e">
        <f>IF(OR(H172="Recup"),#REF!-J172,#REF!)</f>
        <v>#REF!</v>
      </c>
      <c r="M172" s="199"/>
      <c r="N172" s="200"/>
      <c r="O172" s="149" t="e">
        <f t="shared" si="13"/>
        <v>#REF!</v>
      </c>
      <c r="P172" s="150" t="str">
        <f t="shared" si="14"/>
        <v/>
      </c>
      <c r="Q172" s="361"/>
      <c r="R172" s="381"/>
      <c r="S172" s="201"/>
      <c r="T172" s="397"/>
      <c r="U172" s="386"/>
      <c r="V172" s="97" t="s">
        <v>52</v>
      </c>
      <c r="W172" s="98" t="e">
        <f>IF(AND(G171="",(Y172-35)&gt;0),(Y172-35-W173-W174),IF(AND(G171="Enceinte",(Y172-35)&gt;0),(Y172-35-W173-W174),0))</f>
        <v>#REF!</v>
      </c>
      <c r="X172" s="99" t="s">
        <v>35</v>
      </c>
      <c r="Y172" s="100" t="e">
        <f>(SUM(J171:J177))*24-(SUM(O171:O177))*24</f>
        <v>#REF!</v>
      </c>
      <c r="Z172" s="101">
        <f>SUM(P171:P177)</f>
        <v>0</v>
      </c>
    </row>
    <row r="173" spans="1:29" s="41" customFormat="1" ht="15.75" thickBot="1" x14ac:dyDescent="0.3">
      <c r="A173" s="143" t="s">
        <v>53</v>
      </c>
      <c r="B173" s="144">
        <v>43250</v>
      </c>
      <c r="C173" s="195">
        <v>0.375</v>
      </c>
      <c r="D173" s="196">
        <v>0.54166666666666663</v>
      </c>
      <c r="E173" s="196">
        <v>0.58333333333333337</v>
      </c>
      <c r="F173" s="197">
        <v>0.70833333333333337</v>
      </c>
      <c r="G173" s="378"/>
      <c r="H173" s="198" t="s">
        <v>44</v>
      </c>
      <c r="I173" s="146" t="e">
        <f>IF(H173="Normal",#REF!,IF(H173="Recup",#REF!,IF(H173="CP journée",#REF!,IF(H173="Enceinte",#REF!,IF(H173="temps partiel",#REF!,IF(H173="Sans solde",#REF!,IF(H173="Arrêt",#REF!,IF(H173="CP matin",#REF!,IF(H173="Déplacement",#REF!,IF(H173="CP Après-midi",#REF!,IF(H173="Férié",#REF!,IF(H173="Maternité",#REF!,0))))))))))))</f>
        <v>#REF!</v>
      </c>
      <c r="J173" s="145" t="e">
        <f>IF(H173="Demi CP",I173,IF(AND(H173="Déplacement",N173="Arrivée Chine",B173&gt;=#REF!,B173&lt;=#REF!),(D173-C173)+(F173-E173)-#REF!,IF(AND(H173="Déplacement",N173="Arrivée Chine",B173&gt;#REF!,B173&lt;#REF!),(D173-C173)+(F173-E173)-#REF!,IF(AND(H173="Déplacement",N173="Arrivée Chine",B173&gt;#REF!),(D173-C173)+(F173-E173)-#REF!,IF(AND(H173="Déplacement",((D173-C173)+(F173-E173))&lt;I173),I173,IF(AND(H173="Déplacement",N173="Arrivée Chine",B173&lt;#REF!),(D173-C173)+(F173-E173)-#REF!,IF(AND(H173="Déplacement",N173="Retour Chine",B173&gt;=#REF!,B173&lt;=#REF!),(D173-C173)+(F173-E173)+#REF!,IF(AND(H173="Déplacement",N173="Retour Chine",B173&gt;#REF!,B173&lt;#REF!),(D173-C173)+(F173-E173)+#REF!,IF(AND(H173="Déplacement",N173="Retour Chine",B173&gt;#REF!),(D173-C173)+(F173-E173)+#REF!,IF(AND(H173="Déplacement",((D173-C173)+(F173-E173))&lt;I173),I173,IF(AND(H173="Déplacement",N173="Retour Chine",B173&lt;#REF!),(D173-C173)+(F173-E173)+#REF!,(D173-C173)+(F173-E173))))))))))))</f>
        <v>#REF!</v>
      </c>
      <c r="K173" s="153" t="e">
        <f>IF(L173&gt;0,#REF!-L173,0)</f>
        <v>#REF!</v>
      </c>
      <c r="L173" s="154" t="e">
        <f>IF(OR(H173="Recup"),#REF!-J173,#REF!)</f>
        <v>#REF!</v>
      </c>
      <c r="M173" s="199"/>
      <c r="N173" s="200"/>
      <c r="O173" s="149" t="e">
        <f t="shared" si="13"/>
        <v>#REF!</v>
      </c>
      <c r="P173" s="150" t="str">
        <f t="shared" si="14"/>
        <v/>
      </c>
      <c r="Q173" s="361"/>
      <c r="R173" s="381"/>
      <c r="S173" s="201"/>
      <c r="T173" s="397"/>
      <c r="U173" s="386"/>
      <c r="V173" s="104">
        <v>0.5</v>
      </c>
      <c r="W173" s="98" t="e">
        <f>IF((Y172-43)&lt;0,0,(Y172-43))</f>
        <v>#REF!</v>
      </c>
      <c r="X173" s="105" t="s">
        <v>54</v>
      </c>
      <c r="Y173" s="106" t="e">
        <f>(Y172-Y171)-J177*24</f>
        <v>#REF!</v>
      </c>
      <c r="Z173" s="107" t="s">
        <v>55</v>
      </c>
    </row>
    <row r="174" spans="1:29" s="41" customFormat="1" ht="15.75" thickBot="1" x14ac:dyDescent="0.3">
      <c r="A174" s="143" t="s">
        <v>56</v>
      </c>
      <c r="B174" s="144">
        <v>43251</v>
      </c>
      <c r="C174" s="195">
        <v>0.375</v>
      </c>
      <c r="D174" s="196">
        <v>0.54166666666666663</v>
      </c>
      <c r="E174" s="196">
        <v>0.58333333333333337</v>
      </c>
      <c r="F174" s="197">
        <v>0.70833333333333337</v>
      </c>
      <c r="G174" s="378"/>
      <c r="H174" s="202" t="s">
        <v>44</v>
      </c>
      <c r="I174" s="146" t="e">
        <f>IF(H174="Normal",#REF!,IF(H174="Recup",#REF!,IF(H174="CP journée",#REF!,IF(H174="Enceinte",#REF!,IF(H174="temps partiel",#REF!,IF(H174="Sans solde",#REF!,IF(H174="Arrêt",#REF!,IF(H174="CP matin",#REF!,IF(H174="Déplacement",#REF!,IF(H174="CP Après-midi",#REF!,IF(H174="Férié",#REF!,IF(H174="Maternité",#REF!,0))))))))))))</f>
        <v>#REF!</v>
      </c>
      <c r="J174" s="145" t="e">
        <f>IF(H174="Demi CP",I174,IF(AND(H174="Déplacement",N174="Arrivée Chine",B174&gt;=#REF!,B174&lt;=#REF!),(D174-C174)+(F174-E174)-#REF!,IF(AND(H174="Déplacement",N174="Arrivée Chine",B174&gt;#REF!,B174&lt;#REF!),(D174-C174)+(F174-E174)-#REF!,IF(AND(H174="Déplacement",N174="Arrivée Chine",B174&gt;#REF!),(D174-C174)+(F174-E174)-#REF!,IF(AND(H174="Déplacement",((D174-C174)+(F174-E174))&lt;I174),I174,IF(AND(H174="Déplacement",N174="Arrivée Chine",B174&lt;#REF!),(D174-C174)+(F174-E174)-#REF!,IF(AND(H174="Déplacement",N174="Retour Chine",B174&gt;=#REF!,B174&lt;=#REF!),(D174-C174)+(F174-E174)+#REF!,IF(AND(H174="Déplacement",N174="Retour Chine",B174&gt;#REF!,B174&lt;#REF!),(D174-C174)+(F174-E174)+#REF!,IF(AND(H174="Déplacement",N174="Retour Chine",B174&gt;#REF!),(D174-C174)+(F174-E174)+#REF!,IF(AND(H174="Déplacement",((D174-C174)+(F174-E174))&lt;I174),I174,IF(AND(H174="Déplacement",N174="Retour Chine",B174&lt;#REF!),(D174-C174)+(F174-E174)+#REF!,(D174-C174)+(F174-E174))))))))))))</f>
        <v>#REF!</v>
      </c>
      <c r="K174" s="156" t="e">
        <f>IF(L174&gt;0,#REF!-L174,0)</f>
        <v>#REF!</v>
      </c>
      <c r="L174" s="157" t="e">
        <f>IF(OR(H174="Recup"),#REF!-J174,#REF!)</f>
        <v>#REF!</v>
      </c>
      <c r="M174" s="199"/>
      <c r="N174" s="200"/>
      <c r="O174" s="149" t="e">
        <f t="shared" si="13"/>
        <v>#REF!</v>
      </c>
      <c r="P174" s="150" t="str">
        <f t="shared" si="14"/>
        <v/>
      </c>
      <c r="Q174" s="361"/>
      <c r="R174" s="381"/>
      <c r="S174" s="201"/>
      <c r="T174" s="397"/>
      <c r="U174" s="386"/>
      <c r="V174" s="110">
        <v>1</v>
      </c>
      <c r="W174" s="98" t="e">
        <f>IF(M177="",J177*24,0)</f>
        <v>#REF!</v>
      </c>
      <c r="X174" s="111" t="s">
        <v>57</v>
      </c>
      <c r="Y174" s="112">
        <f>COUNTIF(H171:H175,"Arrêt")</f>
        <v>0</v>
      </c>
      <c r="Z174" s="107">
        <f>COUNTIF(H171:H175,"Férié")</f>
        <v>0</v>
      </c>
    </row>
    <row r="175" spans="1:29" s="41" customFormat="1" ht="15.75" customHeight="1" thickBot="1" x14ac:dyDescent="0.3">
      <c r="A175" s="143" t="s">
        <v>58</v>
      </c>
      <c r="B175" s="144">
        <v>43252</v>
      </c>
      <c r="C175" s="195">
        <v>0.375</v>
      </c>
      <c r="D175" s="196">
        <v>0.54166666666666663</v>
      </c>
      <c r="E175" s="196">
        <v>0.58333333333333337</v>
      </c>
      <c r="F175" s="197">
        <v>0.70833333333333337</v>
      </c>
      <c r="G175" s="378"/>
      <c r="H175" s="198" t="s">
        <v>44</v>
      </c>
      <c r="I175" s="146" t="e">
        <f>IF(H175="Normal",#REF!,IF(H175="Recup",#REF!,IF(H175="CP journée",#REF!,IF(H175="Enceinte",#REF!,IF(H175="temps partiel",#REF!,IF(H175="Sans solde",#REF!,IF(H175="Arrêt",#REF!,IF(H175="CP matin",#REF!,IF(H175="Déplacement",#REF!,IF(H175="CP Après-midi",#REF!,IF(H175="Férié",#REF!,IF(H175="Maternité",#REF!,0))))))))))))</f>
        <v>#REF!</v>
      </c>
      <c r="J175" s="145" t="e">
        <f>IF(H175="Demi CP",I175,IF(AND(H175="Déplacement",N175="Arrivée Chine",B175&gt;=#REF!,B175&lt;=#REF!),(D175-C175)+(F175-E175)-#REF!,IF(AND(H175="Déplacement",N175="Arrivée Chine",B175&gt;#REF!,B175&lt;#REF!),(D175-C175)+(F175-E175)-#REF!,IF(AND(H175="Déplacement",N175="Arrivée Chine",B175&gt;#REF!),(D175-C175)+(F175-E175)-#REF!,IF(AND(H175="Déplacement",((D175-C175)+(F175-E175))&lt;I175),I175,IF(AND(H175="Déplacement",N175="Arrivée Chine",B175&lt;#REF!),(D175-C175)+(F175-E175)-#REF!,IF(AND(H175="Déplacement",N175="Retour Chine",B175&gt;=#REF!,B175&lt;=#REF!),(D175-C175)+(F175-E175)+#REF!,IF(AND(H175="Déplacement",N175="Retour Chine",B175&gt;#REF!,B175&lt;#REF!),(D175-C175)+(F175-E175)+#REF!,IF(AND(H175="Déplacement",N175="Retour Chine",B175&gt;#REF!),(D175-C175)+(F175-E175)+#REF!,IF(AND(H175="Déplacement",((D175-C175)+(F175-E175))&lt;I175),I175,IF(AND(H175="Déplacement",N175="Retour Chine",B175&lt;#REF!),(D175-C175)+(F175-E175)+#REF!,(D175-C175)+(F175-E175))))))))))))</f>
        <v>#REF!</v>
      </c>
      <c r="K175" s="153" t="e">
        <f>IF(L175&gt;0,#REF!-L175,0)</f>
        <v>#REF!</v>
      </c>
      <c r="L175" s="154" t="e">
        <f>IF(OR(H175="Recup"),#REF!-J175,#REF!)</f>
        <v>#REF!</v>
      </c>
      <c r="M175" s="199"/>
      <c r="N175" s="200"/>
      <c r="O175" s="149" t="e">
        <f t="shared" si="13"/>
        <v>#REF!</v>
      </c>
      <c r="P175" s="150" t="str">
        <f t="shared" si="14"/>
        <v/>
      </c>
      <c r="Q175" s="361"/>
      <c r="R175" s="381"/>
      <c r="S175" s="201"/>
      <c r="T175" s="397"/>
      <c r="U175" s="386"/>
      <c r="V175" s="113" t="s">
        <v>3</v>
      </c>
      <c r="W175" s="114" t="e">
        <f>IF(G171="Enceinte",(SUM(L171:L175))-COUNTIF(H171:H175,"Recup")*#REF!,SUM(L171:L175))</f>
        <v>#REF!</v>
      </c>
      <c r="X175" s="115" t="s">
        <v>59</v>
      </c>
      <c r="Y175" s="116">
        <f>COUNTIF(H171:H175,"sans solde")</f>
        <v>0</v>
      </c>
      <c r="Z175" s="328" t="s">
        <v>148</v>
      </c>
    </row>
    <row r="176" spans="1:29" s="41" customFormat="1" x14ac:dyDescent="0.25">
      <c r="A176" s="143" t="s">
        <v>60</v>
      </c>
      <c r="B176" s="144">
        <v>43253</v>
      </c>
      <c r="C176" s="203"/>
      <c r="D176" s="204"/>
      <c r="E176" s="204"/>
      <c r="F176" s="205"/>
      <c r="G176" s="378"/>
      <c r="H176" s="206"/>
      <c r="I176" s="146">
        <f>IF(H176="Normal",#REF!,IF(H176="Recup",#REF!,IF(H176="CP journée",#REF!,IF(H176="Enceinte",#REF!,IF(H176="temps partiel",#REF!,IF(H176="Sans solde",#REF!,IF(H176="Arrêt",#REF!,IF(H176="CP matin",#REF!,IF(H176="Déplacement",#REF!,IF(H176="CP Après-midi",#REF!,IF(H176="Férié",#REF!,IF(H176="Maternité",#REF!,0))))))))))))</f>
        <v>0</v>
      </c>
      <c r="J176" s="145" t="e">
        <f>IF(H176="Demi CP",I176,IF(AND(H176="Déplacement",N176="Arrivée Chine",B176&gt;=#REF!,B176&lt;=#REF!),(D176-C176)+(F176-E176)-#REF!,IF(AND(H176="Déplacement",N176="Arrivée Chine",B176&gt;#REF!,B176&lt;#REF!),(D176-C176)+(F176-E176)-#REF!,IF(AND(H176="Déplacement",N176="Arrivée Chine",B176&gt;#REF!),(D176-C176)+(F176-E176)-#REF!,IF(AND(H176="Déplacement",((D176-C176)+(F176-E176))&lt;I176),I176,IF(AND(H176="Déplacement",N176="Arrivée Chine",B176&lt;#REF!),(D176-C176)+(F176-E176)-#REF!,IF(AND(H176="Déplacement",N176="Retour Chine",B176&gt;=#REF!,B176&lt;=#REF!),(D176-C176)+(F176-E176)+#REF!,IF(AND(H176="Déplacement",N176="Retour Chine",B176&gt;#REF!,B176&lt;#REF!),(D176-C176)+(F176-E176)+#REF!,IF(AND(H176="Déplacement",N176="Retour Chine",B176&gt;#REF!),(D176-C176)+(F176-E176)+#REF!,IF(AND(H176="Déplacement",((D176-C176)+(F176-E176))&lt;I176),I176,IF(AND(H176="Déplacement",N176="Retour Chine",B176&lt;#REF!),(D176-C176)+(F176-E176)+#REF!,(D176-C176)+(F176-E176))))))))))))</f>
        <v>#REF!</v>
      </c>
      <c r="K176" s="161" t="e">
        <f>IF(L176&gt;0,#REF!-L176,0)</f>
        <v>#REF!</v>
      </c>
      <c r="L176" s="162" t="e">
        <f>IF(OR(H176="Recup"),#REF!-J176,#REF!)</f>
        <v>#REF!</v>
      </c>
      <c r="M176" s="199"/>
      <c r="N176" s="200"/>
      <c r="O176" s="149" t="e">
        <f t="shared" si="13"/>
        <v>#REF!</v>
      </c>
      <c r="P176" s="150" t="str">
        <f t="shared" si="14"/>
        <v/>
      </c>
      <c r="Q176" s="361"/>
      <c r="R176" s="381"/>
      <c r="S176" s="201"/>
      <c r="T176" s="397"/>
      <c r="U176" s="386"/>
      <c r="V176" s="119" t="s">
        <v>61</v>
      </c>
      <c r="W176" s="120" t="e">
        <f>IF(AND(G171="Temps partiel",Y173&gt;0),Y173-W177-W173-W174,0)</f>
        <v>#REF!</v>
      </c>
      <c r="X176" s="121" t="s">
        <v>62</v>
      </c>
      <c r="Y176" s="122">
        <f>COUNTIF(H171:H175,"CP journée")+(COUNTIF(H171:H175,"CP matin"))/2+(COUNTIF(H171:H175,"CP Après-midi"))/2</f>
        <v>0</v>
      </c>
      <c r="Z176" s="329"/>
      <c r="AB176" s="179" t="s">
        <v>96</v>
      </c>
      <c r="AC176" s="179" t="s">
        <v>98</v>
      </c>
    </row>
    <row r="177" spans="1:29" s="41" customFormat="1" ht="15.75" thickBot="1" x14ac:dyDescent="0.3">
      <c r="A177" s="164" t="s">
        <v>64</v>
      </c>
      <c r="B177" s="165">
        <v>43254</v>
      </c>
      <c r="C177" s="207"/>
      <c r="D177" s="208"/>
      <c r="E177" s="208"/>
      <c r="F177" s="209"/>
      <c r="G177" s="379"/>
      <c r="H177" s="210"/>
      <c r="I177" s="166">
        <f>IF(H177="Normal",#REF!,IF(H177="Recup",#REF!,IF(H177="CP journée",#REF!,IF(H177="Enceinte",#REF!,IF(H177="temps partiel",#REF!,IF(H177="Sans solde",#REF!,IF(H177="Arrêt",#REF!,IF(H177="CP matin",#REF!,IF(H177="Déplacement",#REF!,IF(H177="CP Après-midi",#REF!,IF(H177="Férié",#REF!,IF(H177="Maternité",#REF!,0))))))))))))</f>
        <v>0</v>
      </c>
      <c r="J177" s="167" t="e">
        <f>IF(H177="Demi CP",I177,IF(AND(H177="Déplacement",N177="Arrivée Chine",B177&gt;=#REF!,B177&lt;=#REF!),(D177-C177)+(F177-E177)-#REF!,IF(AND(H177="Déplacement",N177="Arrivée Chine",B177&gt;#REF!,B177&lt;#REF!),(D177-C177)+(F177-E177)-#REF!,IF(AND(H177="Déplacement",N177="Arrivée Chine",B177&gt;#REF!),(D177-C177)+(F177-E177)-#REF!,IF(AND(H177="Déplacement",((D177-C177)+(F177-E177))&lt;I177),I177,IF(AND(H177="Déplacement",N177="Arrivée Chine",B177&lt;#REF!),(D177-C177)+(F177-E177)-#REF!,IF(AND(H177="Déplacement",N177="Retour Chine",B177&gt;=#REF!,B177&lt;=#REF!),(D177-C177)+(F177-E177)+#REF!,IF(AND(H177="Déplacement",N177="Retour Chine",B177&gt;#REF!,B177&lt;#REF!),(D177-C177)+(F177-E177)+#REF!,IF(AND(H177="Déplacement",N177="Retour Chine",B177&gt;#REF!),(D177-C177)+(F177-E177)+#REF!,IF(AND(H177="Déplacement",((D177-C177)+(F177-E177))&lt;I177),I177,IF(AND(H177="Déplacement",N177="Retour Chine",B177&lt;#REF!),(D177-C177)+(F177-E177)+#REF!,(D177-C177)+(F177-E177))))))))))))</f>
        <v>#REF!</v>
      </c>
      <c r="K177" s="168" t="e">
        <f>IF(L177&gt;0,#REF!-L177,0)</f>
        <v>#REF!</v>
      </c>
      <c r="L177" s="169" t="e">
        <f>IF(OR(H177="Recup"),#REF!-J177,#REF!)</f>
        <v>#REF!</v>
      </c>
      <c r="M177" s="211"/>
      <c r="N177" s="212"/>
      <c r="O177" s="170" t="e">
        <f t="shared" si="13"/>
        <v>#REF!</v>
      </c>
      <c r="P177" s="171" t="str">
        <f t="shared" si="14"/>
        <v/>
      </c>
      <c r="Q177" s="362"/>
      <c r="R177" s="382"/>
      <c r="S177" s="213"/>
      <c r="T177" s="397"/>
      <c r="U177" s="387"/>
      <c r="V177" s="129" t="s">
        <v>65</v>
      </c>
      <c r="W177" s="130" t="e">
        <f>IF(AND(G171="Temps partiel",Y173&gt;3),Y173-3-W173-W174,0)</f>
        <v>#REF!</v>
      </c>
      <c r="X177" s="131" t="s">
        <v>66</v>
      </c>
      <c r="Y177" s="132" t="e">
        <f>W171+(W172*1.25)+(W173*1.5)+(W174*2)+(W176*1.1)+(W177*1.25)</f>
        <v>#REF!</v>
      </c>
      <c r="Z177" s="244" t="e">
        <f>IF(SUM(J171:J177)*24-SUM(I171:I177)*24&lt;0,(SUM(J171:J177)*24-SUM(I171:I177)*24),0)</f>
        <v>#REF!</v>
      </c>
      <c r="AB177" s="179"/>
      <c r="AC177" s="179"/>
    </row>
    <row r="178" spans="1:29" s="41" customFormat="1" ht="30" customHeight="1" x14ac:dyDescent="0.25">
      <c r="A178" s="133" t="s">
        <v>43</v>
      </c>
      <c r="B178" s="134">
        <v>43255</v>
      </c>
      <c r="C178" s="188">
        <v>0.375</v>
      </c>
      <c r="D178" s="189">
        <v>0.54166666666666663</v>
      </c>
      <c r="E178" s="189">
        <v>0.58333333333333337</v>
      </c>
      <c r="F178" s="190">
        <v>0.70833333333333337</v>
      </c>
      <c r="G178" s="377"/>
      <c r="H178" s="191" t="s">
        <v>44</v>
      </c>
      <c r="I178" s="136" t="e">
        <f>IF(H178="Normal",#REF!,IF(H178="Recup",#REF!,IF(H178="CP journée",#REF!,IF(H178="Enceinte",#REF!,IF(H178="temps partiel",#REF!,IF(H178="Sans solde",#REF!,IF(H178="Arrêt",#REF!,IF(H178="CP matin",#REF!,IF(H178="Déplacement",#REF!,IF(H178="CP Après-midi",#REF!,IF(H178="Férié",#REF!,IF(H178="Maternité",#REF!,0))))))))))))</f>
        <v>#REF!</v>
      </c>
      <c r="J178" s="135" t="e">
        <f>IF(H178="Demi CP",I178,IF(AND(H178="Déplacement",N178="Arrivée Chine",B178&gt;=#REF!,B178&lt;=#REF!),(D178-C178)+(F178-E178)-#REF!,IF(AND(H178="Déplacement",N178="Arrivée Chine",B178&gt;#REF!,B178&lt;#REF!),(D178-C178)+(F178-E178)-#REF!,IF(AND(H178="Déplacement",N178="Arrivée Chine",B178&gt;#REF!),(D178-C178)+(F178-E178)-#REF!,IF(AND(H178="Déplacement",((D178-C178)+(F178-E178))&lt;I178),I178,IF(AND(H178="Déplacement",N178="Arrivée Chine",B178&lt;#REF!),(D178-C178)+(F178-E178)-#REF!,IF(AND(H178="Déplacement",N178="Retour Chine",B178&gt;=#REF!,B178&lt;=#REF!),(D178-C178)+(F178-E178)+#REF!,IF(AND(H178="Déplacement",N178="Retour Chine",B178&gt;#REF!,B178&lt;#REF!),(D178-C178)+(F178-E178)+#REF!,IF(AND(H178="Déplacement",N178="Retour Chine",B178&gt;#REF!),(D178-C178)+(F178-E178)+#REF!,IF(AND(H178="Déplacement",((D178-C178)+(F178-E178))&lt;I178),I178,IF(AND(H178="Déplacement",N178="Retour Chine",B178&lt;#REF!),(D178-C178)+(F178-E178)+#REF!,(D178-C178)+(F178-E178))))))))))))</f>
        <v>#REF!</v>
      </c>
      <c r="K178" s="137" t="e">
        <f>IF(L178&gt;0,#REF!-L178,0)</f>
        <v>#REF!</v>
      </c>
      <c r="L178" s="138" t="e">
        <f>IF(OR(H178="Recup"),#REF!-J178,#REF!)</f>
        <v>#REF!</v>
      </c>
      <c r="M178" s="192"/>
      <c r="N178" s="193"/>
      <c r="O178" s="139" t="e">
        <f t="shared" si="13"/>
        <v>#REF!</v>
      </c>
      <c r="P178" s="140" t="str">
        <f t="shared" si="14"/>
        <v/>
      </c>
      <c r="Q178" s="360" t="s">
        <v>45</v>
      </c>
      <c r="R178" s="380" t="s">
        <v>46</v>
      </c>
      <c r="S178" s="194"/>
      <c r="T178" s="396" t="s">
        <v>96</v>
      </c>
      <c r="U178" s="385" t="s">
        <v>99</v>
      </c>
      <c r="V178" s="86" t="s">
        <v>49</v>
      </c>
      <c r="W178" s="87" t="e">
        <f>IF(AND(G178="",(Y180)&gt;0),Y180-W179-W180,IF(AND(G178="Enceinte",(Y180)&gt;0),Y180-W179-W180,0))</f>
        <v>#REF!</v>
      </c>
      <c r="X178" s="88" t="s">
        <v>34</v>
      </c>
      <c r="Y178" s="89" t="e">
        <f>(SUM(I178:I182)*24+SUM(K178:K182)*24)</f>
        <v>#REF!</v>
      </c>
      <c r="Z178" s="90" t="s">
        <v>50</v>
      </c>
      <c r="AB178" s="141" t="s">
        <v>49</v>
      </c>
      <c r="AC178" s="142" t="e">
        <f t="shared" ref="AC178:AC184" si="16">W171+W178+W185+W192+W199</f>
        <v>#REF!</v>
      </c>
    </row>
    <row r="179" spans="1:29" s="41" customFormat="1" ht="15.75" thickBot="1" x14ac:dyDescent="0.3">
      <c r="A179" s="143" t="s">
        <v>51</v>
      </c>
      <c r="B179" s="144">
        <v>43256</v>
      </c>
      <c r="C179" s="195">
        <v>0.375</v>
      </c>
      <c r="D179" s="196">
        <v>0.54166666666666663</v>
      </c>
      <c r="E179" s="196">
        <v>0.58333333333333337</v>
      </c>
      <c r="F179" s="197">
        <v>0.70833333333333337</v>
      </c>
      <c r="G179" s="378"/>
      <c r="H179" s="198" t="s">
        <v>44</v>
      </c>
      <c r="I179" s="146" t="e">
        <f>IF(H179="Normal",#REF!,IF(H179="Recup",#REF!,IF(H179="CP journée",#REF!,IF(H179="Enceinte",#REF!,IF(H179="temps partiel",#REF!,IF(H179="Sans solde",#REF!,IF(H179="Arrêt",#REF!,IF(H179="CP matin",#REF!,IF(H179="Déplacement",#REF!,IF(H179="CP Après-midi",#REF!,IF(H179="Férié",#REF!,IF(H179="Maternité",#REF!,0))))))))))))</f>
        <v>#REF!</v>
      </c>
      <c r="J179" s="145" t="e">
        <f>IF(H179="Demi CP",I179,IF(AND(H179="Déplacement",N179="Arrivée Chine",B179&gt;=#REF!,B179&lt;=#REF!),(D179-C179)+(F179-E179)-#REF!,IF(AND(H179="Déplacement",N179="Arrivée Chine",B179&gt;#REF!,B179&lt;#REF!),(D179-C179)+(F179-E179)-#REF!,IF(AND(H179="Déplacement",N179="Arrivée Chine",B179&gt;#REF!),(D179-C179)+(F179-E179)-#REF!,IF(AND(H179="Déplacement",((D179-C179)+(F179-E179))&lt;I179),I179,IF(AND(H179="Déplacement",N179="Arrivée Chine",B179&lt;#REF!),(D179-C179)+(F179-E179)-#REF!,IF(AND(H179="Déplacement",N179="Retour Chine",B179&gt;=#REF!,B179&lt;=#REF!),(D179-C179)+(F179-E179)+#REF!,IF(AND(H179="Déplacement",N179="Retour Chine",B179&gt;#REF!,B179&lt;#REF!),(D179-C179)+(F179-E179)+#REF!,IF(AND(H179="Déplacement",N179="Retour Chine",B179&gt;#REF!),(D179-C179)+(F179-E179)+#REF!,IF(AND(H179="Déplacement",((D179-C179)+(F179-E179))&lt;I179),I179,IF(AND(H179="Déplacement",N179="Retour Chine",B179&lt;#REF!),(D179-C179)+(F179-E179)+#REF!,(D179-C179)+(F179-E179))))))))))))</f>
        <v>#REF!</v>
      </c>
      <c r="K179" s="147" t="e">
        <f>IF(L179&gt;0,#REF!-L179,0)</f>
        <v>#REF!</v>
      </c>
      <c r="L179" s="148" t="e">
        <f>IF(OR(H179="Recup"),#REF!-J179,#REF!)</f>
        <v>#REF!</v>
      </c>
      <c r="M179" s="199"/>
      <c r="N179" s="200"/>
      <c r="O179" s="149" t="e">
        <f t="shared" si="13"/>
        <v>#REF!</v>
      </c>
      <c r="P179" s="150" t="str">
        <f t="shared" si="14"/>
        <v/>
      </c>
      <c r="Q179" s="361"/>
      <c r="R179" s="381"/>
      <c r="S179" s="201"/>
      <c r="T179" s="397"/>
      <c r="U179" s="386"/>
      <c r="V179" s="97" t="s">
        <v>52</v>
      </c>
      <c r="W179" s="98" t="e">
        <f>IF(AND(G178="",(Y179-35)&gt;0),(Y179-35-W180-W181),IF(AND(G178="Enceinte",(Y179-35)&gt;0),(Y179-35-W180-W181),0))</f>
        <v>#REF!</v>
      </c>
      <c r="X179" s="99" t="s">
        <v>35</v>
      </c>
      <c r="Y179" s="100" t="e">
        <f>(SUM(J178:J184))*24-(SUM(O178:O184))*24</f>
        <v>#REF!</v>
      </c>
      <c r="Z179" s="101">
        <f>SUM(P178:P184)</f>
        <v>0</v>
      </c>
      <c r="AB179" s="151" t="s">
        <v>52</v>
      </c>
      <c r="AC179" s="152" t="e">
        <f t="shared" si="16"/>
        <v>#REF!</v>
      </c>
    </row>
    <row r="180" spans="1:29" s="41" customFormat="1" ht="15.75" thickBot="1" x14ac:dyDescent="0.3">
      <c r="A180" s="143" t="s">
        <v>53</v>
      </c>
      <c r="B180" s="144">
        <v>43257</v>
      </c>
      <c r="C180" s="195">
        <v>0.375</v>
      </c>
      <c r="D180" s="196">
        <v>0.54166666666666663</v>
      </c>
      <c r="E180" s="196">
        <v>0.58333333333333337</v>
      </c>
      <c r="F180" s="197">
        <v>0.70833333333333337</v>
      </c>
      <c r="G180" s="378"/>
      <c r="H180" s="198" t="s">
        <v>44</v>
      </c>
      <c r="I180" s="146" t="e">
        <f>IF(H180="Normal",#REF!,IF(H180="Recup",#REF!,IF(H180="CP journée",#REF!,IF(H180="Enceinte",#REF!,IF(H180="temps partiel",#REF!,IF(H180="Sans solde",#REF!,IF(H180="Arrêt",#REF!,IF(H180="CP matin",#REF!,IF(H180="Déplacement",#REF!,IF(H180="CP Après-midi",#REF!,IF(H180="Férié",#REF!,IF(H180="Maternité",#REF!,0))))))))))))</f>
        <v>#REF!</v>
      </c>
      <c r="J180" s="145" t="e">
        <f>IF(H180="Demi CP",I180,IF(AND(H180="Déplacement",N180="Arrivée Chine",B180&gt;=#REF!,B180&lt;=#REF!),(D180-C180)+(F180-E180)-#REF!,IF(AND(H180="Déplacement",N180="Arrivée Chine",B180&gt;#REF!,B180&lt;#REF!),(D180-C180)+(F180-E180)-#REF!,IF(AND(H180="Déplacement",N180="Arrivée Chine",B180&gt;#REF!),(D180-C180)+(F180-E180)-#REF!,IF(AND(H180="Déplacement",((D180-C180)+(F180-E180))&lt;I180),I180,IF(AND(H180="Déplacement",N180="Arrivée Chine",B180&lt;#REF!),(D180-C180)+(F180-E180)-#REF!,IF(AND(H180="Déplacement",N180="Retour Chine",B180&gt;=#REF!,B180&lt;=#REF!),(D180-C180)+(F180-E180)+#REF!,IF(AND(H180="Déplacement",N180="Retour Chine",B180&gt;#REF!,B180&lt;#REF!),(D180-C180)+(F180-E180)+#REF!,IF(AND(H180="Déplacement",N180="Retour Chine",B180&gt;#REF!),(D180-C180)+(F180-E180)+#REF!,IF(AND(H180="Déplacement",((D180-C180)+(F180-E180))&lt;I180),I180,IF(AND(H180="Déplacement",N180="Retour Chine",B180&lt;#REF!),(D180-C180)+(F180-E180)+#REF!,(D180-C180)+(F180-E180))))))))))))</f>
        <v>#REF!</v>
      </c>
      <c r="K180" s="153" t="e">
        <f>IF(L180&gt;0,#REF!-L180,0)</f>
        <v>#REF!</v>
      </c>
      <c r="L180" s="154" t="e">
        <f>IF(OR(H180="Recup"),#REF!-J180,#REF!)</f>
        <v>#REF!</v>
      </c>
      <c r="M180" s="199"/>
      <c r="N180" s="200"/>
      <c r="O180" s="149" t="e">
        <f t="shared" si="13"/>
        <v>#REF!</v>
      </c>
      <c r="P180" s="150" t="str">
        <f t="shared" si="14"/>
        <v/>
      </c>
      <c r="Q180" s="361"/>
      <c r="R180" s="381"/>
      <c r="S180" s="201"/>
      <c r="T180" s="397"/>
      <c r="U180" s="386"/>
      <c r="V180" s="104">
        <v>0.5</v>
      </c>
      <c r="W180" s="98" t="e">
        <f>IF((Y179-43)&lt;0,0,(Y179-43))</f>
        <v>#REF!</v>
      </c>
      <c r="X180" s="105" t="s">
        <v>54</v>
      </c>
      <c r="Y180" s="106" t="e">
        <f>(Y179-Y178)-J184*24</f>
        <v>#REF!</v>
      </c>
      <c r="Z180" s="107" t="s">
        <v>55</v>
      </c>
      <c r="AB180" s="155">
        <v>0.5</v>
      </c>
      <c r="AC180" s="152" t="e">
        <f t="shared" si="16"/>
        <v>#REF!</v>
      </c>
    </row>
    <row r="181" spans="1:29" s="41" customFormat="1" ht="15.75" thickBot="1" x14ac:dyDescent="0.3">
      <c r="A181" s="143" t="s">
        <v>56</v>
      </c>
      <c r="B181" s="144">
        <v>43258</v>
      </c>
      <c r="C181" s="195">
        <v>0.375</v>
      </c>
      <c r="D181" s="196">
        <v>0.54166666666666663</v>
      </c>
      <c r="E181" s="196">
        <v>0.58333333333333337</v>
      </c>
      <c r="F181" s="197">
        <v>0.70833333333333337</v>
      </c>
      <c r="G181" s="378"/>
      <c r="H181" s="202" t="s">
        <v>44</v>
      </c>
      <c r="I181" s="146" t="e">
        <f>IF(H181="Normal",#REF!,IF(H181="Recup",#REF!,IF(H181="CP journée",#REF!,IF(H181="Enceinte",#REF!,IF(H181="temps partiel",#REF!,IF(H181="Sans solde",#REF!,IF(H181="Arrêt",#REF!,IF(H181="CP matin",#REF!,IF(H181="Déplacement",#REF!,IF(H181="CP Après-midi",#REF!,IF(H181="Férié",#REF!,IF(H181="Maternité",#REF!,0))))))))))))</f>
        <v>#REF!</v>
      </c>
      <c r="J181" s="145" t="e">
        <f>IF(H181="Demi CP",I181,IF(AND(H181="Déplacement",N181="Arrivée Chine",B181&gt;=#REF!,B181&lt;=#REF!),(D181-C181)+(F181-E181)-#REF!,IF(AND(H181="Déplacement",N181="Arrivée Chine",B181&gt;#REF!,B181&lt;#REF!),(D181-C181)+(F181-E181)-#REF!,IF(AND(H181="Déplacement",N181="Arrivée Chine",B181&gt;#REF!),(D181-C181)+(F181-E181)-#REF!,IF(AND(H181="Déplacement",((D181-C181)+(F181-E181))&lt;I181),I181,IF(AND(H181="Déplacement",N181="Arrivée Chine",B181&lt;#REF!),(D181-C181)+(F181-E181)-#REF!,IF(AND(H181="Déplacement",N181="Retour Chine",B181&gt;=#REF!,B181&lt;=#REF!),(D181-C181)+(F181-E181)+#REF!,IF(AND(H181="Déplacement",N181="Retour Chine",B181&gt;#REF!,B181&lt;#REF!),(D181-C181)+(F181-E181)+#REF!,IF(AND(H181="Déplacement",N181="Retour Chine",B181&gt;#REF!),(D181-C181)+(F181-E181)+#REF!,IF(AND(H181="Déplacement",((D181-C181)+(F181-E181))&lt;I181),I181,IF(AND(H181="Déplacement",N181="Retour Chine",B181&lt;#REF!),(D181-C181)+(F181-E181)+#REF!,(D181-C181)+(F181-E181))))))))))))</f>
        <v>#REF!</v>
      </c>
      <c r="K181" s="156" t="e">
        <f>IF(L181&gt;0,#REF!-L181,0)</f>
        <v>#REF!</v>
      </c>
      <c r="L181" s="157" t="e">
        <f>IF(OR(H181="Recup"),#REF!-J181,#REF!)</f>
        <v>#REF!</v>
      </c>
      <c r="M181" s="199"/>
      <c r="N181" s="200"/>
      <c r="O181" s="149" t="e">
        <f t="shared" si="13"/>
        <v>#REF!</v>
      </c>
      <c r="P181" s="150" t="str">
        <f t="shared" si="14"/>
        <v/>
      </c>
      <c r="Q181" s="361"/>
      <c r="R181" s="381"/>
      <c r="S181" s="201"/>
      <c r="T181" s="397"/>
      <c r="U181" s="386"/>
      <c r="V181" s="110">
        <v>1</v>
      </c>
      <c r="W181" s="98" t="e">
        <f>IF(M184="",J184*24,0)</f>
        <v>#REF!</v>
      </c>
      <c r="X181" s="111" t="s">
        <v>57</v>
      </c>
      <c r="Y181" s="112">
        <f>COUNTIF(H178:H182,"Arrêt")</f>
        <v>0</v>
      </c>
      <c r="Z181" s="107">
        <f>COUNTIF(H178:H182,"Férié")</f>
        <v>0</v>
      </c>
      <c r="AB181" s="158">
        <v>1</v>
      </c>
      <c r="AC181" s="152" t="e">
        <f t="shared" si="16"/>
        <v>#REF!</v>
      </c>
    </row>
    <row r="182" spans="1:29" s="41" customFormat="1" ht="15.75" customHeight="1" thickBot="1" x14ac:dyDescent="0.3">
      <c r="A182" s="143" t="s">
        <v>58</v>
      </c>
      <c r="B182" s="144">
        <v>43259</v>
      </c>
      <c r="C182" s="195">
        <v>0.375</v>
      </c>
      <c r="D182" s="196">
        <v>0.54166666666666663</v>
      </c>
      <c r="E182" s="196">
        <v>0.58333333333333337</v>
      </c>
      <c r="F182" s="197">
        <v>0.70833333333333337</v>
      </c>
      <c r="G182" s="378"/>
      <c r="H182" s="198" t="s">
        <v>44</v>
      </c>
      <c r="I182" s="146" t="e">
        <f>IF(H182="Normal",#REF!,IF(H182="Recup",#REF!,IF(H182="CP journée",#REF!,IF(H182="Enceinte",#REF!,IF(H182="temps partiel",#REF!,IF(H182="Sans solde",#REF!,IF(H182="Arrêt",#REF!,IF(H182="CP matin",#REF!,IF(H182="Déplacement",#REF!,IF(H182="CP Après-midi",#REF!,IF(H182="Férié",#REF!,IF(H182="Maternité",#REF!,0))))))))))))</f>
        <v>#REF!</v>
      </c>
      <c r="J182" s="145" t="e">
        <f>IF(H182="Demi CP",I182,IF(AND(H182="Déplacement",N182="Arrivée Chine",B182&gt;=#REF!,B182&lt;=#REF!),(D182-C182)+(F182-E182)-#REF!,IF(AND(H182="Déplacement",N182="Arrivée Chine",B182&gt;#REF!,B182&lt;#REF!),(D182-C182)+(F182-E182)-#REF!,IF(AND(H182="Déplacement",N182="Arrivée Chine",B182&gt;#REF!),(D182-C182)+(F182-E182)-#REF!,IF(AND(H182="Déplacement",((D182-C182)+(F182-E182))&lt;I182),I182,IF(AND(H182="Déplacement",N182="Arrivée Chine",B182&lt;#REF!),(D182-C182)+(F182-E182)-#REF!,IF(AND(H182="Déplacement",N182="Retour Chine",B182&gt;=#REF!,B182&lt;=#REF!),(D182-C182)+(F182-E182)+#REF!,IF(AND(H182="Déplacement",N182="Retour Chine",B182&gt;#REF!,B182&lt;#REF!),(D182-C182)+(F182-E182)+#REF!,IF(AND(H182="Déplacement",N182="Retour Chine",B182&gt;#REF!),(D182-C182)+(F182-E182)+#REF!,IF(AND(H182="Déplacement",((D182-C182)+(F182-E182))&lt;I182),I182,IF(AND(H182="Déplacement",N182="Retour Chine",B182&lt;#REF!),(D182-C182)+(F182-E182)+#REF!,(D182-C182)+(F182-E182))))))))))))</f>
        <v>#REF!</v>
      </c>
      <c r="K182" s="153" t="e">
        <f>IF(L182&gt;0,#REF!-L182,0)</f>
        <v>#REF!</v>
      </c>
      <c r="L182" s="154" t="e">
        <f>IF(OR(H182="Recup"),#REF!-J182,#REF!)</f>
        <v>#REF!</v>
      </c>
      <c r="M182" s="199"/>
      <c r="N182" s="200"/>
      <c r="O182" s="149" t="e">
        <f t="shared" si="13"/>
        <v>#REF!</v>
      </c>
      <c r="P182" s="150" t="str">
        <f t="shared" si="14"/>
        <v/>
      </c>
      <c r="Q182" s="361"/>
      <c r="R182" s="381"/>
      <c r="S182" s="201"/>
      <c r="T182" s="397"/>
      <c r="U182" s="386"/>
      <c r="V182" s="113" t="s">
        <v>3</v>
      </c>
      <c r="W182" s="114" t="e">
        <f>IF(G178="Enceinte",(SUM(L178:L182))-COUNTIF(H178:H182,"Recup")*#REF!,SUM(L178:L182))</f>
        <v>#REF!</v>
      </c>
      <c r="X182" s="115" t="s">
        <v>59</v>
      </c>
      <c r="Y182" s="116">
        <f>COUNTIF(H178:H182,"sans solde")</f>
        <v>0</v>
      </c>
      <c r="Z182" s="328" t="s">
        <v>148</v>
      </c>
      <c r="AB182" s="159" t="s">
        <v>3</v>
      </c>
      <c r="AC182" s="160" t="e">
        <f t="shared" si="16"/>
        <v>#REF!</v>
      </c>
    </row>
    <row r="183" spans="1:29" s="41" customFormat="1" x14ac:dyDescent="0.25">
      <c r="A183" s="143" t="s">
        <v>60</v>
      </c>
      <c r="B183" s="144">
        <v>43260</v>
      </c>
      <c r="C183" s="203"/>
      <c r="D183" s="204"/>
      <c r="E183" s="204"/>
      <c r="F183" s="205"/>
      <c r="G183" s="378"/>
      <c r="H183" s="206"/>
      <c r="I183" s="146">
        <f>IF(H183="Normal",#REF!,IF(H183="Recup",#REF!,IF(H183="CP journée",#REF!,IF(H183="Enceinte",#REF!,IF(H183="temps partiel",#REF!,IF(H183="Sans solde",#REF!,IF(H183="Arrêt",#REF!,IF(H183="CP matin",#REF!,IF(H183="Déplacement",#REF!,IF(H183="CP Après-midi",#REF!,IF(H183="Férié",#REF!,IF(H183="Maternité",#REF!,0))))))))))))</f>
        <v>0</v>
      </c>
      <c r="J183" s="145" t="e">
        <f>IF(H183="Demi CP",I183,IF(AND(H183="Déplacement",N183="Arrivée Chine",B183&gt;=#REF!,B183&lt;=#REF!),(D183-C183)+(F183-E183)-#REF!,IF(AND(H183="Déplacement",N183="Arrivée Chine",B183&gt;#REF!,B183&lt;#REF!),(D183-C183)+(F183-E183)-#REF!,IF(AND(H183="Déplacement",N183="Arrivée Chine",B183&gt;#REF!),(D183-C183)+(F183-E183)-#REF!,IF(AND(H183="Déplacement",((D183-C183)+(F183-E183))&lt;I183),I183,IF(AND(H183="Déplacement",N183="Arrivée Chine",B183&lt;#REF!),(D183-C183)+(F183-E183)-#REF!,IF(AND(H183="Déplacement",N183="Retour Chine",B183&gt;=#REF!,B183&lt;=#REF!),(D183-C183)+(F183-E183)+#REF!,IF(AND(H183="Déplacement",N183="Retour Chine",B183&gt;#REF!,B183&lt;#REF!),(D183-C183)+(F183-E183)+#REF!,IF(AND(H183="Déplacement",N183="Retour Chine",B183&gt;#REF!),(D183-C183)+(F183-E183)+#REF!,IF(AND(H183="Déplacement",((D183-C183)+(F183-E183))&lt;I183),I183,IF(AND(H183="Déplacement",N183="Retour Chine",B183&lt;#REF!),(D183-C183)+(F183-E183)+#REF!,(D183-C183)+(F183-E183))))))))))))</f>
        <v>#REF!</v>
      </c>
      <c r="K183" s="161" t="e">
        <f>IF(L183&gt;0,#REF!-L183,0)</f>
        <v>#REF!</v>
      </c>
      <c r="L183" s="162" t="e">
        <f>IF(OR(H183="Recup"),#REF!-J183,#REF!)</f>
        <v>#REF!</v>
      </c>
      <c r="M183" s="199"/>
      <c r="N183" s="200"/>
      <c r="O183" s="149" t="e">
        <f t="shared" si="13"/>
        <v>#REF!</v>
      </c>
      <c r="P183" s="150" t="str">
        <f t="shared" si="14"/>
        <v/>
      </c>
      <c r="Q183" s="361"/>
      <c r="R183" s="381"/>
      <c r="S183" s="201"/>
      <c r="T183" s="397"/>
      <c r="U183" s="386"/>
      <c r="V183" s="119" t="s">
        <v>61</v>
      </c>
      <c r="W183" s="120" t="e">
        <f>IF(AND(G178="Temps partiel",Y180&gt;0),Y180-W184-W180-W181,0)</f>
        <v>#REF!</v>
      </c>
      <c r="X183" s="121" t="s">
        <v>62</v>
      </c>
      <c r="Y183" s="122">
        <f>COUNTIF(H178:H182,"CP journée")+(COUNTIF(H178:H182,"CP matin"))/2+(COUNTIF(H178:H182,"CP Après-midi"))/2</f>
        <v>0</v>
      </c>
      <c r="Z183" s="329"/>
      <c r="AB183" s="163" t="s">
        <v>61</v>
      </c>
      <c r="AC183" s="152" t="e">
        <f t="shared" si="16"/>
        <v>#REF!</v>
      </c>
    </row>
    <row r="184" spans="1:29" s="41" customFormat="1" ht="15.75" thickBot="1" x14ac:dyDescent="0.3">
      <c r="A184" s="164" t="s">
        <v>64</v>
      </c>
      <c r="B184" s="165">
        <v>43261</v>
      </c>
      <c r="C184" s="207"/>
      <c r="D184" s="208"/>
      <c r="E184" s="208"/>
      <c r="F184" s="209"/>
      <c r="G184" s="379"/>
      <c r="H184" s="210"/>
      <c r="I184" s="166">
        <f>IF(H184="Normal",#REF!,IF(H184="Recup",#REF!,IF(H184="CP journée",#REF!,IF(H184="Enceinte",#REF!,IF(H184="temps partiel",#REF!,IF(H184="Sans solde",#REF!,IF(H184="Arrêt",#REF!,IF(H184="CP matin",#REF!,IF(H184="Déplacement",#REF!,IF(H184="CP Après-midi",#REF!,IF(H184="Férié",#REF!,IF(H184="Maternité",#REF!,0))))))))))))</f>
        <v>0</v>
      </c>
      <c r="J184" s="167" t="e">
        <f>IF(H184="Demi CP",I184,IF(AND(H184="Déplacement",N184="Arrivée Chine",B184&gt;=#REF!,B184&lt;=#REF!),(D184-C184)+(F184-E184)-#REF!,IF(AND(H184="Déplacement",N184="Arrivée Chine",B184&gt;#REF!,B184&lt;#REF!),(D184-C184)+(F184-E184)-#REF!,IF(AND(H184="Déplacement",N184="Arrivée Chine",B184&gt;#REF!),(D184-C184)+(F184-E184)-#REF!,IF(AND(H184="Déplacement",((D184-C184)+(F184-E184))&lt;I184),I184,IF(AND(H184="Déplacement",N184="Arrivée Chine",B184&lt;#REF!),(D184-C184)+(F184-E184)-#REF!,IF(AND(H184="Déplacement",N184="Retour Chine",B184&gt;=#REF!,B184&lt;=#REF!),(D184-C184)+(F184-E184)+#REF!,IF(AND(H184="Déplacement",N184="Retour Chine",B184&gt;#REF!,B184&lt;#REF!),(D184-C184)+(F184-E184)+#REF!,IF(AND(H184="Déplacement",N184="Retour Chine",B184&gt;#REF!),(D184-C184)+(F184-E184)+#REF!,IF(AND(H184="Déplacement",((D184-C184)+(F184-E184))&lt;I184),I184,IF(AND(H184="Déplacement",N184="Retour Chine",B184&lt;#REF!),(D184-C184)+(F184-E184)+#REF!,(D184-C184)+(F184-E184))))))))))))</f>
        <v>#REF!</v>
      </c>
      <c r="K184" s="168" t="e">
        <f>IF(L184&gt;0,#REF!-L184,0)</f>
        <v>#REF!</v>
      </c>
      <c r="L184" s="169" t="e">
        <f>IF(OR(H184="Recup"),#REF!-J184,#REF!)</f>
        <v>#REF!</v>
      </c>
      <c r="M184" s="211"/>
      <c r="N184" s="212"/>
      <c r="O184" s="170" t="e">
        <f t="shared" si="13"/>
        <v>#REF!</v>
      </c>
      <c r="P184" s="171" t="str">
        <f t="shared" si="14"/>
        <v/>
      </c>
      <c r="Q184" s="362"/>
      <c r="R184" s="382"/>
      <c r="S184" s="213"/>
      <c r="T184" s="397"/>
      <c r="U184" s="387"/>
      <c r="V184" s="129" t="s">
        <v>65</v>
      </c>
      <c r="W184" s="130" t="e">
        <f>IF(AND(G178="Temps partiel",Y180&gt;3),Y180-3-W180-W181,0)</f>
        <v>#REF!</v>
      </c>
      <c r="X184" s="131" t="s">
        <v>66</v>
      </c>
      <c r="Y184" s="132" t="e">
        <f>W178+(W179*1.25)+(W180*1.5)+(W181*2)+(W183*1.1)+(W184*1.25)</f>
        <v>#REF!</v>
      </c>
      <c r="Z184" s="244" t="e">
        <f>IF(SUM(J178:J184)*24-SUM(I178:I184)*24&lt;0,(SUM(J178:J184)*24-SUM(I178:I184)*24),0)</f>
        <v>#REF!</v>
      </c>
      <c r="AB184" s="172" t="s">
        <v>65</v>
      </c>
      <c r="AC184" s="152" t="e">
        <f t="shared" si="16"/>
        <v>#REF!</v>
      </c>
    </row>
    <row r="185" spans="1:29" s="41" customFormat="1" ht="30" customHeight="1" x14ac:dyDescent="0.25">
      <c r="A185" s="173" t="s">
        <v>43</v>
      </c>
      <c r="B185" s="134">
        <v>43262</v>
      </c>
      <c r="C185" s="188">
        <v>0.375</v>
      </c>
      <c r="D185" s="189">
        <v>0.54166666666666663</v>
      </c>
      <c r="E185" s="189">
        <v>0.58333333333333337</v>
      </c>
      <c r="F185" s="190">
        <v>0.70833333333333337</v>
      </c>
      <c r="G185" s="377"/>
      <c r="H185" s="191" t="s">
        <v>44</v>
      </c>
      <c r="I185" s="136" t="e">
        <f>IF(H185="Normal",#REF!,IF(H185="Recup",#REF!,IF(H185="CP journée",#REF!,IF(H185="Enceinte",#REF!,IF(H185="temps partiel",#REF!,IF(H185="Sans solde",#REF!,IF(H185="Arrêt",#REF!,IF(H185="CP matin",#REF!,IF(H185="Déplacement",#REF!,IF(H185="CP Après-midi",#REF!,IF(H185="Férié",#REF!,IF(H185="Maternité",#REF!,0))))))))))))</f>
        <v>#REF!</v>
      </c>
      <c r="J185" s="135" t="e">
        <f>IF(H185="Demi CP",I185,IF(AND(H185="Déplacement",N185="Arrivée Chine",B185&gt;=#REF!,B185&lt;=#REF!),(D185-C185)+(F185-E185)-#REF!,IF(AND(H185="Déplacement",N185="Arrivée Chine",B185&gt;#REF!,B185&lt;#REF!),(D185-C185)+(F185-E185)-#REF!,IF(AND(H185="Déplacement",N185="Arrivée Chine",B185&gt;#REF!),(D185-C185)+(F185-E185)-#REF!,IF(AND(H185="Déplacement",((D185-C185)+(F185-E185))&lt;I185),I185,IF(AND(H185="Déplacement",N185="Arrivée Chine",B185&lt;#REF!),(D185-C185)+(F185-E185)-#REF!,IF(AND(H185="Déplacement",N185="Retour Chine",B185&gt;=#REF!,B185&lt;=#REF!),(D185-C185)+(F185-E185)+#REF!,IF(AND(H185="Déplacement",N185="Retour Chine",B185&gt;#REF!,B185&lt;#REF!),(D185-C185)+(F185-E185)+#REF!,IF(AND(H185="Déplacement",N185="Retour Chine",B185&gt;#REF!),(D185-C185)+(F185-E185)+#REF!,IF(AND(H185="Déplacement",((D185-C185)+(F185-E185))&lt;I185),I185,IF(AND(H185="Déplacement",N185="Retour Chine",B185&lt;#REF!),(D185-C185)+(F185-E185)+#REF!,(D185-C185)+(F185-E185))))))))))))</f>
        <v>#REF!</v>
      </c>
      <c r="K185" s="137" t="e">
        <f>IF(L185&gt;0,#REF!-L185,0)</f>
        <v>#REF!</v>
      </c>
      <c r="L185" s="138" t="e">
        <f>IF(OR(H185="Recup"),#REF!-J185,#REF!)</f>
        <v>#REF!</v>
      </c>
      <c r="M185" s="192"/>
      <c r="N185" s="193"/>
      <c r="O185" s="139" t="e">
        <f t="shared" si="13"/>
        <v>#REF!</v>
      </c>
      <c r="P185" s="140" t="str">
        <f t="shared" si="14"/>
        <v/>
      </c>
      <c r="Q185" s="391" t="s">
        <v>45</v>
      </c>
      <c r="R185" s="380" t="s">
        <v>46</v>
      </c>
      <c r="S185" s="194"/>
      <c r="T185" s="396" t="s">
        <v>96</v>
      </c>
      <c r="U185" s="385" t="s">
        <v>100</v>
      </c>
      <c r="V185" s="86" t="s">
        <v>49</v>
      </c>
      <c r="W185" s="87" t="e">
        <f>IF(AND(G185="",(Y187)&gt;0),Y187-W186-W187,IF(AND(G185="Enceinte",(Y187)&gt;0),Y187-W186-W187,0))</f>
        <v>#REF!</v>
      </c>
      <c r="X185" s="88" t="s">
        <v>34</v>
      </c>
      <c r="Y185" s="89" t="e">
        <f>(SUM(I185:I189)*24+SUM(K185:K189)*24)</f>
        <v>#REF!</v>
      </c>
      <c r="Z185" s="90" t="s">
        <v>50</v>
      </c>
      <c r="AB185" s="174" t="s">
        <v>34</v>
      </c>
      <c r="AC185" s="152" t="e">
        <f t="shared" ref="AC185:AC190" si="17">Y171+Y178+Y185+Y192+Y199</f>
        <v>#REF!</v>
      </c>
    </row>
    <row r="186" spans="1:29" s="41" customFormat="1" ht="15.75" thickBot="1" x14ac:dyDescent="0.3">
      <c r="A186" s="143" t="s">
        <v>51</v>
      </c>
      <c r="B186" s="144">
        <v>43263</v>
      </c>
      <c r="C186" s="195">
        <v>0.375</v>
      </c>
      <c r="D186" s="196">
        <v>0.54166666666666663</v>
      </c>
      <c r="E186" s="196">
        <v>0.58333333333333337</v>
      </c>
      <c r="F186" s="197">
        <v>0.70833333333333337</v>
      </c>
      <c r="G186" s="378"/>
      <c r="H186" s="198" t="s">
        <v>44</v>
      </c>
      <c r="I186" s="146" t="e">
        <f>IF(H186="Normal",#REF!,IF(H186="Recup",#REF!,IF(H186="CP journée",#REF!,IF(H186="Enceinte",#REF!,IF(H186="temps partiel",#REF!,IF(H186="Sans solde",#REF!,IF(H186="Arrêt",#REF!,IF(H186="CP matin",#REF!,IF(H186="Déplacement",#REF!,IF(H186="CP Après-midi",#REF!,IF(H186="Férié",#REF!,IF(H186="Maternité",#REF!,0))))))))))))</f>
        <v>#REF!</v>
      </c>
      <c r="J186" s="145" t="e">
        <f>IF(H186="Demi CP",I186,IF(AND(H186="Déplacement",N186="Arrivée Chine",B186&gt;=#REF!,B186&lt;=#REF!),(D186-C186)+(F186-E186)-#REF!,IF(AND(H186="Déplacement",N186="Arrivée Chine",B186&gt;#REF!,B186&lt;#REF!),(D186-C186)+(F186-E186)-#REF!,IF(AND(H186="Déplacement",N186="Arrivée Chine",B186&gt;#REF!),(D186-C186)+(F186-E186)-#REF!,IF(AND(H186="Déplacement",((D186-C186)+(F186-E186))&lt;I186),I186,IF(AND(H186="Déplacement",N186="Arrivée Chine",B186&lt;#REF!),(D186-C186)+(F186-E186)-#REF!,IF(AND(H186="Déplacement",N186="Retour Chine",B186&gt;=#REF!,B186&lt;=#REF!),(D186-C186)+(F186-E186)+#REF!,IF(AND(H186="Déplacement",N186="Retour Chine",B186&gt;#REF!,B186&lt;#REF!),(D186-C186)+(F186-E186)+#REF!,IF(AND(H186="Déplacement",N186="Retour Chine",B186&gt;#REF!),(D186-C186)+(F186-E186)+#REF!,IF(AND(H186="Déplacement",((D186-C186)+(F186-E186))&lt;I186),I186,IF(AND(H186="Déplacement",N186="Retour Chine",B186&lt;#REF!),(D186-C186)+(F186-E186)+#REF!,(D186-C186)+(F186-E186))))))))))))</f>
        <v>#REF!</v>
      </c>
      <c r="K186" s="147" t="e">
        <f>IF(L186&gt;0,#REF!-L186,0)</f>
        <v>#REF!</v>
      </c>
      <c r="L186" s="148" t="e">
        <f>IF(OR(H186="Recup"),#REF!-J186,#REF!)</f>
        <v>#REF!</v>
      </c>
      <c r="M186" s="199"/>
      <c r="N186" s="200"/>
      <c r="O186" s="149" t="e">
        <f t="shared" si="13"/>
        <v>#REF!</v>
      </c>
      <c r="P186" s="150" t="str">
        <f t="shared" si="14"/>
        <v/>
      </c>
      <c r="Q186" s="361"/>
      <c r="R186" s="381"/>
      <c r="S186" s="201"/>
      <c r="T186" s="397"/>
      <c r="U186" s="386"/>
      <c r="V186" s="97" t="s">
        <v>52</v>
      </c>
      <c r="W186" s="98" t="e">
        <f>IF(AND(G185="",(Y186-35)&gt;0),(Y186-35-W187-W188),IF(AND(G185="Enceinte",(Y186-35)&gt;0),(Y186-35-W187-W188),0))</f>
        <v>#REF!</v>
      </c>
      <c r="X186" s="99" t="s">
        <v>35</v>
      </c>
      <c r="Y186" s="100" t="e">
        <f>(SUM(J185:J191))*24-(SUM(O185:O191))*24</f>
        <v>#REF!</v>
      </c>
      <c r="Z186" s="101">
        <f>SUM(P185:P191)</f>
        <v>0</v>
      </c>
      <c r="AB186" s="174" t="s">
        <v>35</v>
      </c>
      <c r="AC186" s="152" t="e">
        <f t="shared" si="17"/>
        <v>#REF!</v>
      </c>
    </row>
    <row r="187" spans="1:29" s="41" customFormat="1" ht="15.75" thickBot="1" x14ac:dyDescent="0.3">
      <c r="A187" s="143" t="s">
        <v>53</v>
      </c>
      <c r="B187" s="144">
        <v>43264</v>
      </c>
      <c r="C187" s="195">
        <v>0.375</v>
      </c>
      <c r="D187" s="196">
        <v>0.54166666666666663</v>
      </c>
      <c r="E187" s="196">
        <v>0.58333333333333337</v>
      </c>
      <c r="F187" s="197">
        <v>0.70833333333333337</v>
      </c>
      <c r="G187" s="378"/>
      <c r="H187" s="198" t="s">
        <v>44</v>
      </c>
      <c r="I187" s="146" t="e">
        <f>IF(H187="Normal",#REF!,IF(H187="Recup",#REF!,IF(H187="CP journée",#REF!,IF(H187="Enceinte",#REF!,IF(H187="temps partiel",#REF!,IF(H187="Sans solde",#REF!,IF(H187="Arrêt",#REF!,IF(H187="CP matin",#REF!,IF(H187="Déplacement",#REF!,IF(H187="CP Après-midi",#REF!,IF(H187="Férié",#REF!,IF(H187="Maternité",#REF!,0))))))))))))</f>
        <v>#REF!</v>
      </c>
      <c r="J187" s="145" t="e">
        <f>IF(H187="Demi CP",I187,IF(AND(H187="Déplacement",N187="Arrivée Chine",B187&gt;=#REF!,B187&lt;=#REF!),(D187-C187)+(F187-E187)-#REF!,IF(AND(H187="Déplacement",N187="Arrivée Chine",B187&gt;#REF!,B187&lt;#REF!),(D187-C187)+(F187-E187)-#REF!,IF(AND(H187="Déplacement",N187="Arrivée Chine",B187&gt;#REF!),(D187-C187)+(F187-E187)-#REF!,IF(AND(H187="Déplacement",((D187-C187)+(F187-E187))&lt;I187),I187,IF(AND(H187="Déplacement",N187="Arrivée Chine",B187&lt;#REF!),(D187-C187)+(F187-E187)-#REF!,IF(AND(H187="Déplacement",N187="Retour Chine",B187&gt;=#REF!,B187&lt;=#REF!),(D187-C187)+(F187-E187)+#REF!,IF(AND(H187="Déplacement",N187="Retour Chine",B187&gt;#REF!,B187&lt;#REF!),(D187-C187)+(F187-E187)+#REF!,IF(AND(H187="Déplacement",N187="Retour Chine",B187&gt;#REF!),(D187-C187)+(F187-E187)+#REF!,IF(AND(H187="Déplacement",((D187-C187)+(F187-E187))&lt;I187),I187,IF(AND(H187="Déplacement",N187="Retour Chine",B187&lt;#REF!),(D187-C187)+(F187-E187)+#REF!,(D187-C187)+(F187-E187))))))))))))</f>
        <v>#REF!</v>
      </c>
      <c r="K187" s="153" t="e">
        <f>IF(L187&gt;0,#REF!-L187,0)</f>
        <v>#REF!</v>
      </c>
      <c r="L187" s="154" t="e">
        <f>IF(OR(H187="Recup"),#REF!-J187,#REF!)</f>
        <v>#REF!</v>
      </c>
      <c r="M187" s="199"/>
      <c r="N187" s="200"/>
      <c r="O187" s="149" t="e">
        <f t="shared" si="13"/>
        <v>#REF!</v>
      </c>
      <c r="P187" s="150" t="str">
        <f t="shared" si="14"/>
        <v/>
      </c>
      <c r="Q187" s="361"/>
      <c r="R187" s="381"/>
      <c r="S187" s="201"/>
      <c r="T187" s="397"/>
      <c r="U187" s="386"/>
      <c r="V187" s="104">
        <v>0.5</v>
      </c>
      <c r="W187" s="98" t="e">
        <f>IF((Y186-43)&lt;0,0,(Y186-43))</f>
        <v>#REF!</v>
      </c>
      <c r="X187" s="105" t="s">
        <v>54</v>
      </c>
      <c r="Y187" s="106" t="e">
        <f>(Y186-Y185)-J191*24</f>
        <v>#REF!</v>
      </c>
      <c r="Z187" s="107" t="s">
        <v>55</v>
      </c>
      <c r="AB187" s="174" t="s">
        <v>54</v>
      </c>
      <c r="AC187" s="152" t="e">
        <f t="shared" si="17"/>
        <v>#REF!</v>
      </c>
    </row>
    <row r="188" spans="1:29" s="41" customFormat="1" ht="15.75" thickBot="1" x14ac:dyDescent="0.3">
      <c r="A188" s="143" t="s">
        <v>56</v>
      </c>
      <c r="B188" s="144">
        <v>43265</v>
      </c>
      <c r="C188" s="195">
        <v>0.375</v>
      </c>
      <c r="D188" s="196">
        <v>0.54166666666666663</v>
      </c>
      <c r="E188" s="196">
        <v>0.58333333333333337</v>
      </c>
      <c r="F188" s="197">
        <v>0.70833333333333337</v>
      </c>
      <c r="G188" s="378"/>
      <c r="H188" s="202" t="s">
        <v>44</v>
      </c>
      <c r="I188" s="146" t="e">
        <f>IF(H188="Normal",#REF!,IF(H188="Recup",#REF!,IF(H188="CP journée",#REF!,IF(H188="Enceinte",#REF!,IF(H188="temps partiel",#REF!,IF(H188="Sans solde",#REF!,IF(H188="Arrêt",#REF!,IF(H188="CP matin",#REF!,IF(H188="Déplacement",#REF!,IF(H188="CP Après-midi",#REF!,IF(H188="Férié",#REF!,IF(H188="Maternité",#REF!,0))))))))))))</f>
        <v>#REF!</v>
      </c>
      <c r="J188" s="145" t="e">
        <f>IF(H188="Demi CP",I188,IF(AND(H188="Déplacement",N188="Arrivée Chine",B188&gt;=#REF!,B188&lt;=#REF!),(D188-C188)+(F188-E188)-#REF!,IF(AND(H188="Déplacement",N188="Arrivée Chine",B188&gt;#REF!,B188&lt;#REF!),(D188-C188)+(F188-E188)-#REF!,IF(AND(H188="Déplacement",N188="Arrivée Chine",B188&gt;#REF!),(D188-C188)+(F188-E188)-#REF!,IF(AND(H188="Déplacement",((D188-C188)+(F188-E188))&lt;I188),I188,IF(AND(H188="Déplacement",N188="Arrivée Chine",B188&lt;#REF!),(D188-C188)+(F188-E188)-#REF!,IF(AND(H188="Déplacement",N188="Retour Chine",B188&gt;=#REF!,B188&lt;=#REF!),(D188-C188)+(F188-E188)+#REF!,IF(AND(H188="Déplacement",N188="Retour Chine",B188&gt;#REF!,B188&lt;#REF!),(D188-C188)+(F188-E188)+#REF!,IF(AND(H188="Déplacement",N188="Retour Chine",B188&gt;#REF!),(D188-C188)+(F188-E188)+#REF!,IF(AND(H188="Déplacement",((D188-C188)+(F188-E188))&lt;I188),I188,IF(AND(H188="Déplacement",N188="Retour Chine",B188&lt;#REF!),(D188-C188)+(F188-E188)+#REF!,(D188-C188)+(F188-E188))))))))))))</f>
        <v>#REF!</v>
      </c>
      <c r="K188" s="156" t="e">
        <f>IF(L188&gt;0,#REF!-L188,0)</f>
        <v>#REF!</v>
      </c>
      <c r="L188" s="157" t="e">
        <f>IF(OR(H188="Recup"),#REF!-J188,#REF!)</f>
        <v>#REF!</v>
      </c>
      <c r="M188" s="199"/>
      <c r="N188" s="200"/>
      <c r="O188" s="149" t="e">
        <f t="shared" si="13"/>
        <v>#REF!</v>
      </c>
      <c r="P188" s="150" t="str">
        <f t="shared" si="14"/>
        <v/>
      </c>
      <c r="Q188" s="361"/>
      <c r="R188" s="381"/>
      <c r="S188" s="201"/>
      <c r="T188" s="397"/>
      <c r="U188" s="386"/>
      <c r="V188" s="110">
        <v>1</v>
      </c>
      <c r="W188" s="98" t="e">
        <f>IF(M191="",J191*24,0)</f>
        <v>#REF!</v>
      </c>
      <c r="X188" s="111" t="s">
        <v>57</v>
      </c>
      <c r="Y188" s="112">
        <f>COUNTIF(H185:H189,"Arrêt")</f>
        <v>0</v>
      </c>
      <c r="Z188" s="107">
        <f>COUNTIF(H185:H189,"Férié")</f>
        <v>0</v>
      </c>
      <c r="AB188" s="175" t="s">
        <v>57</v>
      </c>
      <c r="AC188" s="152">
        <f t="shared" si="17"/>
        <v>0</v>
      </c>
    </row>
    <row r="189" spans="1:29" s="41" customFormat="1" ht="15.75" customHeight="1" thickBot="1" x14ac:dyDescent="0.3">
      <c r="A189" s="143" t="s">
        <v>58</v>
      </c>
      <c r="B189" s="144">
        <v>43266</v>
      </c>
      <c r="C189" s="195">
        <v>0.375</v>
      </c>
      <c r="D189" s="196">
        <v>0.54166666666666663</v>
      </c>
      <c r="E189" s="196">
        <v>0.58333333333333337</v>
      </c>
      <c r="F189" s="197">
        <v>0.70833333333333337</v>
      </c>
      <c r="G189" s="378"/>
      <c r="H189" s="198" t="s">
        <v>44</v>
      </c>
      <c r="I189" s="146" t="e">
        <f>IF(H189="Normal",#REF!,IF(H189="Recup",#REF!,IF(H189="CP journée",#REF!,IF(H189="Enceinte",#REF!,IF(H189="temps partiel",#REF!,IF(H189="Sans solde",#REF!,IF(H189="Arrêt",#REF!,IF(H189="CP matin",#REF!,IF(H189="Déplacement",#REF!,IF(H189="CP Après-midi",#REF!,IF(H189="Férié",#REF!,IF(H189="Maternité",#REF!,0))))))))))))</f>
        <v>#REF!</v>
      </c>
      <c r="J189" s="145" t="e">
        <f>IF(H189="Demi CP",I189,IF(AND(H189="Déplacement",N189="Arrivée Chine",B189&gt;=#REF!,B189&lt;=#REF!),(D189-C189)+(F189-E189)-#REF!,IF(AND(H189="Déplacement",N189="Arrivée Chine",B189&gt;#REF!,B189&lt;#REF!),(D189-C189)+(F189-E189)-#REF!,IF(AND(H189="Déplacement",N189="Arrivée Chine",B189&gt;#REF!),(D189-C189)+(F189-E189)-#REF!,IF(AND(H189="Déplacement",((D189-C189)+(F189-E189))&lt;I189),I189,IF(AND(H189="Déplacement",N189="Arrivée Chine",B189&lt;#REF!),(D189-C189)+(F189-E189)-#REF!,IF(AND(H189="Déplacement",N189="Retour Chine",B189&gt;=#REF!,B189&lt;=#REF!),(D189-C189)+(F189-E189)+#REF!,IF(AND(H189="Déplacement",N189="Retour Chine",B189&gt;#REF!,B189&lt;#REF!),(D189-C189)+(F189-E189)+#REF!,IF(AND(H189="Déplacement",N189="Retour Chine",B189&gt;#REF!),(D189-C189)+(F189-E189)+#REF!,IF(AND(H189="Déplacement",((D189-C189)+(F189-E189))&lt;I189),I189,IF(AND(H189="Déplacement",N189="Retour Chine",B189&lt;#REF!),(D189-C189)+(F189-E189)+#REF!,(D189-C189)+(F189-E189))))))))))))</f>
        <v>#REF!</v>
      </c>
      <c r="K189" s="153" t="e">
        <f>IF(L189&gt;0,#REF!-L189,0)</f>
        <v>#REF!</v>
      </c>
      <c r="L189" s="154" t="e">
        <f>IF(OR(H189="Recup"),#REF!-J189,#REF!)</f>
        <v>#REF!</v>
      </c>
      <c r="M189" s="199"/>
      <c r="N189" s="200"/>
      <c r="O189" s="149" t="e">
        <f t="shared" si="13"/>
        <v>#REF!</v>
      </c>
      <c r="P189" s="150" t="str">
        <f t="shared" si="14"/>
        <v/>
      </c>
      <c r="Q189" s="361"/>
      <c r="R189" s="381"/>
      <c r="S189" s="201"/>
      <c r="T189" s="397"/>
      <c r="U189" s="386"/>
      <c r="V189" s="113" t="s">
        <v>3</v>
      </c>
      <c r="W189" s="114" t="e">
        <f>IF(G185="Enceinte",(SUM(L185:L189))-COUNTIF(H185:H189,"Recup")*#REF!,SUM(L185:L189))</f>
        <v>#REF!</v>
      </c>
      <c r="X189" s="115" t="s">
        <v>59</v>
      </c>
      <c r="Y189" s="116">
        <f>COUNTIF(H185:H189,"sans solde")</f>
        <v>0</v>
      </c>
      <c r="Z189" s="328" t="s">
        <v>148</v>
      </c>
      <c r="AB189" s="176" t="s">
        <v>59</v>
      </c>
      <c r="AC189" s="152">
        <f t="shared" si="17"/>
        <v>0</v>
      </c>
    </row>
    <row r="190" spans="1:29" s="41" customFormat="1" x14ac:dyDescent="0.25">
      <c r="A190" s="143" t="s">
        <v>60</v>
      </c>
      <c r="B190" s="144">
        <v>43267</v>
      </c>
      <c r="C190" s="203"/>
      <c r="D190" s="204"/>
      <c r="E190" s="204"/>
      <c r="F190" s="205"/>
      <c r="G190" s="378"/>
      <c r="H190" s="206"/>
      <c r="I190" s="146">
        <f>IF(H190="Normal",#REF!,IF(H190="Recup",#REF!,IF(H190="CP journée",#REF!,IF(H190="Enceinte",#REF!,IF(H190="temps partiel",#REF!,IF(H190="Sans solde",#REF!,IF(H190="Arrêt",#REF!,IF(H190="CP matin",#REF!,IF(H190="Déplacement",#REF!,IF(H190="CP Après-midi",#REF!,IF(H190="Férié",#REF!,IF(H190="Maternité",#REF!,0))))))))))))</f>
        <v>0</v>
      </c>
      <c r="J190" s="145" t="e">
        <f>IF(H190="Demi CP",I190,IF(AND(H190="Déplacement",N190="Arrivée Chine",B190&gt;=#REF!,B190&lt;=#REF!),(D190-C190)+(F190-E190)-#REF!,IF(AND(H190="Déplacement",N190="Arrivée Chine",B190&gt;#REF!,B190&lt;#REF!),(D190-C190)+(F190-E190)-#REF!,IF(AND(H190="Déplacement",N190="Arrivée Chine",B190&gt;#REF!),(D190-C190)+(F190-E190)-#REF!,IF(AND(H190="Déplacement",((D190-C190)+(F190-E190))&lt;I190),I190,IF(AND(H190="Déplacement",N190="Arrivée Chine",B190&lt;#REF!),(D190-C190)+(F190-E190)-#REF!,IF(AND(H190="Déplacement",N190="Retour Chine",B190&gt;=#REF!,B190&lt;=#REF!),(D190-C190)+(F190-E190)+#REF!,IF(AND(H190="Déplacement",N190="Retour Chine",B190&gt;#REF!,B190&lt;#REF!),(D190-C190)+(F190-E190)+#REF!,IF(AND(H190="Déplacement",N190="Retour Chine",B190&gt;#REF!),(D190-C190)+(F190-E190)+#REF!,IF(AND(H190="Déplacement",((D190-C190)+(F190-E190))&lt;I190),I190,IF(AND(H190="Déplacement",N190="Retour Chine",B190&lt;#REF!),(D190-C190)+(F190-E190)+#REF!,(D190-C190)+(F190-E190))))))))))))</f>
        <v>#REF!</v>
      </c>
      <c r="K190" s="161" t="e">
        <f>IF(L190&gt;0,#REF!-L190,0)</f>
        <v>#REF!</v>
      </c>
      <c r="L190" s="162" t="e">
        <f>IF(OR(H190="Recup"),#REF!-J190,#REF!)</f>
        <v>#REF!</v>
      </c>
      <c r="M190" s="199"/>
      <c r="N190" s="200"/>
      <c r="O190" s="149" t="e">
        <f t="shared" si="13"/>
        <v>#REF!</v>
      </c>
      <c r="P190" s="150" t="str">
        <f t="shared" si="14"/>
        <v/>
      </c>
      <c r="Q190" s="361"/>
      <c r="R190" s="381"/>
      <c r="S190" s="201"/>
      <c r="T190" s="397"/>
      <c r="U190" s="386"/>
      <c r="V190" s="119" t="s">
        <v>61</v>
      </c>
      <c r="W190" s="120" t="e">
        <f>IF(AND(G185="Temps partiel",Y187&gt;0),Y187-W191-W187-W188,0)</f>
        <v>#REF!</v>
      </c>
      <c r="X190" s="121" t="s">
        <v>62</v>
      </c>
      <c r="Y190" s="122">
        <f>COUNTIF(H185:H189,"CP journée")+(COUNTIF(H185:H189,"CP matin"))/2+(COUNTIF(H185:H189,"CP Après-midi"))/2</f>
        <v>0</v>
      </c>
      <c r="Z190" s="329"/>
      <c r="AB190" s="177" t="s">
        <v>62</v>
      </c>
      <c r="AC190" s="152">
        <f t="shared" si="17"/>
        <v>0</v>
      </c>
    </row>
    <row r="191" spans="1:29" s="41" customFormat="1" ht="15.75" thickBot="1" x14ac:dyDescent="0.3">
      <c r="A191" s="164" t="s">
        <v>64</v>
      </c>
      <c r="B191" s="165">
        <v>43268</v>
      </c>
      <c r="C191" s="207"/>
      <c r="D191" s="208"/>
      <c r="E191" s="208"/>
      <c r="F191" s="209"/>
      <c r="G191" s="379"/>
      <c r="H191" s="210"/>
      <c r="I191" s="166">
        <f>IF(H191="Normal",#REF!,IF(H191="Recup",#REF!,IF(H191="CP journée",#REF!,IF(H191="Enceinte",#REF!,IF(H191="temps partiel",#REF!,IF(H191="Sans solde",#REF!,IF(H191="Arrêt",#REF!,IF(H191="CP matin",#REF!,IF(H191="Déplacement",#REF!,IF(H191="CP Après-midi",#REF!,IF(H191="Férié",#REF!,IF(H191="Maternité",#REF!,0))))))))))))</f>
        <v>0</v>
      </c>
      <c r="J191" s="167" t="e">
        <f>IF(H191="Demi CP",I191,IF(AND(H191="Déplacement",N191="Arrivée Chine",B191&gt;=#REF!,B191&lt;=#REF!),(D191-C191)+(F191-E191)-#REF!,IF(AND(H191="Déplacement",N191="Arrivée Chine",B191&gt;#REF!,B191&lt;#REF!),(D191-C191)+(F191-E191)-#REF!,IF(AND(H191="Déplacement",N191="Arrivée Chine",B191&gt;#REF!),(D191-C191)+(F191-E191)-#REF!,IF(AND(H191="Déplacement",((D191-C191)+(F191-E191))&lt;I191),I191,IF(AND(H191="Déplacement",N191="Arrivée Chine",B191&lt;#REF!),(D191-C191)+(F191-E191)-#REF!,IF(AND(H191="Déplacement",N191="Retour Chine",B191&gt;=#REF!,B191&lt;=#REF!),(D191-C191)+(F191-E191)+#REF!,IF(AND(H191="Déplacement",N191="Retour Chine",B191&gt;#REF!,B191&lt;#REF!),(D191-C191)+(F191-E191)+#REF!,IF(AND(H191="Déplacement",N191="Retour Chine",B191&gt;#REF!),(D191-C191)+(F191-E191)+#REF!,IF(AND(H191="Déplacement",((D191-C191)+(F191-E191))&lt;I191),I191,IF(AND(H191="Déplacement",N191="Retour Chine",B191&lt;#REF!),(D191-C191)+(F191-E191)+#REF!,(D191-C191)+(F191-E191))))))))))))</f>
        <v>#REF!</v>
      </c>
      <c r="K191" s="168" t="e">
        <f>IF(L191&gt;0,#REF!-L191,0)</f>
        <v>#REF!</v>
      </c>
      <c r="L191" s="169" t="e">
        <f>IF(OR(H191="Recup"),#REF!-J191,#REF!)</f>
        <v>#REF!</v>
      </c>
      <c r="M191" s="211"/>
      <c r="N191" s="212"/>
      <c r="O191" s="170" t="e">
        <f t="shared" si="13"/>
        <v>#REF!</v>
      </c>
      <c r="P191" s="171" t="str">
        <f t="shared" si="14"/>
        <v/>
      </c>
      <c r="Q191" s="362"/>
      <c r="R191" s="382"/>
      <c r="S191" s="213"/>
      <c r="T191" s="397"/>
      <c r="U191" s="387"/>
      <c r="V191" s="129" t="s">
        <v>65</v>
      </c>
      <c r="W191" s="130" t="e">
        <f>IF(AND(G185="Temps partiel",Y187&gt;3),Y187-3-W187-W188,0)</f>
        <v>#REF!</v>
      </c>
      <c r="X191" s="131" t="s">
        <v>66</v>
      </c>
      <c r="Y191" s="132" t="e">
        <f>W185+(W186*1.25)+(W187*1.5)+(W188*2)+(W190*1.1)+(W191*1.25)</f>
        <v>#REF!</v>
      </c>
      <c r="Z191" s="244" t="e">
        <f>IF(SUM(J185:J191)*24-SUM(I185:I191)*24&lt;0,(SUM(J185:J191)*24-SUM(I185:I191)*24),0)</f>
        <v>#REF!</v>
      </c>
      <c r="AB191" s="178" t="s">
        <v>50</v>
      </c>
      <c r="AC191" s="152">
        <f>Z200+Z172+Z179+Z186+Z193</f>
        <v>0</v>
      </c>
    </row>
    <row r="192" spans="1:29" s="41" customFormat="1" ht="30" customHeight="1" x14ac:dyDescent="0.25">
      <c r="A192" s="133" t="s">
        <v>43</v>
      </c>
      <c r="B192" s="134">
        <v>43269</v>
      </c>
      <c r="C192" s="188">
        <v>0.375</v>
      </c>
      <c r="D192" s="189">
        <v>0.54166666666666663</v>
      </c>
      <c r="E192" s="189">
        <v>0.58333333333333337</v>
      </c>
      <c r="F192" s="190">
        <v>0.70833333333333337</v>
      </c>
      <c r="G192" s="377"/>
      <c r="H192" s="191" t="s">
        <v>44</v>
      </c>
      <c r="I192" s="136" t="e">
        <f>IF(H192="Normal",#REF!,IF(H192="Recup",#REF!,IF(H192="CP journée",#REF!,IF(H192="Enceinte",#REF!,IF(H192="temps partiel",#REF!,IF(H192="Sans solde",#REF!,IF(H192="Arrêt",#REF!,IF(H192="CP matin",#REF!,IF(H192="Déplacement",#REF!,IF(H192="CP Après-midi",#REF!,IF(H192="Férié",#REF!,IF(H192="Maternité",#REF!,0))))))))))))</f>
        <v>#REF!</v>
      </c>
      <c r="J192" s="135" t="e">
        <f>IF(H192="Demi CP",I192,IF(AND(H192="Déplacement",N192="Arrivée Chine",B192&gt;=#REF!,B192&lt;=#REF!),(D192-C192)+(F192-E192)-#REF!,IF(AND(H192="Déplacement",N192="Arrivée Chine",B192&gt;#REF!,B192&lt;#REF!),(D192-C192)+(F192-E192)-#REF!,IF(AND(H192="Déplacement",N192="Arrivée Chine",B192&gt;#REF!),(D192-C192)+(F192-E192)-#REF!,IF(AND(H192="Déplacement",((D192-C192)+(F192-E192))&lt;I192),I192,IF(AND(H192="Déplacement",N192="Arrivée Chine",B192&lt;#REF!),(D192-C192)+(F192-E192)-#REF!,IF(AND(H192="Déplacement",N192="Retour Chine",B192&gt;=#REF!,B192&lt;=#REF!),(D192-C192)+(F192-E192)+#REF!,IF(AND(H192="Déplacement",N192="Retour Chine",B192&gt;#REF!,B192&lt;#REF!),(D192-C192)+(F192-E192)+#REF!,IF(AND(H192="Déplacement",N192="Retour Chine",B192&gt;#REF!),(D192-C192)+(F192-E192)+#REF!,IF(AND(H192="Déplacement",((D192-C192)+(F192-E192))&lt;I192),I192,IF(AND(H192="Déplacement",N192="Retour Chine",B192&lt;#REF!),(D192-C192)+(F192-E192)+#REF!,(D192-C192)+(F192-E192))))))))))))</f>
        <v>#REF!</v>
      </c>
      <c r="K192" s="137" t="e">
        <f>IF(L192&gt;0,#REF!-L192,0)</f>
        <v>#REF!</v>
      </c>
      <c r="L192" s="138" t="e">
        <f>IF(OR(H192="Recup"),#REF!-J192,#REF!)</f>
        <v>#REF!</v>
      </c>
      <c r="M192" s="192"/>
      <c r="N192" s="193"/>
      <c r="O192" s="139" t="e">
        <f t="shared" si="13"/>
        <v>#REF!</v>
      </c>
      <c r="P192" s="140" t="str">
        <f t="shared" si="14"/>
        <v/>
      </c>
      <c r="Q192" s="360" t="s">
        <v>45</v>
      </c>
      <c r="R192" s="380" t="s">
        <v>46</v>
      </c>
      <c r="S192" s="194"/>
      <c r="T192" s="396" t="s">
        <v>96</v>
      </c>
      <c r="U192" s="385" t="s">
        <v>101</v>
      </c>
      <c r="V192" s="86" t="s">
        <v>49</v>
      </c>
      <c r="W192" s="87" t="e">
        <f>IF(AND(G192="",(Y194)&gt;0),Y194-W193-W194,IF(AND(G192="Enceinte",(Y194)&gt;0),Y194-W193-W194,0))</f>
        <v>#REF!</v>
      </c>
      <c r="X192" s="88" t="s">
        <v>34</v>
      </c>
      <c r="Y192" s="89" t="e">
        <f>(SUM(I192:I196)*24+SUM(K192:K196)*24)</f>
        <v>#REF!</v>
      </c>
      <c r="Z192" s="90" t="s">
        <v>50</v>
      </c>
      <c r="AB192" s="179"/>
      <c r="AC192" s="179"/>
    </row>
    <row r="193" spans="1:29" s="41" customFormat="1" ht="15.75" thickBot="1" x14ac:dyDescent="0.3">
      <c r="A193" s="143" t="s">
        <v>51</v>
      </c>
      <c r="B193" s="144">
        <v>43270</v>
      </c>
      <c r="C193" s="195">
        <v>0.375</v>
      </c>
      <c r="D193" s="196">
        <v>0.54166666666666663</v>
      </c>
      <c r="E193" s="196">
        <v>0.58333333333333337</v>
      </c>
      <c r="F193" s="197">
        <v>0.70833333333333337</v>
      </c>
      <c r="G193" s="378"/>
      <c r="H193" s="198" t="s">
        <v>44</v>
      </c>
      <c r="I193" s="146" t="e">
        <f>IF(H193="Normal",#REF!,IF(H193="Recup",#REF!,IF(H193="CP journée",#REF!,IF(H193="Enceinte",#REF!,IF(H193="temps partiel",#REF!,IF(H193="Sans solde",#REF!,IF(H193="Arrêt",#REF!,IF(H193="CP matin",#REF!,IF(H193="Déplacement",#REF!,IF(H193="CP Après-midi",#REF!,IF(H193="Férié",#REF!,IF(H193="Maternité",#REF!,0))))))))))))</f>
        <v>#REF!</v>
      </c>
      <c r="J193" s="145" t="e">
        <f>IF(H193="Demi CP",I193,IF(AND(H193="Déplacement",N193="Arrivée Chine",B193&gt;=#REF!,B193&lt;=#REF!),(D193-C193)+(F193-E193)-#REF!,IF(AND(H193="Déplacement",N193="Arrivée Chine",B193&gt;#REF!,B193&lt;#REF!),(D193-C193)+(F193-E193)-#REF!,IF(AND(H193="Déplacement",N193="Arrivée Chine",B193&gt;#REF!),(D193-C193)+(F193-E193)-#REF!,IF(AND(H193="Déplacement",((D193-C193)+(F193-E193))&lt;I193),I193,IF(AND(H193="Déplacement",N193="Arrivée Chine",B193&lt;#REF!),(D193-C193)+(F193-E193)-#REF!,IF(AND(H193="Déplacement",N193="Retour Chine",B193&gt;=#REF!,B193&lt;=#REF!),(D193-C193)+(F193-E193)+#REF!,IF(AND(H193="Déplacement",N193="Retour Chine",B193&gt;#REF!,B193&lt;#REF!),(D193-C193)+(F193-E193)+#REF!,IF(AND(H193="Déplacement",N193="Retour Chine",B193&gt;#REF!),(D193-C193)+(F193-E193)+#REF!,IF(AND(H193="Déplacement",((D193-C193)+(F193-E193))&lt;I193),I193,IF(AND(H193="Déplacement",N193="Retour Chine",B193&lt;#REF!),(D193-C193)+(F193-E193)+#REF!,(D193-C193)+(F193-E193))))))))))))</f>
        <v>#REF!</v>
      </c>
      <c r="K193" s="147" t="e">
        <f>IF(L193&gt;0,#REF!-L193,0)</f>
        <v>#REF!</v>
      </c>
      <c r="L193" s="148" t="e">
        <f>IF(OR(H193="Recup"),#REF!-J193,#REF!)</f>
        <v>#REF!</v>
      </c>
      <c r="M193" s="199"/>
      <c r="N193" s="200"/>
      <c r="O193" s="149" t="e">
        <f t="shared" si="13"/>
        <v>#REF!</v>
      </c>
      <c r="P193" s="150" t="str">
        <f t="shared" si="14"/>
        <v/>
      </c>
      <c r="Q193" s="361"/>
      <c r="R193" s="381"/>
      <c r="S193" s="201"/>
      <c r="T193" s="397"/>
      <c r="U193" s="386"/>
      <c r="V193" s="97" t="s">
        <v>52</v>
      </c>
      <c r="W193" s="98" t="e">
        <f>IF(AND(G192="",(Y193-35)&gt;0),(Y193-35-W194-W195),IF(AND(G192="Enceinte",(Y193-35)&gt;0),(Y193-35-W194-W195),0))</f>
        <v>#REF!</v>
      </c>
      <c r="X193" s="99" t="s">
        <v>35</v>
      </c>
      <c r="Y193" s="100" t="e">
        <f>(SUM(J192:J198))*24-(SUM(O192:O198))*24</f>
        <v>#REF!</v>
      </c>
      <c r="Z193" s="101">
        <f>SUM(P192:P198)</f>
        <v>0</v>
      </c>
      <c r="AB193" s="394" t="s">
        <v>70</v>
      </c>
      <c r="AC193" s="392" t="e">
        <f>Y177+Y184+Y191+Y198+Y205</f>
        <v>#REF!</v>
      </c>
    </row>
    <row r="194" spans="1:29" s="41" customFormat="1" ht="15.75" thickBot="1" x14ac:dyDescent="0.3">
      <c r="A194" s="143" t="s">
        <v>53</v>
      </c>
      <c r="B194" s="144">
        <v>43271</v>
      </c>
      <c r="C194" s="195">
        <v>0.375</v>
      </c>
      <c r="D194" s="196">
        <v>0.54166666666666663</v>
      </c>
      <c r="E194" s="196">
        <v>0.58333333333333337</v>
      </c>
      <c r="F194" s="197">
        <v>0.70833333333333337</v>
      </c>
      <c r="G194" s="378"/>
      <c r="H194" s="198" t="s">
        <v>44</v>
      </c>
      <c r="I194" s="146" t="e">
        <f>IF(H194="Normal",#REF!,IF(H194="Recup",#REF!,IF(H194="CP journée",#REF!,IF(H194="Enceinte",#REF!,IF(H194="temps partiel",#REF!,IF(H194="Sans solde",#REF!,IF(H194="Arrêt",#REF!,IF(H194="CP matin",#REF!,IF(H194="Déplacement",#REF!,IF(H194="CP Après-midi",#REF!,IF(H194="Férié",#REF!,IF(H194="Maternité",#REF!,0))))))))))))</f>
        <v>#REF!</v>
      </c>
      <c r="J194" s="145" t="e">
        <f>IF(H194="Demi CP",I194,IF(AND(H194="Déplacement",N194="Arrivée Chine",B194&gt;=#REF!,B194&lt;=#REF!),(D194-C194)+(F194-E194)-#REF!,IF(AND(H194="Déplacement",N194="Arrivée Chine",B194&gt;#REF!,B194&lt;#REF!),(D194-C194)+(F194-E194)-#REF!,IF(AND(H194="Déplacement",N194="Arrivée Chine",B194&gt;#REF!),(D194-C194)+(F194-E194)-#REF!,IF(AND(H194="Déplacement",((D194-C194)+(F194-E194))&lt;I194),I194,IF(AND(H194="Déplacement",N194="Arrivée Chine",B194&lt;#REF!),(D194-C194)+(F194-E194)-#REF!,IF(AND(H194="Déplacement",N194="Retour Chine",B194&gt;=#REF!,B194&lt;=#REF!),(D194-C194)+(F194-E194)+#REF!,IF(AND(H194="Déplacement",N194="Retour Chine",B194&gt;#REF!,B194&lt;#REF!),(D194-C194)+(F194-E194)+#REF!,IF(AND(H194="Déplacement",N194="Retour Chine",B194&gt;#REF!),(D194-C194)+(F194-E194)+#REF!,IF(AND(H194="Déplacement",((D194-C194)+(F194-E194))&lt;I194),I194,IF(AND(H194="Déplacement",N194="Retour Chine",B194&lt;#REF!),(D194-C194)+(F194-E194)+#REF!,(D194-C194)+(F194-E194))))))))))))</f>
        <v>#REF!</v>
      </c>
      <c r="K194" s="153" t="e">
        <f>IF(L194&gt;0,#REF!-L194,0)</f>
        <v>#REF!</v>
      </c>
      <c r="L194" s="154" t="e">
        <f>IF(OR(H194="Recup"),#REF!-J194,#REF!)</f>
        <v>#REF!</v>
      </c>
      <c r="M194" s="199"/>
      <c r="N194" s="200"/>
      <c r="O194" s="149" t="e">
        <f t="shared" si="13"/>
        <v>#REF!</v>
      </c>
      <c r="P194" s="150" t="str">
        <f t="shared" si="14"/>
        <v/>
      </c>
      <c r="Q194" s="361"/>
      <c r="R194" s="381"/>
      <c r="S194" s="201"/>
      <c r="T194" s="397"/>
      <c r="U194" s="386"/>
      <c r="V194" s="104">
        <v>0.5</v>
      </c>
      <c r="W194" s="98" t="e">
        <f>IF((Y193-43)&lt;0,0,(Y193-43))</f>
        <v>#REF!</v>
      </c>
      <c r="X194" s="105" t="s">
        <v>54</v>
      </c>
      <c r="Y194" s="106" t="e">
        <f>(Y193-Y192)-J198*24</f>
        <v>#REF!</v>
      </c>
      <c r="Z194" s="107" t="s">
        <v>55</v>
      </c>
      <c r="AB194" s="395"/>
      <c r="AC194" s="393"/>
    </row>
    <row r="195" spans="1:29" s="41" customFormat="1" ht="15.75" thickBot="1" x14ac:dyDescent="0.3">
      <c r="A195" s="143" t="s">
        <v>56</v>
      </c>
      <c r="B195" s="144">
        <v>43272</v>
      </c>
      <c r="C195" s="195">
        <v>0.375</v>
      </c>
      <c r="D195" s="196">
        <v>0.54166666666666663</v>
      </c>
      <c r="E195" s="196">
        <v>0.58333333333333337</v>
      </c>
      <c r="F195" s="197">
        <v>0.70833333333333337</v>
      </c>
      <c r="G195" s="378"/>
      <c r="H195" s="202" t="s">
        <v>44</v>
      </c>
      <c r="I195" s="146" t="e">
        <f>IF(H195="Normal",#REF!,IF(H195="Recup",#REF!,IF(H195="CP journée",#REF!,IF(H195="Enceinte",#REF!,IF(H195="temps partiel",#REF!,IF(H195="Sans solde",#REF!,IF(H195="Arrêt",#REF!,IF(H195="CP matin",#REF!,IF(H195="Déplacement",#REF!,IF(H195="CP Après-midi",#REF!,IF(H195="Férié",#REF!,IF(H195="Maternité",#REF!,0))))))))))))</f>
        <v>#REF!</v>
      </c>
      <c r="J195" s="145" t="e">
        <f>IF(H195="Demi CP",I195,IF(AND(H195="Déplacement",N195="Arrivée Chine",B195&gt;=#REF!,B195&lt;=#REF!),(D195-C195)+(F195-E195)-#REF!,IF(AND(H195="Déplacement",N195="Arrivée Chine",B195&gt;#REF!,B195&lt;#REF!),(D195-C195)+(F195-E195)-#REF!,IF(AND(H195="Déplacement",N195="Arrivée Chine",B195&gt;#REF!),(D195-C195)+(F195-E195)-#REF!,IF(AND(H195="Déplacement",((D195-C195)+(F195-E195))&lt;I195),I195,IF(AND(H195="Déplacement",N195="Arrivée Chine",B195&lt;#REF!),(D195-C195)+(F195-E195)-#REF!,IF(AND(H195="Déplacement",N195="Retour Chine",B195&gt;=#REF!,B195&lt;=#REF!),(D195-C195)+(F195-E195)+#REF!,IF(AND(H195="Déplacement",N195="Retour Chine",B195&gt;#REF!,B195&lt;#REF!),(D195-C195)+(F195-E195)+#REF!,IF(AND(H195="Déplacement",N195="Retour Chine",B195&gt;#REF!),(D195-C195)+(F195-E195)+#REF!,IF(AND(H195="Déplacement",((D195-C195)+(F195-E195))&lt;I195),I195,IF(AND(H195="Déplacement",N195="Retour Chine",B195&lt;#REF!),(D195-C195)+(F195-E195)+#REF!,(D195-C195)+(F195-E195))))))))))))</f>
        <v>#REF!</v>
      </c>
      <c r="K195" s="156" t="e">
        <f>IF(L195&gt;0,#REF!-L195,0)</f>
        <v>#REF!</v>
      </c>
      <c r="L195" s="157" t="e">
        <f>IF(OR(H195="Recup"),#REF!-J195,#REF!)</f>
        <v>#REF!</v>
      </c>
      <c r="M195" s="199"/>
      <c r="N195" s="200"/>
      <c r="O195" s="149" t="e">
        <f t="shared" si="13"/>
        <v>#REF!</v>
      </c>
      <c r="P195" s="150" t="str">
        <f t="shared" si="14"/>
        <v/>
      </c>
      <c r="Q195" s="361"/>
      <c r="R195" s="381"/>
      <c r="S195" s="201"/>
      <c r="T195" s="397"/>
      <c r="U195" s="386"/>
      <c r="V195" s="110">
        <v>1</v>
      </c>
      <c r="W195" s="98" t="e">
        <f>IF(M198="",J198*24,0)</f>
        <v>#REF!</v>
      </c>
      <c r="X195" s="111" t="s">
        <v>57</v>
      </c>
      <c r="Y195" s="112">
        <f>COUNTIF(H192:H196,"Arrêt")</f>
        <v>0</v>
      </c>
      <c r="Z195" s="107">
        <f>COUNTIF(H192:H196,"Férié")</f>
        <v>0</v>
      </c>
    </row>
    <row r="196" spans="1:29" s="41" customFormat="1" ht="15.75" customHeight="1" thickBot="1" x14ac:dyDescent="0.3">
      <c r="A196" s="143" t="s">
        <v>58</v>
      </c>
      <c r="B196" s="144">
        <v>43273</v>
      </c>
      <c r="C196" s="195">
        <v>0.375</v>
      </c>
      <c r="D196" s="196">
        <v>0.54166666666666663</v>
      </c>
      <c r="E196" s="196">
        <v>0.58333333333333337</v>
      </c>
      <c r="F196" s="197">
        <v>0.70833333333333337</v>
      </c>
      <c r="G196" s="378"/>
      <c r="H196" s="198" t="s">
        <v>44</v>
      </c>
      <c r="I196" s="146" t="e">
        <f>IF(H196="Normal",#REF!,IF(H196="Recup",#REF!,IF(H196="CP journée",#REF!,IF(H196="Enceinte",#REF!,IF(H196="temps partiel",#REF!,IF(H196="Sans solde",#REF!,IF(H196="Arrêt",#REF!,IF(H196="CP matin",#REF!,IF(H196="Déplacement",#REF!,IF(H196="CP Après-midi",#REF!,IF(H196="Férié",#REF!,IF(H196="Maternité",#REF!,0))))))))))))</f>
        <v>#REF!</v>
      </c>
      <c r="J196" s="145" t="e">
        <f>IF(H196="Demi CP",I196,IF(AND(H196="Déplacement",N196="Arrivée Chine",B196&gt;=#REF!,B196&lt;=#REF!),(D196-C196)+(F196-E196)-#REF!,IF(AND(H196="Déplacement",N196="Arrivée Chine",B196&gt;#REF!,B196&lt;#REF!),(D196-C196)+(F196-E196)-#REF!,IF(AND(H196="Déplacement",N196="Arrivée Chine",B196&gt;#REF!),(D196-C196)+(F196-E196)-#REF!,IF(AND(H196="Déplacement",((D196-C196)+(F196-E196))&lt;I196),I196,IF(AND(H196="Déplacement",N196="Arrivée Chine",B196&lt;#REF!),(D196-C196)+(F196-E196)-#REF!,IF(AND(H196="Déplacement",N196="Retour Chine",B196&gt;=#REF!,B196&lt;=#REF!),(D196-C196)+(F196-E196)+#REF!,IF(AND(H196="Déplacement",N196="Retour Chine",B196&gt;#REF!,B196&lt;#REF!),(D196-C196)+(F196-E196)+#REF!,IF(AND(H196="Déplacement",N196="Retour Chine",B196&gt;#REF!),(D196-C196)+(F196-E196)+#REF!,IF(AND(H196="Déplacement",((D196-C196)+(F196-E196))&lt;I196),I196,IF(AND(H196="Déplacement",N196="Retour Chine",B196&lt;#REF!),(D196-C196)+(F196-E196)+#REF!,(D196-C196)+(F196-E196))))))))))))</f>
        <v>#REF!</v>
      </c>
      <c r="K196" s="153" t="e">
        <f>IF(L196&gt;0,#REF!-L196,0)</f>
        <v>#REF!</v>
      </c>
      <c r="L196" s="154" t="e">
        <f>IF(OR(H196="Recup"),#REF!-J196,#REF!)</f>
        <v>#REF!</v>
      </c>
      <c r="M196" s="199"/>
      <c r="N196" s="200"/>
      <c r="O196" s="149" t="e">
        <f t="shared" si="13"/>
        <v>#REF!</v>
      </c>
      <c r="P196" s="150" t="str">
        <f t="shared" si="14"/>
        <v/>
      </c>
      <c r="Q196" s="361"/>
      <c r="R196" s="381"/>
      <c r="S196" s="201"/>
      <c r="T196" s="397"/>
      <c r="U196" s="386"/>
      <c r="V196" s="113" t="s">
        <v>3</v>
      </c>
      <c r="W196" s="114" t="e">
        <f>IF(G192="Enceinte",(SUM(L192:L196))-COUNTIF(H192:H196,"Recup")*#REF!,SUM(L192:L196))</f>
        <v>#REF!</v>
      </c>
      <c r="X196" s="115" t="s">
        <v>59</v>
      </c>
      <c r="Y196" s="116">
        <f>COUNTIF(H192:H196,"sans solde")</f>
        <v>0</v>
      </c>
      <c r="Z196" s="328" t="s">
        <v>148</v>
      </c>
    </row>
    <row r="197" spans="1:29" s="41" customFormat="1" x14ac:dyDescent="0.25">
      <c r="A197" s="143" t="s">
        <v>60</v>
      </c>
      <c r="B197" s="144">
        <v>43274</v>
      </c>
      <c r="C197" s="203"/>
      <c r="D197" s="204"/>
      <c r="E197" s="204"/>
      <c r="F197" s="205"/>
      <c r="G197" s="378"/>
      <c r="H197" s="206"/>
      <c r="I197" s="146">
        <f>IF(H197="Normal",#REF!,IF(H197="Recup",#REF!,IF(H197="CP journée",#REF!,IF(H197="Enceinte",#REF!,IF(H197="temps partiel",#REF!,IF(H197="Sans solde",#REF!,IF(H197="Arrêt",#REF!,IF(H197="CP matin",#REF!,IF(H197="Déplacement",#REF!,IF(H197="CP Après-midi",#REF!,IF(H197="Férié",#REF!,IF(H197="Maternité",#REF!,0))))))))))))</f>
        <v>0</v>
      </c>
      <c r="J197" s="145" t="e">
        <f>IF(H197="Demi CP",I197,IF(AND(H197="Déplacement",N197="Arrivée Chine",B197&gt;=#REF!,B197&lt;=#REF!),(D197-C197)+(F197-E197)-#REF!,IF(AND(H197="Déplacement",N197="Arrivée Chine",B197&gt;#REF!,B197&lt;#REF!),(D197-C197)+(F197-E197)-#REF!,IF(AND(H197="Déplacement",N197="Arrivée Chine",B197&gt;#REF!),(D197-C197)+(F197-E197)-#REF!,IF(AND(H197="Déplacement",((D197-C197)+(F197-E197))&lt;I197),I197,IF(AND(H197="Déplacement",N197="Arrivée Chine",B197&lt;#REF!),(D197-C197)+(F197-E197)-#REF!,IF(AND(H197="Déplacement",N197="Retour Chine",B197&gt;=#REF!,B197&lt;=#REF!),(D197-C197)+(F197-E197)+#REF!,IF(AND(H197="Déplacement",N197="Retour Chine",B197&gt;#REF!,B197&lt;#REF!),(D197-C197)+(F197-E197)+#REF!,IF(AND(H197="Déplacement",N197="Retour Chine",B197&gt;#REF!),(D197-C197)+(F197-E197)+#REF!,IF(AND(H197="Déplacement",((D197-C197)+(F197-E197))&lt;I197),I197,IF(AND(H197="Déplacement",N197="Retour Chine",B197&lt;#REF!),(D197-C197)+(F197-E197)+#REF!,(D197-C197)+(F197-E197))))))))))))</f>
        <v>#REF!</v>
      </c>
      <c r="K197" s="161" t="e">
        <f>IF(L197&gt;0,#REF!-L197,0)</f>
        <v>#REF!</v>
      </c>
      <c r="L197" s="162" t="e">
        <f>IF(OR(H197="Recup"),#REF!-J197,#REF!)</f>
        <v>#REF!</v>
      </c>
      <c r="M197" s="199"/>
      <c r="N197" s="200"/>
      <c r="O197" s="149" t="e">
        <f t="shared" si="13"/>
        <v>#REF!</v>
      </c>
      <c r="P197" s="150" t="str">
        <f t="shared" si="14"/>
        <v/>
      </c>
      <c r="Q197" s="361"/>
      <c r="R197" s="381"/>
      <c r="S197" s="201"/>
      <c r="T197" s="397"/>
      <c r="U197" s="386"/>
      <c r="V197" s="119" t="s">
        <v>61</v>
      </c>
      <c r="W197" s="120" t="e">
        <f>IF(AND(G192="Temps partiel",Y194&gt;0),Y194-W198-W194-W195,0)</f>
        <v>#REF!</v>
      </c>
      <c r="X197" s="121" t="s">
        <v>62</v>
      </c>
      <c r="Y197" s="122">
        <f>COUNTIF(H192:H196,"CP journée")+(COUNTIF(H192:H196,"CP matin"))/2+(COUNTIF(H192:H196,"CP Après-midi"))/2</f>
        <v>0</v>
      </c>
      <c r="Z197" s="329"/>
    </row>
    <row r="198" spans="1:29" s="41" customFormat="1" ht="15.75" thickBot="1" x14ac:dyDescent="0.3">
      <c r="A198" s="164" t="s">
        <v>64</v>
      </c>
      <c r="B198" s="165">
        <v>43275</v>
      </c>
      <c r="C198" s="207"/>
      <c r="D198" s="208"/>
      <c r="E198" s="208"/>
      <c r="F198" s="209"/>
      <c r="G198" s="379"/>
      <c r="H198" s="210"/>
      <c r="I198" s="166">
        <f>IF(H198="Normal",#REF!,IF(H198="Recup",#REF!,IF(H198="CP journée",#REF!,IF(H198="Enceinte",#REF!,IF(H198="temps partiel",#REF!,IF(H198="Sans solde",#REF!,IF(H198="Arrêt",#REF!,IF(H198="CP matin",#REF!,IF(H198="Déplacement",#REF!,IF(H198="CP Après-midi",#REF!,IF(H198="Férié",#REF!,IF(H198="Maternité",#REF!,0))))))))))))</f>
        <v>0</v>
      </c>
      <c r="J198" s="167" t="e">
        <f>IF(H198="Demi CP",I198,IF(AND(H198="Déplacement",N198="Arrivée Chine",B198&gt;=#REF!,B198&lt;=#REF!),(D198-C198)+(F198-E198)-#REF!,IF(AND(H198="Déplacement",N198="Arrivée Chine",B198&gt;#REF!,B198&lt;#REF!),(D198-C198)+(F198-E198)-#REF!,IF(AND(H198="Déplacement",N198="Arrivée Chine",B198&gt;#REF!),(D198-C198)+(F198-E198)-#REF!,IF(AND(H198="Déplacement",((D198-C198)+(F198-E198))&lt;I198),I198,IF(AND(H198="Déplacement",N198="Arrivée Chine",B198&lt;#REF!),(D198-C198)+(F198-E198)-#REF!,IF(AND(H198="Déplacement",N198="Retour Chine",B198&gt;=#REF!,B198&lt;=#REF!),(D198-C198)+(F198-E198)+#REF!,IF(AND(H198="Déplacement",N198="Retour Chine",B198&gt;#REF!,B198&lt;#REF!),(D198-C198)+(F198-E198)+#REF!,IF(AND(H198="Déplacement",N198="Retour Chine",B198&gt;#REF!),(D198-C198)+(F198-E198)+#REF!,IF(AND(H198="Déplacement",((D198-C198)+(F198-E198))&lt;I198),I198,IF(AND(H198="Déplacement",N198="Retour Chine",B198&lt;#REF!),(D198-C198)+(F198-E198)+#REF!,(D198-C198)+(F198-E198))))))))))))</f>
        <v>#REF!</v>
      </c>
      <c r="K198" s="168" t="e">
        <f>IF(L198&gt;0,#REF!-L198,0)</f>
        <v>#REF!</v>
      </c>
      <c r="L198" s="169" t="e">
        <f>IF(OR(H198="Recup"),#REF!-J198,#REF!)</f>
        <v>#REF!</v>
      </c>
      <c r="M198" s="211"/>
      <c r="N198" s="212"/>
      <c r="O198" s="170" t="e">
        <f t="shared" si="13"/>
        <v>#REF!</v>
      </c>
      <c r="P198" s="171" t="str">
        <f t="shared" si="14"/>
        <v/>
      </c>
      <c r="Q198" s="362"/>
      <c r="R198" s="382"/>
      <c r="S198" s="213"/>
      <c r="T198" s="397"/>
      <c r="U198" s="387"/>
      <c r="V198" s="129" t="s">
        <v>65</v>
      </c>
      <c r="W198" s="130" t="e">
        <f>IF(AND(G192="Temps partiel",Y194&gt;3),Y194-3-W194-W195,0)</f>
        <v>#REF!</v>
      </c>
      <c r="X198" s="131" t="s">
        <v>66</v>
      </c>
      <c r="Y198" s="132" t="e">
        <f>W192+(W193*1.25)+(W194*1.5)+(W195*2)+(W197*1.1)+(W198*1.25)</f>
        <v>#REF!</v>
      </c>
      <c r="Z198" s="244" t="e">
        <f>IF(SUM(J192:J198)*24-SUM(I192:I198)*24&lt;0,(SUM(J192:J198)*24-SUM(I192:I198)*24),0)</f>
        <v>#REF!</v>
      </c>
    </row>
    <row r="199" spans="1:29" s="41" customFormat="1" ht="30" customHeight="1" x14ac:dyDescent="0.25">
      <c r="A199" s="133" t="s">
        <v>43</v>
      </c>
      <c r="B199" s="134">
        <v>43276</v>
      </c>
      <c r="C199" s="188">
        <v>0.375</v>
      </c>
      <c r="D199" s="189">
        <v>0.54166666666666663</v>
      </c>
      <c r="E199" s="189">
        <v>0.58333333333333337</v>
      </c>
      <c r="F199" s="190">
        <v>0.70833333333333337</v>
      </c>
      <c r="G199" s="377"/>
      <c r="H199" s="191" t="s">
        <v>44</v>
      </c>
      <c r="I199" s="136" t="e">
        <f>IF(H199="Normal",#REF!,IF(H199="Recup",#REF!,IF(H199="CP journée",#REF!,IF(H199="Enceinte",#REF!,IF(H199="temps partiel",#REF!,IF(H199="Sans solde",#REF!,IF(H199="Arrêt",#REF!,IF(H199="CP matin",#REF!,IF(H199="Déplacement",#REF!,IF(H199="CP Après-midi",#REF!,IF(H199="Férié",#REF!,IF(H199="Maternité",#REF!,0))))))))))))</f>
        <v>#REF!</v>
      </c>
      <c r="J199" s="187" t="e">
        <f>IF(H199="Demi CP",I199,IF(AND(H199="Déplacement",N199="Arrivée Chine",B199&gt;=#REF!,B199&lt;=#REF!),(D199-C199)+(F199-E199)-#REF!,IF(AND(H199="Déplacement",N199="Arrivée Chine",B199&gt;#REF!,B199&lt;#REF!),(D199-C199)+(F199-E199)-#REF!,IF(AND(H199="Déplacement",N199="Arrivée Chine",B199&gt;#REF!),(D199-C199)+(F199-E199)-#REF!,IF(AND(H199="Déplacement",((D199-C199)+(F199-E199))&lt;I199),I199,IF(AND(H199="Déplacement",N199="Arrivée Chine",B199&lt;#REF!),(D199-C199)+(F199-E199)-#REF!,IF(AND(H199="Déplacement",N199="Retour Chine",B199&gt;=#REF!,B199&lt;=#REF!),(D199-C199)+(F199-E199)+#REF!,IF(AND(H199="Déplacement",N199="Retour Chine",B199&gt;#REF!,B199&lt;#REF!),(D199-C199)+(F199-E199)+#REF!,IF(AND(H199="Déplacement",N199="Retour Chine",B199&gt;#REF!),(D199-C199)+(F199-E199)+#REF!,IF(AND(H199="Déplacement",((D199-C199)+(F199-E199))&lt;I199),I199,IF(AND(H199="Déplacement",N199="Retour Chine",B199&lt;#REF!),(D199-C199)+(F199-E199)+#REF!,(D199-C199)+(F199-E199))))))))))))</f>
        <v>#REF!</v>
      </c>
      <c r="K199" s="137" t="e">
        <f>IF(L199&gt;0,#REF!-L199,0)</f>
        <v>#REF!</v>
      </c>
      <c r="L199" s="138" t="e">
        <f>IF(OR(H199="Recup"),#REF!-J199,#REF!)</f>
        <v>#REF!</v>
      </c>
      <c r="M199" s="192"/>
      <c r="N199" s="193"/>
      <c r="O199" s="139" t="e">
        <f t="shared" si="13"/>
        <v>#REF!</v>
      </c>
      <c r="P199" s="140" t="str">
        <f t="shared" si="14"/>
        <v/>
      </c>
      <c r="Q199" s="391" t="s">
        <v>45</v>
      </c>
      <c r="R199" s="380" t="s">
        <v>46</v>
      </c>
      <c r="S199" s="194"/>
      <c r="T199" s="396" t="s">
        <v>96</v>
      </c>
      <c r="U199" s="385" t="s">
        <v>102</v>
      </c>
      <c r="V199" s="86" t="s">
        <v>49</v>
      </c>
      <c r="W199" s="87" t="e">
        <f>IF(AND(G199="",(Y201)&gt;0),Y201-W200-W201,IF(AND(G199="Enceinte",(Y201)&gt;0),Y201-W200-W201,0))</f>
        <v>#REF!</v>
      </c>
      <c r="X199" s="88" t="s">
        <v>34</v>
      </c>
      <c r="Y199" s="89" t="e">
        <f>(SUM(I199:I203)*24+SUM(K199:K203)*24)</f>
        <v>#REF!</v>
      </c>
      <c r="Z199" s="90" t="s">
        <v>50</v>
      </c>
    </row>
    <row r="200" spans="1:29" s="41" customFormat="1" ht="15.75" thickBot="1" x14ac:dyDescent="0.3">
      <c r="A200" s="143" t="s">
        <v>51</v>
      </c>
      <c r="B200" s="144">
        <v>43277</v>
      </c>
      <c r="C200" s="195">
        <v>0.375</v>
      </c>
      <c r="D200" s="196">
        <v>0.54166666666666663</v>
      </c>
      <c r="E200" s="196">
        <v>0.58333333333333337</v>
      </c>
      <c r="F200" s="197">
        <v>0.70833333333333337</v>
      </c>
      <c r="G200" s="378"/>
      <c r="H200" s="198" t="s">
        <v>44</v>
      </c>
      <c r="I200" s="146" t="e">
        <f>IF(H200="Normal",#REF!,IF(H200="Recup",#REF!,IF(H200="CP journée",#REF!,IF(H200="Enceinte",#REF!,IF(H200="temps partiel",#REF!,IF(H200="Sans solde",#REF!,IF(H200="Arrêt",#REF!,IF(H200="CP matin",#REF!,IF(H200="Déplacement",#REF!,IF(H200="CP Après-midi",#REF!,IF(H200="Férié",#REF!,IF(H200="Maternité",#REF!,0))))))))))))</f>
        <v>#REF!</v>
      </c>
      <c r="J200" s="145" t="e">
        <f>IF(H200="Demi CP",I200,IF(AND(H200="Déplacement",N200="Arrivée Chine",B200&gt;=#REF!,B200&lt;=#REF!),(D200-C200)+(F200-E200)-#REF!,IF(AND(H200="Déplacement",N200="Arrivée Chine",B200&gt;#REF!,B200&lt;#REF!),(D200-C200)+(F200-E200)-#REF!,IF(AND(H200="Déplacement",N200="Arrivée Chine",B200&gt;#REF!),(D200-C200)+(F200-E200)-#REF!,IF(AND(H200="Déplacement",((D200-C200)+(F200-E200))&lt;I200),I200,IF(AND(H200="Déplacement",N200="Arrivée Chine",B200&lt;#REF!),(D200-C200)+(F200-E200)-#REF!,IF(AND(H200="Déplacement",N200="Retour Chine",B200&gt;=#REF!,B200&lt;=#REF!),(D200-C200)+(F200-E200)+#REF!,IF(AND(H200="Déplacement",N200="Retour Chine",B200&gt;#REF!,B200&lt;#REF!),(D200-C200)+(F200-E200)+#REF!,IF(AND(H200="Déplacement",N200="Retour Chine",B200&gt;#REF!),(D200-C200)+(F200-E200)+#REF!,IF(AND(H200="Déplacement",((D200-C200)+(F200-E200))&lt;I200),I200,IF(AND(H200="Déplacement",N200="Retour Chine",B200&lt;#REF!),(D200-C200)+(F200-E200)+#REF!,(D200-C200)+(F200-E200))))))))))))</f>
        <v>#REF!</v>
      </c>
      <c r="K200" s="147" t="e">
        <f>IF(L200&gt;0,#REF!-L200,0)</f>
        <v>#REF!</v>
      </c>
      <c r="L200" s="148" t="e">
        <f>IF(OR(H200="Recup"),#REF!-J200,#REF!)</f>
        <v>#REF!</v>
      </c>
      <c r="M200" s="199"/>
      <c r="N200" s="200"/>
      <c r="O200" s="149" t="e">
        <f t="shared" si="13"/>
        <v>#REF!</v>
      </c>
      <c r="P200" s="150" t="str">
        <f t="shared" si="14"/>
        <v/>
      </c>
      <c r="Q200" s="361"/>
      <c r="R200" s="381"/>
      <c r="S200" s="201"/>
      <c r="T200" s="397"/>
      <c r="U200" s="386"/>
      <c r="V200" s="97" t="s">
        <v>52</v>
      </c>
      <c r="W200" s="98" t="e">
        <f>IF(AND(G199="",(Y200-35)&gt;0),(Y200-35-W201-W202),IF(AND(G199="Enceinte",(Y200-35)&gt;0),(Y200-35-W201-W202),0))</f>
        <v>#REF!</v>
      </c>
      <c r="X200" s="99" t="s">
        <v>35</v>
      </c>
      <c r="Y200" s="100" t="e">
        <f>(SUM(J199:J205))*24-(SUM(O199:O205))*24</f>
        <v>#REF!</v>
      </c>
      <c r="Z200" s="101">
        <f>SUM(P199:P205)</f>
        <v>0</v>
      </c>
    </row>
    <row r="201" spans="1:29" s="41" customFormat="1" ht="15.75" thickBot="1" x14ac:dyDescent="0.3">
      <c r="A201" s="143" t="s">
        <v>53</v>
      </c>
      <c r="B201" s="144">
        <v>43278</v>
      </c>
      <c r="C201" s="195">
        <v>0.375</v>
      </c>
      <c r="D201" s="196">
        <v>0.54166666666666663</v>
      </c>
      <c r="E201" s="196">
        <v>0.58333333333333337</v>
      </c>
      <c r="F201" s="197">
        <v>0.70833333333333337</v>
      </c>
      <c r="G201" s="378"/>
      <c r="H201" s="198" t="s">
        <v>44</v>
      </c>
      <c r="I201" s="146" t="e">
        <f>IF(H201="Normal",#REF!,IF(H201="Recup",#REF!,IF(H201="CP journée",#REF!,IF(H201="Enceinte",#REF!,IF(H201="temps partiel",#REF!,IF(H201="Sans solde",#REF!,IF(H201="Arrêt",#REF!,IF(H201="CP matin",#REF!,IF(H201="Déplacement",#REF!,IF(H201="CP Après-midi",#REF!,IF(H201="Férié",#REF!,IF(H201="Maternité",#REF!,0))))))))))))</f>
        <v>#REF!</v>
      </c>
      <c r="J201" s="145" t="e">
        <f>IF(H201="Demi CP",I201,IF(AND(H201="Déplacement",N201="Arrivée Chine",B201&gt;=#REF!,B201&lt;=#REF!),(D201-C201)+(F201-E201)-#REF!,IF(AND(H201="Déplacement",N201="Arrivée Chine",B201&gt;#REF!,B201&lt;#REF!),(D201-C201)+(F201-E201)-#REF!,IF(AND(H201="Déplacement",N201="Arrivée Chine",B201&gt;#REF!),(D201-C201)+(F201-E201)-#REF!,IF(AND(H201="Déplacement",((D201-C201)+(F201-E201))&lt;I201),I201,IF(AND(H201="Déplacement",N201="Arrivée Chine",B201&lt;#REF!),(D201-C201)+(F201-E201)-#REF!,IF(AND(H201="Déplacement",N201="Retour Chine",B201&gt;=#REF!,B201&lt;=#REF!),(D201-C201)+(F201-E201)+#REF!,IF(AND(H201="Déplacement",N201="Retour Chine",B201&gt;#REF!,B201&lt;#REF!),(D201-C201)+(F201-E201)+#REF!,IF(AND(H201="Déplacement",N201="Retour Chine",B201&gt;#REF!),(D201-C201)+(F201-E201)+#REF!,IF(AND(H201="Déplacement",((D201-C201)+(F201-E201))&lt;I201),I201,IF(AND(H201="Déplacement",N201="Retour Chine",B201&lt;#REF!),(D201-C201)+(F201-E201)+#REF!,(D201-C201)+(F201-E201))))))))))))</f>
        <v>#REF!</v>
      </c>
      <c r="K201" s="153" t="e">
        <f>IF(L201&gt;0,#REF!-L201,0)</f>
        <v>#REF!</v>
      </c>
      <c r="L201" s="154" t="e">
        <f>IF(OR(H201="Recup"),#REF!-J201,#REF!)</f>
        <v>#REF!</v>
      </c>
      <c r="M201" s="199"/>
      <c r="N201" s="200"/>
      <c r="O201" s="149" t="e">
        <f t="shared" si="13"/>
        <v>#REF!</v>
      </c>
      <c r="P201" s="150" t="str">
        <f t="shared" si="14"/>
        <v/>
      </c>
      <c r="Q201" s="361"/>
      <c r="R201" s="381"/>
      <c r="S201" s="201"/>
      <c r="T201" s="397"/>
      <c r="U201" s="386"/>
      <c r="V201" s="104">
        <v>0.5</v>
      </c>
      <c r="W201" s="98" t="e">
        <f>IF((Y200-43)&lt;0,0,(Y200-43))</f>
        <v>#REF!</v>
      </c>
      <c r="X201" s="105" t="s">
        <v>54</v>
      </c>
      <c r="Y201" s="106" t="e">
        <f>(Y200-Y199)-J205*24</f>
        <v>#REF!</v>
      </c>
      <c r="Z201" s="107" t="s">
        <v>55</v>
      </c>
    </row>
    <row r="202" spans="1:29" s="41" customFormat="1" ht="15.75" thickBot="1" x14ac:dyDescent="0.3">
      <c r="A202" s="143" t="s">
        <v>56</v>
      </c>
      <c r="B202" s="144">
        <v>43279</v>
      </c>
      <c r="C202" s="195">
        <v>0.375</v>
      </c>
      <c r="D202" s="196">
        <v>0.54166666666666663</v>
      </c>
      <c r="E202" s="196">
        <v>0.58333333333333337</v>
      </c>
      <c r="F202" s="197">
        <v>0.70833333333333337</v>
      </c>
      <c r="G202" s="378"/>
      <c r="H202" s="202" t="s">
        <v>44</v>
      </c>
      <c r="I202" s="146" t="e">
        <f>IF(H202="Normal",#REF!,IF(H202="Recup",#REF!,IF(H202="CP journée",#REF!,IF(H202="Enceinte",#REF!,IF(H202="temps partiel",#REF!,IF(H202="Sans solde",#REF!,IF(H202="Arrêt",#REF!,IF(H202="CP matin",#REF!,IF(H202="Déplacement",#REF!,IF(H202="CP Après-midi",#REF!,IF(H202="Férié",#REF!,IF(H202="Maternité",#REF!,0))))))))))))</f>
        <v>#REF!</v>
      </c>
      <c r="J202" s="145" t="e">
        <f>IF(H202="Demi CP",I202,IF(AND(H202="Déplacement",N202="Arrivée Chine",B202&gt;=#REF!,B202&lt;=#REF!),(D202-C202)+(F202-E202)-#REF!,IF(AND(H202="Déplacement",N202="Arrivée Chine",B202&gt;#REF!,B202&lt;#REF!),(D202-C202)+(F202-E202)-#REF!,IF(AND(H202="Déplacement",N202="Arrivée Chine",B202&gt;#REF!),(D202-C202)+(F202-E202)-#REF!,IF(AND(H202="Déplacement",((D202-C202)+(F202-E202))&lt;I202),I202,IF(AND(H202="Déplacement",N202="Arrivée Chine",B202&lt;#REF!),(D202-C202)+(F202-E202)-#REF!,IF(AND(H202="Déplacement",N202="Retour Chine",B202&gt;=#REF!,B202&lt;=#REF!),(D202-C202)+(F202-E202)+#REF!,IF(AND(H202="Déplacement",N202="Retour Chine",B202&gt;#REF!,B202&lt;#REF!),(D202-C202)+(F202-E202)+#REF!,IF(AND(H202="Déplacement",N202="Retour Chine",B202&gt;#REF!),(D202-C202)+(F202-E202)+#REF!,IF(AND(H202="Déplacement",((D202-C202)+(F202-E202))&lt;I202),I202,IF(AND(H202="Déplacement",N202="Retour Chine",B202&lt;#REF!),(D202-C202)+(F202-E202)+#REF!,(D202-C202)+(F202-E202))))))))))))</f>
        <v>#REF!</v>
      </c>
      <c r="K202" s="156" t="e">
        <f>IF(L202&gt;0,#REF!-L202,0)</f>
        <v>#REF!</v>
      </c>
      <c r="L202" s="157" t="e">
        <f>IF(OR(H202="Recup"),#REF!-J202,#REF!)</f>
        <v>#REF!</v>
      </c>
      <c r="M202" s="199"/>
      <c r="N202" s="200"/>
      <c r="O202" s="149" t="e">
        <f t="shared" si="13"/>
        <v>#REF!</v>
      </c>
      <c r="P202" s="150" t="str">
        <f t="shared" si="14"/>
        <v/>
      </c>
      <c r="Q202" s="361"/>
      <c r="R202" s="381"/>
      <c r="S202" s="201"/>
      <c r="T202" s="397"/>
      <c r="U202" s="386"/>
      <c r="V202" s="110">
        <v>1</v>
      </c>
      <c r="W202" s="98" t="e">
        <f>IF(M205="",J205*24,0)</f>
        <v>#REF!</v>
      </c>
      <c r="X202" s="111" t="s">
        <v>57</v>
      </c>
      <c r="Y202" s="112">
        <f>COUNTIF(H199:H203,"Arrêt")</f>
        <v>0</v>
      </c>
      <c r="Z202" s="107">
        <f>COUNTIF(H199:H203,"Férié")</f>
        <v>0</v>
      </c>
    </row>
    <row r="203" spans="1:29" s="41" customFormat="1" ht="15.75" customHeight="1" thickBot="1" x14ac:dyDescent="0.3">
      <c r="A203" s="143" t="s">
        <v>58</v>
      </c>
      <c r="B203" s="144">
        <v>43280</v>
      </c>
      <c r="C203" s="195">
        <v>0.375</v>
      </c>
      <c r="D203" s="196">
        <v>0.54166666666666663</v>
      </c>
      <c r="E203" s="196">
        <v>0.58333333333333337</v>
      </c>
      <c r="F203" s="197">
        <v>0.70833333333333337</v>
      </c>
      <c r="G203" s="378"/>
      <c r="H203" s="198" t="s">
        <v>44</v>
      </c>
      <c r="I203" s="146" t="e">
        <f>IF(H203="Normal",#REF!,IF(H203="Recup",#REF!,IF(H203="CP journée",#REF!,IF(H203="Enceinte",#REF!,IF(H203="temps partiel",#REF!,IF(H203="Sans solde",#REF!,IF(H203="Arrêt",#REF!,IF(H203="CP matin",#REF!,IF(H203="Déplacement",#REF!,IF(H203="CP Après-midi",#REF!,IF(H203="Férié",#REF!,IF(H203="Maternité",#REF!,0))))))))))))</f>
        <v>#REF!</v>
      </c>
      <c r="J203" s="145" t="e">
        <f>IF(H203="Demi CP",I203,IF(AND(H203="Déplacement",N203="Arrivée Chine",B203&gt;=#REF!,B203&lt;=#REF!),(D203-C203)+(F203-E203)-#REF!,IF(AND(H203="Déplacement",N203="Arrivée Chine",B203&gt;#REF!,B203&lt;#REF!),(D203-C203)+(F203-E203)-#REF!,IF(AND(H203="Déplacement",N203="Arrivée Chine",B203&gt;#REF!),(D203-C203)+(F203-E203)-#REF!,IF(AND(H203="Déplacement",((D203-C203)+(F203-E203))&lt;I203),I203,IF(AND(H203="Déplacement",N203="Arrivée Chine",B203&lt;#REF!),(D203-C203)+(F203-E203)-#REF!,IF(AND(H203="Déplacement",N203="Retour Chine",B203&gt;=#REF!,B203&lt;=#REF!),(D203-C203)+(F203-E203)+#REF!,IF(AND(H203="Déplacement",N203="Retour Chine",B203&gt;#REF!,B203&lt;#REF!),(D203-C203)+(F203-E203)+#REF!,IF(AND(H203="Déplacement",N203="Retour Chine",B203&gt;#REF!),(D203-C203)+(F203-E203)+#REF!,IF(AND(H203="Déplacement",((D203-C203)+(F203-E203))&lt;I203),I203,IF(AND(H203="Déplacement",N203="Retour Chine",B203&lt;#REF!),(D203-C203)+(F203-E203)+#REF!,(D203-C203)+(F203-E203))))))))))))</f>
        <v>#REF!</v>
      </c>
      <c r="K203" s="153" t="e">
        <f>IF(L203&gt;0,#REF!-L203,0)</f>
        <v>#REF!</v>
      </c>
      <c r="L203" s="154" t="e">
        <f>IF(OR(H203="Recup"),#REF!-J203,#REF!)</f>
        <v>#REF!</v>
      </c>
      <c r="M203" s="199"/>
      <c r="N203" s="200"/>
      <c r="O203" s="149" t="e">
        <f t="shared" si="13"/>
        <v>#REF!</v>
      </c>
      <c r="P203" s="150" t="str">
        <f t="shared" si="14"/>
        <v/>
      </c>
      <c r="Q203" s="361"/>
      <c r="R203" s="381"/>
      <c r="S203" s="201"/>
      <c r="T203" s="397"/>
      <c r="U203" s="386"/>
      <c r="V203" s="113" t="s">
        <v>3</v>
      </c>
      <c r="W203" s="114" t="e">
        <f>IF(G199="Enceinte",(SUM(L199:L203))-COUNTIF(H199:H203,"Recup")*#REF!,SUM(L199:L203))</f>
        <v>#REF!</v>
      </c>
      <c r="X203" s="115" t="s">
        <v>59</v>
      </c>
      <c r="Y203" s="116">
        <f>COUNTIF(H199:H203,"sans solde")</f>
        <v>0</v>
      </c>
      <c r="Z203" s="328" t="s">
        <v>148</v>
      </c>
    </row>
    <row r="204" spans="1:29" s="41" customFormat="1" x14ac:dyDescent="0.25">
      <c r="A204" s="143" t="s">
        <v>60</v>
      </c>
      <c r="B204" s="144">
        <v>43281</v>
      </c>
      <c r="C204" s="203"/>
      <c r="D204" s="204"/>
      <c r="E204" s="204"/>
      <c r="F204" s="205"/>
      <c r="G204" s="378"/>
      <c r="H204" s="206"/>
      <c r="I204" s="146">
        <f>IF(H204="Normal",#REF!,IF(H204="Recup",#REF!,IF(H204="CP journée",#REF!,IF(H204="Enceinte",#REF!,IF(H204="temps partiel",#REF!,IF(H204="Sans solde",#REF!,IF(H204="Arrêt",#REF!,IF(H204="CP matin",#REF!,IF(H204="Déplacement",#REF!,IF(H204="CP Après-midi",#REF!,IF(H204="Férié",#REF!,IF(H204="Maternité",#REF!,0))))))))))))</f>
        <v>0</v>
      </c>
      <c r="J204" s="145" t="e">
        <f>IF(H204="Demi CP",I204,IF(AND(H204="Déplacement",N204="Arrivée Chine",B204&gt;=#REF!,B204&lt;=#REF!),(D204-C204)+(F204-E204)-#REF!,IF(AND(H204="Déplacement",N204="Arrivée Chine",B204&gt;#REF!,B204&lt;#REF!),(D204-C204)+(F204-E204)-#REF!,IF(AND(H204="Déplacement",N204="Arrivée Chine",B204&gt;#REF!),(D204-C204)+(F204-E204)-#REF!,IF(AND(H204="Déplacement",((D204-C204)+(F204-E204))&lt;I204),I204,IF(AND(H204="Déplacement",N204="Arrivée Chine",B204&lt;#REF!),(D204-C204)+(F204-E204)-#REF!,IF(AND(H204="Déplacement",N204="Retour Chine",B204&gt;=#REF!,B204&lt;=#REF!),(D204-C204)+(F204-E204)+#REF!,IF(AND(H204="Déplacement",N204="Retour Chine",B204&gt;#REF!,B204&lt;#REF!),(D204-C204)+(F204-E204)+#REF!,IF(AND(H204="Déplacement",N204="Retour Chine",B204&gt;#REF!),(D204-C204)+(F204-E204)+#REF!,IF(AND(H204="Déplacement",((D204-C204)+(F204-E204))&lt;I204),I204,IF(AND(H204="Déplacement",N204="Retour Chine",B204&lt;#REF!),(D204-C204)+(F204-E204)+#REF!,(D204-C204)+(F204-E204))))))))))))</f>
        <v>#REF!</v>
      </c>
      <c r="K204" s="161" t="e">
        <f>IF(L204&gt;0,#REF!-L204,0)</f>
        <v>#REF!</v>
      </c>
      <c r="L204" s="162" t="e">
        <f>IF(OR(H204="Recup"),#REF!-J204,#REF!)</f>
        <v>#REF!</v>
      </c>
      <c r="M204" s="199"/>
      <c r="N204" s="200"/>
      <c r="O204" s="149" t="e">
        <f t="shared" si="13"/>
        <v>#REF!</v>
      </c>
      <c r="P204" s="150" t="str">
        <f t="shared" si="14"/>
        <v/>
      </c>
      <c r="Q204" s="361"/>
      <c r="R204" s="381"/>
      <c r="S204" s="201"/>
      <c r="T204" s="397"/>
      <c r="U204" s="386"/>
      <c r="V204" s="119" t="s">
        <v>61</v>
      </c>
      <c r="W204" s="120" t="e">
        <f>IF(AND(G199="Temps partiel",Y201&gt;0),Y201-W205-W201-W202,0)</f>
        <v>#REF!</v>
      </c>
      <c r="X204" s="121" t="s">
        <v>62</v>
      </c>
      <c r="Y204" s="122">
        <f>COUNTIF(H199:H203,"CP journée")+(COUNTIF(H199:H203,"CP matin"))/2+(COUNTIF(H199:H203,"CP Après-midi"))/2</f>
        <v>0</v>
      </c>
      <c r="Z204" s="329"/>
    </row>
    <row r="205" spans="1:29" s="41" customFormat="1" ht="15.75" thickBot="1" x14ac:dyDescent="0.3">
      <c r="A205" s="164" t="s">
        <v>64</v>
      </c>
      <c r="B205" s="165">
        <v>43282</v>
      </c>
      <c r="C205" s="207"/>
      <c r="D205" s="208"/>
      <c r="E205" s="208"/>
      <c r="F205" s="209"/>
      <c r="G205" s="379"/>
      <c r="H205" s="210"/>
      <c r="I205" s="166">
        <f>IF(H205="Normal",#REF!,IF(H205="Recup",#REF!,IF(H205="CP journée",#REF!,IF(H205="Enceinte",#REF!,IF(H205="temps partiel",#REF!,IF(H205="Sans solde",#REF!,IF(H205="Arrêt",#REF!,IF(H205="CP matin",#REF!,IF(H205="Déplacement",#REF!,IF(H205="CP Après-midi",#REF!,IF(H205="Férié",#REF!,IF(H205="Maternité",#REF!,0))))))))))))</f>
        <v>0</v>
      </c>
      <c r="J205" s="167" t="e">
        <f>IF(H205="Demi CP",I205,IF(AND(H205="Déplacement",N205="Arrivée Chine",B205&gt;=#REF!,B205&lt;=#REF!),(D205-C205)+(F205-E205)-#REF!,IF(AND(H205="Déplacement",N205="Arrivée Chine",B205&gt;#REF!,B205&lt;#REF!),(D205-C205)+(F205-E205)-#REF!,IF(AND(H205="Déplacement",N205="Arrivée Chine",B205&gt;#REF!),(D205-C205)+(F205-E205)-#REF!,IF(AND(H205="Déplacement",((D205-C205)+(F205-E205))&lt;I205),I205,IF(AND(H205="Déplacement",N205="Arrivée Chine",B205&lt;#REF!),(D205-C205)+(F205-E205)-#REF!,IF(AND(H205="Déplacement",N205="Retour Chine",B205&gt;=#REF!,B205&lt;=#REF!),(D205-C205)+(F205-E205)+#REF!,IF(AND(H205="Déplacement",N205="Retour Chine",B205&gt;#REF!,B205&lt;#REF!),(D205-C205)+(F205-E205)+#REF!,IF(AND(H205="Déplacement",N205="Retour Chine",B205&gt;#REF!),(D205-C205)+(F205-E205)+#REF!,IF(AND(H205="Déplacement",((D205-C205)+(F205-E205))&lt;I205),I205,IF(AND(H205="Déplacement",N205="Retour Chine",B205&lt;#REF!),(D205-C205)+(F205-E205)+#REF!,(D205-C205)+(F205-E205))))))))))))</f>
        <v>#REF!</v>
      </c>
      <c r="K205" s="168" t="e">
        <f>IF(L205&gt;0,#REF!-L205,0)</f>
        <v>#REF!</v>
      </c>
      <c r="L205" s="169" t="e">
        <f>IF(OR(H205="Recup"),#REF!-J205,#REF!)</f>
        <v>#REF!</v>
      </c>
      <c r="M205" s="211"/>
      <c r="N205" s="212"/>
      <c r="O205" s="170" t="e">
        <f t="shared" si="13"/>
        <v>#REF!</v>
      </c>
      <c r="P205" s="171" t="str">
        <f t="shared" si="14"/>
        <v/>
      </c>
      <c r="Q205" s="362"/>
      <c r="R205" s="382"/>
      <c r="S205" s="213"/>
      <c r="T205" s="397"/>
      <c r="U205" s="387"/>
      <c r="V205" s="129" t="s">
        <v>65</v>
      </c>
      <c r="W205" s="130" t="e">
        <f>IF(AND(G199="Temps partiel",Y201&gt;3),Y201-3-W201-W202,0)</f>
        <v>#REF!</v>
      </c>
      <c r="X205" s="131" t="s">
        <v>66</v>
      </c>
      <c r="Y205" s="132" t="e">
        <f>W199+(W200*1.25)+(W201*1.5)+(W202*2)+(W204*1.1)+(W205*1.25)</f>
        <v>#REF!</v>
      </c>
      <c r="Z205" s="244" t="e">
        <f>IF(SUM(J199:J205)*24-SUM(I199:I205)*24&lt;0,(SUM(J199:J205)*24-SUM(I199:I205)*24),0)</f>
        <v>#REF!</v>
      </c>
    </row>
    <row r="206" spans="1:29" s="41" customFormat="1" ht="30" customHeight="1" x14ac:dyDescent="0.25">
      <c r="A206" s="173" t="s">
        <v>43</v>
      </c>
      <c r="B206" s="134">
        <v>43283</v>
      </c>
      <c r="C206" s="188">
        <v>0.375</v>
      </c>
      <c r="D206" s="189">
        <v>0.54166666666666663</v>
      </c>
      <c r="E206" s="189">
        <v>0.58333333333333337</v>
      </c>
      <c r="F206" s="190">
        <v>0.70833333333333337</v>
      </c>
      <c r="G206" s="377"/>
      <c r="H206" s="191" t="s">
        <v>44</v>
      </c>
      <c r="I206" s="136" t="e">
        <f>IF(H206="Normal",#REF!,IF(H206="Recup",#REF!,IF(H206="CP journée",#REF!,IF(H206="Enceinte",#REF!,IF(H206="temps partiel",#REF!,IF(H206="Sans solde",#REF!,IF(H206="Arrêt",#REF!,IF(H206="CP matin",#REF!,IF(H206="Déplacement",#REF!,IF(H206="CP Après-midi",#REF!,IF(H206="Férié",#REF!,IF(H206="Maternité",#REF!,0))))))))))))</f>
        <v>#REF!</v>
      </c>
      <c r="J206" s="135" t="e">
        <f>IF(H206="Demi CP",I206,IF(AND(H206="Déplacement",N206="Arrivée Chine",B206&gt;=#REF!,B206&lt;=#REF!),(D206-C206)+(F206-E206)-#REF!,IF(AND(H206="Déplacement",N206="Arrivée Chine",B206&gt;#REF!,B206&lt;#REF!),(D206-C206)+(F206-E206)-#REF!,IF(AND(H206="Déplacement",N206="Arrivée Chine",B206&gt;#REF!),(D206-C206)+(F206-E206)-#REF!,IF(AND(H206="Déplacement",((D206-C206)+(F206-E206))&lt;I206),I206,IF(AND(H206="Déplacement",N206="Arrivée Chine",B206&lt;#REF!),(D206-C206)+(F206-E206)-#REF!,IF(AND(H206="Déplacement",N206="Retour Chine",B206&gt;=#REF!,B206&lt;=#REF!),(D206-C206)+(F206-E206)+#REF!,IF(AND(H206="Déplacement",N206="Retour Chine",B206&gt;#REF!,B206&lt;#REF!),(D206-C206)+(F206-E206)+#REF!,IF(AND(H206="Déplacement",N206="Retour Chine",B206&gt;#REF!),(D206-C206)+(F206-E206)+#REF!,IF(AND(H206="Déplacement",((D206-C206)+(F206-E206))&lt;I206),I206,IF(AND(H206="Déplacement",N206="Retour Chine",B206&lt;#REF!),(D206-C206)+(F206-E206)+#REF!,(D206-C206)+(F206-E206))))))))))))</f>
        <v>#REF!</v>
      </c>
      <c r="K206" s="137" t="e">
        <f>IF(L206&gt;0,#REF!-L206,0)</f>
        <v>#REF!</v>
      </c>
      <c r="L206" s="138" t="e">
        <f>IF(OR(H206="Recup"),#REF!-J206,#REF!)</f>
        <v>#REF!</v>
      </c>
      <c r="M206" s="192"/>
      <c r="N206" s="193"/>
      <c r="O206" s="139" t="e">
        <f t="shared" si="13"/>
        <v>#REF!</v>
      </c>
      <c r="P206" s="140" t="str">
        <f t="shared" si="14"/>
        <v/>
      </c>
      <c r="Q206" s="360" t="s">
        <v>45</v>
      </c>
      <c r="R206" s="380" t="s">
        <v>46</v>
      </c>
      <c r="S206" s="194"/>
      <c r="T206" s="396" t="s">
        <v>103</v>
      </c>
      <c r="U206" s="385" t="s">
        <v>104</v>
      </c>
      <c r="V206" s="86" t="s">
        <v>49</v>
      </c>
      <c r="W206" s="87" t="e">
        <f>IF(AND(G206="",(Y208)&gt;0),Y208-W207-W208,IF(AND(G206="Enceinte",(Y208)&gt;0),Y208-W207-W208,0))</f>
        <v>#REF!</v>
      </c>
      <c r="X206" s="88" t="s">
        <v>34</v>
      </c>
      <c r="Y206" s="89" t="e">
        <f>(SUM(I206:I210)*24+SUM(K206:K210)*24)</f>
        <v>#REF!</v>
      </c>
      <c r="Z206" s="90" t="s">
        <v>50</v>
      </c>
    </row>
    <row r="207" spans="1:29" s="41" customFormat="1" ht="15.75" thickBot="1" x14ac:dyDescent="0.3">
      <c r="A207" s="143" t="s">
        <v>51</v>
      </c>
      <c r="B207" s="144">
        <v>43284</v>
      </c>
      <c r="C207" s="195">
        <v>0.375</v>
      </c>
      <c r="D207" s="196">
        <v>0.54166666666666663</v>
      </c>
      <c r="E207" s="196">
        <v>0.58333333333333337</v>
      </c>
      <c r="F207" s="197">
        <v>0.70833333333333337</v>
      </c>
      <c r="G207" s="378"/>
      <c r="H207" s="198" t="s">
        <v>44</v>
      </c>
      <c r="I207" s="146" t="e">
        <f>IF(H207="Normal",#REF!,IF(H207="Recup",#REF!,IF(H207="CP journée",#REF!,IF(H207="Enceinte",#REF!,IF(H207="temps partiel",#REF!,IF(H207="Sans solde",#REF!,IF(H207="Arrêt",#REF!,IF(H207="CP matin",#REF!,IF(H207="Déplacement",#REF!,IF(H207="CP Après-midi",#REF!,IF(H207="Férié",#REF!,IF(H207="Maternité",#REF!,0))))))))))))</f>
        <v>#REF!</v>
      </c>
      <c r="J207" s="145" t="e">
        <f>IF(H207="Demi CP",I207,IF(AND(H207="Déplacement",N207="Arrivée Chine",B207&gt;=#REF!,B207&lt;=#REF!),(D207-C207)+(F207-E207)-#REF!,IF(AND(H207="Déplacement",N207="Arrivée Chine",B207&gt;#REF!,B207&lt;#REF!),(D207-C207)+(F207-E207)-#REF!,IF(AND(H207="Déplacement",N207="Arrivée Chine",B207&gt;#REF!),(D207-C207)+(F207-E207)-#REF!,IF(AND(H207="Déplacement",((D207-C207)+(F207-E207))&lt;I207),I207,IF(AND(H207="Déplacement",N207="Arrivée Chine",B207&lt;#REF!),(D207-C207)+(F207-E207)-#REF!,IF(AND(H207="Déplacement",N207="Retour Chine",B207&gt;=#REF!,B207&lt;=#REF!),(D207-C207)+(F207-E207)+#REF!,IF(AND(H207="Déplacement",N207="Retour Chine",B207&gt;#REF!,B207&lt;#REF!),(D207-C207)+(F207-E207)+#REF!,IF(AND(H207="Déplacement",N207="Retour Chine",B207&gt;#REF!),(D207-C207)+(F207-E207)+#REF!,IF(AND(H207="Déplacement",((D207-C207)+(F207-E207))&lt;I207),I207,IF(AND(H207="Déplacement",N207="Retour Chine",B207&lt;#REF!),(D207-C207)+(F207-E207)+#REF!,(D207-C207)+(F207-E207))))))))))))</f>
        <v>#REF!</v>
      </c>
      <c r="K207" s="147" t="e">
        <f>IF(L207&gt;0,#REF!-L207,0)</f>
        <v>#REF!</v>
      </c>
      <c r="L207" s="148" t="e">
        <f>IF(OR(H207="Recup"),#REF!-J207,#REF!)</f>
        <v>#REF!</v>
      </c>
      <c r="M207" s="199"/>
      <c r="N207" s="200"/>
      <c r="O207" s="149" t="e">
        <f t="shared" si="13"/>
        <v>#REF!</v>
      </c>
      <c r="P207" s="150" t="str">
        <f t="shared" si="14"/>
        <v/>
      </c>
      <c r="Q207" s="361"/>
      <c r="R207" s="381"/>
      <c r="S207" s="201"/>
      <c r="T207" s="397"/>
      <c r="U207" s="386"/>
      <c r="V207" s="97" t="s">
        <v>52</v>
      </c>
      <c r="W207" s="98" t="e">
        <f>IF(AND(G206="",(Y207-35)&gt;0),(Y207-35-W208-W209),IF(AND(G206="Enceinte",(Y207-35)&gt;0),(Y207-35-W208-W209),0))</f>
        <v>#REF!</v>
      </c>
      <c r="X207" s="99" t="s">
        <v>35</v>
      </c>
      <c r="Y207" s="100" t="e">
        <f>(SUM(J206:J212))*24-(SUM(O206:O212))*24</f>
        <v>#REF!</v>
      </c>
      <c r="Z207" s="101">
        <f>SUM(P206:P212)</f>
        <v>0</v>
      </c>
    </row>
    <row r="208" spans="1:29" s="41" customFormat="1" ht="15.75" thickBot="1" x14ac:dyDescent="0.3">
      <c r="A208" s="143" t="s">
        <v>53</v>
      </c>
      <c r="B208" s="144">
        <v>43285</v>
      </c>
      <c r="C208" s="195">
        <v>0.375</v>
      </c>
      <c r="D208" s="196">
        <v>0.54166666666666663</v>
      </c>
      <c r="E208" s="196">
        <v>0.58333333333333337</v>
      </c>
      <c r="F208" s="197">
        <v>0.70833333333333337</v>
      </c>
      <c r="G208" s="378"/>
      <c r="H208" s="198" t="s">
        <v>44</v>
      </c>
      <c r="I208" s="146" t="e">
        <f>IF(H208="Normal",#REF!,IF(H208="Recup",#REF!,IF(H208="CP journée",#REF!,IF(H208="Enceinte",#REF!,IF(H208="temps partiel",#REF!,IF(H208="Sans solde",#REF!,IF(H208="Arrêt",#REF!,IF(H208="CP matin",#REF!,IF(H208="Déplacement",#REF!,IF(H208="CP Après-midi",#REF!,IF(H208="Férié",#REF!,IF(H208="Maternité",#REF!,0))))))))))))</f>
        <v>#REF!</v>
      </c>
      <c r="J208" s="145" t="e">
        <f>IF(H208="Demi CP",I208,IF(AND(H208="Déplacement",N208="Arrivée Chine",B208&gt;=#REF!,B208&lt;=#REF!),(D208-C208)+(F208-E208)-#REF!,IF(AND(H208="Déplacement",N208="Arrivée Chine",B208&gt;#REF!,B208&lt;#REF!),(D208-C208)+(F208-E208)-#REF!,IF(AND(H208="Déplacement",N208="Arrivée Chine",B208&gt;#REF!),(D208-C208)+(F208-E208)-#REF!,IF(AND(H208="Déplacement",((D208-C208)+(F208-E208))&lt;I208),I208,IF(AND(H208="Déplacement",N208="Arrivée Chine",B208&lt;#REF!),(D208-C208)+(F208-E208)-#REF!,IF(AND(H208="Déplacement",N208="Retour Chine",B208&gt;=#REF!,B208&lt;=#REF!),(D208-C208)+(F208-E208)+#REF!,IF(AND(H208="Déplacement",N208="Retour Chine",B208&gt;#REF!,B208&lt;#REF!),(D208-C208)+(F208-E208)+#REF!,IF(AND(H208="Déplacement",N208="Retour Chine",B208&gt;#REF!),(D208-C208)+(F208-E208)+#REF!,IF(AND(H208="Déplacement",((D208-C208)+(F208-E208))&lt;I208),I208,IF(AND(H208="Déplacement",N208="Retour Chine",B208&lt;#REF!),(D208-C208)+(F208-E208)+#REF!,(D208-C208)+(F208-E208))))))))))))</f>
        <v>#REF!</v>
      </c>
      <c r="K208" s="153" t="e">
        <f>IF(L208&gt;0,#REF!-L208,0)</f>
        <v>#REF!</v>
      </c>
      <c r="L208" s="154" t="e">
        <f>IF(OR(H208="Recup"),#REF!-J208,#REF!)</f>
        <v>#REF!</v>
      </c>
      <c r="M208" s="199"/>
      <c r="N208" s="200"/>
      <c r="O208" s="149" t="e">
        <f t="shared" si="13"/>
        <v>#REF!</v>
      </c>
      <c r="P208" s="150" t="str">
        <f t="shared" si="14"/>
        <v/>
      </c>
      <c r="Q208" s="361"/>
      <c r="R208" s="381"/>
      <c r="S208" s="201"/>
      <c r="T208" s="397"/>
      <c r="U208" s="386"/>
      <c r="V208" s="104">
        <v>0.5</v>
      </c>
      <c r="W208" s="98" t="e">
        <f>IF((Y207-43)&lt;0,0,(Y207-43))</f>
        <v>#REF!</v>
      </c>
      <c r="X208" s="105" t="s">
        <v>54</v>
      </c>
      <c r="Y208" s="106" t="e">
        <f>(Y207-Y206)-J212*24</f>
        <v>#REF!</v>
      </c>
      <c r="Z208" s="107" t="s">
        <v>55</v>
      </c>
    </row>
    <row r="209" spans="1:29" s="41" customFormat="1" ht="15.75" thickBot="1" x14ac:dyDescent="0.3">
      <c r="A209" s="143" t="s">
        <v>56</v>
      </c>
      <c r="B209" s="144">
        <v>43286</v>
      </c>
      <c r="C209" s="195">
        <v>0.375</v>
      </c>
      <c r="D209" s="196">
        <v>0.54166666666666663</v>
      </c>
      <c r="E209" s="196">
        <v>0.58333333333333337</v>
      </c>
      <c r="F209" s="197">
        <v>0.70833333333333337</v>
      </c>
      <c r="G209" s="378"/>
      <c r="H209" s="202" t="s">
        <v>44</v>
      </c>
      <c r="I209" s="146" t="e">
        <f>IF(H209="Normal",#REF!,IF(H209="Recup",#REF!,IF(H209="CP journée",#REF!,IF(H209="Enceinte",#REF!,IF(H209="temps partiel",#REF!,IF(H209="Sans solde",#REF!,IF(H209="Arrêt",#REF!,IF(H209="CP matin",#REF!,IF(H209="Déplacement",#REF!,IF(H209="CP Après-midi",#REF!,IF(H209="Férié",#REF!,IF(H209="Maternité",#REF!,0))))))))))))</f>
        <v>#REF!</v>
      </c>
      <c r="J209" s="145" t="e">
        <f>IF(H209="Demi CP",I209,IF(AND(H209="Déplacement",N209="Arrivée Chine",B209&gt;=#REF!,B209&lt;=#REF!),(D209-C209)+(F209-E209)-#REF!,IF(AND(H209="Déplacement",N209="Arrivée Chine",B209&gt;#REF!,B209&lt;#REF!),(D209-C209)+(F209-E209)-#REF!,IF(AND(H209="Déplacement",N209="Arrivée Chine",B209&gt;#REF!),(D209-C209)+(F209-E209)-#REF!,IF(AND(H209="Déplacement",((D209-C209)+(F209-E209))&lt;I209),I209,IF(AND(H209="Déplacement",N209="Arrivée Chine",B209&lt;#REF!),(D209-C209)+(F209-E209)-#REF!,IF(AND(H209="Déplacement",N209="Retour Chine",B209&gt;=#REF!,B209&lt;=#REF!),(D209-C209)+(F209-E209)+#REF!,IF(AND(H209="Déplacement",N209="Retour Chine",B209&gt;#REF!,B209&lt;#REF!),(D209-C209)+(F209-E209)+#REF!,IF(AND(H209="Déplacement",N209="Retour Chine",B209&gt;#REF!),(D209-C209)+(F209-E209)+#REF!,IF(AND(H209="Déplacement",((D209-C209)+(F209-E209))&lt;I209),I209,IF(AND(H209="Déplacement",N209="Retour Chine",B209&lt;#REF!),(D209-C209)+(F209-E209)+#REF!,(D209-C209)+(F209-E209))))))))))))</f>
        <v>#REF!</v>
      </c>
      <c r="K209" s="156" t="e">
        <f>IF(L209&gt;0,#REF!-L209,0)</f>
        <v>#REF!</v>
      </c>
      <c r="L209" s="157" t="e">
        <f>IF(OR(H209="Recup"),#REF!-J209,#REF!)</f>
        <v>#REF!</v>
      </c>
      <c r="M209" s="199"/>
      <c r="N209" s="200"/>
      <c r="O209" s="149" t="e">
        <f t="shared" si="13"/>
        <v>#REF!</v>
      </c>
      <c r="P209" s="150" t="str">
        <f t="shared" si="14"/>
        <v/>
      </c>
      <c r="Q209" s="361"/>
      <c r="R209" s="381"/>
      <c r="S209" s="201"/>
      <c r="T209" s="397"/>
      <c r="U209" s="386"/>
      <c r="V209" s="110">
        <v>1</v>
      </c>
      <c r="W209" s="98" t="e">
        <f>IF(M212="",J212*24,0)</f>
        <v>#REF!</v>
      </c>
      <c r="X209" s="111" t="s">
        <v>57</v>
      </c>
      <c r="Y209" s="112">
        <f>COUNTIF(H206:H210,"Arrêt")</f>
        <v>0</v>
      </c>
      <c r="Z209" s="107">
        <f>COUNTIF(H206:H210,"Férié")</f>
        <v>0</v>
      </c>
    </row>
    <row r="210" spans="1:29" s="41" customFormat="1" ht="15.75" customHeight="1" thickBot="1" x14ac:dyDescent="0.3">
      <c r="A210" s="143" t="s">
        <v>58</v>
      </c>
      <c r="B210" s="144">
        <v>43287</v>
      </c>
      <c r="C210" s="195">
        <v>0.375</v>
      </c>
      <c r="D210" s="196">
        <v>0.54166666666666663</v>
      </c>
      <c r="E210" s="196">
        <v>0.58333333333333337</v>
      </c>
      <c r="F210" s="197">
        <v>0.70833333333333337</v>
      </c>
      <c r="G210" s="378"/>
      <c r="H210" s="198" t="s">
        <v>44</v>
      </c>
      <c r="I210" s="146" t="e">
        <f>IF(H210="Normal",#REF!,IF(H210="Recup",#REF!,IF(H210="CP journée",#REF!,IF(H210="Enceinte",#REF!,IF(H210="temps partiel",#REF!,IF(H210="Sans solde",#REF!,IF(H210="Arrêt",#REF!,IF(H210="CP matin",#REF!,IF(H210="Déplacement",#REF!,IF(H210="CP Après-midi",#REF!,IF(H210="Férié",#REF!,IF(H210="Maternité",#REF!,0))))))))))))</f>
        <v>#REF!</v>
      </c>
      <c r="J210" s="145" t="e">
        <f>IF(H210="Demi CP",I210,IF(AND(H210="Déplacement",N210="Arrivée Chine",B210&gt;=#REF!,B210&lt;=#REF!),(D210-C210)+(F210-E210)-#REF!,IF(AND(H210="Déplacement",N210="Arrivée Chine",B210&gt;#REF!,B210&lt;#REF!),(D210-C210)+(F210-E210)-#REF!,IF(AND(H210="Déplacement",N210="Arrivée Chine",B210&gt;#REF!),(D210-C210)+(F210-E210)-#REF!,IF(AND(H210="Déplacement",((D210-C210)+(F210-E210))&lt;I210),I210,IF(AND(H210="Déplacement",N210="Arrivée Chine",B210&lt;#REF!),(D210-C210)+(F210-E210)-#REF!,IF(AND(H210="Déplacement",N210="Retour Chine",B210&gt;=#REF!,B210&lt;=#REF!),(D210-C210)+(F210-E210)+#REF!,IF(AND(H210="Déplacement",N210="Retour Chine",B210&gt;#REF!,B210&lt;#REF!),(D210-C210)+(F210-E210)+#REF!,IF(AND(H210="Déplacement",N210="Retour Chine",B210&gt;#REF!),(D210-C210)+(F210-E210)+#REF!,IF(AND(H210="Déplacement",((D210-C210)+(F210-E210))&lt;I210),I210,IF(AND(H210="Déplacement",N210="Retour Chine",B210&lt;#REF!),(D210-C210)+(F210-E210)+#REF!,(D210-C210)+(F210-E210))))))))))))</f>
        <v>#REF!</v>
      </c>
      <c r="K210" s="153" t="e">
        <f>IF(L210&gt;0,#REF!-L210,0)</f>
        <v>#REF!</v>
      </c>
      <c r="L210" s="154" t="e">
        <f>IF(OR(H210="Recup"),#REF!-J210,#REF!)</f>
        <v>#REF!</v>
      </c>
      <c r="M210" s="199"/>
      <c r="N210" s="200"/>
      <c r="O210" s="149" t="e">
        <f t="shared" si="13"/>
        <v>#REF!</v>
      </c>
      <c r="P210" s="150" t="str">
        <f t="shared" si="14"/>
        <v/>
      </c>
      <c r="Q210" s="361"/>
      <c r="R210" s="381"/>
      <c r="S210" s="201"/>
      <c r="T210" s="397"/>
      <c r="U210" s="386"/>
      <c r="V210" s="113" t="s">
        <v>3</v>
      </c>
      <c r="W210" s="114" t="e">
        <f>IF(G206="Enceinte",(SUM(L206:L210))-COUNTIF(H206:H210,"Recup")*#REF!,SUM(L206:L210))</f>
        <v>#REF!</v>
      </c>
      <c r="X210" s="115" t="s">
        <v>59</v>
      </c>
      <c r="Y210" s="116">
        <f>COUNTIF(H206:H210,"sans solde")</f>
        <v>0</v>
      </c>
      <c r="Z210" s="328" t="s">
        <v>148</v>
      </c>
    </row>
    <row r="211" spans="1:29" s="41" customFormat="1" x14ac:dyDescent="0.25">
      <c r="A211" s="143" t="s">
        <v>60</v>
      </c>
      <c r="B211" s="144">
        <v>43288</v>
      </c>
      <c r="C211" s="203"/>
      <c r="D211" s="204"/>
      <c r="E211" s="204"/>
      <c r="F211" s="205"/>
      <c r="G211" s="378"/>
      <c r="H211" s="206"/>
      <c r="I211" s="146">
        <f>IF(H211="Normal",#REF!,IF(H211="Recup",#REF!,IF(H211="CP journée",#REF!,IF(H211="Enceinte",#REF!,IF(H211="temps partiel",#REF!,IF(H211="Sans solde",#REF!,IF(H211="Arrêt",#REF!,IF(H211="CP matin",#REF!,IF(H211="Déplacement",#REF!,IF(H211="CP Après-midi",#REF!,IF(H211="Férié",#REF!,IF(H211="Maternité",#REF!,0))))))))))))</f>
        <v>0</v>
      </c>
      <c r="J211" s="145" t="e">
        <f>IF(H211="Demi CP",I211,IF(AND(H211="Déplacement",N211="Arrivée Chine",B211&gt;=#REF!,B211&lt;=#REF!),(D211-C211)+(F211-E211)-#REF!,IF(AND(H211="Déplacement",N211="Arrivée Chine",B211&gt;#REF!,B211&lt;#REF!),(D211-C211)+(F211-E211)-#REF!,IF(AND(H211="Déplacement",N211="Arrivée Chine",B211&gt;#REF!),(D211-C211)+(F211-E211)-#REF!,IF(AND(H211="Déplacement",((D211-C211)+(F211-E211))&lt;I211),I211,IF(AND(H211="Déplacement",N211="Arrivée Chine",B211&lt;#REF!),(D211-C211)+(F211-E211)-#REF!,IF(AND(H211="Déplacement",N211="Retour Chine",B211&gt;=#REF!,B211&lt;=#REF!),(D211-C211)+(F211-E211)+#REF!,IF(AND(H211="Déplacement",N211="Retour Chine",B211&gt;#REF!,B211&lt;#REF!),(D211-C211)+(F211-E211)+#REF!,IF(AND(H211="Déplacement",N211="Retour Chine",B211&gt;#REF!),(D211-C211)+(F211-E211)+#REF!,IF(AND(H211="Déplacement",((D211-C211)+(F211-E211))&lt;I211),I211,IF(AND(H211="Déplacement",N211="Retour Chine",B211&lt;#REF!),(D211-C211)+(F211-E211)+#REF!,(D211-C211)+(F211-E211))))))))))))</f>
        <v>#REF!</v>
      </c>
      <c r="K211" s="161" t="e">
        <f>IF(L211&gt;0,#REF!-L211,0)</f>
        <v>#REF!</v>
      </c>
      <c r="L211" s="162" t="e">
        <f>IF(OR(H211="Recup"),#REF!-J211,#REF!)</f>
        <v>#REF!</v>
      </c>
      <c r="M211" s="199"/>
      <c r="N211" s="200"/>
      <c r="O211" s="149" t="e">
        <f t="shared" si="13"/>
        <v>#REF!</v>
      </c>
      <c r="P211" s="150" t="str">
        <f t="shared" si="14"/>
        <v/>
      </c>
      <c r="Q211" s="361"/>
      <c r="R211" s="381"/>
      <c r="S211" s="201"/>
      <c r="T211" s="397"/>
      <c r="U211" s="386"/>
      <c r="V211" s="119" t="s">
        <v>61</v>
      </c>
      <c r="W211" s="120" t="e">
        <f>IF(AND(G206="Temps partiel",Y208&gt;0),Y208-W212-W208-W209,0)</f>
        <v>#REF!</v>
      </c>
      <c r="X211" s="121" t="s">
        <v>62</v>
      </c>
      <c r="Y211" s="122">
        <f>COUNTIF(H206:H210,"CP journée")+(COUNTIF(H206:H210,"CP matin"))/2+(COUNTIF(H206:H210,"CP Après-midi"))/2</f>
        <v>0</v>
      </c>
      <c r="Z211" s="329"/>
      <c r="AB211" s="179" t="s">
        <v>103</v>
      </c>
      <c r="AC211" s="179" t="s">
        <v>105</v>
      </c>
    </row>
    <row r="212" spans="1:29" s="41" customFormat="1" ht="15.75" thickBot="1" x14ac:dyDescent="0.3">
      <c r="A212" s="164" t="s">
        <v>64</v>
      </c>
      <c r="B212" s="165">
        <v>43289</v>
      </c>
      <c r="C212" s="207"/>
      <c r="D212" s="208"/>
      <c r="E212" s="208"/>
      <c r="F212" s="209"/>
      <c r="G212" s="379"/>
      <c r="H212" s="210"/>
      <c r="I212" s="166">
        <f>IF(H212="Normal",#REF!,IF(H212="Recup",#REF!,IF(H212="CP journée",#REF!,IF(H212="Enceinte",#REF!,IF(H212="temps partiel",#REF!,IF(H212="Sans solde",#REF!,IF(H212="Arrêt",#REF!,IF(H212="CP matin",#REF!,IF(H212="Déplacement",#REF!,IF(H212="CP Après-midi",#REF!,IF(H212="Férié",#REF!,IF(H212="Maternité",#REF!,0))))))))))))</f>
        <v>0</v>
      </c>
      <c r="J212" s="167" t="e">
        <f>IF(H212="Demi CP",I212,IF(AND(H212="Déplacement",N212="Arrivée Chine",B212&gt;=#REF!,B212&lt;=#REF!),(D212-C212)+(F212-E212)-#REF!,IF(AND(H212="Déplacement",N212="Arrivée Chine",B212&gt;#REF!,B212&lt;#REF!),(D212-C212)+(F212-E212)-#REF!,IF(AND(H212="Déplacement",N212="Arrivée Chine",B212&gt;#REF!),(D212-C212)+(F212-E212)-#REF!,IF(AND(H212="Déplacement",((D212-C212)+(F212-E212))&lt;I212),I212,IF(AND(H212="Déplacement",N212="Arrivée Chine",B212&lt;#REF!),(D212-C212)+(F212-E212)-#REF!,IF(AND(H212="Déplacement",N212="Retour Chine",B212&gt;=#REF!,B212&lt;=#REF!),(D212-C212)+(F212-E212)+#REF!,IF(AND(H212="Déplacement",N212="Retour Chine",B212&gt;#REF!,B212&lt;#REF!),(D212-C212)+(F212-E212)+#REF!,IF(AND(H212="Déplacement",N212="Retour Chine",B212&gt;#REF!),(D212-C212)+(F212-E212)+#REF!,IF(AND(H212="Déplacement",((D212-C212)+(F212-E212))&lt;I212),I212,IF(AND(H212="Déplacement",N212="Retour Chine",B212&lt;#REF!),(D212-C212)+(F212-E212)+#REF!,(D212-C212)+(F212-E212))))))))))))</f>
        <v>#REF!</v>
      </c>
      <c r="K212" s="168" t="e">
        <f>IF(L212&gt;0,#REF!-L212,0)</f>
        <v>#REF!</v>
      </c>
      <c r="L212" s="169" t="e">
        <f>IF(OR(H212="Recup"),#REF!-J212,#REF!)</f>
        <v>#REF!</v>
      </c>
      <c r="M212" s="211"/>
      <c r="N212" s="212"/>
      <c r="O212" s="170" t="e">
        <f t="shared" si="13"/>
        <v>#REF!</v>
      </c>
      <c r="P212" s="171" t="str">
        <f t="shared" si="14"/>
        <v/>
      </c>
      <c r="Q212" s="362"/>
      <c r="R212" s="382"/>
      <c r="S212" s="213"/>
      <c r="T212" s="397"/>
      <c r="U212" s="387"/>
      <c r="V212" s="129" t="s">
        <v>65</v>
      </c>
      <c r="W212" s="130" t="e">
        <f>IF(AND(G206="Temps partiel",Y208&gt;3),Y208-3-W208-W209,0)</f>
        <v>#REF!</v>
      </c>
      <c r="X212" s="131" t="s">
        <v>66</v>
      </c>
      <c r="Y212" s="132" t="e">
        <f>W206+(W207*1.25)+(W208*1.5)+(W209*2)+(W211*1.1)+(W212*1.25)</f>
        <v>#REF!</v>
      </c>
      <c r="Z212" s="244" t="e">
        <f>IF(SUM(J206:J212)*24-SUM(I206:I212)*24&lt;0,(SUM(J206:J212)*24-SUM(I206:I212)*24),0)</f>
        <v>#REF!</v>
      </c>
      <c r="AB212" s="179"/>
      <c r="AC212" s="179"/>
    </row>
    <row r="213" spans="1:29" s="41" customFormat="1" ht="30" customHeight="1" x14ac:dyDescent="0.25">
      <c r="A213" s="133" t="s">
        <v>43</v>
      </c>
      <c r="B213" s="134">
        <v>43290</v>
      </c>
      <c r="C213" s="188">
        <v>0.375</v>
      </c>
      <c r="D213" s="189">
        <v>0.54166666666666663</v>
      </c>
      <c r="E213" s="189">
        <v>0.58333333333333337</v>
      </c>
      <c r="F213" s="190">
        <v>0.70833333333333337</v>
      </c>
      <c r="G213" s="377"/>
      <c r="H213" s="191" t="s">
        <v>44</v>
      </c>
      <c r="I213" s="136" t="e">
        <f>IF(H213="Normal",#REF!,IF(H213="Recup",#REF!,IF(H213="CP journée",#REF!,IF(H213="Enceinte",#REF!,IF(H213="temps partiel",#REF!,IF(H213="Sans solde",#REF!,IF(H213="Arrêt",#REF!,IF(H213="CP matin",#REF!,IF(H213="Déplacement",#REF!,IF(H213="CP Après-midi",#REF!,IF(H213="Férié",#REF!,IF(H213="Maternité",#REF!,0))))))))))))</f>
        <v>#REF!</v>
      </c>
      <c r="J213" s="135" t="e">
        <f>IF(H213="Demi CP",I213,IF(AND(H213="Déplacement",N213="Arrivée Chine",B213&gt;=#REF!,B213&lt;=#REF!),(D213-C213)+(F213-E213)-#REF!,IF(AND(H213="Déplacement",N213="Arrivée Chine",B213&gt;#REF!,B213&lt;#REF!),(D213-C213)+(F213-E213)-#REF!,IF(AND(H213="Déplacement",N213="Arrivée Chine",B213&gt;#REF!),(D213-C213)+(F213-E213)-#REF!,IF(AND(H213="Déplacement",((D213-C213)+(F213-E213))&lt;I213),I213,IF(AND(H213="Déplacement",N213="Arrivée Chine",B213&lt;#REF!),(D213-C213)+(F213-E213)-#REF!,IF(AND(H213="Déplacement",N213="Retour Chine",B213&gt;=#REF!,B213&lt;=#REF!),(D213-C213)+(F213-E213)+#REF!,IF(AND(H213="Déplacement",N213="Retour Chine",B213&gt;#REF!,B213&lt;#REF!),(D213-C213)+(F213-E213)+#REF!,IF(AND(H213="Déplacement",N213="Retour Chine",B213&gt;#REF!),(D213-C213)+(F213-E213)+#REF!,IF(AND(H213="Déplacement",((D213-C213)+(F213-E213))&lt;I213),I213,IF(AND(H213="Déplacement",N213="Retour Chine",B213&lt;#REF!),(D213-C213)+(F213-E213)+#REF!,(D213-C213)+(F213-E213))))))))))))</f>
        <v>#REF!</v>
      </c>
      <c r="K213" s="137" t="e">
        <f>IF(L213&gt;0,#REF!-L213,0)</f>
        <v>#REF!</v>
      </c>
      <c r="L213" s="138" t="e">
        <f>IF(OR(H213="Recup"),#REF!-J213,#REF!)</f>
        <v>#REF!</v>
      </c>
      <c r="M213" s="192"/>
      <c r="N213" s="193"/>
      <c r="O213" s="139" t="e">
        <f t="shared" si="13"/>
        <v>#REF!</v>
      </c>
      <c r="P213" s="140" t="str">
        <f t="shared" si="14"/>
        <v/>
      </c>
      <c r="Q213" s="391" t="s">
        <v>45</v>
      </c>
      <c r="R213" s="380" t="s">
        <v>46</v>
      </c>
      <c r="S213" s="194"/>
      <c r="T213" s="396" t="s">
        <v>103</v>
      </c>
      <c r="U213" s="385" t="s">
        <v>106</v>
      </c>
      <c r="V213" s="86" t="s">
        <v>49</v>
      </c>
      <c r="W213" s="87" t="e">
        <f>IF(AND(G213="",(Y215)&gt;0),Y215-W214-W215,IF(AND(G213="Enceinte",(Y215)&gt;0),Y215-W214-W215,0))</f>
        <v>#REF!</v>
      </c>
      <c r="X213" s="88" t="s">
        <v>34</v>
      </c>
      <c r="Y213" s="89" t="e">
        <f>(SUM(I213:I217)*24+SUM(K213:K217)*24)</f>
        <v>#REF!</v>
      </c>
      <c r="Z213" s="90" t="s">
        <v>50</v>
      </c>
      <c r="AB213" s="141" t="s">
        <v>49</v>
      </c>
      <c r="AC213" s="142" t="e">
        <f t="shared" ref="AC213:AC219" si="18">W206+W213+W220+W227</f>
        <v>#REF!</v>
      </c>
    </row>
    <row r="214" spans="1:29" s="41" customFormat="1" ht="15.75" thickBot="1" x14ac:dyDescent="0.3">
      <c r="A214" s="143" t="s">
        <v>51</v>
      </c>
      <c r="B214" s="144">
        <v>43291</v>
      </c>
      <c r="C214" s="195">
        <v>0.375</v>
      </c>
      <c r="D214" s="196">
        <v>0.54166666666666663</v>
      </c>
      <c r="E214" s="196">
        <v>0.58333333333333337</v>
      </c>
      <c r="F214" s="197">
        <v>0.70833333333333337</v>
      </c>
      <c r="G214" s="378"/>
      <c r="H214" s="198" t="s">
        <v>44</v>
      </c>
      <c r="I214" s="146" t="e">
        <f>IF(H214="Normal",#REF!,IF(H214="Recup",#REF!,IF(H214="CP journée",#REF!,IF(H214="Enceinte",#REF!,IF(H214="temps partiel",#REF!,IF(H214="Sans solde",#REF!,IF(H214="Arrêt",#REF!,IF(H214="CP matin",#REF!,IF(H214="Déplacement",#REF!,IF(H214="CP Après-midi",#REF!,IF(H214="Férié",#REF!,IF(H214="Maternité",#REF!,0))))))))))))</f>
        <v>#REF!</v>
      </c>
      <c r="J214" s="145" t="e">
        <f>IF(H214="Demi CP",I214,IF(AND(H214="Déplacement",N214="Arrivée Chine",B214&gt;=#REF!,B214&lt;=#REF!),(D214-C214)+(F214-E214)-#REF!,IF(AND(H214="Déplacement",N214="Arrivée Chine",B214&gt;#REF!,B214&lt;#REF!),(D214-C214)+(F214-E214)-#REF!,IF(AND(H214="Déplacement",N214="Arrivée Chine",B214&gt;#REF!),(D214-C214)+(F214-E214)-#REF!,IF(AND(H214="Déplacement",((D214-C214)+(F214-E214))&lt;I214),I214,IF(AND(H214="Déplacement",N214="Arrivée Chine",B214&lt;#REF!),(D214-C214)+(F214-E214)-#REF!,IF(AND(H214="Déplacement",N214="Retour Chine",B214&gt;=#REF!,B214&lt;=#REF!),(D214-C214)+(F214-E214)+#REF!,IF(AND(H214="Déplacement",N214="Retour Chine",B214&gt;#REF!,B214&lt;#REF!),(D214-C214)+(F214-E214)+#REF!,IF(AND(H214="Déplacement",N214="Retour Chine",B214&gt;#REF!),(D214-C214)+(F214-E214)+#REF!,IF(AND(H214="Déplacement",((D214-C214)+(F214-E214))&lt;I214),I214,IF(AND(H214="Déplacement",N214="Retour Chine",B214&lt;#REF!),(D214-C214)+(F214-E214)+#REF!,(D214-C214)+(F214-E214))))))))))))</f>
        <v>#REF!</v>
      </c>
      <c r="K214" s="147" t="e">
        <f>IF(L214&gt;0,#REF!-L214,0)</f>
        <v>#REF!</v>
      </c>
      <c r="L214" s="148" t="e">
        <f>IF(OR(H214="Recup"),#REF!-J214,#REF!)</f>
        <v>#REF!</v>
      </c>
      <c r="M214" s="199"/>
      <c r="N214" s="200"/>
      <c r="O214" s="149" t="e">
        <f t="shared" si="13"/>
        <v>#REF!</v>
      </c>
      <c r="P214" s="150" t="str">
        <f t="shared" si="14"/>
        <v/>
      </c>
      <c r="Q214" s="361"/>
      <c r="R214" s="381"/>
      <c r="S214" s="201"/>
      <c r="T214" s="397"/>
      <c r="U214" s="386"/>
      <c r="V214" s="97" t="s">
        <v>52</v>
      </c>
      <c r="W214" s="98" t="e">
        <f>IF(AND(G213="",(Y214-35)&gt;0),(Y214-35-W215-W216),IF(AND(G213="Enceinte",(Y214-35)&gt;0),(Y214-35-W215-W216),0))</f>
        <v>#REF!</v>
      </c>
      <c r="X214" s="99" t="s">
        <v>35</v>
      </c>
      <c r="Y214" s="100" t="e">
        <f>(SUM(J213:J219))*24-(SUM(O213:O219))*24</f>
        <v>#REF!</v>
      </c>
      <c r="Z214" s="101">
        <f>SUM(P213:P219)</f>
        <v>0</v>
      </c>
      <c r="AB214" s="151" t="s">
        <v>52</v>
      </c>
      <c r="AC214" s="152" t="e">
        <f t="shared" si="18"/>
        <v>#REF!</v>
      </c>
    </row>
    <row r="215" spans="1:29" s="41" customFormat="1" ht="15.75" thickBot="1" x14ac:dyDescent="0.3">
      <c r="A215" s="143" t="s">
        <v>53</v>
      </c>
      <c r="B215" s="144">
        <v>43292</v>
      </c>
      <c r="C215" s="195">
        <v>0.375</v>
      </c>
      <c r="D215" s="196">
        <v>0.54166666666666663</v>
      </c>
      <c r="E215" s="196">
        <v>0.58333333333333337</v>
      </c>
      <c r="F215" s="197">
        <v>0.70833333333333337</v>
      </c>
      <c r="G215" s="378"/>
      <c r="H215" s="198" t="s">
        <v>44</v>
      </c>
      <c r="I215" s="146" t="e">
        <f>IF(H215="Normal",#REF!,IF(H215="Recup",#REF!,IF(H215="CP journée",#REF!,IF(H215="Enceinte",#REF!,IF(H215="temps partiel",#REF!,IF(H215="Sans solde",#REF!,IF(H215="Arrêt",#REF!,IF(H215="CP matin",#REF!,IF(H215="Déplacement",#REF!,IF(H215="CP Après-midi",#REF!,IF(H215="Férié",#REF!,IF(H215="Maternité",#REF!,0))))))))))))</f>
        <v>#REF!</v>
      </c>
      <c r="J215" s="145" t="e">
        <f>IF(H215="Demi CP",I215,IF(AND(H215="Déplacement",N215="Arrivée Chine",B215&gt;=#REF!,B215&lt;=#REF!),(D215-C215)+(F215-E215)-#REF!,IF(AND(H215="Déplacement",N215="Arrivée Chine",B215&gt;#REF!,B215&lt;#REF!),(D215-C215)+(F215-E215)-#REF!,IF(AND(H215="Déplacement",N215="Arrivée Chine",B215&gt;#REF!),(D215-C215)+(F215-E215)-#REF!,IF(AND(H215="Déplacement",((D215-C215)+(F215-E215))&lt;I215),I215,IF(AND(H215="Déplacement",N215="Arrivée Chine",B215&lt;#REF!),(D215-C215)+(F215-E215)-#REF!,IF(AND(H215="Déplacement",N215="Retour Chine",B215&gt;=#REF!,B215&lt;=#REF!),(D215-C215)+(F215-E215)+#REF!,IF(AND(H215="Déplacement",N215="Retour Chine",B215&gt;#REF!,B215&lt;#REF!),(D215-C215)+(F215-E215)+#REF!,IF(AND(H215="Déplacement",N215="Retour Chine",B215&gt;#REF!),(D215-C215)+(F215-E215)+#REF!,IF(AND(H215="Déplacement",((D215-C215)+(F215-E215))&lt;I215),I215,IF(AND(H215="Déplacement",N215="Retour Chine",B215&lt;#REF!),(D215-C215)+(F215-E215)+#REF!,(D215-C215)+(F215-E215))))))))))))</f>
        <v>#REF!</v>
      </c>
      <c r="K215" s="153" t="e">
        <f>IF(L215&gt;0,#REF!-L215,0)</f>
        <v>#REF!</v>
      </c>
      <c r="L215" s="154" t="e">
        <f>IF(OR(H215="Recup"),#REF!-J215,#REF!)</f>
        <v>#REF!</v>
      </c>
      <c r="M215" s="199"/>
      <c r="N215" s="200"/>
      <c r="O215" s="149" t="e">
        <f t="shared" si="13"/>
        <v>#REF!</v>
      </c>
      <c r="P215" s="150" t="str">
        <f t="shared" si="14"/>
        <v/>
      </c>
      <c r="Q215" s="361"/>
      <c r="R215" s="381"/>
      <c r="S215" s="201"/>
      <c r="T215" s="397"/>
      <c r="U215" s="386"/>
      <c r="V215" s="104">
        <v>0.5</v>
      </c>
      <c r="W215" s="98" t="e">
        <f>IF((Y214-43)&lt;0,0,(Y214-43))</f>
        <v>#REF!</v>
      </c>
      <c r="X215" s="105" t="s">
        <v>54</v>
      </c>
      <c r="Y215" s="106" t="e">
        <f>(Y214-Y213)-J219*24</f>
        <v>#REF!</v>
      </c>
      <c r="Z215" s="107" t="s">
        <v>55</v>
      </c>
      <c r="AB215" s="155">
        <v>0.5</v>
      </c>
      <c r="AC215" s="152" t="e">
        <f t="shared" si="18"/>
        <v>#REF!</v>
      </c>
    </row>
    <row r="216" spans="1:29" s="41" customFormat="1" ht="15.75" thickBot="1" x14ac:dyDescent="0.3">
      <c r="A216" s="143" t="s">
        <v>56</v>
      </c>
      <c r="B216" s="144">
        <v>43293</v>
      </c>
      <c r="C216" s="195">
        <v>0.375</v>
      </c>
      <c r="D216" s="196">
        <v>0.54166666666666663</v>
      </c>
      <c r="E216" s="196">
        <v>0.58333333333333337</v>
      </c>
      <c r="F216" s="197">
        <v>0.70833333333333337</v>
      </c>
      <c r="G216" s="378"/>
      <c r="H216" s="202" t="s">
        <v>44</v>
      </c>
      <c r="I216" s="146" t="e">
        <f>IF(H216="Normal",#REF!,IF(H216="Recup",#REF!,IF(H216="CP journée",#REF!,IF(H216="Enceinte",#REF!,IF(H216="temps partiel",#REF!,IF(H216="Sans solde",#REF!,IF(H216="Arrêt",#REF!,IF(H216="CP matin",#REF!,IF(H216="Déplacement",#REF!,IF(H216="CP Après-midi",#REF!,IF(H216="Férié",#REF!,IF(H216="Maternité",#REF!,0))))))))))))</f>
        <v>#REF!</v>
      </c>
      <c r="J216" s="145" t="e">
        <f>IF(H216="Demi CP",I216,IF(AND(H216="Déplacement",N216="Arrivée Chine",B216&gt;=#REF!,B216&lt;=#REF!),(D216-C216)+(F216-E216)-#REF!,IF(AND(H216="Déplacement",N216="Arrivée Chine",B216&gt;#REF!,B216&lt;#REF!),(D216-C216)+(F216-E216)-#REF!,IF(AND(H216="Déplacement",N216="Arrivée Chine",B216&gt;#REF!),(D216-C216)+(F216-E216)-#REF!,IF(AND(H216="Déplacement",((D216-C216)+(F216-E216))&lt;I216),I216,IF(AND(H216="Déplacement",N216="Arrivée Chine",B216&lt;#REF!),(D216-C216)+(F216-E216)-#REF!,IF(AND(H216="Déplacement",N216="Retour Chine",B216&gt;=#REF!,B216&lt;=#REF!),(D216-C216)+(F216-E216)+#REF!,IF(AND(H216="Déplacement",N216="Retour Chine",B216&gt;#REF!,B216&lt;#REF!),(D216-C216)+(F216-E216)+#REF!,IF(AND(H216="Déplacement",N216="Retour Chine",B216&gt;#REF!),(D216-C216)+(F216-E216)+#REF!,IF(AND(H216="Déplacement",((D216-C216)+(F216-E216))&lt;I216),I216,IF(AND(H216="Déplacement",N216="Retour Chine",B216&lt;#REF!),(D216-C216)+(F216-E216)+#REF!,(D216-C216)+(F216-E216))))))))))))</f>
        <v>#REF!</v>
      </c>
      <c r="K216" s="156" t="e">
        <f>IF(L216&gt;0,#REF!-L216,0)</f>
        <v>#REF!</v>
      </c>
      <c r="L216" s="157" t="e">
        <f>IF(OR(H216="Recup"),#REF!-J216,#REF!)</f>
        <v>#REF!</v>
      </c>
      <c r="M216" s="199"/>
      <c r="N216" s="200"/>
      <c r="O216" s="149" t="e">
        <f t="shared" ref="O216:O279" si="19">IF(AND(J216&gt;I216,M216="France"),J216-I216,IF(AND(J216&gt;I216,M216="Chine"),J216-I216,0))</f>
        <v>#REF!</v>
      </c>
      <c r="P216" s="150" t="str">
        <f t="shared" ref="P216:P279" si="20">IF(M216="Chine",((J216-I216)*24)*0.75,IF(M216="France",((J216-I216)*24)*0.5,""))</f>
        <v/>
      </c>
      <c r="Q216" s="361"/>
      <c r="R216" s="381"/>
      <c r="S216" s="201"/>
      <c r="T216" s="397"/>
      <c r="U216" s="386"/>
      <c r="V216" s="110">
        <v>1</v>
      </c>
      <c r="W216" s="98" t="e">
        <f>IF(M219="",J219*24,0)</f>
        <v>#REF!</v>
      </c>
      <c r="X216" s="111" t="s">
        <v>57</v>
      </c>
      <c r="Y216" s="112">
        <f>COUNTIF(H213:H217,"Arrêt")</f>
        <v>0</v>
      </c>
      <c r="Z216" s="107">
        <f>COUNTIF(H213:H217,"Férié")</f>
        <v>0</v>
      </c>
      <c r="AB216" s="158">
        <v>1</v>
      </c>
      <c r="AC216" s="152" t="e">
        <f t="shared" si="18"/>
        <v>#REF!</v>
      </c>
    </row>
    <row r="217" spans="1:29" s="41" customFormat="1" ht="15.75" customHeight="1" thickBot="1" x14ac:dyDescent="0.3">
      <c r="A217" s="143" t="s">
        <v>58</v>
      </c>
      <c r="B217" s="144">
        <v>43294</v>
      </c>
      <c r="C217" s="195">
        <v>0.375</v>
      </c>
      <c r="D217" s="196">
        <v>0.54166666666666663</v>
      </c>
      <c r="E217" s="196">
        <v>0.58333333333333337</v>
      </c>
      <c r="F217" s="197">
        <v>0.70833333333333337</v>
      </c>
      <c r="G217" s="378"/>
      <c r="H217" s="198" t="s">
        <v>44</v>
      </c>
      <c r="I217" s="146" t="e">
        <f>IF(H217="Normal",#REF!,IF(H217="Recup",#REF!,IF(H217="CP journée",#REF!,IF(H217="Enceinte",#REF!,IF(H217="temps partiel",#REF!,IF(H217="Sans solde",#REF!,IF(H217="Arrêt",#REF!,IF(H217="CP matin",#REF!,IF(H217="Déplacement",#REF!,IF(H217="CP Après-midi",#REF!,IF(H217="Férié",#REF!,IF(H217="Maternité",#REF!,0))))))))))))</f>
        <v>#REF!</v>
      </c>
      <c r="J217" s="145" t="e">
        <f>IF(H217="Demi CP",I217,IF(AND(H217="Déplacement",N217="Arrivée Chine",B217&gt;=#REF!,B217&lt;=#REF!),(D217-C217)+(F217-E217)-#REF!,IF(AND(H217="Déplacement",N217="Arrivée Chine",B217&gt;#REF!,B217&lt;#REF!),(D217-C217)+(F217-E217)-#REF!,IF(AND(H217="Déplacement",N217="Arrivée Chine",B217&gt;#REF!),(D217-C217)+(F217-E217)-#REF!,IF(AND(H217="Déplacement",((D217-C217)+(F217-E217))&lt;I217),I217,IF(AND(H217="Déplacement",N217="Arrivée Chine",B217&lt;#REF!),(D217-C217)+(F217-E217)-#REF!,IF(AND(H217="Déplacement",N217="Retour Chine",B217&gt;=#REF!,B217&lt;=#REF!),(D217-C217)+(F217-E217)+#REF!,IF(AND(H217="Déplacement",N217="Retour Chine",B217&gt;#REF!,B217&lt;#REF!),(D217-C217)+(F217-E217)+#REF!,IF(AND(H217="Déplacement",N217="Retour Chine",B217&gt;#REF!),(D217-C217)+(F217-E217)+#REF!,IF(AND(H217="Déplacement",((D217-C217)+(F217-E217))&lt;I217),I217,IF(AND(H217="Déplacement",N217="Retour Chine",B217&lt;#REF!),(D217-C217)+(F217-E217)+#REF!,(D217-C217)+(F217-E217))))))))))))</f>
        <v>#REF!</v>
      </c>
      <c r="K217" s="153" t="e">
        <f>IF(L217&gt;0,#REF!-L217,0)</f>
        <v>#REF!</v>
      </c>
      <c r="L217" s="154" t="e">
        <f>IF(OR(H217="Recup"),#REF!-J217,#REF!)</f>
        <v>#REF!</v>
      </c>
      <c r="M217" s="199"/>
      <c r="N217" s="200"/>
      <c r="O217" s="149" t="e">
        <f t="shared" si="19"/>
        <v>#REF!</v>
      </c>
      <c r="P217" s="150" t="str">
        <f t="shared" si="20"/>
        <v/>
      </c>
      <c r="Q217" s="361"/>
      <c r="R217" s="381"/>
      <c r="S217" s="201"/>
      <c r="T217" s="397"/>
      <c r="U217" s="386"/>
      <c r="V217" s="113" t="s">
        <v>3</v>
      </c>
      <c r="W217" s="114" t="e">
        <f>IF(G213="Enceinte",(SUM(L213:L217))-COUNTIF(H213:H217,"Recup")*#REF!,SUM(L213:L217))</f>
        <v>#REF!</v>
      </c>
      <c r="X217" s="115" t="s">
        <v>59</v>
      </c>
      <c r="Y217" s="116">
        <f>COUNTIF(H213:H217,"sans solde")</f>
        <v>0</v>
      </c>
      <c r="Z217" s="328" t="s">
        <v>148</v>
      </c>
      <c r="AB217" s="159" t="s">
        <v>3</v>
      </c>
      <c r="AC217" s="160" t="e">
        <f t="shared" si="18"/>
        <v>#REF!</v>
      </c>
    </row>
    <row r="218" spans="1:29" s="41" customFormat="1" x14ac:dyDescent="0.25">
      <c r="A218" s="143" t="s">
        <v>60</v>
      </c>
      <c r="B218" s="144">
        <v>43295</v>
      </c>
      <c r="C218" s="203"/>
      <c r="D218" s="204"/>
      <c r="E218" s="204"/>
      <c r="F218" s="205"/>
      <c r="G218" s="378"/>
      <c r="H218" s="206"/>
      <c r="I218" s="146">
        <f>IF(H218="Normal",#REF!,IF(H218="Recup",#REF!,IF(H218="CP journée",#REF!,IF(H218="Enceinte",#REF!,IF(H218="temps partiel",#REF!,IF(H218="Sans solde",#REF!,IF(H218="Arrêt",#REF!,IF(H218="CP matin",#REF!,IF(H218="Déplacement",#REF!,IF(H218="CP Après-midi",#REF!,IF(H218="Férié",#REF!,IF(H218="Maternité",#REF!,0))))))))))))</f>
        <v>0</v>
      </c>
      <c r="J218" s="145" t="e">
        <f>IF(H218="Demi CP",I218,IF(AND(H218="Déplacement",N218="Arrivée Chine",B218&gt;=#REF!,B218&lt;=#REF!),(D218-C218)+(F218-E218)-#REF!,IF(AND(H218="Déplacement",N218="Arrivée Chine",B218&gt;#REF!,B218&lt;#REF!),(D218-C218)+(F218-E218)-#REF!,IF(AND(H218="Déplacement",N218="Arrivée Chine",B218&gt;#REF!),(D218-C218)+(F218-E218)-#REF!,IF(AND(H218="Déplacement",((D218-C218)+(F218-E218))&lt;I218),I218,IF(AND(H218="Déplacement",N218="Arrivée Chine",B218&lt;#REF!),(D218-C218)+(F218-E218)-#REF!,IF(AND(H218="Déplacement",N218="Retour Chine",B218&gt;=#REF!,B218&lt;=#REF!),(D218-C218)+(F218-E218)+#REF!,IF(AND(H218="Déplacement",N218="Retour Chine",B218&gt;#REF!,B218&lt;#REF!),(D218-C218)+(F218-E218)+#REF!,IF(AND(H218="Déplacement",N218="Retour Chine",B218&gt;#REF!),(D218-C218)+(F218-E218)+#REF!,IF(AND(H218="Déplacement",((D218-C218)+(F218-E218))&lt;I218),I218,IF(AND(H218="Déplacement",N218="Retour Chine",B218&lt;#REF!),(D218-C218)+(F218-E218)+#REF!,(D218-C218)+(F218-E218))))))))))))</f>
        <v>#REF!</v>
      </c>
      <c r="K218" s="161" t="e">
        <f>IF(L218&gt;0,#REF!-L218,0)</f>
        <v>#REF!</v>
      </c>
      <c r="L218" s="162" t="e">
        <f>IF(OR(H218="Recup"),#REF!-J218,#REF!)</f>
        <v>#REF!</v>
      </c>
      <c r="M218" s="199"/>
      <c r="N218" s="200"/>
      <c r="O218" s="149" t="e">
        <f t="shared" si="19"/>
        <v>#REF!</v>
      </c>
      <c r="P218" s="150" t="str">
        <f t="shared" si="20"/>
        <v/>
      </c>
      <c r="Q218" s="361"/>
      <c r="R218" s="381"/>
      <c r="S218" s="201"/>
      <c r="T218" s="397"/>
      <c r="U218" s="386"/>
      <c r="V218" s="119" t="s">
        <v>61</v>
      </c>
      <c r="W218" s="120" t="e">
        <f>IF(AND(G213="Temps partiel",Y215&gt;0),Y215-W219-W215-W216,0)</f>
        <v>#REF!</v>
      </c>
      <c r="X218" s="121" t="s">
        <v>62</v>
      </c>
      <c r="Y218" s="122">
        <f>COUNTIF(H213:H217,"CP journée")+(COUNTIF(H213:H217,"CP matin"))/2+(COUNTIF(H213:H217,"CP Après-midi"))/2</f>
        <v>0</v>
      </c>
      <c r="Z218" s="329"/>
      <c r="AB218" s="163" t="s">
        <v>61</v>
      </c>
      <c r="AC218" s="152" t="e">
        <f t="shared" si="18"/>
        <v>#REF!</v>
      </c>
    </row>
    <row r="219" spans="1:29" s="41" customFormat="1" ht="15.75" thickBot="1" x14ac:dyDescent="0.3">
      <c r="A219" s="164" t="s">
        <v>64</v>
      </c>
      <c r="B219" s="165">
        <v>43296</v>
      </c>
      <c r="C219" s="207"/>
      <c r="D219" s="208"/>
      <c r="E219" s="208"/>
      <c r="F219" s="209"/>
      <c r="G219" s="379"/>
      <c r="H219" s="210"/>
      <c r="I219" s="166">
        <f>IF(H219="Normal",#REF!,IF(H219="Recup",#REF!,IF(H219="CP journée",#REF!,IF(H219="Enceinte",#REF!,IF(H219="temps partiel",#REF!,IF(H219="Sans solde",#REF!,IF(H219="Arrêt",#REF!,IF(H219="CP matin",#REF!,IF(H219="Déplacement",#REF!,IF(H219="CP Après-midi",#REF!,IF(H219="Férié",#REF!,IF(H219="Maternité",#REF!,0))))))))))))</f>
        <v>0</v>
      </c>
      <c r="J219" s="167" t="e">
        <f>IF(H219="Demi CP",I219,IF(AND(H219="Déplacement",N219="Arrivée Chine",B219&gt;=#REF!,B219&lt;=#REF!),(D219-C219)+(F219-E219)-#REF!,IF(AND(H219="Déplacement",N219="Arrivée Chine",B219&gt;#REF!,B219&lt;#REF!),(D219-C219)+(F219-E219)-#REF!,IF(AND(H219="Déplacement",N219="Arrivée Chine",B219&gt;#REF!),(D219-C219)+(F219-E219)-#REF!,IF(AND(H219="Déplacement",((D219-C219)+(F219-E219))&lt;I219),I219,IF(AND(H219="Déplacement",N219="Arrivée Chine",B219&lt;#REF!),(D219-C219)+(F219-E219)-#REF!,IF(AND(H219="Déplacement",N219="Retour Chine",B219&gt;=#REF!,B219&lt;=#REF!),(D219-C219)+(F219-E219)+#REF!,IF(AND(H219="Déplacement",N219="Retour Chine",B219&gt;#REF!,B219&lt;#REF!),(D219-C219)+(F219-E219)+#REF!,IF(AND(H219="Déplacement",N219="Retour Chine",B219&gt;#REF!),(D219-C219)+(F219-E219)+#REF!,IF(AND(H219="Déplacement",((D219-C219)+(F219-E219))&lt;I219),I219,IF(AND(H219="Déplacement",N219="Retour Chine",B219&lt;#REF!),(D219-C219)+(F219-E219)+#REF!,(D219-C219)+(F219-E219))))))))))))</f>
        <v>#REF!</v>
      </c>
      <c r="K219" s="168" t="e">
        <f>IF(L219&gt;0,#REF!-L219,0)</f>
        <v>#REF!</v>
      </c>
      <c r="L219" s="169" t="e">
        <f>IF(OR(H219="Recup"),#REF!-J219,#REF!)</f>
        <v>#REF!</v>
      </c>
      <c r="M219" s="211"/>
      <c r="N219" s="212"/>
      <c r="O219" s="170" t="e">
        <f t="shared" si="19"/>
        <v>#REF!</v>
      </c>
      <c r="P219" s="171" t="str">
        <f t="shared" si="20"/>
        <v/>
      </c>
      <c r="Q219" s="362"/>
      <c r="R219" s="382"/>
      <c r="S219" s="213"/>
      <c r="T219" s="397"/>
      <c r="U219" s="387"/>
      <c r="V219" s="129" t="s">
        <v>65</v>
      </c>
      <c r="W219" s="130" t="e">
        <f>IF(AND(G213="Temps partiel",Y215&gt;3),Y215-3-W215-W216,0)</f>
        <v>#REF!</v>
      </c>
      <c r="X219" s="131" t="s">
        <v>66</v>
      </c>
      <c r="Y219" s="132" t="e">
        <f>W213+(W214*1.25)+(W215*1.5)+(W216*2)+(W218*1.1)+(W219*1.25)</f>
        <v>#REF!</v>
      </c>
      <c r="Z219" s="244" t="e">
        <f>IF(SUM(J213:J219)*24-SUM(I213:I219)*24&lt;0,(SUM(J213:J219)*24-SUM(I213:I219)*24),0)</f>
        <v>#REF!</v>
      </c>
      <c r="AB219" s="172" t="s">
        <v>65</v>
      </c>
      <c r="AC219" s="152" t="e">
        <f t="shared" si="18"/>
        <v>#REF!</v>
      </c>
    </row>
    <row r="220" spans="1:29" s="41" customFormat="1" ht="30" customHeight="1" x14ac:dyDescent="0.25">
      <c r="A220" s="133" t="s">
        <v>43</v>
      </c>
      <c r="B220" s="134">
        <v>43297</v>
      </c>
      <c r="C220" s="188">
        <v>0.375</v>
      </c>
      <c r="D220" s="189">
        <v>0.54166666666666663</v>
      </c>
      <c r="E220" s="189">
        <v>0.58333333333333337</v>
      </c>
      <c r="F220" s="190">
        <v>0.70833333333333337</v>
      </c>
      <c r="G220" s="377"/>
      <c r="H220" s="191" t="s">
        <v>44</v>
      </c>
      <c r="I220" s="136" t="e">
        <f>IF(H220="Normal",#REF!,IF(H220="Recup",#REF!,IF(H220="CP journée",#REF!,IF(H220="Enceinte",#REF!,IF(H220="temps partiel",#REF!,IF(H220="Sans solde",#REF!,IF(H220="Arrêt",#REF!,IF(H220="CP matin",#REF!,IF(H220="Déplacement",#REF!,IF(H220="CP Après-midi",#REF!,IF(H220="Férié",#REF!,IF(H220="Maternité",#REF!,0))))))))))))</f>
        <v>#REF!</v>
      </c>
      <c r="J220" s="135" t="e">
        <f>IF(H220="Demi CP",I220,IF(AND(H220="Déplacement",N220="Arrivée Chine",B220&gt;=#REF!,B220&lt;=#REF!),(D220-C220)+(F220-E220)-#REF!,IF(AND(H220="Déplacement",N220="Arrivée Chine",B220&gt;#REF!,B220&lt;#REF!),(D220-C220)+(F220-E220)-#REF!,IF(AND(H220="Déplacement",N220="Arrivée Chine",B220&gt;#REF!),(D220-C220)+(F220-E220)-#REF!,IF(AND(H220="Déplacement",((D220-C220)+(F220-E220))&lt;I220),I220,IF(AND(H220="Déplacement",N220="Arrivée Chine",B220&lt;#REF!),(D220-C220)+(F220-E220)-#REF!,IF(AND(H220="Déplacement",N220="Retour Chine",B220&gt;=#REF!,B220&lt;=#REF!),(D220-C220)+(F220-E220)+#REF!,IF(AND(H220="Déplacement",N220="Retour Chine",B220&gt;#REF!,B220&lt;#REF!),(D220-C220)+(F220-E220)+#REF!,IF(AND(H220="Déplacement",N220="Retour Chine",B220&gt;#REF!),(D220-C220)+(F220-E220)+#REF!,IF(AND(H220="Déplacement",((D220-C220)+(F220-E220))&lt;I220),I220,IF(AND(H220="Déplacement",N220="Retour Chine",B220&lt;#REF!),(D220-C220)+(F220-E220)+#REF!,(D220-C220)+(F220-E220))))))))))))</f>
        <v>#REF!</v>
      </c>
      <c r="K220" s="137" t="e">
        <f>IF(L220&gt;0,#REF!-L220,0)</f>
        <v>#REF!</v>
      </c>
      <c r="L220" s="138" t="e">
        <f>IF(OR(H220="Recup"),#REF!-J220,#REF!)</f>
        <v>#REF!</v>
      </c>
      <c r="M220" s="192"/>
      <c r="N220" s="193"/>
      <c r="O220" s="139" t="e">
        <f t="shared" si="19"/>
        <v>#REF!</v>
      </c>
      <c r="P220" s="140" t="str">
        <f t="shared" si="20"/>
        <v/>
      </c>
      <c r="Q220" s="360" t="s">
        <v>45</v>
      </c>
      <c r="R220" s="380" t="s">
        <v>46</v>
      </c>
      <c r="S220" s="194"/>
      <c r="T220" s="396" t="s">
        <v>103</v>
      </c>
      <c r="U220" s="385" t="s">
        <v>107</v>
      </c>
      <c r="V220" s="86" t="s">
        <v>49</v>
      </c>
      <c r="W220" s="87" t="e">
        <f>IF(AND(G220="",(Y222)&gt;0),Y222-W221-W222,IF(AND(G220="Enceinte",(Y222)&gt;0),Y222-W221-W222,0))</f>
        <v>#REF!</v>
      </c>
      <c r="X220" s="88" t="s">
        <v>34</v>
      </c>
      <c r="Y220" s="89" t="e">
        <f>(SUM(I220:I224)*24+SUM(K220:K224)*24)</f>
        <v>#REF!</v>
      </c>
      <c r="Z220" s="90" t="s">
        <v>50</v>
      </c>
      <c r="AB220" s="174" t="s">
        <v>34</v>
      </c>
      <c r="AC220" s="152" t="e">
        <f t="shared" ref="AC220:AC225" si="21">Y206+Y213+Y220+Y227</f>
        <v>#REF!</v>
      </c>
    </row>
    <row r="221" spans="1:29" s="41" customFormat="1" ht="15.75" thickBot="1" x14ac:dyDescent="0.3">
      <c r="A221" s="143" t="s">
        <v>51</v>
      </c>
      <c r="B221" s="144">
        <v>43298</v>
      </c>
      <c r="C221" s="195">
        <v>0.375</v>
      </c>
      <c r="D221" s="196">
        <v>0.54166666666666663</v>
      </c>
      <c r="E221" s="196">
        <v>0.58333333333333337</v>
      </c>
      <c r="F221" s="197">
        <v>0.70833333333333337</v>
      </c>
      <c r="G221" s="378"/>
      <c r="H221" s="198" t="s">
        <v>44</v>
      </c>
      <c r="I221" s="146" t="e">
        <f>IF(H221="Normal",#REF!,IF(H221="Recup",#REF!,IF(H221="CP journée",#REF!,IF(H221="Enceinte",#REF!,IF(H221="temps partiel",#REF!,IF(H221="Sans solde",#REF!,IF(H221="Arrêt",#REF!,IF(H221="CP matin",#REF!,IF(H221="Déplacement",#REF!,IF(H221="CP Après-midi",#REF!,IF(H221="Férié",#REF!,IF(H221="Maternité",#REF!,0))))))))))))</f>
        <v>#REF!</v>
      </c>
      <c r="J221" s="145" t="e">
        <f>IF(H221="Demi CP",I221,IF(AND(H221="Déplacement",N221="Arrivée Chine",B221&gt;=#REF!,B221&lt;=#REF!),(D221-C221)+(F221-E221)-#REF!,IF(AND(H221="Déplacement",N221="Arrivée Chine",B221&gt;#REF!,B221&lt;#REF!),(D221-C221)+(F221-E221)-#REF!,IF(AND(H221="Déplacement",N221="Arrivée Chine",B221&gt;#REF!),(D221-C221)+(F221-E221)-#REF!,IF(AND(H221="Déplacement",((D221-C221)+(F221-E221))&lt;I221),I221,IF(AND(H221="Déplacement",N221="Arrivée Chine",B221&lt;#REF!),(D221-C221)+(F221-E221)-#REF!,IF(AND(H221="Déplacement",N221="Retour Chine",B221&gt;=#REF!,B221&lt;=#REF!),(D221-C221)+(F221-E221)+#REF!,IF(AND(H221="Déplacement",N221="Retour Chine",B221&gt;#REF!,B221&lt;#REF!),(D221-C221)+(F221-E221)+#REF!,IF(AND(H221="Déplacement",N221="Retour Chine",B221&gt;#REF!),(D221-C221)+(F221-E221)+#REF!,IF(AND(H221="Déplacement",((D221-C221)+(F221-E221))&lt;I221),I221,IF(AND(H221="Déplacement",N221="Retour Chine",B221&lt;#REF!),(D221-C221)+(F221-E221)+#REF!,(D221-C221)+(F221-E221))))))))))))</f>
        <v>#REF!</v>
      </c>
      <c r="K221" s="147" t="e">
        <f>IF(L221&gt;0,#REF!-L221,0)</f>
        <v>#REF!</v>
      </c>
      <c r="L221" s="148" t="e">
        <f>IF(OR(H221="Recup"),#REF!-J221,#REF!)</f>
        <v>#REF!</v>
      </c>
      <c r="M221" s="199"/>
      <c r="N221" s="200"/>
      <c r="O221" s="149" t="e">
        <f t="shared" si="19"/>
        <v>#REF!</v>
      </c>
      <c r="P221" s="150" t="str">
        <f t="shared" si="20"/>
        <v/>
      </c>
      <c r="Q221" s="361"/>
      <c r="R221" s="381"/>
      <c r="S221" s="201"/>
      <c r="T221" s="397"/>
      <c r="U221" s="386"/>
      <c r="V221" s="97" t="s">
        <v>52</v>
      </c>
      <c r="W221" s="98" t="e">
        <f>IF(AND(G220="",(Y221-35)&gt;0),(Y221-35-W222-W223),IF(AND(G220="Enceinte",(Y221-35)&gt;0),(Y221-35-W222-W223),0))</f>
        <v>#REF!</v>
      </c>
      <c r="X221" s="99" t="s">
        <v>35</v>
      </c>
      <c r="Y221" s="100" t="e">
        <f>(SUM(J220:J226))*24-(SUM(O220:O226))*24</f>
        <v>#REF!</v>
      </c>
      <c r="Z221" s="101">
        <f>SUM(P220:P226)</f>
        <v>0</v>
      </c>
      <c r="AB221" s="174" t="s">
        <v>35</v>
      </c>
      <c r="AC221" s="152" t="e">
        <f t="shared" si="21"/>
        <v>#REF!</v>
      </c>
    </row>
    <row r="222" spans="1:29" s="41" customFormat="1" ht="15.75" thickBot="1" x14ac:dyDescent="0.3">
      <c r="A222" s="143" t="s">
        <v>53</v>
      </c>
      <c r="B222" s="144">
        <v>43299</v>
      </c>
      <c r="C222" s="195">
        <v>0.375</v>
      </c>
      <c r="D222" s="196">
        <v>0.54166666666666663</v>
      </c>
      <c r="E222" s="196">
        <v>0.58333333333333337</v>
      </c>
      <c r="F222" s="197">
        <v>0.70833333333333337</v>
      </c>
      <c r="G222" s="378"/>
      <c r="H222" s="198" t="s">
        <v>44</v>
      </c>
      <c r="I222" s="146" t="e">
        <f>IF(H222="Normal",#REF!,IF(H222="Recup",#REF!,IF(H222="CP journée",#REF!,IF(H222="Enceinte",#REF!,IF(H222="temps partiel",#REF!,IF(H222="Sans solde",#REF!,IF(H222="Arrêt",#REF!,IF(H222="CP matin",#REF!,IF(H222="Déplacement",#REF!,IF(H222="CP Après-midi",#REF!,IF(H222="Férié",#REF!,IF(H222="Maternité",#REF!,0))))))))))))</f>
        <v>#REF!</v>
      </c>
      <c r="J222" s="145" t="e">
        <f>IF(H222="Demi CP",I222,IF(AND(H222="Déplacement",N222="Arrivée Chine",B222&gt;=#REF!,B222&lt;=#REF!),(D222-C222)+(F222-E222)-#REF!,IF(AND(H222="Déplacement",N222="Arrivée Chine",B222&gt;#REF!,B222&lt;#REF!),(D222-C222)+(F222-E222)-#REF!,IF(AND(H222="Déplacement",N222="Arrivée Chine",B222&gt;#REF!),(D222-C222)+(F222-E222)-#REF!,IF(AND(H222="Déplacement",((D222-C222)+(F222-E222))&lt;I222),I222,IF(AND(H222="Déplacement",N222="Arrivée Chine",B222&lt;#REF!),(D222-C222)+(F222-E222)-#REF!,IF(AND(H222="Déplacement",N222="Retour Chine",B222&gt;=#REF!,B222&lt;=#REF!),(D222-C222)+(F222-E222)+#REF!,IF(AND(H222="Déplacement",N222="Retour Chine",B222&gt;#REF!,B222&lt;#REF!),(D222-C222)+(F222-E222)+#REF!,IF(AND(H222="Déplacement",N222="Retour Chine",B222&gt;#REF!),(D222-C222)+(F222-E222)+#REF!,IF(AND(H222="Déplacement",((D222-C222)+(F222-E222))&lt;I222),I222,IF(AND(H222="Déplacement",N222="Retour Chine",B222&lt;#REF!),(D222-C222)+(F222-E222)+#REF!,(D222-C222)+(F222-E222))))))))))))</f>
        <v>#REF!</v>
      </c>
      <c r="K222" s="153" t="e">
        <f>IF(L222&gt;0,#REF!-L222,0)</f>
        <v>#REF!</v>
      </c>
      <c r="L222" s="154" t="e">
        <f>IF(OR(H222="Recup"),#REF!-J222,#REF!)</f>
        <v>#REF!</v>
      </c>
      <c r="M222" s="199"/>
      <c r="N222" s="200"/>
      <c r="O222" s="149" t="e">
        <f t="shared" si="19"/>
        <v>#REF!</v>
      </c>
      <c r="P222" s="150" t="str">
        <f t="shared" si="20"/>
        <v/>
      </c>
      <c r="Q222" s="361"/>
      <c r="R222" s="381"/>
      <c r="S222" s="201"/>
      <c r="T222" s="397"/>
      <c r="U222" s="386"/>
      <c r="V222" s="104">
        <v>0.5</v>
      </c>
      <c r="W222" s="98" t="e">
        <f>IF((Y221-43)&lt;0,0,(Y221-43))</f>
        <v>#REF!</v>
      </c>
      <c r="X222" s="105" t="s">
        <v>54</v>
      </c>
      <c r="Y222" s="106" t="e">
        <f>(Y221-Y220)-J226*24</f>
        <v>#REF!</v>
      </c>
      <c r="Z222" s="107" t="s">
        <v>55</v>
      </c>
      <c r="AB222" s="174" t="s">
        <v>54</v>
      </c>
      <c r="AC222" s="152" t="e">
        <f t="shared" si="21"/>
        <v>#REF!</v>
      </c>
    </row>
    <row r="223" spans="1:29" s="41" customFormat="1" ht="15.75" thickBot="1" x14ac:dyDescent="0.3">
      <c r="A223" s="143" t="s">
        <v>56</v>
      </c>
      <c r="B223" s="144">
        <v>43300</v>
      </c>
      <c r="C223" s="195">
        <v>0.375</v>
      </c>
      <c r="D223" s="196">
        <v>0.54166666666666663</v>
      </c>
      <c r="E223" s="196">
        <v>0.58333333333333337</v>
      </c>
      <c r="F223" s="197">
        <v>0.70833333333333337</v>
      </c>
      <c r="G223" s="378"/>
      <c r="H223" s="202" t="s">
        <v>44</v>
      </c>
      <c r="I223" s="146" t="e">
        <f>IF(H223="Normal",#REF!,IF(H223="Recup",#REF!,IF(H223="CP journée",#REF!,IF(H223="Enceinte",#REF!,IF(H223="temps partiel",#REF!,IF(H223="Sans solde",#REF!,IF(H223="Arrêt",#REF!,IF(H223="CP matin",#REF!,IF(H223="Déplacement",#REF!,IF(H223="CP Après-midi",#REF!,IF(H223="Férié",#REF!,IF(H223="Maternité",#REF!,0))))))))))))</f>
        <v>#REF!</v>
      </c>
      <c r="J223" s="145" t="e">
        <f>IF(H223="Demi CP",I223,IF(AND(H223="Déplacement",N223="Arrivée Chine",B223&gt;=#REF!,B223&lt;=#REF!),(D223-C223)+(F223-E223)-#REF!,IF(AND(H223="Déplacement",N223="Arrivée Chine",B223&gt;#REF!,B223&lt;#REF!),(D223-C223)+(F223-E223)-#REF!,IF(AND(H223="Déplacement",N223="Arrivée Chine",B223&gt;#REF!),(D223-C223)+(F223-E223)-#REF!,IF(AND(H223="Déplacement",((D223-C223)+(F223-E223))&lt;I223),I223,IF(AND(H223="Déplacement",N223="Arrivée Chine",B223&lt;#REF!),(D223-C223)+(F223-E223)-#REF!,IF(AND(H223="Déplacement",N223="Retour Chine",B223&gt;=#REF!,B223&lt;=#REF!),(D223-C223)+(F223-E223)+#REF!,IF(AND(H223="Déplacement",N223="Retour Chine",B223&gt;#REF!,B223&lt;#REF!),(D223-C223)+(F223-E223)+#REF!,IF(AND(H223="Déplacement",N223="Retour Chine",B223&gt;#REF!),(D223-C223)+(F223-E223)+#REF!,IF(AND(H223="Déplacement",((D223-C223)+(F223-E223))&lt;I223),I223,IF(AND(H223="Déplacement",N223="Retour Chine",B223&lt;#REF!),(D223-C223)+(F223-E223)+#REF!,(D223-C223)+(F223-E223))))))))))))</f>
        <v>#REF!</v>
      </c>
      <c r="K223" s="156" t="e">
        <f>IF(L223&gt;0,#REF!-L223,0)</f>
        <v>#REF!</v>
      </c>
      <c r="L223" s="157" t="e">
        <f>IF(OR(H223="Recup"),#REF!-J223,#REF!)</f>
        <v>#REF!</v>
      </c>
      <c r="M223" s="199"/>
      <c r="N223" s="200"/>
      <c r="O223" s="149" t="e">
        <f t="shared" si="19"/>
        <v>#REF!</v>
      </c>
      <c r="P223" s="150" t="str">
        <f t="shared" si="20"/>
        <v/>
      </c>
      <c r="Q223" s="361"/>
      <c r="R223" s="381"/>
      <c r="S223" s="201"/>
      <c r="T223" s="397"/>
      <c r="U223" s="386"/>
      <c r="V223" s="110">
        <v>1</v>
      </c>
      <c r="W223" s="98" t="e">
        <f>IF(M226="",J226*24,0)</f>
        <v>#REF!</v>
      </c>
      <c r="X223" s="111" t="s">
        <v>57</v>
      </c>
      <c r="Y223" s="112">
        <f>COUNTIF(H220:H224,"Arrêt")</f>
        <v>0</v>
      </c>
      <c r="Z223" s="107">
        <f>COUNTIF(H220:H224,"Férié")</f>
        <v>0</v>
      </c>
      <c r="AB223" s="175" t="s">
        <v>57</v>
      </c>
      <c r="AC223" s="152">
        <f t="shared" si="21"/>
        <v>0</v>
      </c>
    </row>
    <row r="224" spans="1:29" s="41" customFormat="1" ht="15.75" customHeight="1" thickBot="1" x14ac:dyDescent="0.3">
      <c r="A224" s="143" t="s">
        <v>58</v>
      </c>
      <c r="B224" s="144">
        <v>43301</v>
      </c>
      <c r="C224" s="195">
        <v>0.375</v>
      </c>
      <c r="D224" s="196">
        <v>0.54166666666666663</v>
      </c>
      <c r="E224" s="196">
        <v>0.58333333333333337</v>
      </c>
      <c r="F224" s="197">
        <v>0.70833333333333337</v>
      </c>
      <c r="G224" s="378"/>
      <c r="H224" s="198" t="s">
        <v>44</v>
      </c>
      <c r="I224" s="146" t="e">
        <f>IF(H224="Normal",#REF!,IF(H224="Recup",#REF!,IF(H224="CP journée",#REF!,IF(H224="Enceinte",#REF!,IF(H224="temps partiel",#REF!,IF(H224="Sans solde",#REF!,IF(H224="Arrêt",#REF!,IF(H224="CP matin",#REF!,IF(H224="Déplacement",#REF!,IF(H224="CP Après-midi",#REF!,IF(H224="Férié",#REF!,IF(H224="Maternité",#REF!,0))))))))))))</f>
        <v>#REF!</v>
      </c>
      <c r="J224" s="145" t="e">
        <f>IF(H224="Demi CP",I224,IF(AND(H224="Déplacement",N224="Arrivée Chine",B224&gt;=#REF!,B224&lt;=#REF!),(D224-C224)+(F224-E224)-#REF!,IF(AND(H224="Déplacement",N224="Arrivée Chine",B224&gt;#REF!,B224&lt;#REF!),(D224-C224)+(F224-E224)-#REF!,IF(AND(H224="Déplacement",N224="Arrivée Chine",B224&gt;#REF!),(D224-C224)+(F224-E224)-#REF!,IF(AND(H224="Déplacement",((D224-C224)+(F224-E224))&lt;I224),I224,IF(AND(H224="Déplacement",N224="Arrivée Chine",B224&lt;#REF!),(D224-C224)+(F224-E224)-#REF!,IF(AND(H224="Déplacement",N224="Retour Chine",B224&gt;=#REF!,B224&lt;=#REF!),(D224-C224)+(F224-E224)+#REF!,IF(AND(H224="Déplacement",N224="Retour Chine",B224&gt;#REF!,B224&lt;#REF!),(D224-C224)+(F224-E224)+#REF!,IF(AND(H224="Déplacement",N224="Retour Chine",B224&gt;#REF!),(D224-C224)+(F224-E224)+#REF!,IF(AND(H224="Déplacement",((D224-C224)+(F224-E224))&lt;I224),I224,IF(AND(H224="Déplacement",N224="Retour Chine",B224&lt;#REF!),(D224-C224)+(F224-E224)+#REF!,(D224-C224)+(F224-E224))))))))))))</f>
        <v>#REF!</v>
      </c>
      <c r="K224" s="153" t="e">
        <f>IF(L224&gt;0,#REF!-L224,0)</f>
        <v>#REF!</v>
      </c>
      <c r="L224" s="154" t="e">
        <f>IF(OR(H224="Recup"),#REF!-J224,#REF!)</f>
        <v>#REF!</v>
      </c>
      <c r="M224" s="199"/>
      <c r="N224" s="200"/>
      <c r="O224" s="149" t="e">
        <f t="shared" si="19"/>
        <v>#REF!</v>
      </c>
      <c r="P224" s="150" t="str">
        <f t="shared" si="20"/>
        <v/>
      </c>
      <c r="Q224" s="361"/>
      <c r="R224" s="381"/>
      <c r="S224" s="201"/>
      <c r="T224" s="397"/>
      <c r="U224" s="386"/>
      <c r="V224" s="113" t="s">
        <v>3</v>
      </c>
      <c r="W224" s="114" t="e">
        <f>IF(G220="Enceinte",(SUM(L220:L224))-COUNTIF(H220:H224,"Recup")*#REF!,SUM(L220:L224))</f>
        <v>#REF!</v>
      </c>
      <c r="X224" s="115" t="s">
        <v>59</v>
      </c>
      <c r="Y224" s="116">
        <f>COUNTIF(H220:H224,"sans solde")</f>
        <v>0</v>
      </c>
      <c r="Z224" s="328" t="s">
        <v>148</v>
      </c>
      <c r="AB224" s="176" t="s">
        <v>59</v>
      </c>
      <c r="AC224" s="152">
        <f t="shared" si="21"/>
        <v>0</v>
      </c>
    </row>
    <row r="225" spans="1:29" s="41" customFormat="1" x14ac:dyDescent="0.25">
      <c r="A225" s="143" t="s">
        <v>60</v>
      </c>
      <c r="B225" s="144">
        <v>43302</v>
      </c>
      <c r="C225" s="203"/>
      <c r="D225" s="204"/>
      <c r="E225" s="204"/>
      <c r="F225" s="205"/>
      <c r="G225" s="378"/>
      <c r="H225" s="206"/>
      <c r="I225" s="146">
        <f>IF(H225="Normal",#REF!,IF(H225="Recup",#REF!,IF(H225="CP journée",#REF!,IF(H225="Enceinte",#REF!,IF(H225="temps partiel",#REF!,IF(H225="Sans solde",#REF!,IF(H225="Arrêt",#REF!,IF(H225="CP matin",#REF!,IF(H225="Déplacement",#REF!,IF(H225="CP Après-midi",#REF!,IF(H225="Férié",#REF!,IF(H225="Maternité",#REF!,0))))))))))))</f>
        <v>0</v>
      </c>
      <c r="J225" s="145" t="e">
        <f>IF(H225="Demi CP",I225,IF(AND(H225="Déplacement",N225="Arrivée Chine",B225&gt;=#REF!,B225&lt;=#REF!),(D225-C225)+(F225-E225)-#REF!,IF(AND(H225="Déplacement",N225="Arrivée Chine",B225&gt;#REF!,B225&lt;#REF!),(D225-C225)+(F225-E225)-#REF!,IF(AND(H225="Déplacement",N225="Arrivée Chine",B225&gt;#REF!),(D225-C225)+(F225-E225)-#REF!,IF(AND(H225="Déplacement",((D225-C225)+(F225-E225))&lt;I225),I225,IF(AND(H225="Déplacement",N225="Arrivée Chine",B225&lt;#REF!),(D225-C225)+(F225-E225)-#REF!,IF(AND(H225="Déplacement",N225="Retour Chine",B225&gt;=#REF!,B225&lt;=#REF!),(D225-C225)+(F225-E225)+#REF!,IF(AND(H225="Déplacement",N225="Retour Chine",B225&gt;#REF!,B225&lt;#REF!),(D225-C225)+(F225-E225)+#REF!,IF(AND(H225="Déplacement",N225="Retour Chine",B225&gt;#REF!),(D225-C225)+(F225-E225)+#REF!,IF(AND(H225="Déplacement",((D225-C225)+(F225-E225))&lt;I225),I225,IF(AND(H225="Déplacement",N225="Retour Chine",B225&lt;#REF!),(D225-C225)+(F225-E225)+#REF!,(D225-C225)+(F225-E225))))))))))))</f>
        <v>#REF!</v>
      </c>
      <c r="K225" s="161" t="e">
        <f>IF(L225&gt;0,#REF!-L225,0)</f>
        <v>#REF!</v>
      </c>
      <c r="L225" s="162" t="e">
        <f>IF(OR(H225="Recup"),#REF!-J225,#REF!)</f>
        <v>#REF!</v>
      </c>
      <c r="M225" s="199"/>
      <c r="N225" s="200"/>
      <c r="O225" s="149" t="e">
        <f t="shared" si="19"/>
        <v>#REF!</v>
      </c>
      <c r="P225" s="150" t="str">
        <f t="shared" si="20"/>
        <v/>
      </c>
      <c r="Q225" s="361"/>
      <c r="R225" s="381"/>
      <c r="S225" s="201"/>
      <c r="T225" s="397"/>
      <c r="U225" s="386"/>
      <c r="V225" s="119" t="s">
        <v>61</v>
      </c>
      <c r="W225" s="120" t="e">
        <f>IF(AND(G220="Temps partiel",Y222&gt;0),Y222-W226-W222-W223,0)</f>
        <v>#REF!</v>
      </c>
      <c r="X225" s="121" t="s">
        <v>62</v>
      </c>
      <c r="Y225" s="122">
        <f>COUNTIF(H220:H224,"CP journée")+(COUNTIF(H220:H224,"CP matin"))/2+(COUNTIF(H220:H224,"CP Après-midi"))/2</f>
        <v>0</v>
      </c>
      <c r="Z225" s="329"/>
      <c r="AB225" s="177" t="s">
        <v>62</v>
      </c>
      <c r="AC225" s="152">
        <f t="shared" si="21"/>
        <v>0</v>
      </c>
    </row>
    <row r="226" spans="1:29" s="41" customFormat="1" ht="15.75" thickBot="1" x14ac:dyDescent="0.3">
      <c r="A226" s="164" t="s">
        <v>64</v>
      </c>
      <c r="B226" s="165">
        <v>43303</v>
      </c>
      <c r="C226" s="207"/>
      <c r="D226" s="208"/>
      <c r="E226" s="208"/>
      <c r="F226" s="209"/>
      <c r="G226" s="379"/>
      <c r="H226" s="210"/>
      <c r="I226" s="166">
        <f>IF(H226="Normal",#REF!,IF(H226="Recup",#REF!,IF(H226="CP journée",#REF!,IF(H226="Enceinte",#REF!,IF(H226="temps partiel",#REF!,IF(H226="Sans solde",#REF!,IF(H226="Arrêt",#REF!,IF(H226="CP matin",#REF!,IF(H226="Déplacement",#REF!,IF(H226="CP Après-midi",#REF!,IF(H226="Férié",#REF!,IF(H226="Maternité",#REF!,0))))))))))))</f>
        <v>0</v>
      </c>
      <c r="J226" s="167" t="e">
        <f>IF(H226="Demi CP",I226,IF(AND(H226="Déplacement",N226="Arrivée Chine",B226&gt;=#REF!,B226&lt;=#REF!),(D226-C226)+(F226-E226)-#REF!,IF(AND(H226="Déplacement",N226="Arrivée Chine",B226&gt;#REF!,B226&lt;#REF!),(D226-C226)+(F226-E226)-#REF!,IF(AND(H226="Déplacement",N226="Arrivée Chine",B226&gt;#REF!),(D226-C226)+(F226-E226)-#REF!,IF(AND(H226="Déplacement",((D226-C226)+(F226-E226))&lt;I226),I226,IF(AND(H226="Déplacement",N226="Arrivée Chine",B226&lt;#REF!),(D226-C226)+(F226-E226)-#REF!,IF(AND(H226="Déplacement",N226="Retour Chine",B226&gt;=#REF!,B226&lt;=#REF!),(D226-C226)+(F226-E226)+#REF!,IF(AND(H226="Déplacement",N226="Retour Chine",B226&gt;#REF!,B226&lt;#REF!),(D226-C226)+(F226-E226)+#REF!,IF(AND(H226="Déplacement",N226="Retour Chine",B226&gt;#REF!),(D226-C226)+(F226-E226)+#REF!,IF(AND(H226="Déplacement",((D226-C226)+(F226-E226))&lt;I226),I226,IF(AND(H226="Déplacement",N226="Retour Chine",B226&lt;#REF!),(D226-C226)+(F226-E226)+#REF!,(D226-C226)+(F226-E226))))))))))))</f>
        <v>#REF!</v>
      </c>
      <c r="K226" s="168" t="e">
        <f>IF(L226&gt;0,#REF!-L226,0)</f>
        <v>#REF!</v>
      </c>
      <c r="L226" s="169" t="e">
        <f>IF(OR(H226="Recup"),#REF!-J226,#REF!)</f>
        <v>#REF!</v>
      </c>
      <c r="M226" s="211"/>
      <c r="N226" s="212"/>
      <c r="O226" s="170" t="e">
        <f t="shared" si="19"/>
        <v>#REF!</v>
      </c>
      <c r="P226" s="171" t="str">
        <f t="shared" si="20"/>
        <v/>
      </c>
      <c r="Q226" s="362"/>
      <c r="R226" s="382"/>
      <c r="S226" s="213"/>
      <c r="T226" s="397"/>
      <c r="U226" s="387"/>
      <c r="V226" s="129" t="s">
        <v>65</v>
      </c>
      <c r="W226" s="130" t="e">
        <f>IF(AND(G220="Temps partiel",Y222&gt;3),Y222-3-W222-W223,0)</f>
        <v>#REF!</v>
      </c>
      <c r="X226" s="131" t="s">
        <v>66</v>
      </c>
      <c r="Y226" s="132" t="e">
        <f>W220+(W221*1.25)+(W222*1.5)+(W223*2)+(W225*1.1)+(W226*1.25)</f>
        <v>#REF!</v>
      </c>
      <c r="Z226" s="244" t="e">
        <f>IF(SUM(J220:J226)*24-SUM(I220:I226)*24&lt;0,(SUM(J220:J226)*24-SUM(I220:I226)*24),0)</f>
        <v>#REF!</v>
      </c>
      <c r="AB226" s="178" t="s">
        <v>50</v>
      </c>
      <c r="AC226" s="152">
        <f>Z207+Z214+Z221+Z228</f>
        <v>0</v>
      </c>
    </row>
    <row r="227" spans="1:29" s="41" customFormat="1" ht="30" customHeight="1" x14ac:dyDescent="0.25">
      <c r="A227" s="173" t="s">
        <v>43</v>
      </c>
      <c r="B227" s="134">
        <v>43304</v>
      </c>
      <c r="C227" s="188">
        <v>0.375</v>
      </c>
      <c r="D227" s="189">
        <v>0.54166666666666663</v>
      </c>
      <c r="E227" s="189">
        <v>0.58333333333333337</v>
      </c>
      <c r="F227" s="190">
        <v>0.70833333333333337</v>
      </c>
      <c r="G227" s="377"/>
      <c r="H227" s="191" t="s">
        <v>44</v>
      </c>
      <c r="I227" s="136" t="e">
        <f>IF(H227="Normal",#REF!,IF(H227="Recup",#REF!,IF(H227="CP journée",#REF!,IF(H227="Enceinte",#REF!,IF(H227="temps partiel",#REF!,IF(H227="Sans solde",#REF!,IF(H227="Arrêt",#REF!,IF(H227="CP matin",#REF!,IF(H227="Déplacement",#REF!,IF(H227="CP Après-midi",#REF!,IF(H227="Férié",#REF!,IF(H227="Maternité",#REF!,0))))))))))))</f>
        <v>#REF!</v>
      </c>
      <c r="J227" s="135" t="e">
        <f>IF(H227="Demi CP",I227,IF(AND(H227="Déplacement",N227="Arrivée Chine",B227&gt;=#REF!,B227&lt;=#REF!),(D227-C227)+(F227-E227)-#REF!,IF(AND(H227="Déplacement",N227="Arrivée Chine",B227&gt;#REF!,B227&lt;#REF!),(D227-C227)+(F227-E227)-#REF!,IF(AND(H227="Déplacement",N227="Arrivée Chine",B227&gt;#REF!),(D227-C227)+(F227-E227)-#REF!,IF(AND(H227="Déplacement",((D227-C227)+(F227-E227))&lt;I227),I227,IF(AND(H227="Déplacement",N227="Arrivée Chine",B227&lt;#REF!),(D227-C227)+(F227-E227)-#REF!,IF(AND(H227="Déplacement",N227="Retour Chine",B227&gt;=#REF!,B227&lt;=#REF!),(D227-C227)+(F227-E227)+#REF!,IF(AND(H227="Déplacement",N227="Retour Chine",B227&gt;#REF!,B227&lt;#REF!),(D227-C227)+(F227-E227)+#REF!,IF(AND(H227="Déplacement",N227="Retour Chine",B227&gt;#REF!),(D227-C227)+(F227-E227)+#REF!,IF(AND(H227="Déplacement",((D227-C227)+(F227-E227))&lt;I227),I227,IF(AND(H227="Déplacement",N227="Retour Chine",B227&lt;#REF!),(D227-C227)+(F227-E227)+#REF!,(D227-C227)+(F227-E227))))))))))))</f>
        <v>#REF!</v>
      </c>
      <c r="K227" s="137" t="e">
        <f>IF(L227&gt;0,#REF!-L227,0)</f>
        <v>#REF!</v>
      </c>
      <c r="L227" s="138" t="e">
        <f>IF(OR(H227="Recup"),#REF!-J227,#REF!)</f>
        <v>#REF!</v>
      </c>
      <c r="M227" s="192"/>
      <c r="N227" s="193"/>
      <c r="O227" s="139" t="e">
        <f t="shared" si="19"/>
        <v>#REF!</v>
      </c>
      <c r="P227" s="140" t="str">
        <f t="shared" si="20"/>
        <v/>
      </c>
      <c r="Q227" s="391" t="s">
        <v>45</v>
      </c>
      <c r="R227" s="380" t="s">
        <v>46</v>
      </c>
      <c r="S227" s="194"/>
      <c r="T227" s="396" t="s">
        <v>103</v>
      </c>
      <c r="U227" s="385" t="s">
        <v>108</v>
      </c>
      <c r="V227" s="86" t="s">
        <v>49</v>
      </c>
      <c r="W227" s="87" t="e">
        <f>IF(AND(G227="",(Y229)&gt;0),Y229-W228-W229,IF(AND(G227="Enceinte",(Y229)&gt;0),Y229-W228-W229,0))</f>
        <v>#REF!</v>
      </c>
      <c r="X227" s="88" t="s">
        <v>34</v>
      </c>
      <c r="Y227" s="89" t="e">
        <f>(SUM(I227:I231)*24+SUM(K227:K231)*24)</f>
        <v>#REF!</v>
      </c>
      <c r="Z227" s="90" t="s">
        <v>50</v>
      </c>
      <c r="AB227" s="179"/>
      <c r="AC227" s="179"/>
    </row>
    <row r="228" spans="1:29" s="41" customFormat="1" ht="15.75" thickBot="1" x14ac:dyDescent="0.3">
      <c r="A228" s="143" t="s">
        <v>51</v>
      </c>
      <c r="B228" s="144">
        <v>43305</v>
      </c>
      <c r="C228" s="195">
        <v>0.375</v>
      </c>
      <c r="D228" s="196">
        <v>0.54166666666666663</v>
      </c>
      <c r="E228" s="196">
        <v>0.58333333333333337</v>
      </c>
      <c r="F228" s="197">
        <v>0.70833333333333337</v>
      </c>
      <c r="G228" s="378"/>
      <c r="H228" s="198" t="s">
        <v>44</v>
      </c>
      <c r="I228" s="146" t="e">
        <f>IF(H228="Normal",#REF!,IF(H228="Recup",#REF!,IF(H228="CP journée",#REF!,IF(H228="Enceinte",#REF!,IF(H228="temps partiel",#REF!,IF(H228="Sans solde",#REF!,IF(H228="Arrêt",#REF!,IF(H228="CP matin",#REF!,IF(H228="Déplacement",#REF!,IF(H228="CP Après-midi",#REF!,IF(H228="Férié",#REF!,IF(H228="Maternité",#REF!,0))))))))))))</f>
        <v>#REF!</v>
      </c>
      <c r="J228" s="145" t="e">
        <f>IF(H228="Demi CP",I228,IF(AND(H228="Déplacement",N228="Arrivée Chine",B228&gt;=#REF!,B228&lt;=#REF!),(D228-C228)+(F228-E228)-#REF!,IF(AND(H228="Déplacement",N228="Arrivée Chine",B228&gt;#REF!,B228&lt;#REF!),(D228-C228)+(F228-E228)-#REF!,IF(AND(H228="Déplacement",N228="Arrivée Chine",B228&gt;#REF!),(D228-C228)+(F228-E228)-#REF!,IF(AND(H228="Déplacement",((D228-C228)+(F228-E228))&lt;I228),I228,IF(AND(H228="Déplacement",N228="Arrivée Chine",B228&lt;#REF!),(D228-C228)+(F228-E228)-#REF!,IF(AND(H228="Déplacement",N228="Retour Chine",B228&gt;=#REF!,B228&lt;=#REF!),(D228-C228)+(F228-E228)+#REF!,IF(AND(H228="Déplacement",N228="Retour Chine",B228&gt;#REF!,B228&lt;#REF!),(D228-C228)+(F228-E228)+#REF!,IF(AND(H228="Déplacement",N228="Retour Chine",B228&gt;#REF!),(D228-C228)+(F228-E228)+#REF!,IF(AND(H228="Déplacement",((D228-C228)+(F228-E228))&lt;I228),I228,IF(AND(H228="Déplacement",N228="Retour Chine",B228&lt;#REF!),(D228-C228)+(F228-E228)+#REF!,(D228-C228)+(F228-E228))))))))))))</f>
        <v>#REF!</v>
      </c>
      <c r="K228" s="147" t="e">
        <f>IF(L228&gt;0,#REF!-L228,0)</f>
        <v>#REF!</v>
      </c>
      <c r="L228" s="148" t="e">
        <f>IF(OR(H228="Recup"),#REF!-J228,#REF!)</f>
        <v>#REF!</v>
      </c>
      <c r="M228" s="199"/>
      <c r="N228" s="200"/>
      <c r="O228" s="149" t="e">
        <f t="shared" si="19"/>
        <v>#REF!</v>
      </c>
      <c r="P228" s="150" t="str">
        <f t="shared" si="20"/>
        <v/>
      </c>
      <c r="Q228" s="361"/>
      <c r="R228" s="381"/>
      <c r="S228" s="201"/>
      <c r="T228" s="397"/>
      <c r="U228" s="386"/>
      <c r="V228" s="97" t="s">
        <v>52</v>
      </c>
      <c r="W228" s="98" t="e">
        <f>IF(AND(G227="",(Y228-35)&gt;0),(Y228-35-W229-W230),IF(AND(G227="Enceinte",(Y228-35)&gt;0),(Y228-35-W229-W230),0))</f>
        <v>#REF!</v>
      </c>
      <c r="X228" s="99" t="s">
        <v>35</v>
      </c>
      <c r="Y228" s="100" t="e">
        <f>(SUM(J227:J233))*24-(SUM(O227:O233))*24</f>
        <v>#REF!</v>
      </c>
      <c r="Z228" s="101">
        <f>SUM(P227:P233)</f>
        <v>0</v>
      </c>
      <c r="AB228" s="394" t="s">
        <v>70</v>
      </c>
      <c r="AC228" s="392" t="e">
        <f>Y212+Y219+Y226+Y233</f>
        <v>#REF!</v>
      </c>
    </row>
    <row r="229" spans="1:29" s="41" customFormat="1" ht="15.75" thickBot="1" x14ac:dyDescent="0.3">
      <c r="A229" s="143" t="s">
        <v>53</v>
      </c>
      <c r="B229" s="144">
        <v>43306</v>
      </c>
      <c r="C229" s="195">
        <v>0.375</v>
      </c>
      <c r="D229" s="196">
        <v>0.54166666666666663</v>
      </c>
      <c r="E229" s="196">
        <v>0.58333333333333337</v>
      </c>
      <c r="F229" s="197">
        <v>0.70833333333333337</v>
      </c>
      <c r="G229" s="378"/>
      <c r="H229" s="198" t="s">
        <v>44</v>
      </c>
      <c r="I229" s="146" t="e">
        <f>IF(H229="Normal",#REF!,IF(H229="Recup",#REF!,IF(H229="CP journée",#REF!,IF(H229="Enceinte",#REF!,IF(H229="temps partiel",#REF!,IF(H229="Sans solde",#REF!,IF(H229="Arrêt",#REF!,IF(H229="CP matin",#REF!,IF(H229="Déplacement",#REF!,IF(H229="CP Après-midi",#REF!,IF(H229="Férié",#REF!,IF(H229="Maternité",#REF!,0))))))))))))</f>
        <v>#REF!</v>
      </c>
      <c r="J229" s="145" t="e">
        <f>IF(H229="Demi CP",I229,IF(AND(H229="Déplacement",N229="Arrivée Chine",B229&gt;=#REF!,B229&lt;=#REF!),(D229-C229)+(F229-E229)-#REF!,IF(AND(H229="Déplacement",N229="Arrivée Chine",B229&gt;#REF!,B229&lt;#REF!),(D229-C229)+(F229-E229)-#REF!,IF(AND(H229="Déplacement",N229="Arrivée Chine",B229&gt;#REF!),(D229-C229)+(F229-E229)-#REF!,IF(AND(H229="Déplacement",((D229-C229)+(F229-E229))&lt;I229),I229,IF(AND(H229="Déplacement",N229="Arrivée Chine",B229&lt;#REF!),(D229-C229)+(F229-E229)-#REF!,IF(AND(H229="Déplacement",N229="Retour Chine",B229&gt;=#REF!,B229&lt;=#REF!),(D229-C229)+(F229-E229)+#REF!,IF(AND(H229="Déplacement",N229="Retour Chine",B229&gt;#REF!,B229&lt;#REF!),(D229-C229)+(F229-E229)+#REF!,IF(AND(H229="Déplacement",N229="Retour Chine",B229&gt;#REF!),(D229-C229)+(F229-E229)+#REF!,IF(AND(H229="Déplacement",((D229-C229)+(F229-E229))&lt;I229),I229,IF(AND(H229="Déplacement",N229="Retour Chine",B229&lt;#REF!),(D229-C229)+(F229-E229)+#REF!,(D229-C229)+(F229-E229))))))))))))</f>
        <v>#REF!</v>
      </c>
      <c r="K229" s="153" t="e">
        <f>IF(L229&gt;0,#REF!-L229,0)</f>
        <v>#REF!</v>
      </c>
      <c r="L229" s="154" t="e">
        <f>IF(OR(H229="Recup"),#REF!-J229,#REF!)</f>
        <v>#REF!</v>
      </c>
      <c r="M229" s="199"/>
      <c r="N229" s="200"/>
      <c r="O229" s="149" t="e">
        <f t="shared" si="19"/>
        <v>#REF!</v>
      </c>
      <c r="P229" s="150" t="str">
        <f t="shared" si="20"/>
        <v/>
      </c>
      <c r="Q229" s="361"/>
      <c r="R229" s="381"/>
      <c r="S229" s="201"/>
      <c r="T229" s="397"/>
      <c r="U229" s="386"/>
      <c r="V229" s="104">
        <v>0.5</v>
      </c>
      <c r="W229" s="98" t="e">
        <f>IF((Y228-43)&lt;0,0,(Y228-43))</f>
        <v>#REF!</v>
      </c>
      <c r="X229" s="105" t="s">
        <v>54</v>
      </c>
      <c r="Y229" s="106" t="e">
        <f>(Y228-Y227)-J233*24</f>
        <v>#REF!</v>
      </c>
      <c r="Z229" s="107" t="s">
        <v>55</v>
      </c>
      <c r="AB229" s="395"/>
      <c r="AC229" s="393"/>
    </row>
    <row r="230" spans="1:29" s="41" customFormat="1" ht="15.75" thickBot="1" x14ac:dyDescent="0.3">
      <c r="A230" s="143" t="s">
        <v>56</v>
      </c>
      <c r="B230" s="144">
        <v>43307</v>
      </c>
      <c r="C230" s="195">
        <v>0.375</v>
      </c>
      <c r="D230" s="196">
        <v>0.54166666666666663</v>
      </c>
      <c r="E230" s="196">
        <v>0.58333333333333337</v>
      </c>
      <c r="F230" s="197">
        <v>0.70833333333333337</v>
      </c>
      <c r="G230" s="378"/>
      <c r="H230" s="202" t="s">
        <v>44</v>
      </c>
      <c r="I230" s="146" t="e">
        <f>IF(H230="Normal",#REF!,IF(H230="Recup",#REF!,IF(H230="CP journée",#REF!,IF(H230="Enceinte",#REF!,IF(H230="temps partiel",#REF!,IF(H230="Sans solde",#REF!,IF(H230="Arrêt",#REF!,IF(H230="CP matin",#REF!,IF(H230="Déplacement",#REF!,IF(H230="CP Après-midi",#REF!,IF(H230="Férié",#REF!,IF(H230="Maternité",#REF!,0))))))))))))</f>
        <v>#REF!</v>
      </c>
      <c r="J230" s="145" t="e">
        <f>IF(H230="Demi CP",I230,IF(AND(H230="Déplacement",N230="Arrivée Chine",B230&gt;=#REF!,B230&lt;=#REF!),(D230-C230)+(F230-E230)-#REF!,IF(AND(H230="Déplacement",N230="Arrivée Chine",B230&gt;#REF!,B230&lt;#REF!),(D230-C230)+(F230-E230)-#REF!,IF(AND(H230="Déplacement",N230="Arrivée Chine",B230&gt;#REF!),(D230-C230)+(F230-E230)-#REF!,IF(AND(H230="Déplacement",((D230-C230)+(F230-E230))&lt;I230),I230,IF(AND(H230="Déplacement",N230="Arrivée Chine",B230&lt;#REF!),(D230-C230)+(F230-E230)-#REF!,IF(AND(H230="Déplacement",N230="Retour Chine",B230&gt;=#REF!,B230&lt;=#REF!),(D230-C230)+(F230-E230)+#REF!,IF(AND(H230="Déplacement",N230="Retour Chine",B230&gt;#REF!,B230&lt;#REF!),(D230-C230)+(F230-E230)+#REF!,IF(AND(H230="Déplacement",N230="Retour Chine",B230&gt;#REF!),(D230-C230)+(F230-E230)+#REF!,IF(AND(H230="Déplacement",((D230-C230)+(F230-E230))&lt;I230),I230,IF(AND(H230="Déplacement",N230="Retour Chine",B230&lt;#REF!),(D230-C230)+(F230-E230)+#REF!,(D230-C230)+(F230-E230))))))))))))</f>
        <v>#REF!</v>
      </c>
      <c r="K230" s="156" t="e">
        <f>IF(L230&gt;0,#REF!-L230,0)</f>
        <v>#REF!</v>
      </c>
      <c r="L230" s="157" t="e">
        <f>IF(OR(H230="Recup"),#REF!-J230,#REF!)</f>
        <v>#REF!</v>
      </c>
      <c r="M230" s="199"/>
      <c r="N230" s="200"/>
      <c r="O230" s="149" t="e">
        <f t="shared" si="19"/>
        <v>#REF!</v>
      </c>
      <c r="P230" s="150" t="str">
        <f t="shared" si="20"/>
        <v/>
      </c>
      <c r="Q230" s="361"/>
      <c r="R230" s="381"/>
      <c r="S230" s="201"/>
      <c r="T230" s="397"/>
      <c r="U230" s="386"/>
      <c r="V230" s="110">
        <v>1</v>
      </c>
      <c r="W230" s="98" t="e">
        <f>IF(M233="",J233*24,0)</f>
        <v>#REF!</v>
      </c>
      <c r="X230" s="111" t="s">
        <v>57</v>
      </c>
      <c r="Y230" s="112">
        <f>COUNTIF(H227:H231,"Arrêt")</f>
        <v>0</v>
      </c>
      <c r="Z230" s="107">
        <f>COUNTIF(H227:H231,"Férié")</f>
        <v>0</v>
      </c>
    </row>
    <row r="231" spans="1:29" s="41" customFormat="1" ht="15.75" customHeight="1" thickBot="1" x14ac:dyDescent="0.3">
      <c r="A231" s="143" t="s">
        <v>58</v>
      </c>
      <c r="B231" s="144">
        <v>43308</v>
      </c>
      <c r="C231" s="195">
        <v>0.375</v>
      </c>
      <c r="D231" s="196">
        <v>0.54166666666666663</v>
      </c>
      <c r="E231" s="196">
        <v>0.58333333333333337</v>
      </c>
      <c r="F231" s="197">
        <v>0.70833333333333337</v>
      </c>
      <c r="G231" s="378"/>
      <c r="H231" s="198" t="s">
        <v>44</v>
      </c>
      <c r="I231" s="146" t="e">
        <f>IF(H231="Normal",#REF!,IF(H231="Recup",#REF!,IF(H231="CP journée",#REF!,IF(H231="Enceinte",#REF!,IF(H231="temps partiel",#REF!,IF(H231="Sans solde",#REF!,IF(H231="Arrêt",#REF!,IF(H231="CP matin",#REF!,IF(H231="Déplacement",#REF!,IF(H231="CP Après-midi",#REF!,IF(H231="Férié",#REF!,IF(H231="Maternité",#REF!,0))))))))))))</f>
        <v>#REF!</v>
      </c>
      <c r="J231" s="145" t="e">
        <f>IF(H231="Demi CP",I231,IF(AND(H231="Déplacement",N231="Arrivée Chine",B231&gt;=#REF!,B231&lt;=#REF!),(D231-C231)+(F231-E231)-#REF!,IF(AND(H231="Déplacement",N231="Arrivée Chine",B231&gt;#REF!,B231&lt;#REF!),(D231-C231)+(F231-E231)-#REF!,IF(AND(H231="Déplacement",N231="Arrivée Chine",B231&gt;#REF!),(D231-C231)+(F231-E231)-#REF!,IF(AND(H231="Déplacement",((D231-C231)+(F231-E231))&lt;I231),I231,IF(AND(H231="Déplacement",N231="Arrivée Chine",B231&lt;#REF!),(D231-C231)+(F231-E231)-#REF!,IF(AND(H231="Déplacement",N231="Retour Chine",B231&gt;=#REF!,B231&lt;=#REF!),(D231-C231)+(F231-E231)+#REF!,IF(AND(H231="Déplacement",N231="Retour Chine",B231&gt;#REF!,B231&lt;#REF!),(D231-C231)+(F231-E231)+#REF!,IF(AND(H231="Déplacement",N231="Retour Chine",B231&gt;#REF!),(D231-C231)+(F231-E231)+#REF!,IF(AND(H231="Déplacement",((D231-C231)+(F231-E231))&lt;I231),I231,IF(AND(H231="Déplacement",N231="Retour Chine",B231&lt;#REF!),(D231-C231)+(F231-E231)+#REF!,(D231-C231)+(F231-E231))))))))))))</f>
        <v>#REF!</v>
      </c>
      <c r="K231" s="153" t="e">
        <f>IF(L231&gt;0,#REF!-L231,0)</f>
        <v>#REF!</v>
      </c>
      <c r="L231" s="154" t="e">
        <f>IF(OR(H231="Recup"),#REF!-J231,#REF!)</f>
        <v>#REF!</v>
      </c>
      <c r="M231" s="199"/>
      <c r="N231" s="200"/>
      <c r="O231" s="149" t="e">
        <f t="shared" si="19"/>
        <v>#REF!</v>
      </c>
      <c r="P231" s="150" t="str">
        <f t="shared" si="20"/>
        <v/>
      </c>
      <c r="Q231" s="361"/>
      <c r="R231" s="381"/>
      <c r="S231" s="201"/>
      <c r="T231" s="397"/>
      <c r="U231" s="386"/>
      <c r="V231" s="113" t="s">
        <v>3</v>
      </c>
      <c r="W231" s="114" t="e">
        <f>IF(G227="Enceinte",(SUM(L227:L231))-COUNTIF(H227:H231,"Recup")*#REF!,SUM(L227:L231))</f>
        <v>#REF!</v>
      </c>
      <c r="X231" s="115" t="s">
        <v>59</v>
      </c>
      <c r="Y231" s="116">
        <f>COUNTIF(H227:H231,"sans solde")</f>
        <v>0</v>
      </c>
      <c r="Z231" s="328" t="s">
        <v>148</v>
      </c>
    </row>
    <row r="232" spans="1:29" s="41" customFormat="1" x14ac:dyDescent="0.25">
      <c r="A232" s="143" t="s">
        <v>60</v>
      </c>
      <c r="B232" s="144">
        <v>43309</v>
      </c>
      <c r="C232" s="203"/>
      <c r="D232" s="204"/>
      <c r="E232" s="204"/>
      <c r="F232" s="205"/>
      <c r="G232" s="378"/>
      <c r="H232" s="206"/>
      <c r="I232" s="146">
        <f>IF(H232="Normal",#REF!,IF(H232="Recup",#REF!,IF(H232="CP journée",#REF!,IF(H232="Enceinte",#REF!,IF(H232="temps partiel",#REF!,IF(H232="Sans solde",#REF!,IF(H232="Arrêt",#REF!,IF(H232="CP matin",#REF!,IF(H232="Déplacement",#REF!,IF(H232="CP Après-midi",#REF!,IF(H232="Férié",#REF!,IF(H232="Maternité",#REF!,0))))))))))))</f>
        <v>0</v>
      </c>
      <c r="J232" s="145" t="e">
        <f>IF(H232="Demi CP",I232,IF(AND(H232="Déplacement",N232="Arrivée Chine",B232&gt;=#REF!,B232&lt;=#REF!),(D232-C232)+(F232-E232)-#REF!,IF(AND(H232="Déplacement",N232="Arrivée Chine",B232&gt;#REF!,B232&lt;#REF!),(D232-C232)+(F232-E232)-#REF!,IF(AND(H232="Déplacement",N232="Arrivée Chine",B232&gt;#REF!),(D232-C232)+(F232-E232)-#REF!,IF(AND(H232="Déplacement",((D232-C232)+(F232-E232))&lt;I232),I232,IF(AND(H232="Déplacement",N232="Arrivée Chine",B232&lt;#REF!),(D232-C232)+(F232-E232)-#REF!,IF(AND(H232="Déplacement",N232="Retour Chine",B232&gt;=#REF!,B232&lt;=#REF!),(D232-C232)+(F232-E232)+#REF!,IF(AND(H232="Déplacement",N232="Retour Chine",B232&gt;#REF!,B232&lt;#REF!),(D232-C232)+(F232-E232)+#REF!,IF(AND(H232="Déplacement",N232="Retour Chine",B232&gt;#REF!),(D232-C232)+(F232-E232)+#REF!,IF(AND(H232="Déplacement",((D232-C232)+(F232-E232))&lt;I232),I232,IF(AND(H232="Déplacement",N232="Retour Chine",B232&lt;#REF!),(D232-C232)+(F232-E232)+#REF!,(D232-C232)+(F232-E232))))))))))))</f>
        <v>#REF!</v>
      </c>
      <c r="K232" s="161" t="e">
        <f>IF(L232&gt;0,#REF!-L232,0)</f>
        <v>#REF!</v>
      </c>
      <c r="L232" s="162" t="e">
        <f>IF(OR(H232="Recup"),#REF!-J232,#REF!)</f>
        <v>#REF!</v>
      </c>
      <c r="M232" s="199"/>
      <c r="N232" s="200"/>
      <c r="O232" s="149" t="e">
        <f t="shared" si="19"/>
        <v>#REF!</v>
      </c>
      <c r="P232" s="150" t="str">
        <f t="shared" si="20"/>
        <v/>
      </c>
      <c r="Q232" s="361"/>
      <c r="R232" s="381"/>
      <c r="S232" s="201"/>
      <c r="T232" s="397"/>
      <c r="U232" s="386"/>
      <c r="V232" s="119" t="s">
        <v>61</v>
      </c>
      <c r="W232" s="120" t="e">
        <f>IF(AND(G227="Temps partiel",Y229&gt;0),Y229-W233-W229-W230,0)</f>
        <v>#REF!</v>
      </c>
      <c r="X232" s="121" t="s">
        <v>62</v>
      </c>
      <c r="Y232" s="122">
        <f>COUNTIF(H227:H231,"CP journée")+(COUNTIF(H227:H231,"CP matin"))/2+(COUNTIF(H227:H231,"CP Après-midi"))/2</f>
        <v>0</v>
      </c>
      <c r="Z232" s="329"/>
    </row>
    <row r="233" spans="1:29" s="41" customFormat="1" ht="15.75" thickBot="1" x14ac:dyDescent="0.3">
      <c r="A233" s="164" t="s">
        <v>64</v>
      </c>
      <c r="B233" s="165">
        <v>43310</v>
      </c>
      <c r="C233" s="207"/>
      <c r="D233" s="208"/>
      <c r="E233" s="208"/>
      <c r="F233" s="209"/>
      <c r="G233" s="379"/>
      <c r="H233" s="210"/>
      <c r="I233" s="166">
        <f>IF(H233="Normal",#REF!,IF(H233="Recup",#REF!,IF(H233="CP journée",#REF!,IF(H233="Enceinte",#REF!,IF(H233="temps partiel",#REF!,IF(H233="Sans solde",#REF!,IF(H233="Arrêt",#REF!,IF(H233="CP matin",#REF!,IF(H233="Déplacement",#REF!,IF(H233="CP Après-midi",#REF!,IF(H233="Férié",#REF!,IF(H233="Maternité",#REF!,0))))))))))))</f>
        <v>0</v>
      </c>
      <c r="J233" s="167" t="e">
        <f>IF(H233="Demi CP",I233,IF(AND(H233="Déplacement",N233="Arrivée Chine",B233&gt;=#REF!,B233&lt;=#REF!),(D233-C233)+(F233-E233)-#REF!,IF(AND(H233="Déplacement",N233="Arrivée Chine",B233&gt;#REF!,B233&lt;#REF!),(D233-C233)+(F233-E233)-#REF!,IF(AND(H233="Déplacement",N233="Arrivée Chine",B233&gt;#REF!),(D233-C233)+(F233-E233)-#REF!,IF(AND(H233="Déplacement",((D233-C233)+(F233-E233))&lt;I233),I233,IF(AND(H233="Déplacement",N233="Arrivée Chine",B233&lt;#REF!),(D233-C233)+(F233-E233)-#REF!,IF(AND(H233="Déplacement",N233="Retour Chine",B233&gt;=#REF!,B233&lt;=#REF!),(D233-C233)+(F233-E233)+#REF!,IF(AND(H233="Déplacement",N233="Retour Chine",B233&gt;#REF!,B233&lt;#REF!),(D233-C233)+(F233-E233)+#REF!,IF(AND(H233="Déplacement",N233="Retour Chine",B233&gt;#REF!),(D233-C233)+(F233-E233)+#REF!,IF(AND(H233="Déplacement",((D233-C233)+(F233-E233))&lt;I233),I233,IF(AND(H233="Déplacement",N233="Retour Chine",B233&lt;#REF!),(D233-C233)+(F233-E233)+#REF!,(D233-C233)+(F233-E233))))))))))))</f>
        <v>#REF!</v>
      </c>
      <c r="K233" s="168" t="e">
        <f>IF(L233&gt;0,#REF!-L233,0)</f>
        <v>#REF!</v>
      </c>
      <c r="L233" s="169" t="e">
        <f>IF(OR(H233="Recup"),#REF!-J233,#REF!)</f>
        <v>#REF!</v>
      </c>
      <c r="M233" s="211"/>
      <c r="N233" s="212"/>
      <c r="O233" s="170" t="e">
        <f t="shared" si="19"/>
        <v>#REF!</v>
      </c>
      <c r="P233" s="171" t="str">
        <f t="shared" si="20"/>
        <v/>
      </c>
      <c r="Q233" s="362"/>
      <c r="R233" s="382"/>
      <c r="S233" s="213"/>
      <c r="T233" s="397"/>
      <c r="U233" s="387"/>
      <c r="V233" s="129" t="s">
        <v>65</v>
      </c>
      <c r="W233" s="130" t="e">
        <f>IF(AND(G227="Temps partiel",Y229&gt;3),Y229-3-W229-W230,0)</f>
        <v>#REF!</v>
      </c>
      <c r="X233" s="131" t="s">
        <v>66</v>
      </c>
      <c r="Y233" s="132" t="e">
        <f>W227+(W228*1.25)+(W229*1.5)+(W230*2)+(W232*1.1)+(W233*1.25)</f>
        <v>#REF!</v>
      </c>
      <c r="Z233" s="244" t="e">
        <f>IF(SUM(J227:J233)*24-SUM(I227:I233)*24&lt;0,(SUM(J227:J233)*24-SUM(I227:I233)*24),0)</f>
        <v>#REF!</v>
      </c>
    </row>
    <row r="234" spans="1:29" s="41" customFormat="1" ht="30" customHeight="1" x14ac:dyDescent="0.25">
      <c r="A234" s="133" t="s">
        <v>43</v>
      </c>
      <c r="B234" s="134">
        <v>43311</v>
      </c>
      <c r="C234" s="188">
        <v>0.375</v>
      </c>
      <c r="D234" s="189">
        <v>0.54166666666666663</v>
      </c>
      <c r="E234" s="189">
        <v>0.58333333333333337</v>
      </c>
      <c r="F234" s="190">
        <v>0.70833333333333337</v>
      </c>
      <c r="G234" s="377"/>
      <c r="H234" s="191" t="s">
        <v>44</v>
      </c>
      <c r="I234" s="136" t="e">
        <f>IF(H234="Normal",#REF!,IF(H234="Recup",#REF!,IF(H234="CP journée",#REF!,IF(H234="Enceinte",#REF!,IF(H234="temps partiel",#REF!,IF(H234="Sans solde",#REF!,IF(H234="Arrêt",#REF!,IF(H234="CP matin",#REF!,IF(H234="Déplacement",#REF!,IF(H234="CP Après-midi",#REF!,IF(H234="Férié",#REF!,IF(H234="Maternité",#REF!,0))))))))))))</f>
        <v>#REF!</v>
      </c>
      <c r="J234" s="135" t="e">
        <f>IF(H234="Demi CP",I234,IF(AND(H234="Déplacement",N234="Arrivée Chine",B234&gt;=#REF!,B234&lt;=#REF!),(D234-C234)+(F234-E234)-#REF!,IF(AND(H234="Déplacement",N234="Arrivée Chine",B234&gt;#REF!,B234&lt;#REF!),(D234-C234)+(F234-E234)-#REF!,IF(AND(H234="Déplacement",N234="Arrivée Chine",B234&gt;#REF!),(D234-C234)+(F234-E234)-#REF!,IF(AND(H234="Déplacement",((D234-C234)+(F234-E234))&lt;I234),I234,IF(AND(H234="Déplacement",N234="Arrivée Chine",B234&lt;#REF!),(D234-C234)+(F234-E234)-#REF!,IF(AND(H234="Déplacement",N234="Retour Chine",B234&gt;=#REF!,B234&lt;=#REF!),(D234-C234)+(F234-E234)+#REF!,IF(AND(H234="Déplacement",N234="Retour Chine",B234&gt;#REF!,B234&lt;#REF!),(D234-C234)+(F234-E234)+#REF!,IF(AND(H234="Déplacement",N234="Retour Chine",B234&gt;#REF!),(D234-C234)+(F234-E234)+#REF!,IF(AND(H234="Déplacement",((D234-C234)+(F234-E234))&lt;I234),I234,IF(AND(H234="Déplacement",N234="Retour Chine",B234&lt;#REF!),(D234-C234)+(F234-E234)+#REF!,(D234-C234)+(F234-E234))))))))))))</f>
        <v>#REF!</v>
      </c>
      <c r="K234" s="137" t="e">
        <f>IF(L234&gt;0,#REF!-L234,0)</f>
        <v>#REF!</v>
      </c>
      <c r="L234" s="138" t="e">
        <f>IF(OR(H234="Recup"),#REF!-J234,#REF!)</f>
        <v>#REF!</v>
      </c>
      <c r="M234" s="192"/>
      <c r="N234" s="193"/>
      <c r="O234" s="139" t="e">
        <f t="shared" si="19"/>
        <v>#REF!</v>
      </c>
      <c r="P234" s="140" t="str">
        <f t="shared" si="20"/>
        <v/>
      </c>
      <c r="Q234" s="360" t="s">
        <v>45</v>
      </c>
      <c r="R234" s="380" t="s">
        <v>46</v>
      </c>
      <c r="S234" s="194"/>
      <c r="T234" s="396" t="s">
        <v>109</v>
      </c>
      <c r="U234" s="385" t="s">
        <v>110</v>
      </c>
      <c r="V234" s="86" t="s">
        <v>49</v>
      </c>
      <c r="W234" s="87" t="e">
        <f>IF(AND(G234="",(Y236)&gt;0),Y236-W235-W236,IF(AND(G234="Enceinte",(Y236)&gt;0),Y236-W235-W236,0))</f>
        <v>#REF!</v>
      </c>
      <c r="X234" s="88" t="s">
        <v>34</v>
      </c>
      <c r="Y234" s="89" t="e">
        <f>(SUM(I234:I238)*24+SUM(K234:K238)*24)</f>
        <v>#REF!</v>
      </c>
      <c r="Z234" s="90" t="s">
        <v>50</v>
      </c>
    </row>
    <row r="235" spans="1:29" s="41" customFormat="1" ht="15.75" thickBot="1" x14ac:dyDescent="0.3">
      <c r="A235" s="143" t="s">
        <v>51</v>
      </c>
      <c r="B235" s="144">
        <v>43312</v>
      </c>
      <c r="C235" s="195">
        <v>0.375</v>
      </c>
      <c r="D235" s="196">
        <v>0.54166666666666663</v>
      </c>
      <c r="E235" s="196">
        <v>0.58333333333333337</v>
      </c>
      <c r="F235" s="197">
        <v>0.70833333333333337</v>
      </c>
      <c r="G235" s="378"/>
      <c r="H235" s="198" t="s">
        <v>44</v>
      </c>
      <c r="I235" s="146" t="e">
        <f>IF(H235="Normal",#REF!,IF(H235="Recup",#REF!,IF(H235="CP journée",#REF!,IF(H235="Enceinte",#REF!,IF(H235="temps partiel",#REF!,IF(H235="Sans solde",#REF!,IF(H235="Arrêt",#REF!,IF(H235="CP matin",#REF!,IF(H235="Déplacement",#REF!,IF(H235="CP Après-midi",#REF!,IF(H235="Férié",#REF!,IF(H235="Maternité",#REF!,0))))))))))))</f>
        <v>#REF!</v>
      </c>
      <c r="J235" s="145" t="e">
        <f>IF(H235="Demi CP",I235,IF(AND(H235="Déplacement",N235="Arrivée Chine",B235&gt;=#REF!,B235&lt;=#REF!),(D235-C235)+(F235-E235)-#REF!,IF(AND(H235="Déplacement",N235="Arrivée Chine",B235&gt;#REF!,B235&lt;#REF!),(D235-C235)+(F235-E235)-#REF!,IF(AND(H235="Déplacement",N235="Arrivée Chine",B235&gt;#REF!),(D235-C235)+(F235-E235)-#REF!,IF(AND(H235="Déplacement",((D235-C235)+(F235-E235))&lt;I235),I235,IF(AND(H235="Déplacement",N235="Arrivée Chine",B235&lt;#REF!),(D235-C235)+(F235-E235)-#REF!,IF(AND(H235="Déplacement",N235="Retour Chine",B235&gt;=#REF!,B235&lt;=#REF!),(D235-C235)+(F235-E235)+#REF!,IF(AND(H235="Déplacement",N235="Retour Chine",B235&gt;#REF!,B235&lt;#REF!),(D235-C235)+(F235-E235)+#REF!,IF(AND(H235="Déplacement",N235="Retour Chine",B235&gt;#REF!),(D235-C235)+(F235-E235)+#REF!,IF(AND(H235="Déplacement",((D235-C235)+(F235-E235))&lt;I235),I235,IF(AND(H235="Déplacement",N235="Retour Chine",B235&lt;#REF!),(D235-C235)+(F235-E235)+#REF!,(D235-C235)+(F235-E235))))))))))))</f>
        <v>#REF!</v>
      </c>
      <c r="K235" s="147" t="e">
        <f>IF(L235&gt;0,#REF!-L235,0)</f>
        <v>#REF!</v>
      </c>
      <c r="L235" s="148" t="e">
        <f>IF(OR(H235="Recup"),#REF!-J235,#REF!)</f>
        <v>#REF!</v>
      </c>
      <c r="M235" s="199"/>
      <c r="N235" s="200"/>
      <c r="O235" s="149" t="e">
        <f t="shared" si="19"/>
        <v>#REF!</v>
      </c>
      <c r="P235" s="150" t="str">
        <f t="shared" si="20"/>
        <v/>
      </c>
      <c r="Q235" s="361"/>
      <c r="R235" s="381"/>
      <c r="S235" s="201"/>
      <c r="T235" s="397"/>
      <c r="U235" s="386"/>
      <c r="V235" s="97" t="s">
        <v>52</v>
      </c>
      <c r="W235" s="98" t="e">
        <f>IF(AND(G234="",(Y235-35)&gt;0),(Y235-35-W236-W237),IF(AND(G234="Enceinte",(Y235-35)&gt;0),(Y235-35-W236-W237),0))</f>
        <v>#REF!</v>
      </c>
      <c r="X235" s="99" t="s">
        <v>35</v>
      </c>
      <c r="Y235" s="100" t="e">
        <f>(SUM(J234:J240))*24-(SUM(O234:O240))*24</f>
        <v>#REF!</v>
      </c>
      <c r="Z235" s="101">
        <f>SUM(P234:P240)</f>
        <v>0</v>
      </c>
    </row>
    <row r="236" spans="1:29" s="41" customFormat="1" ht="15.75" thickBot="1" x14ac:dyDescent="0.3">
      <c r="A236" s="143" t="s">
        <v>53</v>
      </c>
      <c r="B236" s="144">
        <v>43313</v>
      </c>
      <c r="C236" s="195">
        <v>0.375</v>
      </c>
      <c r="D236" s="196">
        <v>0.54166666666666663</v>
      </c>
      <c r="E236" s="196">
        <v>0.58333333333333337</v>
      </c>
      <c r="F236" s="197">
        <v>0.70833333333333337</v>
      </c>
      <c r="G236" s="378"/>
      <c r="H236" s="198" t="s">
        <v>44</v>
      </c>
      <c r="I236" s="146" t="e">
        <f>IF(H236="Normal",#REF!,IF(H236="Recup",#REF!,IF(H236="CP journée",#REF!,IF(H236="Enceinte",#REF!,IF(H236="temps partiel",#REF!,IF(H236="Sans solde",#REF!,IF(H236="Arrêt",#REF!,IF(H236="CP matin",#REF!,IF(H236="Déplacement",#REF!,IF(H236="CP Après-midi",#REF!,IF(H236="Férié",#REF!,IF(H236="Maternité",#REF!,0))))))))))))</f>
        <v>#REF!</v>
      </c>
      <c r="J236" s="145" t="e">
        <f>IF(H236="Demi CP",I236,IF(AND(H236="Déplacement",N236="Arrivée Chine",B236&gt;=#REF!,B236&lt;=#REF!),(D236-C236)+(F236-E236)-#REF!,IF(AND(H236="Déplacement",N236="Arrivée Chine",B236&gt;#REF!,B236&lt;#REF!),(D236-C236)+(F236-E236)-#REF!,IF(AND(H236="Déplacement",N236="Arrivée Chine",B236&gt;#REF!),(D236-C236)+(F236-E236)-#REF!,IF(AND(H236="Déplacement",((D236-C236)+(F236-E236))&lt;I236),I236,IF(AND(H236="Déplacement",N236="Arrivée Chine",B236&lt;#REF!),(D236-C236)+(F236-E236)-#REF!,IF(AND(H236="Déplacement",N236="Retour Chine",B236&gt;=#REF!,B236&lt;=#REF!),(D236-C236)+(F236-E236)+#REF!,IF(AND(H236="Déplacement",N236="Retour Chine",B236&gt;#REF!,B236&lt;#REF!),(D236-C236)+(F236-E236)+#REF!,IF(AND(H236="Déplacement",N236="Retour Chine",B236&gt;#REF!),(D236-C236)+(F236-E236)+#REF!,IF(AND(H236="Déplacement",((D236-C236)+(F236-E236))&lt;I236),I236,IF(AND(H236="Déplacement",N236="Retour Chine",B236&lt;#REF!),(D236-C236)+(F236-E236)+#REF!,(D236-C236)+(F236-E236))))))))))))</f>
        <v>#REF!</v>
      </c>
      <c r="K236" s="153" t="e">
        <f>IF(L236&gt;0,#REF!-L236,0)</f>
        <v>#REF!</v>
      </c>
      <c r="L236" s="154" t="e">
        <f>IF(OR(H236="Recup"),#REF!-J236,#REF!)</f>
        <v>#REF!</v>
      </c>
      <c r="M236" s="199"/>
      <c r="N236" s="200"/>
      <c r="O236" s="149" t="e">
        <f t="shared" si="19"/>
        <v>#REF!</v>
      </c>
      <c r="P236" s="150" t="str">
        <f t="shared" si="20"/>
        <v/>
      </c>
      <c r="Q236" s="361"/>
      <c r="R236" s="381"/>
      <c r="S236" s="201"/>
      <c r="T236" s="397"/>
      <c r="U236" s="386"/>
      <c r="V236" s="104">
        <v>0.5</v>
      </c>
      <c r="W236" s="98" t="e">
        <f>IF((Y235-43)&lt;0,0,(Y235-43))</f>
        <v>#REF!</v>
      </c>
      <c r="X236" s="105" t="s">
        <v>54</v>
      </c>
      <c r="Y236" s="106" t="e">
        <f>(Y235-Y234)-J240*24</f>
        <v>#REF!</v>
      </c>
      <c r="Z236" s="107" t="s">
        <v>55</v>
      </c>
    </row>
    <row r="237" spans="1:29" s="41" customFormat="1" ht="15.75" thickBot="1" x14ac:dyDescent="0.3">
      <c r="A237" s="143" t="s">
        <v>56</v>
      </c>
      <c r="B237" s="144">
        <v>43314</v>
      </c>
      <c r="C237" s="195">
        <v>0.375</v>
      </c>
      <c r="D237" s="196">
        <v>0.54166666666666663</v>
      </c>
      <c r="E237" s="196">
        <v>0.58333333333333337</v>
      </c>
      <c r="F237" s="197">
        <v>0.70833333333333337</v>
      </c>
      <c r="G237" s="378"/>
      <c r="H237" s="202" t="s">
        <v>44</v>
      </c>
      <c r="I237" s="146" t="e">
        <f>IF(H237="Normal",#REF!,IF(H237="Recup",#REF!,IF(H237="CP journée",#REF!,IF(H237="Enceinte",#REF!,IF(H237="temps partiel",#REF!,IF(H237="Sans solde",#REF!,IF(H237="Arrêt",#REF!,IF(H237="CP matin",#REF!,IF(H237="Déplacement",#REF!,IF(H237="CP Après-midi",#REF!,IF(H237="Férié",#REF!,IF(H237="Maternité",#REF!,0))))))))))))</f>
        <v>#REF!</v>
      </c>
      <c r="J237" s="145" t="e">
        <f>IF(H237="Demi CP",I237,IF(AND(H237="Déplacement",N237="Arrivée Chine",B237&gt;=#REF!,B237&lt;=#REF!),(D237-C237)+(F237-E237)-#REF!,IF(AND(H237="Déplacement",N237="Arrivée Chine",B237&gt;#REF!,B237&lt;#REF!),(D237-C237)+(F237-E237)-#REF!,IF(AND(H237="Déplacement",N237="Arrivée Chine",B237&gt;#REF!),(D237-C237)+(F237-E237)-#REF!,IF(AND(H237="Déplacement",((D237-C237)+(F237-E237))&lt;I237),I237,IF(AND(H237="Déplacement",N237="Arrivée Chine",B237&lt;#REF!),(D237-C237)+(F237-E237)-#REF!,IF(AND(H237="Déplacement",N237="Retour Chine",B237&gt;=#REF!,B237&lt;=#REF!),(D237-C237)+(F237-E237)+#REF!,IF(AND(H237="Déplacement",N237="Retour Chine",B237&gt;#REF!,B237&lt;#REF!),(D237-C237)+(F237-E237)+#REF!,IF(AND(H237="Déplacement",N237="Retour Chine",B237&gt;#REF!),(D237-C237)+(F237-E237)+#REF!,IF(AND(H237="Déplacement",((D237-C237)+(F237-E237))&lt;I237),I237,IF(AND(H237="Déplacement",N237="Retour Chine",B237&lt;#REF!),(D237-C237)+(F237-E237)+#REF!,(D237-C237)+(F237-E237))))))))))))</f>
        <v>#REF!</v>
      </c>
      <c r="K237" s="156" t="e">
        <f>IF(L237&gt;0,#REF!-L237,0)</f>
        <v>#REF!</v>
      </c>
      <c r="L237" s="157" t="e">
        <f>IF(OR(H237="Recup"),#REF!-J237,#REF!)</f>
        <v>#REF!</v>
      </c>
      <c r="M237" s="199"/>
      <c r="N237" s="200"/>
      <c r="O237" s="149" t="e">
        <f t="shared" si="19"/>
        <v>#REF!</v>
      </c>
      <c r="P237" s="150" t="str">
        <f t="shared" si="20"/>
        <v/>
      </c>
      <c r="Q237" s="361"/>
      <c r="R237" s="381"/>
      <c r="S237" s="201"/>
      <c r="T237" s="397"/>
      <c r="U237" s="386"/>
      <c r="V237" s="110">
        <v>1</v>
      </c>
      <c r="W237" s="98" t="e">
        <f>IF(M240="",J240*24,0)</f>
        <v>#REF!</v>
      </c>
      <c r="X237" s="111" t="s">
        <v>57</v>
      </c>
      <c r="Y237" s="112">
        <f>COUNTIF(H234:H238,"Arrêt")</f>
        <v>0</v>
      </c>
      <c r="Z237" s="107">
        <f>COUNTIF(H234:H238,"Férié")</f>
        <v>0</v>
      </c>
    </row>
    <row r="238" spans="1:29" s="41" customFormat="1" ht="15.75" customHeight="1" thickBot="1" x14ac:dyDescent="0.3">
      <c r="A238" s="143" t="s">
        <v>58</v>
      </c>
      <c r="B238" s="144">
        <v>43315</v>
      </c>
      <c r="C238" s="195">
        <v>0.375</v>
      </c>
      <c r="D238" s="196">
        <v>0.54166666666666663</v>
      </c>
      <c r="E238" s="196">
        <v>0.58333333333333337</v>
      </c>
      <c r="F238" s="197">
        <v>0.70833333333333337</v>
      </c>
      <c r="G238" s="378"/>
      <c r="H238" s="198" t="s">
        <v>44</v>
      </c>
      <c r="I238" s="146" t="e">
        <f>IF(H238="Normal",#REF!,IF(H238="Recup",#REF!,IF(H238="CP journée",#REF!,IF(H238="Enceinte",#REF!,IF(H238="temps partiel",#REF!,IF(H238="Sans solde",#REF!,IF(H238="Arrêt",#REF!,IF(H238="CP matin",#REF!,IF(H238="Déplacement",#REF!,IF(H238="CP Après-midi",#REF!,IF(H238="Férié",#REF!,IF(H238="Maternité",#REF!,0))))))))))))</f>
        <v>#REF!</v>
      </c>
      <c r="J238" s="145" t="e">
        <f>IF(H238="Demi CP",I238,IF(AND(H238="Déplacement",N238="Arrivée Chine",B238&gt;=#REF!,B238&lt;=#REF!),(D238-C238)+(F238-E238)-#REF!,IF(AND(H238="Déplacement",N238="Arrivée Chine",B238&gt;#REF!,B238&lt;#REF!),(D238-C238)+(F238-E238)-#REF!,IF(AND(H238="Déplacement",N238="Arrivée Chine",B238&gt;#REF!),(D238-C238)+(F238-E238)-#REF!,IF(AND(H238="Déplacement",((D238-C238)+(F238-E238))&lt;I238),I238,IF(AND(H238="Déplacement",N238="Arrivée Chine",B238&lt;#REF!),(D238-C238)+(F238-E238)-#REF!,IF(AND(H238="Déplacement",N238="Retour Chine",B238&gt;=#REF!,B238&lt;=#REF!),(D238-C238)+(F238-E238)+#REF!,IF(AND(H238="Déplacement",N238="Retour Chine",B238&gt;#REF!,B238&lt;#REF!),(D238-C238)+(F238-E238)+#REF!,IF(AND(H238="Déplacement",N238="Retour Chine",B238&gt;#REF!),(D238-C238)+(F238-E238)+#REF!,IF(AND(H238="Déplacement",((D238-C238)+(F238-E238))&lt;I238),I238,IF(AND(H238="Déplacement",N238="Retour Chine",B238&lt;#REF!),(D238-C238)+(F238-E238)+#REF!,(D238-C238)+(F238-E238))))))))))))</f>
        <v>#REF!</v>
      </c>
      <c r="K238" s="153" t="e">
        <f>IF(L238&gt;0,#REF!-L238,0)</f>
        <v>#REF!</v>
      </c>
      <c r="L238" s="154" t="e">
        <f>IF(OR(H238="Recup"),#REF!-J238,#REF!)</f>
        <v>#REF!</v>
      </c>
      <c r="M238" s="199"/>
      <c r="N238" s="200"/>
      <c r="O238" s="149" t="e">
        <f t="shared" si="19"/>
        <v>#REF!</v>
      </c>
      <c r="P238" s="150" t="str">
        <f t="shared" si="20"/>
        <v/>
      </c>
      <c r="Q238" s="361"/>
      <c r="R238" s="381"/>
      <c r="S238" s="201"/>
      <c r="T238" s="397"/>
      <c r="U238" s="386"/>
      <c r="V238" s="113" t="s">
        <v>3</v>
      </c>
      <c r="W238" s="114" t="e">
        <f>IF(G234="Enceinte",(SUM(L234:L238))-COUNTIF(H234:H238,"Recup")*#REF!,SUM(L234:L238))</f>
        <v>#REF!</v>
      </c>
      <c r="X238" s="115" t="s">
        <v>59</v>
      </c>
      <c r="Y238" s="116">
        <f>COUNTIF(H234:H238,"sans solde")</f>
        <v>0</v>
      </c>
      <c r="Z238" s="328" t="s">
        <v>148</v>
      </c>
    </row>
    <row r="239" spans="1:29" s="41" customFormat="1" x14ac:dyDescent="0.25">
      <c r="A239" s="143" t="s">
        <v>60</v>
      </c>
      <c r="B239" s="144">
        <v>43316</v>
      </c>
      <c r="C239" s="203"/>
      <c r="D239" s="204"/>
      <c r="E239" s="204"/>
      <c r="F239" s="205"/>
      <c r="G239" s="378"/>
      <c r="H239" s="206"/>
      <c r="I239" s="146">
        <f>IF(H239="Normal",#REF!,IF(H239="Recup",#REF!,IF(H239="CP journée",#REF!,IF(H239="Enceinte",#REF!,IF(H239="temps partiel",#REF!,IF(H239="Sans solde",#REF!,IF(H239="Arrêt",#REF!,IF(H239="CP matin",#REF!,IF(H239="Déplacement",#REF!,IF(H239="CP Après-midi",#REF!,IF(H239="Férié",#REF!,IF(H239="Maternité",#REF!,0))))))))))))</f>
        <v>0</v>
      </c>
      <c r="J239" s="145" t="e">
        <f>IF(H239="Demi CP",I239,IF(AND(H239="Déplacement",N239="Arrivée Chine",B239&gt;=#REF!,B239&lt;=#REF!),(D239-C239)+(F239-E239)-#REF!,IF(AND(H239="Déplacement",N239="Arrivée Chine",B239&gt;#REF!,B239&lt;#REF!),(D239-C239)+(F239-E239)-#REF!,IF(AND(H239="Déplacement",N239="Arrivée Chine",B239&gt;#REF!),(D239-C239)+(F239-E239)-#REF!,IF(AND(H239="Déplacement",((D239-C239)+(F239-E239))&lt;I239),I239,IF(AND(H239="Déplacement",N239="Arrivée Chine",B239&lt;#REF!),(D239-C239)+(F239-E239)-#REF!,IF(AND(H239="Déplacement",N239="Retour Chine",B239&gt;=#REF!,B239&lt;=#REF!),(D239-C239)+(F239-E239)+#REF!,IF(AND(H239="Déplacement",N239="Retour Chine",B239&gt;#REF!,B239&lt;#REF!),(D239-C239)+(F239-E239)+#REF!,IF(AND(H239="Déplacement",N239="Retour Chine",B239&gt;#REF!),(D239-C239)+(F239-E239)+#REF!,IF(AND(H239="Déplacement",((D239-C239)+(F239-E239))&lt;I239),I239,IF(AND(H239="Déplacement",N239="Retour Chine",B239&lt;#REF!),(D239-C239)+(F239-E239)+#REF!,(D239-C239)+(F239-E239))))))))))))</f>
        <v>#REF!</v>
      </c>
      <c r="K239" s="161" t="e">
        <f>IF(L239&gt;0,#REF!-L239,0)</f>
        <v>#REF!</v>
      </c>
      <c r="L239" s="162" t="e">
        <f>IF(OR(H239="Recup"),#REF!-J239,#REF!)</f>
        <v>#REF!</v>
      </c>
      <c r="M239" s="199"/>
      <c r="N239" s="200"/>
      <c r="O239" s="149" t="e">
        <f t="shared" si="19"/>
        <v>#REF!</v>
      </c>
      <c r="P239" s="150" t="str">
        <f t="shared" si="20"/>
        <v/>
      </c>
      <c r="Q239" s="361"/>
      <c r="R239" s="381"/>
      <c r="S239" s="201"/>
      <c r="T239" s="397"/>
      <c r="U239" s="386"/>
      <c r="V239" s="119" t="s">
        <v>61</v>
      </c>
      <c r="W239" s="120" t="e">
        <f>IF(AND(G234="Temps partiel",Y236&gt;0),Y236-W240-W236-W237,0)</f>
        <v>#REF!</v>
      </c>
      <c r="X239" s="121" t="s">
        <v>62</v>
      </c>
      <c r="Y239" s="122">
        <f>COUNTIF(H234:H238,"CP journée")+(COUNTIF(H234:H238,"CP matin"))/2+(COUNTIF(H234:H238,"CP Après-midi"))/2</f>
        <v>0</v>
      </c>
      <c r="Z239" s="329"/>
      <c r="AB239" s="179" t="s">
        <v>109</v>
      </c>
      <c r="AC239" s="179" t="s">
        <v>111</v>
      </c>
    </row>
    <row r="240" spans="1:29" s="41" customFormat="1" ht="15.75" thickBot="1" x14ac:dyDescent="0.3">
      <c r="A240" s="164" t="s">
        <v>64</v>
      </c>
      <c r="B240" s="165">
        <v>43317</v>
      </c>
      <c r="C240" s="207"/>
      <c r="D240" s="208"/>
      <c r="E240" s="208"/>
      <c r="F240" s="209"/>
      <c r="G240" s="379"/>
      <c r="H240" s="210"/>
      <c r="I240" s="166">
        <f>IF(H240="Normal",#REF!,IF(H240="Recup",#REF!,IF(H240="CP journée",#REF!,IF(H240="Enceinte",#REF!,IF(H240="temps partiel",#REF!,IF(H240="Sans solde",#REF!,IF(H240="Arrêt",#REF!,IF(H240="CP matin",#REF!,IF(H240="Déplacement",#REF!,IF(H240="CP Après-midi",#REF!,IF(H240="Férié",#REF!,IF(H240="Maternité",#REF!,0))))))))))))</f>
        <v>0</v>
      </c>
      <c r="J240" s="167" t="e">
        <f>IF(H240="Demi CP",I240,IF(AND(H240="Déplacement",N240="Arrivée Chine",B240&gt;=#REF!,B240&lt;=#REF!),(D240-C240)+(F240-E240)-#REF!,IF(AND(H240="Déplacement",N240="Arrivée Chine",B240&gt;#REF!,B240&lt;#REF!),(D240-C240)+(F240-E240)-#REF!,IF(AND(H240="Déplacement",N240="Arrivée Chine",B240&gt;#REF!),(D240-C240)+(F240-E240)-#REF!,IF(AND(H240="Déplacement",((D240-C240)+(F240-E240))&lt;I240),I240,IF(AND(H240="Déplacement",N240="Arrivée Chine",B240&lt;#REF!),(D240-C240)+(F240-E240)-#REF!,IF(AND(H240="Déplacement",N240="Retour Chine",B240&gt;=#REF!,B240&lt;=#REF!),(D240-C240)+(F240-E240)+#REF!,IF(AND(H240="Déplacement",N240="Retour Chine",B240&gt;#REF!,B240&lt;#REF!),(D240-C240)+(F240-E240)+#REF!,IF(AND(H240="Déplacement",N240="Retour Chine",B240&gt;#REF!),(D240-C240)+(F240-E240)+#REF!,IF(AND(H240="Déplacement",((D240-C240)+(F240-E240))&lt;I240),I240,IF(AND(H240="Déplacement",N240="Retour Chine",B240&lt;#REF!),(D240-C240)+(F240-E240)+#REF!,(D240-C240)+(F240-E240))))))))))))</f>
        <v>#REF!</v>
      </c>
      <c r="K240" s="168" t="e">
        <f>IF(L240&gt;0,#REF!-L240,0)</f>
        <v>#REF!</v>
      </c>
      <c r="L240" s="169" t="e">
        <f>IF(OR(H240="Recup"),#REF!-J240,#REF!)</f>
        <v>#REF!</v>
      </c>
      <c r="M240" s="211"/>
      <c r="N240" s="212"/>
      <c r="O240" s="170" t="e">
        <f t="shared" si="19"/>
        <v>#REF!</v>
      </c>
      <c r="P240" s="171" t="str">
        <f t="shared" si="20"/>
        <v/>
      </c>
      <c r="Q240" s="362"/>
      <c r="R240" s="382"/>
      <c r="S240" s="213"/>
      <c r="T240" s="397"/>
      <c r="U240" s="387"/>
      <c r="V240" s="129" t="s">
        <v>65</v>
      </c>
      <c r="W240" s="130" t="e">
        <f>IF(AND(G234="Temps partiel",Y236&gt;3),Y236-3-W236-W237,0)</f>
        <v>#REF!</v>
      </c>
      <c r="X240" s="131" t="s">
        <v>66</v>
      </c>
      <c r="Y240" s="132" t="e">
        <f>W234+(W235*1.25)+(W236*1.5)+(W237*2)+(W239*1.1)+(W240*1.25)</f>
        <v>#REF!</v>
      </c>
      <c r="Z240" s="244" t="e">
        <f>IF(SUM(J234:J240)*24-SUM(I234:I240)*24&lt;0,(SUM(J234:J240)*24-SUM(I234:I240)*24),0)</f>
        <v>#REF!</v>
      </c>
      <c r="AB240" s="179"/>
      <c r="AC240" s="179"/>
    </row>
    <row r="241" spans="1:29" s="41" customFormat="1" ht="30" customHeight="1" x14ac:dyDescent="0.25">
      <c r="A241" s="133" t="s">
        <v>43</v>
      </c>
      <c r="B241" s="134">
        <v>43318</v>
      </c>
      <c r="C241" s="188">
        <v>0.375</v>
      </c>
      <c r="D241" s="189">
        <v>0.54166666666666663</v>
      </c>
      <c r="E241" s="189">
        <v>0.58333333333333337</v>
      </c>
      <c r="F241" s="190">
        <v>0.70833333333333337</v>
      </c>
      <c r="G241" s="377"/>
      <c r="H241" s="191" t="s">
        <v>44</v>
      </c>
      <c r="I241" s="136" t="e">
        <f>IF(H241="Normal",#REF!,IF(H241="Recup",#REF!,IF(H241="CP journée",#REF!,IF(H241="Enceinte",#REF!,IF(H241="temps partiel",#REF!,IF(H241="Sans solde",#REF!,IF(H241="Arrêt",#REF!,IF(H241="CP matin",#REF!,IF(H241="Déplacement",#REF!,IF(H241="CP Après-midi",#REF!,IF(H241="Férié",#REF!,IF(H241="Maternité",#REF!,0))))))))))))</f>
        <v>#REF!</v>
      </c>
      <c r="J241" s="135" t="e">
        <f>IF(H241="Demi CP",I241,IF(AND(H241="Déplacement",N241="Arrivée Chine",B241&gt;=#REF!,B241&lt;=#REF!),(D241-C241)+(F241-E241)-#REF!,IF(AND(H241="Déplacement",N241="Arrivée Chine",B241&gt;#REF!,B241&lt;#REF!),(D241-C241)+(F241-E241)-#REF!,IF(AND(H241="Déplacement",N241="Arrivée Chine",B241&gt;#REF!),(D241-C241)+(F241-E241)-#REF!,IF(AND(H241="Déplacement",((D241-C241)+(F241-E241))&lt;I241),I241,IF(AND(H241="Déplacement",N241="Arrivée Chine",B241&lt;#REF!),(D241-C241)+(F241-E241)-#REF!,IF(AND(H241="Déplacement",N241="Retour Chine",B241&gt;=#REF!,B241&lt;=#REF!),(D241-C241)+(F241-E241)+#REF!,IF(AND(H241="Déplacement",N241="Retour Chine",B241&gt;#REF!,B241&lt;#REF!),(D241-C241)+(F241-E241)+#REF!,IF(AND(H241="Déplacement",N241="Retour Chine",B241&gt;#REF!),(D241-C241)+(F241-E241)+#REF!,IF(AND(H241="Déplacement",((D241-C241)+(F241-E241))&lt;I241),I241,IF(AND(H241="Déplacement",N241="Retour Chine",B241&lt;#REF!),(D241-C241)+(F241-E241)+#REF!,(D241-C241)+(F241-E241))))))))))))</f>
        <v>#REF!</v>
      </c>
      <c r="K241" s="137" t="e">
        <f>IF(L241&gt;0,#REF!-L241,0)</f>
        <v>#REF!</v>
      </c>
      <c r="L241" s="138" t="e">
        <f>IF(OR(H241="Recup"),#REF!-J241,#REF!)</f>
        <v>#REF!</v>
      </c>
      <c r="M241" s="192"/>
      <c r="N241" s="193"/>
      <c r="O241" s="139" t="e">
        <f t="shared" si="19"/>
        <v>#REF!</v>
      </c>
      <c r="P241" s="140" t="str">
        <f t="shared" si="20"/>
        <v/>
      </c>
      <c r="Q241" s="391" t="s">
        <v>45</v>
      </c>
      <c r="R241" s="380" t="s">
        <v>46</v>
      </c>
      <c r="S241" s="194"/>
      <c r="T241" s="396" t="s">
        <v>109</v>
      </c>
      <c r="U241" s="385" t="s">
        <v>112</v>
      </c>
      <c r="V241" s="86" t="s">
        <v>49</v>
      </c>
      <c r="W241" s="87" t="e">
        <f>IF(AND(G241="",(Y243)&gt;0),Y243-W242-W243,IF(AND(G241="Enceinte",(Y243)&gt;0),Y243-W242-W243,0))</f>
        <v>#REF!</v>
      </c>
      <c r="X241" s="88" t="s">
        <v>34</v>
      </c>
      <c r="Y241" s="89" t="e">
        <f>(SUM(I241:I245)*24+SUM(K241:K245)*24)</f>
        <v>#REF!</v>
      </c>
      <c r="Z241" s="90" t="s">
        <v>50</v>
      </c>
      <c r="AB241" s="141" t="s">
        <v>49</v>
      </c>
      <c r="AC241" s="142" t="e">
        <f t="shared" ref="AC241:AC247" si="22">W234+W241+W248+W255</f>
        <v>#REF!</v>
      </c>
    </row>
    <row r="242" spans="1:29" s="41" customFormat="1" ht="15.75" thickBot="1" x14ac:dyDescent="0.3">
      <c r="A242" s="143" t="s">
        <v>51</v>
      </c>
      <c r="B242" s="144">
        <v>43319</v>
      </c>
      <c r="C242" s="195">
        <v>0.375</v>
      </c>
      <c r="D242" s="196">
        <v>0.54166666666666663</v>
      </c>
      <c r="E242" s="196">
        <v>0.58333333333333337</v>
      </c>
      <c r="F242" s="197">
        <v>0.70833333333333337</v>
      </c>
      <c r="G242" s="378"/>
      <c r="H242" s="198" t="s">
        <v>44</v>
      </c>
      <c r="I242" s="146" t="e">
        <f>IF(H242="Normal",#REF!,IF(H242="Recup",#REF!,IF(H242="CP journée",#REF!,IF(H242="Enceinte",#REF!,IF(H242="temps partiel",#REF!,IF(H242="Sans solde",#REF!,IF(H242="Arrêt",#REF!,IF(H242="CP matin",#REF!,IF(H242="Déplacement",#REF!,IF(H242="CP Après-midi",#REF!,IF(H242="Férié",#REF!,IF(H242="Maternité",#REF!,0))))))))))))</f>
        <v>#REF!</v>
      </c>
      <c r="J242" s="145" t="e">
        <f>IF(H242="Demi CP",I242,IF(AND(H242="Déplacement",N242="Arrivée Chine",B242&gt;=#REF!,B242&lt;=#REF!),(D242-C242)+(F242-E242)-#REF!,IF(AND(H242="Déplacement",N242="Arrivée Chine",B242&gt;#REF!,B242&lt;#REF!),(D242-C242)+(F242-E242)-#REF!,IF(AND(H242="Déplacement",N242="Arrivée Chine",B242&gt;#REF!),(D242-C242)+(F242-E242)-#REF!,IF(AND(H242="Déplacement",((D242-C242)+(F242-E242))&lt;I242),I242,IF(AND(H242="Déplacement",N242="Arrivée Chine",B242&lt;#REF!),(D242-C242)+(F242-E242)-#REF!,IF(AND(H242="Déplacement",N242="Retour Chine",B242&gt;=#REF!,B242&lt;=#REF!),(D242-C242)+(F242-E242)+#REF!,IF(AND(H242="Déplacement",N242="Retour Chine",B242&gt;#REF!,B242&lt;#REF!),(D242-C242)+(F242-E242)+#REF!,IF(AND(H242="Déplacement",N242="Retour Chine",B242&gt;#REF!),(D242-C242)+(F242-E242)+#REF!,IF(AND(H242="Déplacement",((D242-C242)+(F242-E242))&lt;I242),I242,IF(AND(H242="Déplacement",N242="Retour Chine",B242&lt;#REF!),(D242-C242)+(F242-E242)+#REF!,(D242-C242)+(F242-E242))))))))))))</f>
        <v>#REF!</v>
      </c>
      <c r="K242" s="147" t="e">
        <f>IF(L242&gt;0,#REF!-L242,0)</f>
        <v>#REF!</v>
      </c>
      <c r="L242" s="148" t="e">
        <f>IF(OR(H242="Recup"),#REF!-J242,#REF!)</f>
        <v>#REF!</v>
      </c>
      <c r="M242" s="199"/>
      <c r="N242" s="200"/>
      <c r="O242" s="149" t="e">
        <f t="shared" si="19"/>
        <v>#REF!</v>
      </c>
      <c r="P242" s="150" t="str">
        <f t="shared" si="20"/>
        <v/>
      </c>
      <c r="Q242" s="361"/>
      <c r="R242" s="381"/>
      <c r="S242" s="201"/>
      <c r="T242" s="397"/>
      <c r="U242" s="386"/>
      <c r="V242" s="97" t="s">
        <v>52</v>
      </c>
      <c r="W242" s="98" t="e">
        <f>IF(AND(G241="",(Y242-35)&gt;0),(Y242-35-W243-W244),IF(AND(G241="Enceinte",(Y242-35)&gt;0),(Y242-35-W243-W244),0))</f>
        <v>#REF!</v>
      </c>
      <c r="X242" s="99" t="s">
        <v>35</v>
      </c>
      <c r="Y242" s="100" t="e">
        <f>(SUM(J241:J247))*24-(SUM(O241:O247))*24</f>
        <v>#REF!</v>
      </c>
      <c r="Z242" s="101">
        <f>SUM(P241:P247)</f>
        <v>0</v>
      </c>
      <c r="AB242" s="151" t="s">
        <v>52</v>
      </c>
      <c r="AC242" s="152" t="e">
        <f t="shared" si="22"/>
        <v>#REF!</v>
      </c>
    </row>
    <row r="243" spans="1:29" s="41" customFormat="1" ht="15.75" thickBot="1" x14ac:dyDescent="0.3">
      <c r="A243" s="143" t="s">
        <v>53</v>
      </c>
      <c r="B243" s="144">
        <v>43320</v>
      </c>
      <c r="C243" s="195">
        <v>0.375</v>
      </c>
      <c r="D243" s="196">
        <v>0.54166666666666663</v>
      </c>
      <c r="E243" s="196">
        <v>0.58333333333333337</v>
      </c>
      <c r="F243" s="197">
        <v>0.70833333333333337</v>
      </c>
      <c r="G243" s="378"/>
      <c r="H243" s="198" t="s">
        <v>44</v>
      </c>
      <c r="I243" s="146" t="e">
        <f>IF(H243="Normal",#REF!,IF(H243="Recup",#REF!,IF(H243="CP journée",#REF!,IF(H243="Enceinte",#REF!,IF(H243="temps partiel",#REF!,IF(H243="Sans solde",#REF!,IF(H243="Arrêt",#REF!,IF(H243="CP matin",#REF!,IF(H243="Déplacement",#REF!,IF(H243="CP Après-midi",#REF!,IF(H243="Férié",#REF!,IF(H243="Maternité",#REF!,0))))))))))))</f>
        <v>#REF!</v>
      </c>
      <c r="J243" s="145" t="e">
        <f>IF(H243="Demi CP",I243,IF(AND(H243="Déplacement",N243="Arrivée Chine",B243&gt;=#REF!,B243&lt;=#REF!),(D243-C243)+(F243-E243)-#REF!,IF(AND(H243="Déplacement",N243="Arrivée Chine",B243&gt;#REF!,B243&lt;#REF!),(D243-C243)+(F243-E243)-#REF!,IF(AND(H243="Déplacement",N243="Arrivée Chine",B243&gt;#REF!),(D243-C243)+(F243-E243)-#REF!,IF(AND(H243="Déplacement",((D243-C243)+(F243-E243))&lt;I243),I243,IF(AND(H243="Déplacement",N243="Arrivée Chine",B243&lt;#REF!),(D243-C243)+(F243-E243)-#REF!,IF(AND(H243="Déplacement",N243="Retour Chine",B243&gt;=#REF!,B243&lt;=#REF!),(D243-C243)+(F243-E243)+#REF!,IF(AND(H243="Déplacement",N243="Retour Chine",B243&gt;#REF!,B243&lt;#REF!),(D243-C243)+(F243-E243)+#REF!,IF(AND(H243="Déplacement",N243="Retour Chine",B243&gt;#REF!),(D243-C243)+(F243-E243)+#REF!,IF(AND(H243="Déplacement",((D243-C243)+(F243-E243))&lt;I243),I243,IF(AND(H243="Déplacement",N243="Retour Chine",B243&lt;#REF!),(D243-C243)+(F243-E243)+#REF!,(D243-C243)+(F243-E243))))))))))))</f>
        <v>#REF!</v>
      </c>
      <c r="K243" s="153" t="e">
        <f>IF(L243&gt;0,#REF!-L243,0)</f>
        <v>#REF!</v>
      </c>
      <c r="L243" s="154" t="e">
        <f>IF(OR(H243="Recup"),#REF!-J243,#REF!)</f>
        <v>#REF!</v>
      </c>
      <c r="M243" s="199"/>
      <c r="N243" s="200"/>
      <c r="O243" s="149" t="e">
        <f t="shared" si="19"/>
        <v>#REF!</v>
      </c>
      <c r="P243" s="150" t="str">
        <f t="shared" si="20"/>
        <v/>
      </c>
      <c r="Q243" s="361"/>
      <c r="R243" s="381"/>
      <c r="S243" s="201"/>
      <c r="T243" s="397"/>
      <c r="U243" s="386"/>
      <c r="V243" s="104">
        <v>0.5</v>
      </c>
      <c r="W243" s="98" t="e">
        <f>IF((Y242-43)&lt;0,0,(Y242-43))</f>
        <v>#REF!</v>
      </c>
      <c r="X243" s="105" t="s">
        <v>54</v>
      </c>
      <c r="Y243" s="106" t="e">
        <f>(Y242-Y241)-J247*24</f>
        <v>#REF!</v>
      </c>
      <c r="Z243" s="107" t="s">
        <v>55</v>
      </c>
      <c r="AB243" s="155">
        <v>0.5</v>
      </c>
      <c r="AC243" s="152" t="e">
        <f t="shared" si="22"/>
        <v>#REF!</v>
      </c>
    </row>
    <row r="244" spans="1:29" s="41" customFormat="1" ht="15.75" thickBot="1" x14ac:dyDescent="0.3">
      <c r="A244" s="143" t="s">
        <v>56</v>
      </c>
      <c r="B244" s="144">
        <v>43321</v>
      </c>
      <c r="C244" s="195">
        <v>0.375</v>
      </c>
      <c r="D244" s="196">
        <v>0.54166666666666663</v>
      </c>
      <c r="E244" s="196">
        <v>0.58333333333333337</v>
      </c>
      <c r="F244" s="197">
        <v>0.70833333333333337</v>
      </c>
      <c r="G244" s="378"/>
      <c r="H244" s="202" t="s">
        <v>44</v>
      </c>
      <c r="I244" s="146" t="e">
        <f>IF(H244="Normal",#REF!,IF(H244="Recup",#REF!,IF(H244="CP journée",#REF!,IF(H244="Enceinte",#REF!,IF(H244="temps partiel",#REF!,IF(H244="Sans solde",#REF!,IF(H244="Arrêt",#REF!,IF(H244="CP matin",#REF!,IF(H244="Déplacement",#REF!,IF(H244="CP Après-midi",#REF!,IF(H244="Férié",#REF!,IF(H244="Maternité",#REF!,0))))))))))))</f>
        <v>#REF!</v>
      </c>
      <c r="J244" s="145" t="e">
        <f>IF(H244="Demi CP",I244,IF(AND(H244="Déplacement",N244="Arrivée Chine",B244&gt;=#REF!,B244&lt;=#REF!),(D244-C244)+(F244-E244)-#REF!,IF(AND(H244="Déplacement",N244="Arrivée Chine",B244&gt;#REF!,B244&lt;#REF!),(D244-C244)+(F244-E244)-#REF!,IF(AND(H244="Déplacement",N244="Arrivée Chine",B244&gt;#REF!),(D244-C244)+(F244-E244)-#REF!,IF(AND(H244="Déplacement",((D244-C244)+(F244-E244))&lt;I244),I244,IF(AND(H244="Déplacement",N244="Arrivée Chine",B244&lt;#REF!),(D244-C244)+(F244-E244)-#REF!,IF(AND(H244="Déplacement",N244="Retour Chine",B244&gt;=#REF!,B244&lt;=#REF!),(D244-C244)+(F244-E244)+#REF!,IF(AND(H244="Déplacement",N244="Retour Chine",B244&gt;#REF!,B244&lt;#REF!),(D244-C244)+(F244-E244)+#REF!,IF(AND(H244="Déplacement",N244="Retour Chine",B244&gt;#REF!),(D244-C244)+(F244-E244)+#REF!,IF(AND(H244="Déplacement",((D244-C244)+(F244-E244))&lt;I244),I244,IF(AND(H244="Déplacement",N244="Retour Chine",B244&lt;#REF!),(D244-C244)+(F244-E244)+#REF!,(D244-C244)+(F244-E244))))))))))))</f>
        <v>#REF!</v>
      </c>
      <c r="K244" s="156" t="e">
        <f>IF(L244&gt;0,#REF!-L244,0)</f>
        <v>#REF!</v>
      </c>
      <c r="L244" s="157" t="e">
        <f>IF(OR(H244="Recup"),#REF!-J244,#REF!)</f>
        <v>#REF!</v>
      </c>
      <c r="M244" s="199"/>
      <c r="N244" s="200"/>
      <c r="O244" s="149" t="e">
        <f t="shared" si="19"/>
        <v>#REF!</v>
      </c>
      <c r="P244" s="150" t="str">
        <f t="shared" si="20"/>
        <v/>
      </c>
      <c r="Q244" s="361"/>
      <c r="R244" s="381"/>
      <c r="S244" s="201"/>
      <c r="T244" s="397"/>
      <c r="U244" s="386"/>
      <c r="V244" s="110">
        <v>1</v>
      </c>
      <c r="W244" s="98" t="e">
        <f>IF(M247="",J247*24,0)</f>
        <v>#REF!</v>
      </c>
      <c r="X244" s="111" t="s">
        <v>57</v>
      </c>
      <c r="Y244" s="112">
        <f>COUNTIF(H241:H245,"Arrêt")</f>
        <v>0</v>
      </c>
      <c r="Z244" s="107">
        <f>COUNTIF(H241:H245,"Férié")</f>
        <v>0</v>
      </c>
      <c r="AB244" s="158">
        <v>1</v>
      </c>
      <c r="AC244" s="152" t="e">
        <f t="shared" si="22"/>
        <v>#REF!</v>
      </c>
    </row>
    <row r="245" spans="1:29" s="41" customFormat="1" ht="15.75" customHeight="1" thickBot="1" x14ac:dyDescent="0.3">
      <c r="A245" s="143" t="s">
        <v>58</v>
      </c>
      <c r="B245" s="144">
        <v>43322</v>
      </c>
      <c r="C245" s="195">
        <v>0.375</v>
      </c>
      <c r="D245" s="196">
        <v>0.54166666666666663</v>
      </c>
      <c r="E245" s="196">
        <v>0.58333333333333337</v>
      </c>
      <c r="F245" s="197">
        <v>0.70833333333333337</v>
      </c>
      <c r="G245" s="378"/>
      <c r="H245" s="198" t="s">
        <v>44</v>
      </c>
      <c r="I245" s="146" t="e">
        <f>IF(H245="Normal",#REF!,IF(H245="Recup",#REF!,IF(H245="CP journée",#REF!,IF(H245="Enceinte",#REF!,IF(H245="temps partiel",#REF!,IF(H245="Sans solde",#REF!,IF(H245="Arrêt",#REF!,IF(H245="CP matin",#REF!,IF(H245="Déplacement",#REF!,IF(H245="CP Après-midi",#REF!,IF(H245="Férié",#REF!,IF(H245="Maternité",#REF!,0))))))))))))</f>
        <v>#REF!</v>
      </c>
      <c r="J245" s="145" t="e">
        <f>IF(H245="Demi CP",I245,IF(AND(H245="Déplacement",N245="Arrivée Chine",B245&gt;=#REF!,B245&lt;=#REF!),(D245-C245)+(F245-E245)-#REF!,IF(AND(H245="Déplacement",N245="Arrivée Chine",B245&gt;#REF!,B245&lt;#REF!),(D245-C245)+(F245-E245)-#REF!,IF(AND(H245="Déplacement",N245="Arrivée Chine",B245&gt;#REF!),(D245-C245)+(F245-E245)-#REF!,IF(AND(H245="Déplacement",((D245-C245)+(F245-E245))&lt;I245),I245,IF(AND(H245="Déplacement",N245="Arrivée Chine",B245&lt;#REF!),(D245-C245)+(F245-E245)-#REF!,IF(AND(H245="Déplacement",N245="Retour Chine",B245&gt;=#REF!,B245&lt;=#REF!),(D245-C245)+(F245-E245)+#REF!,IF(AND(H245="Déplacement",N245="Retour Chine",B245&gt;#REF!,B245&lt;#REF!),(D245-C245)+(F245-E245)+#REF!,IF(AND(H245="Déplacement",N245="Retour Chine",B245&gt;#REF!),(D245-C245)+(F245-E245)+#REF!,IF(AND(H245="Déplacement",((D245-C245)+(F245-E245))&lt;I245),I245,IF(AND(H245="Déplacement",N245="Retour Chine",B245&lt;#REF!),(D245-C245)+(F245-E245)+#REF!,(D245-C245)+(F245-E245))))))))))))</f>
        <v>#REF!</v>
      </c>
      <c r="K245" s="153" t="e">
        <f>IF(L245&gt;0,#REF!-L245,0)</f>
        <v>#REF!</v>
      </c>
      <c r="L245" s="154" t="e">
        <f>IF(OR(H245="Recup"),#REF!-J245,#REF!)</f>
        <v>#REF!</v>
      </c>
      <c r="M245" s="199"/>
      <c r="N245" s="200"/>
      <c r="O245" s="149" t="e">
        <f t="shared" si="19"/>
        <v>#REF!</v>
      </c>
      <c r="P245" s="150" t="str">
        <f t="shared" si="20"/>
        <v/>
      </c>
      <c r="Q245" s="361"/>
      <c r="R245" s="381"/>
      <c r="S245" s="201"/>
      <c r="T245" s="397"/>
      <c r="U245" s="386"/>
      <c r="V245" s="113" t="s">
        <v>3</v>
      </c>
      <c r="W245" s="114" t="e">
        <f>IF(G241="Enceinte",(SUM(L241:L245))-COUNTIF(H241:H245,"Recup")*#REF!,SUM(L241:L245))</f>
        <v>#REF!</v>
      </c>
      <c r="X245" s="115" t="s">
        <v>59</v>
      </c>
      <c r="Y245" s="116">
        <f>COUNTIF(H241:H245,"sans solde")</f>
        <v>0</v>
      </c>
      <c r="Z245" s="328" t="s">
        <v>148</v>
      </c>
      <c r="AB245" s="159" t="s">
        <v>3</v>
      </c>
      <c r="AC245" s="160" t="e">
        <f t="shared" si="22"/>
        <v>#REF!</v>
      </c>
    </row>
    <row r="246" spans="1:29" s="41" customFormat="1" x14ac:dyDescent="0.25">
      <c r="A246" s="143" t="s">
        <v>60</v>
      </c>
      <c r="B246" s="144">
        <v>43323</v>
      </c>
      <c r="C246" s="203"/>
      <c r="D246" s="204"/>
      <c r="E246" s="204"/>
      <c r="F246" s="205"/>
      <c r="G246" s="378"/>
      <c r="H246" s="206"/>
      <c r="I246" s="146">
        <f>IF(H246="Normal",#REF!,IF(H246="Recup",#REF!,IF(H246="CP journée",#REF!,IF(H246="Enceinte",#REF!,IF(H246="temps partiel",#REF!,IF(H246="Sans solde",#REF!,IF(H246="Arrêt",#REF!,IF(H246="CP matin",#REF!,IF(H246="Déplacement",#REF!,IF(H246="CP Après-midi",#REF!,IF(H246="Férié",#REF!,IF(H246="Maternité",#REF!,0))))))))))))</f>
        <v>0</v>
      </c>
      <c r="J246" s="145" t="e">
        <f>IF(H246="Demi CP",I246,IF(AND(H246="Déplacement",N246="Arrivée Chine",B246&gt;=#REF!,B246&lt;=#REF!),(D246-C246)+(F246-E246)-#REF!,IF(AND(H246="Déplacement",N246="Arrivée Chine",B246&gt;#REF!,B246&lt;#REF!),(D246-C246)+(F246-E246)-#REF!,IF(AND(H246="Déplacement",N246="Arrivée Chine",B246&gt;#REF!),(D246-C246)+(F246-E246)-#REF!,IF(AND(H246="Déplacement",((D246-C246)+(F246-E246))&lt;I246),I246,IF(AND(H246="Déplacement",N246="Arrivée Chine",B246&lt;#REF!),(D246-C246)+(F246-E246)-#REF!,IF(AND(H246="Déplacement",N246="Retour Chine",B246&gt;=#REF!,B246&lt;=#REF!),(D246-C246)+(F246-E246)+#REF!,IF(AND(H246="Déplacement",N246="Retour Chine",B246&gt;#REF!,B246&lt;#REF!),(D246-C246)+(F246-E246)+#REF!,IF(AND(H246="Déplacement",N246="Retour Chine",B246&gt;#REF!),(D246-C246)+(F246-E246)+#REF!,IF(AND(H246="Déplacement",((D246-C246)+(F246-E246))&lt;I246),I246,IF(AND(H246="Déplacement",N246="Retour Chine",B246&lt;#REF!),(D246-C246)+(F246-E246)+#REF!,(D246-C246)+(F246-E246))))))))))))</f>
        <v>#REF!</v>
      </c>
      <c r="K246" s="161" t="e">
        <f>IF(L246&gt;0,#REF!-L246,0)</f>
        <v>#REF!</v>
      </c>
      <c r="L246" s="162" t="e">
        <f>IF(OR(H246="Recup"),#REF!-J246,#REF!)</f>
        <v>#REF!</v>
      </c>
      <c r="M246" s="199"/>
      <c r="N246" s="200"/>
      <c r="O246" s="149" t="e">
        <f t="shared" si="19"/>
        <v>#REF!</v>
      </c>
      <c r="P246" s="150" t="str">
        <f t="shared" si="20"/>
        <v/>
      </c>
      <c r="Q246" s="361"/>
      <c r="R246" s="381"/>
      <c r="S246" s="201"/>
      <c r="T246" s="397"/>
      <c r="U246" s="386"/>
      <c r="V246" s="119" t="s">
        <v>61</v>
      </c>
      <c r="W246" s="120" t="e">
        <f>IF(AND(G241="Temps partiel",Y243&gt;0),Y243-W247-W243-W244,0)</f>
        <v>#REF!</v>
      </c>
      <c r="X246" s="121" t="s">
        <v>62</v>
      </c>
      <c r="Y246" s="122">
        <f>COUNTIF(H241:H245,"CP journée")+(COUNTIF(H241:H245,"CP matin"))/2+(COUNTIF(H241:H245,"CP Après-midi"))/2</f>
        <v>0</v>
      </c>
      <c r="Z246" s="329"/>
      <c r="AB246" s="163" t="s">
        <v>61</v>
      </c>
      <c r="AC246" s="152" t="e">
        <f t="shared" si="22"/>
        <v>#REF!</v>
      </c>
    </row>
    <row r="247" spans="1:29" s="41" customFormat="1" ht="15.75" thickBot="1" x14ac:dyDescent="0.3">
      <c r="A247" s="164" t="s">
        <v>64</v>
      </c>
      <c r="B247" s="165">
        <v>43324</v>
      </c>
      <c r="C247" s="207"/>
      <c r="D247" s="208"/>
      <c r="E247" s="208"/>
      <c r="F247" s="209"/>
      <c r="G247" s="379"/>
      <c r="H247" s="210"/>
      <c r="I247" s="166">
        <f>IF(H247="Normal",#REF!,IF(H247="Recup",#REF!,IF(H247="CP journée",#REF!,IF(H247="Enceinte",#REF!,IF(H247="temps partiel",#REF!,IF(H247="Sans solde",#REF!,IF(H247="Arrêt",#REF!,IF(H247="CP matin",#REF!,IF(H247="Déplacement",#REF!,IF(H247="CP Après-midi",#REF!,IF(H247="Férié",#REF!,IF(H247="Maternité",#REF!,0))))))))))))</f>
        <v>0</v>
      </c>
      <c r="J247" s="167" t="e">
        <f>IF(H247="Demi CP",I247,IF(AND(H247="Déplacement",N247="Arrivée Chine",B247&gt;=#REF!,B247&lt;=#REF!),(D247-C247)+(F247-E247)-#REF!,IF(AND(H247="Déplacement",N247="Arrivée Chine",B247&gt;#REF!,B247&lt;#REF!),(D247-C247)+(F247-E247)-#REF!,IF(AND(H247="Déplacement",N247="Arrivée Chine",B247&gt;#REF!),(D247-C247)+(F247-E247)-#REF!,IF(AND(H247="Déplacement",((D247-C247)+(F247-E247))&lt;I247),I247,IF(AND(H247="Déplacement",N247="Arrivée Chine",B247&lt;#REF!),(D247-C247)+(F247-E247)-#REF!,IF(AND(H247="Déplacement",N247="Retour Chine",B247&gt;=#REF!,B247&lt;=#REF!),(D247-C247)+(F247-E247)+#REF!,IF(AND(H247="Déplacement",N247="Retour Chine",B247&gt;#REF!,B247&lt;#REF!),(D247-C247)+(F247-E247)+#REF!,IF(AND(H247="Déplacement",N247="Retour Chine",B247&gt;#REF!),(D247-C247)+(F247-E247)+#REF!,IF(AND(H247="Déplacement",((D247-C247)+(F247-E247))&lt;I247),I247,IF(AND(H247="Déplacement",N247="Retour Chine",B247&lt;#REF!),(D247-C247)+(F247-E247)+#REF!,(D247-C247)+(F247-E247))))))))))))</f>
        <v>#REF!</v>
      </c>
      <c r="K247" s="168" t="e">
        <f>IF(L247&gt;0,#REF!-L247,0)</f>
        <v>#REF!</v>
      </c>
      <c r="L247" s="169" t="e">
        <f>IF(OR(H247="Recup"),#REF!-J247,#REF!)</f>
        <v>#REF!</v>
      </c>
      <c r="M247" s="211"/>
      <c r="N247" s="212"/>
      <c r="O247" s="170" t="e">
        <f t="shared" si="19"/>
        <v>#REF!</v>
      </c>
      <c r="P247" s="171" t="str">
        <f t="shared" si="20"/>
        <v/>
      </c>
      <c r="Q247" s="362"/>
      <c r="R247" s="382"/>
      <c r="S247" s="213"/>
      <c r="T247" s="397"/>
      <c r="U247" s="387"/>
      <c r="V247" s="129" t="s">
        <v>65</v>
      </c>
      <c r="W247" s="130" t="e">
        <f>IF(AND(G241="Temps partiel",Y243&gt;3),Y243-3-W243-W244,0)</f>
        <v>#REF!</v>
      </c>
      <c r="X247" s="131" t="s">
        <v>66</v>
      </c>
      <c r="Y247" s="132" t="e">
        <f>W241+(W242*1.25)+(W243*1.5)+(W244*2)+(W246*1.1)+(W247*1.25)</f>
        <v>#REF!</v>
      </c>
      <c r="Z247" s="244" t="e">
        <f>IF(SUM(J241:J247)*24-SUM(I241:I247)*24&lt;0,(SUM(J241:J247)*24-SUM(I241:I247)*24),0)</f>
        <v>#REF!</v>
      </c>
      <c r="AB247" s="172" t="s">
        <v>65</v>
      </c>
      <c r="AC247" s="152" t="e">
        <f t="shared" si="22"/>
        <v>#REF!</v>
      </c>
    </row>
    <row r="248" spans="1:29" s="41" customFormat="1" ht="30" customHeight="1" x14ac:dyDescent="0.25">
      <c r="A248" s="173" t="s">
        <v>43</v>
      </c>
      <c r="B248" s="134">
        <v>43325</v>
      </c>
      <c r="C248" s="188">
        <v>0.375</v>
      </c>
      <c r="D248" s="189">
        <v>0.54166666666666663</v>
      </c>
      <c r="E248" s="189">
        <v>0.58333333333333337</v>
      </c>
      <c r="F248" s="190">
        <v>0.70833333333333337</v>
      </c>
      <c r="G248" s="377"/>
      <c r="H248" s="191" t="s">
        <v>44</v>
      </c>
      <c r="I248" s="136" t="e">
        <f>IF(H248="Normal",#REF!,IF(H248="Recup",#REF!,IF(H248="CP journée",#REF!,IF(H248="Enceinte",#REF!,IF(H248="temps partiel",#REF!,IF(H248="Sans solde",#REF!,IF(H248="Arrêt",#REF!,IF(H248="CP matin",#REF!,IF(H248="Déplacement",#REF!,IF(H248="CP Après-midi",#REF!,IF(H248="Férié",#REF!,IF(H248="Maternité",#REF!,0))))))))))))</f>
        <v>#REF!</v>
      </c>
      <c r="J248" s="135" t="e">
        <f>IF(H248="Demi CP",I248,IF(AND(H248="Déplacement",N248="Arrivée Chine",B248&gt;=#REF!,B248&lt;=#REF!),(D248-C248)+(F248-E248)-#REF!,IF(AND(H248="Déplacement",N248="Arrivée Chine",B248&gt;#REF!,B248&lt;#REF!),(D248-C248)+(F248-E248)-#REF!,IF(AND(H248="Déplacement",N248="Arrivée Chine",B248&gt;#REF!),(D248-C248)+(F248-E248)-#REF!,IF(AND(H248="Déplacement",((D248-C248)+(F248-E248))&lt;I248),I248,IF(AND(H248="Déplacement",N248="Arrivée Chine",B248&lt;#REF!),(D248-C248)+(F248-E248)-#REF!,IF(AND(H248="Déplacement",N248="Retour Chine",B248&gt;=#REF!,B248&lt;=#REF!),(D248-C248)+(F248-E248)+#REF!,IF(AND(H248="Déplacement",N248="Retour Chine",B248&gt;#REF!,B248&lt;#REF!),(D248-C248)+(F248-E248)+#REF!,IF(AND(H248="Déplacement",N248="Retour Chine",B248&gt;#REF!),(D248-C248)+(F248-E248)+#REF!,IF(AND(H248="Déplacement",((D248-C248)+(F248-E248))&lt;I248),I248,IF(AND(H248="Déplacement",N248="Retour Chine",B248&lt;#REF!),(D248-C248)+(F248-E248)+#REF!,(D248-C248)+(F248-E248))))))))))))</f>
        <v>#REF!</v>
      </c>
      <c r="K248" s="137" t="e">
        <f>IF(L248&gt;0,#REF!-L248,0)</f>
        <v>#REF!</v>
      </c>
      <c r="L248" s="138" t="e">
        <f>IF(OR(H248="Recup"),#REF!-J248,#REF!)</f>
        <v>#REF!</v>
      </c>
      <c r="M248" s="192"/>
      <c r="N248" s="193"/>
      <c r="O248" s="139" t="e">
        <f t="shared" si="19"/>
        <v>#REF!</v>
      </c>
      <c r="P248" s="140" t="str">
        <f t="shared" si="20"/>
        <v/>
      </c>
      <c r="Q248" s="360" t="s">
        <v>45</v>
      </c>
      <c r="R248" s="380" t="s">
        <v>46</v>
      </c>
      <c r="S248" s="194"/>
      <c r="T248" s="396" t="s">
        <v>109</v>
      </c>
      <c r="U248" s="385" t="s">
        <v>113</v>
      </c>
      <c r="V248" s="86" t="s">
        <v>49</v>
      </c>
      <c r="W248" s="87" t="e">
        <f>IF(AND(G248="",(Y250)&gt;0),Y250-W249-W250,IF(AND(G248="Enceinte",(Y250)&gt;0),Y250-W249-W250,0))</f>
        <v>#REF!</v>
      </c>
      <c r="X248" s="88" t="s">
        <v>34</v>
      </c>
      <c r="Y248" s="89" t="e">
        <f>(SUM(I248:I252)*24+SUM(K248:K252)*24)</f>
        <v>#REF!</v>
      </c>
      <c r="Z248" s="90" t="s">
        <v>50</v>
      </c>
      <c r="AB248" s="174" t="s">
        <v>34</v>
      </c>
      <c r="AC248" s="152" t="e">
        <f t="shared" ref="AC248:AC253" si="23">Y234+Y241+Y248+Y255</f>
        <v>#REF!</v>
      </c>
    </row>
    <row r="249" spans="1:29" s="41" customFormat="1" ht="15.75" thickBot="1" x14ac:dyDescent="0.3">
      <c r="A249" s="143" t="s">
        <v>51</v>
      </c>
      <c r="B249" s="144">
        <v>43326</v>
      </c>
      <c r="C249" s="195">
        <v>0.375</v>
      </c>
      <c r="D249" s="196">
        <v>0.54166666666666663</v>
      </c>
      <c r="E249" s="196">
        <v>0.58333333333333337</v>
      </c>
      <c r="F249" s="197">
        <v>0.70833333333333337</v>
      </c>
      <c r="G249" s="378"/>
      <c r="H249" s="198" t="s">
        <v>44</v>
      </c>
      <c r="I249" s="146" t="e">
        <f>IF(H249="Normal",#REF!,IF(H249="Recup",#REF!,IF(H249="CP journée",#REF!,IF(H249="Enceinte",#REF!,IF(H249="temps partiel",#REF!,IF(H249="Sans solde",#REF!,IF(H249="Arrêt",#REF!,IF(H249="CP matin",#REF!,IF(H249="Déplacement",#REF!,IF(H249="CP Après-midi",#REF!,IF(H249="Férié",#REF!,IF(H249="Maternité",#REF!,0))))))))))))</f>
        <v>#REF!</v>
      </c>
      <c r="J249" s="145" t="e">
        <f>IF(H249="Demi CP",I249,IF(AND(H249="Déplacement",N249="Arrivée Chine",B249&gt;=#REF!,B249&lt;=#REF!),(D249-C249)+(F249-E249)-#REF!,IF(AND(H249="Déplacement",N249="Arrivée Chine",B249&gt;#REF!,B249&lt;#REF!),(D249-C249)+(F249-E249)-#REF!,IF(AND(H249="Déplacement",N249="Arrivée Chine",B249&gt;#REF!),(D249-C249)+(F249-E249)-#REF!,IF(AND(H249="Déplacement",((D249-C249)+(F249-E249))&lt;I249),I249,IF(AND(H249="Déplacement",N249="Arrivée Chine",B249&lt;#REF!),(D249-C249)+(F249-E249)-#REF!,IF(AND(H249="Déplacement",N249="Retour Chine",B249&gt;=#REF!,B249&lt;=#REF!),(D249-C249)+(F249-E249)+#REF!,IF(AND(H249="Déplacement",N249="Retour Chine",B249&gt;#REF!,B249&lt;#REF!),(D249-C249)+(F249-E249)+#REF!,IF(AND(H249="Déplacement",N249="Retour Chine",B249&gt;#REF!),(D249-C249)+(F249-E249)+#REF!,IF(AND(H249="Déplacement",((D249-C249)+(F249-E249))&lt;I249),I249,IF(AND(H249="Déplacement",N249="Retour Chine",B249&lt;#REF!),(D249-C249)+(F249-E249)+#REF!,(D249-C249)+(F249-E249))))))))))))</f>
        <v>#REF!</v>
      </c>
      <c r="K249" s="147" t="e">
        <f>IF(L249&gt;0,#REF!-L249,0)</f>
        <v>#REF!</v>
      </c>
      <c r="L249" s="148" t="e">
        <f>IF(OR(H249="Recup"),#REF!-J249,#REF!)</f>
        <v>#REF!</v>
      </c>
      <c r="M249" s="199"/>
      <c r="N249" s="200"/>
      <c r="O249" s="149" t="e">
        <f t="shared" si="19"/>
        <v>#REF!</v>
      </c>
      <c r="P249" s="150" t="str">
        <f t="shared" si="20"/>
        <v/>
      </c>
      <c r="Q249" s="361"/>
      <c r="R249" s="381"/>
      <c r="S249" s="201"/>
      <c r="T249" s="397"/>
      <c r="U249" s="386"/>
      <c r="V249" s="97" t="s">
        <v>52</v>
      </c>
      <c r="W249" s="98" t="e">
        <f>IF(AND(G248="",(Y249-35)&gt;0),(Y249-35-W250-W251),IF(AND(G248="Enceinte",(Y249-35)&gt;0),(Y249-35-W250-W251),0))</f>
        <v>#REF!</v>
      </c>
      <c r="X249" s="99" t="s">
        <v>35</v>
      </c>
      <c r="Y249" s="100" t="e">
        <f>(SUM(J248:J254))*24-(SUM(O248:O254))*24</f>
        <v>#REF!</v>
      </c>
      <c r="Z249" s="101">
        <f>SUM(P248:P254)</f>
        <v>0</v>
      </c>
      <c r="AB249" s="174" t="s">
        <v>35</v>
      </c>
      <c r="AC249" s="152" t="e">
        <f t="shared" si="23"/>
        <v>#REF!</v>
      </c>
    </row>
    <row r="250" spans="1:29" s="41" customFormat="1" ht="15.75" thickBot="1" x14ac:dyDescent="0.3">
      <c r="A250" s="143" t="s">
        <v>53</v>
      </c>
      <c r="B250" s="144">
        <v>43327</v>
      </c>
      <c r="C250" s="195">
        <v>0.375</v>
      </c>
      <c r="D250" s="196">
        <v>0.54166666666666663</v>
      </c>
      <c r="E250" s="196">
        <v>0.58333333333333337</v>
      </c>
      <c r="F250" s="197">
        <v>0.70833333333333337</v>
      </c>
      <c r="G250" s="378"/>
      <c r="H250" s="198" t="s">
        <v>44</v>
      </c>
      <c r="I250" s="146" t="e">
        <f>IF(H250="Normal",#REF!,IF(H250="Recup",#REF!,IF(H250="CP journée",#REF!,IF(H250="Enceinte",#REF!,IF(H250="temps partiel",#REF!,IF(H250="Sans solde",#REF!,IF(H250="Arrêt",#REF!,IF(H250="CP matin",#REF!,IF(H250="Déplacement",#REF!,IF(H250="CP Après-midi",#REF!,IF(H250="Férié",#REF!,IF(H250="Maternité",#REF!,0))))))))))))</f>
        <v>#REF!</v>
      </c>
      <c r="J250" s="145" t="e">
        <f>IF(H250="Demi CP",I250,IF(AND(H250="Déplacement",N250="Arrivée Chine",B250&gt;=#REF!,B250&lt;=#REF!),(D250-C250)+(F250-E250)-#REF!,IF(AND(H250="Déplacement",N250="Arrivée Chine",B250&gt;#REF!,B250&lt;#REF!),(D250-C250)+(F250-E250)-#REF!,IF(AND(H250="Déplacement",N250="Arrivée Chine",B250&gt;#REF!),(D250-C250)+(F250-E250)-#REF!,IF(AND(H250="Déplacement",((D250-C250)+(F250-E250))&lt;I250),I250,IF(AND(H250="Déplacement",N250="Arrivée Chine",B250&lt;#REF!),(D250-C250)+(F250-E250)-#REF!,IF(AND(H250="Déplacement",N250="Retour Chine",B250&gt;=#REF!,B250&lt;=#REF!),(D250-C250)+(F250-E250)+#REF!,IF(AND(H250="Déplacement",N250="Retour Chine",B250&gt;#REF!,B250&lt;#REF!),(D250-C250)+(F250-E250)+#REF!,IF(AND(H250="Déplacement",N250="Retour Chine",B250&gt;#REF!),(D250-C250)+(F250-E250)+#REF!,IF(AND(H250="Déplacement",((D250-C250)+(F250-E250))&lt;I250),I250,IF(AND(H250="Déplacement",N250="Retour Chine",B250&lt;#REF!),(D250-C250)+(F250-E250)+#REF!,(D250-C250)+(F250-E250))))))))))))</f>
        <v>#REF!</v>
      </c>
      <c r="K250" s="153" t="e">
        <f>IF(L250&gt;0,#REF!-L250,0)</f>
        <v>#REF!</v>
      </c>
      <c r="L250" s="154" t="e">
        <f>IF(OR(H250="Recup"),#REF!-J250,#REF!)</f>
        <v>#REF!</v>
      </c>
      <c r="M250" s="199"/>
      <c r="N250" s="200"/>
      <c r="O250" s="149" t="e">
        <f t="shared" si="19"/>
        <v>#REF!</v>
      </c>
      <c r="P250" s="150" t="str">
        <f t="shared" si="20"/>
        <v/>
      </c>
      <c r="Q250" s="361"/>
      <c r="R250" s="381"/>
      <c r="S250" s="201"/>
      <c r="T250" s="397"/>
      <c r="U250" s="386"/>
      <c r="V250" s="104">
        <v>0.5</v>
      </c>
      <c r="W250" s="98" t="e">
        <f>IF((Y249-43)&lt;0,0,(Y249-43))</f>
        <v>#REF!</v>
      </c>
      <c r="X250" s="105" t="s">
        <v>54</v>
      </c>
      <c r="Y250" s="106" t="e">
        <f>(Y249-Y248)-J254*24</f>
        <v>#REF!</v>
      </c>
      <c r="Z250" s="107" t="s">
        <v>55</v>
      </c>
      <c r="AB250" s="174" t="s">
        <v>54</v>
      </c>
      <c r="AC250" s="152" t="e">
        <f t="shared" si="23"/>
        <v>#REF!</v>
      </c>
    </row>
    <row r="251" spans="1:29" s="41" customFormat="1" ht="15.75" thickBot="1" x14ac:dyDescent="0.3">
      <c r="A251" s="143" t="s">
        <v>56</v>
      </c>
      <c r="B251" s="144">
        <v>43328</v>
      </c>
      <c r="C251" s="195">
        <v>0.375</v>
      </c>
      <c r="D251" s="196">
        <v>0.54166666666666663</v>
      </c>
      <c r="E251" s="196">
        <v>0.58333333333333337</v>
      </c>
      <c r="F251" s="197">
        <v>0.70833333333333337</v>
      </c>
      <c r="G251" s="378"/>
      <c r="H251" s="202" t="s">
        <v>44</v>
      </c>
      <c r="I251" s="146" t="e">
        <f>IF(H251="Normal",#REF!,IF(H251="Recup",#REF!,IF(H251="CP journée",#REF!,IF(H251="Enceinte",#REF!,IF(H251="temps partiel",#REF!,IF(H251="Sans solde",#REF!,IF(H251="Arrêt",#REF!,IF(H251="CP matin",#REF!,IF(H251="Déplacement",#REF!,IF(H251="CP Après-midi",#REF!,IF(H251="Férié",#REF!,IF(H251="Maternité",#REF!,0))))))))))))</f>
        <v>#REF!</v>
      </c>
      <c r="J251" s="145" t="e">
        <f>IF(H251="Demi CP",I251,IF(AND(H251="Déplacement",N251="Arrivée Chine",B251&gt;=#REF!,B251&lt;=#REF!),(D251-C251)+(F251-E251)-#REF!,IF(AND(H251="Déplacement",N251="Arrivée Chine",B251&gt;#REF!,B251&lt;#REF!),(D251-C251)+(F251-E251)-#REF!,IF(AND(H251="Déplacement",N251="Arrivée Chine",B251&gt;#REF!),(D251-C251)+(F251-E251)-#REF!,IF(AND(H251="Déplacement",((D251-C251)+(F251-E251))&lt;I251),I251,IF(AND(H251="Déplacement",N251="Arrivée Chine",B251&lt;#REF!),(D251-C251)+(F251-E251)-#REF!,IF(AND(H251="Déplacement",N251="Retour Chine",B251&gt;=#REF!,B251&lt;=#REF!),(D251-C251)+(F251-E251)+#REF!,IF(AND(H251="Déplacement",N251="Retour Chine",B251&gt;#REF!,B251&lt;#REF!),(D251-C251)+(F251-E251)+#REF!,IF(AND(H251="Déplacement",N251="Retour Chine",B251&gt;#REF!),(D251-C251)+(F251-E251)+#REF!,IF(AND(H251="Déplacement",((D251-C251)+(F251-E251))&lt;I251),I251,IF(AND(H251="Déplacement",N251="Retour Chine",B251&lt;#REF!),(D251-C251)+(F251-E251)+#REF!,(D251-C251)+(F251-E251))))))))))))</f>
        <v>#REF!</v>
      </c>
      <c r="K251" s="156" t="e">
        <f>IF(L251&gt;0,#REF!-L251,0)</f>
        <v>#REF!</v>
      </c>
      <c r="L251" s="157" t="e">
        <f>IF(OR(H251="Recup"),#REF!-J251,#REF!)</f>
        <v>#REF!</v>
      </c>
      <c r="M251" s="199"/>
      <c r="N251" s="200"/>
      <c r="O251" s="149" t="e">
        <f t="shared" si="19"/>
        <v>#REF!</v>
      </c>
      <c r="P251" s="150" t="str">
        <f t="shared" si="20"/>
        <v/>
      </c>
      <c r="Q251" s="361"/>
      <c r="R251" s="381"/>
      <c r="S251" s="201"/>
      <c r="T251" s="397"/>
      <c r="U251" s="386"/>
      <c r="V251" s="110">
        <v>1</v>
      </c>
      <c r="W251" s="98" t="e">
        <f>IF(M254="",J254*24,0)</f>
        <v>#REF!</v>
      </c>
      <c r="X251" s="111" t="s">
        <v>57</v>
      </c>
      <c r="Y251" s="112">
        <f>COUNTIF(H248:H252,"Arrêt")</f>
        <v>0</v>
      </c>
      <c r="Z251" s="107">
        <f>COUNTIF(H248:H252,"Férié")</f>
        <v>0</v>
      </c>
      <c r="AB251" s="175" t="s">
        <v>57</v>
      </c>
      <c r="AC251" s="152">
        <f t="shared" si="23"/>
        <v>0</v>
      </c>
    </row>
    <row r="252" spans="1:29" s="41" customFormat="1" ht="15.75" customHeight="1" thickBot="1" x14ac:dyDescent="0.3">
      <c r="A252" s="143" t="s">
        <v>58</v>
      </c>
      <c r="B252" s="144">
        <v>43329</v>
      </c>
      <c r="C252" s="195">
        <v>0.375</v>
      </c>
      <c r="D252" s="196">
        <v>0.54166666666666663</v>
      </c>
      <c r="E252" s="196">
        <v>0.58333333333333337</v>
      </c>
      <c r="F252" s="197">
        <v>0.70833333333333337</v>
      </c>
      <c r="G252" s="378"/>
      <c r="H252" s="198" t="s">
        <v>44</v>
      </c>
      <c r="I252" s="146" t="e">
        <f>IF(H252="Normal",#REF!,IF(H252="Recup",#REF!,IF(H252="CP journée",#REF!,IF(H252="Enceinte",#REF!,IF(H252="temps partiel",#REF!,IF(H252="Sans solde",#REF!,IF(H252="Arrêt",#REF!,IF(H252="CP matin",#REF!,IF(H252="Déplacement",#REF!,IF(H252="CP Après-midi",#REF!,IF(H252="Férié",#REF!,IF(H252="Maternité",#REF!,0))))))))))))</f>
        <v>#REF!</v>
      </c>
      <c r="J252" s="145" t="e">
        <f>IF(H252="Demi CP",I252,IF(AND(H252="Déplacement",N252="Arrivée Chine",B252&gt;=#REF!,B252&lt;=#REF!),(D252-C252)+(F252-E252)-#REF!,IF(AND(H252="Déplacement",N252="Arrivée Chine",B252&gt;#REF!,B252&lt;#REF!),(D252-C252)+(F252-E252)-#REF!,IF(AND(H252="Déplacement",N252="Arrivée Chine",B252&gt;#REF!),(D252-C252)+(F252-E252)-#REF!,IF(AND(H252="Déplacement",((D252-C252)+(F252-E252))&lt;I252),I252,IF(AND(H252="Déplacement",N252="Arrivée Chine",B252&lt;#REF!),(D252-C252)+(F252-E252)-#REF!,IF(AND(H252="Déplacement",N252="Retour Chine",B252&gt;=#REF!,B252&lt;=#REF!),(D252-C252)+(F252-E252)+#REF!,IF(AND(H252="Déplacement",N252="Retour Chine",B252&gt;#REF!,B252&lt;#REF!),(D252-C252)+(F252-E252)+#REF!,IF(AND(H252="Déplacement",N252="Retour Chine",B252&gt;#REF!),(D252-C252)+(F252-E252)+#REF!,IF(AND(H252="Déplacement",((D252-C252)+(F252-E252))&lt;I252),I252,IF(AND(H252="Déplacement",N252="Retour Chine",B252&lt;#REF!),(D252-C252)+(F252-E252)+#REF!,(D252-C252)+(F252-E252))))))))))))</f>
        <v>#REF!</v>
      </c>
      <c r="K252" s="153" t="e">
        <f>IF(L252&gt;0,#REF!-L252,0)</f>
        <v>#REF!</v>
      </c>
      <c r="L252" s="154" t="e">
        <f>IF(OR(H252="Recup"),#REF!-J252,#REF!)</f>
        <v>#REF!</v>
      </c>
      <c r="M252" s="199"/>
      <c r="N252" s="200"/>
      <c r="O252" s="149" t="e">
        <f t="shared" si="19"/>
        <v>#REF!</v>
      </c>
      <c r="P252" s="150" t="str">
        <f t="shared" si="20"/>
        <v/>
      </c>
      <c r="Q252" s="361"/>
      <c r="R252" s="381"/>
      <c r="S252" s="201"/>
      <c r="T252" s="397"/>
      <c r="U252" s="386"/>
      <c r="V252" s="113" t="s">
        <v>3</v>
      </c>
      <c r="W252" s="114" t="e">
        <f>IF(G248="Enceinte",(SUM(L248:L252))-COUNTIF(H248:H252,"Recup")*#REF!,SUM(L248:L252))</f>
        <v>#REF!</v>
      </c>
      <c r="X252" s="115" t="s">
        <v>59</v>
      </c>
      <c r="Y252" s="116">
        <f>COUNTIF(H248:H252,"sans solde")</f>
        <v>0</v>
      </c>
      <c r="Z252" s="328" t="s">
        <v>148</v>
      </c>
      <c r="AB252" s="176" t="s">
        <v>59</v>
      </c>
      <c r="AC252" s="152">
        <f t="shared" si="23"/>
        <v>0</v>
      </c>
    </row>
    <row r="253" spans="1:29" s="41" customFormat="1" x14ac:dyDescent="0.25">
      <c r="A253" s="143" t="s">
        <v>60</v>
      </c>
      <c r="B253" s="144">
        <v>43330</v>
      </c>
      <c r="C253" s="203"/>
      <c r="D253" s="204"/>
      <c r="E253" s="204"/>
      <c r="F253" s="205"/>
      <c r="G253" s="378"/>
      <c r="H253" s="206"/>
      <c r="I253" s="146">
        <f>IF(H253="Normal",#REF!,IF(H253="Recup",#REF!,IF(H253="CP journée",#REF!,IF(H253="Enceinte",#REF!,IF(H253="temps partiel",#REF!,IF(H253="Sans solde",#REF!,IF(H253="Arrêt",#REF!,IF(H253="CP matin",#REF!,IF(H253="Déplacement",#REF!,IF(H253="CP Après-midi",#REF!,IF(H253="Férié",#REF!,IF(H253="Maternité",#REF!,0))))))))))))</f>
        <v>0</v>
      </c>
      <c r="J253" s="145" t="e">
        <f>IF(H253="Demi CP",I253,IF(AND(H253="Déplacement",N253="Arrivée Chine",B253&gt;=#REF!,B253&lt;=#REF!),(D253-C253)+(F253-E253)-#REF!,IF(AND(H253="Déplacement",N253="Arrivée Chine",B253&gt;#REF!,B253&lt;#REF!),(D253-C253)+(F253-E253)-#REF!,IF(AND(H253="Déplacement",N253="Arrivée Chine",B253&gt;#REF!),(D253-C253)+(F253-E253)-#REF!,IF(AND(H253="Déplacement",((D253-C253)+(F253-E253))&lt;I253),I253,IF(AND(H253="Déplacement",N253="Arrivée Chine",B253&lt;#REF!),(D253-C253)+(F253-E253)-#REF!,IF(AND(H253="Déplacement",N253="Retour Chine",B253&gt;=#REF!,B253&lt;=#REF!),(D253-C253)+(F253-E253)+#REF!,IF(AND(H253="Déplacement",N253="Retour Chine",B253&gt;#REF!,B253&lt;#REF!),(D253-C253)+(F253-E253)+#REF!,IF(AND(H253="Déplacement",N253="Retour Chine",B253&gt;#REF!),(D253-C253)+(F253-E253)+#REF!,IF(AND(H253="Déplacement",((D253-C253)+(F253-E253))&lt;I253),I253,IF(AND(H253="Déplacement",N253="Retour Chine",B253&lt;#REF!),(D253-C253)+(F253-E253)+#REF!,(D253-C253)+(F253-E253))))))))))))</f>
        <v>#REF!</v>
      </c>
      <c r="K253" s="161" t="e">
        <f>IF(L253&gt;0,#REF!-L253,0)</f>
        <v>#REF!</v>
      </c>
      <c r="L253" s="162" t="e">
        <f>IF(OR(H253="Recup"),#REF!-J253,#REF!)</f>
        <v>#REF!</v>
      </c>
      <c r="M253" s="199"/>
      <c r="N253" s="200"/>
      <c r="O253" s="149" t="e">
        <f t="shared" si="19"/>
        <v>#REF!</v>
      </c>
      <c r="P253" s="150" t="str">
        <f t="shared" si="20"/>
        <v/>
      </c>
      <c r="Q253" s="361"/>
      <c r="R253" s="381"/>
      <c r="S253" s="201"/>
      <c r="T253" s="397"/>
      <c r="U253" s="386"/>
      <c r="V253" s="119" t="s">
        <v>61</v>
      </c>
      <c r="W253" s="120" t="e">
        <f>IF(AND(G248="Temps partiel",Y250&gt;0),Y250-W254-W250-W251,0)</f>
        <v>#REF!</v>
      </c>
      <c r="X253" s="121" t="s">
        <v>62</v>
      </c>
      <c r="Y253" s="122">
        <f>COUNTIF(H248:H252,"CP journée")+(COUNTIF(H248:H252,"CP matin"))/2+(COUNTIF(H248:H252,"CP Après-midi"))/2</f>
        <v>0</v>
      </c>
      <c r="Z253" s="329"/>
      <c r="AB253" s="177" t="s">
        <v>62</v>
      </c>
      <c r="AC253" s="152">
        <f t="shared" si="23"/>
        <v>0</v>
      </c>
    </row>
    <row r="254" spans="1:29" s="41" customFormat="1" ht="15.75" thickBot="1" x14ac:dyDescent="0.3">
      <c r="A254" s="164" t="s">
        <v>64</v>
      </c>
      <c r="B254" s="165">
        <v>43331</v>
      </c>
      <c r="C254" s="207"/>
      <c r="D254" s="208"/>
      <c r="E254" s="208"/>
      <c r="F254" s="209"/>
      <c r="G254" s="379"/>
      <c r="H254" s="210"/>
      <c r="I254" s="166">
        <f>IF(H254="Normal",#REF!,IF(H254="Recup",#REF!,IF(H254="CP journée",#REF!,IF(H254="Enceinte",#REF!,IF(H254="temps partiel",#REF!,IF(H254="Sans solde",#REF!,IF(H254="Arrêt",#REF!,IF(H254="CP matin",#REF!,IF(H254="Déplacement",#REF!,IF(H254="CP Après-midi",#REF!,IF(H254="Férié",#REF!,IF(H254="Maternité",#REF!,0))))))))))))</f>
        <v>0</v>
      </c>
      <c r="J254" s="167" t="e">
        <f>IF(H254="Demi CP",I254,IF(AND(H254="Déplacement",N254="Arrivée Chine",B254&gt;=#REF!,B254&lt;=#REF!),(D254-C254)+(F254-E254)-#REF!,IF(AND(H254="Déplacement",N254="Arrivée Chine",B254&gt;#REF!,B254&lt;#REF!),(D254-C254)+(F254-E254)-#REF!,IF(AND(H254="Déplacement",N254="Arrivée Chine",B254&gt;#REF!),(D254-C254)+(F254-E254)-#REF!,IF(AND(H254="Déplacement",((D254-C254)+(F254-E254))&lt;I254),I254,IF(AND(H254="Déplacement",N254="Arrivée Chine",B254&lt;#REF!),(D254-C254)+(F254-E254)-#REF!,IF(AND(H254="Déplacement",N254="Retour Chine",B254&gt;=#REF!,B254&lt;=#REF!),(D254-C254)+(F254-E254)+#REF!,IF(AND(H254="Déplacement",N254="Retour Chine",B254&gt;#REF!,B254&lt;#REF!),(D254-C254)+(F254-E254)+#REF!,IF(AND(H254="Déplacement",N254="Retour Chine",B254&gt;#REF!),(D254-C254)+(F254-E254)+#REF!,IF(AND(H254="Déplacement",((D254-C254)+(F254-E254))&lt;I254),I254,IF(AND(H254="Déplacement",N254="Retour Chine",B254&lt;#REF!),(D254-C254)+(F254-E254)+#REF!,(D254-C254)+(F254-E254))))))))))))</f>
        <v>#REF!</v>
      </c>
      <c r="K254" s="168" t="e">
        <f>IF(L254&gt;0,#REF!-L254,0)</f>
        <v>#REF!</v>
      </c>
      <c r="L254" s="169" t="e">
        <f>IF(OR(H254="Recup"),#REF!-J254,#REF!)</f>
        <v>#REF!</v>
      </c>
      <c r="M254" s="211"/>
      <c r="N254" s="212"/>
      <c r="O254" s="170" t="e">
        <f t="shared" si="19"/>
        <v>#REF!</v>
      </c>
      <c r="P254" s="171" t="str">
        <f t="shared" si="20"/>
        <v/>
      </c>
      <c r="Q254" s="362"/>
      <c r="R254" s="382"/>
      <c r="S254" s="213"/>
      <c r="T254" s="397"/>
      <c r="U254" s="387"/>
      <c r="V254" s="129" t="s">
        <v>65</v>
      </c>
      <c r="W254" s="130" t="e">
        <f>IF(AND(G248="Temps partiel",Y250&gt;3),Y250-3-W250-W251,0)</f>
        <v>#REF!</v>
      </c>
      <c r="X254" s="131" t="s">
        <v>66</v>
      </c>
      <c r="Y254" s="132" t="e">
        <f>W248+(W249*1.25)+(W250*1.5)+(W251*2)+(W253*1.1)+(W254*1.25)</f>
        <v>#REF!</v>
      </c>
      <c r="Z254" s="244" t="e">
        <f>IF(SUM(J248:J254)*24-SUM(I248:I254)*24&lt;0,(SUM(J248:J254)*24-SUM(I248:I254)*24),0)</f>
        <v>#REF!</v>
      </c>
      <c r="AB254" s="178" t="s">
        <v>50</v>
      </c>
      <c r="AC254" s="152">
        <f>Z235+Z242+Z249+Z256</f>
        <v>0</v>
      </c>
    </row>
    <row r="255" spans="1:29" s="41" customFormat="1" ht="30" customHeight="1" x14ac:dyDescent="0.25">
      <c r="A255" s="133" t="s">
        <v>43</v>
      </c>
      <c r="B255" s="134">
        <v>43332</v>
      </c>
      <c r="C255" s="188">
        <v>0.375</v>
      </c>
      <c r="D255" s="189">
        <v>0.54166666666666663</v>
      </c>
      <c r="E255" s="189">
        <v>0.58333333333333337</v>
      </c>
      <c r="F255" s="190">
        <v>0.70833333333333337</v>
      </c>
      <c r="G255" s="377"/>
      <c r="H255" s="191" t="s">
        <v>44</v>
      </c>
      <c r="I255" s="136" t="e">
        <f>IF(H255="Normal",#REF!,IF(H255="Recup",#REF!,IF(H255="CP journée",#REF!,IF(H255="Enceinte",#REF!,IF(H255="temps partiel",#REF!,IF(H255="Sans solde",#REF!,IF(H255="Arrêt",#REF!,IF(H255="CP matin",#REF!,IF(H255="Déplacement",#REF!,IF(H255="CP Après-midi",#REF!,IF(H255="Férié",#REF!,IF(H255="Maternité",#REF!,0))))))))))))</f>
        <v>#REF!</v>
      </c>
      <c r="J255" s="135" t="e">
        <f>IF(H255="Demi CP",I255,IF(AND(H255="Déplacement",N255="Arrivée Chine",B255&gt;=#REF!,B255&lt;=#REF!),(D255-C255)+(F255-E255)-#REF!,IF(AND(H255="Déplacement",N255="Arrivée Chine",B255&gt;#REF!,B255&lt;#REF!),(D255-C255)+(F255-E255)-#REF!,IF(AND(H255="Déplacement",N255="Arrivée Chine",B255&gt;#REF!),(D255-C255)+(F255-E255)-#REF!,IF(AND(H255="Déplacement",((D255-C255)+(F255-E255))&lt;I255),I255,IF(AND(H255="Déplacement",N255="Arrivée Chine",B255&lt;#REF!),(D255-C255)+(F255-E255)-#REF!,IF(AND(H255="Déplacement",N255="Retour Chine",B255&gt;=#REF!,B255&lt;=#REF!),(D255-C255)+(F255-E255)+#REF!,IF(AND(H255="Déplacement",N255="Retour Chine",B255&gt;#REF!,B255&lt;#REF!),(D255-C255)+(F255-E255)+#REF!,IF(AND(H255="Déplacement",N255="Retour Chine",B255&gt;#REF!),(D255-C255)+(F255-E255)+#REF!,IF(AND(H255="Déplacement",((D255-C255)+(F255-E255))&lt;I255),I255,IF(AND(H255="Déplacement",N255="Retour Chine",B255&lt;#REF!),(D255-C255)+(F255-E255)+#REF!,(D255-C255)+(F255-E255))))))))))))</f>
        <v>#REF!</v>
      </c>
      <c r="K255" s="137" t="e">
        <f>IF(L255&gt;0,#REF!-L255,0)</f>
        <v>#REF!</v>
      </c>
      <c r="L255" s="138" t="e">
        <f>IF(OR(H255="Recup"),#REF!-J255,#REF!)</f>
        <v>#REF!</v>
      </c>
      <c r="M255" s="192"/>
      <c r="N255" s="193"/>
      <c r="O255" s="139" t="e">
        <f t="shared" si="19"/>
        <v>#REF!</v>
      </c>
      <c r="P255" s="140" t="str">
        <f t="shared" si="20"/>
        <v/>
      </c>
      <c r="Q255" s="391" t="s">
        <v>45</v>
      </c>
      <c r="R255" s="380" t="s">
        <v>46</v>
      </c>
      <c r="S255" s="194"/>
      <c r="T255" s="396" t="s">
        <v>109</v>
      </c>
      <c r="U255" s="385" t="s">
        <v>114</v>
      </c>
      <c r="V255" s="86" t="s">
        <v>49</v>
      </c>
      <c r="W255" s="87" t="e">
        <f>IF(AND(G255="",(Y257)&gt;0),Y257-W256-W257,IF(AND(G255="Enceinte",(Y257)&gt;0),Y257-W256-W257,0))</f>
        <v>#REF!</v>
      </c>
      <c r="X255" s="88" t="s">
        <v>34</v>
      </c>
      <c r="Y255" s="89" t="e">
        <f>(SUM(I255:I259)*24+SUM(K255:K259)*24)</f>
        <v>#REF!</v>
      </c>
      <c r="Z255" s="90" t="s">
        <v>50</v>
      </c>
      <c r="AB255" s="179"/>
      <c r="AC255" s="179"/>
    </row>
    <row r="256" spans="1:29" s="41" customFormat="1" ht="15.75" thickBot="1" x14ac:dyDescent="0.3">
      <c r="A256" s="143" t="s">
        <v>51</v>
      </c>
      <c r="B256" s="144">
        <v>43333</v>
      </c>
      <c r="C256" s="195">
        <v>0.375</v>
      </c>
      <c r="D256" s="196">
        <v>0.54166666666666663</v>
      </c>
      <c r="E256" s="196">
        <v>0.58333333333333337</v>
      </c>
      <c r="F256" s="197">
        <v>0.70833333333333337</v>
      </c>
      <c r="G256" s="378"/>
      <c r="H256" s="198" t="s">
        <v>44</v>
      </c>
      <c r="I256" s="146" t="e">
        <f>IF(H256="Normal",#REF!,IF(H256="Recup",#REF!,IF(H256="CP journée",#REF!,IF(H256="Enceinte",#REF!,IF(H256="temps partiel",#REF!,IF(H256="Sans solde",#REF!,IF(H256="Arrêt",#REF!,IF(H256="CP matin",#REF!,IF(H256="Déplacement",#REF!,IF(H256="CP Après-midi",#REF!,IF(H256="Férié",#REF!,IF(H256="Maternité",#REF!,0))))))))))))</f>
        <v>#REF!</v>
      </c>
      <c r="J256" s="145" t="e">
        <f>IF(H256="Demi CP",I256,IF(AND(H256="Déplacement",N256="Arrivée Chine",B256&gt;=#REF!,B256&lt;=#REF!),(D256-C256)+(F256-E256)-#REF!,IF(AND(H256="Déplacement",N256="Arrivée Chine",B256&gt;#REF!,B256&lt;#REF!),(D256-C256)+(F256-E256)-#REF!,IF(AND(H256="Déplacement",N256="Arrivée Chine",B256&gt;#REF!),(D256-C256)+(F256-E256)-#REF!,IF(AND(H256="Déplacement",((D256-C256)+(F256-E256))&lt;I256),I256,IF(AND(H256="Déplacement",N256="Arrivée Chine",B256&lt;#REF!),(D256-C256)+(F256-E256)-#REF!,IF(AND(H256="Déplacement",N256="Retour Chine",B256&gt;=#REF!,B256&lt;=#REF!),(D256-C256)+(F256-E256)+#REF!,IF(AND(H256="Déplacement",N256="Retour Chine",B256&gt;#REF!,B256&lt;#REF!),(D256-C256)+(F256-E256)+#REF!,IF(AND(H256="Déplacement",N256="Retour Chine",B256&gt;#REF!),(D256-C256)+(F256-E256)+#REF!,IF(AND(H256="Déplacement",((D256-C256)+(F256-E256))&lt;I256),I256,IF(AND(H256="Déplacement",N256="Retour Chine",B256&lt;#REF!),(D256-C256)+(F256-E256)+#REF!,(D256-C256)+(F256-E256))))))))))))</f>
        <v>#REF!</v>
      </c>
      <c r="K256" s="147" t="e">
        <f>IF(L256&gt;0,#REF!-L256,0)</f>
        <v>#REF!</v>
      </c>
      <c r="L256" s="148" t="e">
        <f>IF(OR(H256="Recup"),#REF!-J256,#REF!)</f>
        <v>#REF!</v>
      </c>
      <c r="M256" s="199"/>
      <c r="N256" s="200"/>
      <c r="O256" s="149" t="e">
        <f t="shared" si="19"/>
        <v>#REF!</v>
      </c>
      <c r="P256" s="150" t="str">
        <f t="shared" si="20"/>
        <v/>
      </c>
      <c r="Q256" s="361"/>
      <c r="R256" s="381"/>
      <c r="S256" s="201"/>
      <c r="T256" s="397"/>
      <c r="U256" s="386"/>
      <c r="V256" s="97" t="s">
        <v>52</v>
      </c>
      <c r="W256" s="98" t="e">
        <f>IF(AND(G255="",(Y256-35)&gt;0),(Y256-35-W257-W258),IF(AND(G255="Enceinte",(Y256-35)&gt;0),(Y256-35-W257-W258),0))</f>
        <v>#REF!</v>
      </c>
      <c r="X256" s="99" t="s">
        <v>35</v>
      </c>
      <c r="Y256" s="100" t="e">
        <f>(SUM(J255:J261))*24-(SUM(O255:O261))*24</f>
        <v>#REF!</v>
      </c>
      <c r="Z256" s="101">
        <f>SUM(P255:P261)</f>
        <v>0</v>
      </c>
      <c r="AB256" s="394" t="s">
        <v>70</v>
      </c>
      <c r="AC256" s="392" t="e">
        <f>Y240+Y247+Y254+Y261</f>
        <v>#REF!</v>
      </c>
    </row>
    <row r="257" spans="1:29" s="41" customFormat="1" ht="15.75" thickBot="1" x14ac:dyDescent="0.3">
      <c r="A257" s="143" t="s">
        <v>53</v>
      </c>
      <c r="B257" s="144">
        <v>43334</v>
      </c>
      <c r="C257" s="195">
        <v>0.375</v>
      </c>
      <c r="D257" s="196">
        <v>0.54166666666666663</v>
      </c>
      <c r="E257" s="196">
        <v>0.58333333333333337</v>
      </c>
      <c r="F257" s="197">
        <v>0.70833333333333337</v>
      </c>
      <c r="G257" s="378"/>
      <c r="H257" s="198" t="s">
        <v>44</v>
      </c>
      <c r="I257" s="146" t="e">
        <f>IF(H257="Normal",#REF!,IF(H257="Recup",#REF!,IF(H257="CP journée",#REF!,IF(H257="Enceinte",#REF!,IF(H257="temps partiel",#REF!,IF(H257="Sans solde",#REF!,IF(H257="Arrêt",#REF!,IF(H257="CP matin",#REF!,IF(H257="Déplacement",#REF!,IF(H257="CP Après-midi",#REF!,IF(H257="Férié",#REF!,IF(H257="Maternité",#REF!,0))))))))))))</f>
        <v>#REF!</v>
      </c>
      <c r="J257" s="145" t="e">
        <f>IF(H257="Demi CP",I257,IF(AND(H257="Déplacement",N257="Arrivée Chine",B257&gt;=#REF!,B257&lt;=#REF!),(D257-C257)+(F257-E257)-#REF!,IF(AND(H257="Déplacement",N257="Arrivée Chine",B257&gt;#REF!,B257&lt;#REF!),(D257-C257)+(F257-E257)-#REF!,IF(AND(H257="Déplacement",N257="Arrivée Chine",B257&gt;#REF!),(D257-C257)+(F257-E257)-#REF!,IF(AND(H257="Déplacement",((D257-C257)+(F257-E257))&lt;I257),I257,IF(AND(H257="Déplacement",N257="Arrivée Chine",B257&lt;#REF!),(D257-C257)+(F257-E257)-#REF!,IF(AND(H257="Déplacement",N257="Retour Chine",B257&gt;=#REF!,B257&lt;=#REF!),(D257-C257)+(F257-E257)+#REF!,IF(AND(H257="Déplacement",N257="Retour Chine",B257&gt;#REF!,B257&lt;#REF!),(D257-C257)+(F257-E257)+#REF!,IF(AND(H257="Déplacement",N257="Retour Chine",B257&gt;#REF!),(D257-C257)+(F257-E257)+#REF!,IF(AND(H257="Déplacement",((D257-C257)+(F257-E257))&lt;I257),I257,IF(AND(H257="Déplacement",N257="Retour Chine",B257&lt;#REF!),(D257-C257)+(F257-E257)+#REF!,(D257-C257)+(F257-E257))))))))))))</f>
        <v>#REF!</v>
      </c>
      <c r="K257" s="153" t="e">
        <f>IF(L257&gt;0,#REF!-L257,0)</f>
        <v>#REF!</v>
      </c>
      <c r="L257" s="154" t="e">
        <f>IF(OR(H257="Recup"),#REF!-J257,#REF!)</f>
        <v>#REF!</v>
      </c>
      <c r="M257" s="199"/>
      <c r="N257" s="200"/>
      <c r="O257" s="149" t="e">
        <f t="shared" si="19"/>
        <v>#REF!</v>
      </c>
      <c r="P257" s="150" t="str">
        <f t="shared" si="20"/>
        <v/>
      </c>
      <c r="Q257" s="361"/>
      <c r="R257" s="381"/>
      <c r="S257" s="201"/>
      <c r="T257" s="397"/>
      <c r="U257" s="386"/>
      <c r="V257" s="104">
        <v>0.5</v>
      </c>
      <c r="W257" s="98" t="e">
        <f>IF((Y256-43)&lt;0,0,(Y256-43))</f>
        <v>#REF!</v>
      </c>
      <c r="X257" s="105" t="s">
        <v>54</v>
      </c>
      <c r="Y257" s="106" t="e">
        <f>(Y256-Y255)-J261*24</f>
        <v>#REF!</v>
      </c>
      <c r="Z257" s="107" t="s">
        <v>55</v>
      </c>
      <c r="AB257" s="395"/>
      <c r="AC257" s="393"/>
    </row>
    <row r="258" spans="1:29" s="41" customFormat="1" ht="15.75" thickBot="1" x14ac:dyDescent="0.3">
      <c r="A258" s="143" t="s">
        <v>56</v>
      </c>
      <c r="B258" s="144">
        <v>43335</v>
      </c>
      <c r="C258" s="195">
        <v>0.375</v>
      </c>
      <c r="D258" s="196">
        <v>0.54166666666666663</v>
      </c>
      <c r="E258" s="196">
        <v>0.58333333333333337</v>
      </c>
      <c r="F258" s="197">
        <v>0.70833333333333337</v>
      </c>
      <c r="G258" s="378"/>
      <c r="H258" s="202" t="s">
        <v>44</v>
      </c>
      <c r="I258" s="146" t="e">
        <f>IF(H258="Normal",#REF!,IF(H258="Recup",#REF!,IF(H258="CP journée",#REF!,IF(H258="Enceinte",#REF!,IF(H258="temps partiel",#REF!,IF(H258="Sans solde",#REF!,IF(H258="Arrêt",#REF!,IF(H258="CP matin",#REF!,IF(H258="Déplacement",#REF!,IF(H258="CP Après-midi",#REF!,IF(H258="Férié",#REF!,IF(H258="Maternité",#REF!,0))))))))))))</f>
        <v>#REF!</v>
      </c>
      <c r="J258" s="145" t="e">
        <f>IF(H258="Demi CP",I258,IF(AND(H258="Déplacement",N258="Arrivée Chine",B258&gt;=#REF!,B258&lt;=#REF!),(D258-C258)+(F258-E258)-#REF!,IF(AND(H258="Déplacement",N258="Arrivée Chine",B258&gt;#REF!,B258&lt;#REF!),(D258-C258)+(F258-E258)-#REF!,IF(AND(H258="Déplacement",N258="Arrivée Chine",B258&gt;#REF!),(D258-C258)+(F258-E258)-#REF!,IF(AND(H258="Déplacement",((D258-C258)+(F258-E258))&lt;I258),I258,IF(AND(H258="Déplacement",N258="Arrivée Chine",B258&lt;#REF!),(D258-C258)+(F258-E258)-#REF!,IF(AND(H258="Déplacement",N258="Retour Chine",B258&gt;=#REF!,B258&lt;=#REF!),(D258-C258)+(F258-E258)+#REF!,IF(AND(H258="Déplacement",N258="Retour Chine",B258&gt;#REF!,B258&lt;#REF!),(D258-C258)+(F258-E258)+#REF!,IF(AND(H258="Déplacement",N258="Retour Chine",B258&gt;#REF!),(D258-C258)+(F258-E258)+#REF!,IF(AND(H258="Déplacement",((D258-C258)+(F258-E258))&lt;I258),I258,IF(AND(H258="Déplacement",N258="Retour Chine",B258&lt;#REF!),(D258-C258)+(F258-E258)+#REF!,(D258-C258)+(F258-E258))))))))))))</f>
        <v>#REF!</v>
      </c>
      <c r="K258" s="156" t="e">
        <f>IF(L258&gt;0,#REF!-L258,0)</f>
        <v>#REF!</v>
      </c>
      <c r="L258" s="157" t="e">
        <f>IF(OR(H258="Recup"),#REF!-J258,#REF!)</f>
        <v>#REF!</v>
      </c>
      <c r="M258" s="199"/>
      <c r="N258" s="200"/>
      <c r="O258" s="149" t="e">
        <f t="shared" si="19"/>
        <v>#REF!</v>
      </c>
      <c r="P258" s="150" t="str">
        <f t="shared" si="20"/>
        <v/>
      </c>
      <c r="Q258" s="361"/>
      <c r="R258" s="381"/>
      <c r="S258" s="201"/>
      <c r="T258" s="397"/>
      <c r="U258" s="386"/>
      <c r="V258" s="110">
        <v>1</v>
      </c>
      <c r="W258" s="98" t="e">
        <f>IF(M261="",J261*24,0)</f>
        <v>#REF!</v>
      </c>
      <c r="X258" s="111" t="s">
        <v>57</v>
      </c>
      <c r="Y258" s="112">
        <f>COUNTIF(H255:H259,"Arrêt")</f>
        <v>0</v>
      </c>
      <c r="Z258" s="107">
        <f>COUNTIF(H255:H259,"Férié")</f>
        <v>0</v>
      </c>
    </row>
    <row r="259" spans="1:29" s="41" customFormat="1" ht="15.75" customHeight="1" thickBot="1" x14ac:dyDescent="0.3">
      <c r="A259" s="143" t="s">
        <v>58</v>
      </c>
      <c r="B259" s="144">
        <v>43336</v>
      </c>
      <c r="C259" s="195">
        <v>0.375</v>
      </c>
      <c r="D259" s="196">
        <v>0.54166666666666663</v>
      </c>
      <c r="E259" s="196">
        <v>0.58333333333333337</v>
      </c>
      <c r="F259" s="197">
        <v>0.70833333333333337</v>
      </c>
      <c r="G259" s="378"/>
      <c r="H259" s="198" t="s">
        <v>44</v>
      </c>
      <c r="I259" s="146" t="e">
        <f>IF(H259="Normal",#REF!,IF(H259="Recup",#REF!,IF(H259="CP journée",#REF!,IF(H259="Enceinte",#REF!,IF(H259="temps partiel",#REF!,IF(H259="Sans solde",#REF!,IF(H259="Arrêt",#REF!,IF(H259="CP matin",#REF!,IF(H259="Déplacement",#REF!,IF(H259="CP Après-midi",#REF!,IF(H259="Férié",#REF!,IF(H259="Maternité",#REF!,0))))))))))))</f>
        <v>#REF!</v>
      </c>
      <c r="J259" s="145" t="e">
        <f>IF(H259="Demi CP",I259,IF(AND(H259="Déplacement",N259="Arrivée Chine",B259&gt;=#REF!,B259&lt;=#REF!),(D259-C259)+(F259-E259)-#REF!,IF(AND(H259="Déplacement",N259="Arrivée Chine",B259&gt;#REF!,B259&lt;#REF!),(D259-C259)+(F259-E259)-#REF!,IF(AND(H259="Déplacement",N259="Arrivée Chine",B259&gt;#REF!),(D259-C259)+(F259-E259)-#REF!,IF(AND(H259="Déplacement",((D259-C259)+(F259-E259))&lt;I259),I259,IF(AND(H259="Déplacement",N259="Arrivée Chine",B259&lt;#REF!),(D259-C259)+(F259-E259)-#REF!,IF(AND(H259="Déplacement",N259="Retour Chine",B259&gt;=#REF!,B259&lt;=#REF!),(D259-C259)+(F259-E259)+#REF!,IF(AND(H259="Déplacement",N259="Retour Chine",B259&gt;#REF!,B259&lt;#REF!),(D259-C259)+(F259-E259)+#REF!,IF(AND(H259="Déplacement",N259="Retour Chine",B259&gt;#REF!),(D259-C259)+(F259-E259)+#REF!,IF(AND(H259="Déplacement",((D259-C259)+(F259-E259))&lt;I259),I259,IF(AND(H259="Déplacement",N259="Retour Chine",B259&lt;#REF!),(D259-C259)+(F259-E259)+#REF!,(D259-C259)+(F259-E259))))))))))))</f>
        <v>#REF!</v>
      </c>
      <c r="K259" s="153" t="e">
        <f>IF(L259&gt;0,#REF!-L259,0)</f>
        <v>#REF!</v>
      </c>
      <c r="L259" s="154" t="e">
        <f>IF(OR(H259="Recup"),#REF!-J259,#REF!)</f>
        <v>#REF!</v>
      </c>
      <c r="M259" s="199"/>
      <c r="N259" s="200"/>
      <c r="O259" s="149" t="e">
        <f t="shared" si="19"/>
        <v>#REF!</v>
      </c>
      <c r="P259" s="150" t="str">
        <f t="shared" si="20"/>
        <v/>
      </c>
      <c r="Q259" s="361"/>
      <c r="R259" s="381"/>
      <c r="S259" s="201"/>
      <c r="T259" s="397"/>
      <c r="U259" s="386"/>
      <c r="V259" s="113" t="s">
        <v>3</v>
      </c>
      <c r="W259" s="114" t="e">
        <f>IF(G255="Enceinte",(SUM(L255:L259))-COUNTIF(H255:H259,"Recup")*#REF!,SUM(L255:L259))</f>
        <v>#REF!</v>
      </c>
      <c r="X259" s="115" t="s">
        <v>59</v>
      </c>
      <c r="Y259" s="116">
        <f>COUNTIF(H255:H259,"sans solde")</f>
        <v>0</v>
      </c>
      <c r="Z259" s="328" t="s">
        <v>148</v>
      </c>
    </row>
    <row r="260" spans="1:29" s="41" customFormat="1" x14ac:dyDescent="0.25">
      <c r="A260" s="143" t="s">
        <v>60</v>
      </c>
      <c r="B260" s="144">
        <v>43337</v>
      </c>
      <c r="C260" s="203"/>
      <c r="D260" s="204"/>
      <c r="E260" s="204"/>
      <c r="F260" s="205"/>
      <c r="G260" s="378"/>
      <c r="H260" s="206"/>
      <c r="I260" s="146">
        <f>IF(H260="Normal",#REF!,IF(H260="Recup",#REF!,IF(H260="CP journée",#REF!,IF(H260="Enceinte",#REF!,IF(H260="temps partiel",#REF!,IF(H260="Sans solde",#REF!,IF(H260="Arrêt",#REF!,IF(H260="CP matin",#REF!,IF(H260="Déplacement",#REF!,IF(H260="CP Après-midi",#REF!,IF(H260="Férié",#REF!,IF(H260="Maternité",#REF!,0))))))))))))</f>
        <v>0</v>
      </c>
      <c r="J260" s="145" t="e">
        <f>IF(H260="Demi CP",I260,IF(AND(H260="Déplacement",N260="Arrivée Chine",B260&gt;=#REF!,B260&lt;=#REF!),(D260-C260)+(F260-E260)-#REF!,IF(AND(H260="Déplacement",N260="Arrivée Chine",B260&gt;#REF!,B260&lt;#REF!),(D260-C260)+(F260-E260)-#REF!,IF(AND(H260="Déplacement",N260="Arrivée Chine",B260&gt;#REF!),(D260-C260)+(F260-E260)-#REF!,IF(AND(H260="Déplacement",((D260-C260)+(F260-E260))&lt;I260),I260,IF(AND(H260="Déplacement",N260="Arrivée Chine",B260&lt;#REF!),(D260-C260)+(F260-E260)-#REF!,IF(AND(H260="Déplacement",N260="Retour Chine",B260&gt;=#REF!,B260&lt;=#REF!),(D260-C260)+(F260-E260)+#REF!,IF(AND(H260="Déplacement",N260="Retour Chine",B260&gt;#REF!,B260&lt;#REF!),(D260-C260)+(F260-E260)+#REF!,IF(AND(H260="Déplacement",N260="Retour Chine",B260&gt;#REF!),(D260-C260)+(F260-E260)+#REF!,IF(AND(H260="Déplacement",((D260-C260)+(F260-E260))&lt;I260),I260,IF(AND(H260="Déplacement",N260="Retour Chine",B260&lt;#REF!),(D260-C260)+(F260-E260)+#REF!,(D260-C260)+(F260-E260))))))))))))</f>
        <v>#REF!</v>
      </c>
      <c r="K260" s="161" t="e">
        <f>IF(L260&gt;0,#REF!-L260,0)</f>
        <v>#REF!</v>
      </c>
      <c r="L260" s="162" t="e">
        <f>IF(OR(H260="Recup"),#REF!-J260,#REF!)</f>
        <v>#REF!</v>
      </c>
      <c r="M260" s="199"/>
      <c r="N260" s="200"/>
      <c r="O260" s="149" t="e">
        <f t="shared" si="19"/>
        <v>#REF!</v>
      </c>
      <c r="P260" s="150" t="str">
        <f t="shared" si="20"/>
        <v/>
      </c>
      <c r="Q260" s="361"/>
      <c r="R260" s="381"/>
      <c r="S260" s="201"/>
      <c r="T260" s="397"/>
      <c r="U260" s="386"/>
      <c r="V260" s="119" t="s">
        <v>61</v>
      </c>
      <c r="W260" s="120" t="e">
        <f>IF(AND(G255="Temps partiel",Y257&gt;0),Y257-W261-W257-W258,0)</f>
        <v>#REF!</v>
      </c>
      <c r="X260" s="121" t="s">
        <v>62</v>
      </c>
      <c r="Y260" s="122">
        <f>COUNTIF(H255:H259,"CP journée")+(COUNTIF(H255:H259,"CP matin"))/2+(COUNTIF(H255:H259,"CP Après-midi"))/2</f>
        <v>0</v>
      </c>
      <c r="Z260" s="329"/>
    </row>
    <row r="261" spans="1:29" s="41" customFormat="1" ht="15.75" thickBot="1" x14ac:dyDescent="0.3">
      <c r="A261" s="164" t="s">
        <v>64</v>
      </c>
      <c r="B261" s="165">
        <v>43338</v>
      </c>
      <c r="C261" s="207"/>
      <c r="D261" s="208"/>
      <c r="E261" s="208"/>
      <c r="F261" s="209"/>
      <c r="G261" s="379"/>
      <c r="H261" s="210"/>
      <c r="I261" s="166">
        <f>IF(H261="Normal",#REF!,IF(H261="Recup",#REF!,IF(H261="CP journée",#REF!,IF(H261="Enceinte",#REF!,IF(H261="temps partiel",#REF!,IF(H261="Sans solde",#REF!,IF(H261="Arrêt",#REF!,IF(H261="CP matin",#REF!,IF(H261="Déplacement",#REF!,IF(H261="CP Après-midi",#REF!,IF(H261="Férié",#REF!,IF(H261="Maternité",#REF!,0))))))))))))</f>
        <v>0</v>
      </c>
      <c r="J261" s="167" t="e">
        <f>IF(H261="Demi CP",I261,IF(AND(H261="Déplacement",N261="Arrivée Chine",B261&gt;=#REF!,B261&lt;=#REF!),(D261-C261)+(F261-E261)-#REF!,IF(AND(H261="Déplacement",N261="Arrivée Chine",B261&gt;#REF!,B261&lt;#REF!),(D261-C261)+(F261-E261)-#REF!,IF(AND(H261="Déplacement",N261="Arrivée Chine",B261&gt;#REF!),(D261-C261)+(F261-E261)-#REF!,IF(AND(H261="Déplacement",((D261-C261)+(F261-E261))&lt;I261),I261,IF(AND(H261="Déplacement",N261="Arrivée Chine",B261&lt;#REF!),(D261-C261)+(F261-E261)-#REF!,IF(AND(H261="Déplacement",N261="Retour Chine",B261&gt;=#REF!,B261&lt;=#REF!),(D261-C261)+(F261-E261)+#REF!,IF(AND(H261="Déplacement",N261="Retour Chine",B261&gt;#REF!,B261&lt;#REF!),(D261-C261)+(F261-E261)+#REF!,IF(AND(H261="Déplacement",N261="Retour Chine",B261&gt;#REF!),(D261-C261)+(F261-E261)+#REF!,IF(AND(H261="Déplacement",((D261-C261)+(F261-E261))&lt;I261),I261,IF(AND(H261="Déplacement",N261="Retour Chine",B261&lt;#REF!),(D261-C261)+(F261-E261)+#REF!,(D261-C261)+(F261-E261))))))))))))</f>
        <v>#REF!</v>
      </c>
      <c r="K261" s="168" t="e">
        <f>IF(L261&gt;0,#REF!-L261,0)</f>
        <v>#REF!</v>
      </c>
      <c r="L261" s="169" t="e">
        <f>IF(OR(H261="Recup"),#REF!-J261,#REF!)</f>
        <v>#REF!</v>
      </c>
      <c r="M261" s="211"/>
      <c r="N261" s="212"/>
      <c r="O261" s="170" t="e">
        <f t="shared" si="19"/>
        <v>#REF!</v>
      </c>
      <c r="P261" s="171" t="str">
        <f t="shared" si="20"/>
        <v/>
      </c>
      <c r="Q261" s="362"/>
      <c r="R261" s="382"/>
      <c r="S261" s="213"/>
      <c r="T261" s="397"/>
      <c r="U261" s="387"/>
      <c r="V261" s="129" t="s">
        <v>65</v>
      </c>
      <c r="W261" s="130" t="e">
        <f>IF(AND(G255="Temps partiel",Y257&gt;3),Y257-3-W257-W258,0)</f>
        <v>#REF!</v>
      </c>
      <c r="X261" s="131" t="s">
        <v>66</v>
      </c>
      <c r="Y261" s="132" t="e">
        <f>W255+(W256*1.25)+(W257*1.5)+(W258*2)+(W260*1.1)+(W261*1.25)</f>
        <v>#REF!</v>
      </c>
      <c r="Z261" s="244" t="e">
        <f>IF(SUM(J255:J261)*24-SUM(I255:I261)*24&lt;0,(SUM(J255:J261)*24-SUM(I255:I261)*24),0)</f>
        <v>#REF!</v>
      </c>
    </row>
    <row r="262" spans="1:29" s="41" customFormat="1" ht="30" customHeight="1" x14ac:dyDescent="0.25">
      <c r="A262" s="133" t="s">
        <v>43</v>
      </c>
      <c r="B262" s="134">
        <v>43339</v>
      </c>
      <c r="C262" s="188">
        <v>0.375</v>
      </c>
      <c r="D262" s="189">
        <v>0.54166666666666663</v>
      </c>
      <c r="E262" s="189">
        <v>0.58333333333333337</v>
      </c>
      <c r="F262" s="190">
        <v>0.70833333333333337</v>
      </c>
      <c r="G262" s="377"/>
      <c r="H262" s="191" t="s">
        <v>44</v>
      </c>
      <c r="I262" s="136" t="e">
        <f>IF(H262="Normal",#REF!,IF(H262="Recup",#REF!,IF(H262="CP journée",#REF!,IF(H262="Enceinte",#REF!,IF(H262="temps partiel",#REF!,IF(H262="Sans solde",#REF!,IF(H262="Arrêt",#REF!,IF(H262="CP matin",#REF!,IF(H262="Déplacement",#REF!,IF(H262="CP Après-midi",#REF!,IF(H262="Férié",#REF!,IF(H262="Maternité",#REF!,0))))))))))))</f>
        <v>#REF!</v>
      </c>
      <c r="J262" s="135" t="e">
        <f>IF(H262="Demi CP",I262,IF(AND(H262="Déplacement",N262="Arrivée Chine",B262&gt;=#REF!,B262&lt;=#REF!),(D262-C262)+(F262-E262)-#REF!,IF(AND(H262="Déplacement",N262="Arrivée Chine",B262&gt;#REF!,B262&lt;#REF!),(D262-C262)+(F262-E262)-#REF!,IF(AND(H262="Déplacement",N262="Arrivée Chine",B262&gt;#REF!),(D262-C262)+(F262-E262)-#REF!,IF(AND(H262="Déplacement",((D262-C262)+(F262-E262))&lt;I262),I262,IF(AND(H262="Déplacement",N262="Arrivée Chine",B262&lt;#REF!),(D262-C262)+(F262-E262)-#REF!,IF(AND(H262="Déplacement",N262="Retour Chine",B262&gt;=#REF!,B262&lt;=#REF!),(D262-C262)+(F262-E262)+#REF!,IF(AND(H262="Déplacement",N262="Retour Chine",B262&gt;#REF!,B262&lt;#REF!),(D262-C262)+(F262-E262)+#REF!,IF(AND(H262="Déplacement",N262="Retour Chine",B262&gt;#REF!),(D262-C262)+(F262-E262)+#REF!,IF(AND(H262="Déplacement",((D262-C262)+(F262-E262))&lt;I262),I262,IF(AND(H262="Déplacement",N262="Retour Chine",B262&lt;#REF!),(D262-C262)+(F262-E262)+#REF!,(D262-C262)+(F262-E262))))))))))))</f>
        <v>#REF!</v>
      </c>
      <c r="K262" s="137" t="e">
        <f>IF(L262&gt;0,#REF!-L262,0)</f>
        <v>#REF!</v>
      </c>
      <c r="L262" s="138" t="e">
        <f>IF(OR(H262="Recup"),#REF!-J262,#REF!)</f>
        <v>#REF!</v>
      </c>
      <c r="M262" s="192"/>
      <c r="N262" s="193"/>
      <c r="O262" s="139" t="e">
        <f t="shared" si="19"/>
        <v>#REF!</v>
      </c>
      <c r="P262" s="140" t="str">
        <f t="shared" si="20"/>
        <v/>
      </c>
      <c r="Q262" s="360" t="s">
        <v>45</v>
      </c>
      <c r="R262" s="380" t="s">
        <v>46</v>
      </c>
      <c r="S262" s="194"/>
      <c r="T262" s="396" t="s">
        <v>115</v>
      </c>
      <c r="U262" s="385" t="s">
        <v>116</v>
      </c>
      <c r="V262" s="86" t="s">
        <v>49</v>
      </c>
      <c r="W262" s="87" t="e">
        <f>IF(AND(G262="",(Y264)&gt;0),Y264-W263-W264,IF(AND(G262="Enceinte",(Y264)&gt;0),Y264-W263-W264,0))</f>
        <v>#REF!</v>
      </c>
      <c r="X262" s="88" t="s">
        <v>34</v>
      </c>
      <c r="Y262" s="89" t="e">
        <f>(SUM(I262:I266)*24+SUM(K262:K266)*24)</f>
        <v>#REF!</v>
      </c>
      <c r="Z262" s="90" t="s">
        <v>50</v>
      </c>
    </row>
    <row r="263" spans="1:29" s="41" customFormat="1" ht="15.75" thickBot="1" x14ac:dyDescent="0.3">
      <c r="A263" s="143" t="s">
        <v>51</v>
      </c>
      <c r="B263" s="144">
        <v>43340</v>
      </c>
      <c r="C263" s="195">
        <v>0.375</v>
      </c>
      <c r="D263" s="196">
        <v>0.54166666666666663</v>
      </c>
      <c r="E263" s="196">
        <v>0.58333333333333337</v>
      </c>
      <c r="F263" s="197">
        <v>0.70833333333333337</v>
      </c>
      <c r="G263" s="378"/>
      <c r="H263" s="198" t="s">
        <v>44</v>
      </c>
      <c r="I263" s="146" t="e">
        <f>IF(H263="Normal",#REF!,IF(H263="Recup",#REF!,IF(H263="CP journée",#REF!,IF(H263="Enceinte",#REF!,IF(H263="temps partiel",#REF!,IF(H263="Sans solde",#REF!,IF(H263="Arrêt",#REF!,IF(H263="CP matin",#REF!,IF(H263="Déplacement",#REF!,IF(H263="CP Après-midi",#REF!,IF(H263="Férié",#REF!,IF(H263="Maternité",#REF!,0))))))))))))</f>
        <v>#REF!</v>
      </c>
      <c r="J263" s="145" t="e">
        <f>IF(H263="Demi CP",I263,IF(AND(H263="Déplacement",N263="Arrivée Chine",B263&gt;=#REF!,B263&lt;=#REF!),(D263-C263)+(F263-E263)-#REF!,IF(AND(H263="Déplacement",N263="Arrivée Chine",B263&gt;#REF!,B263&lt;#REF!),(D263-C263)+(F263-E263)-#REF!,IF(AND(H263="Déplacement",N263="Arrivée Chine",B263&gt;#REF!),(D263-C263)+(F263-E263)-#REF!,IF(AND(H263="Déplacement",((D263-C263)+(F263-E263))&lt;I263),I263,IF(AND(H263="Déplacement",N263="Arrivée Chine",B263&lt;#REF!),(D263-C263)+(F263-E263)-#REF!,IF(AND(H263="Déplacement",N263="Retour Chine",B263&gt;=#REF!,B263&lt;=#REF!),(D263-C263)+(F263-E263)+#REF!,IF(AND(H263="Déplacement",N263="Retour Chine",B263&gt;#REF!,B263&lt;#REF!),(D263-C263)+(F263-E263)+#REF!,IF(AND(H263="Déplacement",N263="Retour Chine",B263&gt;#REF!),(D263-C263)+(F263-E263)+#REF!,IF(AND(H263="Déplacement",((D263-C263)+(F263-E263))&lt;I263),I263,IF(AND(H263="Déplacement",N263="Retour Chine",B263&lt;#REF!),(D263-C263)+(F263-E263)+#REF!,(D263-C263)+(F263-E263))))))))))))</f>
        <v>#REF!</v>
      </c>
      <c r="K263" s="147" t="e">
        <f>IF(L263&gt;0,#REF!-L263,0)</f>
        <v>#REF!</v>
      </c>
      <c r="L263" s="148" t="e">
        <f>IF(OR(H263="Recup"),#REF!-J263,#REF!)</f>
        <v>#REF!</v>
      </c>
      <c r="M263" s="199"/>
      <c r="N263" s="200"/>
      <c r="O263" s="149" t="e">
        <f t="shared" si="19"/>
        <v>#REF!</v>
      </c>
      <c r="P263" s="150" t="str">
        <f t="shared" si="20"/>
        <v/>
      </c>
      <c r="Q263" s="361"/>
      <c r="R263" s="381"/>
      <c r="S263" s="201"/>
      <c r="T263" s="397"/>
      <c r="U263" s="386"/>
      <c r="V263" s="97" t="s">
        <v>52</v>
      </c>
      <c r="W263" s="98" t="e">
        <f>IF(AND(G262="",(Y263-35)&gt;0),(Y263-35-W264-W265),IF(AND(G262="Enceinte",(Y263-35)&gt;0),(Y263-35-W264-W265),0))</f>
        <v>#REF!</v>
      </c>
      <c r="X263" s="99" t="s">
        <v>35</v>
      </c>
      <c r="Y263" s="100" t="e">
        <f>(SUM(J262:J268))*24-(SUM(O262:O268))*24</f>
        <v>#REF!</v>
      </c>
      <c r="Z263" s="101">
        <f>SUM(P262:P268)</f>
        <v>0</v>
      </c>
    </row>
    <row r="264" spans="1:29" s="41" customFormat="1" ht="15.75" thickBot="1" x14ac:dyDescent="0.3">
      <c r="A264" s="143" t="s">
        <v>53</v>
      </c>
      <c r="B264" s="144">
        <v>43341</v>
      </c>
      <c r="C264" s="195">
        <v>0.375</v>
      </c>
      <c r="D264" s="196">
        <v>0.54166666666666663</v>
      </c>
      <c r="E264" s="196">
        <v>0.58333333333333337</v>
      </c>
      <c r="F264" s="197">
        <v>0.70833333333333337</v>
      </c>
      <c r="G264" s="378"/>
      <c r="H264" s="198" t="s">
        <v>44</v>
      </c>
      <c r="I264" s="146" t="e">
        <f>IF(H264="Normal",#REF!,IF(H264="Recup",#REF!,IF(H264="CP journée",#REF!,IF(H264="Enceinte",#REF!,IF(H264="temps partiel",#REF!,IF(H264="Sans solde",#REF!,IF(H264="Arrêt",#REF!,IF(H264="CP matin",#REF!,IF(H264="Déplacement",#REF!,IF(H264="CP Après-midi",#REF!,IF(H264="Férié",#REF!,IF(H264="Maternité",#REF!,0))))))))))))</f>
        <v>#REF!</v>
      </c>
      <c r="J264" s="145" t="e">
        <f>IF(H264="Demi CP",I264,IF(AND(H264="Déplacement",N264="Arrivée Chine",B264&gt;=#REF!,B264&lt;=#REF!),(D264-C264)+(F264-E264)-#REF!,IF(AND(H264="Déplacement",N264="Arrivée Chine",B264&gt;#REF!,B264&lt;#REF!),(D264-C264)+(F264-E264)-#REF!,IF(AND(H264="Déplacement",N264="Arrivée Chine",B264&gt;#REF!),(D264-C264)+(F264-E264)-#REF!,IF(AND(H264="Déplacement",((D264-C264)+(F264-E264))&lt;I264),I264,IF(AND(H264="Déplacement",N264="Arrivée Chine",B264&lt;#REF!),(D264-C264)+(F264-E264)-#REF!,IF(AND(H264="Déplacement",N264="Retour Chine",B264&gt;=#REF!,B264&lt;=#REF!),(D264-C264)+(F264-E264)+#REF!,IF(AND(H264="Déplacement",N264="Retour Chine",B264&gt;#REF!,B264&lt;#REF!),(D264-C264)+(F264-E264)+#REF!,IF(AND(H264="Déplacement",N264="Retour Chine",B264&gt;#REF!),(D264-C264)+(F264-E264)+#REF!,IF(AND(H264="Déplacement",((D264-C264)+(F264-E264))&lt;I264),I264,IF(AND(H264="Déplacement",N264="Retour Chine",B264&lt;#REF!),(D264-C264)+(F264-E264)+#REF!,(D264-C264)+(F264-E264))))))))))))</f>
        <v>#REF!</v>
      </c>
      <c r="K264" s="153" t="e">
        <f>IF(L264&gt;0,#REF!-L264,0)</f>
        <v>#REF!</v>
      </c>
      <c r="L264" s="154" t="e">
        <f>IF(OR(H264="Recup"),#REF!-J264,#REF!)</f>
        <v>#REF!</v>
      </c>
      <c r="M264" s="199"/>
      <c r="N264" s="200"/>
      <c r="O264" s="149" t="e">
        <f t="shared" si="19"/>
        <v>#REF!</v>
      </c>
      <c r="P264" s="150" t="str">
        <f t="shared" si="20"/>
        <v/>
      </c>
      <c r="Q264" s="361"/>
      <c r="R264" s="381"/>
      <c r="S264" s="201"/>
      <c r="T264" s="397"/>
      <c r="U264" s="386"/>
      <c r="V264" s="104">
        <v>0.5</v>
      </c>
      <c r="W264" s="98" t="e">
        <f>IF((Y263-43)&lt;0,0,(Y263-43))</f>
        <v>#REF!</v>
      </c>
      <c r="X264" s="105" t="s">
        <v>54</v>
      </c>
      <c r="Y264" s="106" t="e">
        <f>(Y263-Y262)-J268*24</f>
        <v>#REF!</v>
      </c>
      <c r="Z264" s="107" t="s">
        <v>55</v>
      </c>
    </row>
    <row r="265" spans="1:29" s="41" customFormat="1" ht="15.75" thickBot="1" x14ac:dyDescent="0.3">
      <c r="A265" s="143" t="s">
        <v>56</v>
      </c>
      <c r="B265" s="144">
        <v>43342</v>
      </c>
      <c r="C265" s="195">
        <v>0.375</v>
      </c>
      <c r="D265" s="196">
        <v>0.54166666666666663</v>
      </c>
      <c r="E265" s="196">
        <v>0.58333333333333337</v>
      </c>
      <c r="F265" s="197">
        <v>0.70833333333333337</v>
      </c>
      <c r="G265" s="378"/>
      <c r="H265" s="202" t="s">
        <v>44</v>
      </c>
      <c r="I265" s="146" t="e">
        <f>IF(H265="Normal",#REF!,IF(H265="Recup",#REF!,IF(H265="CP journée",#REF!,IF(H265="Enceinte",#REF!,IF(H265="temps partiel",#REF!,IF(H265="Sans solde",#REF!,IF(H265="Arrêt",#REF!,IF(H265="CP matin",#REF!,IF(H265="Déplacement",#REF!,IF(H265="CP Après-midi",#REF!,IF(H265="Férié",#REF!,IF(H265="Maternité",#REF!,0))))))))))))</f>
        <v>#REF!</v>
      </c>
      <c r="J265" s="145" t="e">
        <f>IF(H265="Demi CP",I265,IF(AND(H265="Déplacement",N265="Arrivée Chine",B265&gt;=#REF!,B265&lt;=#REF!),(D265-C265)+(F265-E265)-#REF!,IF(AND(H265="Déplacement",N265="Arrivée Chine",B265&gt;#REF!,B265&lt;#REF!),(D265-C265)+(F265-E265)-#REF!,IF(AND(H265="Déplacement",N265="Arrivée Chine",B265&gt;#REF!),(D265-C265)+(F265-E265)-#REF!,IF(AND(H265="Déplacement",((D265-C265)+(F265-E265))&lt;I265),I265,IF(AND(H265="Déplacement",N265="Arrivée Chine",B265&lt;#REF!),(D265-C265)+(F265-E265)-#REF!,IF(AND(H265="Déplacement",N265="Retour Chine",B265&gt;=#REF!,B265&lt;=#REF!),(D265-C265)+(F265-E265)+#REF!,IF(AND(H265="Déplacement",N265="Retour Chine",B265&gt;#REF!,B265&lt;#REF!),(D265-C265)+(F265-E265)+#REF!,IF(AND(H265="Déplacement",N265="Retour Chine",B265&gt;#REF!),(D265-C265)+(F265-E265)+#REF!,IF(AND(H265="Déplacement",((D265-C265)+(F265-E265))&lt;I265),I265,IF(AND(H265="Déplacement",N265="Retour Chine",B265&lt;#REF!),(D265-C265)+(F265-E265)+#REF!,(D265-C265)+(F265-E265))))))))))))</f>
        <v>#REF!</v>
      </c>
      <c r="K265" s="156" t="e">
        <f>IF(L265&gt;0,#REF!-L265,0)</f>
        <v>#REF!</v>
      </c>
      <c r="L265" s="157" t="e">
        <f>IF(OR(H265="Recup"),#REF!-J265,#REF!)</f>
        <v>#REF!</v>
      </c>
      <c r="M265" s="199"/>
      <c r="N265" s="200"/>
      <c r="O265" s="149" t="e">
        <f t="shared" si="19"/>
        <v>#REF!</v>
      </c>
      <c r="P265" s="150" t="str">
        <f t="shared" si="20"/>
        <v/>
      </c>
      <c r="Q265" s="361"/>
      <c r="R265" s="381"/>
      <c r="S265" s="201"/>
      <c r="T265" s="397"/>
      <c r="U265" s="386"/>
      <c r="V265" s="110">
        <v>1</v>
      </c>
      <c r="W265" s="98" t="e">
        <f>IF(M268="",J268*24,0)</f>
        <v>#REF!</v>
      </c>
      <c r="X265" s="111" t="s">
        <v>57</v>
      </c>
      <c r="Y265" s="112">
        <f>COUNTIF(H262:H266,"Arrêt")</f>
        <v>0</v>
      </c>
      <c r="Z265" s="107">
        <f>COUNTIF(H262:H266,"Férié")</f>
        <v>0</v>
      </c>
    </row>
    <row r="266" spans="1:29" s="41" customFormat="1" ht="15.75" customHeight="1" thickBot="1" x14ac:dyDescent="0.3">
      <c r="A266" s="143" t="s">
        <v>58</v>
      </c>
      <c r="B266" s="144">
        <v>43343</v>
      </c>
      <c r="C266" s="195">
        <v>0.375</v>
      </c>
      <c r="D266" s="196">
        <v>0.54166666666666663</v>
      </c>
      <c r="E266" s="196">
        <v>0.58333333333333337</v>
      </c>
      <c r="F266" s="197">
        <v>0.70833333333333337</v>
      </c>
      <c r="G266" s="378"/>
      <c r="H266" s="198" t="s">
        <v>44</v>
      </c>
      <c r="I266" s="146" t="e">
        <f>IF(H266="Normal",#REF!,IF(H266="Recup",#REF!,IF(H266="CP journée",#REF!,IF(H266="Enceinte",#REF!,IF(H266="temps partiel",#REF!,IF(H266="Sans solde",#REF!,IF(H266="Arrêt",#REF!,IF(H266="CP matin",#REF!,IF(H266="Déplacement",#REF!,IF(H266="CP Après-midi",#REF!,IF(H266="Férié",#REF!,IF(H266="Maternité",#REF!,0))))))))))))</f>
        <v>#REF!</v>
      </c>
      <c r="J266" s="145" t="e">
        <f>IF(H266="Demi CP",I266,IF(AND(H266="Déplacement",N266="Arrivée Chine",B266&gt;=#REF!,B266&lt;=#REF!),(D266-C266)+(F266-E266)-#REF!,IF(AND(H266="Déplacement",N266="Arrivée Chine",B266&gt;#REF!,B266&lt;#REF!),(D266-C266)+(F266-E266)-#REF!,IF(AND(H266="Déplacement",N266="Arrivée Chine",B266&gt;#REF!),(D266-C266)+(F266-E266)-#REF!,IF(AND(H266="Déplacement",((D266-C266)+(F266-E266))&lt;I266),I266,IF(AND(H266="Déplacement",N266="Arrivée Chine",B266&lt;#REF!),(D266-C266)+(F266-E266)-#REF!,IF(AND(H266="Déplacement",N266="Retour Chine",B266&gt;=#REF!,B266&lt;=#REF!),(D266-C266)+(F266-E266)+#REF!,IF(AND(H266="Déplacement",N266="Retour Chine",B266&gt;#REF!,B266&lt;#REF!),(D266-C266)+(F266-E266)+#REF!,IF(AND(H266="Déplacement",N266="Retour Chine",B266&gt;#REF!),(D266-C266)+(F266-E266)+#REF!,IF(AND(H266="Déplacement",((D266-C266)+(F266-E266))&lt;I266),I266,IF(AND(H266="Déplacement",N266="Retour Chine",B266&lt;#REF!),(D266-C266)+(F266-E266)+#REF!,(D266-C266)+(F266-E266))))))))))))</f>
        <v>#REF!</v>
      </c>
      <c r="K266" s="153" t="e">
        <f>IF(L266&gt;0,#REF!-L266,0)</f>
        <v>#REF!</v>
      </c>
      <c r="L266" s="154" t="e">
        <f>IF(OR(H266="Recup"),#REF!-J266,#REF!)</f>
        <v>#REF!</v>
      </c>
      <c r="M266" s="199"/>
      <c r="N266" s="200"/>
      <c r="O266" s="149" t="e">
        <f t="shared" si="19"/>
        <v>#REF!</v>
      </c>
      <c r="P266" s="150" t="str">
        <f t="shared" si="20"/>
        <v/>
      </c>
      <c r="Q266" s="361"/>
      <c r="R266" s="381"/>
      <c r="S266" s="201"/>
      <c r="T266" s="397"/>
      <c r="U266" s="386"/>
      <c r="V266" s="113" t="s">
        <v>3</v>
      </c>
      <c r="W266" s="114" t="e">
        <f>IF(G262="Enceinte",(SUM(L262:L266))-COUNTIF(H262:H266,"Recup")*#REF!,SUM(L262:L266))</f>
        <v>#REF!</v>
      </c>
      <c r="X266" s="115" t="s">
        <v>59</v>
      </c>
      <c r="Y266" s="116">
        <f>COUNTIF(H262:H266,"sans solde")</f>
        <v>0</v>
      </c>
      <c r="Z266" s="328" t="s">
        <v>148</v>
      </c>
    </row>
    <row r="267" spans="1:29" s="41" customFormat="1" x14ac:dyDescent="0.25">
      <c r="A267" s="143" t="s">
        <v>60</v>
      </c>
      <c r="B267" s="144">
        <v>43344</v>
      </c>
      <c r="C267" s="203"/>
      <c r="D267" s="204"/>
      <c r="E267" s="204"/>
      <c r="F267" s="205"/>
      <c r="G267" s="378"/>
      <c r="H267" s="206"/>
      <c r="I267" s="146">
        <f>IF(H267="Normal",#REF!,IF(H267="Recup",#REF!,IF(H267="CP journée",#REF!,IF(H267="Enceinte",#REF!,IF(H267="temps partiel",#REF!,IF(H267="Sans solde",#REF!,IF(H267="Arrêt",#REF!,IF(H267="CP matin",#REF!,IF(H267="Déplacement",#REF!,IF(H267="CP Après-midi",#REF!,IF(H267="Férié",#REF!,IF(H267="Maternité",#REF!,0))))))))))))</f>
        <v>0</v>
      </c>
      <c r="J267" s="145" t="e">
        <f>IF(H267="Demi CP",I267,IF(AND(H267="Déplacement",N267="Arrivée Chine",B267&gt;=#REF!,B267&lt;=#REF!),(D267-C267)+(F267-E267)-#REF!,IF(AND(H267="Déplacement",N267="Arrivée Chine",B267&gt;#REF!,B267&lt;#REF!),(D267-C267)+(F267-E267)-#REF!,IF(AND(H267="Déplacement",N267="Arrivée Chine",B267&gt;#REF!),(D267-C267)+(F267-E267)-#REF!,IF(AND(H267="Déplacement",((D267-C267)+(F267-E267))&lt;I267),I267,IF(AND(H267="Déplacement",N267="Arrivée Chine",B267&lt;#REF!),(D267-C267)+(F267-E267)-#REF!,IF(AND(H267="Déplacement",N267="Retour Chine",B267&gt;=#REF!,B267&lt;=#REF!),(D267-C267)+(F267-E267)+#REF!,IF(AND(H267="Déplacement",N267="Retour Chine",B267&gt;#REF!,B267&lt;#REF!),(D267-C267)+(F267-E267)+#REF!,IF(AND(H267="Déplacement",N267="Retour Chine",B267&gt;#REF!),(D267-C267)+(F267-E267)+#REF!,IF(AND(H267="Déplacement",((D267-C267)+(F267-E267))&lt;I267),I267,IF(AND(H267="Déplacement",N267="Retour Chine",B267&lt;#REF!),(D267-C267)+(F267-E267)+#REF!,(D267-C267)+(F267-E267))))))))))))</f>
        <v>#REF!</v>
      </c>
      <c r="K267" s="161" t="e">
        <f>IF(L267&gt;0,#REF!-L267,0)</f>
        <v>#REF!</v>
      </c>
      <c r="L267" s="162" t="e">
        <f>IF(OR(H267="Recup"),#REF!-J267,#REF!)</f>
        <v>#REF!</v>
      </c>
      <c r="M267" s="199"/>
      <c r="N267" s="200"/>
      <c r="O267" s="149" t="e">
        <f t="shared" si="19"/>
        <v>#REF!</v>
      </c>
      <c r="P267" s="150" t="str">
        <f t="shared" si="20"/>
        <v/>
      </c>
      <c r="Q267" s="361"/>
      <c r="R267" s="381"/>
      <c r="S267" s="201"/>
      <c r="T267" s="397"/>
      <c r="U267" s="386"/>
      <c r="V267" s="119" t="s">
        <v>61</v>
      </c>
      <c r="W267" s="120" t="e">
        <f>IF(AND(G262="Temps partiel",Y264&gt;0),Y264-W268-W264-W265,0)</f>
        <v>#REF!</v>
      </c>
      <c r="X267" s="121" t="s">
        <v>62</v>
      </c>
      <c r="Y267" s="122">
        <f>COUNTIF(H262:H266,"CP journée")+(COUNTIF(H262:H266,"CP matin"))/2+(COUNTIF(H262:H266,"CP Après-midi"))/2</f>
        <v>0</v>
      </c>
      <c r="Z267" s="329"/>
      <c r="AB267" s="179" t="s">
        <v>115</v>
      </c>
      <c r="AC267" s="179" t="s">
        <v>117</v>
      </c>
    </row>
    <row r="268" spans="1:29" s="41" customFormat="1" ht="15.75" thickBot="1" x14ac:dyDescent="0.3">
      <c r="A268" s="164" t="s">
        <v>64</v>
      </c>
      <c r="B268" s="165">
        <v>43345</v>
      </c>
      <c r="C268" s="207"/>
      <c r="D268" s="208"/>
      <c r="E268" s="208"/>
      <c r="F268" s="209"/>
      <c r="G268" s="379"/>
      <c r="H268" s="210"/>
      <c r="I268" s="166">
        <f>IF(H268="Normal",#REF!,IF(H268="Recup",#REF!,IF(H268="CP journée",#REF!,IF(H268="Enceinte",#REF!,IF(H268="temps partiel",#REF!,IF(H268="Sans solde",#REF!,IF(H268="Arrêt",#REF!,IF(H268="CP matin",#REF!,IF(H268="Déplacement",#REF!,IF(H268="CP Après-midi",#REF!,IF(H268="Férié",#REF!,IF(H268="Maternité",#REF!,0))))))))))))</f>
        <v>0</v>
      </c>
      <c r="J268" s="167" t="e">
        <f>IF(H268="Demi CP",I268,IF(AND(H268="Déplacement",N268="Arrivée Chine",B268&gt;=#REF!,B268&lt;=#REF!),(D268-C268)+(F268-E268)-#REF!,IF(AND(H268="Déplacement",N268="Arrivée Chine",B268&gt;#REF!,B268&lt;#REF!),(D268-C268)+(F268-E268)-#REF!,IF(AND(H268="Déplacement",N268="Arrivée Chine",B268&gt;#REF!),(D268-C268)+(F268-E268)-#REF!,IF(AND(H268="Déplacement",((D268-C268)+(F268-E268))&lt;I268),I268,IF(AND(H268="Déplacement",N268="Arrivée Chine",B268&lt;#REF!),(D268-C268)+(F268-E268)-#REF!,IF(AND(H268="Déplacement",N268="Retour Chine",B268&gt;=#REF!,B268&lt;=#REF!),(D268-C268)+(F268-E268)+#REF!,IF(AND(H268="Déplacement",N268="Retour Chine",B268&gt;#REF!,B268&lt;#REF!),(D268-C268)+(F268-E268)+#REF!,IF(AND(H268="Déplacement",N268="Retour Chine",B268&gt;#REF!),(D268-C268)+(F268-E268)+#REF!,IF(AND(H268="Déplacement",((D268-C268)+(F268-E268))&lt;I268),I268,IF(AND(H268="Déplacement",N268="Retour Chine",B268&lt;#REF!),(D268-C268)+(F268-E268)+#REF!,(D268-C268)+(F268-E268))))))))))))</f>
        <v>#REF!</v>
      </c>
      <c r="K268" s="168" t="e">
        <f>IF(L268&gt;0,#REF!-L268,0)</f>
        <v>#REF!</v>
      </c>
      <c r="L268" s="169" t="e">
        <f>IF(OR(H268="Recup"),#REF!-J268,#REF!)</f>
        <v>#REF!</v>
      </c>
      <c r="M268" s="211"/>
      <c r="N268" s="212"/>
      <c r="O268" s="170" t="e">
        <f t="shared" si="19"/>
        <v>#REF!</v>
      </c>
      <c r="P268" s="171" t="str">
        <f t="shared" si="20"/>
        <v/>
      </c>
      <c r="Q268" s="362"/>
      <c r="R268" s="382"/>
      <c r="S268" s="213"/>
      <c r="T268" s="397"/>
      <c r="U268" s="387"/>
      <c r="V268" s="129" t="s">
        <v>65</v>
      </c>
      <c r="W268" s="130" t="e">
        <f>IF(AND(G262="Temps partiel",Y264&gt;3),Y264-3-W264-W265,0)</f>
        <v>#REF!</v>
      </c>
      <c r="X268" s="131" t="s">
        <v>66</v>
      </c>
      <c r="Y268" s="132" t="e">
        <f>W262+(W263*1.25)+(W264*1.5)+(W265*2)+(W267*1.1)+(W268*1.25)</f>
        <v>#REF!</v>
      </c>
      <c r="Z268" s="244" t="e">
        <f>IF(SUM(J262:J268)*24-SUM(I262:I268)*24&lt;0,(SUM(J262:J268)*24-SUM(I262:I268)*24),0)</f>
        <v>#REF!</v>
      </c>
      <c r="AB268" s="179"/>
      <c r="AC268" s="179"/>
    </row>
    <row r="269" spans="1:29" s="41" customFormat="1" ht="30" customHeight="1" x14ac:dyDescent="0.25">
      <c r="A269" s="173" t="s">
        <v>43</v>
      </c>
      <c r="B269" s="134">
        <v>43346</v>
      </c>
      <c r="C269" s="188">
        <v>0.375</v>
      </c>
      <c r="D269" s="189">
        <v>0.54166666666666663</v>
      </c>
      <c r="E269" s="189">
        <v>0.58333333333333337</v>
      </c>
      <c r="F269" s="190">
        <v>0.70833333333333337</v>
      </c>
      <c r="G269" s="377"/>
      <c r="H269" s="191" t="s">
        <v>44</v>
      </c>
      <c r="I269" s="136" t="e">
        <f>IF(H269="Normal",#REF!,IF(H269="Recup",#REF!,IF(H269="CP journée",#REF!,IF(H269="Enceinte",#REF!,IF(H269="temps partiel",#REF!,IF(H269="Sans solde",#REF!,IF(H269="Arrêt",#REF!,IF(H269="CP matin",#REF!,IF(H269="Déplacement",#REF!,IF(H269="CP Après-midi",#REF!,IF(H269="Férié",#REF!,IF(H269="Maternité",#REF!,0))))))))))))</f>
        <v>#REF!</v>
      </c>
      <c r="J269" s="135" t="e">
        <f>IF(H269="Demi CP",I269,IF(AND(H269="Déplacement",N269="Arrivée Chine",B269&gt;=#REF!,B269&lt;=#REF!),(D269-C269)+(F269-E269)-#REF!,IF(AND(H269="Déplacement",N269="Arrivée Chine",B269&gt;#REF!,B269&lt;#REF!),(D269-C269)+(F269-E269)-#REF!,IF(AND(H269="Déplacement",N269="Arrivée Chine",B269&gt;#REF!),(D269-C269)+(F269-E269)-#REF!,IF(AND(H269="Déplacement",((D269-C269)+(F269-E269))&lt;I269),I269,IF(AND(H269="Déplacement",N269="Arrivée Chine",B269&lt;#REF!),(D269-C269)+(F269-E269)-#REF!,IF(AND(H269="Déplacement",N269="Retour Chine",B269&gt;=#REF!,B269&lt;=#REF!),(D269-C269)+(F269-E269)+#REF!,IF(AND(H269="Déplacement",N269="Retour Chine",B269&gt;#REF!,B269&lt;#REF!),(D269-C269)+(F269-E269)+#REF!,IF(AND(H269="Déplacement",N269="Retour Chine",B269&gt;#REF!),(D269-C269)+(F269-E269)+#REF!,IF(AND(H269="Déplacement",((D269-C269)+(F269-E269))&lt;I269),I269,IF(AND(H269="Déplacement",N269="Retour Chine",B269&lt;#REF!),(D269-C269)+(F269-E269)+#REF!,(D269-C269)+(F269-E269))))))))))))</f>
        <v>#REF!</v>
      </c>
      <c r="K269" s="137" t="e">
        <f>IF(L269&gt;0,#REF!-L269,0)</f>
        <v>#REF!</v>
      </c>
      <c r="L269" s="138" t="e">
        <f>IF(OR(H269="Recup"),#REF!-J269,#REF!)</f>
        <v>#REF!</v>
      </c>
      <c r="M269" s="192"/>
      <c r="N269" s="193"/>
      <c r="O269" s="139" t="e">
        <f t="shared" si="19"/>
        <v>#REF!</v>
      </c>
      <c r="P269" s="140" t="str">
        <f t="shared" si="20"/>
        <v/>
      </c>
      <c r="Q269" s="391" t="s">
        <v>45</v>
      </c>
      <c r="R269" s="380" t="s">
        <v>46</v>
      </c>
      <c r="S269" s="194"/>
      <c r="T269" s="398" t="s">
        <v>115</v>
      </c>
      <c r="U269" s="368" t="s">
        <v>118</v>
      </c>
      <c r="V269" s="214" t="s">
        <v>49</v>
      </c>
      <c r="W269" s="215" t="e">
        <f>IF(AND(G269="",(Y271)&gt;0),Y271-W270-W271,IF(AND(G269="Enceinte",(Y271)&gt;0),Y271-W270-W271,0))</f>
        <v>#REF!</v>
      </c>
      <c r="X269" s="216" t="s">
        <v>34</v>
      </c>
      <c r="Y269" s="217" t="e">
        <f>(SUM(I269:I273)*24+SUM(K269:K273)*24)</f>
        <v>#REF!</v>
      </c>
      <c r="Z269" s="218" t="s">
        <v>50</v>
      </c>
      <c r="AA269" s="219"/>
      <c r="AB269" s="141" t="s">
        <v>49</v>
      </c>
      <c r="AC269" s="142" t="e">
        <f t="shared" ref="AC269:AC275" si="24">W262+W269+W276+W283+W290</f>
        <v>#REF!</v>
      </c>
    </row>
    <row r="270" spans="1:29" s="41" customFormat="1" ht="15.75" thickBot="1" x14ac:dyDescent="0.3">
      <c r="A270" s="143" t="s">
        <v>51</v>
      </c>
      <c r="B270" s="144">
        <v>43347</v>
      </c>
      <c r="C270" s="195">
        <v>0.375</v>
      </c>
      <c r="D270" s="196">
        <v>0.54166666666666663</v>
      </c>
      <c r="E270" s="196">
        <v>0.58333333333333337</v>
      </c>
      <c r="F270" s="197">
        <v>0.70833333333333337</v>
      </c>
      <c r="G270" s="378"/>
      <c r="H270" s="198" t="s">
        <v>44</v>
      </c>
      <c r="I270" s="146" t="e">
        <f>IF(H270="Normal",#REF!,IF(H270="Recup",#REF!,IF(H270="CP journée",#REF!,IF(H270="Enceinte",#REF!,IF(H270="temps partiel",#REF!,IF(H270="Sans solde",#REF!,IF(H270="Arrêt",#REF!,IF(H270="CP matin",#REF!,IF(H270="Déplacement",#REF!,IF(H270="CP Après-midi",#REF!,IF(H270="Férié",#REF!,IF(H270="Maternité",#REF!,0))))))))))))</f>
        <v>#REF!</v>
      </c>
      <c r="J270" s="145" t="e">
        <f>IF(H270="Demi CP",I270,IF(AND(H270="Déplacement",N270="Arrivée Chine",B270&gt;=#REF!,B270&lt;=#REF!),(D270-C270)+(F270-E270)-#REF!,IF(AND(H270="Déplacement",N270="Arrivée Chine",B270&gt;#REF!,B270&lt;#REF!),(D270-C270)+(F270-E270)-#REF!,IF(AND(H270="Déplacement",N270="Arrivée Chine",B270&gt;#REF!),(D270-C270)+(F270-E270)-#REF!,IF(AND(H270="Déplacement",((D270-C270)+(F270-E270))&lt;I270),I270,IF(AND(H270="Déplacement",N270="Arrivée Chine",B270&lt;#REF!),(D270-C270)+(F270-E270)-#REF!,IF(AND(H270="Déplacement",N270="Retour Chine",B270&gt;=#REF!,B270&lt;=#REF!),(D270-C270)+(F270-E270)+#REF!,IF(AND(H270="Déplacement",N270="Retour Chine",B270&gt;#REF!,B270&lt;#REF!),(D270-C270)+(F270-E270)+#REF!,IF(AND(H270="Déplacement",N270="Retour Chine",B270&gt;#REF!),(D270-C270)+(F270-E270)+#REF!,IF(AND(H270="Déplacement",((D270-C270)+(F270-E270))&lt;I270),I270,IF(AND(H270="Déplacement",N270="Retour Chine",B270&lt;#REF!),(D270-C270)+(F270-E270)+#REF!,(D270-C270)+(F270-E270))))))))))))</f>
        <v>#REF!</v>
      </c>
      <c r="K270" s="147" t="e">
        <f>IF(L270&gt;0,#REF!-L270,0)</f>
        <v>#REF!</v>
      </c>
      <c r="L270" s="148" t="e">
        <f>IF(OR(H270="Recup"),#REF!-J270,#REF!)</f>
        <v>#REF!</v>
      </c>
      <c r="M270" s="199"/>
      <c r="N270" s="200"/>
      <c r="O270" s="149" t="e">
        <f t="shared" si="19"/>
        <v>#REF!</v>
      </c>
      <c r="P270" s="150" t="str">
        <f t="shared" si="20"/>
        <v/>
      </c>
      <c r="Q270" s="361"/>
      <c r="R270" s="381"/>
      <c r="S270" s="201"/>
      <c r="T270" s="399"/>
      <c r="U270" s="369"/>
      <c r="V270" s="220" t="s">
        <v>52</v>
      </c>
      <c r="W270" s="221" t="e">
        <f>IF(AND(G269="",(Y270-35)&gt;0),(Y270-35-W271-W272),IF(AND(G269="Enceinte",(Y270-35)&gt;0),(Y270-35-W271-W272),0))</f>
        <v>#REF!</v>
      </c>
      <c r="X270" s="222" t="s">
        <v>35</v>
      </c>
      <c r="Y270" s="223" t="e">
        <f>(SUM(J269:J275))*24-(SUM(O269:O275))*24</f>
        <v>#REF!</v>
      </c>
      <c r="Z270" s="224">
        <f>SUM(P269:P275)</f>
        <v>0</v>
      </c>
      <c r="AA270" s="219"/>
      <c r="AB270" s="151" t="s">
        <v>52</v>
      </c>
      <c r="AC270" s="152" t="e">
        <f t="shared" si="24"/>
        <v>#REF!</v>
      </c>
    </row>
    <row r="271" spans="1:29" s="41" customFormat="1" ht="15.75" thickBot="1" x14ac:dyDescent="0.3">
      <c r="A271" s="143" t="s">
        <v>53</v>
      </c>
      <c r="B271" s="144">
        <v>43348</v>
      </c>
      <c r="C271" s="195">
        <v>0.375</v>
      </c>
      <c r="D271" s="196">
        <v>0.54166666666666663</v>
      </c>
      <c r="E271" s="196">
        <v>0.58333333333333337</v>
      </c>
      <c r="F271" s="197">
        <v>0.70833333333333337</v>
      </c>
      <c r="G271" s="378"/>
      <c r="H271" s="198" t="s">
        <v>44</v>
      </c>
      <c r="I271" s="146" t="e">
        <f>IF(H271="Normal",#REF!,IF(H271="Recup",#REF!,IF(H271="CP journée",#REF!,IF(H271="Enceinte",#REF!,IF(H271="temps partiel",#REF!,IF(H271="Sans solde",#REF!,IF(H271="Arrêt",#REF!,IF(H271="CP matin",#REF!,IF(H271="Déplacement",#REF!,IF(H271="CP Après-midi",#REF!,IF(H271="Férié",#REF!,IF(H271="Maternité",#REF!,0))))))))))))</f>
        <v>#REF!</v>
      </c>
      <c r="J271" s="145" t="e">
        <f>IF(H271="Demi CP",I271,IF(AND(H271="Déplacement",N271="Arrivée Chine",B271&gt;=#REF!,B271&lt;=#REF!),(D271-C271)+(F271-E271)-#REF!,IF(AND(H271="Déplacement",N271="Arrivée Chine",B271&gt;#REF!,B271&lt;#REF!),(D271-C271)+(F271-E271)-#REF!,IF(AND(H271="Déplacement",N271="Arrivée Chine",B271&gt;#REF!),(D271-C271)+(F271-E271)-#REF!,IF(AND(H271="Déplacement",((D271-C271)+(F271-E271))&lt;I271),I271,IF(AND(H271="Déplacement",N271="Arrivée Chine",B271&lt;#REF!),(D271-C271)+(F271-E271)-#REF!,IF(AND(H271="Déplacement",N271="Retour Chine",B271&gt;=#REF!,B271&lt;=#REF!),(D271-C271)+(F271-E271)+#REF!,IF(AND(H271="Déplacement",N271="Retour Chine",B271&gt;#REF!,B271&lt;#REF!),(D271-C271)+(F271-E271)+#REF!,IF(AND(H271="Déplacement",N271="Retour Chine",B271&gt;#REF!),(D271-C271)+(F271-E271)+#REF!,IF(AND(H271="Déplacement",((D271-C271)+(F271-E271))&lt;I271),I271,IF(AND(H271="Déplacement",N271="Retour Chine",B271&lt;#REF!),(D271-C271)+(F271-E271)+#REF!,(D271-C271)+(F271-E271))))))))))))</f>
        <v>#REF!</v>
      </c>
      <c r="K271" s="153" t="e">
        <f>IF(L271&gt;0,#REF!-L271,0)</f>
        <v>#REF!</v>
      </c>
      <c r="L271" s="154" t="e">
        <f>IF(OR(H271="Recup"),#REF!-J271,#REF!)</f>
        <v>#REF!</v>
      </c>
      <c r="M271" s="199"/>
      <c r="N271" s="200"/>
      <c r="O271" s="149" t="e">
        <f t="shared" si="19"/>
        <v>#REF!</v>
      </c>
      <c r="P271" s="150" t="str">
        <f t="shared" si="20"/>
        <v/>
      </c>
      <c r="Q271" s="361"/>
      <c r="R271" s="381"/>
      <c r="S271" s="201"/>
      <c r="T271" s="399"/>
      <c r="U271" s="369"/>
      <c r="V271" s="225">
        <v>0.5</v>
      </c>
      <c r="W271" s="221" t="e">
        <f>IF((Y270-43)&lt;0,0,(Y270-43))</f>
        <v>#REF!</v>
      </c>
      <c r="X271" s="226" t="s">
        <v>54</v>
      </c>
      <c r="Y271" s="227" t="e">
        <f>(Y270-Y269)-J275*24</f>
        <v>#REF!</v>
      </c>
      <c r="Z271" s="228" t="s">
        <v>55</v>
      </c>
      <c r="AA271" s="219"/>
      <c r="AB271" s="155">
        <v>0.5</v>
      </c>
      <c r="AC271" s="152" t="e">
        <f t="shared" si="24"/>
        <v>#REF!</v>
      </c>
    </row>
    <row r="272" spans="1:29" s="41" customFormat="1" ht="15.75" thickBot="1" x14ac:dyDescent="0.3">
      <c r="A272" s="143" t="s">
        <v>56</v>
      </c>
      <c r="B272" s="144">
        <v>43349</v>
      </c>
      <c r="C272" s="195">
        <v>0.375</v>
      </c>
      <c r="D272" s="196">
        <v>0.54166666666666663</v>
      </c>
      <c r="E272" s="196">
        <v>0.58333333333333337</v>
      </c>
      <c r="F272" s="197">
        <v>0.70833333333333337</v>
      </c>
      <c r="G272" s="378"/>
      <c r="H272" s="202" t="s">
        <v>44</v>
      </c>
      <c r="I272" s="146" t="e">
        <f>IF(H272="Normal",#REF!,IF(H272="Recup",#REF!,IF(H272="CP journée",#REF!,IF(H272="Enceinte",#REF!,IF(H272="temps partiel",#REF!,IF(H272="Sans solde",#REF!,IF(H272="Arrêt",#REF!,IF(H272="CP matin",#REF!,IF(H272="Déplacement",#REF!,IF(H272="CP Après-midi",#REF!,IF(H272="Férié",#REF!,IF(H272="Maternité",#REF!,0))))))))))))</f>
        <v>#REF!</v>
      </c>
      <c r="J272" s="145" t="e">
        <f>IF(H272="Demi CP",I272,IF(AND(H272="Déplacement",N272="Arrivée Chine",B272&gt;=#REF!,B272&lt;=#REF!),(D272-C272)+(F272-E272)-#REF!,IF(AND(H272="Déplacement",N272="Arrivée Chine",B272&gt;#REF!,B272&lt;#REF!),(D272-C272)+(F272-E272)-#REF!,IF(AND(H272="Déplacement",N272="Arrivée Chine",B272&gt;#REF!),(D272-C272)+(F272-E272)-#REF!,IF(AND(H272="Déplacement",((D272-C272)+(F272-E272))&lt;I272),I272,IF(AND(H272="Déplacement",N272="Arrivée Chine",B272&lt;#REF!),(D272-C272)+(F272-E272)-#REF!,IF(AND(H272="Déplacement",N272="Retour Chine",B272&gt;=#REF!,B272&lt;=#REF!),(D272-C272)+(F272-E272)+#REF!,IF(AND(H272="Déplacement",N272="Retour Chine",B272&gt;#REF!,B272&lt;#REF!),(D272-C272)+(F272-E272)+#REF!,IF(AND(H272="Déplacement",N272="Retour Chine",B272&gt;#REF!),(D272-C272)+(F272-E272)+#REF!,IF(AND(H272="Déplacement",((D272-C272)+(F272-E272))&lt;I272),I272,IF(AND(H272="Déplacement",N272="Retour Chine",B272&lt;#REF!),(D272-C272)+(F272-E272)+#REF!,(D272-C272)+(F272-E272))))))))))))</f>
        <v>#REF!</v>
      </c>
      <c r="K272" s="156" t="e">
        <f>IF(L272&gt;0,#REF!-L272,0)</f>
        <v>#REF!</v>
      </c>
      <c r="L272" s="157" t="e">
        <f>IF(OR(H272="Recup"),#REF!-J272,#REF!)</f>
        <v>#REF!</v>
      </c>
      <c r="M272" s="199"/>
      <c r="N272" s="200"/>
      <c r="O272" s="149" t="e">
        <f t="shared" si="19"/>
        <v>#REF!</v>
      </c>
      <c r="P272" s="150" t="str">
        <f t="shared" si="20"/>
        <v/>
      </c>
      <c r="Q272" s="361"/>
      <c r="R272" s="381"/>
      <c r="S272" s="201"/>
      <c r="T272" s="399"/>
      <c r="U272" s="369"/>
      <c r="V272" s="229">
        <v>1</v>
      </c>
      <c r="W272" s="221" t="e">
        <f>IF(M275="",J275*24,0)</f>
        <v>#REF!</v>
      </c>
      <c r="X272" s="230" t="s">
        <v>57</v>
      </c>
      <c r="Y272" s="231">
        <f>COUNTIF(H269:H273,"Arrêt")</f>
        <v>0</v>
      </c>
      <c r="Z272" s="228">
        <f>COUNTIF(H269:H273,"Férié")</f>
        <v>0</v>
      </c>
      <c r="AA272" s="219"/>
      <c r="AB272" s="158">
        <v>1</v>
      </c>
      <c r="AC272" s="152" t="e">
        <f t="shared" si="24"/>
        <v>#REF!</v>
      </c>
    </row>
    <row r="273" spans="1:29" s="41" customFormat="1" ht="15.75" customHeight="1" thickBot="1" x14ac:dyDescent="0.3">
      <c r="A273" s="143" t="s">
        <v>58</v>
      </c>
      <c r="B273" s="144">
        <v>43350</v>
      </c>
      <c r="C273" s="195">
        <v>0.375</v>
      </c>
      <c r="D273" s="196">
        <v>0.54166666666666663</v>
      </c>
      <c r="E273" s="196">
        <v>0.58333333333333337</v>
      </c>
      <c r="F273" s="197">
        <v>0.70833333333333337</v>
      </c>
      <c r="G273" s="378"/>
      <c r="H273" s="198" t="s">
        <v>44</v>
      </c>
      <c r="I273" s="146" t="e">
        <f>IF(H273="Normal",#REF!,IF(H273="Recup",#REF!,IF(H273="CP journée",#REF!,IF(H273="Enceinte",#REF!,IF(H273="temps partiel",#REF!,IF(H273="Sans solde",#REF!,IF(H273="Arrêt",#REF!,IF(H273="CP matin",#REF!,IF(H273="Déplacement",#REF!,IF(H273="CP Après-midi",#REF!,IF(H273="Férié",#REF!,IF(H273="Maternité",#REF!,0))))))))))))</f>
        <v>#REF!</v>
      </c>
      <c r="J273" s="145" t="e">
        <f>IF(H273="Demi CP",I273,IF(AND(H273="Déplacement",N273="Arrivée Chine",B273&gt;=#REF!,B273&lt;=#REF!),(D273-C273)+(F273-E273)-#REF!,IF(AND(H273="Déplacement",N273="Arrivée Chine",B273&gt;#REF!,B273&lt;#REF!),(D273-C273)+(F273-E273)-#REF!,IF(AND(H273="Déplacement",N273="Arrivée Chine",B273&gt;#REF!),(D273-C273)+(F273-E273)-#REF!,IF(AND(H273="Déplacement",((D273-C273)+(F273-E273))&lt;I273),I273,IF(AND(H273="Déplacement",N273="Arrivée Chine",B273&lt;#REF!),(D273-C273)+(F273-E273)-#REF!,IF(AND(H273="Déplacement",N273="Retour Chine",B273&gt;=#REF!,B273&lt;=#REF!),(D273-C273)+(F273-E273)+#REF!,IF(AND(H273="Déplacement",N273="Retour Chine",B273&gt;#REF!,B273&lt;#REF!),(D273-C273)+(F273-E273)+#REF!,IF(AND(H273="Déplacement",N273="Retour Chine",B273&gt;#REF!),(D273-C273)+(F273-E273)+#REF!,IF(AND(H273="Déplacement",((D273-C273)+(F273-E273))&lt;I273),I273,IF(AND(H273="Déplacement",N273="Retour Chine",B273&lt;#REF!),(D273-C273)+(F273-E273)+#REF!,(D273-C273)+(F273-E273))))))))))))</f>
        <v>#REF!</v>
      </c>
      <c r="K273" s="153" t="e">
        <f>IF(L273&gt;0,#REF!-L273,0)</f>
        <v>#REF!</v>
      </c>
      <c r="L273" s="154" t="e">
        <f>IF(OR(H273="Recup"),#REF!-J273,#REF!)</f>
        <v>#REF!</v>
      </c>
      <c r="M273" s="199"/>
      <c r="N273" s="200"/>
      <c r="O273" s="149" t="e">
        <f t="shared" si="19"/>
        <v>#REF!</v>
      </c>
      <c r="P273" s="150" t="str">
        <f t="shared" si="20"/>
        <v/>
      </c>
      <c r="Q273" s="361"/>
      <c r="R273" s="381"/>
      <c r="S273" s="201"/>
      <c r="T273" s="399"/>
      <c r="U273" s="369"/>
      <c r="V273" s="232" t="s">
        <v>3</v>
      </c>
      <c r="W273" s="233" t="e">
        <f>IF(G269="Enceinte",(SUM(L269:L273))-COUNTIF(H269:H273,"Recup")*#REF!,SUM(L269:L273))</f>
        <v>#REF!</v>
      </c>
      <c r="X273" s="234" t="s">
        <v>59</v>
      </c>
      <c r="Y273" s="235">
        <f>COUNTIF(H269:H273,"sans solde")</f>
        <v>0</v>
      </c>
      <c r="Z273" s="389" t="s">
        <v>148</v>
      </c>
      <c r="AA273" s="219"/>
      <c r="AB273" s="159" t="s">
        <v>3</v>
      </c>
      <c r="AC273" s="160" t="e">
        <f t="shared" si="24"/>
        <v>#REF!</v>
      </c>
    </row>
    <row r="274" spans="1:29" s="41" customFormat="1" x14ac:dyDescent="0.25">
      <c r="A274" s="143" t="s">
        <v>60</v>
      </c>
      <c r="B274" s="144">
        <v>43351</v>
      </c>
      <c r="C274" s="203"/>
      <c r="D274" s="204"/>
      <c r="E274" s="204"/>
      <c r="F274" s="205"/>
      <c r="G274" s="378"/>
      <c r="H274" s="206"/>
      <c r="I274" s="146">
        <f>IF(H274="Normal",#REF!,IF(H274="Recup",#REF!,IF(H274="CP journée",#REF!,IF(H274="Enceinte",#REF!,IF(H274="temps partiel",#REF!,IF(H274="Sans solde",#REF!,IF(H274="Arrêt",#REF!,IF(H274="CP matin",#REF!,IF(H274="Déplacement",#REF!,IF(H274="CP Après-midi",#REF!,IF(H274="Férié",#REF!,IF(H274="Maternité",#REF!,0))))))))))))</f>
        <v>0</v>
      </c>
      <c r="J274" s="145" t="e">
        <f>IF(H274="Demi CP",I274,IF(AND(H274="Déplacement",N274="Arrivée Chine",B274&gt;=#REF!,B274&lt;=#REF!),(D274-C274)+(F274-E274)-#REF!,IF(AND(H274="Déplacement",N274="Arrivée Chine",B274&gt;#REF!,B274&lt;#REF!),(D274-C274)+(F274-E274)-#REF!,IF(AND(H274="Déplacement",N274="Arrivée Chine",B274&gt;#REF!),(D274-C274)+(F274-E274)-#REF!,IF(AND(H274="Déplacement",((D274-C274)+(F274-E274))&lt;I274),I274,IF(AND(H274="Déplacement",N274="Arrivée Chine",B274&lt;#REF!),(D274-C274)+(F274-E274)-#REF!,IF(AND(H274="Déplacement",N274="Retour Chine",B274&gt;=#REF!,B274&lt;=#REF!),(D274-C274)+(F274-E274)+#REF!,IF(AND(H274="Déplacement",N274="Retour Chine",B274&gt;#REF!,B274&lt;#REF!),(D274-C274)+(F274-E274)+#REF!,IF(AND(H274="Déplacement",N274="Retour Chine",B274&gt;#REF!),(D274-C274)+(F274-E274)+#REF!,IF(AND(H274="Déplacement",((D274-C274)+(F274-E274))&lt;I274),I274,IF(AND(H274="Déplacement",N274="Retour Chine",B274&lt;#REF!),(D274-C274)+(F274-E274)+#REF!,(D274-C274)+(F274-E274))))))))))))</f>
        <v>#REF!</v>
      </c>
      <c r="K274" s="161" t="e">
        <f>IF(L274&gt;0,#REF!-L274,0)</f>
        <v>#REF!</v>
      </c>
      <c r="L274" s="162" t="e">
        <f>IF(OR(H274="Recup"),#REF!-J274,#REF!)</f>
        <v>#REF!</v>
      </c>
      <c r="M274" s="199"/>
      <c r="N274" s="200"/>
      <c r="O274" s="149" t="e">
        <f t="shared" si="19"/>
        <v>#REF!</v>
      </c>
      <c r="P274" s="150" t="str">
        <f t="shared" si="20"/>
        <v/>
      </c>
      <c r="Q274" s="361"/>
      <c r="R274" s="381"/>
      <c r="S274" s="201"/>
      <c r="T274" s="399"/>
      <c r="U274" s="369"/>
      <c r="V274" s="236" t="s">
        <v>61</v>
      </c>
      <c r="W274" s="237" t="e">
        <f>IF(AND(G269="Temps partiel",Y271&gt;0),Y271-W275-W271-W272,0)</f>
        <v>#REF!</v>
      </c>
      <c r="X274" s="238" t="s">
        <v>62</v>
      </c>
      <c r="Y274" s="239">
        <f>COUNTIF(H269:H273,"CP journée")+(COUNTIF(H269:H273,"CP matin"))/2+(COUNTIF(H269:H273,"CP Après-midi"))/2</f>
        <v>0</v>
      </c>
      <c r="Z274" s="390"/>
      <c r="AA274" s="219"/>
      <c r="AB274" s="163" t="s">
        <v>61</v>
      </c>
      <c r="AC274" s="152" t="e">
        <f t="shared" si="24"/>
        <v>#REF!</v>
      </c>
    </row>
    <row r="275" spans="1:29" s="41" customFormat="1" ht="15.75" thickBot="1" x14ac:dyDescent="0.3">
      <c r="A275" s="164" t="s">
        <v>64</v>
      </c>
      <c r="B275" s="165">
        <v>43352</v>
      </c>
      <c r="C275" s="207"/>
      <c r="D275" s="208"/>
      <c r="E275" s="208"/>
      <c r="F275" s="209"/>
      <c r="G275" s="379"/>
      <c r="H275" s="210"/>
      <c r="I275" s="166">
        <f>IF(H275="Normal",#REF!,IF(H275="Recup",#REF!,IF(H275="CP journée",#REF!,IF(H275="Enceinte",#REF!,IF(H275="temps partiel",#REF!,IF(H275="Sans solde",#REF!,IF(H275="Arrêt",#REF!,IF(H275="CP matin",#REF!,IF(H275="Déplacement",#REF!,IF(H275="CP Après-midi",#REF!,IF(H275="Férié",#REF!,IF(H275="Maternité",#REF!,0))))))))))))</f>
        <v>0</v>
      </c>
      <c r="J275" s="167" t="e">
        <f>IF(H275="Demi CP",I275,IF(AND(H275="Déplacement",N275="Arrivée Chine",B275&gt;=#REF!,B275&lt;=#REF!),(D275-C275)+(F275-E275)-#REF!,IF(AND(H275="Déplacement",N275="Arrivée Chine",B275&gt;#REF!,B275&lt;#REF!),(D275-C275)+(F275-E275)-#REF!,IF(AND(H275="Déplacement",N275="Arrivée Chine",B275&gt;#REF!),(D275-C275)+(F275-E275)-#REF!,IF(AND(H275="Déplacement",((D275-C275)+(F275-E275))&lt;I275),I275,IF(AND(H275="Déplacement",N275="Arrivée Chine",B275&lt;#REF!),(D275-C275)+(F275-E275)-#REF!,IF(AND(H275="Déplacement",N275="Retour Chine",B275&gt;=#REF!,B275&lt;=#REF!),(D275-C275)+(F275-E275)+#REF!,IF(AND(H275="Déplacement",N275="Retour Chine",B275&gt;#REF!,B275&lt;#REF!),(D275-C275)+(F275-E275)+#REF!,IF(AND(H275="Déplacement",N275="Retour Chine",B275&gt;#REF!),(D275-C275)+(F275-E275)+#REF!,IF(AND(H275="Déplacement",((D275-C275)+(F275-E275))&lt;I275),I275,IF(AND(H275="Déplacement",N275="Retour Chine",B275&lt;#REF!),(D275-C275)+(F275-E275)+#REF!,(D275-C275)+(F275-E275))))))))))))</f>
        <v>#REF!</v>
      </c>
      <c r="K275" s="168" t="e">
        <f>IF(L275&gt;0,#REF!-L275,0)</f>
        <v>#REF!</v>
      </c>
      <c r="L275" s="169" t="e">
        <f>IF(OR(H275="Recup"),#REF!-J275,#REF!)</f>
        <v>#REF!</v>
      </c>
      <c r="M275" s="211"/>
      <c r="N275" s="212"/>
      <c r="O275" s="170" t="e">
        <f t="shared" si="19"/>
        <v>#REF!</v>
      </c>
      <c r="P275" s="171" t="str">
        <f t="shared" si="20"/>
        <v/>
      </c>
      <c r="Q275" s="362"/>
      <c r="R275" s="382"/>
      <c r="S275" s="213"/>
      <c r="T275" s="399"/>
      <c r="U275" s="370"/>
      <c r="V275" s="240" t="s">
        <v>65</v>
      </c>
      <c r="W275" s="241" t="e">
        <f>IF(AND(G269="Temps partiel",Y271&gt;3),Y271-3-W271-W272,0)</f>
        <v>#REF!</v>
      </c>
      <c r="X275" s="242" t="s">
        <v>66</v>
      </c>
      <c r="Y275" s="243" t="e">
        <f>W269+(W270*1.25)+(W271*1.5)+(W272*2)+(W274*1.1)+(W275*1.25)</f>
        <v>#REF!</v>
      </c>
      <c r="Z275" s="244" t="e">
        <f>IF(SUM(J269:J275)*24-SUM(I269:I275)*24&lt;0,(SUM(J269:J275)*24-SUM(I269:I275)*24),0)</f>
        <v>#REF!</v>
      </c>
      <c r="AA275" s="219"/>
      <c r="AB275" s="172" t="s">
        <v>65</v>
      </c>
      <c r="AC275" s="152" t="e">
        <f t="shared" si="24"/>
        <v>#REF!</v>
      </c>
    </row>
    <row r="276" spans="1:29" s="41" customFormat="1" ht="30" customHeight="1" x14ac:dyDescent="0.25">
      <c r="A276" s="133" t="s">
        <v>43</v>
      </c>
      <c r="B276" s="134">
        <v>43353</v>
      </c>
      <c r="C276" s="188">
        <v>0.375</v>
      </c>
      <c r="D276" s="189">
        <v>0.54166666666666663</v>
      </c>
      <c r="E276" s="189">
        <v>0.58333333333333337</v>
      </c>
      <c r="F276" s="190">
        <v>0.70833333333333337</v>
      </c>
      <c r="G276" s="377"/>
      <c r="H276" s="191" t="s">
        <v>44</v>
      </c>
      <c r="I276" s="136" t="e">
        <f>IF(H276="Normal",#REF!,IF(H276="Recup",#REF!,IF(H276="CP journée",#REF!,IF(H276="Enceinte",#REF!,IF(H276="temps partiel",#REF!,IF(H276="Sans solde",#REF!,IF(H276="Arrêt",#REF!,IF(H276="CP matin",#REF!,IF(H276="Déplacement",#REF!,IF(H276="CP Après-midi",#REF!,IF(H276="Férié",#REF!,IF(H276="Maternité",#REF!,0))))))))))))</f>
        <v>#REF!</v>
      </c>
      <c r="J276" s="135" t="e">
        <f>IF(H276="Demi CP",I276,IF(AND(H276="Déplacement",N276="Arrivée Chine",B276&gt;=#REF!,B276&lt;=#REF!),(D276-C276)+(F276-E276)-#REF!,IF(AND(H276="Déplacement",N276="Arrivée Chine",B276&gt;#REF!,B276&lt;#REF!),(D276-C276)+(F276-E276)-#REF!,IF(AND(H276="Déplacement",N276="Arrivée Chine",B276&gt;#REF!),(D276-C276)+(F276-E276)-#REF!,IF(AND(H276="Déplacement",((D276-C276)+(F276-E276))&lt;I276),I276,IF(AND(H276="Déplacement",N276="Arrivée Chine",B276&lt;#REF!),(D276-C276)+(F276-E276)-#REF!,IF(AND(H276="Déplacement",N276="Retour Chine",B276&gt;=#REF!,B276&lt;=#REF!),(D276-C276)+(F276-E276)+#REF!,IF(AND(H276="Déplacement",N276="Retour Chine",B276&gt;#REF!,B276&lt;#REF!),(D276-C276)+(F276-E276)+#REF!,IF(AND(H276="Déplacement",N276="Retour Chine",B276&gt;#REF!),(D276-C276)+(F276-E276)+#REF!,IF(AND(H276="Déplacement",((D276-C276)+(F276-E276))&lt;I276),I276,IF(AND(H276="Déplacement",N276="Retour Chine",B276&lt;#REF!),(D276-C276)+(F276-E276)+#REF!,(D276-C276)+(F276-E276))))))))))))</f>
        <v>#REF!</v>
      </c>
      <c r="K276" s="137" t="e">
        <f>IF(L276&gt;0,#REF!-L276,0)</f>
        <v>#REF!</v>
      </c>
      <c r="L276" s="138" t="e">
        <f>IF(OR(H276="Recup"),#REF!-J276,#REF!)</f>
        <v>#REF!</v>
      </c>
      <c r="M276" s="192"/>
      <c r="N276" s="193"/>
      <c r="O276" s="139" t="e">
        <f t="shared" si="19"/>
        <v>#REF!</v>
      </c>
      <c r="P276" s="140" t="str">
        <f t="shared" si="20"/>
        <v/>
      </c>
      <c r="Q276" s="360" t="s">
        <v>45</v>
      </c>
      <c r="R276" s="380" t="s">
        <v>46</v>
      </c>
      <c r="S276" s="194"/>
      <c r="T276" s="398" t="s">
        <v>115</v>
      </c>
      <c r="U276" s="368" t="s">
        <v>119</v>
      </c>
      <c r="V276" s="214" t="s">
        <v>49</v>
      </c>
      <c r="W276" s="215" t="e">
        <f>IF(AND(G276="",(Y278)&gt;0),Y278-W277-W278,IF(AND(G276="Enceinte",(Y278)&gt;0),Y278-W277-W278,0))</f>
        <v>#REF!</v>
      </c>
      <c r="X276" s="216" t="s">
        <v>34</v>
      </c>
      <c r="Y276" s="217" t="e">
        <f>(SUM(I276:I280)*24+SUM(K276:K280)*24)</f>
        <v>#REF!</v>
      </c>
      <c r="Z276" s="218" t="s">
        <v>50</v>
      </c>
      <c r="AA276" s="219"/>
      <c r="AB276" s="174" t="s">
        <v>34</v>
      </c>
      <c r="AC276" s="152" t="e">
        <f t="shared" ref="AC276:AC281" si="25">Y262+Y269+Y276+Y283+Y290</f>
        <v>#REF!</v>
      </c>
    </row>
    <row r="277" spans="1:29" s="41" customFormat="1" ht="15.75" thickBot="1" x14ac:dyDescent="0.3">
      <c r="A277" s="143" t="s">
        <v>51</v>
      </c>
      <c r="B277" s="144">
        <v>43354</v>
      </c>
      <c r="C277" s="195">
        <v>0.375</v>
      </c>
      <c r="D277" s="196">
        <v>0.54166666666666663</v>
      </c>
      <c r="E277" s="196">
        <v>0.58333333333333337</v>
      </c>
      <c r="F277" s="197">
        <v>0.70833333333333337</v>
      </c>
      <c r="G277" s="378"/>
      <c r="H277" s="198" t="s">
        <v>44</v>
      </c>
      <c r="I277" s="146" t="e">
        <f>IF(H277="Normal",#REF!,IF(H277="Recup",#REF!,IF(H277="CP journée",#REF!,IF(H277="Enceinte",#REF!,IF(H277="temps partiel",#REF!,IF(H277="Sans solde",#REF!,IF(H277="Arrêt",#REF!,IF(H277="CP matin",#REF!,IF(H277="Déplacement",#REF!,IF(H277="CP Après-midi",#REF!,IF(H277="Férié",#REF!,IF(H277="Maternité",#REF!,0))))))))))))</f>
        <v>#REF!</v>
      </c>
      <c r="J277" s="145" t="e">
        <f>IF(H277="Demi CP",I277,IF(AND(H277="Déplacement",N277="Arrivée Chine",B277&gt;=#REF!,B277&lt;=#REF!),(D277-C277)+(F277-E277)-#REF!,IF(AND(H277="Déplacement",N277="Arrivée Chine",B277&gt;#REF!,B277&lt;#REF!),(D277-C277)+(F277-E277)-#REF!,IF(AND(H277="Déplacement",N277="Arrivée Chine",B277&gt;#REF!),(D277-C277)+(F277-E277)-#REF!,IF(AND(H277="Déplacement",((D277-C277)+(F277-E277))&lt;I277),I277,IF(AND(H277="Déplacement",N277="Arrivée Chine",B277&lt;#REF!),(D277-C277)+(F277-E277)-#REF!,IF(AND(H277="Déplacement",N277="Retour Chine",B277&gt;=#REF!,B277&lt;=#REF!),(D277-C277)+(F277-E277)+#REF!,IF(AND(H277="Déplacement",N277="Retour Chine",B277&gt;#REF!,B277&lt;#REF!),(D277-C277)+(F277-E277)+#REF!,IF(AND(H277="Déplacement",N277="Retour Chine",B277&gt;#REF!),(D277-C277)+(F277-E277)+#REF!,IF(AND(H277="Déplacement",((D277-C277)+(F277-E277))&lt;I277),I277,IF(AND(H277="Déplacement",N277="Retour Chine",B277&lt;#REF!),(D277-C277)+(F277-E277)+#REF!,(D277-C277)+(F277-E277))))))))))))</f>
        <v>#REF!</v>
      </c>
      <c r="K277" s="147" t="e">
        <f>IF(L277&gt;0,#REF!-L277,0)</f>
        <v>#REF!</v>
      </c>
      <c r="L277" s="148" t="e">
        <f>IF(OR(H277="Recup"),#REF!-J277,#REF!)</f>
        <v>#REF!</v>
      </c>
      <c r="M277" s="199"/>
      <c r="N277" s="200"/>
      <c r="O277" s="149" t="e">
        <f t="shared" si="19"/>
        <v>#REF!</v>
      </c>
      <c r="P277" s="150" t="str">
        <f t="shared" si="20"/>
        <v/>
      </c>
      <c r="Q277" s="361"/>
      <c r="R277" s="381"/>
      <c r="S277" s="201"/>
      <c r="T277" s="399"/>
      <c r="U277" s="369"/>
      <c r="V277" s="220" t="s">
        <v>52</v>
      </c>
      <c r="W277" s="221" t="e">
        <f>IF(AND(G276="",(Y277-35)&gt;0),(Y277-35-W278-W279),IF(AND(G276="Enceinte",(Y277-35)&gt;0),(Y277-35-W278-W279),0))</f>
        <v>#REF!</v>
      </c>
      <c r="X277" s="222" t="s">
        <v>35</v>
      </c>
      <c r="Y277" s="223" t="e">
        <f>(SUM(J276:J282))*24-(SUM(O276:O282))*24</f>
        <v>#REF!</v>
      </c>
      <c r="Z277" s="224">
        <f>SUM(P276:P282)</f>
        <v>0</v>
      </c>
      <c r="AA277" s="219"/>
      <c r="AB277" s="174" t="s">
        <v>35</v>
      </c>
      <c r="AC277" s="152" t="e">
        <f t="shared" si="25"/>
        <v>#REF!</v>
      </c>
    </row>
    <row r="278" spans="1:29" s="41" customFormat="1" ht="15.75" thickBot="1" x14ac:dyDescent="0.3">
      <c r="A278" s="143" t="s">
        <v>53</v>
      </c>
      <c r="B278" s="144">
        <v>43355</v>
      </c>
      <c r="C278" s="195">
        <v>0.375</v>
      </c>
      <c r="D278" s="196">
        <v>0.54166666666666663</v>
      </c>
      <c r="E278" s="196">
        <v>0.58333333333333337</v>
      </c>
      <c r="F278" s="197">
        <v>0.70833333333333337</v>
      </c>
      <c r="G278" s="378"/>
      <c r="H278" s="198" t="s">
        <v>44</v>
      </c>
      <c r="I278" s="146" t="e">
        <f>IF(H278="Normal",#REF!,IF(H278="Recup",#REF!,IF(H278="CP journée",#REF!,IF(H278="Enceinte",#REF!,IF(H278="temps partiel",#REF!,IF(H278="Sans solde",#REF!,IF(H278="Arrêt",#REF!,IF(H278="CP matin",#REF!,IF(H278="Déplacement",#REF!,IF(H278="CP Après-midi",#REF!,IF(H278="Férié",#REF!,IF(H278="Maternité",#REF!,0))))))))))))</f>
        <v>#REF!</v>
      </c>
      <c r="J278" s="145" t="e">
        <f>IF(H278="Demi CP",I278,IF(AND(H278="Déplacement",N278="Arrivée Chine",B278&gt;=#REF!,B278&lt;=#REF!),(D278-C278)+(F278-E278)-#REF!,IF(AND(H278="Déplacement",N278="Arrivée Chine",B278&gt;#REF!,B278&lt;#REF!),(D278-C278)+(F278-E278)-#REF!,IF(AND(H278="Déplacement",N278="Arrivée Chine",B278&gt;#REF!),(D278-C278)+(F278-E278)-#REF!,IF(AND(H278="Déplacement",((D278-C278)+(F278-E278))&lt;I278),I278,IF(AND(H278="Déplacement",N278="Arrivée Chine",B278&lt;#REF!),(D278-C278)+(F278-E278)-#REF!,IF(AND(H278="Déplacement",N278="Retour Chine",B278&gt;=#REF!,B278&lt;=#REF!),(D278-C278)+(F278-E278)+#REF!,IF(AND(H278="Déplacement",N278="Retour Chine",B278&gt;#REF!,B278&lt;#REF!),(D278-C278)+(F278-E278)+#REF!,IF(AND(H278="Déplacement",N278="Retour Chine",B278&gt;#REF!),(D278-C278)+(F278-E278)+#REF!,IF(AND(H278="Déplacement",((D278-C278)+(F278-E278))&lt;I278),I278,IF(AND(H278="Déplacement",N278="Retour Chine",B278&lt;#REF!),(D278-C278)+(F278-E278)+#REF!,(D278-C278)+(F278-E278))))))))))))</f>
        <v>#REF!</v>
      </c>
      <c r="K278" s="153" t="e">
        <f>IF(L278&gt;0,#REF!-L278,0)</f>
        <v>#REF!</v>
      </c>
      <c r="L278" s="154" t="e">
        <f>IF(OR(H278="Recup"),#REF!-J278,#REF!)</f>
        <v>#REF!</v>
      </c>
      <c r="M278" s="199"/>
      <c r="N278" s="200"/>
      <c r="O278" s="149" t="e">
        <f t="shared" si="19"/>
        <v>#REF!</v>
      </c>
      <c r="P278" s="150" t="str">
        <f t="shared" si="20"/>
        <v/>
      </c>
      <c r="Q278" s="361"/>
      <c r="R278" s="381"/>
      <c r="S278" s="201"/>
      <c r="T278" s="399"/>
      <c r="U278" s="369"/>
      <c r="V278" s="225">
        <v>0.5</v>
      </c>
      <c r="W278" s="221" t="e">
        <f>IF((Y277-43)&lt;0,0,(Y277-43))</f>
        <v>#REF!</v>
      </c>
      <c r="X278" s="226" t="s">
        <v>54</v>
      </c>
      <c r="Y278" s="227" t="e">
        <f>(Y277-Y276)-J282*24</f>
        <v>#REF!</v>
      </c>
      <c r="Z278" s="228" t="s">
        <v>55</v>
      </c>
      <c r="AA278" s="219"/>
      <c r="AB278" s="174" t="s">
        <v>54</v>
      </c>
      <c r="AC278" s="152" t="e">
        <f t="shared" si="25"/>
        <v>#REF!</v>
      </c>
    </row>
    <row r="279" spans="1:29" s="41" customFormat="1" ht="15.75" thickBot="1" x14ac:dyDescent="0.3">
      <c r="A279" s="143" t="s">
        <v>56</v>
      </c>
      <c r="B279" s="144">
        <v>43356</v>
      </c>
      <c r="C279" s="195">
        <v>0.375</v>
      </c>
      <c r="D279" s="196">
        <v>0.54166666666666663</v>
      </c>
      <c r="E279" s="196">
        <v>0.58333333333333337</v>
      </c>
      <c r="F279" s="197">
        <v>0.70833333333333337</v>
      </c>
      <c r="G279" s="378"/>
      <c r="H279" s="202" t="s">
        <v>44</v>
      </c>
      <c r="I279" s="146" t="e">
        <f>IF(H279="Normal",#REF!,IF(H279="Recup",#REF!,IF(H279="CP journée",#REF!,IF(H279="Enceinte",#REF!,IF(H279="temps partiel",#REF!,IF(H279="Sans solde",#REF!,IF(H279="Arrêt",#REF!,IF(H279="CP matin",#REF!,IF(H279="Déplacement",#REF!,IF(H279="CP Après-midi",#REF!,IF(H279="Férié",#REF!,IF(H279="Maternité",#REF!,0))))))))))))</f>
        <v>#REF!</v>
      </c>
      <c r="J279" s="145" t="e">
        <f>IF(H279="Demi CP",I279,IF(AND(H279="Déplacement",N279="Arrivée Chine",B279&gt;=#REF!,B279&lt;=#REF!),(D279-C279)+(F279-E279)-#REF!,IF(AND(H279="Déplacement",N279="Arrivée Chine",B279&gt;#REF!,B279&lt;#REF!),(D279-C279)+(F279-E279)-#REF!,IF(AND(H279="Déplacement",N279="Arrivée Chine",B279&gt;#REF!),(D279-C279)+(F279-E279)-#REF!,IF(AND(H279="Déplacement",((D279-C279)+(F279-E279))&lt;I279),I279,IF(AND(H279="Déplacement",N279="Arrivée Chine",B279&lt;#REF!),(D279-C279)+(F279-E279)-#REF!,IF(AND(H279="Déplacement",N279="Retour Chine",B279&gt;=#REF!,B279&lt;=#REF!),(D279-C279)+(F279-E279)+#REF!,IF(AND(H279="Déplacement",N279="Retour Chine",B279&gt;#REF!,B279&lt;#REF!),(D279-C279)+(F279-E279)+#REF!,IF(AND(H279="Déplacement",N279="Retour Chine",B279&gt;#REF!),(D279-C279)+(F279-E279)+#REF!,IF(AND(H279="Déplacement",((D279-C279)+(F279-E279))&lt;I279),I279,IF(AND(H279="Déplacement",N279="Retour Chine",B279&lt;#REF!),(D279-C279)+(F279-E279)+#REF!,(D279-C279)+(F279-E279))))))))))))</f>
        <v>#REF!</v>
      </c>
      <c r="K279" s="156" t="e">
        <f>IF(L279&gt;0,#REF!-L279,0)</f>
        <v>#REF!</v>
      </c>
      <c r="L279" s="157" t="e">
        <f>IF(OR(H279="Recup"),#REF!-J279,#REF!)</f>
        <v>#REF!</v>
      </c>
      <c r="M279" s="199"/>
      <c r="N279" s="200"/>
      <c r="O279" s="149" t="e">
        <f t="shared" si="19"/>
        <v>#REF!</v>
      </c>
      <c r="P279" s="150" t="str">
        <f t="shared" si="20"/>
        <v/>
      </c>
      <c r="Q279" s="361"/>
      <c r="R279" s="381"/>
      <c r="S279" s="201"/>
      <c r="T279" s="399"/>
      <c r="U279" s="369"/>
      <c r="V279" s="229">
        <v>1</v>
      </c>
      <c r="W279" s="221" t="e">
        <f>IF(M282="",J282*24,0)</f>
        <v>#REF!</v>
      </c>
      <c r="X279" s="230" t="s">
        <v>57</v>
      </c>
      <c r="Y279" s="231">
        <f>COUNTIF(H276:H280,"Arrêt")</f>
        <v>0</v>
      </c>
      <c r="Z279" s="228">
        <f>COUNTIF(H276:H280,"Férié")</f>
        <v>0</v>
      </c>
      <c r="AA279" s="219"/>
      <c r="AB279" s="175" t="s">
        <v>57</v>
      </c>
      <c r="AC279" s="152">
        <f t="shared" si="25"/>
        <v>0</v>
      </c>
    </row>
    <row r="280" spans="1:29" s="41" customFormat="1" ht="15.75" customHeight="1" thickBot="1" x14ac:dyDescent="0.3">
      <c r="A280" s="143" t="s">
        <v>58</v>
      </c>
      <c r="B280" s="144">
        <v>43357</v>
      </c>
      <c r="C280" s="195">
        <v>0.375</v>
      </c>
      <c r="D280" s="196">
        <v>0.54166666666666663</v>
      </c>
      <c r="E280" s="196">
        <v>0.58333333333333337</v>
      </c>
      <c r="F280" s="197">
        <v>0.70833333333333337</v>
      </c>
      <c r="G280" s="378"/>
      <c r="H280" s="198" t="s">
        <v>44</v>
      </c>
      <c r="I280" s="146" t="e">
        <f>IF(H280="Normal",#REF!,IF(H280="Recup",#REF!,IF(H280="CP journée",#REF!,IF(H280="Enceinte",#REF!,IF(H280="temps partiel",#REF!,IF(H280="Sans solde",#REF!,IF(H280="Arrêt",#REF!,IF(H280="CP matin",#REF!,IF(H280="Déplacement",#REF!,IF(H280="CP Après-midi",#REF!,IF(H280="Férié",#REF!,IF(H280="Maternité",#REF!,0))))))))))))</f>
        <v>#REF!</v>
      </c>
      <c r="J280" s="145" t="e">
        <f>IF(H280="Demi CP",I280,IF(AND(H280="Déplacement",N280="Arrivée Chine",B280&gt;=#REF!,B280&lt;=#REF!),(D280-C280)+(F280-E280)-#REF!,IF(AND(H280="Déplacement",N280="Arrivée Chine",B280&gt;#REF!,B280&lt;#REF!),(D280-C280)+(F280-E280)-#REF!,IF(AND(H280="Déplacement",N280="Arrivée Chine",B280&gt;#REF!),(D280-C280)+(F280-E280)-#REF!,IF(AND(H280="Déplacement",((D280-C280)+(F280-E280))&lt;I280),I280,IF(AND(H280="Déplacement",N280="Arrivée Chine",B280&lt;#REF!),(D280-C280)+(F280-E280)-#REF!,IF(AND(H280="Déplacement",N280="Retour Chine",B280&gt;=#REF!,B280&lt;=#REF!),(D280-C280)+(F280-E280)+#REF!,IF(AND(H280="Déplacement",N280="Retour Chine",B280&gt;#REF!,B280&lt;#REF!),(D280-C280)+(F280-E280)+#REF!,IF(AND(H280="Déplacement",N280="Retour Chine",B280&gt;#REF!),(D280-C280)+(F280-E280)+#REF!,IF(AND(H280="Déplacement",((D280-C280)+(F280-E280))&lt;I280),I280,IF(AND(H280="Déplacement",N280="Retour Chine",B280&lt;#REF!),(D280-C280)+(F280-E280)+#REF!,(D280-C280)+(F280-E280))))))))))))</f>
        <v>#REF!</v>
      </c>
      <c r="K280" s="153" t="e">
        <f>IF(L280&gt;0,#REF!-L280,0)</f>
        <v>#REF!</v>
      </c>
      <c r="L280" s="154" t="e">
        <f>IF(OR(H280="Recup"),#REF!-J280,#REF!)</f>
        <v>#REF!</v>
      </c>
      <c r="M280" s="199"/>
      <c r="N280" s="200"/>
      <c r="O280" s="149" t="e">
        <f t="shared" ref="O280:O343" si="26">IF(AND(J280&gt;I280,M280="France"),J280-I280,IF(AND(J280&gt;I280,M280="Chine"),J280-I280,0))</f>
        <v>#REF!</v>
      </c>
      <c r="P280" s="150" t="str">
        <f t="shared" ref="P280:P343" si="27">IF(M280="Chine",((J280-I280)*24)*0.75,IF(M280="France",((J280-I280)*24)*0.5,""))</f>
        <v/>
      </c>
      <c r="Q280" s="361"/>
      <c r="R280" s="381"/>
      <c r="S280" s="201"/>
      <c r="T280" s="399"/>
      <c r="U280" s="369"/>
      <c r="V280" s="232" t="s">
        <v>3</v>
      </c>
      <c r="W280" s="233" t="e">
        <f>IF(G276="Enceinte",(SUM(L276:L280))-COUNTIF(H276:H280,"Recup")*#REF!,SUM(L276:L280))</f>
        <v>#REF!</v>
      </c>
      <c r="X280" s="234" t="s">
        <v>59</v>
      </c>
      <c r="Y280" s="235">
        <f>COUNTIF(H276:H280,"sans solde")</f>
        <v>0</v>
      </c>
      <c r="Z280" s="389" t="s">
        <v>148</v>
      </c>
      <c r="AA280" s="219"/>
      <c r="AB280" s="176" t="s">
        <v>59</v>
      </c>
      <c r="AC280" s="152">
        <f t="shared" si="25"/>
        <v>0</v>
      </c>
    </row>
    <row r="281" spans="1:29" s="41" customFormat="1" x14ac:dyDescent="0.25">
      <c r="A281" s="143" t="s">
        <v>60</v>
      </c>
      <c r="B281" s="144">
        <v>43358</v>
      </c>
      <c r="C281" s="203"/>
      <c r="D281" s="204"/>
      <c r="E281" s="204"/>
      <c r="F281" s="205"/>
      <c r="G281" s="378"/>
      <c r="H281" s="206"/>
      <c r="I281" s="146">
        <f>IF(H281="Normal",#REF!,IF(H281="Recup",#REF!,IF(H281="CP journée",#REF!,IF(H281="Enceinte",#REF!,IF(H281="temps partiel",#REF!,IF(H281="Sans solde",#REF!,IF(H281="Arrêt",#REF!,IF(H281="CP matin",#REF!,IF(H281="Déplacement",#REF!,IF(H281="CP Après-midi",#REF!,IF(H281="Férié",#REF!,IF(H281="Maternité",#REF!,0))))))))))))</f>
        <v>0</v>
      </c>
      <c r="J281" s="145" t="e">
        <f>IF(H281="Demi CP",I281,IF(AND(H281="Déplacement",N281="Arrivée Chine",B281&gt;=#REF!,B281&lt;=#REF!),(D281-C281)+(F281-E281)-#REF!,IF(AND(H281="Déplacement",N281="Arrivée Chine",B281&gt;#REF!,B281&lt;#REF!),(D281-C281)+(F281-E281)-#REF!,IF(AND(H281="Déplacement",N281="Arrivée Chine",B281&gt;#REF!),(D281-C281)+(F281-E281)-#REF!,IF(AND(H281="Déplacement",((D281-C281)+(F281-E281))&lt;I281),I281,IF(AND(H281="Déplacement",N281="Arrivée Chine",B281&lt;#REF!),(D281-C281)+(F281-E281)-#REF!,IF(AND(H281="Déplacement",N281="Retour Chine",B281&gt;=#REF!,B281&lt;=#REF!),(D281-C281)+(F281-E281)+#REF!,IF(AND(H281="Déplacement",N281="Retour Chine",B281&gt;#REF!,B281&lt;#REF!),(D281-C281)+(F281-E281)+#REF!,IF(AND(H281="Déplacement",N281="Retour Chine",B281&gt;#REF!),(D281-C281)+(F281-E281)+#REF!,IF(AND(H281="Déplacement",((D281-C281)+(F281-E281))&lt;I281),I281,IF(AND(H281="Déplacement",N281="Retour Chine",B281&lt;#REF!),(D281-C281)+(F281-E281)+#REF!,(D281-C281)+(F281-E281))))))))))))</f>
        <v>#REF!</v>
      </c>
      <c r="K281" s="161" t="e">
        <f>IF(L281&gt;0,#REF!-L281,0)</f>
        <v>#REF!</v>
      </c>
      <c r="L281" s="162" t="e">
        <f>IF(OR(H281="Recup"),#REF!-J281,#REF!)</f>
        <v>#REF!</v>
      </c>
      <c r="M281" s="199"/>
      <c r="N281" s="200"/>
      <c r="O281" s="149" t="e">
        <f t="shared" si="26"/>
        <v>#REF!</v>
      </c>
      <c r="P281" s="150" t="str">
        <f t="shared" si="27"/>
        <v/>
      </c>
      <c r="Q281" s="361"/>
      <c r="R281" s="381"/>
      <c r="S281" s="201"/>
      <c r="T281" s="399"/>
      <c r="U281" s="369"/>
      <c r="V281" s="236" t="s">
        <v>61</v>
      </c>
      <c r="W281" s="237" t="e">
        <f>IF(AND(G276="Temps partiel",Y278&gt;0),Y278-W282-W278-W279,0)</f>
        <v>#REF!</v>
      </c>
      <c r="X281" s="238" t="s">
        <v>62</v>
      </c>
      <c r="Y281" s="239">
        <f>COUNTIF(H276:H280,"CP journée")+(COUNTIF(H276:H280,"CP matin"))/2+(COUNTIF(H276:H280,"CP Après-midi"))/2</f>
        <v>0</v>
      </c>
      <c r="Z281" s="390"/>
      <c r="AA281" s="219"/>
      <c r="AB281" s="177" t="s">
        <v>62</v>
      </c>
      <c r="AC281" s="152">
        <f t="shared" si="25"/>
        <v>0</v>
      </c>
    </row>
    <row r="282" spans="1:29" s="41" customFormat="1" ht="15.75" thickBot="1" x14ac:dyDescent="0.3">
      <c r="A282" s="164" t="s">
        <v>64</v>
      </c>
      <c r="B282" s="165">
        <v>43359</v>
      </c>
      <c r="C282" s="207"/>
      <c r="D282" s="208"/>
      <c r="E282" s="208"/>
      <c r="F282" s="209"/>
      <c r="G282" s="379"/>
      <c r="H282" s="210"/>
      <c r="I282" s="166">
        <f>IF(H282="Normal",#REF!,IF(H282="Recup",#REF!,IF(H282="CP journée",#REF!,IF(H282="Enceinte",#REF!,IF(H282="temps partiel",#REF!,IF(H282="Sans solde",#REF!,IF(H282="Arrêt",#REF!,IF(H282="CP matin",#REF!,IF(H282="Déplacement",#REF!,IF(H282="CP Après-midi",#REF!,IF(H282="Férié",#REF!,IF(H282="Maternité",#REF!,0))))))))))))</f>
        <v>0</v>
      </c>
      <c r="J282" s="167" t="e">
        <f>IF(H282="Demi CP",I282,IF(AND(H282="Déplacement",N282="Arrivée Chine",B282&gt;=#REF!,B282&lt;=#REF!),(D282-C282)+(F282-E282)-#REF!,IF(AND(H282="Déplacement",N282="Arrivée Chine",B282&gt;#REF!,B282&lt;#REF!),(D282-C282)+(F282-E282)-#REF!,IF(AND(H282="Déplacement",N282="Arrivée Chine",B282&gt;#REF!),(D282-C282)+(F282-E282)-#REF!,IF(AND(H282="Déplacement",((D282-C282)+(F282-E282))&lt;I282),I282,IF(AND(H282="Déplacement",N282="Arrivée Chine",B282&lt;#REF!),(D282-C282)+(F282-E282)-#REF!,IF(AND(H282="Déplacement",N282="Retour Chine",B282&gt;=#REF!,B282&lt;=#REF!),(D282-C282)+(F282-E282)+#REF!,IF(AND(H282="Déplacement",N282="Retour Chine",B282&gt;#REF!,B282&lt;#REF!),(D282-C282)+(F282-E282)+#REF!,IF(AND(H282="Déplacement",N282="Retour Chine",B282&gt;#REF!),(D282-C282)+(F282-E282)+#REF!,IF(AND(H282="Déplacement",((D282-C282)+(F282-E282))&lt;I282),I282,IF(AND(H282="Déplacement",N282="Retour Chine",B282&lt;#REF!),(D282-C282)+(F282-E282)+#REF!,(D282-C282)+(F282-E282))))))))))))</f>
        <v>#REF!</v>
      </c>
      <c r="K282" s="168" t="e">
        <f>IF(L282&gt;0,#REF!-L282,0)</f>
        <v>#REF!</v>
      </c>
      <c r="L282" s="169" t="e">
        <f>IF(OR(H282="Recup"),#REF!-J282,#REF!)</f>
        <v>#REF!</v>
      </c>
      <c r="M282" s="211"/>
      <c r="N282" s="212"/>
      <c r="O282" s="170" t="e">
        <f t="shared" si="26"/>
        <v>#REF!</v>
      </c>
      <c r="P282" s="171" t="str">
        <f t="shared" si="27"/>
        <v/>
      </c>
      <c r="Q282" s="362"/>
      <c r="R282" s="382"/>
      <c r="S282" s="213"/>
      <c r="T282" s="399"/>
      <c r="U282" s="370"/>
      <c r="V282" s="240" t="s">
        <v>65</v>
      </c>
      <c r="W282" s="241" t="e">
        <f>IF(AND(G276="Temps partiel",Y278&gt;3),Y278-3-W278-W279,0)</f>
        <v>#REF!</v>
      </c>
      <c r="X282" s="242" t="s">
        <v>66</v>
      </c>
      <c r="Y282" s="243" t="e">
        <f>W276+(W277*1.25)+(W278*1.5)+(W279*2)+(W281*1.1)+(W282*1.25)</f>
        <v>#REF!</v>
      </c>
      <c r="Z282" s="244" t="e">
        <f>IF(SUM(J276:J282)*24-SUM(I276:I282)*24&lt;0,(SUM(J276:J282)*24-SUM(I276:I282)*24),0)</f>
        <v>#REF!</v>
      </c>
      <c r="AA282" s="219"/>
      <c r="AB282" s="178" t="s">
        <v>50</v>
      </c>
      <c r="AC282" s="152">
        <f>Z291+Z263+Z270+Z277+Z284</f>
        <v>0</v>
      </c>
    </row>
    <row r="283" spans="1:29" s="41" customFormat="1" ht="30" customHeight="1" x14ac:dyDescent="0.25">
      <c r="A283" s="133" t="s">
        <v>43</v>
      </c>
      <c r="B283" s="134">
        <v>43360</v>
      </c>
      <c r="C283" s="188">
        <v>0.375</v>
      </c>
      <c r="D283" s="189">
        <v>0.54166666666666663</v>
      </c>
      <c r="E283" s="189">
        <v>0.58333333333333337</v>
      </c>
      <c r="F283" s="190">
        <v>0.70833333333333337</v>
      </c>
      <c r="G283" s="377"/>
      <c r="H283" s="191" t="s">
        <v>44</v>
      </c>
      <c r="I283" s="136" t="e">
        <f>IF(H283="Normal",#REF!,IF(H283="Recup",#REF!,IF(H283="CP journée",#REF!,IF(H283="Enceinte",#REF!,IF(H283="temps partiel",#REF!,IF(H283="Sans solde",#REF!,IF(H283="Arrêt",#REF!,IF(H283="CP matin",#REF!,IF(H283="Déplacement",#REF!,IF(H283="CP Après-midi",#REF!,IF(H283="Férié",#REF!,IF(H283="Maternité",#REF!,0))))))))))))</f>
        <v>#REF!</v>
      </c>
      <c r="J283" s="135" t="e">
        <f>IF(H283="Demi CP",I283,IF(AND(H283="Déplacement",N283="Arrivée Chine",B283&gt;=#REF!,B283&lt;=#REF!),(D283-C283)+(F283-E283)-#REF!,IF(AND(H283="Déplacement",N283="Arrivée Chine",B283&gt;#REF!,B283&lt;#REF!),(D283-C283)+(F283-E283)-#REF!,IF(AND(H283="Déplacement",N283="Arrivée Chine",B283&gt;#REF!),(D283-C283)+(F283-E283)-#REF!,IF(AND(H283="Déplacement",((D283-C283)+(F283-E283))&lt;I283),I283,IF(AND(H283="Déplacement",N283="Arrivée Chine",B283&lt;#REF!),(D283-C283)+(F283-E283)-#REF!,IF(AND(H283="Déplacement",N283="Retour Chine",B283&gt;=#REF!,B283&lt;=#REF!),(D283-C283)+(F283-E283)+#REF!,IF(AND(H283="Déplacement",N283="Retour Chine",B283&gt;#REF!,B283&lt;#REF!),(D283-C283)+(F283-E283)+#REF!,IF(AND(H283="Déplacement",N283="Retour Chine",B283&gt;#REF!),(D283-C283)+(F283-E283)+#REF!,IF(AND(H283="Déplacement",((D283-C283)+(F283-E283))&lt;I283),I283,IF(AND(H283="Déplacement",N283="Retour Chine",B283&lt;#REF!),(D283-C283)+(F283-E283)+#REF!,(D283-C283)+(F283-E283))))))))))))</f>
        <v>#REF!</v>
      </c>
      <c r="K283" s="137" t="e">
        <f>IF(L283&gt;0,#REF!-L283,0)</f>
        <v>#REF!</v>
      </c>
      <c r="L283" s="138" t="e">
        <f>IF(OR(H283="Recup"),#REF!-J283,#REF!)</f>
        <v>#REF!</v>
      </c>
      <c r="M283" s="192"/>
      <c r="N283" s="193"/>
      <c r="O283" s="139" t="e">
        <f t="shared" si="26"/>
        <v>#REF!</v>
      </c>
      <c r="P283" s="140" t="str">
        <f t="shared" si="27"/>
        <v/>
      </c>
      <c r="Q283" s="391" t="s">
        <v>45</v>
      </c>
      <c r="R283" s="380" t="s">
        <v>46</v>
      </c>
      <c r="S283" s="194"/>
      <c r="T283" s="396" t="s">
        <v>115</v>
      </c>
      <c r="U283" s="385" t="s">
        <v>120</v>
      </c>
      <c r="V283" s="86" t="s">
        <v>49</v>
      </c>
      <c r="W283" s="87" t="e">
        <f>IF(AND(G283="",(Y285)&gt;0),Y285-W284-W285,IF(AND(G283="Enceinte",(Y285)&gt;0),Y285-W284-W285,0))</f>
        <v>#REF!</v>
      </c>
      <c r="X283" s="88" t="s">
        <v>34</v>
      </c>
      <c r="Y283" s="89" t="e">
        <f>(SUM(I283:I287)*24+SUM(K283:K287)*24)</f>
        <v>#REF!</v>
      </c>
      <c r="Z283" s="90" t="s">
        <v>50</v>
      </c>
      <c r="AB283" s="179"/>
      <c r="AC283" s="179"/>
    </row>
    <row r="284" spans="1:29" s="41" customFormat="1" ht="15.75" thickBot="1" x14ac:dyDescent="0.3">
      <c r="A284" s="143" t="s">
        <v>51</v>
      </c>
      <c r="B284" s="144">
        <v>43361</v>
      </c>
      <c r="C284" s="195">
        <v>0.375</v>
      </c>
      <c r="D284" s="196">
        <v>0.54166666666666663</v>
      </c>
      <c r="E284" s="196">
        <v>0.58333333333333337</v>
      </c>
      <c r="F284" s="197">
        <v>0.70833333333333337</v>
      </c>
      <c r="G284" s="378"/>
      <c r="H284" s="198" t="s">
        <v>44</v>
      </c>
      <c r="I284" s="146" t="e">
        <f>IF(H284="Normal",#REF!,IF(H284="Recup",#REF!,IF(H284="CP journée",#REF!,IF(H284="Enceinte",#REF!,IF(H284="temps partiel",#REF!,IF(H284="Sans solde",#REF!,IF(H284="Arrêt",#REF!,IF(H284="CP matin",#REF!,IF(H284="Déplacement",#REF!,IF(H284="CP Après-midi",#REF!,IF(H284="Férié",#REF!,IF(H284="Maternité",#REF!,0))))))))))))</f>
        <v>#REF!</v>
      </c>
      <c r="J284" s="145" t="e">
        <f>IF(H284="Demi CP",I284,IF(AND(H284="Déplacement",N284="Arrivée Chine",B284&gt;=#REF!,B284&lt;=#REF!),(D284-C284)+(F284-E284)-#REF!,IF(AND(H284="Déplacement",N284="Arrivée Chine",B284&gt;#REF!,B284&lt;#REF!),(D284-C284)+(F284-E284)-#REF!,IF(AND(H284="Déplacement",N284="Arrivée Chine",B284&gt;#REF!),(D284-C284)+(F284-E284)-#REF!,IF(AND(H284="Déplacement",((D284-C284)+(F284-E284))&lt;I284),I284,IF(AND(H284="Déplacement",N284="Arrivée Chine",B284&lt;#REF!),(D284-C284)+(F284-E284)-#REF!,IF(AND(H284="Déplacement",N284="Retour Chine",B284&gt;=#REF!,B284&lt;=#REF!),(D284-C284)+(F284-E284)+#REF!,IF(AND(H284="Déplacement",N284="Retour Chine",B284&gt;#REF!,B284&lt;#REF!),(D284-C284)+(F284-E284)+#REF!,IF(AND(H284="Déplacement",N284="Retour Chine",B284&gt;#REF!),(D284-C284)+(F284-E284)+#REF!,IF(AND(H284="Déplacement",((D284-C284)+(F284-E284))&lt;I284),I284,IF(AND(H284="Déplacement",N284="Retour Chine",B284&lt;#REF!),(D284-C284)+(F284-E284)+#REF!,(D284-C284)+(F284-E284))))))))))))</f>
        <v>#REF!</v>
      </c>
      <c r="K284" s="147" t="e">
        <f>IF(L284&gt;0,#REF!-L284,0)</f>
        <v>#REF!</v>
      </c>
      <c r="L284" s="148" t="e">
        <f>IF(OR(H284="Recup"),#REF!-J284,#REF!)</f>
        <v>#REF!</v>
      </c>
      <c r="M284" s="199"/>
      <c r="N284" s="200"/>
      <c r="O284" s="149" t="e">
        <f t="shared" si="26"/>
        <v>#REF!</v>
      </c>
      <c r="P284" s="150" t="str">
        <f t="shared" si="27"/>
        <v/>
      </c>
      <c r="Q284" s="361"/>
      <c r="R284" s="381"/>
      <c r="S284" s="201"/>
      <c r="T284" s="397"/>
      <c r="U284" s="386"/>
      <c r="V284" s="97" t="s">
        <v>52</v>
      </c>
      <c r="W284" s="98" t="e">
        <f>IF(AND(G283="",(Y284-35)&gt;0),(Y284-35-W285-W286),IF(AND(G283="Enceinte",(Y284-35)&gt;0),(Y284-35-W285-W286),0))</f>
        <v>#REF!</v>
      </c>
      <c r="X284" s="99" t="s">
        <v>35</v>
      </c>
      <c r="Y284" s="100" t="e">
        <f>(SUM(J283:J289))*24-(SUM(O283:O289))*24</f>
        <v>#REF!</v>
      </c>
      <c r="Z284" s="101">
        <f>SUM(P283:P289)</f>
        <v>0</v>
      </c>
      <c r="AB284" s="394" t="s">
        <v>70</v>
      </c>
      <c r="AC284" s="392" t="e">
        <f>Y268+Y275+Y282+Y289+Y296</f>
        <v>#REF!</v>
      </c>
    </row>
    <row r="285" spans="1:29" s="41" customFormat="1" ht="15.75" thickBot="1" x14ac:dyDescent="0.3">
      <c r="A285" s="143" t="s">
        <v>53</v>
      </c>
      <c r="B285" s="144">
        <v>43362</v>
      </c>
      <c r="C285" s="195">
        <v>0.375</v>
      </c>
      <c r="D285" s="196">
        <v>0.54166666666666663</v>
      </c>
      <c r="E285" s="196">
        <v>0.58333333333333337</v>
      </c>
      <c r="F285" s="197">
        <v>0.70833333333333337</v>
      </c>
      <c r="G285" s="378"/>
      <c r="H285" s="198" t="s">
        <v>44</v>
      </c>
      <c r="I285" s="146" t="e">
        <f>IF(H285="Normal",#REF!,IF(H285="Recup",#REF!,IF(H285="CP journée",#REF!,IF(H285="Enceinte",#REF!,IF(H285="temps partiel",#REF!,IF(H285="Sans solde",#REF!,IF(H285="Arrêt",#REF!,IF(H285="CP matin",#REF!,IF(H285="Déplacement",#REF!,IF(H285="CP Après-midi",#REF!,IF(H285="Férié",#REF!,IF(H285="Maternité",#REF!,0))))))))))))</f>
        <v>#REF!</v>
      </c>
      <c r="J285" s="145" t="e">
        <f>IF(H285="Demi CP",I285,IF(AND(H285="Déplacement",N285="Arrivée Chine",B285&gt;=#REF!,B285&lt;=#REF!),(D285-C285)+(F285-E285)-#REF!,IF(AND(H285="Déplacement",N285="Arrivée Chine",B285&gt;#REF!,B285&lt;#REF!),(D285-C285)+(F285-E285)-#REF!,IF(AND(H285="Déplacement",N285="Arrivée Chine",B285&gt;#REF!),(D285-C285)+(F285-E285)-#REF!,IF(AND(H285="Déplacement",((D285-C285)+(F285-E285))&lt;I285),I285,IF(AND(H285="Déplacement",N285="Arrivée Chine",B285&lt;#REF!),(D285-C285)+(F285-E285)-#REF!,IF(AND(H285="Déplacement",N285="Retour Chine",B285&gt;=#REF!,B285&lt;=#REF!),(D285-C285)+(F285-E285)+#REF!,IF(AND(H285="Déplacement",N285="Retour Chine",B285&gt;#REF!,B285&lt;#REF!),(D285-C285)+(F285-E285)+#REF!,IF(AND(H285="Déplacement",N285="Retour Chine",B285&gt;#REF!),(D285-C285)+(F285-E285)+#REF!,IF(AND(H285="Déplacement",((D285-C285)+(F285-E285))&lt;I285),I285,IF(AND(H285="Déplacement",N285="Retour Chine",B285&lt;#REF!),(D285-C285)+(F285-E285)+#REF!,(D285-C285)+(F285-E285))))))))))))</f>
        <v>#REF!</v>
      </c>
      <c r="K285" s="153" t="e">
        <f>IF(L285&gt;0,#REF!-L285,0)</f>
        <v>#REF!</v>
      </c>
      <c r="L285" s="154" t="e">
        <f>IF(OR(H285="Recup"),#REF!-J285,#REF!)</f>
        <v>#REF!</v>
      </c>
      <c r="M285" s="199"/>
      <c r="N285" s="200"/>
      <c r="O285" s="149" t="e">
        <f t="shared" si="26"/>
        <v>#REF!</v>
      </c>
      <c r="P285" s="150" t="str">
        <f t="shared" si="27"/>
        <v/>
      </c>
      <c r="Q285" s="361"/>
      <c r="R285" s="381"/>
      <c r="S285" s="201"/>
      <c r="T285" s="397"/>
      <c r="U285" s="386"/>
      <c r="V285" s="104">
        <v>0.5</v>
      </c>
      <c r="W285" s="98" t="e">
        <f>IF((Y284-43)&lt;0,0,(Y284-43))</f>
        <v>#REF!</v>
      </c>
      <c r="X285" s="105" t="s">
        <v>54</v>
      </c>
      <c r="Y285" s="106" t="e">
        <f>(Y284-Y283)-J289*24</f>
        <v>#REF!</v>
      </c>
      <c r="Z285" s="107" t="s">
        <v>55</v>
      </c>
      <c r="AB285" s="395"/>
      <c r="AC285" s="393"/>
    </row>
    <row r="286" spans="1:29" s="41" customFormat="1" ht="15.75" thickBot="1" x14ac:dyDescent="0.3">
      <c r="A286" s="143" t="s">
        <v>56</v>
      </c>
      <c r="B286" s="144">
        <v>43363</v>
      </c>
      <c r="C286" s="195">
        <v>0.375</v>
      </c>
      <c r="D286" s="196">
        <v>0.54166666666666663</v>
      </c>
      <c r="E286" s="196">
        <v>0.58333333333333337</v>
      </c>
      <c r="F286" s="197">
        <v>0.70833333333333337</v>
      </c>
      <c r="G286" s="378"/>
      <c r="H286" s="202" t="s">
        <v>44</v>
      </c>
      <c r="I286" s="146" t="e">
        <f>IF(H286="Normal",#REF!,IF(H286="Recup",#REF!,IF(H286="CP journée",#REF!,IF(H286="Enceinte",#REF!,IF(H286="temps partiel",#REF!,IF(H286="Sans solde",#REF!,IF(H286="Arrêt",#REF!,IF(H286="CP matin",#REF!,IF(H286="Déplacement",#REF!,IF(H286="CP Après-midi",#REF!,IF(H286="Férié",#REF!,IF(H286="Maternité",#REF!,0))))))))))))</f>
        <v>#REF!</v>
      </c>
      <c r="J286" s="145" t="e">
        <f>IF(H286="Demi CP",I286,IF(AND(H286="Déplacement",N286="Arrivée Chine",B286&gt;=#REF!,B286&lt;=#REF!),(D286-C286)+(F286-E286)-#REF!,IF(AND(H286="Déplacement",N286="Arrivée Chine",B286&gt;#REF!,B286&lt;#REF!),(D286-C286)+(F286-E286)-#REF!,IF(AND(H286="Déplacement",N286="Arrivée Chine",B286&gt;#REF!),(D286-C286)+(F286-E286)-#REF!,IF(AND(H286="Déplacement",((D286-C286)+(F286-E286))&lt;I286),I286,IF(AND(H286="Déplacement",N286="Arrivée Chine",B286&lt;#REF!),(D286-C286)+(F286-E286)-#REF!,IF(AND(H286="Déplacement",N286="Retour Chine",B286&gt;=#REF!,B286&lt;=#REF!),(D286-C286)+(F286-E286)+#REF!,IF(AND(H286="Déplacement",N286="Retour Chine",B286&gt;#REF!,B286&lt;#REF!),(D286-C286)+(F286-E286)+#REF!,IF(AND(H286="Déplacement",N286="Retour Chine",B286&gt;#REF!),(D286-C286)+(F286-E286)+#REF!,IF(AND(H286="Déplacement",((D286-C286)+(F286-E286))&lt;I286),I286,IF(AND(H286="Déplacement",N286="Retour Chine",B286&lt;#REF!),(D286-C286)+(F286-E286)+#REF!,(D286-C286)+(F286-E286))))))))))))</f>
        <v>#REF!</v>
      </c>
      <c r="K286" s="156" t="e">
        <f>IF(L286&gt;0,#REF!-L286,0)</f>
        <v>#REF!</v>
      </c>
      <c r="L286" s="157" t="e">
        <f>IF(OR(H286="Recup"),#REF!-J286,#REF!)</f>
        <v>#REF!</v>
      </c>
      <c r="M286" s="199"/>
      <c r="N286" s="200"/>
      <c r="O286" s="149" t="e">
        <f t="shared" si="26"/>
        <v>#REF!</v>
      </c>
      <c r="P286" s="150" t="str">
        <f t="shared" si="27"/>
        <v/>
      </c>
      <c r="Q286" s="361"/>
      <c r="R286" s="381"/>
      <c r="S286" s="201"/>
      <c r="T286" s="397"/>
      <c r="U286" s="386"/>
      <c r="V286" s="110">
        <v>1</v>
      </c>
      <c r="W286" s="98" t="e">
        <f>IF(M289="",J289*24,0)</f>
        <v>#REF!</v>
      </c>
      <c r="X286" s="111" t="s">
        <v>57</v>
      </c>
      <c r="Y286" s="112">
        <f>COUNTIF(H283:H287,"Arrêt")</f>
        <v>0</v>
      </c>
      <c r="Z286" s="107">
        <f>COUNTIF(H283:H287,"Férié")</f>
        <v>0</v>
      </c>
    </row>
    <row r="287" spans="1:29" s="41" customFormat="1" ht="15.75" customHeight="1" thickBot="1" x14ac:dyDescent="0.3">
      <c r="A287" s="143" t="s">
        <v>58</v>
      </c>
      <c r="B287" s="144">
        <v>43364</v>
      </c>
      <c r="C287" s="195">
        <v>0.375</v>
      </c>
      <c r="D287" s="196">
        <v>0.54166666666666663</v>
      </c>
      <c r="E287" s="196">
        <v>0.58333333333333337</v>
      </c>
      <c r="F287" s="197">
        <v>0.70833333333333337</v>
      </c>
      <c r="G287" s="378"/>
      <c r="H287" s="198" t="s">
        <v>44</v>
      </c>
      <c r="I287" s="146" t="e">
        <f>IF(H287="Normal",#REF!,IF(H287="Recup",#REF!,IF(H287="CP journée",#REF!,IF(H287="Enceinte",#REF!,IF(H287="temps partiel",#REF!,IF(H287="Sans solde",#REF!,IF(H287="Arrêt",#REF!,IF(H287="CP matin",#REF!,IF(H287="Déplacement",#REF!,IF(H287="CP Après-midi",#REF!,IF(H287="Férié",#REF!,IF(H287="Maternité",#REF!,0))))))))))))</f>
        <v>#REF!</v>
      </c>
      <c r="J287" s="145" t="e">
        <f>IF(H287="Demi CP",I287,IF(AND(H287="Déplacement",N287="Arrivée Chine",B287&gt;=#REF!,B287&lt;=#REF!),(D287-C287)+(F287-E287)-#REF!,IF(AND(H287="Déplacement",N287="Arrivée Chine",B287&gt;#REF!,B287&lt;#REF!),(D287-C287)+(F287-E287)-#REF!,IF(AND(H287="Déplacement",N287="Arrivée Chine",B287&gt;#REF!),(D287-C287)+(F287-E287)-#REF!,IF(AND(H287="Déplacement",((D287-C287)+(F287-E287))&lt;I287),I287,IF(AND(H287="Déplacement",N287="Arrivée Chine",B287&lt;#REF!),(D287-C287)+(F287-E287)-#REF!,IF(AND(H287="Déplacement",N287="Retour Chine",B287&gt;=#REF!,B287&lt;=#REF!),(D287-C287)+(F287-E287)+#REF!,IF(AND(H287="Déplacement",N287="Retour Chine",B287&gt;#REF!,B287&lt;#REF!),(D287-C287)+(F287-E287)+#REF!,IF(AND(H287="Déplacement",N287="Retour Chine",B287&gt;#REF!),(D287-C287)+(F287-E287)+#REF!,IF(AND(H287="Déplacement",((D287-C287)+(F287-E287))&lt;I287),I287,IF(AND(H287="Déplacement",N287="Retour Chine",B287&lt;#REF!),(D287-C287)+(F287-E287)+#REF!,(D287-C287)+(F287-E287))))))))))))</f>
        <v>#REF!</v>
      </c>
      <c r="K287" s="153" t="e">
        <f>IF(L287&gt;0,#REF!-L287,0)</f>
        <v>#REF!</v>
      </c>
      <c r="L287" s="154" t="e">
        <f>IF(OR(H287="Recup"),#REF!-J287,#REF!)</f>
        <v>#REF!</v>
      </c>
      <c r="M287" s="199"/>
      <c r="N287" s="200"/>
      <c r="O287" s="149" t="e">
        <f t="shared" si="26"/>
        <v>#REF!</v>
      </c>
      <c r="P287" s="150" t="str">
        <f t="shared" si="27"/>
        <v/>
      </c>
      <c r="Q287" s="361"/>
      <c r="R287" s="381"/>
      <c r="S287" s="201"/>
      <c r="T287" s="397"/>
      <c r="U287" s="386"/>
      <c r="V287" s="113" t="s">
        <v>3</v>
      </c>
      <c r="W287" s="114" t="e">
        <f>IF(G283="Enceinte",(SUM(L283:L287))-COUNTIF(H283:H287,"Recup")*#REF!,SUM(L283:L287))</f>
        <v>#REF!</v>
      </c>
      <c r="X287" s="115" t="s">
        <v>59</v>
      </c>
      <c r="Y287" s="116">
        <f>COUNTIF(H283:H287,"sans solde")</f>
        <v>0</v>
      </c>
      <c r="Z287" s="328" t="s">
        <v>148</v>
      </c>
    </row>
    <row r="288" spans="1:29" s="41" customFormat="1" x14ac:dyDescent="0.25">
      <c r="A288" s="143" t="s">
        <v>60</v>
      </c>
      <c r="B288" s="144">
        <v>43365</v>
      </c>
      <c r="C288" s="203"/>
      <c r="D288" s="204"/>
      <c r="E288" s="204"/>
      <c r="F288" s="205"/>
      <c r="G288" s="378"/>
      <c r="H288" s="206"/>
      <c r="I288" s="146">
        <f>IF(H288="Normal",#REF!,IF(H288="Recup",#REF!,IF(H288="CP journée",#REF!,IF(H288="Enceinte",#REF!,IF(H288="temps partiel",#REF!,IF(H288="Sans solde",#REF!,IF(H288="Arrêt",#REF!,IF(H288="CP matin",#REF!,IF(H288="Déplacement",#REF!,IF(H288="CP Après-midi",#REF!,IF(H288="Férié",#REF!,IF(H288="Maternité",#REF!,0))))))))))))</f>
        <v>0</v>
      </c>
      <c r="J288" s="145" t="e">
        <f>IF(H288="Demi CP",I288,IF(AND(H288="Déplacement",N288="Arrivée Chine",B288&gt;=#REF!,B288&lt;=#REF!),(D288-C288)+(F288-E288)-#REF!,IF(AND(H288="Déplacement",N288="Arrivée Chine",B288&gt;#REF!,B288&lt;#REF!),(D288-C288)+(F288-E288)-#REF!,IF(AND(H288="Déplacement",N288="Arrivée Chine",B288&gt;#REF!),(D288-C288)+(F288-E288)-#REF!,IF(AND(H288="Déplacement",((D288-C288)+(F288-E288))&lt;I288),I288,IF(AND(H288="Déplacement",N288="Arrivée Chine",B288&lt;#REF!),(D288-C288)+(F288-E288)-#REF!,IF(AND(H288="Déplacement",N288="Retour Chine",B288&gt;=#REF!,B288&lt;=#REF!),(D288-C288)+(F288-E288)+#REF!,IF(AND(H288="Déplacement",N288="Retour Chine",B288&gt;#REF!,B288&lt;#REF!),(D288-C288)+(F288-E288)+#REF!,IF(AND(H288="Déplacement",N288="Retour Chine",B288&gt;#REF!),(D288-C288)+(F288-E288)+#REF!,IF(AND(H288="Déplacement",((D288-C288)+(F288-E288))&lt;I288),I288,IF(AND(H288="Déplacement",N288="Retour Chine",B288&lt;#REF!),(D288-C288)+(F288-E288)+#REF!,(D288-C288)+(F288-E288))))))))))))</f>
        <v>#REF!</v>
      </c>
      <c r="K288" s="161" t="e">
        <f>IF(L288&gt;0,#REF!-L288,0)</f>
        <v>#REF!</v>
      </c>
      <c r="L288" s="162" t="e">
        <f>IF(OR(H288="Recup"),#REF!-J288,#REF!)</f>
        <v>#REF!</v>
      </c>
      <c r="M288" s="199"/>
      <c r="N288" s="200"/>
      <c r="O288" s="149" t="e">
        <f t="shared" si="26"/>
        <v>#REF!</v>
      </c>
      <c r="P288" s="150" t="str">
        <f t="shared" si="27"/>
        <v/>
      </c>
      <c r="Q288" s="361"/>
      <c r="R288" s="381"/>
      <c r="S288" s="201"/>
      <c r="T288" s="397"/>
      <c r="U288" s="386"/>
      <c r="V288" s="119" t="s">
        <v>61</v>
      </c>
      <c r="W288" s="120" t="e">
        <f>IF(AND(G283="Temps partiel",Y285&gt;0),Y285-W289-W285-W286,0)</f>
        <v>#REF!</v>
      </c>
      <c r="X288" s="121" t="s">
        <v>62</v>
      </c>
      <c r="Y288" s="122">
        <f>COUNTIF(H283:H287,"CP journée")+(COUNTIF(H283:H287,"CP matin"))/2+(COUNTIF(H283:H287,"CP Après-midi"))/2</f>
        <v>0</v>
      </c>
      <c r="Z288" s="329"/>
    </row>
    <row r="289" spans="1:29" s="41" customFormat="1" ht="15.75" thickBot="1" x14ac:dyDescent="0.3">
      <c r="A289" s="164" t="s">
        <v>64</v>
      </c>
      <c r="B289" s="165">
        <v>43366</v>
      </c>
      <c r="C289" s="207"/>
      <c r="D289" s="208"/>
      <c r="E289" s="208"/>
      <c r="F289" s="209"/>
      <c r="G289" s="379"/>
      <c r="H289" s="210"/>
      <c r="I289" s="166">
        <f>IF(H289="Normal",#REF!,IF(H289="Recup",#REF!,IF(H289="CP journée",#REF!,IF(H289="Enceinte",#REF!,IF(H289="temps partiel",#REF!,IF(H289="Sans solde",#REF!,IF(H289="Arrêt",#REF!,IF(H289="CP matin",#REF!,IF(H289="Déplacement",#REF!,IF(H289="CP Après-midi",#REF!,IF(H289="Férié",#REF!,IF(H289="Maternité",#REF!,0))))))))))))</f>
        <v>0</v>
      </c>
      <c r="J289" s="167" t="e">
        <f>IF(H289="Demi CP",I289,IF(AND(H289="Déplacement",N289="Arrivée Chine",B289&gt;=#REF!,B289&lt;=#REF!),(D289-C289)+(F289-E289)-#REF!,IF(AND(H289="Déplacement",N289="Arrivée Chine",B289&gt;#REF!,B289&lt;#REF!),(D289-C289)+(F289-E289)-#REF!,IF(AND(H289="Déplacement",N289="Arrivée Chine",B289&gt;#REF!),(D289-C289)+(F289-E289)-#REF!,IF(AND(H289="Déplacement",((D289-C289)+(F289-E289))&lt;I289),I289,IF(AND(H289="Déplacement",N289="Arrivée Chine",B289&lt;#REF!),(D289-C289)+(F289-E289)-#REF!,IF(AND(H289="Déplacement",N289="Retour Chine",B289&gt;=#REF!,B289&lt;=#REF!),(D289-C289)+(F289-E289)+#REF!,IF(AND(H289="Déplacement",N289="Retour Chine",B289&gt;#REF!,B289&lt;#REF!),(D289-C289)+(F289-E289)+#REF!,IF(AND(H289="Déplacement",N289="Retour Chine",B289&gt;#REF!),(D289-C289)+(F289-E289)+#REF!,IF(AND(H289="Déplacement",((D289-C289)+(F289-E289))&lt;I289),I289,IF(AND(H289="Déplacement",N289="Retour Chine",B289&lt;#REF!),(D289-C289)+(F289-E289)+#REF!,(D289-C289)+(F289-E289))))))))))))</f>
        <v>#REF!</v>
      </c>
      <c r="K289" s="168" t="e">
        <f>IF(L289&gt;0,#REF!-L289,0)</f>
        <v>#REF!</v>
      </c>
      <c r="L289" s="169" t="e">
        <f>IF(OR(H289="Recup"),#REF!-J289,#REF!)</f>
        <v>#REF!</v>
      </c>
      <c r="M289" s="211"/>
      <c r="N289" s="212"/>
      <c r="O289" s="170" t="e">
        <f t="shared" si="26"/>
        <v>#REF!</v>
      </c>
      <c r="P289" s="171" t="str">
        <f t="shared" si="27"/>
        <v/>
      </c>
      <c r="Q289" s="362"/>
      <c r="R289" s="382"/>
      <c r="S289" s="213"/>
      <c r="T289" s="397"/>
      <c r="U289" s="387"/>
      <c r="V289" s="129" t="s">
        <v>65</v>
      </c>
      <c r="W289" s="130" t="e">
        <f>IF(AND(G283="Temps partiel",Y285&gt;3),Y285-3-W285-W286,0)</f>
        <v>#REF!</v>
      </c>
      <c r="X289" s="131" t="s">
        <v>66</v>
      </c>
      <c r="Y289" s="132" t="e">
        <f>W283+(W284*1.25)+(W285*1.5)+(W286*2)+(W288*1.1)+(W289*1.25)</f>
        <v>#REF!</v>
      </c>
      <c r="Z289" s="244" t="e">
        <f>IF(SUM(J283:J289)*24-SUM(I283:I289)*24&lt;0,(SUM(J283:J289)*24-SUM(I283:I289)*24),0)</f>
        <v>#REF!</v>
      </c>
    </row>
    <row r="290" spans="1:29" s="41" customFormat="1" ht="30" customHeight="1" x14ac:dyDescent="0.25">
      <c r="A290" s="173" t="s">
        <v>43</v>
      </c>
      <c r="B290" s="134">
        <v>43367</v>
      </c>
      <c r="C290" s="188">
        <v>0.375</v>
      </c>
      <c r="D290" s="189">
        <v>0.54166666666666663</v>
      </c>
      <c r="E290" s="189">
        <v>0.58333333333333337</v>
      </c>
      <c r="F290" s="190">
        <v>0.70833333333333337</v>
      </c>
      <c r="G290" s="377"/>
      <c r="H290" s="191" t="s">
        <v>44</v>
      </c>
      <c r="I290" s="136" t="e">
        <f>IF(H290="Normal",#REF!,IF(H290="Recup",#REF!,IF(H290="CP journée",#REF!,IF(H290="Enceinte",#REF!,IF(H290="temps partiel",#REF!,IF(H290="Sans solde",#REF!,IF(H290="Arrêt",#REF!,IF(H290="CP matin",#REF!,IF(H290="Déplacement",#REF!,IF(H290="CP Après-midi",#REF!,IF(H290="Férié",#REF!,IF(H290="Maternité",#REF!,0))))))))))))</f>
        <v>#REF!</v>
      </c>
      <c r="J290" s="135" t="e">
        <f>IF(H290="Demi CP",I290,IF(AND(H290="Déplacement",N290="Arrivée Chine",B290&gt;=#REF!,B290&lt;=#REF!),(D290-C290)+(F290-E290)-#REF!,IF(AND(H290="Déplacement",N290="Arrivée Chine",B290&gt;#REF!,B290&lt;#REF!),(D290-C290)+(F290-E290)-#REF!,IF(AND(H290="Déplacement",N290="Arrivée Chine",B290&gt;#REF!),(D290-C290)+(F290-E290)-#REF!,IF(AND(H290="Déplacement",((D290-C290)+(F290-E290))&lt;I290),I290,IF(AND(H290="Déplacement",N290="Arrivée Chine",B290&lt;#REF!),(D290-C290)+(F290-E290)-#REF!,IF(AND(H290="Déplacement",N290="Retour Chine",B290&gt;=#REF!,B290&lt;=#REF!),(D290-C290)+(F290-E290)+#REF!,IF(AND(H290="Déplacement",N290="Retour Chine",B290&gt;#REF!,B290&lt;#REF!),(D290-C290)+(F290-E290)+#REF!,IF(AND(H290="Déplacement",N290="Retour Chine",B290&gt;#REF!),(D290-C290)+(F290-E290)+#REF!,IF(AND(H290="Déplacement",((D290-C290)+(F290-E290))&lt;I290),I290,IF(AND(H290="Déplacement",N290="Retour Chine",B290&lt;#REF!),(D290-C290)+(F290-E290)+#REF!,(D290-C290)+(F290-E290))))))))))))</f>
        <v>#REF!</v>
      </c>
      <c r="K290" s="137" t="e">
        <f>IF(L290&gt;0,#REF!-L290,0)</f>
        <v>#REF!</v>
      </c>
      <c r="L290" s="138" t="e">
        <f>IF(OR(H290="Recup"),#REF!-J290,#REF!)</f>
        <v>#REF!</v>
      </c>
      <c r="M290" s="192"/>
      <c r="N290" s="193"/>
      <c r="O290" s="139" t="e">
        <f t="shared" si="26"/>
        <v>#REF!</v>
      </c>
      <c r="P290" s="140" t="str">
        <f t="shared" si="27"/>
        <v/>
      </c>
      <c r="Q290" s="360" t="s">
        <v>45</v>
      </c>
      <c r="R290" s="380" t="s">
        <v>46</v>
      </c>
      <c r="S290" s="194"/>
      <c r="T290" s="396" t="s">
        <v>115</v>
      </c>
      <c r="U290" s="385" t="s">
        <v>121</v>
      </c>
      <c r="V290" s="86" t="s">
        <v>49</v>
      </c>
      <c r="W290" s="87" t="e">
        <f>IF(AND(G290="",(Y292)&gt;0),Y292-W291-W292,IF(AND(G290="Enceinte",(Y292)&gt;0),Y292-W291-W292,0))</f>
        <v>#REF!</v>
      </c>
      <c r="X290" s="88" t="s">
        <v>34</v>
      </c>
      <c r="Y290" s="89" t="e">
        <f>(SUM(I290:I294)*24+SUM(K290:K294)*24)</f>
        <v>#REF!</v>
      </c>
      <c r="Z290" s="90" t="s">
        <v>50</v>
      </c>
    </row>
    <row r="291" spans="1:29" s="41" customFormat="1" ht="15.75" thickBot="1" x14ac:dyDescent="0.3">
      <c r="A291" s="143" t="s">
        <v>51</v>
      </c>
      <c r="B291" s="144">
        <v>43368</v>
      </c>
      <c r="C291" s="195">
        <v>0.375</v>
      </c>
      <c r="D291" s="196">
        <v>0.54166666666666663</v>
      </c>
      <c r="E291" s="196">
        <v>0.58333333333333337</v>
      </c>
      <c r="F291" s="197">
        <v>0.70833333333333337</v>
      </c>
      <c r="G291" s="378"/>
      <c r="H291" s="198" t="s">
        <v>44</v>
      </c>
      <c r="I291" s="146" t="e">
        <f>IF(H291="Normal",#REF!,IF(H291="Recup",#REF!,IF(H291="CP journée",#REF!,IF(H291="Enceinte",#REF!,IF(H291="temps partiel",#REF!,IF(H291="Sans solde",#REF!,IF(H291="Arrêt",#REF!,IF(H291="CP matin",#REF!,IF(H291="Déplacement",#REF!,IF(H291="CP Après-midi",#REF!,IF(H291="Férié",#REF!,IF(H291="Maternité",#REF!,0))))))))))))</f>
        <v>#REF!</v>
      </c>
      <c r="J291" s="145" t="e">
        <f>IF(H291="Demi CP",I291,IF(AND(H291="Déplacement",N291="Arrivée Chine",B291&gt;=#REF!,B291&lt;=#REF!),(D291-C291)+(F291-E291)-#REF!,IF(AND(H291="Déplacement",N291="Arrivée Chine",B291&gt;#REF!,B291&lt;#REF!),(D291-C291)+(F291-E291)-#REF!,IF(AND(H291="Déplacement",N291="Arrivée Chine",B291&gt;#REF!),(D291-C291)+(F291-E291)-#REF!,IF(AND(H291="Déplacement",((D291-C291)+(F291-E291))&lt;I291),I291,IF(AND(H291="Déplacement",N291="Arrivée Chine",B291&lt;#REF!),(D291-C291)+(F291-E291)-#REF!,IF(AND(H291="Déplacement",N291="Retour Chine",B291&gt;=#REF!,B291&lt;=#REF!),(D291-C291)+(F291-E291)+#REF!,IF(AND(H291="Déplacement",N291="Retour Chine",B291&gt;#REF!,B291&lt;#REF!),(D291-C291)+(F291-E291)+#REF!,IF(AND(H291="Déplacement",N291="Retour Chine",B291&gt;#REF!),(D291-C291)+(F291-E291)+#REF!,IF(AND(H291="Déplacement",((D291-C291)+(F291-E291))&lt;I291),I291,IF(AND(H291="Déplacement",N291="Retour Chine",B291&lt;#REF!),(D291-C291)+(F291-E291)+#REF!,(D291-C291)+(F291-E291))))))))))))</f>
        <v>#REF!</v>
      </c>
      <c r="K291" s="147" t="e">
        <f>IF(L291&gt;0,#REF!-L291,0)</f>
        <v>#REF!</v>
      </c>
      <c r="L291" s="148" t="e">
        <f>IF(OR(H291="Recup"),#REF!-J291,#REF!)</f>
        <v>#REF!</v>
      </c>
      <c r="M291" s="199"/>
      <c r="N291" s="200"/>
      <c r="O291" s="149" t="e">
        <f t="shared" si="26"/>
        <v>#REF!</v>
      </c>
      <c r="P291" s="150" t="str">
        <f t="shared" si="27"/>
        <v/>
      </c>
      <c r="Q291" s="361"/>
      <c r="R291" s="381"/>
      <c r="S291" s="201"/>
      <c r="T291" s="397"/>
      <c r="U291" s="386"/>
      <c r="V291" s="97" t="s">
        <v>52</v>
      </c>
      <c r="W291" s="98" t="e">
        <f>IF(AND(G290="",(Y291-35)&gt;0),(Y291-35-W292-W293),IF(AND(G290="Enceinte",(Y291-35)&gt;0),(Y291-35-W292-W293),0))</f>
        <v>#REF!</v>
      </c>
      <c r="X291" s="99" t="s">
        <v>35</v>
      </c>
      <c r="Y291" s="100" t="e">
        <f>(SUM(J290:J296))*24-(SUM(O290:O296))*24</f>
        <v>#REF!</v>
      </c>
      <c r="Z291" s="101">
        <f>SUM(P290:P296)</f>
        <v>0</v>
      </c>
    </row>
    <row r="292" spans="1:29" s="41" customFormat="1" ht="15.75" thickBot="1" x14ac:dyDescent="0.3">
      <c r="A292" s="143" t="s">
        <v>53</v>
      </c>
      <c r="B292" s="144">
        <v>43369</v>
      </c>
      <c r="C292" s="195">
        <v>0.375</v>
      </c>
      <c r="D292" s="196">
        <v>0.54166666666666663</v>
      </c>
      <c r="E292" s="196">
        <v>0.58333333333333337</v>
      </c>
      <c r="F292" s="197">
        <v>0.70833333333333337</v>
      </c>
      <c r="G292" s="378"/>
      <c r="H292" s="198" t="s">
        <v>44</v>
      </c>
      <c r="I292" s="146" t="e">
        <f>IF(H292="Normal",#REF!,IF(H292="Recup",#REF!,IF(H292="CP journée",#REF!,IF(H292="Enceinte",#REF!,IF(H292="temps partiel",#REF!,IF(H292="Sans solde",#REF!,IF(H292="Arrêt",#REF!,IF(H292="CP matin",#REF!,IF(H292="Déplacement",#REF!,IF(H292="CP Après-midi",#REF!,IF(H292="Férié",#REF!,IF(H292="Maternité",#REF!,0))))))))))))</f>
        <v>#REF!</v>
      </c>
      <c r="J292" s="145" t="e">
        <f>IF(H292="Demi CP",I292,IF(AND(H292="Déplacement",N292="Arrivée Chine",B292&gt;=#REF!,B292&lt;=#REF!),(D292-C292)+(F292-E292)-#REF!,IF(AND(H292="Déplacement",N292="Arrivée Chine",B292&gt;#REF!,B292&lt;#REF!),(D292-C292)+(F292-E292)-#REF!,IF(AND(H292="Déplacement",N292="Arrivée Chine",B292&gt;#REF!),(D292-C292)+(F292-E292)-#REF!,IF(AND(H292="Déplacement",((D292-C292)+(F292-E292))&lt;I292),I292,IF(AND(H292="Déplacement",N292="Arrivée Chine",B292&lt;#REF!),(D292-C292)+(F292-E292)-#REF!,IF(AND(H292="Déplacement",N292="Retour Chine",B292&gt;=#REF!,B292&lt;=#REF!),(D292-C292)+(F292-E292)+#REF!,IF(AND(H292="Déplacement",N292="Retour Chine",B292&gt;#REF!,B292&lt;#REF!),(D292-C292)+(F292-E292)+#REF!,IF(AND(H292="Déplacement",N292="Retour Chine",B292&gt;#REF!),(D292-C292)+(F292-E292)+#REF!,IF(AND(H292="Déplacement",((D292-C292)+(F292-E292))&lt;I292),I292,IF(AND(H292="Déplacement",N292="Retour Chine",B292&lt;#REF!),(D292-C292)+(F292-E292)+#REF!,(D292-C292)+(F292-E292))))))))))))</f>
        <v>#REF!</v>
      </c>
      <c r="K292" s="153" t="e">
        <f>IF(L292&gt;0,#REF!-L292,0)</f>
        <v>#REF!</v>
      </c>
      <c r="L292" s="154" t="e">
        <f>IF(OR(H292="Recup"),#REF!-J292,#REF!)</f>
        <v>#REF!</v>
      </c>
      <c r="M292" s="199"/>
      <c r="N292" s="200"/>
      <c r="O292" s="149" t="e">
        <f t="shared" si="26"/>
        <v>#REF!</v>
      </c>
      <c r="P292" s="150" t="str">
        <f t="shared" si="27"/>
        <v/>
      </c>
      <c r="Q292" s="361"/>
      <c r="R292" s="381"/>
      <c r="S292" s="201"/>
      <c r="T292" s="397"/>
      <c r="U292" s="386"/>
      <c r="V292" s="104">
        <v>0.5</v>
      </c>
      <c r="W292" s="98" t="e">
        <f>IF((Y291-43)&lt;0,0,(Y291-43))</f>
        <v>#REF!</v>
      </c>
      <c r="X292" s="105" t="s">
        <v>54</v>
      </c>
      <c r="Y292" s="106" t="e">
        <f>(Y291-Y290)-J296*24</f>
        <v>#REF!</v>
      </c>
      <c r="Z292" s="107" t="s">
        <v>55</v>
      </c>
    </row>
    <row r="293" spans="1:29" s="41" customFormat="1" ht="15.75" thickBot="1" x14ac:dyDescent="0.3">
      <c r="A293" s="143" t="s">
        <v>56</v>
      </c>
      <c r="B293" s="144">
        <v>43370</v>
      </c>
      <c r="C293" s="195">
        <v>0.375</v>
      </c>
      <c r="D293" s="196">
        <v>0.54166666666666663</v>
      </c>
      <c r="E293" s="196">
        <v>0.58333333333333337</v>
      </c>
      <c r="F293" s="197">
        <v>0.70833333333333337</v>
      </c>
      <c r="G293" s="378"/>
      <c r="H293" s="202" t="s">
        <v>44</v>
      </c>
      <c r="I293" s="146" t="e">
        <f>IF(H293="Normal",#REF!,IF(H293="Recup",#REF!,IF(H293="CP journée",#REF!,IF(H293="Enceinte",#REF!,IF(H293="temps partiel",#REF!,IF(H293="Sans solde",#REF!,IF(H293="Arrêt",#REF!,IF(H293="CP matin",#REF!,IF(H293="Déplacement",#REF!,IF(H293="CP Après-midi",#REF!,IF(H293="Férié",#REF!,IF(H293="Maternité",#REF!,0))))))))))))</f>
        <v>#REF!</v>
      </c>
      <c r="J293" s="145" t="e">
        <f>IF(H293="Demi CP",I293,IF(AND(H293="Déplacement",N293="Arrivée Chine",B293&gt;=#REF!,B293&lt;=#REF!),(D293-C293)+(F293-E293)-#REF!,IF(AND(H293="Déplacement",N293="Arrivée Chine",B293&gt;#REF!,B293&lt;#REF!),(D293-C293)+(F293-E293)-#REF!,IF(AND(H293="Déplacement",N293="Arrivée Chine",B293&gt;#REF!),(D293-C293)+(F293-E293)-#REF!,IF(AND(H293="Déplacement",((D293-C293)+(F293-E293))&lt;I293),I293,IF(AND(H293="Déplacement",N293="Arrivée Chine",B293&lt;#REF!),(D293-C293)+(F293-E293)-#REF!,IF(AND(H293="Déplacement",N293="Retour Chine",B293&gt;=#REF!,B293&lt;=#REF!),(D293-C293)+(F293-E293)+#REF!,IF(AND(H293="Déplacement",N293="Retour Chine",B293&gt;#REF!,B293&lt;#REF!),(D293-C293)+(F293-E293)+#REF!,IF(AND(H293="Déplacement",N293="Retour Chine",B293&gt;#REF!),(D293-C293)+(F293-E293)+#REF!,IF(AND(H293="Déplacement",((D293-C293)+(F293-E293))&lt;I293),I293,IF(AND(H293="Déplacement",N293="Retour Chine",B293&lt;#REF!),(D293-C293)+(F293-E293)+#REF!,(D293-C293)+(F293-E293))))))))))))</f>
        <v>#REF!</v>
      </c>
      <c r="K293" s="156" t="e">
        <f>IF(L293&gt;0,#REF!-L293,0)</f>
        <v>#REF!</v>
      </c>
      <c r="L293" s="157" t="e">
        <f>IF(OR(H293="Recup"),#REF!-J293,#REF!)</f>
        <v>#REF!</v>
      </c>
      <c r="M293" s="199"/>
      <c r="N293" s="200"/>
      <c r="O293" s="149" t="e">
        <f t="shared" si="26"/>
        <v>#REF!</v>
      </c>
      <c r="P293" s="150" t="str">
        <f t="shared" si="27"/>
        <v/>
      </c>
      <c r="Q293" s="361"/>
      <c r="R293" s="381"/>
      <c r="S293" s="201"/>
      <c r="T293" s="397"/>
      <c r="U293" s="386"/>
      <c r="V293" s="110">
        <v>1</v>
      </c>
      <c r="W293" s="98" t="e">
        <f>IF(M296="",J296*24,0)</f>
        <v>#REF!</v>
      </c>
      <c r="X293" s="111" t="s">
        <v>57</v>
      </c>
      <c r="Y293" s="112">
        <f>COUNTIF(H290:H294,"Arrêt")</f>
        <v>0</v>
      </c>
      <c r="Z293" s="107">
        <f>COUNTIF(H290:H294,"Férié")</f>
        <v>0</v>
      </c>
    </row>
    <row r="294" spans="1:29" s="41" customFormat="1" ht="15.75" customHeight="1" thickBot="1" x14ac:dyDescent="0.3">
      <c r="A294" s="143" t="s">
        <v>58</v>
      </c>
      <c r="B294" s="144">
        <v>43371</v>
      </c>
      <c r="C294" s="195">
        <v>0.375</v>
      </c>
      <c r="D294" s="196">
        <v>0.54166666666666663</v>
      </c>
      <c r="E294" s="196">
        <v>0.58333333333333337</v>
      </c>
      <c r="F294" s="197">
        <v>0.70833333333333337</v>
      </c>
      <c r="G294" s="378"/>
      <c r="H294" s="198" t="s">
        <v>44</v>
      </c>
      <c r="I294" s="146" t="e">
        <f>IF(H294="Normal",#REF!,IF(H294="Recup",#REF!,IF(H294="CP journée",#REF!,IF(H294="Enceinte",#REF!,IF(H294="temps partiel",#REF!,IF(H294="Sans solde",#REF!,IF(H294="Arrêt",#REF!,IF(H294="CP matin",#REF!,IF(H294="Déplacement",#REF!,IF(H294="CP Après-midi",#REF!,IF(H294="Férié",#REF!,IF(H294="Maternité",#REF!,0))))))))))))</f>
        <v>#REF!</v>
      </c>
      <c r="J294" s="145" t="e">
        <f>IF(H294="Demi CP",I294,IF(AND(H294="Déplacement",N294="Arrivée Chine",B294&gt;=#REF!,B294&lt;=#REF!),(D294-C294)+(F294-E294)-#REF!,IF(AND(H294="Déplacement",N294="Arrivée Chine",B294&gt;#REF!,B294&lt;#REF!),(D294-C294)+(F294-E294)-#REF!,IF(AND(H294="Déplacement",N294="Arrivée Chine",B294&gt;#REF!),(D294-C294)+(F294-E294)-#REF!,IF(AND(H294="Déplacement",((D294-C294)+(F294-E294))&lt;I294),I294,IF(AND(H294="Déplacement",N294="Arrivée Chine",B294&lt;#REF!),(D294-C294)+(F294-E294)-#REF!,IF(AND(H294="Déplacement",N294="Retour Chine",B294&gt;=#REF!,B294&lt;=#REF!),(D294-C294)+(F294-E294)+#REF!,IF(AND(H294="Déplacement",N294="Retour Chine",B294&gt;#REF!,B294&lt;#REF!),(D294-C294)+(F294-E294)+#REF!,IF(AND(H294="Déplacement",N294="Retour Chine",B294&gt;#REF!),(D294-C294)+(F294-E294)+#REF!,IF(AND(H294="Déplacement",((D294-C294)+(F294-E294))&lt;I294),I294,IF(AND(H294="Déplacement",N294="Retour Chine",B294&lt;#REF!),(D294-C294)+(F294-E294)+#REF!,(D294-C294)+(F294-E294))))))))))))</f>
        <v>#REF!</v>
      </c>
      <c r="K294" s="153" t="e">
        <f>IF(L294&gt;0,#REF!-L294,0)</f>
        <v>#REF!</v>
      </c>
      <c r="L294" s="154" t="e">
        <f>IF(OR(H294="Recup"),#REF!-J294,#REF!)</f>
        <v>#REF!</v>
      </c>
      <c r="M294" s="199"/>
      <c r="N294" s="200"/>
      <c r="O294" s="149" t="e">
        <f t="shared" si="26"/>
        <v>#REF!</v>
      </c>
      <c r="P294" s="150" t="str">
        <f t="shared" si="27"/>
        <v/>
      </c>
      <c r="Q294" s="361"/>
      <c r="R294" s="381"/>
      <c r="S294" s="201"/>
      <c r="T294" s="397"/>
      <c r="U294" s="386"/>
      <c r="V294" s="113" t="s">
        <v>3</v>
      </c>
      <c r="W294" s="114" t="e">
        <f>IF(G290="Enceinte",(SUM(L290:L294))-COUNTIF(H290:H294,"Recup")*#REF!,SUM(L290:L294))</f>
        <v>#REF!</v>
      </c>
      <c r="X294" s="115" t="s">
        <v>59</v>
      </c>
      <c r="Y294" s="116">
        <f>COUNTIF(H290:H294,"sans solde")</f>
        <v>0</v>
      </c>
      <c r="Z294" s="328" t="s">
        <v>148</v>
      </c>
    </row>
    <row r="295" spans="1:29" s="41" customFormat="1" x14ac:dyDescent="0.25">
      <c r="A295" s="143" t="s">
        <v>60</v>
      </c>
      <c r="B295" s="144">
        <v>43372</v>
      </c>
      <c r="C295" s="203"/>
      <c r="D295" s="204"/>
      <c r="E295" s="204"/>
      <c r="F295" s="205"/>
      <c r="G295" s="378"/>
      <c r="H295" s="206"/>
      <c r="I295" s="146">
        <f>IF(H295="Normal",#REF!,IF(H295="Recup",#REF!,IF(H295="CP journée",#REF!,IF(H295="Enceinte",#REF!,IF(H295="temps partiel",#REF!,IF(H295="Sans solde",#REF!,IF(H295="Arrêt",#REF!,IF(H295="CP matin",#REF!,IF(H295="Déplacement",#REF!,IF(H295="CP Après-midi",#REF!,IF(H295="Férié",#REF!,IF(H295="Maternité",#REF!,0))))))))))))</f>
        <v>0</v>
      </c>
      <c r="J295" s="145" t="e">
        <f>IF(H295="Demi CP",I295,IF(AND(H295="Déplacement",N295="Arrivée Chine",B295&gt;=#REF!,B295&lt;=#REF!),(D295-C295)+(F295-E295)-#REF!,IF(AND(H295="Déplacement",N295="Arrivée Chine",B295&gt;#REF!,B295&lt;#REF!),(D295-C295)+(F295-E295)-#REF!,IF(AND(H295="Déplacement",N295="Arrivée Chine",B295&gt;#REF!),(D295-C295)+(F295-E295)-#REF!,IF(AND(H295="Déplacement",((D295-C295)+(F295-E295))&lt;I295),I295,IF(AND(H295="Déplacement",N295="Arrivée Chine",B295&lt;#REF!),(D295-C295)+(F295-E295)-#REF!,IF(AND(H295="Déplacement",N295="Retour Chine",B295&gt;=#REF!,B295&lt;=#REF!),(D295-C295)+(F295-E295)+#REF!,IF(AND(H295="Déplacement",N295="Retour Chine",B295&gt;#REF!,B295&lt;#REF!),(D295-C295)+(F295-E295)+#REF!,IF(AND(H295="Déplacement",N295="Retour Chine",B295&gt;#REF!),(D295-C295)+(F295-E295)+#REF!,IF(AND(H295="Déplacement",((D295-C295)+(F295-E295))&lt;I295),I295,IF(AND(H295="Déplacement",N295="Retour Chine",B295&lt;#REF!),(D295-C295)+(F295-E295)+#REF!,(D295-C295)+(F295-E295))))))))))))</f>
        <v>#REF!</v>
      </c>
      <c r="K295" s="161" t="e">
        <f>IF(L295&gt;0,#REF!-L295,0)</f>
        <v>#REF!</v>
      </c>
      <c r="L295" s="162" t="e">
        <f>IF(OR(H295="Recup"),#REF!-J295,#REF!)</f>
        <v>#REF!</v>
      </c>
      <c r="M295" s="199"/>
      <c r="N295" s="200"/>
      <c r="O295" s="149" t="e">
        <f t="shared" si="26"/>
        <v>#REF!</v>
      </c>
      <c r="P295" s="150" t="str">
        <f t="shared" si="27"/>
        <v/>
      </c>
      <c r="Q295" s="361"/>
      <c r="R295" s="381"/>
      <c r="S295" s="201"/>
      <c r="T295" s="397"/>
      <c r="U295" s="386"/>
      <c r="V295" s="119" t="s">
        <v>61</v>
      </c>
      <c r="W295" s="120" t="e">
        <f>IF(AND(G290="Temps partiel",Y292&gt;0),Y292-W296-W292-W293,0)</f>
        <v>#REF!</v>
      </c>
      <c r="X295" s="121" t="s">
        <v>62</v>
      </c>
      <c r="Y295" s="122">
        <f>COUNTIF(H290:H294,"CP journée")+(COUNTIF(H290:H294,"CP matin"))/2+(COUNTIF(H290:H294,"CP Après-midi"))/2</f>
        <v>0</v>
      </c>
      <c r="Z295" s="329"/>
    </row>
    <row r="296" spans="1:29" s="41" customFormat="1" ht="15.75" thickBot="1" x14ac:dyDescent="0.3">
      <c r="A296" s="164" t="s">
        <v>64</v>
      </c>
      <c r="B296" s="165">
        <v>43373</v>
      </c>
      <c r="C296" s="207"/>
      <c r="D296" s="208"/>
      <c r="E296" s="208"/>
      <c r="F296" s="209"/>
      <c r="G296" s="379"/>
      <c r="H296" s="210"/>
      <c r="I296" s="166">
        <f>IF(H296="Normal",#REF!,IF(H296="Recup",#REF!,IF(H296="CP journée",#REF!,IF(H296="Enceinte",#REF!,IF(H296="temps partiel",#REF!,IF(H296="Sans solde",#REF!,IF(H296="Arrêt",#REF!,IF(H296="CP matin",#REF!,IF(H296="Déplacement",#REF!,IF(H296="CP Après-midi",#REF!,IF(H296="Férié",#REF!,IF(H296="Maternité",#REF!,0))))))))))))</f>
        <v>0</v>
      </c>
      <c r="J296" s="167" t="e">
        <f>IF(H296="Demi CP",I296,IF(AND(H296="Déplacement",N296="Arrivée Chine",B296&gt;=#REF!,B296&lt;=#REF!),(D296-C296)+(F296-E296)-#REF!,IF(AND(H296="Déplacement",N296="Arrivée Chine",B296&gt;#REF!,B296&lt;#REF!),(D296-C296)+(F296-E296)-#REF!,IF(AND(H296="Déplacement",N296="Arrivée Chine",B296&gt;#REF!),(D296-C296)+(F296-E296)-#REF!,IF(AND(H296="Déplacement",((D296-C296)+(F296-E296))&lt;I296),I296,IF(AND(H296="Déplacement",N296="Arrivée Chine",B296&lt;#REF!),(D296-C296)+(F296-E296)-#REF!,IF(AND(H296="Déplacement",N296="Retour Chine",B296&gt;=#REF!,B296&lt;=#REF!),(D296-C296)+(F296-E296)+#REF!,IF(AND(H296="Déplacement",N296="Retour Chine",B296&gt;#REF!,B296&lt;#REF!),(D296-C296)+(F296-E296)+#REF!,IF(AND(H296="Déplacement",N296="Retour Chine",B296&gt;#REF!),(D296-C296)+(F296-E296)+#REF!,IF(AND(H296="Déplacement",((D296-C296)+(F296-E296))&lt;I296),I296,IF(AND(H296="Déplacement",N296="Retour Chine",B296&lt;#REF!),(D296-C296)+(F296-E296)+#REF!,(D296-C296)+(F296-E296))))))))))))</f>
        <v>#REF!</v>
      </c>
      <c r="K296" s="168" t="e">
        <f>IF(L296&gt;0,#REF!-L296,0)</f>
        <v>#REF!</v>
      </c>
      <c r="L296" s="169" t="e">
        <f>IF(OR(H296="Recup"),#REF!-J296,#REF!)</f>
        <v>#REF!</v>
      </c>
      <c r="M296" s="211"/>
      <c r="N296" s="212"/>
      <c r="O296" s="170" t="e">
        <f t="shared" si="26"/>
        <v>#REF!</v>
      </c>
      <c r="P296" s="171" t="str">
        <f t="shared" si="27"/>
        <v/>
      </c>
      <c r="Q296" s="362"/>
      <c r="R296" s="382"/>
      <c r="S296" s="213"/>
      <c r="T296" s="397"/>
      <c r="U296" s="387"/>
      <c r="V296" s="129" t="s">
        <v>65</v>
      </c>
      <c r="W296" s="130" t="e">
        <f>IF(AND(G290="Temps partiel",Y292&gt;3),Y292-3-W292-W293,0)</f>
        <v>#REF!</v>
      </c>
      <c r="X296" s="131" t="s">
        <v>66</v>
      </c>
      <c r="Y296" s="132" t="e">
        <f>W290+(W291*1.25)+(W292*1.5)+(W293*2)+(W295*1.1)+(W296*1.25)</f>
        <v>#REF!</v>
      </c>
      <c r="Z296" s="244" t="e">
        <f>IF(SUM(J290:J296)*24-SUM(I290:I296)*24&lt;0,(SUM(J290:J296)*24-SUM(I290:I296)*24),0)</f>
        <v>#REF!</v>
      </c>
    </row>
    <row r="297" spans="1:29" s="41" customFormat="1" ht="30" customHeight="1" x14ac:dyDescent="0.25">
      <c r="A297" s="133" t="s">
        <v>43</v>
      </c>
      <c r="B297" s="134">
        <v>43374</v>
      </c>
      <c r="C297" s="188">
        <v>0.375</v>
      </c>
      <c r="D297" s="189">
        <v>0.54166666666666663</v>
      </c>
      <c r="E297" s="189">
        <v>0.58333333333333337</v>
      </c>
      <c r="F297" s="190">
        <v>0.70833333333333337</v>
      </c>
      <c r="G297" s="377"/>
      <c r="H297" s="191" t="s">
        <v>44</v>
      </c>
      <c r="I297" s="136" t="e">
        <f>IF(H297="Normal",#REF!,IF(H297="Recup",#REF!,IF(H297="CP journée",#REF!,IF(H297="Enceinte",#REF!,IF(H297="temps partiel",#REF!,IF(H297="Sans solde",#REF!,IF(H297="Arrêt",#REF!,IF(H297="CP matin",#REF!,IF(H297="Déplacement",#REF!,IF(H297="CP Après-midi",#REF!,IF(H297="Férié",#REF!,IF(H297="Maternité",#REF!,0))))))))))))</f>
        <v>#REF!</v>
      </c>
      <c r="J297" s="135" t="e">
        <f>IF(H297="Demi CP",I297,IF(AND(H297="Déplacement",N297="Arrivée Chine",B297&gt;=#REF!,B297&lt;=#REF!),(D297-C297)+(F297-E297)-#REF!,IF(AND(H297="Déplacement",N297="Arrivée Chine",B297&gt;#REF!,B297&lt;#REF!),(D297-C297)+(F297-E297)-#REF!,IF(AND(H297="Déplacement",N297="Arrivée Chine",B297&gt;#REF!),(D297-C297)+(F297-E297)-#REF!,IF(AND(H297="Déplacement",((D297-C297)+(F297-E297))&lt;I297),I297,IF(AND(H297="Déplacement",N297="Arrivée Chine",B297&lt;#REF!),(D297-C297)+(F297-E297)-#REF!,IF(AND(H297="Déplacement",N297="Retour Chine",B297&gt;=#REF!,B297&lt;=#REF!),(D297-C297)+(F297-E297)+#REF!,IF(AND(H297="Déplacement",N297="Retour Chine",B297&gt;#REF!,B297&lt;#REF!),(D297-C297)+(F297-E297)+#REF!,IF(AND(H297="Déplacement",N297="Retour Chine",B297&gt;#REF!),(D297-C297)+(F297-E297)+#REF!,IF(AND(H297="Déplacement",((D297-C297)+(F297-E297))&lt;I297),I297,IF(AND(H297="Déplacement",N297="Retour Chine",B297&lt;#REF!),(D297-C297)+(F297-E297)+#REF!,(D297-C297)+(F297-E297))))))))))))</f>
        <v>#REF!</v>
      </c>
      <c r="K297" s="137" t="e">
        <f>IF(L297&gt;0,#REF!-L297,0)</f>
        <v>#REF!</v>
      </c>
      <c r="L297" s="138" t="e">
        <f>IF(OR(H297="Recup"),#REF!-J297,#REF!)</f>
        <v>#REF!</v>
      </c>
      <c r="M297" s="192"/>
      <c r="N297" s="193"/>
      <c r="O297" s="139" t="e">
        <f t="shared" si="26"/>
        <v>#REF!</v>
      </c>
      <c r="P297" s="140" t="str">
        <f t="shared" si="27"/>
        <v/>
      </c>
      <c r="Q297" s="391" t="s">
        <v>45</v>
      </c>
      <c r="R297" s="380" t="s">
        <v>46</v>
      </c>
      <c r="S297" s="194"/>
      <c r="T297" s="398" t="s">
        <v>122</v>
      </c>
      <c r="U297" s="385" t="s">
        <v>123</v>
      </c>
      <c r="V297" s="86" t="s">
        <v>49</v>
      </c>
      <c r="W297" s="87" t="e">
        <f>IF(AND(G297="",(Y299)&gt;0),Y299-W298-W299,IF(AND(G297="Enceinte",(Y299)&gt;0),Y299-W298-W299,0))</f>
        <v>#REF!</v>
      </c>
      <c r="X297" s="88" t="s">
        <v>34</v>
      </c>
      <c r="Y297" s="89" t="e">
        <f>(SUM(I297:I301)*24+SUM(K297:K301)*24)</f>
        <v>#REF!</v>
      </c>
      <c r="Z297" s="90" t="s">
        <v>50</v>
      </c>
    </row>
    <row r="298" spans="1:29" s="41" customFormat="1" ht="15.75" thickBot="1" x14ac:dyDescent="0.3">
      <c r="A298" s="143" t="s">
        <v>51</v>
      </c>
      <c r="B298" s="144">
        <v>43375</v>
      </c>
      <c r="C298" s="195">
        <v>0.375</v>
      </c>
      <c r="D298" s="196">
        <v>0.54166666666666663</v>
      </c>
      <c r="E298" s="196">
        <v>0.58333333333333337</v>
      </c>
      <c r="F298" s="197">
        <v>0.70833333333333337</v>
      </c>
      <c r="G298" s="378"/>
      <c r="H298" s="198" t="s">
        <v>44</v>
      </c>
      <c r="I298" s="146" t="e">
        <f>IF(H298="Normal",#REF!,IF(H298="Recup",#REF!,IF(H298="CP journée",#REF!,IF(H298="Enceinte",#REF!,IF(H298="temps partiel",#REF!,IF(H298="Sans solde",#REF!,IF(H298="Arrêt",#REF!,IF(H298="CP matin",#REF!,IF(H298="Déplacement",#REF!,IF(H298="CP Après-midi",#REF!,IF(H298="Férié",#REF!,IF(H298="Maternité",#REF!,0))))))))))))</f>
        <v>#REF!</v>
      </c>
      <c r="J298" s="145" t="e">
        <f>IF(H298="Demi CP",I298,IF(AND(H298="Déplacement",N298="Arrivée Chine",B298&gt;=#REF!,B298&lt;=#REF!),(D298-C298)+(F298-E298)-#REF!,IF(AND(H298="Déplacement",N298="Arrivée Chine",B298&gt;#REF!,B298&lt;#REF!),(D298-C298)+(F298-E298)-#REF!,IF(AND(H298="Déplacement",N298="Arrivée Chine",B298&gt;#REF!),(D298-C298)+(F298-E298)-#REF!,IF(AND(H298="Déplacement",((D298-C298)+(F298-E298))&lt;I298),I298,IF(AND(H298="Déplacement",N298="Arrivée Chine",B298&lt;#REF!),(D298-C298)+(F298-E298)-#REF!,IF(AND(H298="Déplacement",N298="Retour Chine",B298&gt;=#REF!,B298&lt;=#REF!),(D298-C298)+(F298-E298)+#REF!,IF(AND(H298="Déplacement",N298="Retour Chine",B298&gt;#REF!,B298&lt;#REF!),(D298-C298)+(F298-E298)+#REF!,IF(AND(H298="Déplacement",N298="Retour Chine",B298&gt;#REF!),(D298-C298)+(F298-E298)+#REF!,IF(AND(H298="Déplacement",((D298-C298)+(F298-E298))&lt;I298),I298,IF(AND(H298="Déplacement",N298="Retour Chine",B298&lt;#REF!),(D298-C298)+(F298-E298)+#REF!,(D298-C298)+(F298-E298))))))))))))</f>
        <v>#REF!</v>
      </c>
      <c r="K298" s="147" t="e">
        <f>IF(L298&gt;0,#REF!-L298,0)</f>
        <v>#REF!</v>
      </c>
      <c r="L298" s="148" t="e">
        <f>IF(OR(H298="Recup"),#REF!-J298,#REF!)</f>
        <v>#REF!</v>
      </c>
      <c r="M298" s="199"/>
      <c r="N298" s="200"/>
      <c r="O298" s="149" t="e">
        <f t="shared" si="26"/>
        <v>#REF!</v>
      </c>
      <c r="P298" s="150" t="str">
        <f t="shared" si="27"/>
        <v/>
      </c>
      <c r="Q298" s="361"/>
      <c r="R298" s="381"/>
      <c r="S298" s="201"/>
      <c r="T298" s="399"/>
      <c r="U298" s="386"/>
      <c r="V298" s="97" t="s">
        <v>52</v>
      </c>
      <c r="W298" s="98" t="e">
        <f>IF(AND(G297="",(Y298-35)&gt;0),(Y298-35-W299-W300),IF(AND(G297="Enceinte",(Y298-35)&gt;0),(Y298-35-W299-W300),0))</f>
        <v>#REF!</v>
      </c>
      <c r="X298" s="99" t="s">
        <v>35</v>
      </c>
      <c r="Y298" s="100" t="e">
        <f>(SUM(J297:J303))*24-(SUM(O297:O303))*24</f>
        <v>#REF!</v>
      </c>
      <c r="Z298" s="101">
        <f>SUM(P297:P303)</f>
        <v>0</v>
      </c>
    </row>
    <row r="299" spans="1:29" s="41" customFormat="1" ht="15.75" thickBot="1" x14ac:dyDescent="0.3">
      <c r="A299" s="143" t="s">
        <v>53</v>
      </c>
      <c r="B299" s="144">
        <v>43376</v>
      </c>
      <c r="C299" s="195">
        <v>0.375</v>
      </c>
      <c r="D299" s="196">
        <v>0.54166666666666663</v>
      </c>
      <c r="E299" s="196">
        <v>0.58333333333333337</v>
      </c>
      <c r="F299" s="197">
        <v>0.70833333333333337</v>
      </c>
      <c r="G299" s="378"/>
      <c r="H299" s="198" t="s">
        <v>44</v>
      </c>
      <c r="I299" s="146" t="e">
        <f>IF(H299="Normal",#REF!,IF(H299="Recup",#REF!,IF(H299="CP journée",#REF!,IF(H299="Enceinte",#REF!,IF(H299="temps partiel",#REF!,IF(H299="Sans solde",#REF!,IF(H299="Arrêt",#REF!,IF(H299="CP matin",#REF!,IF(H299="Déplacement",#REF!,IF(H299="CP Après-midi",#REF!,IF(H299="Férié",#REF!,IF(H299="Maternité",#REF!,0))))))))))))</f>
        <v>#REF!</v>
      </c>
      <c r="J299" s="145" t="e">
        <f>IF(H299="Demi CP",I299,IF(AND(H299="Déplacement",N299="Arrivée Chine",B299&gt;=#REF!,B299&lt;=#REF!),(D299-C299)+(F299-E299)-#REF!,IF(AND(H299="Déplacement",N299="Arrivée Chine",B299&gt;#REF!,B299&lt;#REF!),(D299-C299)+(F299-E299)-#REF!,IF(AND(H299="Déplacement",N299="Arrivée Chine",B299&gt;#REF!),(D299-C299)+(F299-E299)-#REF!,IF(AND(H299="Déplacement",((D299-C299)+(F299-E299))&lt;I299),I299,IF(AND(H299="Déplacement",N299="Arrivée Chine",B299&lt;#REF!),(D299-C299)+(F299-E299)-#REF!,IF(AND(H299="Déplacement",N299="Retour Chine",B299&gt;=#REF!,B299&lt;=#REF!),(D299-C299)+(F299-E299)+#REF!,IF(AND(H299="Déplacement",N299="Retour Chine",B299&gt;#REF!,B299&lt;#REF!),(D299-C299)+(F299-E299)+#REF!,IF(AND(H299="Déplacement",N299="Retour Chine",B299&gt;#REF!),(D299-C299)+(F299-E299)+#REF!,IF(AND(H299="Déplacement",((D299-C299)+(F299-E299))&lt;I299),I299,IF(AND(H299="Déplacement",N299="Retour Chine",B299&lt;#REF!),(D299-C299)+(F299-E299)+#REF!,(D299-C299)+(F299-E299))))))))))))</f>
        <v>#REF!</v>
      </c>
      <c r="K299" s="153" t="e">
        <f>IF(L299&gt;0,#REF!-L299,0)</f>
        <v>#REF!</v>
      </c>
      <c r="L299" s="154" t="e">
        <f>IF(OR(H299="Recup"),#REF!-J299,#REF!)</f>
        <v>#REF!</v>
      </c>
      <c r="M299" s="199"/>
      <c r="N299" s="200"/>
      <c r="O299" s="149" t="e">
        <f t="shared" si="26"/>
        <v>#REF!</v>
      </c>
      <c r="P299" s="150" t="str">
        <f t="shared" si="27"/>
        <v/>
      </c>
      <c r="Q299" s="361"/>
      <c r="R299" s="381"/>
      <c r="S299" s="201"/>
      <c r="T299" s="399"/>
      <c r="U299" s="386"/>
      <c r="V299" s="104">
        <v>0.5</v>
      </c>
      <c r="W299" s="98" t="e">
        <f>IF((Y298-43)&lt;0,0,(Y298-43))</f>
        <v>#REF!</v>
      </c>
      <c r="X299" s="105" t="s">
        <v>54</v>
      </c>
      <c r="Y299" s="106" t="e">
        <f>(Y298-Y297)-J303*24</f>
        <v>#REF!</v>
      </c>
      <c r="Z299" s="107" t="s">
        <v>55</v>
      </c>
    </row>
    <row r="300" spans="1:29" s="41" customFormat="1" ht="15.75" thickBot="1" x14ac:dyDescent="0.3">
      <c r="A300" s="143" t="s">
        <v>56</v>
      </c>
      <c r="B300" s="144">
        <v>43377</v>
      </c>
      <c r="C300" s="195">
        <v>0.375</v>
      </c>
      <c r="D300" s="196">
        <v>0.54166666666666663</v>
      </c>
      <c r="E300" s="196">
        <v>0.58333333333333337</v>
      </c>
      <c r="F300" s="197">
        <v>0.70833333333333337</v>
      </c>
      <c r="G300" s="378"/>
      <c r="H300" s="202" t="s">
        <v>44</v>
      </c>
      <c r="I300" s="146" t="e">
        <f>IF(H300="Normal",#REF!,IF(H300="Recup",#REF!,IF(H300="CP journée",#REF!,IF(H300="Enceinte",#REF!,IF(H300="temps partiel",#REF!,IF(H300="Sans solde",#REF!,IF(H300="Arrêt",#REF!,IF(H300="CP matin",#REF!,IF(H300="Déplacement",#REF!,IF(H300="CP Après-midi",#REF!,IF(H300="Férié",#REF!,IF(H300="Maternité",#REF!,0))))))))))))</f>
        <v>#REF!</v>
      </c>
      <c r="J300" s="145" t="e">
        <f>IF(H300="Demi CP",I300,IF(AND(H300="Déplacement",N300="Arrivée Chine",B300&gt;=#REF!,B300&lt;=#REF!),(D300-C300)+(F300-E300)-#REF!,IF(AND(H300="Déplacement",N300="Arrivée Chine",B300&gt;#REF!,B300&lt;#REF!),(D300-C300)+(F300-E300)-#REF!,IF(AND(H300="Déplacement",N300="Arrivée Chine",B300&gt;#REF!),(D300-C300)+(F300-E300)-#REF!,IF(AND(H300="Déplacement",((D300-C300)+(F300-E300))&lt;I300),I300,IF(AND(H300="Déplacement",N300="Arrivée Chine",B300&lt;#REF!),(D300-C300)+(F300-E300)-#REF!,IF(AND(H300="Déplacement",N300="Retour Chine",B300&gt;=#REF!,B300&lt;=#REF!),(D300-C300)+(F300-E300)+#REF!,IF(AND(H300="Déplacement",N300="Retour Chine",B300&gt;#REF!,B300&lt;#REF!),(D300-C300)+(F300-E300)+#REF!,IF(AND(H300="Déplacement",N300="Retour Chine",B300&gt;#REF!),(D300-C300)+(F300-E300)+#REF!,IF(AND(H300="Déplacement",((D300-C300)+(F300-E300))&lt;I300),I300,IF(AND(H300="Déplacement",N300="Retour Chine",B300&lt;#REF!),(D300-C300)+(F300-E300)+#REF!,(D300-C300)+(F300-E300))))))))))))</f>
        <v>#REF!</v>
      </c>
      <c r="K300" s="156" t="e">
        <f>IF(L300&gt;0,#REF!-L300,0)</f>
        <v>#REF!</v>
      </c>
      <c r="L300" s="157" t="e">
        <f>IF(OR(H300="Recup"),#REF!-J300,#REF!)</f>
        <v>#REF!</v>
      </c>
      <c r="M300" s="199"/>
      <c r="N300" s="200"/>
      <c r="O300" s="149" t="e">
        <f t="shared" si="26"/>
        <v>#REF!</v>
      </c>
      <c r="P300" s="150" t="str">
        <f t="shared" si="27"/>
        <v/>
      </c>
      <c r="Q300" s="361"/>
      <c r="R300" s="381"/>
      <c r="S300" s="201"/>
      <c r="T300" s="399"/>
      <c r="U300" s="386"/>
      <c r="V300" s="110">
        <v>1</v>
      </c>
      <c r="W300" s="98" t="e">
        <f>IF(M303="",J303*24,0)</f>
        <v>#REF!</v>
      </c>
      <c r="X300" s="111" t="s">
        <v>57</v>
      </c>
      <c r="Y300" s="112">
        <f>COUNTIF(H297:H301,"Arrêt")</f>
        <v>0</v>
      </c>
      <c r="Z300" s="107">
        <f>COUNTIF(H297:H301,"Férié")</f>
        <v>0</v>
      </c>
    </row>
    <row r="301" spans="1:29" s="41" customFormat="1" ht="15.75" customHeight="1" thickBot="1" x14ac:dyDescent="0.3">
      <c r="A301" s="143" t="s">
        <v>58</v>
      </c>
      <c r="B301" s="144">
        <v>43378</v>
      </c>
      <c r="C301" s="195">
        <v>0.375</v>
      </c>
      <c r="D301" s="196">
        <v>0.54166666666666663</v>
      </c>
      <c r="E301" s="196">
        <v>0.58333333333333337</v>
      </c>
      <c r="F301" s="197">
        <v>0.70833333333333337</v>
      </c>
      <c r="G301" s="378"/>
      <c r="H301" s="198" t="s">
        <v>44</v>
      </c>
      <c r="I301" s="146" t="e">
        <f>IF(H301="Normal",#REF!,IF(H301="Recup",#REF!,IF(H301="CP journée",#REF!,IF(H301="Enceinte",#REF!,IF(H301="temps partiel",#REF!,IF(H301="Sans solde",#REF!,IF(H301="Arrêt",#REF!,IF(H301="CP matin",#REF!,IF(H301="Déplacement",#REF!,IF(H301="CP Après-midi",#REF!,IF(H301="Férié",#REF!,IF(H301="Maternité",#REF!,0))))))))))))</f>
        <v>#REF!</v>
      </c>
      <c r="J301" s="145" t="e">
        <f>IF(H301="Demi CP",I301,IF(AND(H301="Déplacement",N301="Arrivée Chine",B301&gt;=#REF!,B301&lt;=#REF!),(D301-C301)+(F301-E301)-#REF!,IF(AND(H301="Déplacement",N301="Arrivée Chine",B301&gt;#REF!,B301&lt;#REF!),(D301-C301)+(F301-E301)-#REF!,IF(AND(H301="Déplacement",N301="Arrivée Chine",B301&gt;#REF!),(D301-C301)+(F301-E301)-#REF!,IF(AND(H301="Déplacement",((D301-C301)+(F301-E301))&lt;I301),I301,IF(AND(H301="Déplacement",N301="Arrivée Chine",B301&lt;#REF!),(D301-C301)+(F301-E301)-#REF!,IF(AND(H301="Déplacement",N301="Retour Chine",B301&gt;=#REF!,B301&lt;=#REF!),(D301-C301)+(F301-E301)+#REF!,IF(AND(H301="Déplacement",N301="Retour Chine",B301&gt;#REF!,B301&lt;#REF!),(D301-C301)+(F301-E301)+#REF!,IF(AND(H301="Déplacement",N301="Retour Chine",B301&gt;#REF!),(D301-C301)+(F301-E301)+#REF!,IF(AND(H301="Déplacement",((D301-C301)+(F301-E301))&lt;I301),I301,IF(AND(H301="Déplacement",N301="Retour Chine",B301&lt;#REF!),(D301-C301)+(F301-E301)+#REF!,(D301-C301)+(F301-E301))))))))))))</f>
        <v>#REF!</v>
      </c>
      <c r="K301" s="153" t="e">
        <f>IF(L301&gt;0,#REF!-L301,0)</f>
        <v>#REF!</v>
      </c>
      <c r="L301" s="154" t="e">
        <f>IF(OR(H301="Recup"),#REF!-J301,#REF!)</f>
        <v>#REF!</v>
      </c>
      <c r="M301" s="199"/>
      <c r="N301" s="200"/>
      <c r="O301" s="149" t="e">
        <f t="shared" si="26"/>
        <v>#REF!</v>
      </c>
      <c r="P301" s="150" t="str">
        <f t="shared" si="27"/>
        <v/>
      </c>
      <c r="Q301" s="361"/>
      <c r="R301" s="381"/>
      <c r="S301" s="201"/>
      <c r="T301" s="399"/>
      <c r="U301" s="386"/>
      <c r="V301" s="113" t="s">
        <v>3</v>
      </c>
      <c r="W301" s="114" t="e">
        <f>IF(G297="Enceinte",(SUM(L297:L301))-COUNTIF(H297:H301,"Recup")*#REF!,SUM(L297:L301))</f>
        <v>#REF!</v>
      </c>
      <c r="X301" s="115" t="s">
        <v>59</v>
      </c>
      <c r="Y301" s="116">
        <f>COUNTIF(H297:H301,"sans solde")</f>
        <v>0</v>
      </c>
      <c r="Z301" s="328" t="s">
        <v>148</v>
      </c>
    </row>
    <row r="302" spans="1:29" s="41" customFormat="1" x14ac:dyDescent="0.25">
      <c r="A302" s="143" t="s">
        <v>60</v>
      </c>
      <c r="B302" s="144">
        <v>43379</v>
      </c>
      <c r="C302" s="203"/>
      <c r="D302" s="204"/>
      <c r="E302" s="204"/>
      <c r="F302" s="205"/>
      <c r="G302" s="378"/>
      <c r="H302" s="206"/>
      <c r="I302" s="146">
        <f>IF(H302="Normal",#REF!,IF(H302="Recup",#REF!,IF(H302="CP journée",#REF!,IF(H302="Enceinte",#REF!,IF(H302="temps partiel",#REF!,IF(H302="Sans solde",#REF!,IF(H302="Arrêt",#REF!,IF(H302="CP matin",#REF!,IF(H302="Déplacement",#REF!,IF(H302="CP Après-midi",#REF!,IF(H302="Férié",#REF!,IF(H302="Maternité",#REF!,0))))))))))))</f>
        <v>0</v>
      </c>
      <c r="J302" s="145" t="e">
        <f>IF(H302="Demi CP",I302,IF(AND(H302="Déplacement",N302="Arrivée Chine",B302&gt;=#REF!,B302&lt;=#REF!),(D302-C302)+(F302-E302)-#REF!,IF(AND(H302="Déplacement",N302="Arrivée Chine",B302&gt;#REF!,B302&lt;#REF!),(D302-C302)+(F302-E302)-#REF!,IF(AND(H302="Déplacement",N302="Arrivée Chine",B302&gt;#REF!),(D302-C302)+(F302-E302)-#REF!,IF(AND(H302="Déplacement",((D302-C302)+(F302-E302))&lt;I302),I302,IF(AND(H302="Déplacement",N302="Arrivée Chine",B302&lt;#REF!),(D302-C302)+(F302-E302)-#REF!,IF(AND(H302="Déplacement",N302="Retour Chine",B302&gt;=#REF!,B302&lt;=#REF!),(D302-C302)+(F302-E302)+#REF!,IF(AND(H302="Déplacement",N302="Retour Chine",B302&gt;#REF!,B302&lt;#REF!),(D302-C302)+(F302-E302)+#REF!,IF(AND(H302="Déplacement",N302="Retour Chine",B302&gt;#REF!),(D302-C302)+(F302-E302)+#REF!,IF(AND(H302="Déplacement",((D302-C302)+(F302-E302))&lt;I302),I302,IF(AND(H302="Déplacement",N302="Retour Chine",B302&lt;#REF!),(D302-C302)+(F302-E302)+#REF!,(D302-C302)+(F302-E302))))))))))))</f>
        <v>#REF!</v>
      </c>
      <c r="K302" s="161" t="e">
        <f>IF(L302&gt;0,#REF!-L302,0)</f>
        <v>#REF!</v>
      </c>
      <c r="L302" s="162" t="e">
        <f>IF(OR(H302="Recup"),#REF!-J302,#REF!)</f>
        <v>#REF!</v>
      </c>
      <c r="M302" s="199"/>
      <c r="N302" s="200"/>
      <c r="O302" s="149" t="e">
        <f t="shared" si="26"/>
        <v>#REF!</v>
      </c>
      <c r="P302" s="150" t="str">
        <f t="shared" si="27"/>
        <v/>
      </c>
      <c r="Q302" s="361"/>
      <c r="R302" s="381"/>
      <c r="S302" s="201"/>
      <c r="T302" s="399"/>
      <c r="U302" s="386"/>
      <c r="V302" s="119" t="s">
        <v>61</v>
      </c>
      <c r="W302" s="120" t="e">
        <f>IF(AND(G297="Temps partiel",Y299&gt;0),Y299-W303-W299-W300,0)</f>
        <v>#REF!</v>
      </c>
      <c r="X302" s="121" t="s">
        <v>62</v>
      </c>
      <c r="Y302" s="122">
        <f>COUNTIF(H297:H301,"CP journée")+(COUNTIF(H297:H301,"CP matin"))/2+(COUNTIF(H297:H301,"CP Après-midi"))/2</f>
        <v>0</v>
      </c>
      <c r="Z302" s="329"/>
      <c r="AB302" s="179" t="s">
        <v>122</v>
      </c>
      <c r="AC302" s="179" t="s">
        <v>124</v>
      </c>
    </row>
    <row r="303" spans="1:29" s="41" customFormat="1" ht="15.75" thickBot="1" x14ac:dyDescent="0.3">
      <c r="A303" s="164" t="s">
        <v>64</v>
      </c>
      <c r="B303" s="165">
        <v>43380</v>
      </c>
      <c r="C303" s="207"/>
      <c r="D303" s="208"/>
      <c r="E303" s="208"/>
      <c r="F303" s="209"/>
      <c r="G303" s="379"/>
      <c r="H303" s="210"/>
      <c r="I303" s="166">
        <f>IF(H303="Normal",#REF!,IF(H303="Recup",#REF!,IF(H303="CP journée",#REF!,IF(H303="Enceinte",#REF!,IF(H303="temps partiel",#REF!,IF(H303="Sans solde",#REF!,IF(H303="Arrêt",#REF!,IF(H303="CP matin",#REF!,IF(H303="Déplacement",#REF!,IF(H303="CP Après-midi",#REF!,IF(H303="Férié",#REF!,IF(H303="Maternité",#REF!,0))))))))))))</f>
        <v>0</v>
      </c>
      <c r="J303" s="167" t="e">
        <f>IF(H303="Demi CP",I303,IF(AND(H303="Déplacement",N303="Arrivée Chine",B303&gt;=#REF!,B303&lt;=#REF!),(D303-C303)+(F303-E303)-#REF!,IF(AND(H303="Déplacement",N303="Arrivée Chine",B303&gt;#REF!,B303&lt;#REF!),(D303-C303)+(F303-E303)-#REF!,IF(AND(H303="Déplacement",N303="Arrivée Chine",B303&gt;#REF!),(D303-C303)+(F303-E303)-#REF!,IF(AND(H303="Déplacement",((D303-C303)+(F303-E303))&lt;I303),I303,IF(AND(H303="Déplacement",N303="Arrivée Chine",B303&lt;#REF!),(D303-C303)+(F303-E303)-#REF!,IF(AND(H303="Déplacement",N303="Retour Chine",B303&gt;=#REF!,B303&lt;=#REF!),(D303-C303)+(F303-E303)+#REF!,IF(AND(H303="Déplacement",N303="Retour Chine",B303&gt;#REF!,B303&lt;#REF!),(D303-C303)+(F303-E303)+#REF!,IF(AND(H303="Déplacement",N303="Retour Chine",B303&gt;#REF!),(D303-C303)+(F303-E303)+#REF!,IF(AND(H303="Déplacement",((D303-C303)+(F303-E303))&lt;I303),I303,IF(AND(H303="Déplacement",N303="Retour Chine",B303&lt;#REF!),(D303-C303)+(F303-E303)+#REF!,(D303-C303)+(F303-E303))))))))))))</f>
        <v>#REF!</v>
      </c>
      <c r="K303" s="168" t="e">
        <f>IF(L303&gt;0,#REF!-L303,0)</f>
        <v>#REF!</v>
      </c>
      <c r="L303" s="169" t="e">
        <f>IF(OR(H303="Recup"),#REF!-J303,#REF!)</f>
        <v>#REF!</v>
      </c>
      <c r="M303" s="211"/>
      <c r="N303" s="212"/>
      <c r="O303" s="170" t="e">
        <f t="shared" si="26"/>
        <v>#REF!</v>
      </c>
      <c r="P303" s="171" t="str">
        <f t="shared" si="27"/>
        <v/>
      </c>
      <c r="Q303" s="362"/>
      <c r="R303" s="382"/>
      <c r="S303" s="213"/>
      <c r="T303" s="399"/>
      <c r="U303" s="387"/>
      <c r="V303" s="129" t="s">
        <v>65</v>
      </c>
      <c r="W303" s="130" t="e">
        <f>IF(AND(G297="Temps partiel",Y299&gt;3),Y299-3-W299-W300,0)</f>
        <v>#REF!</v>
      </c>
      <c r="X303" s="131" t="s">
        <v>66</v>
      </c>
      <c r="Y303" s="132" t="e">
        <f>W297+(W298*1.25)+(W299*1.5)+(W300*2)+(W302*1.1)+(W303*1.25)</f>
        <v>#REF!</v>
      </c>
      <c r="Z303" s="244" t="e">
        <f>IF(SUM(J297:J303)*24-SUM(I297:I303)*24&lt;0,(SUM(J297:J303)*24-SUM(I297:I303)*24),0)</f>
        <v>#REF!</v>
      </c>
      <c r="AB303" s="179"/>
      <c r="AC303" s="179"/>
    </row>
    <row r="304" spans="1:29" s="41" customFormat="1" ht="30" customHeight="1" x14ac:dyDescent="0.25">
      <c r="A304" s="133" t="s">
        <v>43</v>
      </c>
      <c r="B304" s="134">
        <v>43381</v>
      </c>
      <c r="C304" s="188">
        <v>0.375</v>
      </c>
      <c r="D304" s="189">
        <v>0.54166666666666663</v>
      </c>
      <c r="E304" s="189">
        <v>0.58333333333333337</v>
      </c>
      <c r="F304" s="190">
        <v>0.70833333333333337</v>
      </c>
      <c r="G304" s="377"/>
      <c r="H304" s="191" t="s">
        <v>44</v>
      </c>
      <c r="I304" s="136" t="e">
        <f>IF(H304="Normal",#REF!,IF(H304="Recup",#REF!,IF(H304="CP journée",#REF!,IF(H304="Enceinte",#REF!,IF(H304="temps partiel",#REF!,IF(H304="Sans solde",#REF!,IF(H304="Arrêt",#REF!,IF(H304="CP matin",#REF!,IF(H304="Déplacement",#REF!,IF(H304="CP Après-midi",#REF!,IF(H304="Férié",#REF!,IF(H304="Maternité",#REF!,0))))))))))))</f>
        <v>#REF!</v>
      </c>
      <c r="J304" s="135" t="e">
        <f>IF(H304="Demi CP",I304,IF(AND(H304="Déplacement",N304="Arrivée Chine",B304&gt;=#REF!,B304&lt;=#REF!),(D304-C304)+(F304-E304)-#REF!,IF(AND(H304="Déplacement",N304="Arrivée Chine",B304&gt;#REF!,B304&lt;#REF!),(D304-C304)+(F304-E304)-#REF!,IF(AND(H304="Déplacement",N304="Arrivée Chine",B304&gt;#REF!),(D304-C304)+(F304-E304)-#REF!,IF(AND(H304="Déplacement",((D304-C304)+(F304-E304))&lt;I304),I304,IF(AND(H304="Déplacement",N304="Arrivée Chine",B304&lt;#REF!),(D304-C304)+(F304-E304)-#REF!,IF(AND(H304="Déplacement",N304="Retour Chine",B304&gt;=#REF!,B304&lt;=#REF!),(D304-C304)+(F304-E304)+#REF!,IF(AND(H304="Déplacement",N304="Retour Chine",B304&gt;#REF!,B304&lt;#REF!),(D304-C304)+(F304-E304)+#REF!,IF(AND(H304="Déplacement",N304="Retour Chine",B304&gt;#REF!),(D304-C304)+(F304-E304)+#REF!,IF(AND(H304="Déplacement",((D304-C304)+(F304-E304))&lt;I304),I304,IF(AND(H304="Déplacement",N304="Retour Chine",B304&lt;#REF!),(D304-C304)+(F304-E304)+#REF!,(D304-C304)+(F304-E304))))))))))))</f>
        <v>#REF!</v>
      </c>
      <c r="K304" s="137" t="e">
        <f>IF(L304&gt;0,#REF!-L304,0)</f>
        <v>#REF!</v>
      </c>
      <c r="L304" s="138" t="e">
        <f>IF(OR(H304="Recup"),#REF!-J304,#REF!)</f>
        <v>#REF!</v>
      </c>
      <c r="M304" s="192"/>
      <c r="N304" s="193"/>
      <c r="O304" s="139" t="e">
        <f t="shared" si="26"/>
        <v>#REF!</v>
      </c>
      <c r="P304" s="140" t="str">
        <f t="shared" si="27"/>
        <v/>
      </c>
      <c r="Q304" s="360" t="s">
        <v>45</v>
      </c>
      <c r="R304" s="380" t="s">
        <v>46</v>
      </c>
      <c r="S304" s="194"/>
      <c r="T304" s="398" t="s">
        <v>122</v>
      </c>
      <c r="U304" s="385" t="s">
        <v>125</v>
      </c>
      <c r="V304" s="86" t="s">
        <v>49</v>
      </c>
      <c r="W304" s="87" t="e">
        <f>IF(AND(G304="",(Y306)&gt;0),Y306-W305-W306,IF(AND(G304="Enceinte",(Y306)&gt;0),Y306-W305-W306,0))</f>
        <v>#REF!</v>
      </c>
      <c r="X304" s="88" t="s">
        <v>34</v>
      </c>
      <c r="Y304" s="89" t="e">
        <f>(SUM(I304:I308)*24+SUM(K304:K308)*24)</f>
        <v>#REF!</v>
      </c>
      <c r="Z304" s="90" t="s">
        <v>50</v>
      </c>
      <c r="AB304" s="141" t="s">
        <v>49</v>
      </c>
      <c r="AC304" s="142" t="e">
        <f t="shared" ref="AC304:AC310" si="28">W297+W304+W311+W318</f>
        <v>#REF!</v>
      </c>
    </row>
    <row r="305" spans="1:29" s="41" customFormat="1" ht="15.75" thickBot="1" x14ac:dyDescent="0.3">
      <c r="A305" s="143" t="s">
        <v>51</v>
      </c>
      <c r="B305" s="144">
        <v>43382</v>
      </c>
      <c r="C305" s="195">
        <v>0.375</v>
      </c>
      <c r="D305" s="196">
        <v>0.54166666666666663</v>
      </c>
      <c r="E305" s="196">
        <v>0.58333333333333337</v>
      </c>
      <c r="F305" s="197">
        <v>0.70833333333333337</v>
      </c>
      <c r="G305" s="378"/>
      <c r="H305" s="198" t="s">
        <v>44</v>
      </c>
      <c r="I305" s="146" t="e">
        <f>IF(H305="Normal",#REF!,IF(H305="Recup",#REF!,IF(H305="CP journée",#REF!,IF(H305="Enceinte",#REF!,IF(H305="temps partiel",#REF!,IF(H305="Sans solde",#REF!,IF(H305="Arrêt",#REF!,IF(H305="CP matin",#REF!,IF(H305="Déplacement",#REF!,IF(H305="CP Après-midi",#REF!,IF(H305="Férié",#REF!,IF(H305="Maternité",#REF!,0))))))))))))</f>
        <v>#REF!</v>
      </c>
      <c r="J305" s="145" t="e">
        <f>IF(H305="Demi CP",I305,IF(AND(H305="Déplacement",N305="Arrivée Chine",B305&gt;=#REF!,B305&lt;=#REF!),(D305-C305)+(F305-E305)-#REF!,IF(AND(H305="Déplacement",N305="Arrivée Chine",B305&gt;#REF!,B305&lt;#REF!),(D305-C305)+(F305-E305)-#REF!,IF(AND(H305="Déplacement",N305="Arrivée Chine",B305&gt;#REF!),(D305-C305)+(F305-E305)-#REF!,IF(AND(H305="Déplacement",((D305-C305)+(F305-E305))&lt;I305),I305,IF(AND(H305="Déplacement",N305="Arrivée Chine",B305&lt;#REF!),(D305-C305)+(F305-E305)-#REF!,IF(AND(H305="Déplacement",N305="Retour Chine",B305&gt;=#REF!,B305&lt;=#REF!),(D305-C305)+(F305-E305)+#REF!,IF(AND(H305="Déplacement",N305="Retour Chine",B305&gt;#REF!,B305&lt;#REF!),(D305-C305)+(F305-E305)+#REF!,IF(AND(H305="Déplacement",N305="Retour Chine",B305&gt;#REF!),(D305-C305)+(F305-E305)+#REF!,IF(AND(H305="Déplacement",((D305-C305)+(F305-E305))&lt;I305),I305,IF(AND(H305="Déplacement",N305="Retour Chine",B305&lt;#REF!),(D305-C305)+(F305-E305)+#REF!,(D305-C305)+(F305-E305))))))))))))</f>
        <v>#REF!</v>
      </c>
      <c r="K305" s="147" t="e">
        <f>IF(L305&gt;0,#REF!-L305,0)</f>
        <v>#REF!</v>
      </c>
      <c r="L305" s="148" t="e">
        <f>IF(OR(H305="Recup"),#REF!-J305,#REF!)</f>
        <v>#REF!</v>
      </c>
      <c r="M305" s="199"/>
      <c r="N305" s="200"/>
      <c r="O305" s="149" t="e">
        <f t="shared" si="26"/>
        <v>#REF!</v>
      </c>
      <c r="P305" s="150" t="str">
        <f t="shared" si="27"/>
        <v/>
      </c>
      <c r="Q305" s="361"/>
      <c r="R305" s="381"/>
      <c r="S305" s="201"/>
      <c r="T305" s="399"/>
      <c r="U305" s="386"/>
      <c r="V305" s="97" t="s">
        <v>52</v>
      </c>
      <c r="W305" s="98" t="e">
        <f>IF(AND(G304="",(Y305-35)&gt;0),(Y305-35-W306-W307),IF(AND(G304="Enceinte",(Y305-35)&gt;0),(Y305-35-W306-W307),0))</f>
        <v>#REF!</v>
      </c>
      <c r="X305" s="99" t="s">
        <v>35</v>
      </c>
      <c r="Y305" s="100" t="e">
        <f>(SUM(J304:J310))*24-(SUM(O304:O310))*24</f>
        <v>#REF!</v>
      </c>
      <c r="Z305" s="101">
        <f>SUM(P304:P310)</f>
        <v>0</v>
      </c>
      <c r="AB305" s="151" t="s">
        <v>52</v>
      </c>
      <c r="AC305" s="152" t="e">
        <f t="shared" si="28"/>
        <v>#REF!</v>
      </c>
    </row>
    <row r="306" spans="1:29" s="41" customFormat="1" ht="15.75" thickBot="1" x14ac:dyDescent="0.3">
      <c r="A306" s="143" t="s">
        <v>53</v>
      </c>
      <c r="B306" s="144">
        <v>43383</v>
      </c>
      <c r="C306" s="195">
        <v>0.375</v>
      </c>
      <c r="D306" s="196">
        <v>0.54166666666666663</v>
      </c>
      <c r="E306" s="196">
        <v>0.58333333333333337</v>
      </c>
      <c r="F306" s="197">
        <v>0.70833333333333337</v>
      </c>
      <c r="G306" s="378"/>
      <c r="H306" s="198" t="s">
        <v>44</v>
      </c>
      <c r="I306" s="146" t="e">
        <f>IF(H306="Normal",#REF!,IF(H306="Recup",#REF!,IF(H306="CP journée",#REF!,IF(H306="Enceinte",#REF!,IF(H306="temps partiel",#REF!,IF(H306="Sans solde",#REF!,IF(H306="Arrêt",#REF!,IF(H306="CP matin",#REF!,IF(H306="Déplacement",#REF!,IF(H306="CP Après-midi",#REF!,IF(H306="Férié",#REF!,IF(H306="Maternité",#REF!,0))))))))))))</f>
        <v>#REF!</v>
      </c>
      <c r="J306" s="145" t="e">
        <f>IF(H306="Demi CP",I306,IF(AND(H306="Déplacement",N306="Arrivée Chine",B306&gt;=#REF!,B306&lt;=#REF!),(D306-C306)+(F306-E306)-#REF!,IF(AND(H306="Déplacement",N306="Arrivée Chine",B306&gt;#REF!,B306&lt;#REF!),(D306-C306)+(F306-E306)-#REF!,IF(AND(H306="Déplacement",N306="Arrivée Chine",B306&gt;#REF!),(D306-C306)+(F306-E306)-#REF!,IF(AND(H306="Déplacement",((D306-C306)+(F306-E306))&lt;I306),I306,IF(AND(H306="Déplacement",N306="Arrivée Chine",B306&lt;#REF!),(D306-C306)+(F306-E306)-#REF!,IF(AND(H306="Déplacement",N306="Retour Chine",B306&gt;=#REF!,B306&lt;=#REF!),(D306-C306)+(F306-E306)+#REF!,IF(AND(H306="Déplacement",N306="Retour Chine",B306&gt;#REF!,B306&lt;#REF!),(D306-C306)+(F306-E306)+#REF!,IF(AND(H306="Déplacement",N306="Retour Chine",B306&gt;#REF!),(D306-C306)+(F306-E306)+#REF!,IF(AND(H306="Déplacement",((D306-C306)+(F306-E306))&lt;I306),I306,IF(AND(H306="Déplacement",N306="Retour Chine",B306&lt;#REF!),(D306-C306)+(F306-E306)+#REF!,(D306-C306)+(F306-E306))))))))))))</f>
        <v>#REF!</v>
      </c>
      <c r="K306" s="153" t="e">
        <f>IF(L306&gt;0,#REF!-L306,0)</f>
        <v>#REF!</v>
      </c>
      <c r="L306" s="154" t="e">
        <f>IF(OR(H306="Recup"),#REF!-J306,#REF!)</f>
        <v>#REF!</v>
      </c>
      <c r="M306" s="199"/>
      <c r="N306" s="200"/>
      <c r="O306" s="149" t="e">
        <f t="shared" si="26"/>
        <v>#REF!</v>
      </c>
      <c r="P306" s="150" t="str">
        <f t="shared" si="27"/>
        <v/>
      </c>
      <c r="Q306" s="361"/>
      <c r="R306" s="381"/>
      <c r="S306" s="201"/>
      <c r="T306" s="399"/>
      <c r="U306" s="386"/>
      <c r="V306" s="104">
        <v>0.5</v>
      </c>
      <c r="W306" s="98" t="e">
        <f>IF((Y305-43)&lt;0,0,(Y305-43))</f>
        <v>#REF!</v>
      </c>
      <c r="X306" s="105" t="s">
        <v>54</v>
      </c>
      <c r="Y306" s="106" t="e">
        <f>(Y305-Y304)-J310*24</f>
        <v>#REF!</v>
      </c>
      <c r="Z306" s="107" t="s">
        <v>55</v>
      </c>
      <c r="AB306" s="155">
        <v>0.5</v>
      </c>
      <c r="AC306" s="152" t="e">
        <f t="shared" si="28"/>
        <v>#REF!</v>
      </c>
    </row>
    <row r="307" spans="1:29" s="41" customFormat="1" ht="15.75" thickBot="1" x14ac:dyDescent="0.3">
      <c r="A307" s="143" t="s">
        <v>56</v>
      </c>
      <c r="B307" s="144">
        <v>43384</v>
      </c>
      <c r="C307" s="195">
        <v>0.375</v>
      </c>
      <c r="D307" s="196">
        <v>0.54166666666666663</v>
      </c>
      <c r="E307" s="196">
        <v>0.58333333333333337</v>
      </c>
      <c r="F307" s="197">
        <v>0.70833333333333337</v>
      </c>
      <c r="G307" s="378"/>
      <c r="H307" s="202" t="s">
        <v>44</v>
      </c>
      <c r="I307" s="146" t="e">
        <f>IF(H307="Normal",#REF!,IF(H307="Recup",#REF!,IF(H307="CP journée",#REF!,IF(H307="Enceinte",#REF!,IF(H307="temps partiel",#REF!,IF(H307="Sans solde",#REF!,IF(H307="Arrêt",#REF!,IF(H307="CP matin",#REF!,IF(H307="Déplacement",#REF!,IF(H307="CP Après-midi",#REF!,IF(H307="Férié",#REF!,IF(H307="Maternité",#REF!,0))))))))))))</f>
        <v>#REF!</v>
      </c>
      <c r="J307" s="145" t="e">
        <f>IF(H307="Demi CP",I307,IF(AND(H307="Déplacement",N307="Arrivée Chine",B307&gt;=#REF!,B307&lt;=#REF!),(D307-C307)+(F307-E307)-#REF!,IF(AND(H307="Déplacement",N307="Arrivée Chine",B307&gt;#REF!,B307&lt;#REF!),(D307-C307)+(F307-E307)-#REF!,IF(AND(H307="Déplacement",N307="Arrivée Chine",B307&gt;#REF!),(D307-C307)+(F307-E307)-#REF!,IF(AND(H307="Déplacement",((D307-C307)+(F307-E307))&lt;I307),I307,IF(AND(H307="Déplacement",N307="Arrivée Chine",B307&lt;#REF!),(D307-C307)+(F307-E307)-#REF!,IF(AND(H307="Déplacement",N307="Retour Chine",B307&gt;=#REF!,B307&lt;=#REF!),(D307-C307)+(F307-E307)+#REF!,IF(AND(H307="Déplacement",N307="Retour Chine",B307&gt;#REF!,B307&lt;#REF!),(D307-C307)+(F307-E307)+#REF!,IF(AND(H307="Déplacement",N307="Retour Chine",B307&gt;#REF!),(D307-C307)+(F307-E307)+#REF!,IF(AND(H307="Déplacement",((D307-C307)+(F307-E307))&lt;I307),I307,IF(AND(H307="Déplacement",N307="Retour Chine",B307&lt;#REF!),(D307-C307)+(F307-E307)+#REF!,(D307-C307)+(F307-E307))))))))))))</f>
        <v>#REF!</v>
      </c>
      <c r="K307" s="156" t="e">
        <f>IF(L307&gt;0,#REF!-L307,0)</f>
        <v>#REF!</v>
      </c>
      <c r="L307" s="157" t="e">
        <f>IF(OR(H307="Recup"),#REF!-J307,#REF!)</f>
        <v>#REF!</v>
      </c>
      <c r="M307" s="199"/>
      <c r="N307" s="200"/>
      <c r="O307" s="149" t="e">
        <f t="shared" si="26"/>
        <v>#REF!</v>
      </c>
      <c r="P307" s="150" t="str">
        <f t="shared" si="27"/>
        <v/>
      </c>
      <c r="Q307" s="361"/>
      <c r="R307" s="381"/>
      <c r="S307" s="201"/>
      <c r="T307" s="399"/>
      <c r="U307" s="386"/>
      <c r="V307" s="110">
        <v>1</v>
      </c>
      <c r="W307" s="98" t="e">
        <f>IF(M310="",J310*24,0)</f>
        <v>#REF!</v>
      </c>
      <c r="X307" s="111" t="s">
        <v>57</v>
      </c>
      <c r="Y307" s="112">
        <f>COUNTIF(H304:H308,"Arrêt")</f>
        <v>0</v>
      </c>
      <c r="Z307" s="107">
        <f>COUNTIF(H304:H308,"Férié")</f>
        <v>0</v>
      </c>
      <c r="AB307" s="158">
        <v>1</v>
      </c>
      <c r="AC307" s="152" t="e">
        <f t="shared" si="28"/>
        <v>#REF!</v>
      </c>
    </row>
    <row r="308" spans="1:29" s="41" customFormat="1" ht="15.75" customHeight="1" thickBot="1" x14ac:dyDescent="0.3">
      <c r="A308" s="143" t="s">
        <v>58</v>
      </c>
      <c r="B308" s="144">
        <v>43385</v>
      </c>
      <c r="C308" s="195">
        <v>0.375</v>
      </c>
      <c r="D308" s="196">
        <v>0.54166666666666663</v>
      </c>
      <c r="E308" s="196">
        <v>0.58333333333333337</v>
      </c>
      <c r="F308" s="197">
        <v>0.70833333333333337</v>
      </c>
      <c r="G308" s="378"/>
      <c r="H308" s="198" t="s">
        <v>44</v>
      </c>
      <c r="I308" s="146" t="e">
        <f>IF(H308="Normal",#REF!,IF(H308="Recup",#REF!,IF(H308="CP journée",#REF!,IF(H308="Enceinte",#REF!,IF(H308="temps partiel",#REF!,IF(H308="Sans solde",#REF!,IF(H308="Arrêt",#REF!,IF(H308="CP matin",#REF!,IF(H308="Déplacement",#REF!,IF(H308="CP Après-midi",#REF!,IF(H308="Férié",#REF!,IF(H308="Maternité",#REF!,0))))))))))))</f>
        <v>#REF!</v>
      </c>
      <c r="J308" s="145" t="e">
        <f>IF(H308="Demi CP",I308,IF(AND(H308="Déplacement",N308="Arrivée Chine",B308&gt;=#REF!,B308&lt;=#REF!),(D308-C308)+(F308-E308)-#REF!,IF(AND(H308="Déplacement",N308="Arrivée Chine",B308&gt;#REF!,B308&lt;#REF!),(D308-C308)+(F308-E308)-#REF!,IF(AND(H308="Déplacement",N308="Arrivée Chine",B308&gt;#REF!),(D308-C308)+(F308-E308)-#REF!,IF(AND(H308="Déplacement",((D308-C308)+(F308-E308))&lt;I308),I308,IF(AND(H308="Déplacement",N308="Arrivée Chine",B308&lt;#REF!),(D308-C308)+(F308-E308)-#REF!,IF(AND(H308="Déplacement",N308="Retour Chine",B308&gt;=#REF!,B308&lt;=#REF!),(D308-C308)+(F308-E308)+#REF!,IF(AND(H308="Déplacement",N308="Retour Chine",B308&gt;#REF!,B308&lt;#REF!),(D308-C308)+(F308-E308)+#REF!,IF(AND(H308="Déplacement",N308="Retour Chine",B308&gt;#REF!),(D308-C308)+(F308-E308)+#REF!,IF(AND(H308="Déplacement",((D308-C308)+(F308-E308))&lt;I308),I308,IF(AND(H308="Déplacement",N308="Retour Chine",B308&lt;#REF!),(D308-C308)+(F308-E308)+#REF!,(D308-C308)+(F308-E308))))))))))))</f>
        <v>#REF!</v>
      </c>
      <c r="K308" s="153" t="e">
        <f>IF(L308&gt;0,#REF!-L308,0)</f>
        <v>#REF!</v>
      </c>
      <c r="L308" s="154" t="e">
        <f>IF(OR(H308="Recup"),#REF!-J308,#REF!)</f>
        <v>#REF!</v>
      </c>
      <c r="M308" s="199"/>
      <c r="N308" s="200"/>
      <c r="O308" s="149" t="e">
        <f t="shared" si="26"/>
        <v>#REF!</v>
      </c>
      <c r="P308" s="150" t="str">
        <f t="shared" si="27"/>
        <v/>
      </c>
      <c r="Q308" s="361"/>
      <c r="R308" s="381"/>
      <c r="S308" s="201"/>
      <c r="T308" s="399"/>
      <c r="U308" s="386"/>
      <c r="V308" s="113" t="s">
        <v>3</v>
      </c>
      <c r="W308" s="114" t="e">
        <f>IF(G304="Enceinte",(SUM(L304:L308))-COUNTIF(H304:H308,"Recup")*#REF!,SUM(L304:L308))</f>
        <v>#REF!</v>
      </c>
      <c r="X308" s="115" t="s">
        <v>59</v>
      </c>
      <c r="Y308" s="116">
        <f>COUNTIF(H304:H308,"sans solde")</f>
        <v>0</v>
      </c>
      <c r="Z308" s="328" t="s">
        <v>148</v>
      </c>
      <c r="AB308" s="159" t="s">
        <v>3</v>
      </c>
      <c r="AC308" s="160" t="e">
        <f t="shared" si="28"/>
        <v>#REF!</v>
      </c>
    </row>
    <row r="309" spans="1:29" s="41" customFormat="1" x14ac:dyDescent="0.25">
      <c r="A309" s="143" t="s">
        <v>60</v>
      </c>
      <c r="B309" s="144">
        <v>43386</v>
      </c>
      <c r="C309" s="203"/>
      <c r="D309" s="204"/>
      <c r="E309" s="204"/>
      <c r="F309" s="205"/>
      <c r="G309" s="378"/>
      <c r="H309" s="206"/>
      <c r="I309" s="146">
        <f>IF(H309="Normal",#REF!,IF(H309="Recup",#REF!,IF(H309="CP journée",#REF!,IF(H309="Enceinte",#REF!,IF(H309="temps partiel",#REF!,IF(H309="Sans solde",#REF!,IF(H309="Arrêt",#REF!,IF(H309="CP matin",#REF!,IF(H309="Déplacement",#REF!,IF(H309="CP Après-midi",#REF!,IF(H309="Férié",#REF!,IF(H309="Maternité",#REF!,0))))))))))))</f>
        <v>0</v>
      </c>
      <c r="J309" s="145" t="e">
        <f>IF(H309="Demi CP",I309,IF(AND(H309="Déplacement",N309="Arrivée Chine",B309&gt;=#REF!,B309&lt;=#REF!),(D309-C309)+(F309-E309)-#REF!,IF(AND(H309="Déplacement",N309="Arrivée Chine",B309&gt;#REF!,B309&lt;#REF!),(D309-C309)+(F309-E309)-#REF!,IF(AND(H309="Déplacement",N309="Arrivée Chine",B309&gt;#REF!),(D309-C309)+(F309-E309)-#REF!,IF(AND(H309="Déplacement",((D309-C309)+(F309-E309))&lt;I309),I309,IF(AND(H309="Déplacement",N309="Arrivée Chine",B309&lt;#REF!),(D309-C309)+(F309-E309)-#REF!,IF(AND(H309="Déplacement",N309="Retour Chine",B309&gt;=#REF!,B309&lt;=#REF!),(D309-C309)+(F309-E309)+#REF!,IF(AND(H309="Déplacement",N309="Retour Chine",B309&gt;#REF!,B309&lt;#REF!),(D309-C309)+(F309-E309)+#REF!,IF(AND(H309="Déplacement",N309="Retour Chine",B309&gt;#REF!),(D309-C309)+(F309-E309)+#REF!,IF(AND(H309="Déplacement",((D309-C309)+(F309-E309))&lt;I309),I309,IF(AND(H309="Déplacement",N309="Retour Chine",B309&lt;#REF!),(D309-C309)+(F309-E309)+#REF!,(D309-C309)+(F309-E309))))))))))))</f>
        <v>#REF!</v>
      </c>
      <c r="K309" s="161" t="e">
        <f>IF(L309&gt;0,#REF!-L309,0)</f>
        <v>#REF!</v>
      </c>
      <c r="L309" s="162" t="e">
        <f>IF(OR(H309="Recup"),#REF!-J309,#REF!)</f>
        <v>#REF!</v>
      </c>
      <c r="M309" s="199"/>
      <c r="N309" s="200"/>
      <c r="O309" s="149" t="e">
        <f t="shared" si="26"/>
        <v>#REF!</v>
      </c>
      <c r="P309" s="150" t="str">
        <f t="shared" si="27"/>
        <v/>
      </c>
      <c r="Q309" s="361"/>
      <c r="R309" s="381"/>
      <c r="S309" s="201"/>
      <c r="T309" s="399"/>
      <c r="U309" s="386"/>
      <c r="V309" s="119" t="s">
        <v>61</v>
      </c>
      <c r="W309" s="120" t="e">
        <f>IF(AND(G304="Temps partiel",Y306&gt;0),Y306-W310-W306-W307,0)</f>
        <v>#REF!</v>
      </c>
      <c r="X309" s="121" t="s">
        <v>62</v>
      </c>
      <c r="Y309" s="122">
        <f>COUNTIF(H304:H308,"CP journée")+(COUNTIF(H304:H308,"CP matin"))/2+(COUNTIF(H304:H308,"CP Après-midi"))/2</f>
        <v>0</v>
      </c>
      <c r="Z309" s="329"/>
      <c r="AB309" s="163" t="s">
        <v>61</v>
      </c>
      <c r="AC309" s="152" t="e">
        <f t="shared" si="28"/>
        <v>#REF!</v>
      </c>
    </row>
    <row r="310" spans="1:29" s="41" customFormat="1" ht="15.75" thickBot="1" x14ac:dyDescent="0.3">
      <c r="A310" s="164" t="s">
        <v>64</v>
      </c>
      <c r="B310" s="165">
        <v>43387</v>
      </c>
      <c r="C310" s="207"/>
      <c r="D310" s="208"/>
      <c r="E310" s="208"/>
      <c r="F310" s="209"/>
      <c r="G310" s="379"/>
      <c r="H310" s="210"/>
      <c r="I310" s="166">
        <f>IF(H310="Normal",#REF!,IF(H310="Recup",#REF!,IF(H310="CP journée",#REF!,IF(H310="Enceinte",#REF!,IF(H310="temps partiel",#REF!,IF(H310="Sans solde",#REF!,IF(H310="Arrêt",#REF!,IF(H310="CP matin",#REF!,IF(H310="Déplacement",#REF!,IF(H310="CP Après-midi",#REF!,IF(H310="Férié",#REF!,IF(H310="Maternité",#REF!,0))))))))))))</f>
        <v>0</v>
      </c>
      <c r="J310" s="167" t="e">
        <f>IF(H310="Demi CP",I310,IF(AND(H310="Déplacement",N310="Arrivée Chine",B310&gt;=#REF!,B310&lt;=#REF!),(D310-C310)+(F310-E310)-#REF!,IF(AND(H310="Déplacement",N310="Arrivée Chine",B310&gt;#REF!,B310&lt;#REF!),(D310-C310)+(F310-E310)-#REF!,IF(AND(H310="Déplacement",N310="Arrivée Chine",B310&gt;#REF!),(D310-C310)+(F310-E310)-#REF!,IF(AND(H310="Déplacement",((D310-C310)+(F310-E310))&lt;I310),I310,IF(AND(H310="Déplacement",N310="Arrivée Chine",B310&lt;#REF!),(D310-C310)+(F310-E310)-#REF!,IF(AND(H310="Déplacement",N310="Retour Chine",B310&gt;=#REF!,B310&lt;=#REF!),(D310-C310)+(F310-E310)+#REF!,IF(AND(H310="Déplacement",N310="Retour Chine",B310&gt;#REF!,B310&lt;#REF!),(D310-C310)+(F310-E310)+#REF!,IF(AND(H310="Déplacement",N310="Retour Chine",B310&gt;#REF!),(D310-C310)+(F310-E310)+#REF!,IF(AND(H310="Déplacement",((D310-C310)+(F310-E310))&lt;I310),I310,IF(AND(H310="Déplacement",N310="Retour Chine",B310&lt;#REF!),(D310-C310)+(F310-E310)+#REF!,(D310-C310)+(F310-E310))))))))))))</f>
        <v>#REF!</v>
      </c>
      <c r="K310" s="168" t="e">
        <f>IF(L310&gt;0,#REF!-L310,0)</f>
        <v>#REF!</v>
      </c>
      <c r="L310" s="169" t="e">
        <f>IF(OR(H310="Recup"),#REF!-J310,#REF!)</f>
        <v>#REF!</v>
      </c>
      <c r="M310" s="211"/>
      <c r="N310" s="212"/>
      <c r="O310" s="170" t="e">
        <f t="shared" si="26"/>
        <v>#REF!</v>
      </c>
      <c r="P310" s="171" t="str">
        <f t="shared" si="27"/>
        <v/>
      </c>
      <c r="Q310" s="362"/>
      <c r="R310" s="382"/>
      <c r="S310" s="213"/>
      <c r="T310" s="399"/>
      <c r="U310" s="387"/>
      <c r="V310" s="129" t="s">
        <v>65</v>
      </c>
      <c r="W310" s="130" t="e">
        <f>IF(AND(G304="Temps partiel",Y306&gt;3),Y306-3-W306-W307,0)</f>
        <v>#REF!</v>
      </c>
      <c r="X310" s="131" t="s">
        <v>66</v>
      </c>
      <c r="Y310" s="132" t="e">
        <f>W304+(W305*1.25)+(W306*1.5)+(W307*2)+(W309*1.1)+(W310*1.25)</f>
        <v>#REF!</v>
      </c>
      <c r="Z310" s="244" t="e">
        <f>IF(SUM(J304:J310)*24-SUM(I304:I310)*24&lt;0,(SUM(J304:J310)*24-SUM(I304:I310)*24),0)</f>
        <v>#REF!</v>
      </c>
      <c r="AB310" s="172" t="s">
        <v>65</v>
      </c>
      <c r="AC310" s="152" t="e">
        <f t="shared" si="28"/>
        <v>#REF!</v>
      </c>
    </row>
    <row r="311" spans="1:29" s="41" customFormat="1" ht="30" customHeight="1" x14ac:dyDescent="0.25">
      <c r="A311" s="173" t="s">
        <v>43</v>
      </c>
      <c r="B311" s="134">
        <v>43388</v>
      </c>
      <c r="C311" s="188">
        <v>0.375</v>
      </c>
      <c r="D311" s="189">
        <v>0.54166666666666663</v>
      </c>
      <c r="E311" s="189">
        <v>0.58333333333333337</v>
      </c>
      <c r="F311" s="190">
        <v>0.70833333333333337</v>
      </c>
      <c r="G311" s="377"/>
      <c r="H311" s="191" t="s">
        <v>44</v>
      </c>
      <c r="I311" s="136" t="e">
        <f>IF(H311="Normal",#REF!,IF(H311="Recup",#REF!,IF(H311="CP journée",#REF!,IF(H311="Enceinte",#REF!,IF(H311="temps partiel",#REF!,IF(H311="Sans solde",#REF!,IF(H311="Arrêt",#REF!,IF(H311="CP matin",#REF!,IF(H311="Déplacement",#REF!,IF(H311="CP Après-midi",#REF!,IF(H311="Férié",#REF!,IF(H311="Maternité",#REF!,0))))))))))))</f>
        <v>#REF!</v>
      </c>
      <c r="J311" s="135" t="e">
        <f>IF(H311="Demi CP",I311,IF(AND(H311="Déplacement",N311="Arrivée Chine",B311&gt;=#REF!,B311&lt;=#REF!),(D311-C311)+(F311-E311)-#REF!,IF(AND(H311="Déplacement",N311="Arrivée Chine",B311&gt;#REF!,B311&lt;#REF!),(D311-C311)+(F311-E311)-#REF!,IF(AND(H311="Déplacement",N311="Arrivée Chine",B311&gt;#REF!),(D311-C311)+(F311-E311)-#REF!,IF(AND(H311="Déplacement",((D311-C311)+(F311-E311))&lt;I311),I311,IF(AND(H311="Déplacement",N311="Arrivée Chine",B311&lt;#REF!),(D311-C311)+(F311-E311)-#REF!,IF(AND(H311="Déplacement",N311="Retour Chine",B311&gt;=#REF!,B311&lt;=#REF!),(D311-C311)+(F311-E311)+#REF!,IF(AND(H311="Déplacement",N311="Retour Chine",B311&gt;#REF!,B311&lt;#REF!),(D311-C311)+(F311-E311)+#REF!,IF(AND(H311="Déplacement",N311="Retour Chine",B311&gt;#REF!),(D311-C311)+(F311-E311)+#REF!,IF(AND(H311="Déplacement",((D311-C311)+(F311-E311))&lt;I311),I311,IF(AND(H311="Déplacement",N311="Retour Chine",B311&lt;#REF!),(D311-C311)+(F311-E311)+#REF!,(D311-C311)+(F311-E311))))))))))))</f>
        <v>#REF!</v>
      </c>
      <c r="K311" s="137" t="e">
        <f>IF(L311&gt;0,#REF!-L311,0)</f>
        <v>#REF!</v>
      </c>
      <c r="L311" s="138" t="e">
        <f>IF(OR(H311="Recup"),#REF!-J311,#REF!)</f>
        <v>#REF!</v>
      </c>
      <c r="M311" s="192"/>
      <c r="N311" s="193"/>
      <c r="O311" s="139" t="e">
        <f t="shared" si="26"/>
        <v>#REF!</v>
      </c>
      <c r="P311" s="140" t="str">
        <f t="shared" si="27"/>
        <v/>
      </c>
      <c r="Q311" s="391" t="s">
        <v>45</v>
      </c>
      <c r="R311" s="380" t="s">
        <v>46</v>
      </c>
      <c r="S311" s="194"/>
      <c r="T311" s="398" t="s">
        <v>122</v>
      </c>
      <c r="U311" s="385" t="s">
        <v>126</v>
      </c>
      <c r="V311" s="86" t="s">
        <v>49</v>
      </c>
      <c r="W311" s="87" t="e">
        <f>IF(AND(G311="",(Y313)&gt;0),Y313-W312-W313,IF(AND(G311="Enceinte",(Y313)&gt;0),Y313-W312-W313,0))</f>
        <v>#REF!</v>
      </c>
      <c r="X311" s="88" t="s">
        <v>34</v>
      </c>
      <c r="Y311" s="89" t="e">
        <f>(SUM(I311:I315)*24+SUM(K311:K315)*24)</f>
        <v>#REF!</v>
      </c>
      <c r="Z311" s="90" t="s">
        <v>50</v>
      </c>
      <c r="AB311" s="174" t="s">
        <v>34</v>
      </c>
      <c r="AC311" s="152" t="e">
        <f t="shared" ref="AC311:AC316" si="29">Y297+Y304+Y311+Y318</f>
        <v>#REF!</v>
      </c>
    </row>
    <row r="312" spans="1:29" s="41" customFormat="1" ht="15.75" thickBot="1" x14ac:dyDescent="0.3">
      <c r="A312" s="143" t="s">
        <v>51</v>
      </c>
      <c r="B312" s="144">
        <v>43389</v>
      </c>
      <c r="C312" s="195">
        <v>0.375</v>
      </c>
      <c r="D312" s="196">
        <v>0.54166666666666663</v>
      </c>
      <c r="E312" s="196">
        <v>0.58333333333333337</v>
      </c>
      <c r="F312" s="197">
        <v>0.70833333333333337</v>
      </c>
      <c r="G312" s="378"/>
      <c r="H312" s="198" t="s">
        <v>44</v>
      </c>
      <c r="I312" s="146" t="e">
        <f>IF(H312="Normal",#REF!,IF(H312="Recup",#REF!,IF(H312="CP journée",#REF!,IF(H312="Enceinte",#REF!,IF(H312="temps partiel",#REF!,IF(H312="Sans solde",#REF!,IF(H312="Arrêt",#REF!,IF(H312="CP matin",#REF!,IF(H312="Déplacement",#REF!,IF(H312="CP Après-midi",#REF!,IF(H312="Férié",#REF!,IF(H312="Maternité",#REF!,0))))))))))))</f>
        <v>#REF!</v>
      </c>
      <c r="J312" s="145" t="e">
        <f>IF(H312="Demi CP",I312,IF(AND(H312="Déplacement",N312="Arrivée Chine",B312&gt;=#REF!,B312&lt;=#REF!),(D312-C312)+(F312-E312)-#REF!,IF(AND(H312="Déplacement",N312="Arrivée Chine",B312&gt;#REF!,B312&lt;#REF!),(D312-C312)+(F312-E312)-#REF!,IF(AND(H312="Déplacement",N312="Arrivée Chine",B312&gt;#REF!),(D312-C312)+(F312-E312)-#REF!,IF(AND(H312="Déplacement",((D312-C312)+(F312-E312))&lt;I312),I312,IF(AND(H312="Déplacement",N312="Arrivée Chine",B312&lt;#REF!),(D312-C312)+(F312-E312)-#REF!,IF(AND(H312="Déplacement",N312="Retour Chine",B312&gt;=#REF!,B312&lt;=#REF!),(D312-C312)+(F312-E312)+#REF!,IF(AND(H312="Déplacement",N312="Retour Chine",B312&gt;#REF!,B312&lt;#REF!),(D312-C312)+(F312-E312)+#REF!,IF(AND(H312="Déplacement",N312="Retour Chine",B312&gt;#REF!),(D312-C312)+(F312-E312)+#REF!,IF(AND(H312="Déplacement",((D312-C312)+(F312-E312))&lt;I312),I312,IF(AND(H312="Déplacement",N312="Retour Chine",B312&lt;#REF!),(D312-C312)+(F312-E312)+#REF!,(D312-C312)+(F312-E312))))))))))))</f>
        <v>#REF!</v>
      </c>
      <c r="K312" s="147" t="e">
        <f>IF(L312&gt;0,#REF!-L312,0)</f>
        <v>#REF!</v>
      </c>
      <c r="L312" s="148" t="e">
        <f>IF(OR(H312="Recup"),#REF!-J312,#REF!)</f>
        <v>#REF!</v>
      </c>
      <c r="M312" s="199"/>
      <c r="N312" s="200"/>
      <c r="O312" s="149" t="e">
        <f t="shared" si="26"/>
        <v>#REF!</v>
      </c>
      <c r="P312" s="150" t="str">
        <f t="shared" si="27"/>
        <v/>
      </c>
      <c r="Q312" s="361"/>
      <c r="R312" s="381"/>
      <c r="S312" s="201"/>
      <c r="T312" s="399"/>
      <c r="U312" s="386"/>
      <c r="V312" s="97" t="s">
        <v>52</v>
      </c>
      <c r="W312" s="98" t="e">
        <f>IF(AND(G311="",(Y312-35)&gt;0),(Y312-35-W313-W314),IF(AND(G311="Enceinte",(Y312-35)&gt;0),(Y312-35-W313-W314),0))</f>
        <v>#REF!</v>
      </c>
      <c r="X312" s="99" t="s">
        <v>35</v>
      </c>
      <c r="Y312" s="100" t="e">
        <f>(SUM(J311:J317))*24-(SUM(O311:O317))*24</f>
        <v>#REF!</v>
      </c>
      <c r="Z312" s="101">
        <f>SUM(P311:P317)</f>
        <v>0</v>
      </c>
      <c r="AB312" s="174" t="s">
        <v>35</v>
      </c>
      <c r="AC312" s="152" t="e">
        <f t="shared" si="29"/>
        <v>#REF!</v>
      </c>
    </row>
    <row r="313" spans="1:29" s="41" customFormat="1" ht="15.75" thickBot="1" x14ac:dyDescent="0.3">
      <c r="A313" s="143" t="s">
        <v>53</v>
      </c>
      <c r="B313" s="144">
        <v>43390</v>
      </c>
      <c r="C313" s="195">
        <v>0.375</v>
      </c>
      <c r="D313" s="196">
        <v>0.54166666666666663</v>
      </c>
      <c r="E313" s="196">
        <v>0.58333333333333337</v>
      </c>
      <c r="F313" s="197">
        <v>0.70833333333333337</v>
      </c>
      <c r="G313" s="378"/>
      <c r="H313" s="198" t="s">
        <v>44</v>
      </c>
      <c r="I313" s="146" t="e">
        <f>IF(H313="Normal",#REF!,IF(H313="Recup",#REF!,IF(H313="CP journée",#REF!,IF(H313="Enceinte",#REF!,IF(H313="temps partiel",#REF!,IF(H313="Sans solde",#REF!,IF(H313="Arrêt",#REF!,IF(H313="CP matin",#REF!,IF(H313="Déplacement",#REF!,IF(H313="CP Après-midi",#REF!,IF(H313="Férié",#REF!,IF(H313="Maternité",#REF!,0))))))))))))</f>
        <v>#REF!</v>
      </c>
      <c r="J313" s="145" t="e">
        <f>IF(H313="Demi CP",I313,IF(AND(H313="Déplacement",N313="Arrivée Chine",B313&gt;=#REF!,B313&lt;=#REF!),(D313-C313)+(F313-E313)-#REF!,IF(AND(H313="Déplacement",N313="Arrivée Chine",B313&gt;#REF!,B313&lt;#REF!),(D313-C313)+(F313-E313)-#REF!,IF(AND(H313="Déplacement",N313="Arrivée Chine",B313&gt;#REF!),(D313-C313)+(F313-E313)-#REF!,IF(AND(H313="Déplacement",((D313-C313)+(F313-E313))&lt;I313),I313,IF(AND(H313="Déplacement",N313="Arrivée Chine",B313&lt;#REF!),(D313-C313)+(F313-E313)-#REF!,IF(AND(H313="Déplacement",N313="Retour Chine",B313&gt;=#REF!,B313&lt;=#REF!),(D313-C313)+(F313-E313)+#REF!,IF(AND(H313="Déplacement",N313="Retour Chine",B313&gt;#REF!,B313&lt;#REF!),(D313-C313)+(F313-E313)+#REF!,IF(AND(H313="Déplacement",N313="Retour Chine",B313&gt;#REF!),(D313-C313)+(F313-E313)+#REF!,IF(AND(H313="Déplacement",((D313-C313)+(F313-E313))&lt;I313),I313,IF(AND(H313="Déplacement",N313="Retour Chine",B313&lt;#REF!),(D313-C313)+(F313-E313)+#REF!,(D313-C313)+(F313-E313))))))))))))</f>
        <v>#REF!</v>
      </c>
      <c r="K313" s="153" t="e">
        <f>IF(L313&gt;0,#REF!-L313,0)</f>
        <v>#REF!</v>
      </c>
      <c r="L313" s="154" t="e">
        <f>IF(OR(H313="Recup"),#REF!-J313,#REF!)</f>
        <v>#REF!</v>
      </c>
      <c r="M313" s="199"/>
      <c r="N313" s="200"/>
      <c r="O313" s="149" t="e">
        <f t="shared" si="26"/>
        <v>#REF!</v>
      </c>
      <c r="P313" s="150" t="str">
        <f t="shared" si="27"/>
        <v/>
      </c>
      <c r="Q313" s="361"/>
      <c r="R313" s="381"/>
      <c r="S313" s="201"/>
      <c r="T313" s="399"/>
      <c r="U313" s="386"/>
      <c r="V313" s="104">
        <v>0.5</v>
      </c>
      <c r="W313" s="98" t="e">
        <f>IF((Y312-43)&lt;0,0,(Y312-43))</f>
        <v>#REF!</v>
      </c>
      <c r="X313" s="105" t="s">
        <v>54</v>
      </c>
      <c r="Y313" s="106" t="e">
        <f>(Y312-Y311)-J317*24</f>
        <v>#REF!</v>
      </c>
      <c r="Z313" s="107" t="s">
        <v>55</v>
      </c>
      <c r="AB313" s="174" t="s">
        <v>54</v>
      </c>
      <c r="AC313" s="152" t="e">
        <f t="shared" si="29"/>
        <v>#REF!</v>
      </c>
    </row>
    <row r="314" spans="1:29" s="41" customFormat="1" ht="15.75" thickBot="1" x14ac:dyDescent="0.3">
      <c r="A314" s="143" t="s">
        <v>56</v>
      </c>
      <c r="B314" s="144">
        <v>43391</v>
      </c>
      <c r="C314" s="195">
        <v>0.375</v>
      </c>
      <c r="D314" s="196">
        <v>0.54166666666666663</v>
      </c>
      <c r="E314" s="196">
        <v>0.58333333333333337</v>
      </c>
      <c r="F314" s="197">
        <v>0.70833333333333337</v>
      </c>
      <c r="G314" s="378"/>
      <c r="H314" s="202" t="s">
        <v>44</v>
      </c>
      <c r="I314" s="146" t="e">
        <f>IF(H314="Normal",#REF!,IF(H314="Recup",#REF!,IF(H314="CP journée",#REF!,IF(H314="Enceinte",#REF!,IF(H314="temps partiel",#REF!,IF(H314="Sans solde",#REF!,IF(H314="Arrêt",#REF!,IF(H314="CP matin",#REF!,IF(H314="Déplacement",#REF!,IF(H314="CP Après-midi",#REF!,IF(H314="Férié",#REF!,IF(H314="Maternité",#REF!,0))))))))))))</f>
        <v>#REF!</v>
      </c>
      <c r="J314" s="145" t="e">
        <f>IF(H314="Demi CP",I314,IF(AND(H314="Déplacement",N314="Arrivée Chine",B314&gt;=#REF!,B314&lt;=#REF!),(D314-C314)+(F314-E314)-#REF!,IF(AND(H314="Déplacement",N314="Arrivée Chine",B314&gt;#REF!,B314&lt;#REF!),(D314-C314)+(F314-E314)-#REF!,IF(AND(H314="Déplacement",N314="Arrivée Chine",B314&gt;#REF!),(D314-C314)+(F314-E314)-#REF!,IF(AND(H314="Déplacement",((D314-C314)+(F314-E314))&lt;I314),I314,IF(AND(H314="Déplacement",N314="Arrivée Chine",B314&lt;#REF!),(D314-C314)+(F314-E314)-#REF!,IF(AND(H314="Déplacement",N314="Retour Chine",B314&gt;=#REF!,B314&lt;=#REF!),(D314-C314)+(F314-E314)+#REF!,IF(AND(H314="Déplacement",N314="Retour Chine",B314&gt;#REF!,B314&lt;#REF!),(D314-C314)+(F314-E314)+#REF!,IF(AND(H314="Déplacement",N314="Retour Chine",B314&gt;#REF!),(D314-C314)+(F314-E314)+#REF!,IF(AND(H314="Déplacement",((D314-C314)+(F314-E314))&lt;I314),I314,IF(AND(H314="Déplacement",N314="Retour Chine",B314&lt;#REF!),(D314-C314)+(F314-E314)+#REF!,(D314-C314)+(F314-E314))))))))))))</f>
        <v>#REF!</v>
      </c>
      <c r="K314" s="156" t="e">
        <f>IF(L314&gt;0,#REF!-L314,0)</f>
        <v>#REF!</v>
      </c>
      <c r="L314" s="157" t="e">
        <f>IF(OR(H314="Recup"),#REF!-J314,#REF!)</f>
        <v>#REF!</v>
      </c>
      <c r="M314" s="199"/>
      <c r="N314" s="200"/>
      <c r="O314" s="149" t="e">
        <f t="shared" si="26"/>
        <v>#REF!</v>
      </c>
      <c r="P314" s="150" t="str">
        <f t="shared" si="27"/>
        <v/>
      </c>
      <c r="Q314" s="361"/>
      <c r="R314" s="381"/>
      <c r="S314" s="201"/>
      <c r="T314" s="399"/>
      <c r="U314" s="386"/>
      <c r="V314" s="110">
        <v>1</v>
      </c>
      <c r="W314" s="98" t="e">
        <f>IF(M317="",J317*24,0)</f>
        <v>#REF!</v>
      </c>
      <c r="X314" s="111" t="s">
        <v>57</v>
      </c>
      <c r="Y314" s="112">
        <f>COUNTIF(H311:H315,"Arrêt")</f>
        <v>0</v>
      </c>
      <c r="Z314" s="107">
        <f>COUNTIF(H311:H315,"Férié")</f>
        <v>0</v>
      </c>
      <c r="AB314" s="175" t="s">
        <v>57</v>
      </c>
      <c r="AC314" s="152">
        <f t="shared" si="29"/>
        <v>0</v>
      </c>
    </row>
    <row r="315" spans="1:29" s="41" customFormat="1" ht="15.75" customHeight="1" thickBot="1" x14ac:dyDescent="0.3">
      <c r="A315" s="143" t="s">
        <v>58</v>
      </c>
      <c r="B315" s="144">
        <v>43392</v>
      </c>
      <c r="C315" s="195">
        <v>0.375</v>
      </c>
      <c r="D315" s="196">
        <v>0.54166666666666663</v>
      </c>
      <c r="E315" s="196">
        <v>0.58333333333333337</v>
      </c>
      <c r="F315" s="197">
        <v>0.70833333333333337</v>
      </c>
      <c r="G315" s="378"/>
      <c r="H315" s="198" t="s">
        <v>44</v>
      </c>
      <c r="I315" s="146" t="e">
        <f>IF(H315="Normal",#REF!,IF(H315="Recup",#REF!,IF(H315="CP journée",#REF!,IF(H315="Enceinte",#REF!,IF(H315="temps partiel",#REF!,IF(H315="Sans solde",#REF!,IF(H315="Arrêt",#REF!,IF(H315="CP matin",#REF!,IF(H315="Déplacement",#REF!,IF(H315="CP Après-midi",#REF!,IF(H315="Férié",#REF!,IF(H315="Maternité",#REF!,0))))))))))))</f>
        <v>#REF!</v>
      </c>
      <c r="J315" s="145" t="e">
        <f>IF(H315="Demi CP",I315,IF(AND(H315="Déplacement",N315="Arrivée Chine",B315&gt;=#REF!,B315&lt;=#REF!),(D315-C315)+(F315-E315)-#REF!,IF(AND(H315="Déplacement",N315="Arrivée Chine",B315&gt;#REF!,B315&lt;#REF!),(D315-C315)+(F315-E315)-#REF!,IF(AND(H315="Déplacement",N315="Arrivée Chine",B315&gt;#REF!),(D315-C315)+(F315-E315)-#REF!,IF(AND(H315="Déplacement",((D315-C315)+(F315-E315))&lt;I315),I315,IF(AND(H315="Déplacement",N315="Arrivée Chine",B315&lt;#REF!),(D315-C315)+(F315-E315)-#REF!,IF(AND(H315="Déplacement",N315="Retour Chine",B315&gt;=#REF!,B315&lt;=#REF!),(D315-C315)+(F315-E315)+#REF!,IF(AND(H315="Déplacement",N315="Retour Chine",B315&gt;#REF!,B315&lt;#REF!),(D315-C315)+(F315-E315)+#REF!,IF(AND(H315="Déplacement",N315="Retour Chine",B315&gt;#REF!),(D315-C315)+(F315-E315)+#REF!,IF(AND(H315="Déplacement",((D315-C315)+(F315-E315))&lt;I315),I315,IF(AND(H315="Déplacement",N315="Retour Chine",B315&lt;#REF!),(D315-C315)+(F315-E315)+#REF!,(D315-C315)+(F315-E315))))))))))))</f>
        <v>#REF!</v>
      </c>
      <c r="K315" s="153" t="e">
        <f>IF(L315&gt;0,#REF!-L315,0)</f>
        <v>#REF!</v>
      </c>
      <c r="L315" s="154" t="e">
        <f>IF(OR(H315="Recup"),#REF!-J315,#REF!)</f>
        <v>#REF!</v>
      </c>
      <c r="M315" s="199"/>
      <c r="N315" s="200"/>
      <c r="O315" s="149" t="e">
        <f t="shared" si="26"/>
        <v>#REF!</v>
      </c>
      <c r="P315" s="150" t="str">
        <f t="shared" si="27"/>
        <v/>
      </c>
      <c r="Q315" s="361"/>
      <c r="R315" s="381"/>
      <c r="S315" s="201"/>
      <c r="T315" s="399"/>
      <c r="U315" s="386"/>
      <c r="V315" s="113" t="s">
        <v>3</v>
      </c>
      <c r="W315" s="114" t="e">
        <f>IF(G311="Enceinte",(SUM(L311:L315))-COUNTIF(H311:H315,"Recup")*#REF!,SUM(L311:L315))</f>
        <v>#REF!</v>
      </c>
      <c r="X315" s="115" t="s">
        <v>59</v>
      </c>
      <c r="Y315" s="116">
        <f>COUNTIF(H311:H315,"sans solde")</f>
        <v>0</v>
      </c>
      <c r="Z315" s="328" t="s">
        <v>148</v>
      </c>
      <c r="AB315" s="176" t="s">
        <v>59</v>
      </c>
      <c r="AC315" s="152">
        <f t="shared" si="29"/>
        <v>0</v>
      </c>
    </row>
    <row r="316" spans="1:29" s="41" customFormat="1" x14ac:dyDescent="0.25">
      <c r="A316" s="143" t="s">
        <v>60</v>
      </c>
      <c r="B316" s="144">
        <v>43393</v>
      </c>
      <c r="C316" s="203"/>
      <c r="D316" s="204"/>
      <c r="E316" s="204"/>
      <c r="F316" s="205"/>
      <c r="G316" s="378"/>
      <c r="H316" s="206"/>
      <c r="I316" s="146">
        <f>IF(H316="Normal",#REF!,IF(H316="Recup",#REF!,IF(H316="CP journée",#REF!,IF(H316="Enceinte",#REF!,IF(H316="temps partiel",#REF!,IF(H316="Sans solde",#REF!,IF(H316="Arrêt",#REF!,IF(H316="CP matin",#REF!,IF(H316="Déplacement",#REF!,IF(H316="CP Après-midi",#REF!,IF(H316="Férié",#REF!,IF(H316="Maternité",#REF!,0))))))))))))</f>
        <v>0</v>
      </c>
      <c r="J316" s="145" t="e">
        <f>IF(H316="Demi CP",I316,IF(AND(H316="Déplacement",N316="Arrivée Chine",B316&gt;=#REF!,B316&lt;=#REF!),(D316-C316)+(F316-E316)-#REF!,IF(AND(H316="Déplacement",N316="Arrivée Chine",B316&gt;#REF!,B316&lt;#REF!),(D316-C316)+(F316-E316)-#REF!,IF(AND(H316="Déplacement",N316="Arrivée Chine",B316&gt;#REF!),(D316-C316)+(F316-E316)-#REF!,IF(AND(H316="Déplacement",((D316-C316)+(F316-E316))&lt;I316),I316,IF(AND(H316="Déplacement",N316="Arrivée Chine",B316&lt;#REF!),(D316-C316)+(F316-E316)-#REF!,IF(AND(H316="Déplacement",N316="Retour Chine",B316&gt;=#REF!,B316&lt;=#REF!),(D316-C316)+(F316-E316)+#REF!,IF(AND(H316="Déplacement",N316="Retour Chine",B316&gt;#REF!,B316&lt;#REF!),(D316-C316)+(F316-E316)+#REF!,IF(AND(H316="Déplacement",N316="Retour Chine",B316&gt;#REF!),(D316-C316)+(F316-E316)+#REF!,IF(AND(H316="Déplacement",((D316-C316)+(F316-E316))&lt;I316),I316,IF(AND(H316="Déplacement",N316="Retour Chine",B316&lt;#REF!),(D316-C316)+(F316-E316)+#REF!,(D316-C316)+(F316-E316))))))))))))</f>
        <v>#REF!</v>
      </c>
      <c r="K316" s="161" t="e">
        <f>IF(L316&gt;0,#REF!-L316,0)</f>
        <v>#REF!</v>
      </c>
      <c r="L316" s="162" t="e">
        <f>IF(OR(H316="Recup"),#REF!-J316,#REF!)</f>
        <v>#REF!</v>
      </c>
      <c r="M316" s="199"/>
      <c r="N316" s="200"/>
      <c r="O316" s="149" t="e">
        <f t="shared" si="26"/>
        <v>#REF!</v>
      </c>
      <c r="P316" s="150" t="str">
        <f t="shared" si="27"/>
        <v/>
      </c>
      <c r="Q316" s="361"/>
      <c r="R316" s="381"/>
      <c r="S316" s="201"/>
      <c r="T316" s="399"/>
      <c r="U316" s="386"/>
      <c r="V316" s="119" t="s">
        <v>61</v>
      </c>
      <c r="W316" s="120" t="e">
        <f>IF(AND(G311="Temps partiel",Y313&gt;0),Y313-W317-W313-W314,0)</f>
        <v>#REF!</v>
      </c>
      <c r="X316" s="121" t="s">
        <v>62</v>
      </c>
      <c r="Y316" s="122">
        <f>COUNTIF(H311:H315,"CP journée")+(COUNTIF(H311:H315,"CP matin"))/2+(COUNTIF(H311:H315,"CP Après-midi"))/2</f>
        <v>0</v>
      </c>
      <c r="Z316" s="329"/>
      <c r="AB316" s="177" t="s">
        <v>62</v>
      </c>
      <c r="AC316" s="152">
        <f t="shared" si="29"/>
        <v>0</v>
      </c>
    </row>
    <row r="317" spans="1:29" s="41" customFormat="1" ht="15.75" thickBot="1" x14ac:dyDescent="0.3">
      <c r="A317" s="164" t="s">
        <v>64</v>
      </c>
      <c r="B317" s="165">
        <v>43394</v>
      </c>
      <c r="C317" s="207"/>
      <c r="D317" s="208"/>
      <c r="E317" s="208"/>
      <c r="F317" s="209"/>
      <c r="G317" s="379"/>
      <c r="H317" s="210"/>
      <c r="I317" s="166">
        <f>IF(H317="Normal",#REF!,IF(H317="Recup",#REF!,IF(H317="CP journée",#REF!,IF(H317="Enceinte",#REF!,IF(H317="temps partiel",#REF!,IF(H317="Sans solde",#REF!,IF(H317="Arrêt",#REF!,IF(H317="CP matin",#REF!,IF(H317="Déplacement",#REF!,IF(H317="CP Après-midi",#REF!,IF(H317="Férié",#REF!,IF(H317="Maternité",#REF!,0))))))))))))</f>
        <v>0</v>
      </c>
      <c r="J317" s="167" t="e">
        <f>IF(H317="Demi CP",I317,IF(AND(H317="Déplacement",N317="Arrivée Chine",B317&gt;=#REF!,B317&lt;=#REF!),(D317-C317)+(F317-E317)-#REF!,IF(AND(H317="Déplacement",N317="Arrivée Chine",B317&gt;#REF!,B317&lt;#REF!),(D317-C317)+(F317-E317)-#REF!,IF(AND(H317="Déplacement",N317="Arrivée Chine",B317&gt;#REF!),(D317-C317)+(F317-E317)-#REF!,IF(AND(H317="Déplacement",((D317-C317)+(F317-E317))&lt;I317),I317,IF(AND(H317="Déplacement",N317="Arrivée Chine",B317&lt;#REF!),(D317-C317)+(F317-E317)-#REF!,IF(AND(H317="Déplacement",N317="Retour Chine",B317&gt;=#REF!,B317&lt;=#REF!),(D317-C317)+(F317-E317)+#REF!,IF(AND(H317="Déplacement",N317="Retour Chine",B317&gt;#REF!,B317&lt;#REF!),(D317-C317)+(F317-E317)+#REF!,IF(AND(H317="Déplacement",N317="Retour Chine",B317&gt;#REF!),(D317-C317)+(F317-E317)+#REF!,IF(AND(H317="Déplacement",((D317-C317)+(F317-E317))&lt;I317),I317,IF(AND(H317="Déplacement",N317="Retour Chine",B317&lt;#REF!),(D317-C317)+(F317-E317)+#REF!,(D317-C317)+(F317-E317))))))))))))</f>
        <v>#REF!</v>
      </c>
      <c r="K317" s="168" t="e">
        <f>IF(L317&gt;0,#REF!-L317,0)</f>
        <v>#REF!</v>
      </c>
      <c r="L317" s="169" t="e">
        <f>IF(OR(H317="Recup"),#REF!-J317,#REF!)</f>
        <v>#REF!</v>
      </c>
      <c r="M317" s="211"/>
      <c r="N317" s="212"/>
      <c r="O317" s="170" t="e">
        <f t="shared" si="26"/>
        <v>#REF!</v>
      </c>
      <c r="P317" s="171" t="str">
        <f t="shared" si="27"/>
        <v/>
      </c>
      <c r="Q317" s="362"/>
      <c r="R317" s="382"/>
      <c r="S317" s="213"/>
      <c r="T317" s="399"/>
      <c r="U317" s="387"/>
      <c r="V317" s="129" t="s">
        <v>65</v>
      </c>
      <c r="W317" s="130" t="e">
        <f>IF(AND(G311="Temps partiel",Y313&gt;3),Y313-3-W313-W314,0)</f>
        <v>#REF!</v>
      </c>
      <c r="X317" s="131" t="s">
        <v>66</v>
      </c>
      <c r="Y317" s="132" t="e">
        <f>W311+(W312*1.25)+(W313*1.5)+(W314*2)+(W316*1.1)+(W317*1.25)</f>
        <v>#REF!</v>
      </c>
      <c r="Z317" s="244" t="e">
        <f>IF(SUM(J311:J317)*24-SUM(I311:I317)*24&lt;0,(SUM(J311:J317)*24-SUM(I311:I317)*24),0)</f>
        <v>#REF!</v>
      </c>
      <c r="AB317" s="178" t="s">
        <v>50</v>
      </c>
      <c r="AC317" s="152">
        <f>Z298+Z305+Z312+Z319</f>
        <v>0</v>
      </c>
    </row>
    <row r="318" spans="1:29" s="41" customFormat="1" ht="30" customHeight="1" x14ac:dyDescent="0.25">
      <c r="A318" s="133" t="s">
        <v>43</v>
      </c>
      <c r="B318" s="134">
        <v>43395</v>
      </c>
      <c r="C318" s="188">
        <v>0.375</v>
      </c>
      <c r="D318" s="189">
        <v>0.54166666666666663</v>
      </c>
      <c r="E318" s="189">
        <v>0.58333333333333337</v>
      </c>
      <c r="F318" s="190">
        <v>0.70833333333333337</v>
      </c>
      <c r="G318" s="377"/>
      <c r="H318" s="191" t="s">
        <v>44</v>
      </c>
      <c r="I318" s="136" t="e">
        <f>IF(H318="Normal",#REF!,IF(H318="Recup",#REF!,IF(H318="CP journée",#REF!,IF(H318="Enceinte",#REF!,IF(H318="temps partiel",#REF!,IF(H318="Sans solde",#REF!,IF(H318="Arrêt",#REF!,IF(H318="CP matin",#REF!,IF(H318="Déplacement",#REF!,IF(H318="CP Après-midi",#REF!,IF(H318="Férié",#REF!,IF(H318="Maternité",#REF!,0))))))))))))</f>
        <v>#REF!</v>
      </c>
      <c r="J318" s="135" t="e">
        <f>IF(H318="Demi CP",I318,IF(AND(H318="Déplacement",N318="Arrivée Chine",B318&gt;=#REF!,B318&lt;=#REF!),(D318-C318)+(F318-E318)-#REF!,IF(AND(H318="Déplacement",N318="Arrivée Chine",B318&gt;#REF!,B318&lt;#REF!),(D318-C318)+(F318-E318)-#REF!,IF(AND(H318="Déplacement",N318="Arrivée Chine",B318&gt;#REF!),(D318-C318)+(F318-E318)-#REF!,IF(AND(H318="Déplacement",((D318-C318)+(F318-E318))&lt;I318),I318,IF(AND(H318="Déplacement",N318="Arrivée Chine",B318&lt;#REF!),(D318-C318)+(F318-E318)-#REF!,IF(AND(H318="Déplacement",N318="Retour Chine",B318&gt;=#REF!,B318&lt;=#REF!),(D318-C318)+(F318-E318)+#REF!,IF(AND(H318="Déplacement",N318="Retour Chine",B318&gt;#REF!,B318&lt;#REF!),(D318-C318)+(F318-E318)+#REF!,IF(AND(H318="Déplacement",N318="Retour Chine",B318&gt;#REF!),(D318-C318)+(F318-E318)+#REF!,IF(AND(H318="Déplacement",((D318-C318)+(F318-E318))&lt;I318),I318,IF(AND(H318="Déplacement",N318="Retour Chine",B318&lt;#REF!),(D318-C318)+(F318-E318)+#REF!,(D318-C318)+(F318-E318))))))))))))</f>
        <v>#REF!</v>
      </c>
      <c r="K318" s="137" t="e">
        <f>IF(L318&gt;0,#REF!-L318,0)</f>
        <v>#REF!</v>
      </c>
      <c r="L318" s="138" t="e">
        <f>IF(OR(H318="Recup"),#REF!-J318,#REF!)</f>
        <v>#REF!</v>
      </c>
      <c r="M318" s="192"/>
      <c r="N318" s="193"/>
      <c r="O318" s="139" t="e">
        <f t="shared" si="26"/>
        <v>#REF!</v>
      </c>
      <c r="P318" s="140" t="str">
        <f t="shared" si="27"/>
        <v/>
      </c>
      <c r="Q318" s="360" t="s">
        <v>45</v>
      </c>
      <c r="R318" s="380" t="s">
        <v>46</v>
      </c>
      <c r="S318" s="194"/>
      <c r="T318" s="398" t="s">
        <v>122</v>
      </c>
      <c r="U318" s="385" t="s">
        <v>127</v>
      </c>
      <c r="V318" s="86" t="s">
        <v>49</v>
      </c>
      <c r="W318" s="87" t="e">
        <f>IF(AND(G318="",(Y320)&gt;0),Y320-W319-W320,IF(AND(G318="Enceinte",(Y320)&gt;0),Y320-W319-W320,0))</f>
        <v>#REF!</v>
      </c>
      <c r="X318" s="88" t="s">
        <v>34</v>
      </c>
      <c r="Y318" s="89" t="e">
        <f>(SUM(I318:I322)*24+SUM(K318:K322)*24)</f>
        <v>#REF!</v>
      </c>
      <c r="Z318" s="90" t="s">
        <v>50</v>
      </c>
      <c r="AB318" s="179"/>
      <c r="AC318" s="179"/>
    </row>
    <row r="319" spans="1:29" s="41" customFormat="1" ht="15.75" thickBot="1" x14ac:dyDescent="0.3">
      <c r="A319" s="143" t="s">
        <v>51</v>
      </c>
      <c r="B319" s="144">
        <v>43396</v>
      </c>
      <c r="C319" s="195">
        <v>0.375</v>
      </c>
      <c r="D319" s="196">
        <v>0.54166666666666663</v>
      </c>
      <c r="E319" s="196">
        <v>0.58333333333333337</v>
      </c>
      <c r="F319" s="197">
        <v>0.70833333333333337</v>
      </c>
      <c r="G319" s="378"/>
      <c r="H319" s="198" t="s">
        <v>44</v>
      </c>
      <c r="I319" s="146" t="e">
        <f>IF(H319="Normal",#REF!,IF(H319="Recup",#REF!,IF(H319="CP journée",#REF!,IF(H319="Enceinte",#REF!,IF(H319="temps partiel",#REF!,IF(H319="Sans solde",#REF!,IF(H319="Arrêt",#REF!,IF(H319="CP matin",#REF!,IF(H319="Déplacement",#REF!,IF(H319="CP Après-midi",#REF!,IF(H319="Férié",#REF!,IF(H319="Maternité",#REF!,0))))))))))))</f>
        <v>#REF!</v>
      </c>
      <c r="J319" s="145" t="e">
        <f>IF(H319="Demi CP",I319,IF(AND(H319="Déplacement",N319="Arrivée Chine",B319&gt;=#REF!,B319&lt;=#REF!),(D319-C319)+(F319-E319)-#REF!,IF(AND(H319="Déplacement",N319="Arrivée Chine",B319&gt;#REF!,B319&lt;#REF!),(D319-C319)+(F319-E319)-#REF!,IF(AND(H319="Déplacement",N319="Arrivée Chine",B319&gt;#REF!),(D319-C319)+(F319-E319)-#REF!,IF(AND(H319="Déplacement",((D319-C319)+(F319-E319))&lt;I319),I319,IF(AND(H319="Déplacement",N319="Arrivée Chine",B319&lt;#REF!),(D319-C319)+(F319-E319)-#REF!,IF(AND(H319="Déplacement",N319="Retour Chine",B319&gt;=#REF!,B319&lt;=#REF!),(D319-C319)+(F319-E319)+#REF!,IF(AND(H319="Déplacement",N319="Retour Chine",B319&gt;#REF!,B319&lt;#REF!),(D319-C319)+(F319-E319)+#REF!,IF(AND(H319="Déplacement",N319="Retour Chine",B319&gt;#REF!),(D319-C319)+(F319-E319)+#REF!,IF(AND(H319="Déplacement",((D319-C319)+(F319-E319))&lt;I319),I319,IF(AND(H319="Déplacement",N319="Retour Chine",B319&lt;#REF!),(D319-C319)+(F319-E319)+#REF!,(D319-C319)+(F319-E319))))))))))))</f>
        <v>#REF!</v>
      </c>
      <c r="K319" s="147" t="e">
        <f>IF(L319&gt;0,#REF!-L319,0)</f>
        <v>#REF!</v>
      </c>
      <c r="L319" s="148" t="e">
        <f>IF(OR(H319="Recup"),#REF!-J319,#REF!)</f>
        <v>#REF!</v>
      </c>
      <c r="M319" s="199"/>
      <c r="N319" s="200"/>
      <c r="O319" s="149" t="e">
        <f t="shared" si="26"/>
        <v>#REF!</v>
      </c>
      <c r="P319" s="150" t="str">
        <f t="shared" si="27"/>
        <v/>
      </c>
      <c r="Q319" s="361"/>
      <c r="R319" s="381"/>
      <c r="S319" s="201"/>
      <c r="T319" s="399"/>
      <c r="U319" s="386"/>
      <c r="V319" s="97" t="s">
        <v>52</v>
      </c>
      <c r="W319" s="98" t="e">
        <f>IF(AND(G318="",(Y319-35)&gt;0),(Y319-35-W320-W321),IF(AND(G318="Enceinte",(Y319-35)&gt;0),(Y319-35-W320-W321),0))</f>
        <v>#REF!</v>
      </c>
      <c r="X319" s="99" t="s">
        <v>35</v>
      </c>
      <c r="Y319" s="100" t="e">
        <f>(SUM(J318:J324))*24-(SUM(O318:O324))*24</f>
        <v>#REF!</v>
      </c>
      <c r="Z319" s="101">
        <f>SUM(P318:P324)</f>
        <v>0</v>
      </c>
      <c r="AB319" s="394" t="s">
        <v>70</v>
      </c>
      <c r="AC319" s="392" t="e">
        <f>Y303+Y310+Y317+Y324</f>
        <v>#REF!</v>
      </c>
    </row>
    <row r="320" spans="1:29" s="41" customFormat="1" ht="15.75" thickBot="1" x14ac:dyDescent="0.3">
      <c r="A320" s="143" t="s">
        <v>53</v>
      </c>
      <c r="B320" s="144">
        <v>43397</v>
      </c>
      <c r="C320" s="195">
        <v>0.375</v>
      </c>
      <c r="D320" s="196">
        <v>0.54166666666666663</v>
      </c>
      <c r="E320" s="196">
        <v>0.58333333333333337</v>
      </c>
      <c r="F320" s="197">
        <v>0.70833333333333337</v>
      </c>
      <c r="G320" s="378"/>
      <c r="H320" s="198" t="s">
        <v>44</v>
      </c>
      <c r="I320" s="146" t="e">
        <f>IF(H320="Normal",#REF!,IF(H320="Recup",#REF!,IF(H320="CP journée",#REF!,IF(H320="Enceinte",#REF!,IF(H320="temps partiel",#REF!,IF(H320="Sans solde",#REF!,IF(H320="Arrêt",#REF!,IF(H320="CP matin",#REF!,IF(H320="Déplacement",#REF!,IF(H320="CP Après-midi",#REF!,IF(H320="Férié",#REF!,IF(H320="Maternité",#REF!,0))))))))))))</f>
        <v>#REF!</v>
      </c>
      <c r="J320" s="145" t="e">
        <f>IF(H320="Demi CP",I320,IF(AND(H320="Déplacement",N320="Arrivée Chine",B320&gt;=#REF!,B320&lt;=#REF!),(D320-C320)+(F320-E320)-#REF!,IF(AND(H320="Déplacement",N320="Arrivée Chine",B320&gt;#REF!,B320&lt;#REF!),(D320-C320)+(F320-E320)-#REF!,IF(AND(H320="Déplacement",N320="Arrivée Chine",B320&gt;#REF!),(D320-C320)+(F320-E320)-#REF!,IF(AND(H320="Déplacement",((D320-C320)+(F320-E320))&lt;I320),I320,IF(AND(H320="Déplacement",N320="Arrivée Chine",B320&lt;#REF!),(D320-C320)+(F320-E320)-#REF!,IF(AND(H320="Déplacement",N320="Retour Chine",B320&gt;=#REF!,B320&lt;=#REF!),(D320-C320)+(F320-E320)+#REF!,IF(AND(H320="Déplacement",N320="Retour Chine",B320&gt;#REF!,B320&lt;#REF!),(D320-C320)+(F320-E320)+#REF!,IF(AND(H320="Déplacement",N320="Retour Chine",B320&gt;#REF!),(D320-C320)+(F320-E320)+#REF!,IF(AND(H320="Déplacement",((D320-C320)+(F320-E320))&lt;I320),I320,IF(AND(H320="Déplacement",N320="Retour Chine",B320&lt;#REF!),(D320-C320)+(F320-E320)+#REF!,(D320-C320)+(F320-E320))))))))))))</f>
        <v>#REF!</v>
      </c>
      <c r="K320" s="153" t="e">
        <f>IF(L320&gt;0,#REF!-L320,0)</f>
        <v>#REF!</v>
      </c>
      <c r="L320" s="154" t="e">
        <f>IF(OR(H320="Recup"),#REF!-J320,#REF!)</f>
        <v>#REF!</v>
      </c>
      <c r="M320" s="199"/>
      <c r="N320" s="200"/>
      <c r="O320" s="149" t="e">
        <f t="shared" si="26"/>
        <v>#REF!</v>
      </c>
      <c r="P320" s="150" t="str">
        <f t="shared" si="27"/>
        <v/>
      </c>
      <c r="Q320" s="361"/>
      <c r="R320" s="381"/>
      <c r="S320" s="201"/>
      <c r="T320" s="399"/>
      <c r="U320" s="386"/>
      <c r="V320" s="104">
        <v>0.5</v>
      </c>
      <c r="W320" s="98" t="e">
        <f>IF((Y319-43)&lt;0,0,(Y319-43))</f>
        <v>#REF!</v>
      </c>
      <c r="X320" s="105" t="s">
        <v>54</v>
      </c>
      <c r="Y320" s="106" t="e">
        <f>(Y319-Y318)-J324*24</f>
        <v>#REF!</v>
      </c>
      <c r="Z320" s="107" t="s">
        <v>55</v>
      </c>
      <c r="AB320" s="395"/>
      <c r="AC320" s="393"/>
    </row>
    <row r="321" spans="1:29" s="41" customFormat="1" ht="15.75" thickBot="1" x14ac:dyDescent="0.3">
      <c r="A321" s="143" t="s">
        <v>56</v>
      </c>
      <c r="B321" s="144">
        <v>43398</v>
      </c>
      <c r="C321" s="195">
        <v>0.375</v>
      </c>
      <c r="D321" s="196">
        <v>0.54166666666666663</v>
      </c>
      <c r="E321" s="196">
        <v>0.58333333333333337</v>
      </c>
      <c r="F321" s="197">
        <v>0.70833333333333337</v>
      </c>
      <c r="G321" s="378"/>
      <c r="H321" s="202" t="s">
        <v>44</v>
      </c>
      <c r="I321" s="146" t="e">
        <f>IF(H321="Normal",#REF!,IF(H321="Recup",#REF!,IF(H321="CP journée",#REF!,IF(H321="Enceinte",#REF!,IF(H321="temps partiel",#REF!,IF(H321="Sans solde",#REF!,IF(H321="Arrêt",#REF!,IF(H321="CP matin",#REF!,IF(H321="Déplacement",#REF!,IF(H321="CP Après-midi",#REF!,IF(H321="Férié",#REF!,IF(H321="Maternité",#REF!,0))))))))))))</f>
        <v>#REF!</v>
      </c>
      <c r="J321" s="145" t="e">
        <f>IF(H321="Demi CP",I321,IF(AND(H321="Déplacement",N321="Arrivée Chine",B321&gt;=#REF!,B321&lt;=#REF!),(D321-C321)+(F321-E321)-#REF!,IF(AND(H321="Déplacement",N321="Arrivée Chine",B321&gt;#REF!,B321&lt;#REF!),(D321-C321)+(F321-E321)-#REF!,IF(AND(H321="Déplacement",N321="Arrivée Chine",B321&gt;#REF!),(D321-C321)+(F321-E321)-#REF!,IF(AND(H321="Déplacement",((D321-C321)+(F321-E321))&lt;I321),I321,IF(AND(H321="Déplacement",N321="Arrivée Chine",B321&lt;#REF!),(D321-C321)+(F321-E321)-#REF!,IF(AND(H321="Déplacement",N321="Retour Chine",B321&gt;=#REF!,B321&lt;=#REF!),(D321-C321)+(F321-E321)+#REF!,IF(AND(H321="Déplacement",N321="Retour Chine",B321&gt;#REF!,B321&lt;#REF!),(D321-C321)+(F321-E321)+#REF!,IF(AND(H321="Déplacement",N321="Retour Chine",B321&gt;#REF!),(D321-C321)+(F321-E321)+#REF!,IF(AND(H321="Déplacement",((D321-C321)+(F321-E321))&lt;I321),I321,IF(AND(H321="Déplacement",N321="Retour Chine",B321&lt;#REF!),(D321-C321)+(F321-E321)+#REF!,(D321-C321)+(F321-E321))))))))))))</f>
        <v>#REF!</v>
      </c>
      <c r="K321" s="156" t="e">
        <f>IF(L321&gt;0,#REF!-L321,0)</f>
        <v>#REF!</v>
      </c>
      <c r="L321" s="157" t="e">
        <f>IF(OR(H321="Recup"),#REF!-J321,#REF!)</f>
        <v>#REF!</v>
      </c>
      <c r="M321" s="199"/>
      <c r="N321" s="200"/>
      <c r="O321" s="149" t="e">
        <f t="shared" si="26"/>
        <v>#REF!</v>
      </c>
      <c r="P321" s="150" t="str">
        <f t="shared" si="27"/>
        <v/>
      </c>
      <c r="Q321" s="361"/>
      <c r="R321" s="381"/>
      <c r="S321" s="201"/>
      <c r="T321" s="399"/>
      <c r="U321" s="386"/>
      <c r="V321" s="110">
        <v>1</v>
      </c>
      <c r="W321" s="98" t="e">
        <f>IF(M324="",J324*24,0)</f>
        <v>#REF!</v>
      </c>
      <c r="X321" s="111" t="s">
        <v>57</v>
      </c>
      <c r="Y321" s="112">
        <f>COUNTIF(H318:H322,"Arrêt")</f>
        <v>0</v>
      </c>
      <c r="Z321" s="107">
        <f>COUNTIF(H318:H322,"Férié")</f>
        <v>0</v>
      </c>
    </row>
    <row r="322" spans="1:29" s="41" customFormat="1" ht="15.75" customHeight="1" thickBot="1" x14ac:dyDescent="0.3">
      <c r="A322" s="143" t="s">
        <v>58</v>
      </c>
      <c r="B322" s="144">
        <v>43399</v>
      </c>
      <c r="C322" s="195">
        <v>0.375</v>
      </c>
      <c r="D322" s="196">
        <v>0.54166666666666663</v>
      </c>
      <c r="E322" s="196">
        <v>0.58333333333333337</v>
      </c>
      <c r="F322" s="197">
        <v>0.70833333333333337</v>
      </c>
      <c r="G322" s="378"/>
      <c r="H322" s="198" t="s">
        <v>44</v>
      </c>
      <c r="I322" s="146" t="e">
        <f>IF(H322="Normal",#REF!,IF(H322="Recup",#REF!,IF(H322="CP journée",#REF!,IF(H322="Enceinte",#REF!,IF(H322="temps partiel",#REF!,IF(H322="Sans solde",#REF!,IF(H322="Arrêt",#REF!,IF(H322="CP matin",#REF!,IF(H322="Déplacement",#REF!,IF(H322="CP Après-midi",#REF!,IF(H322="Férié",#REF!,IF(H322="Maternité",#REF!,0))))))))))))</f>
        <v>#REF!</v>
      </c>
      <c r="J322" s="145" t="e">
        <f>IF(H322="Demi CP",I322,IF(AND(H322="Déplacement",N322="Arrivée Chine",B322&gt;=#REF!,B322&lt;=#REF!),(D322-C322)+(F322-E322)-#REF!,IF(AND(H322="Déplacement",N322="Arrivée Chine",B322&gt;#REF!,B322&lt;#REF!),(D322-C322)+(F322-E322)-#REF!,IF(AND(H322="Déplacement",N322="Arrivée Chine",B322&gt;#REF!),(D322-C322)+(F322-E322)-#REF!,IF(AND(H322="Déplacement",((D322-C322)+(F322-E322))&lt;I322),I322,IF(AND(H322="Déplacement",N322="Arrivée Chine",B322&lt;#REF!),(D322-C322)+(F322-E322)-#REF!,IF(AND(H322="Déplacement",N322="Retour Chine",B322&gt;=#REF!,B322&lt;=#REF!),(D322-C322)+(F322-E322)+#REF!,IF(AND(H322="Déplacement",N322="Retour Chine",B322&gt;#REF!,B322&lt;#REF!),(D322-C322)+(F322-E322)+#REF!,IF(AND(H322="Déplacement",N322="Retour Chine",B322&gt;#REF!),(D322-C322)+(F322-E322)+#REF!,IF(AND(H322="Déplacement",((D322-C322)+(F322-E322))&lt;I322),I322,IF(AND(H322="Déplacement",N322="Retour Chine",B322&lt;#REF!),(D322-C322)+(F322-E322)+#REF!,(D322-C322)+(F322-E322))))))))))))</f>
        <v>#REF!</v>
      </c>
      <c r="K322" s="153" t="e">
        <f>IF(L322&gt;0,#REF!-L322,0)</f>
        <v>#REF!</v>
      </c>
      <c r="L322" s="154" t="e">
        <f>IF(OR(H322="Recup"),#REF!-J322,#REF!)</f>
        <v>#REF!</v>
      </c>
      <c r="M322" s="199"/>
      <c r="N322" s="200"/>
      <c r="O322" s="149" t="e">
        <f t="shared" si="26"/>
        <v>#REF!</v>
      </c>
      <c r="P322" s="150" t="str">
        <f t="shared" si="27"/>
        <v/>
      </c>
      <c r="Q322" s="361"/>
      <c r="R322" s="381"/>
      <c r="S322" s="201"/>
      <c r="T322" s="399"/>
      <c r="U322" s="386"/>
      <c r="V322" s="113" t="s">
        <v>3</v>
      </c>
      <c r="W322" s="114" t="e">
        <f>IF(G318="Enceinte",(SUM(L318:L322))-COUNTIF(H318:H322,"Recup")*#REF!,SUM(L318:L322))</f>
        <v>#REF!</v>
      </c>
      <c r="X322" s="115" t="s">
        <v>59</v>
      </c>
      <c r="Y322" s="116">
        <f>COUNTIF(H318:H322,"sans solde")</f>
        <v>0</v>
      </c>
      <c r="Z322" s="328" t="s">
        <v>148</v>
      </c>
    </row>
    <row r="323" spans="1:29" s="41" customFormat="1" x14ac:dyDescent="0.25">
      <c r="A323" s="143" t="s">
        <v>60</v>
      </c>
      <c r="B323" s="144">
        <v>43400</v>
      </c>
      <c r="C323" s="203"/>
      <c r="D323" s="204"/>
      <c r="E323" s="204"/>
      <c r="F323" s="205"/>
      <c r="G323" s="378"/>
      <c r="H323" s="206"/>
      <c r="I323" s="146">
        <f>IF(H323="Normal",#REF!,IF(H323="Recup",#REF!,IF(H323="CP journée",#REF!,IF(H323="Enceinte",#REF!,IF(H323="temps partiel",#REF!,IF(H323="Sans solde",#REF!,IF(H323="Arrêt",#REF!,IF(H323="CP matin",#REF!,IF(H323="Déplacement",#REF!,IF(H323="CP Après-midi",#REF!,IF(H323="Férié",#REF!,IF(H323="Maternité",#REF!,0))))))))))))</f>
        <v>0</v>
      </c>
      <c r="J323" s="145" t="e">
        <f>IF(H323="Demi CP",I323,IF(AND(H323="Déplacement",N323="Arrivée Chine",B323&gt;=#REF!,B323&lt;=#REF!),(D323-C323)+(F323-E323)-#REF!,IF(AND(H323="Déplacement",N323="Arrivée Chine",B323&gt;#REF!,B323&lt;#REF!),(D323-C323)+(F323-E323)-#REF!,IF(AND(H323="Déplacement",N323="Arrivée Chine",B323&gt;#REF!),(D323-C323)+(F323-E323)-#REF!,IF(AND(H323="Déplacement",((D323-C323)+(F323-E323))&lt;I323),I323,IF(AND(H323="Déplacement",N323="Arrivée Chine",B323&lt;#REF!),(D323-C323)+(F323-E323)-#REF!,IF(AND(H323="Déplacement",N323="Retour Chine",B323&gt;=#REF!,B323&lt;=#REF!),(D323-C323)+(F323-E323)+#REF!,IF(AND(H323="Déplacement",N323="Retour Chine",B323&gt;#REF!,B323&lt;#REF!),(D323-C323)+(F323-E323)+#REF!,IF(AND(H323="Déplacement",N323="Retour Chine",B323&gt;#REF!),(D323-C323)+(F323-E323)+#REF!,IF(AND(H323="Déplacement",((D323-C323)+(F323-E323))&lt;I323),I323,IF(AND(H323="Déplacement",N323="Retour Chine",B323&lt;#REF!),(D323-C323)+(F323-E323)+#REF!,(D323-C323)+(F323-E323))))))))))))</f>
        <v>#REF!</v>
      </c>
      <c r="K323" s="161" t="e">
        <f>IF(L323&gt;0,#REF!-L323,0)</f>
        <v>#REF!</v>
      </c>
      <c r="L323" s="162" t="e">
        <f>IF(OR(H323="Recup"),#REF!-J323,#REF!)</f>
        <v>#REF!</v>
      </c>
      <c r="M323" s="199"/>
      <c r="N323" s="200"/>
      <c r="O323" s="149" t="e">
        <f t="shared" si="26"/>
        <v>#REF!</v>
      </c>
      <c r="P323" s="150" t="str">
        <f t="shared" si="27"/>
        <v/>
      </c>
      <c r="Q323" s="361"/>
      <c r="R323" s="381"/>
      <c r="S323" s="201"/>
      <c r="T323" s="399"/>
      <c r="U323" s="386"/>
      <c r="V323" s="119" t="s">
        <v>61</v>
      </c>
      <c r="W323" s="120" t="e">
        <f>IF(AND(G318="Temps partiel",Y320&gt;0),Y320-W324-W320-W321,0)</f>
        <v>#REF!</v>
      </c>
      <c r="X323" s="121" t="s">
        <v>62</v>
      </c>
      <c r="Y323" s="122">
        <f>COUNTIF(H318:H322,"CP journée")+(COUNTIF(H318:H322,"CP matin"))/2+(COUNTIF(H318:H322,"CP Après-midi"))/2</f>
        <v>0</v>
      </c>
      <c r="Z323" s="329"/>
    </row>
    <row r="324" spans="1:29" s="41" customFormat="1" ht="15.75" thickBot="1" x14ac:dyDescent="0.3">
      <c r="A324" s="164" t="s">
        <v>64</v>
      </c>
      <c r="B324" s="165">
        <v>43401</v>
      </c>
      <c r="C324" s="207"/>
      <c r="D324" s="208"/>
      <c r="E324" s="208"/>
      <c r="F324" s="209"/>
      <c r="G324" s="379"/>
      <c r="H324" s="210"/>
      <c r="I324" s="166">
        <f>IF(H324="Normal",#REF!,IF(H324="Recup",#REF!,IF(H324="CP journée",#REF!,IF(H324="Enceinte",#REF!,IF(H324="temps partiel",#REF!,IF(H324="Sans solde",#REF!,IF(H324="Arrêt",#REF!,IF(H324="CP matin",#REF!,IF(H324="Déplacement",#REF!,IF(H324="CP Après-midi",#REF!,IF(H324="Férié",#REF!,IF(H324="Maternité",#REF!,0))))))))))))</f>
        <v>0</v>
      </c>
      <c r="J324" s="167" t="e">
        <f>IF(H324="Demi CP",I324,IF(AND(H324="Déplacement",N324="Arrivée Chine",B324&gt;=#REF!,B324&lt;=#REF!),(D324-C324)+(F324-E324)-#REF!,IF(AND(H324="Déplacement",N324="Arrivée Chine",B324&gt;#REF!,B324&lt;#REF!),(D324-C324)+(F324-E324)-#REF!,IF(AND(H324="Déplacement",N324="Arrivée Chine",B324&gt;#REF!),(D324-C324)+(F324-E324)-#REF!,IF(AND(H324="Déplacement",((D324-C324)+(F324-E324))&lt;I324),I324,IF(AND(H324="Déplacement",N324="Arrivée Chine",B324&lt;#REF!),(D324-C324)+(F324-E324)-#REF!,IF(AND(H324="Déplacement",N324="Retour Chine",B324&gt;=#REF!,B324&lt;=#REF!),(D324-C324)+(F324-E324)+#REF!,IF(AND(H324="Déplacement",N324="Retour Chine",B324&gt;#REF!,B324&lt;#REF!),(D324-C324)+(F324-E324)+#REF!,IF(AND(H324="Déplacement",N324="Retour Chine",B324&gt;#REF!),(D324-C324)+(F324-E324)+#REF!,IF(AND(H324="Déplacement",((D324-C324)+(F324-E324))&lt;I324),I324,IF(AND(H324="Déplacement",N324="Retour Chine",B324&lt;#REF!),(D324-C324)+(F324-E324)+#REF!,(D324-C324)+(F324-E324))))))))))))</f>
        <v>#REF!</v>
      </c>
      <c r="K324" s="168" t="e">
        <f>IF(L324&gt;0,#REF!-L324,0)</f>
        <v>#REF!</v>
      </c>
      <c r="L324" s="169" t="e">
        <f>IF(OR(H324="Recup"),#REF!-J324,#REF!)</f>
        <v>#REF!</v>
      </c>
      <c r="M324" s="211"/>
      <c r="N324" s="212"/>
      <c r="O324" s="170" t="e">
        <f t="shared" si="26"/>
        <v>#REF!</v>
      </c>
      <c r="P324" s="171" t="str">
        <f t="shared" si="27"/>
        <v/>
      </c>
      <c r="Q324" s="362"/>
      <c r="R324" s="382"/>
      <c r="S324" s="213"/>
      <c r="T324" s="399"/>
      <c r="U324" s="387"/>
      <c r="V324" s="129" t="s">
        <v>65</v>
      </c>
      <c r="W324" s="130" t="e">
        <f>IF(AND(G318="Temps partiel",Y320&gt;3),Y320-3-W320-W321,0)</f>
        <v>#REF!</v>
      </c>
      <c r="X324" s="131" t="s">
        <v>66</v>
      </c>
      <c r="Y324" s="132" t="e">
        <f>W318+(W319*1.25)+(W320*1.5)+(W321*2)+(W323*1.1)+(W324*1.25)</f>
        <v>#REF!</v>
      </c>
      <c r="Z324" s="244" t="e">
        <f>IF(SUM(J318:J324)*24-SUM(I318:I324)*24&lt;0,(SUM(J318:J324)*24-SUM(I318:I324)*24),0)</f>
        <v>#REF!</v>
      </c>
    </row>
    <row r="325" spans="1:29" s="41" customFormat="1" ht="30" customHeight="1" x14ac:dyDescent="0.25">
      <c r="A325" s="133" t="s">
        <v>43</v>
      </c>
      <c r="B325" s="134">
        <v>43402</v>
      </c>
      <c r="C325" s="188">
        <v>0.375</v>
      </c>
      <c r="D325" s="189">
        <v>0.54166666666666663</v>
      </c>
      <c r="E325" s="189">
        <v>0.58333333333333337</v>
      </c>
      <c r="F325" s="190">
        <v>0.70833333333333337</v>
      </c>
      <c r="G325" s="377"/>
      <c r="H325" s="191" t="s">
        <v>44</v>
      </c>
      <c r="I325" s="136" t="e">
        <f>IF(H325="Normal",#REF!,IF(H325="Recup",#REF!,IF(H325="CP journée",#REF!,IF(H325="Enceinte",#REF!,IF(H325="temps partiel",#REF!,IF(H325="Sans solde",#REF!,IF(H325="Arrêt",#REF!,IF(H325="CP matin",#REF!,IF(H325="Déplacement",#REF!,IF(H325="CP Après-midi",#REF!,IF(H325="Férié",#REF!,IF(H325="Maternité",#REF!,0))))))))))))</f>
        <v>#REF!</v>
      </c>
      <c r="J325" s="135" t="e">
        <f>IF(H325="Demi CP",I325,IF(AND(H325="Déplacement",N325="Arrivée Chine",B325&gt;=#REF!,B325&lt;=#REF!),(D325-C325)+(F325-E325)-#REF!,IF(AND(H325="Déplacement",N325="Arrivée Chine",B325&gt;#REF!,B325&lt;#REF!),(D325-C325)+(F325-E325)-#REF!,IF(AND(H325="Déplacement",N325="Arrivée Chine",B325&gt;#REF!),(D325-C325)+(F325-E325)-#REF!,IF(AND(H325="Déplacement",((D325-C325)+(F325-E325))&lt;I325),I325,IF(AND(H325="Déplacement",N325="Arrivée Chine",B325&lt;#REF!),(D325-C325)+(F325-E325)-#REF!,IF(AND(H325="Déplacement",N325="Retour Chine",B325&gt;=#REF!,B325&lt;=#REF!),(D325-C325)+(F325-E325)+#REF!,IF(AND(H325="Déplacement",N325="Retour Chine",B325&gt;#REF!,B325&lt;#REF!),(D325-C325)+(F325-E325)+#REF!,IF(AND(H325="Déplacement",N325="Retour Chine",B325&gt;#REF!),(D325-C325)+(F325-E325)+#REF!,IF(AND(H325="Déplacement",((D325-C325)+(F325-E325))&lt;I325),I325,IF(AND(H325="Déplacement",N325="Retour Chine",B325&lt;#REF!),(D325-C325)+(F325-E325)+#REF!,(D325-C325)+(F325-E325))))))))))))</f>
        <v>#REF!</v>
      </c>
      <c r="K325" s="137" t="e">
        <f>IF(L325&gt;0,#REF!-L325,0)</f>
        <v>#REF!</v>
      </c>
      <c r="L325" s="138" t="e">
        <f>IF(OR(H325="Recup"),#REF!-J325,#REF!)</f>
        <v>#REF!</v>
      </c>
      <c r="M325" s="192"/>
      <c r="N325" s="193"/>
      <c r="O325" s="139" t="e">
        <f t="shared" si="26"/>
        <v>#REF!</v>
      </c>
      <c r="P325" s="140" t="str">
        <f t="shared" si="27"/>
        <v/>
      </c>
      <c r="Q325" s="391" t="s">
        <v>45</v>
      </c>
      <c r="R325" s="380" t="s">
        <v>46</v>
      </c>
      <c r="S325" s="194"/>
      <c r="T325" s="398" t="s">
        <v>128</v>
      </c>
      <c r="U325" s="385" t="s">
        <v>129</v>
      </c>
      <c r="V325" s="86" t="s">
        <v>49</v>
      </c>
      <c r="W325" s="87" t="e">
        <f>IF(AND(G325="",(Y327)&gt;0),Y327-W326-W327,IF(AND(G325="Enceinte",(Y327)&gt;0),Y327-W326-W327,0))</f>
        <v>#REF!</v>
      </c>
      <c r="X325" s="88" t="s">
        <v>34</v>
      </c>
      <c r="Y325" s="89" t="e">
        <f>(SUM(I325:I329)*24+SUM(K325:K329)*24)</f>
        <v>#REF!</v>
      </c>
      <c r="Z325" s="90" t="s">
        <v>50</v>
      </c>
    </row>
    <row r="326" spans="1:29" s="41" customFormat="1" ht="15.75" thickBot="1" x14ac:dyDescent="0.3">
      <c r="A326" s="143" t="s">
        <v>51</v>
      </c>
      <c r="B326" s="144">
        <v>43403</v>
      </c>
      <c r="C326" s="195">
        <v>0.375</v>
      </c>
      <c r="D326" s="196">
        <v>0.54166666666666663</v>
      </c>
      <c r="E326" s="196">
        <v>0.58333333333333337</v>
      </c>
      <c r="F326" s="197">
        <v>0.70833333333333337</v>
      </c>
      <c r="G326" s="378"/>
      <c r="H326" s="198" t="s">
        <v>44</v>
      </c>
      <c r="I326" s="146" t="e">
        <f>IF(H326="Normal",#REF!,IF(H326="Recup",#REF!,IF(H326="CP journée",#REF!,IF(H326="Enceinte",#REF!,IF(H326="temps partiel",#REF!,IF(H326="Sans solde",#REF!,IF(H326="Arrêt",#REF!,IF(H326="CP matin",#REF!,IF(H326="Déplacement",#REF!,IF(H326="CP Après-midi",#REF!,IF(H326="Férié",#REF!,IF(H326="Maternité",#REF!,0))))))))))))</f>
        <v>#REF!</v>
      </c>
      <c r="J326" s="145" t="e">
        <f>IF(H326="Demi CP",I326,IF(AND(H326="Déplacement",N326="Arrivée Chine",B326&gt;=#REF!,B326&lt;=#REF!),(D326-C326)+(F326-E326)-#REF!,IF(AND(H326="Déplacement",N326="Arrivée Chine",B326&gt;#REF!,B326&lt;#REF!),(D326-C326)+(F326-E326)-#REF!,IF(AND(H326="Déplacement",N326="Arrivée Chine",B326&gt;#REF!),(D326-C326)+(F326-E326)-#REF!,IF(AND(H326="Déplacement",((D326-C326)+(F326-E326))&lt;I326),I326,IF(AND(H326="Déplacement",N326="Arrivée Chine",B326&lt;#REF!),(D326-C326)+(F326-E326)-#REF!,IF(AND(H326="Déplacement",N326="Retour Chine",B326&gt;=#REF!,B326&lt;=#REF!),(D326-C326)+(F326-E326)+#REF!,IF(AND(H326="Déplacement",N326="Retour Chine",B326&gt;#REF!,B326&lt;#REF!),(D326-C326)+(F326-E326)+#REF!,IF(AND(H326="Déplacement",N326="Retour Chine",B326&gt;#REF!),(D326-C326)+(F326-E326)+#REF!,IF(AND(H326="Déplacement",((D326-C326)+(F326-E326))&lt;I326),I326,IF(AND(H326="Déplacement",N326="Retour Chine",B326&lt;#REF!),(D326-C326)+(F326-E326)+#REF!,(D326-C326)+(F326-E326))))))))))))</f>
        <v>#REF!</v>
      </c>
      <c r="K326" s="147" t="e">
        <f>IF(L326&gt;0,#REF!-L326,0)</f>
        <v>#REF!</v>
      </c>
      <c r="L326" s="148" t="e">
        <f>IF(OR(H326="Recup"),#REF!-J326,#REF!)</f>
        <v>#REF!</v>
      </c>
      <c r="M326" s="199"/>
      <c r="N326" s="200"/>
      <c r="O326" s="149" t="e">
        <f t="shared" si="26"/>
        <v>#REF!</v>
      </c>
      <c r="P326" s="150" t="str">
        <f t="shared" si="27"/>
        <v/>
      </c>
      <c r="Q326" s="361"/>
      <c r="R326" s="381"/>
      <c r="S326" s="201"/>
      <c r="T326" s="399"/>
      <c r="U326" s="386"/>
      <c r="V326" s="97" t="s">
        <v>52</v>
      </c>
      <c r="W326" s="98" t="e">
        <f>IF(AND(G325="",(Y326-35)&gt;0),(Y326-35-W327-W328),IF(AND(G325="Enceinte",(Y326-35)&gt;0),(Y326-35-W327-W328),0))</f>
        <v>#REF!</v>
      </c>
      <c r="X326" s="99" t="s">
        <v>35</v>
      </c>
      <c r="Y326" s="100" t="e">
        <f>(SUM(J325:J331))*24-(SUM(O325:O331))*24</f>
        <v>#REF!</v>
      </c>
      <c r="Z326" s="101">
        <f>SUM(P325:P331)</f>
        <v>0</v>
      </c>
    </row>
    <row r="327" spans="1:29" s="41" customFormat="1" ht="15.75" thickBot="1" x14ac:dyDescent="0.3">
      <c r="A327" s="143" t="s">
        <v>53</v>
      </c>
      <c r="B327" s="144">
        <v>43404</v>
      </c>
      <c r="C327" s="195">
        <v>0.375</v>
      </c>
      <c r="D327" s="196">
        <v>0.54166666666666663</v>
      </c>
      <c r="E327" s="196">
        <v>0.58333333333333337</v>
      </c>
      <c r="F327" s="197">
        <v>0.70833333333333337</v>
      </c>
      <c r="G327" s="378"/>
      <c r="H327" s="198" t="s">
        <v>44</v>
      </c>
      <c r="I327" s="146" t="e">
        <f>IF(H327="Normal",#REF!,IF(H327="Recup",#REF!,IF(H327="CP journée",#REF!,IF(H327="Enceinte",#REF!,IF(H327="temps partiel",#REF!,IF(H327="Sans solde",#REF!,IF(H327="Arrêt",#REF!,IF(H327="CP matin",#REF!,IF(H327="Déplacement",#REF!,IF(H327="CP Après-midi",#REF!,IF(H327="Férié",#REF!,IF(H327="Maternité",#REF!,0))))))))))))</f>
        <v>#REF!</v>
      </c>
      <c r="J327" s="145" t="e">
        <f>IF(H327="Demi CP",I327,IF(AND(H327="Déplacement",N327="Arrivée Chine",B327&gt;=#REF!,B327&lt;=#REF!),(D327-C327)+(F327-E327)-#REF!,IF(AND(H327="Déplacement",N327="Arrivée Chine",B327&gt;#REF!,B327&lt;#REF!),(D327-C327)+(F327-E327)-#REF!,IF(AND(H327="Déplacement",N327="Arrivée Chine",B327&gt;#REF!),(D327-C327)+(F327-E327)-#REF!,IF(AND(H327="Déplacement",((D327-C327)+(F327-E327))&lt;I327),I327,IF(AND(H327="Déplacement",N327="Arrivée Chine",B327&lt;#REF!),(D327-C327)+(F327-E327)-#REF!,IF(AND(H327="Déplacement",N327="Retour Chine",B327&gt;=#REF!,B327&lt;=#REF!),(D327-C327)+(F327-E327)+#REF!,IF(AND(H327="Déplacement",N327="Retour Chine",B327&gt;#REF!,B327&lt;#REF!),(D327-C327)+(F327-E327)+#REF!,IF(AND(H327="Déplacement",N327="Retour Chine",B327&gt;#REF!),(D327-C327)+(F327-E327)+#REF!,IF(AND(H327="Déplacement",((D327-C327)+(F327-E327))&lt;I327),I327,IF(AND(H327="Déplacement",N327="Retour Chine",B327&lt;#REF!),(D327-C327)+(F327-E327)+#REF!,(D327-C327)+(F327-E327))))))))))))</f>
        <v>#REF!</v>
      </c>
      <c r="K327" s="153" t="e">
        <f>IF(L327&gt;0,#REF!-L327,0)</f>
        <v>#REF!</v>
      </c>
      <c r="L327" s="154" t="e">
        <f>IF(OR(H327="Recup"),#REF!-J327,#REF!)</f>
        <v>#REF!</v>
      </c>
      <c r="M327" s="199"/>
      <c r="N327" s="200"/>
      <c r="O327" s="149" t="e">
        <f t="shared" si="26"/>
        <v>#REF!</v>
      </c>
      <c r="P327" s="150" t="str">
        <f t="shared" si="27"/>
        <v/>
      </c>
      <c r="Q327" s="361"/>
      <c r="R327" s="381"/>
      <c r="S327" s="201"/>
      <c r="T327" s="399"/>
      <c r="U327" s="386"/>
      <c r="V327" s="104">
        <v>0.5</v>
      </c>
      <c r="W327" s="98" t="e">
        <f>IF((Y326-43)&lt;0,0,(Y326-43))</f>
        <v>#REF!</v>
      </c>
      <c r="X327" s="105" t="s">
        <v>54</v>
      </c>
      <c r="Y327" s="106" t="e">
        <f>(Y326-Y325)-J331*24</f>
        <v>#REF!</v>
      </c>
      <c r="Z327" s="107" t="s">
        <v>55</v>
      </c>
    </row>
    <row r="328" spans="1:29" s="41" customFormat="1" ht="15.75" thickBot="1" x14ac:dyDescent="0.3">
      <c r="A328" s="143" t="s">
        <v>56</v>
      </c>
      <c r="B328" s="144">
        <v>43405</v>
      </c>
      <c r="C328" s="195">
        <v>0.375</v>
      </c>
      <c r="D328" s="196">
        <v>0.54166666666666663</v>
      </c>
      <c r="E328" s="196">
        <v>0.58333333333333337</v>
      </c>
      <c r="F328" s="197">
        <v>0.70833333333333337</v>
      </c>
      <c r="G328" s="378"/>
      <c r="H328" s="202" t="s">
        <v>44</v>
      </c>
      <c r="I328" s="146" t="e">
        <f>IF(H328="Normal",#REF!,IF(H328="Recup",#REF!,IF(H328="CP journée",#REF!,IF(H328="Enceinte",#REF!,IF(H328="temps partiel",#REF!,IF(H328="Sans solde",#REF!,IF(H328="Arrêt",#REF!,IF(H328="CP matin",#REF!,IF(H328="Déplacement",#REF!,IF(H328="CP Après-midi",#REF!,IF(H328="Férié",#REF!,IF(H328="Maternité",#REF!,0))))))))))))</f>
        <v>#REF!</v>
      </c>
      <c r="J328" s="145" t="e">
        <f>IF(H328="Demi CP",I328,IF(AND(H328="Déplacement",N328="Arrivée Chine",B328&gt;=#REF!,B328&lt;=#REF!),(D328-C328)+(F328-E328)-#REF!,IF(AND(H328="Déplacement",N328="Arrivée Chine",B328&gt;#REF!,B328&lt;#REF!),(D328-C328)+(F328-E328)-#REF!,IF(AND(H328="Déplacement",N328="Arrivée Chine",B328&gt;#REF!),(D328-C328)+(F328-E328)-#REF!,IF(AND(H328="Déplacement",((D328-C328)+(F328-E328))&lt;I328),I328,IF(AND(H328="Déplacement",N328="Arrivée Chine",B328&lt;#REF!),(D328-C328)+(F328-E328)-#REF!,IF(AND(H328="Déplacement",N328="Retour Chine",B328&gt;=#REF!,B328&lt;=#REF!),(D328-C328)+(F328-E328)+#REF!,IF(AND(H328="Déplacement",N328="Retour Chine",B328&gt;#REF!,B328&lt;#REF!),(D328-C328)+(F328-E328)+#REF!,IF(AND(H328="Déplacement",N328="Retour Chine",B328&gt;#REF!),(D328-C328)+(F328-E328)+#REF!,IF(AND(H328="Déplacement",((D328-C328)+(F328-E328))&lt;I328),I328,IF(AND(H328="Déplacement",N328="Retour Chine",B328&lt;#REF!),(D328-C328)+(F328-E328)+#REF!,(D328-C328)+(F328-E328))))))))))))</f>
        <v>#REF!</v>
      </c>
      <c r="K328" s="156" t="e">
        <f>IF(L328&gt;0,#REF!-L328,0)</f>
        <v>#REF!</v>
      </c>
      <c r="L328" s="157" t="e">
        <f>IF(OR(H328="Recup"),#REF!-J328,#REF!)</f>
        <v>#REF!</v>
      </c>
      <c r="M328" s="199"/>
      <c r="N328" s="200"/>
      <c r="O328" s="149" t="e">
        <f t="shared" si="26"/>
        <v>#REF!</v>
      </c>
      <c r="P328" s="150" t="str">
        <f t="shared" si="27"/>
        <v/>
      </c>
      <c r="Q328" s="361"/>
      <c r="R328" s="381"/>
      <c r="S328" s="201"/>
      <c r="T328" s="399"/>
      <c r="U328" s="386"/>
      <c r="V328" s="110">
        <v>1</v>
      </c>
      <c r="W328" s="98" t="e">
        <f>IF(M331="",J331*24,0)</f>
        <v>#REF!</v>
      </c>
      <c r="X328" s="111" t="s">
        <v>57</v>
      </c>
      <c r="Y328" s="112">
        <f>COUNTIF(H325:H329,"Arrêt")</f>
        <v>0</v>
      </c>
      <c r="Z328" s="107">
        <f>COUNTIF(H325:H329,"Férié")</f>
        <v>0</v>
      </c>
    </row>
    <row r="329" spans="1:29" s="41" customFormat="1" ht="15.75" customHeight="1" thickBot="1" x14ac:dyDescent="0.3">
      <c r="A329" s="143" t="s">
        <v>58</v>
      </c>
      <c r="B329" s="144">
        <v>43406</v>
      </c>
      <c r="C329" s="195">
        <v>0.375</v>
      </c>
      <c r="D329" s="196">
        <v>0.54166666666666663</v>
      </c>
      <c r="E329" s="196">
        <v>0.58333333333333337</v>
      </c>
      <c r="F329" s="197">
        <v>0.70833333333333337</v>
      </c>
      <c r="G329" s="378"/>
      <c r="H329" s="198" t="s">
        <v>44</v>
      </c>
      <c r="I329" s="146" t="e">
        <f>IF(H329="Normal",#REF!,IF(H329="Recup",#REF!,IF(H329="CP journée",#REF!,IF(H329="Enceinte",#REF!,IF(H329="temps partiel",#REF!,IF(H329="Sans solde",#REF!,IF(H329="Arrêt",#REF!,IF(H329="CP matin",#REF!,IF(H329="Déplacement",#REF!,IF(H329="CP Après-midi",#REF!,IF(H329="Férié",#REF!,IF(H329="Maternité",#REF!,0))))))))))))</f>
        <v>#REF!</v>
      </c>
      <c r="J329" s="145" t="e">
        <f>IF(H329="Demi CP",I329,IF(AND(H329="Déplacement",N329="Arrivée Chine",B329&gt;=#REF!,B329&lt;=#REF!),(D329-C329)+(F329-E329)-#REF!,IF(AND(H329="Déplacement",N329="Arrivée Chine",B329&gt;#REF!,B329&lt;#REF!),(D329-C329)+(F329-E329)-#REF!,IF(AND(H329="Déplacement",N329="Arrivée Chine",B329&gt;#REF!),(D329-C329)+(F329-E329)-#REF!,IF(AND(H329="Déplacement",((D329-C329)+(F329-E329))&lt;I329),I329,IF(AND(H329="Déplacement",N329="Arrivée Chine",B329&lt;#REF!),(D329-C329)+(F329-E329)-#REF!,IF(AND(H329="Déplacement",N329="Retour Chine",B329&gt;=#REF!,B329&lt;=#REF!),(D329-C329)+(F329-E329)+#REF!,IF(AND(H329="Déplacement",N329="Retour Chine",B329&gt;#REF!,B329&lt;#REF!),(D329-C329)+(F329-E329)+#REF!,IF(AND(H329="Déplacement",N329="Retour Chine",B329&gt;#REF!),(D329-C329)+(F329-E329)+#REF!,IF(AND(H329="Déplacement",((D329-C329)+(F329-E329))&lt;I329),I329,IF(AND(H329="Déplacement",N329="Retour Chine",B329&lt;#REF!),(D329-C329)+(F329-E329)+#REF!,(D329-C329)+(F329-E329))))))))))))</f>
        <v>#REF!</v>
      </c>
      <c r="K329" s="153" t="e">
        <f>IF(L329&gt;0,#REF!-L329,0)</f>
        <v>#REF!</v>
      </c>
      <c r="L329" s="154" t="e">
        <f>IF(OR(H329="Recup"),#REF!-J329,#REF!)</f>
        <v>#REF!</v>
      </c>
      <c r="M329" s="199"/>
      <c r="N329" s="200"/>
      <c r="O329" s="149" t="e">
        <f t="shared" si="26"/>
        <v>#REF!</v>
      </c>
      <c r="P329" s="150" t="str">
        <f t="shared" si="27"/>
        <v/>
      </c>
      <c r="Q329" s="361"/>
      <c r="R329" s="381"/>
      <c r="S329" s="201"/>
      <c r="T329" s="399"/>
      <c r="U329" s="386"/>
      <c r="V329" s="113" t="s">
        <v>3</v>
      </c>
      <c r="W329" s="114" t="e">
        <f>IF(G325="Enceinte",(SUM(L325:L329))-COUNTIF(H325:H329,"Recup")*#REF!,SUM(L325:L329))</f>
        <v>#REF!</v>
      </c>
      <c r="X329" s="115" t="s">
        <v>59</v>
      </c>
      <c r="Y329" s="116">
        <f>COUNTIF(H325:H329,"sans solde")</f>
        <v>0</v>
      </c>
      <c r="Z329" s="328" t="s">
        <v>148</v>
      </c>
    </row>
    <row r="330" spans="1:29" s="41" customFormat="1" x14ac:dyDescent="0.25">
      <c r="A330" s="143" t="s">
        <v>60</v>
      </c>
      <c r="B330" s="144">
        <v>43407</v>
      </c>
      <c r="C330" s="203"/>
      <c r="D330" s="204"/>
      <c r="E330" s="204"/>
      <c r="F330" s="205"/>
      <c r="G330" s="378"/>
      <c r="H330" s="206"/>
      <c r="I330" s="146">
        <f>IF(H330="Normal",#REF!,IF(H330="Recup",#REF!,IF(H330="CP journée",#REF!,IF(H330="Enceinte",#REF!,IF(H330="temps partiel",#REF!,IF(H330="Sans solde",#REF!,IF(H330="Arrêt",#REF!,IF(H330="CP matin",#REF!,IF(H330="Déplacement",#REF!,IF(H330="CP Après-midi",#REF!,IF(H330="Férié",#REF!,IF(H330="Maternité",#REF!,0))))))))))))</f>
        <v>0</v>
      </c>
      <c r="J330" s="145" t="e">
        <f>IF(H330="Demi CP",I330,IF(AND(H330="Déplacement",N330="Arrivée Chine",B330&gt;=#REF!,B330&lt;=#REF!),(D330-C330)+(F330-E330)-#REF!,IF(AND(H330="Déplacement",N330="Arrivée Chine",B330&gt;#REF!,B330&lt;#REF!),(D330-C330)+(F330-E330)-#REF!,IF(AND(H330="Déplacement",N330="Arrivée Chine",B330&gt;#REF!),(D330-C330)+(F330-E330)-#REF!,IF(AND(H330="Déplacement",((D330-C330)+(F330-E330))&lt;I330),I330,IF(AND(H330="Déplacement",N330="Arrivée Chine",B330&lt;#REF!),(D330-C330)+(F330-E330)-#REF!,IF(AND(H330="Déplacement",N330="Retour Chine",B330&gt;=#REF!,B330&lt;=#REF!),(D330-C330)+(F330-E330)+#REF!,IF(AND(H330="Déplacement",N330="Retour Chine",B330&gt;#REF!,B330&lt;#REF!),(D330-C330)+(F330-E330)+#REF!,IF(AND(H330="Déplacement",N330="Retour Chine",B330&gt;#REF!),(D330-C330)+(F330-E330)+#REF!,IF(AND(H330="Déplacement",((D330-C330)+(F330-E330))&lt;I330),I330,IF(AND(H330="Déplacement",N330="Retour Chine",B330&lt;#REF!),(D330-C330)+(F330-E330)+#REF!,(D330-C330)+(F330-E330))))))))))))</f>
        <v>#REF!</v>
      </c>
      <c r="K330" s="161" t="e">
        <f>IF(L330&gt;0,#REF!-L330,0)</f>
        <v>#REF!</v>
      </c>
      <c r="L330" s="162" t="e">
        <f>IF(OR(H330="Recup"),#REF!-J330,#REF!)</f>
        <v>#REF!</v>
      </c>
      <c r="M330" s="199"/>
      <c r="N330" s="200"/>
      <c r="O330" s="149" t="e">
        <f t="shared" si="26"/>
        <v>#REF!</v>
      </c>
      <c r="P330" s="150" t="str">
        <f t="shared" si="27"/>
        <v/>
      </c>
      <c r="Q330" s="361"/>
      <c r="R330" s="381"/>
      <c r="S330" s="201"/>
      <c r="T330" s="399"/>
      <c r="U330" s="386"/>
      <c r="V330" s="119" t="s">
        <v>61</v>
      </c>
      <c r="W330" s="120" t="e">
        <f>IF(AND(G325="Temps partiel",Y327&gt;0),Y327-W331-W327-W328,0)</f>
        <v>#REF!</v>
      </c>
      <c r="X330" s="121" t="s">
        <v>62</v>
      </c>
      <c r="Y330" s="122">
        <f>COUNTIF(H325:H329,"CP journée")+(COUNTIF(H325:H329,"CP matin"))/2+(COUNTIF(H325:H329,"CP Après-midi"))/2</f>
        <v>0</v>
      </c>
      <c r="Z330" s="329"/>
      <c r="AB330" s="179" t="s">
        <v>128</v>
      </c>
      <c r="AC330" s="179" t="s">
        <v>130</v>
      </c>
    </row>
    <row r="331" spans="1:29" s="41" customFormat="1" ht="15.75" thickBot="1" x14ac:dyDescent="0.3">
      <c r="A331" s="164" t="s">
        <v>64</v>
      </c>
      <c r="B331" s="165">
        <v>43408</v>
      </c>
      <c r="C331" s="207"/>
      <c r="D331" s="208"/>
      <c r="E331" s="208"/>
      <c r="F331" s="209"/>
      <c r="G331" s="379"/>
      <c r="H331" s="210"/>
      <c r="I331" s="166">
        <f>IF(H331="Normal",#REF!,IF(H331="Recup",#REF!,IF(H331="CP journée",#REF!,IF(H331="Enceinte",#REF!,IF(H331="temps partiel",#REF!,IF(H331="Sans solde",#REF!,IF(H331="Arrêt",#REF!,IF(H331="CP matin",#REF!,IF(H331="Déplacement",#REF!,IF(H331="CP Après-midi",#REF!,IF(H331="Férié",#REF!,IF(H331="Maternité",#REF!,0))))))))))))</f>
        <v>0</v>
      </c>
      <c r="J331" s="167" t="e">
        <f>IF(H331="Demi CP",I331,IF(AND(H331="Déplacement",N331="Arrivée Chine",B331&gt;=#REF!,B331&lt;=#REF!),(D331-C331)+(F331-E331)-#REF!,IF(AND(H331="Déplacement",N331="Arrivée Chine",B331&gt;#REF!,B331&lt;#REF!),(D331-C331)+(F331-E331)-#REF!,IF(AND(H331="Déplacement",N331="Arrivée Chine",B331&gt;#REF!),(D331-C331)+(F331-E331)-#REF!,IF(AND(H331="Déplacement",((D331-C331)+(F331-E331))&lt;I331),I331,IF(AND(H331="Déplacement",N331="Arrivée Chine",B331&lt;#REF!),(D331-C331)+(F331-E331)-#REF!,IF(AND(H331="Déplacement",N331="Retour Chine",B331&gt;=#REF!,B331&lt;=#REF!),(D331-C331)+(F331-E331)+#REF!,IF(AND(H331="Déplacement",N331="Retour Chine",B331&gt;#REF!,B331&lt;#REF!),(D331-C331)+(F331-E331)+#REF!,IF(AND(H331="Déplacement",N331="Retour Chine",B331&gt;#REF!),(D331-C331)+(F331-E331)+#REF!,IF(AND(H331="Déplacement",((D331-C331)+(F331-E331))&lt;I331),I331,IF(AND(H331="Déplacement",N331="Retour Chine",B331&lt;#REF!),(D331-C331)+(F331-E331)+#REF!,(D331-C331)+(F331-E331))))))))))))</f>
        <v>#REF!</v>
      </c>
      <c r="K331" s="168" t="e">
        <f>IF(L331&gt;0,#REF!-L331,0)</f>
        <v>#REF!</v>
      </c>
      <c r="L331" s="169" t="e">
        <f>IF(OR(H331="Recup"),#REF!-J331,#REF!)</f>
        <v>#REF!</v>
      </c>
      <c r="M331" s="211"/>
      <c r="N331" s="212"/>
      <c r="O331" s="170" t="e">
        <f t="shared" si="26"/>
        <v>#REF!</v>
      </c>
      <c r="P331" s="171" t="str">
        <f t="shared" si="27"/>
        <v/>
      </c>
      <c r="Q331" s="362"/>
      <c r="R331" s="382"/>
      <c r="S331" s="213"/>
      <c r="T331" s="399"/>
      <c r="U331" s="387"/>
      <c r="V331" s="129" t="s">
        <v>65</v>
      </c>
      <c r="W331" s="130" t="e">
        <f>IF(AND(G325="Temps partiel",Y327&gt;3),Y327-3-W327-W328,0)</f>
        <v>#REF!</v>
      </c>
      <c r="X331" s="131" t="s">
        <v>66</v>
      </c>
      <c r="Y331" s="132" t="e">
        <f>W325+(W326*1.25)+(W327*1.5)+(W328*2)+(W330*1.1)+(W331*1.25)</f>
        <v>#REF!</v>
      </c>
      <c r="Z331" s="244" t="e">
        <f>IF(SUM(J325:J331)*24-SUM(I325:I331)*24&lt;0,(SUM(J325:J331)*24-SUM(I325:I331)*24),0)</f>
        <v>#REF!</v>
      </c>
      <c r="AB331" s="179"/>
      <c r="AC331" s="179"/>
    </row>
    <row r="332" spans="1:29" s="41" customFormat="1" ht="30" customHeight="1" x14ac:dyDescent="0.25">
      <c r="A332" s="173" t="s">
        <v>43</v>
      </c>
      <c r="B332" s="134">
        <v>43409</v>
      </c>
      <c r="C332" s="188">
        <v>0.375</v>
      </c>
      <c r="D332" s="189">
        <v>0.54166666666666663</v>
      </c>
      <c r="E332" s="189">
        <v>0.58333333333333337</v>
      </c>
      <c r="F332" s="190">
        <v>0.70833333333333337</v>
      </c>
      <c r="G332" s="377"/>
      <c r="H332" s="191" t="s">
        <v>44</v>
      </c>
      <c r="I332" s="136" t="e">
        <f>IF(H332="Normal",#REF!,IF(H332="Recup",#REF!,IF(H332="CP journée",#REF!,IF(H332="Enceinte",#REF!,IF(H332="temps partiel",#REF!,IF(H332="Sans solde",#REF!,IF(H332="Arrêt",#REF!,IF(H332="CP matin",#REF!,IF(H332="Déplacement",#REF!,IF(H332="CP Après-midi",#REF!,IF(H332="Férié",#REF!,IF(H332="Maternité",#REF!,0))))))))))))</f>
        <v>#REF!</v>
      </c>
      <c r="J332" s="135" t="e">
        <f>IF(H332="Demi CP",I332,IF(AND(H332="Déplacement",N332="Arrivée Chine",B332&gt;=#REF!,B332&lt;=#REF!),(D332-C332)+(F332-E332)-#REF!,IF(AND(H332="Déplacement",N332="Arrivée Chine",B332&gt;#REF!,B332&lt;#REF!),(D332-C332)+(F332-E332)-#REF!,IF(AND(H332="Déplacement",N332="Arrivée Chine",B332&gt;#REF!),(D332-C332)+(F332-E332)-#REF!,IF(AND(H332="Déplacement",((D332-C332)+(F332-E332))&lt;I332),I332,IF(AND(H332="Déplacement",N332="Arrivée Chine",B332&lt;#REF!),(D332-C332)+(F332-E332)-#REF!,IF(AND(H332="Déplacement",N332="Retour Chine",B332&gt;=#REF!,B332&lt;=#REF!),(D332-C332)+(F332-E332)+#REF!,IF(AND(H332="Déplacement",N332="Retour Chine",B332&gt;#REF!,B332&lt;#REF!),(D332-C332)+(F332-E332)+#REF!,IF(AND(H332="Déplacement",N332="Retour Chine",B332&gt;#REF!),(D332-C332)+(F332-E332)+#REF!,IF(AND(H332="Déplacement",((D332-C332)+(F332-E332))&lt;I332),I332,IF(AND(H332="Déplacement",N332="Retour Chine",B332&lt;#REF!),(D332-C332)+(F332-E332)+#REF!,(D332-C332)+(F332-E332))))))))))))</f>
        <v>#REF!</v>
      </c>
      <c r="K332" s="137" t="e">
        <f>IF(L332&gt;0,#REF!-L332,0)</f>
        <v>#REF!</v>
      </c>
      <c r="L332" s="138" t="e">
        <f>IF(OR(H332="Recup"),#REF!-J332,#REF!)</f>
        <v>#REF!</v>
      </c>
      <c r="M332" s="192"/>
      <c r="N332" s="193"/>
      <c r="O332" s="139" t="e">
        <f t="shared" si="26"/>
        <v>#REF!</v>
      </c>
      <c r="P332" s="140" t="str">
        <f t="shared" si="27"/>
        <v/>
      </c>
      <c r="Q332" s="360" t="s">
        <v>45</v>
      </c>
      <c r="R332" s="380" t="s">
        <v>46</v>
      </c>
      <c r="S332" s="194"/>
      <c r="T332" s="398" t="s">
        <v>128</v>
      </c>
      <c r="U332" s="385" t="s">
        <v>131</v>
      </c>
      <c r="V332" s="86" t="s">
        <v>49</v>
      </c>
      <c r="W332" s="87" t="e">
        <f>IF(AND(G332="",(Y334)&gt;0),Y334-W333-W334,IF(AND(G332="Enceinte",(Y334)&gt;0),Y334-W333-W334,0))</f>
        <v>#REF!</v>
      </c>
      <c r="X332" s="88" t="s">
        <v>34</v>
      </c>
      <c r="Y332" s="89" t="e">
        <f>(SUM(I332:I336)*24+SUM(K332:K336)*24)</f>
        <v>#REF!</v>
      </c>
      <c r="Z332" s="90" t="s">
        <v>50</v>
      </c>
      <c r="AB332" s="141" t="s">
        <v>49</v>
      </c>
      <c r="AC332" s="142" t="e">
        <f t="shared" ref="AC332:AC338" si="30">W325+W332+W339+W346</f>
        <v>#REF!</v>
      </c>
    </row>
    <row r="333" spans="1:29" s="41" customFormat="1" ht="15.75" thickBot="1" x14ac:dyDescent="0.3">
      <c r="A333" s="143" t="s">
        <v>51</v>
      </c>
      <c r="B333" s="144">
        <v>43410</v>
      </c>
      <c r="C333" s="195">
        <v>0.375</v>
      </c>
      <c r="D333" s="196">
        <v>0.54166666666666663</v>
      </c>
      <c r="E333" s="196">
        <v>0.58333333333333337</v>
      </c>
      <c r="F333" s="197">
        <v>0.70833333333333337</v>
      </c>
      <c r="G333" s="378"/>
      <c r="H333" s="198" t="s">
        <v>44</v>
      </c>
      <c r="I333" s="146" t="e">
        <f>IF(H333="Normal",#REF!,IF(H333="Recup",#REF!,IF(H333="CP journée",#REF!,IF(H333="Enceinte",#REF!,IF(H333="temps partiel",#REF!,IF(H333="Sans solde",#REF!,IF(H333="Arrêt",#REF!,IF(H333="CP matin",#REF!,IF(H333="Déplacement",#REF!,IF(H333="CP Après-midi",#REF!,IF(H333="Férié",#REF!,IF(H333="Maternité",#REF!,0))))))))))))</f>
        <v>#REF!</v>
      </c>
      <c r="J333" s="145" t="e">
        <f>IF(H333="Demi CP",I333,IF(AND(H333="Déplacement",N333="Arrivée Chine",B333&gt;=#REF!,B333&lt;=#REF!),(D333-C333)+(F333-E333)-#REF!,IF(AND(H333="Déplacement",N333="Arrivée Chine",B333&gt;#REF!,B333&lt;#REF!),(D333-C333)+(F333-E333)-#REF!,IF(AND(H333="Déplacement",N333="Arrivée Chine",B333&gt;#REF!),(D333-C333)+(F333-E333)-#REF!,IF(AND(H333="Déplacement",((D333-C333)+(F333-E333))&lt;I333),I333,IF(AND(H333="Déplacement",N333="Arrivée Chine",B333&lt;#REF!),(D333-C333)+(F333-E333)-#REF!,IF(AND(H333="Déplacement",N333="Retour Chine",B333&gt;=#REF!,B333&lt;=#REF!),(D333-C333)+(F333-E333)+#REF!,IF(AND(H333="Déplacement",N333="Retour Chine",B333&gt;#REF!,B333&lt;#REF!),(D333-C333)+(F333-E333)+#REF!,IF(AND(H333="Déplacement",N333="Retour Chine",B333&gt;#REF!),(D333-C333)+(F333-E333)+#REF!,IF(AND(H333="Déplacement",((D333-C333)+(F333-E333))&lt;I333),I333,IF(AND(H333="Déplacement",N333="Retour Chine",B333&lt;#REF!),(D333-C333)+(F333-E333)+#REF!,(D333-C333)+(F333-E333))))))))))))</f>
        <v>#REF!</v>
      </c>
      <c r="K333" s="147" t="e">
        <f>IF(L333&gt;0,#REF!-L333,0)</f>
        <v>#REF!</v>
      </c>
      <c r="L333" s="148" t="e">
        <f>IF(OR(H333="Recup"),#REF!-J333,#REF!)</f>
        <v>#REF!</v>
      </c>
      <c r="M333" s="199"/>
      <c r="N333" s="200"/>
      <c r="O333" s="149" t="e">
        <f t="shared" si="26"/>
        <v>#REF!</v>
      </c>
      <c r="P333" s="150" t="str">
        <f t="shared" si="27"/>
        <v/>
      </c>
      <c r="Q333" s="361"/>
      <c r="R333" s="381"/>
      <c r="S333" s="201"/>
      <c r="T333" s="399"/>
      <c r="U333" s="386"/>
      <c r="V333" s="97" t="s">
        <v>52</v>
      </c>
      <c r="W333" s="98" t="e">
        <f>IF(AND(G332="",(Y333-35)&gt;0),(Y333-35-W334-W335),IF(AND(G332="Enceinte",(Y333-35)&gt;0),(Y333-35-W334-W335),0))</f>
        <v>#REF!</v>
      </c>
      <c r="X333" s="99" t="s">
        <v>35</v>
      </c>
      <c r="Y333" s="100" t="e">
        <f>(SUM(J332:J338))*24-(SUM(O332:O338))*24</f>
        <v>#REF!</v>
      </c>
      <c r="Z333" s="101">
        <f>SUM(P332:P338)</f>
        <v>0</v>
      </c>
      <c r="AB333" s="151" t="s">
        <v>52</v>
      </c>
      <c r="AC333" s="152" t="e">
        <f t="shared" si="30"/>
        <v>#REF!</v>
      </c>
    </row>
    <row r="334" spans="1:29" s="41" customFormat="1" ht="15.75" thickBot="1" x14ac:dyDescent="0.3">
      <c r="A334" s="143" t="s">
        <v>53</v>
      </c>
      <c r="B334" s="144">
        <v>43411</v>
      </c>
      <c r="C334" s="195">
        <v>0.375</v>
      </c>
      <c r="D334" s="196">
        <v>0.54166666666666663</v>
      </c>
      <c r="E334" s="196">
        <v>0.58333333333333337</v>
      </c>
      <c r="F334" s="197">
        <v>0.70833333333333337</v>
      </c>
      <c r="G334" s="378"/>
      <c r="H334" s="198" t="s">
        <v>44</v>
      </c>
      <c r="I334" s="146" t="e">
        <f>IF(H334="Normal",#REF!,IF(H334="Recup",#REF!,IF(H334="CP journée",#REF!,IF(H334="Enceinte",#REF!,IF(H334="temps partiel",#REF!,IF(H334="Sans solde",#REF!,IF(H334="Arrêt",#REF!,IF(H334="CP matin",#REF!,IF(H334="Déplacement",#REF!,IF(H334="CP Après-midi",#REF!,IF(H334="Férié",#REF!,IF(H334="Maternité",#REF!,0))))))))))))</f>
        <v>#REF!</v>
      </c>
      <c r="J334" s="145" t="e">
        <f>IF(H334="Demi CP",I334,IF(AND(H334="Déplacement",N334="Arrivée Chine",B334&gt;=#REF!,B334&lt;=#REF!),(D334-C334)+(F334-E334)-#REF!,IF(AND(H334="Déplacement",N334="Arrivée Chine",B334&gt;#REF!,B334&lt;#REF!),(D334-C334)+(F334-E334)-#REF!,IF(AND(H334="Déplacement",N334="Arrivée Chine",B334&gt;#REF!),(D334-C334)+(F334-E334)-#REF!,IF(AND(H334="Déplacement",((D334-C334)+(F334-E334))&lt;I334),I334,IF(AND(H334="Déplacement",N334="Arrivée Chine",B334&lt;#REF!),(D334-C334)+(F334-E334)-#REF!,IF(AND(H334="Déplacement",N334="Retour Chine",B334&gt;=#REF!,B334&lt;=#REF!),(D334-C334)+(F334-E334)+#REF!,IF(AND(H334="Déplacement",N334="Retour Chine",B334&gt;#REF!,B334&lt;#REF!),(D334-C334)+(F334-E334)+#REF!,IF(AND(H334="Déplacement",N334="Retour Chine",B334&gt;#REF!),(D334-C334)+(F334-E334)+#REF!,IF(AND(H334="Déplacement",((D334-C334)+(F334-E334))&lt;I334),I334,IF(AND(H334="Déplacement",N334="Retour Chine",B334&lt;#REF!),(D334-C334)+(F334-E334)+#REF!,(D334-C334)+(F334-E334))))))))))))</f>
        <v>#REF!</v>
      </c>
      <c r="K334" s="153" t="e">
        <f>IF(L334&gt;0,#REF!-L334,0)</f>
        <v>#REF!</v>
      </c>
      <c r="L334" s="154" t="e">
        <f>IF(OR(H334="Recup"),#REF!-J334,#REF!)</f>
        <v>#REF!</v>
      </c>
      <c r="M334" s="199"/>
      <c r="N334" s="200"/>
      <c r="O334" s="149" t="e">
        <f t="shared" si="26"/>
        <v>#REF!</v>
      </c>
      <c r="P334" s="150" t="str">
        <f t="shared" si="27"/>
        <v/>
      </c>
      <c r="Q334" s="361"/>
      <c r="R334" s="381"/>
      <c r="S334" s="201"/>
      <c r="T334" s="399"/>
      <c r="U334" s="386"/>
      <c r="V334" s="104">
        <v>0.5</v>
      </c>
      <c r="W334" s="98" t="e">
        <f>IF((Y333-43)&lt;0,0,(Y333-43))</f>
        <v>#REF!</v>
      </c>
      <c r="X334" s="105" t="s">
        <v>54</v>
      </c>
      <c r="Y334" s="106" t="e">
        <f>(Y333-Y332)-J338*24</f>
        <v>#REF!</v>
      </c>
      <c r="Z334" s="107" t="s">
        <v>55</v>
      </c>
      <c r="AB334" s="155">
        <v>0.5</v>
      </c>
      <c r="AC334" s="152" t="e">
        <f t="shared" si="30"/>
        <v>#REF!</v>
      </c>
    </row>
    <row r="335" spans="1:29" s="41" customFormat="1" ht="15.75" thickBot="1" x14ac:dyDescent="0.3">
      <c r="A335" s="143" t="s">
        <v>56</v>
      </c>
      <c r="B335" s="144">
        <v>43412</v>
      </c>
      <c r="C335" s="195">
        <v>0.375</v>
      </c>
      <c r="D335" s="196">
        <v>0.54166666666666663</v>
      </c>
      <c r="E335" s="196">
        <v>0.58333333333333337</v>
      </c>
      <c r="F335" s="197">
        <v>0.70833333333333337</v>
      </c>
      <c r="G335" s="378"/>
      <c r="H335" s="202" t="s">
        <v>44</v>
      </c>
      <c r="I335" s="146" t="e">
        <f>IF(H335="Normal",#REF!,IF(H335="Recup",#REF!,IF(H335="CP journée",#REF!,IF(H335="Enceinte",#REF!,IF(H335="temps partiel",#REF!,IF(H335="Sans solde",#REF!,IF(H335="Arrêt",#REF!,IF(H335="CP matin",#REF!,IF(H335="Déplacement",#REF!,IF(H335="CP Après-midi",#REF!,IF(H335="Férié",#REF!,IF(H335="Maternité",#REF!,0))))))))))))</f>
        <v>#REF!</v>
      </c>
      <c r="J335" s="145" t="e">
        <f>IF(H335="Demi CP",I335,IF(AND(H335="Déplacement",N335="Arrivée Chine",B335&gt;=#REF!,B335&lt;=#REF!),(D335-C335)+(F335-E335)-#REF!,IF(AND(H335="Déplacement",N335="Arrivée Chine",B335&gt;#REF!,B335&lt;#REF!),(D335-C335)+(F335-E335)-#REF!,IF(AND(H335="Déplacement",N335="Arrivée Chine",B335&gt;#REF!),(D335-C335)+(F335-E335)-#REF!,IF(AND(H335="Déplacement",((D335-C335)+(F335-E335))&lt;I335),I335,IF(AND(H335="Déplacement",N335="Arrivée Chine",B335&lt;#REF!),(D335-C335)+(F335-E335)-#REF!,IF(AND(H335="Déplacement",N335="Retour Chine",B335&gt;=#REF!,B335&lt;=#REF!),(D335-C335)+(F335-E335)+#REF!,IF(AND(H335="Déplacement",N335="Retour Chine",B335&gt;#REF!,B335&lt;#REF!),(D335-C335)+(F335-E335)+#REF!,IF(AND(H335="Déplacement",N335="Retour Chine",B335&gt;#REF!),(D335-C335)+(F335-E335)+#REF!,IF(AND(H335="Déplacement",((D335-C335)+(F335-E335))&lt;I335),I335,IF(AND(H335="Déplacement",N335="Retour Chine",B335&lt;#REF!),(D335-C335)+(F335-E335)+#REF!,(D335-C335)+(F335-E335))))))))))))</f>
        <v>#REF!</v>
      </c>
      <c r="K335" s="156" t="e">
        <f>IF(L335&gt;0,#REF!-L335,0)</f>
        <v>#REF!</v>
      </c>
      <c r="L335" s="157" t="e">
        <f>IF(OR(H335="Recup"),#REF!-J335,#REF!)</f>
        <v>#REF!</v>
      </c>
      <c r="M335" s="199"/>
      <c r="N335" s="200"/>
      <c r="O335" s="149" t="e">
        <f t="shared" si="26"/>
        <v>#REF!</v>
      </c>
      <c r="P335" s="150" t="str">
        <f t="shared" si="27"/>
        <v/>
      </c>
      <c r="Q335" s="361"/>
      <c r="R335" s="381"/>
      <c r="S335" s="201"/>
      <c r="T335" s="399"/>
      <c r="U335" s="386"/>
      <c r="V335" s="110">
        <v>1</v>
      </c>
      <c r="W335" s="98" t="e">
        <f>IF(M338="",J338*24,0)</f>
        <v>#REF!</v>
      </c>
      <c r="X335" s="111" t="s">
        <v>57</v>
      </c>
      <c r="Y335" s="112">
        <f>COUNTIF(H332:H336,"Arrêt")</f>
        <v>0</v>
      </c>
      <c r="Z335" s="107">
        <f>COUNTIF(H332:H336,"Férié")</f>
        <v>0</v>
      </c>
      <c r="AB335" s="158">
        <v>1</v>
      </c>
      <c r="AC335" s="152" t="e">
        <f t="shared" si="30"/>
        <v>#REF!</v>
      </c>
    </row>
    <row r="336" spans="1:29" s="41" customFormat="1" ht="15.75" customHeight="1" thickBot="1" x14ac:dyDescent="0.3">
      <c r="A336" s="143" t="s">
        <v>58</v>
      </c>
      <c r="B336" s="144">
        <v>43413</v>
      </c>
      <c r="C336" s="195">
        <v>0.375</v>
      </c>
      <c r="D336" s="196">
        <v>0.54166666666666663</v>
      </c>
      <c r="E336" s="196">
        <v>0.58333333333333337</v>
      </c>
      <c r="F336" s="197">
        <v>0.70833333333333337</v>
      </c>
      <c r="G336" s="378"/>
      <c r="H336" s="198" t="s">
        <v>44</v>
      </c>
      <c r="I336" s="146" t="e">
        <f>IF(H336="Normal",#REF!,IF(H336="Recup",#REF!,IF(H336="CP journée",#REF!,IF(H336="Enceinte",#REF!,IF(H336="temps partiel",#REF!,IF(H336="Sans solde",#REF!,IF(H336="Arrêt",#REF!,IF(H336="CP matin",#REF!,IF(H336="Déplacement",#REF!,IF(H336="CP Après-midi",#REF!,IF(H336="Férié",#REF!,IF(H336="Maternité",#REF!,0))))))))))))</f>
        <v>#REF!</v>
      </c>
      <c r="J336" s="145" t="e">
        <f>IF(H336="Demi CP",I336,IF(AND(H336="Déplacement",N336="Arrivée Chine",B336&gt;=#REF!,B336&lt;=#REF!),(D336-C336)+(F336-E336)-#REF!,IF(AND(H336="Déplacement",N336="Arrivée Chine",B336&gt;#REF!,B336&lt;#REF!),(D336-C336)+(F336-E336)-#REF!,IF(AND(H336="Déplacement",N336="Arrivée Chine",B336&gt;#REF!),(D336-C336)+(F336-E336)-#REF!,IF(AND(H336="Déplacement",((D336-C336)+(F336-E336))&lt;I336),I336,IF(AND(H336="Déplacement",N336="Arrivée Chine",B336&lt;#REF!),(D336-C336)+(F336-E336)-#REF!,IF(AND(H336="Déplacement",N336="Retour Chine",B336&gt;=#REF!,B336&lt;=#REF!),(D336-C336)+(F336-E336)+#REF!,IF(AND(H336="Déplacement",N336="Retour Chine",B336&gt;#REF!,B336&lt;#REF!),(D336-C336)+(F336-E336)+#REF!,IF(AND(H336="Déplacement",N336="Retour Chine",B336&gt;#REF!),(D336-C336)+(F336-E336)+#REF!,IF(AND(H336="Déplacement",((D336-C336)+(F336-E336))&lt;I336),I336,IF(AND(H336="Déplacement",N336="Retour Chine",B336&lt;#REF!),(D336-C336)+(F336-E336)+#REF!,(D336-C336)+(F336-E336))))))))))))</f>
        <v>#REF!</v>
      </c>
      <c r="K336" s="153" t="e">
        <f>IF(L336&gt;0,#REF!-L336,0)</f>
        <v>#REF!</v>
      </c>
      <c r="L336" s="154" t="e">
        <f>IF(OR(H336="Recup"),#REF!-J336,#REF!)</f>
        <v>#REF!</v>
      </c>
      <c r="M336" s="199"/>
      <c r="N336" s="200"/>
      <c r="O336" s="149" t="e">
        <f t="shared" si="26"/>
        <v>#REF!</v>
      </c>
      <c r="P336" s="150" t="str">
        <f t="shared" si="27"/>
        <v/>
      </c>
      <c r="Q336" s="361"/>
      <c r="R336" s="381"/>
      <c r="S336" s="201"/>
      <c r="T336" s="399"/>
      <c r="U336" s="386"/>
      <c r="V336" s="113" t="s">
        <v>3</v>
      </c>
      <c r="W336" s="114" t="e">
        <f>IF(G332="Enceinte",(SUM(L332:L336))-COUNTIF(H332:H336,"Recup")*#REF!,SUM(L332:L336))</f>
        <v>#REF!</v>
      </c>
      <c r="X336" s="115" t="s">
        <v>59</v>
      </c>
      <c r="Y336" s="116">
        <f>COUNTIF(H332:H336,"sans solde")</f>
        <v>0</v>
      </c>
      <c r="Z336" s="328" t="s">
        <v>148</v>
      </c>
      <c r="AB336" s="159" t="s">
        <v>3</v>
      </c>
      <c r="AC336" s="160" t="e">
        <f t="shared" si="30"/>
        <v>#REF!</v>
      </c>
    </row>
    <row r="337" spans="1:29" s="41" customFormat="1" x14ac:dyDescent="0.25">
      <c r="A337" s="143" t="s">
        <v>60</v>
      </c>
      <c r="B337" s="144">
        <v>43414</v>
      </c>
      <c r="C337" s="203"/>
      <c r="D337" s="204"/>
      <c r="E337" s="204"/>
      <c r="F337" s="205"/>
      <c r="G337" s="378"/>
      <c r="H337" s="206"/>
      <c r="I337" s="146">
        <f>IF(H337="Normal",#REF!,IF(H337="Recup",#REF!,IF(H337="CP journée",#REF!,IF(H337="Enceinte",#REF!,IF(H337="temps partiel",#REF!,IF(H337="Sans solde",#REF!,IF(H337="Arrêt",#REF!,IF(H337="CP matin",#REF!,IF(H337="Déplacement",#REF!,IF(H337="CP Après-midi",#REF!,IF(H337="Férié",#REF!,IF(H337="Maternité",#REF!,0))))))))))))</f>
        <v>0</v>
      </c>
      <c r="J337" s="145" t="e">
        <f>IF(H337="Demi CP",I337,IF(AND(H337="Déplacement",N337="Arrivée Chine",B337&gt;=#REF!,B337&lt;=#REF!),(D337-C337)+(F337-E337)-#REF!,IF(AND(H337="Déplacement",N337="Arrivée Chine",B337&gt;#REF!,B337&lt;#REF!),(D337-C337)+(F337-E337)-#REF!,IF(AND(H337="Déplacement",N337="Arrivée Chine",B337&gt;#REF!),(D337-C337)+(F337-E337)-#REF!,IF(AND(H337="Déplacement",((D337-C337)+(F337-E337))&lt;I337),I337,IF(AND(H337="Déplacement",N337="Arrivée Chine",B337&lt;#REF!),(D337-C337)+(F337-E337)-#REF!,IF(AND(H337="Déplacement",N337="Retour Chine",B337&gt;=#REF!,B337&lt;=#REF!),(D337-C337)+(F337-E337)+#REF!,IF(AND(H337="Déplacement",N337="Retour Chine",B337&gt;#REF!,B337&lt;#REF!),(D337-C337)+(F337-E337)+#REF!,IF(AND(H337="Déplacement",N337="Retour Chine",B337&gt;#REF!),(D337-C337)+(F337-E337)+#REF!,IF(AND(H337="Déplacement",((D337-C337)+(F337-E337))&lt;I337),I337,IF(AND(H337="Déplacement",N337="Retour Chine",B337&lt;#REF!),(D337-C337)+(F337-E337)+#REF!,(D337-C337)+(F337-E337))))))))))))</f>
        <v>#REF!</v>
      </c>
      <c r="K337" s="161" t="e">
        <f>IF(L337&gt;0,#REF!-L337,0)</f>
        <v>#REF!</v>
      </c>
      <c r="L337" s="162" t="e">
        <f>IF(OR(H337="Recup"),#REF!-J337,#REF!)</f>
        <v>#REF!</v>
      </c>
      <c r="M337" s="199"/>
      <c r="N337" s="200"/>
      <c r="O337" s="149" t="e">
        <f t="shared" si="26"/>
        <v>#REF!</v>
      </c>
      <c r="P337" s="150" t="str">
        <f t="shared" si="27"/>
        <v/>
      </c>
      <c r="Q337" s="361"/>
      <c r="R337" s="381"/>
      <c r="S337" s="201"/>
      <c r="T337" s="399"/>
      <c r="U337" s="386"/>
      <c r="V337" s="119" t="s">
        <v>61</v>
      </c>
      <c r="W337" s="120" t="e">
        <f>IF(AND(G332="Temps partiel",Y334&gt;0),Y334-W338-W334-W335,0)</f>
        <v>#REF!</v>
      </c>
      <c r="X337" s="121" t="s">
        <v>62</v>
      </c>
      <c r="Y337" s="122">
        <f>COUNTIF(H332:H336,"CP journée")+(COUNTIF(H332:H336,"CP matin"))/2+(COUNTIF(H332:H336,"CP Après-midi"))/2</f>
        <v>0</v>
      </c>
      <c r="Z337" s="329"/>
      <c r="AB337" s="163" t="s">
        <v>61</v>
      </c>
      <c r="AC337" s="152" t="e">
        <f t="shared" si="30"/>
        <v>#REF!</v>
      </c>
    </row>
    <row r="338" spans="1:29" s="41" customFormat="1" ht="15.75" thickBot="1" x14ac:dyDescent="0.3">
      <c r="A338" s="164" t="s">
        <v>64</v>
      </c>
      <c r="B338" s="165">
        <v>43415</v>
      </c>
      <c r="C338" s="207"/>
      <c r="D338" s="208"/>
      <c r="E338" s="208"/>
      <c r="F338" s="209"/>
      <c r="G338" s="379"/>
      <c r="H338" s="210"/>
      <c r="I338" s="166">
        <f>IF(H338="Normal",#REF!,IF(H338="Recup",#REF!,IF(H338="CP journée",#REF!,IF(H338="Enceinte",#REF!,IF(H338="temps partiel",#REF!,IF(H338="Sans solde",#REF!,IF(H338="Arrêt",#REF!,IF(H338="CP matin",#REF!,IF(H338="Déplacement",#REF!,IF(H338="CP Après-midi",#REF!,IF(H338="Férié",#REF!,IF(H338="Maternité",#REF!,0))))))))))))</f>
        <v>0</v>
      </c>
      <c r="J338" s="167" t="e">
        <f>IF(H338="Demi CP",I338,IF(AND(H338="Déplacement",N338="Arrivée Chine",B338&gt;=#REF!,B338&lt;=#REF!),(D338-C338)+(F338-E338)-#REF!,IF(AND(H338="Déplacement",N338="Arrivée Chine",B338&gt;#REF!,B338&lt;#REF!),(D338-C338)+(F338-E338)-#REF!,IF(AND(H338="Déplacement",N338="Arrivée Chine",B338&gt;#REF!),(D338-C338)+(F338-E338)-#REF!,IF(AND(H338="Déplacement",((D338-C338)+(F338-E338))&lt;I338),I338,IF(AND(H338="Déplacement",N338="Arrivée Chine",B338&lt;#REF!),(D338-C338)+(F338-E338)-#REF!,IF(AND(H338="Déplacement",N338="Retour Chine",B338&gt;=#REF!,B338&lt;=#REF!),(D338-C338)+(F338-E338)+#REF!,IF(AND(H338="Déplacement",N338="Retour Chine",B338&gt;#REF!,B338&lt;#REF!),(D338-C338)+(F338-E338)+#REF!,IF(AND(H338="Déplacement",N338="Retour Chine",B338&gt;#REF!),(D338-C338)+(F338-E338)+#REF!,IF(AND(H338="Déplacement",((D338-C338)+(F338-E338))&lt;I338),I338,IF(AND(H338="Déplacement",N338="Retour Chine",B338&lt;#REF!),(D338-C338)+(F338-E338)+#REF!,(D338-C338)+(F338-E338))))))))))))</f>
        <v>#REF!</v>
      </c>
      <c r="K338" s="168" t="e">
        <f>IF(L338&gt;0,#REF!-L338,0)</f>
        <v>#REF!</v>
      </c>
      <c r="L338" s="169" t="e">
        <f>IF(OR(H338="Recup"),#REF!-J338,#REF!)</f>
        <v>#REF!</v>
      </c>
      <c r="M338" s="211"/>
      <c r="N338" s="212"/>
      <c r="O338" s="170" t="e">
        <f t="shared" si="26"/>
        <v>#REF!</v>
      </c>
      <c r="P338" s="171" t="str">
        <f t="shared" si="27"/>
        <v/>
      </c>
      <c r="Q338" s="362"/>
      <c r="R338" s="382"/>
      <c r="S338" s="213"/>
      <c r="T338" s="399"/>
      <c r="U338" s="387"/>
      <c r="V338" s="129" t="s">
        <v>65</v>
      </c>
      <c r="W338" s="130" t="e">
        <f>IF(AND(G332="Temps partiel",Y334&gt;3),Y334-3-W334-W335,0)</f>
        <v>#REF!</v>
      </c>
      <c r="X338" s="131" t="s">
        <v>66</v>
      </c>
      <c r="Y338" s="132" t="e">
        <f>W332+(W333*1.25)+(W334*1.5)+(W335*2)+(W337*1.1)+(W338*1.25)</f>
        <v>#REF!</v>
      </c>
      <c r="Z338" s="244" t="e">
        <f>IF(SUM(J332:J338)*24-SUM(I332:I338)*24&lt;0,(SUM(J332:J338)*24-SUM(I332:I338)*24),0)</f>
        <v>#REF!</v>
      </c>
      <c r="AB338" s="172" t="s">
        <v>65</v>
      </c>
      <c r="AC338" s="152" t="e">
        <f t="shared" si="30"/>
        <v>#REF!</v>
      </c>
    </row>
    <row r="339" spans="1:29" s="41" customFormat="1" ht="30" customHeight="1" x14ac:dyDescent="0.25">
      <c r="A339" s="133" t="s">
        <v>43</v>
      </c>
      <c r="B339" s="134">
        <v>43416</v>
      </c>
      <c r="C339" s="188">
        <v>0.375</v>
      </c>
      <c r="D339" s="189">
        <v>0.54166666666666663</v>
      </c>
      <c r="E339" s="189">
        <v>0.58333333333333337</v>
      </c>
      <c r="F339" s="190">
        <v>0.70833333333333337</v>
      </c>
      <c r="G339" s="377"/>
      <c r="H339" s="191" t="s">
        <v>44</v>
      </c>
      <c r="I339" s="136" t="e">
        <f>IF(H339="Normal",#REF!,IF(H339="Recup",#REF!,IF(H339="CP journée",#REF!,IF(H339="Enceinte",#REF!,IF(H339="temps partiel",#REF!,IF(H339="Sans solde",#REF!,IF(H339="Arrêt",#REF!,IF(H339="CP matin",#REF!,IF(H339="Déplacement",#REF!,IF(H339="CP Après-midi",#REF!,IF(H339="Férié",#REF!,IF(H339="Maternité",#REF!,0))))))))))))</f>
        <v>#REF!</v>
      </c>
      <c r="J339" s="135" t="e">
        <f>IF(H339="Demi CP",I339,IF(AND(H339="Déplacement",N339="Arrivée Chine",B339&gt;=#REF!,B339&lt;=#REF!),(D339-C339)+(F339-E339)-#REF!,IF(AND(H339="Déplacement",N339="Arrivée Chine",B339&gt;#REF!,B339&lt;#REF!),(D339-C339)+(F339-E339)-#REF!,IF(AND(H339="Déplacement",N339="Arrivée Chine",B339&gt;#REF!),(D339-C339)+(F339-E339)-#REF!,IF(AND(H339="Déplacement",((D339-C339)+(F339-E339))&lt;I339),I339,IF(AND(H339="Déplacement",N339="Arrivée Chine",B339&lt;#REF!),(D339-C339)+(F339-E339)-#REF!,IF(AND(H339="Déplacement",N339="Retour Chine",B339&gt;=#REF!,B339&lt;=#REF!),(D339-C339)+(F339-E339)+#REF!,IF(AND(H339="Déplacement",N339="Retour Chine",B339&gt;#REF!,B339&lt;#REF!),(D339-C339)+(F339-E339)+#REF!,IF(AND(H339="Déplacement",N339="Retour Chine",B339&gt;#REF!),(D339-C339)+(F339-E339)+#REF!,IF(AND(H339="Déplacement",((D339-C339)+(F339-E339))&lt;I339),I339,IF(AND(H339="Déplacement",N339="Retour Chine",B339&lt;#REF!),(D339-C339)+(F339-E339)+#REF!,(D339-C339)+(F339-E339))))))))))))</f>
        <v>#REF!</v>
      </c>
      <c r="K339" s="137" t="e">
        <f>IF(L339&gt;0,#REF!-L339,0)</f>
        <v>#REF!</v>
      </c>
      <c r="L339" s="138" t="e">
        <f>IF(OR(H339="Recup"),#REF!-J339,#REF!)</f>
        <v>#REF!</v>
      </c>
      <c r="M339" s="192"/>
      <c r="N339" s="193"/>
      <c r="O339" s="139" t="e">
        <f t="shared" si="26"/>
        <v>#REF!</v>
      </c>
      <c r="P339" s="140" t="str">
        <f t="shared" si="27"/>
        <v/>
      </c>
      <c r="Q339" s="391" t="s">
        <v>45</v>
      </c>
      <c r="R339" s="380" t="s">
        <v>46</v>
      </c>
      <c r="S339" s="194"/>
      <c r="T339" s="398" t="s">
        <v>128</v>
      </c>
      <c r="U339" s="385" t="s">
        <v>132</v>
      </c>
      <c r="V339" s="86" t="s">
        <v>49</v>
      </c>
      <c r="W339" s="87" t="e">
        <f>IF(AND(G339="",(Y341)&gt;0),Y341-W340-W341,IF(AND(G339="Enceinte",(Y341)&gt;0),Y341-W340-W341,0))</f>
        <v>#REF!</v>
      </c>
      <c r="X339" s="88" t="s">
        <v>34</v>
      </c>
      <c r="Y339" s="89" t="e">
        <f>(SUM(I339:I343)*24+SUM(K339:K343)*24)</f>
        <v>#REF!</v>
      </c>
      <c r="Z339" s="90" t="s">
        <v>50</v>
      </c>
      <c r="AB339" s="174" t="s">
        <v>34</v>
      </c>
      <c r="AC339" s="152" t="e">
        <f t="shared" ref="AC339:AC344" si="31">Y325+Y332+Y339+Y346</f>
        <v>#REF!</v>
      </c>
    </row>
    <row r="340" spans="1:29" s="41" customFormat="1" ht="15.75" thickBot="1" x14ac:dyDescent="0.3">
      <c r="A340" s="143" t="s">
        <v>51</v>
      </c>
      <c r="B340" s="144">
        <v>43417</v>
      </c>
      <c r="C340" s="195">
        <v>0.375</v>
      </c>
      <c r="D340" s="196">
        <v>0.54166666666666663</v>
      </c>
      <c r="E340" s="196">
        <v>0.58333333333333337</v>
      </c>
      <c r="F340" s="197">
        <v>0.70833333333333337</v>
      </c>
      <c r="G340" s="378"/>
      <c r="H340" s="198" t="s">
        <v>44</v>
      </c>
      <c r="I340" s="146" t="e">
        <f>IF(H340="Normal",#REF!,IF(H340="Recup",#REF!,IF(H340="CP journée",#REF!,IF(H340="Enceinte",#REF!,IF(H340="temps partiel",#REF!,IF(H340="Sans solde",#REF!,IF(H340="Arrêt",#REF!,IF(H340="CP matin",#REF!,IF(H340="Déplacement",#REF!,IF(H340="CP Après-midi",#REF!,IF(H340="Férié",#REF!,IF(H340="Maternité",#REF!,0))))))))))))</f>
        <v>#REF!</v>
      </c>
      <c r="J340" s="145" t="e">
        <f>IF(H340="Demi CP",I340,IF(AND(H340="Déplacement",N340="Arrivée Chine",B340&gt;=#REF!,B340&lt;=#REF!),(D340-C340)+(F340-E340)-#REF!,IF(AND(H340="Déplacement",N340="Arrivée Chine",B340&gt;#REF!,B340&lt;#REF!),(D340-C340)+(F340-E340)-#REF!,IF(AND(H340="Déplacement",N340="Arrivée Chine",B340&gt;#REF!),(D340-C340)+(F340-E340)-#REF!,IF(AND(H340="Déplacement",((D340-C340)+(F340-E340))&lt;I340),I340,IF(AND(H340="Déplacement",N340="Arrivée Chine",B340&lt;#REF!),(D340-C340)+(F340-E340)-#REF!,IF(AND(H340="Déplacement",N340="Retour Chine",B340&gt;=#REF!,B340&lt;=#REF!),(D340-C340)+(F340-E340)+#REF!,IF(AND(H340="Déplacement",N340="Retour Chine",B340&gt;#REF!,B340&lt;#REF!),(D340-C340)+(F340-E340)+#REF!,IF(AND(H340="Déplacement",N340="Retour Chine",B340&gt;#REF!),(D340-C340)+(F340-E340)+#REF!,IF(AND(H340="Déplacement",((D340-C340)+(F340-E340))&lt;I340),I340,IF(AND(H340="Déplacement",N340="Retour Chine",B340&lt;#REF!),(D340-C340)+(F340-E340)+#REF!,(D340-C340)+(F340-E340))))))))))))</f>
        <v>#REF!</v>
      </c>
      <c r="K340" s="147" t="e">
        <f>IF(L340&gt;0,#REF!-L340,0)</f>
        <v>#REF!</v>
      </c>
      <c r="L340" s="148" t="e">
        <f>IF(OR(H340="Recup"),#REF!-J340,#REF!)</f>
        <v>#REF!</v>
      </c>
      <c r="M340" s="199"/>
      <c r="N340" s="200"/>
      <c r="O340" s="149" t="e">
        <f t="shared" si="26"/>
        <v>#REF!</v>
      </c>
      <c r="P340" s="150" t="str">
        <f t="shared" si="27"/>
        <v/>
      </c>
      <c r="Q340" s="361"/>
      <c r="R340" s="381"/>
      <c r="S340" s="201"/>
      <c r="T340" s="399"/>
      <c r="U340" s="386"/>
      <c r="V340" s="97" t="s">
        <v>52</v>
      </c>
      <c r="W340" s="98" t="e">
        <f>IF(AND(G339="",(Y340-35)&gt;0),(Y340-35-W341-W342),IF(AND(G339="Enceinte",(Y340-35)&gt;0),(Y340-35-W341-W342),0))</f>
        <v>#REF!</v>
      </c>
      <c r="X340" s="99" t="s">
        <v>35</v>
      </c>
      <c r="Y340" s="100" t="e">
        <f>(SUM(J339:J345))*24-(SUM(O339:O345))*24</f>
        <v>#REF!</v>
      </c>
      <c r="Z340" s="101">
        <f>SUM(P339:P345)</f>
        <v>0</v>
      </c>
      <c r="AB340" s="174" t="s">
        <v>35</v>
      </c>
      <c r="AC340" s="152" t="e">
        <f t="shared" si="31"/>
        <v>#REF!</v>
      </c>
    </row>
    <row r="341" spans="1:29" s="41" customFormat="1" ht="15.75" thickBot="1" x14ac:dyDescent="0.3">
      <c r="A341" s="143" t="s">
        <v>53</v>
      </c>
      <c r="B341" s="144">
        <v>43418</v>
      </c>
      <c r="C341" s="195">
        <v>0.375</v>
      </c>
      <c r="D341" s="196">
        <v>0.54166666666666663</v>
      </c>
      <c r="E341" s="196">
        <v>0.58333333333333337</v>
      </c>
      <c r="F341" s="197">
        <v>0.70833333333333337</v>
      </c>
      <c r="G341" s="378"/>
      <c r="H341" s="198" t="s">
        <v>44</v>
      </c>
      <c r="I341" s="146" t="e">
        <f>IF(H341="Normal",#REF!,IF(H341="Recup",#REF!,IF(H341="CP journée",#REF!,IF(H341="Enceinte",#REF!,IF(H341="temps partiel",#REF!,IF(H341="Sans solde",#REF!,IF(H341="Arrêt",#REF!,IF(H341="CP matin",#REF!,IF(H341="Déplacement",#REF!,IF(H341="CP Après-midi",#REF!,IF(H341="Férié",#REF!,IF(H341="Maternité",#REF!,0))))))))))))</f>
        <v>#REF!</v>
      </c>
      <c r="J341" s="145" t="e">
        <f>IF(H341="Demi CP",I341,IF(AND(H341="Déplacement",N341="Arrivée Chine",B341&gt;=#REF!,B341&lt;=#REF!),(D341-C341)+(F341-E341)-#REF!,IF(AND(H341="Déplacement",N341="Arrivée Chine",B341&gt;#REF!,B341&lt;#REF!),(D341-C341)+(F341-E341)-#REF!,IF(AND(H341="Déplacement",N341="Arrivée Chine",B341&gt;#REF!),(D341-C341)+(F341-E341)-#REF!,IF(AND(H341="Déplacement",((D341-C341)+(F341-E341))&lt;I341),I341,IF(AND(H341="Déplacement",N341="Arrivée Chine",B341&lt;#REF!),(D341-C341)+(F341-E341)-#REF!,IF(AND(H341="Déplacement",N341="Retour Chine",B341&gt;=#REF!,B341&lt;=#REF!),(D341-C341)+(F341-E341)+#REF!,IF(AND(H341="Déplacement",N341="Retour Chine",B341&gt;#REF!,B341&lt;#REF!),(D341-C341)+(F341-E341)+#REF!,IF(AND(H341="Déplacement",N341="Retour Chine",B341&gt;#REF!),(D341-C341)+(F341-E341)+#REF!,IF(AND(H341="Déplacement",((D341-C341)+(F341-E341))&lt;I341),I341,IF(AND(H341="Déplacement",N341="Retour Chine",B341&lt;#REF!),(D341-C341)+(F341-E341)+#REF!,(D341-C341)+(F341-E341))))))))))))</f>
        <v>#REF!</v>
      </c>
      <c r="K341" s="153" t="e">
        <f>IF(L341&gt;0,#REF!-L341,0)</f>
        <v>#REF!</v>
      </c>
      <c r="L341" s="154" t="e">
        <f>IF(OR(H341="Recup"),#REF!-J341,#REF!)</f>
        <v>#REF!</v>
      </c>
      <c r="M341" s="199"/>
      <c r="N341" s="200"/>
      <c r="O341" s="149" t="e">
        <f t="shared" si="26"/>
        <v>#REF!</v>
      </c>
      <c r="P341" s="150" t="str">
        <f t="shared" si="27"/>
        <v/>
      </c>
      <c r="Q341" s="361"/>
      <c r="R341" s="381"/>
      <c r="S341" s="201"/>
      <c r="T341" s="399"/>
      <c r="U341" s="386"/>
      <c r="V341" s="104">
        <v>0.5</v>
      </c>
      <c r="W341" s="98" t="e">
        <f>IF((Y340-43)&lt;0,0,(Y340-43))</f>
        <v>#REF!</v>
      </c>
      <c r="X341" s="105" t="s">
        <v>54</v>
      </c>
      <c r="Y341" s="106" t="e">
        <f>(Y340-Y339)-J345*24</f>
        <v>#REF!</v>
      </c>
      <c r="Z341" s="107" t="s">
        <v>55</v>
      </c>
      <c r="AB341" s="174" t="s">
        <v>54</v>
      </c>
      <c r="AC341" s="152" t="e">
        <f t="shared" si="31"/>
        <v>#REF!</v>
      </c>
    </row>
    <row r="342" spans="1:29" s="41" customFormat="1" ht="15.75" thickBot="1" x14ac:dyDescent="0.3">
      <c r="A342" s="143" t="s">
        <v>56</v>
      </c>
      <c r="B342" s="144">
        <v>43419</v>
      </c>
      <c r="C342" s="195">
        <v>0.375</v>
      </c>
      <c r="D342" s="196">
        <v>0.54166666666666663</v>
      </c>
      <c r="E342" s="196">
        <v>0.58333333333333337</v>
      </c>
      <c r="F342" s="197">
        <v>0.70833333333333337</v>
      </c>
      <c r="G342" s="378"/>
      <c r="H342" s="202" t="s">
        <v>44</v>
      </c>
      <c r="I342" s="146" t="e">
        <f>IF(H342="Normal",#REF!,IF(H342="Recup",#REF!,IF(H342="CP journée",#REF!,IF(H342="Enceinte",#REF!,IF(H342="temps partiel",#REF!,IF(H342="Sans solde",#REF!,IF(H342="Arrêt",#REF!,IF(H342="CP matin",#REF!,IF(H342="Déplacement",#REF!,IF(H342="CP Après-midi",#REF!,IF(H342="Férié",#REF!,IF(H342="Maternité",#REF!,0))))))))))))</f>
        <v>#REF!</v>
      </c>
      <c r="J342" s="145" t="e">
        <f>IF(H342="Demi CP",I342,IF(AND(H342="Déplacement",N342="Arrivée Chine",B342&gt;=#REF!,B342&lt;=#REF!),(D342-C342)+(F342-E342)-#REF!,IF(AND(H342="Déplacement",N342="Arrivée Chine",B342&gt;#REF!,B342&lt;#REF!),(D342-C342)+(F342-E342)-#REF!,IF(AND(H342="Déplacement",N342="Arrivée Chine",B342&gt;#REF!),(D342-C342)+(F342-E342)-#REF!,IF(AND(H342="Déplacement",((D342-C342)+(F342-E342))&lt;I342),I342,IF(AND(H342="Déplacement",N342="Arrivée Chine",B342&lt;#REF!),(D342-C342)+(F342-E342)-#REF!,IF(AND(H342="Déplacement",N342="Retour Chine",B342&gt;=#REF!,B342&lt;=#REF!),(D342-C342)+(F342-E342)+#REF!,IF(AND(H342="Déplacement",N342="Retour Chine",B342&gt;#REF!,B342&lt;#REF!),(D342-C342)+(F342-E342)+#REF!,IF(AND(H342="Déplacement",N342="Retour Chine",B342&gt;#REF!),(D342-C342)+(F342-E342)+#REF!,IF(AND(H342="Déplacement",((D342-C342)+(F342-E342))&lt;I342),I342,IF(AND(H342="Déplacement",N342="Retour Chine",B342&lt;#REF!),(D342-C342)+(F342-E342)+#REF!,(D342-C342)+(F342-E342))))))))))))</f>
        <v>#REF!</v>
      </c>
      <c r="K342" s="156" t="e">
        <f>IF(L342&gt;0,#REF!-L342,0)</f>
        <v>#REF!</v>
      </c>
      <c r="L342" s="157" t="e">
        <f>IF(OR(H342="Recup"),#REF!-J342,#REF!)</f>
        <v>#REF!</v>
      </c>
      <c r="M342" s="199"/>
      <c r="N342" s="200"/>
      <c r="O342" s="149" t="e">
        <f t="shared" si="26"/>
        <v>#REF!</v>
      </c>
      <c r="P342" s="150" t="str">
        <f t="shared" si="27"/>
        <v/>
      </c>
      <c r="Q342" s="361"/>
      <c r="R342" s="381"/>
      <c r="S342" s="201"/>
      <c r="T342" s="399"/>
      <c r="U342" s="386"/>
      <c r="V342" s="110">
        <v>1</v>
      </c>
      <c r="W342" s="98" t="e">
        <f>IF(M345="",J345*24,0)</f>
        <v>#REF!</v>
      </c>
      <c r="X342" s="111" t="s">
        <v>57</v>
      </c>
      <c r="Y342" s="112">
        <f>COUNTIF(H339:H343,"Arrêt")</f>
        <v>0</v>
      </c>
      <c r="Z342" s="107">
        <f>COUNTIF(H339:H343,"Férié")</f>
        <v>0</v>
      </c>
      <c r="AB342" s="175" t="s">
        <v>57</v>
      </c>
      <c r="AC342" s="152">
        <f t="shared" si="31"/>
        <v>0</v>
      </c>
    </row>
    <row r="343" spans="1:29" s="41" customFormat="1" ht="15.75" customHeight="1" thickBot="1" x14ac:dyDescent="0.3">
      <c r="A343" s="143" t="s">
        <v>58</v>
      </c>
      <c r="B343" s="144">
        <v>43420</v>
      </c>
      <c r="C343" s="195">
        <v>0.375</v>
      </c>
      <c r="D343" s="196">
        <v>0.54166666666666663</v>
      </c>
      <c r="E343" s="196">
        <v>0.58333333333333337</v>
      </c>
      <c r="F343" s="197">
        <v>0.70833333333333337</v>
      </c>
      <c r="G343" s="378"/>
      <c r="H343" s="198" t="s">
        <v>44</v>
      </c>
      <c r="I343" s="146" t="e">
        <f>IF(H343="Normal",#REF!,IF(H343="Recup",#REF!,IF(H343="CP journée",#REF!,IF(H343="Enceinte",#REF!,IF(H343="temps partiel",#REF!,IF(H343="Sans solde",#REF!,IF(H343="Arrêt",#REF!,IF(H343="CP matin",#REF!,IF(H343="Déplacement",#REF!,IF(H343="CP Après-midi",#REF!,IF(H343="Férié",#REF!,IF(H343="Maternité",#REF!,0))))))))))))</f>
        <v>#REF!</v>
      </c>
      <c r="J343" s="145" t="e">
        <f>IF(H343="Demi CP",I343,IF(AND(H343="Déplacement",N343="Arrivée Chine",B343&gt;=#REF!,B343&lt;=#REF!),(D343-C343)+(F343-E343)-#REF!,IF(AND(H343="Déplacement",N343="Arrivée Chine",B343&gt;#REF!,B343&lt;#REF!),(D343-C343)+(F343-E343)-#REF!,IF(AND(H343="Déplacement",N343="Arrivée Chine",B343&gt;#REF!),(D343-C343)+(F343-E343)-#REF!,IF(AND(H343="Déplacement",((D343-C343)+(F343-E343))&lt;I343),I343,IF(AND(H343="Déplacement",N343="Arrivée Chine",B343&lt;#REF!),(D343-C343)+(F343-E343)-#REF!,IF(AND(H343="Déplacement",N343="Retour Chine",B343&gt;=#REF!,B343&lt;=#REF!),(D343-C343)+(F343-E343)+#REF!,IF(AND(H343="Déplacement",N343="Retour Chine",B343&gt;#REF!,B343&lt;#REF!),(D343-C343)+(F343-E343)+#REF!,IF(AND(H343="Déplacement",N343="Retour Chine",B343&gt;#REF!),(D343-C343)+(F343-E343)+#REF!,IF(AND(H343="Déplacement",((D343-C343)+(F343-E343))&lt;I343),I343,IF(AND(H343="Déplacement",N343="Retour Chine",B343&lt;#REF!),(D343-C343)+(F343-E343)+#REF!,(D343-C343)+(F343-E343))))))))))))</f>
        <v>#REF!</v>
      </c>
      <c r="K343" s="153" t="e">
        <f>IF(L343&gt;0,#REF!-L343,0)</f>
        <v>#REF!</v>
      </c>
      <c r="L343" s="154" t="e">
        <f>IF(OR(H343="Recup"),#REF!-J343,#REF!)</f>
        <v>#REF!</v>
      </c>
      <c r="M343" s="199"/>
      <c r="N343" s="200"/>
      <c r="O343" s="149" t="e">
        <f t="shared" si="26"/>
        <v>#REF!</v>
      </c>
      <c r="P343" s="150" t="str">
        <f t="shared" si="27"/>
        <v/>
      </c>
      <c r="Q343" s="361"/>
      <c r="R343" s="381"/>
      <c r="S343" s="201"/>
      <c r="T343" s="399"/>
      <c r="U343" s="386"/>
      <c r="V343" s="113" t="s">
        <v>3</v>
      </c>
      <c r="W343" s="114" t="e">
        <f>IF(G339="Enceinte",(SUM(L339:L343))-COUNTIF(H339:H343,"Recup")*#REF!,SUM(L339:L343))</f>
        <v>#REF!</v>
      </c>
      <c r="X343" s="115" t="s">
        <v>59</v>
      </c>
      <c r="Y343" s="116">
        <f>COUNTIF(H339:H343,"sans solde")</f>
        <v>0</v>
      </c>
      <c r="Z343" s="328" t="s">
        <v>148</v>
      </c>
      <c r="AB343" s="176" t="s">
        <v>59</v>
      </c>
      <c r="AC343" s="152">
        <f t="shared" si="31"/>
        <v>0</v>
      </c>
    </row>
    <row r="344" spans="1:29" s="41" customFormat="1" x14ac:dyDescent="0.25">
      <c r="A344" s="143" t="s">
        <v>60</v>
      </c>
      <c r="B344" s="144">
        <v>43421</v>
      </c>
      <c r="C344" s="203"/>
      <c r="D344" s="204"/>
      <c r="E344" s="204"/>
      <c r="F344" s="205"/>
      <c r="G344" s="378"/>
      <c r="H344" s="206"/>
      <c r="I344" s="146">
        <f>IF(H344="Normal",#REF!,IF(H344="Recup",#REF!,IF(H344="CP journée",#REF!,IF(H344="Enceinte",#REF!,IF(H344="temps partiel",#REF!,IF(H344="Sans solde",#REF!,IF(H344="Arrêt",#REF!,IF(H344="CP matin",#REF!,IF(H344="Déplacement",#REF!,IF(H344="CP Après-midi",#REF!,IF(H344="Férié",#REF!,IF(H344="Maternité",#REF!,0))))))))))))</f>
        <v>0</v>
      </c>
      <c r="J344" s="145" t="e">
        <f>IF(H344="Demi CP",I344,IF(AND(H344="Déplacement",N344="Arrivée Chine",B344&gt;=#REF!,B344&lt;=#REF!),(D344-C344)+(F344-E344)-#REF!,IF(AND(H344="Déplacement",N344="Arrivée Chine",B344&gt;#REF!,B344&lt;#REF!),(D344-C344)+(F344-E344)-#REF!,IF(AND(H344="Déplacement",N344="Arrivée Chine",B344&gt;#REF!),(D344-C344)+(F344-E344)-#REF!,IF(AND(H344="Déplacement",((D344-C344)+(F344-E344))&lt;I344),I344,IF(AND(H344="Déplacement",N344="Arrivée Chine",B344&lt;#REF!),(D344-C344)+(F344-E344)-#REF!,IF(AND(H344="Déplacement",N344="Retour Chine",B344&gt;=#REF!,B344&lt;=#REF!),(D344-C344)+(F344-E344)+#REF!,IF(AND(H344="Déplacement",N344="Retour Chine",B344&gt;#REF!,B344&lt;#REF!),(D344-C344)+(F344-E344)+#REF!,IF(AND(H344="Déplacement",N344="Retour Chine",B344&gt;#REF!),(D344-C344)+(F344-E344)+#REF!,IF(AND(H344="Déplacement",((D344-C344)+(F344-E344))&lt;I344),I344,IF(AND(H344="Déplacement",N344="Retour Chine",B344&lt;#REF!),(D344-C344)+(F344-E344)+#REF!,(D344-C344)+(F344-E344))))))))))))</f>
        <v>#REF!</v>
      </c>
      <c r="K344" s="161" t="e">
        <f>IF(L344&gt;0,#REF!-L344,0)</f>
        <v>#REF!</v>
      </c>
      <c r="L344" s="162" t="e">
        <f>IF(OR(H344="Recup"),#REF!-J344,#REF!)</f>
        <v>#REF!</v>
      </c>
      <c r="M344" s="199"/>
      <c r="N344" s="200"/>
      <c r="O344" s="149" t="e">
        <f t="shared" ref="O344:O387" si="32">IF(AND(J344&gt;I344,M344="France"),J344-I344,IF(AND(J344&gt;I344,M344="Chine"),J344-I344,0))</f>
        <v>#REF!</v>
      </c>
      <c r="P344" s="150" t="str">
        <f t="shared" ref="P344:P387" si="33">IF(M344="Chine",((J344-I344)*24)*0.75,IF(M344="France",((J344-I344)*24)*0.5,""))</f>
        <v/>
      </c>
      <c r="Q344" s="361"/>
      <c r="R344" s="381"/>
      <c r="S344" s="201"/>
      <c r="T344" s="399"/>
      <c r="U344" s="386"/>
      <c r="V344" s="119" t="s">
        <v>61</v>
      </c>
      <c r="W344" s="120" t="e">
        <f>IF(AND(G339="Temps partiel",Y341&gt;0),Y341-W345-W341-W342,0)</f>
        <v>#REF!</v>
      </c>
      <c r="X344" s="121" t="s">
        <v>62</v>
      </c>
      <c r="Y344" s="122">
        <f>COUNTIF(H339:H343,"CP journée")+(COUNTIF(H339:H343,"CP matin"))/2+(COUNTIF(H339:H343,"CP Après-midi"))/2</f>
        <v>0</v>
      </c>
      <c r="Z344" s="329"/>
      <c r="AB344" s="177" t="s">
        <v>62</v>
      </c>
      <c r="AC344" s="152">
        <f t="shared" si="31"/>
        <v>0</v>
      </c>
    </row>
    <row r="345" spans="1:29" s="41" customFormat="1" ht="15.75" thickBot="1" x14ac:dyDescent="0.3">
      <c r="A345" s="164" t="s">
        <v>64</v>
      </c>
      <c r="B345" s="165">
        <v>43422</v>
      </c>
      <c r="C345" s="207"/>
      <c r="D345" s="208"/>
      <c r="E345" s="208"/>
      <c r="F345" s="209"/>
      <c r="G345" s="379"/>
      <c r="H345" s="210"/>
      <c r="I345" s="166">
        <f>IF(H345="Normal",#REF!,IF(H345="Recup",#REF!,IF(H345="CP journée",#REF!,IF(H345="Enceinte",#REF!,IF(H345="temps partiel",#REF!,IF(H345="Sans solde",#REF!,IF(H345="Arrêt",#REF!,IF(H345="CP matin",#REF!,IF(H345="Déplacement",#REF!,IF(H345="CP Après-midi",#REF!,IF(H345="Férié",#REF!,IF(H345="Maternité",#REF!,0))))))))))))</f>
        <v>0</v>
      </c>
      <c r="J345" s="167" t="e">
        <f>IF(H345="Demi CP",I345,IF(AND(H345="Déplacement",N345="Arrivée Chine",B345&gt;=#REF!,B345&lt;=#REF!),(D345-C345)+(F345-E345)-#REF!,IF(AND(H345="Déplacement",N345="Arrivée Chine",B345&gt;#REF!,B345&lt;#REF!),(D345-C345)+(F345-E345)-#REF!,IF(AND(H345="Déplacement",N345="Arrivée Chine",B345&gt;#REF!),(D345-C345)+(F345-E345)-#REF!,IF(AND(H345="Déplacement",((D345-C345)+(F345-E345))&lt;I345),I345,IF(AND(H345="Déplacement",N345="Arrivée Chine",B345&lt;#REF!),(D345-C345)+(F345-E345)-#REF!,IF(AND(H345="Déplacement",N345="Retour Chine",B345&gt;=#REF!,B345&lt;=#REF!),(D345-C345)+(F345-E345)+#REF!,IF(AND(H345="Déplacement",N345="Retour Chine",B345&gt;#REF!,B345&lt;#REF!),(D345-C345)+(F345-E345)+#REF!,IF(AND(H345="Déplacement",N345="Retour Chine",B345&gt;#REF!),(D345-C345)+(F345-E345)+#REF!,IF(AND(H345="Déplacement",((D345-C345)+(F345-E345))&lt;I345),I345,IF(AND(H345="Déplacement",N345="Retour Chine",B345&lt;#REF!),(D345-C345)+(F345-E345)+#REF!,(D345-C345)+(F345-E345))))))))))))</f>
        <v>#REF!</v>
      </c>
      <c r="K345" s="168" t="e">
        <f>IF(L345&gt;0,#REF!-L345,0)</f>
        <v>#REF!</v>
      </c>
      <c r="L345" s="169" t="e">
        <f>IF(OR(H345="Recup"),#REF!-J345,#REF!)</f>
        <v>#REF!</v>
      </c>
      <c r="M345" s="211"/>
      <c r="N345" s="212"/>
      <c r="O345" s="170" t="e">
        <f t="shared" si="32"/>
        <v>#REF!</v>
      </c>
      <c r="P345" s="171" t="str">
        <f t="shared" si="33"/>
        <v/>
      </c>
      <c r="Q345" s="362"/>
      <c r="R345" s="382"/>
      <c r="S345" s="213"/>
      <c r="T345" s="399"/>
      <c r="U345" s="387"/>
      <c r="V345" s="129" t="s">
        <v>65</v>
      </c>
      <c r="W345" s="130" t="e">
        <f>IF(AND(G339="Temps partiel",Y341&gt;3),Y341-3-W341-W342,0)</f>
        <v>#REF!</v>
      </c>
      <c r="X345" s="131" t="s">
        <v>66</v>
      </c>
      <c r="Y345" s="132" t="e">
        <f>W339+(W340*1.25)+(W341*1.5)+(W342*2)+(W344*1.1)+(W345*1.25)</f>
        <v>#REF!</v>
      </c>
      <c r="Z345" s="244" t="e">
        <f>IF(SUM(J339:J345)*24-SUM(I339:I345)*24&lt;0,(SUM(J339:J345)*24-SUM(I339:I345)*24),0)</f>
        <v>#REF!</v>
      </c>
      <c r="AB345" s="178" t="s">
        <v>50</v>
      </c>
      <c r="AC345" s="152">
        <f>Z326+Z333+Z340+Z347</f>
        <v>0</v>
      </c>
    </row>
    <row r="346" spans="1:29" s="41" customFormat="1" ht="30" customHeight="1" x14ac:dyDescent="0.25">
      <c r="A346" s="133" t="s">
        <v>43</v>
      </c>
      <c r="B346" s="134">
        <v>43423</v>
      </c>
      <c r="C346" s="188">
        <v>0.375</v>
      </c>
      <c r="D346" s="189">
        <v>0.54166666666666663</v>
      </c>
      <c r="E346" s="189">
        <v>0.58333333333333337</v>
      </c>
      <c r="F346" s="190">
        <v>0.70833333333333337</v>
      </c>
      <c r="G346" s="377"/>
      <c r="H346" s="191" t="s">
        <v>44</v>
      </c>
      <c r="I346" s="136" t="e">
        <f>IF(H346="Normal",#REF!,IF(H346="Recup",#REF!,IF(H346="CP journée",#REF!,IF(H346="Enceinte",#REF!,IF(H346="temps partiel",#REF!,IF(H346="Sans solde",#REF!,IF(H346="Arrêt",#REF!,IF(H346="CP matin",#REF!,IF(H346="Déplacement",#REF!,IF(H346="CP Après-midi",#REF!,IF(H346="Férié",#REF!,IF(H346="Maternité",#REF!,0))))))))))))</f>
        <v>#REF!</v>
      </c>
      <c r="J346" s="135" t="e">
        <f>IF(H346="Demi CP",I346,IF(AND(H346="Déplacement",N346="Arrivée Chine",B346&gt;=#REF!,B346&lt;=#REF!),(D346-C346)+(F346-E346)-#REF!,IF(AND(H346="Déplacement",N346="Arrivée Chine",B346&gt;#REF!,B346&lt;#REF!),(D346-C346)+(F346-E346)-#REF!,IF(AND(H346="Déplacement",N346="Arrivée Chine",B346&gt;#REF!),(D346-C346)+(F346-E346)-#REF!,IF(AND(H346="Déplacement",((D346-C346)+(F346-E346))&lt;I346),I346,IF(AND(H346="Déplacement",N346="Arrivée Chine",B346&lt;#REF!),(D346-C346)+(F346-E346)-#REF!,IF(AND(H346="Déplacement",N346="Retour Chine",B346&gt;=#REF!,B346&lt;=#REF!),(D346-C346)+(F346-E346)+#REF!,IF(AND(H346="Déplacement",N346="Retour Chine",B346&gt;#REF!,B346&lt;#REF!),(D346-C346)+(F346-E346)+#REF!,IF(AND(H346="Déplacement",N346="Retour Chine",B346&gt;#REF!),(D346-C346)+(F346-E346)+#REF!,IF(AND(H346="Déplacement",((D346-C346)+(F346-E346))&lt;I346),I346,IF(AND(H346="Déplacement",N346="Retour Chine",B346&lt;#REF!),(D346-C346)+(F346-E346)+#REF!,(D346-C346)+(F346-E346))))))))))))</f>
        <v>#REF!</v>
      </c>
      <c r="K346" s="137" t="e">
        <f>IF(L346&gt;0,#REF!-L346,0)</f>
        <v>#REF!</v>
      </c>
      <c r="L346" s="138" t="e">
        <f>IF(OR(H346="Recup"),#REF!-J346,#REF!)</f>
        <v>#REF!</v>
      </c>
      <c r="M346" s="192"/>
      <c r="N346" s="193"/>
      <c r="O346" s="139" t="e">
        <f t="shared" si="32"/>
        <v>#REF!</v>
      </c>
      <c r="P346" s="140" t="str">
        <f t="shared" si="33"/>
        <v/>
      </c>
      <c r="Q346" s="360" t="s">
        <v>45</v>
      </c>
      <c r="R346" s="380" t="s">
        <v>46</v>
      </c>
      <c r="S346" s="194"/>
      <c r="T346" s="398" t="s">
        <v>128</v>
      </c>
      <c r="U346" s="385" t="s">
        <v>133</v>
      </c>
      <c r="V346" s="86" t="s">
        <v>49</v>
      </c>
      <c r="W346" s="87" t="e">
        <f>IF(AND(G346="",(Y348)&gt;0),Y348-W347-W348,IF(AND(G346="Enceinte",(Y348)&gt;0),Y348-W347-W348,0))</f>
        <v>#REF!</v>
      </c>
      <c r="X346" s="88" t="s">
        <v>34</v>
      </c>
      <c r="Y346" s="89" t="e">
        <f>(SUM(I346:I350)*24+SUM(K346:K350)*24)</f>
        <v>#REF!</v>
      </c>
      <c r="Z346" s="90" t="s">
        <v>50</v>
      </c>
      <c r="AB346" s="179"/>
      <c r="AC346" s="179"/>
    </row>
    <row r="347" spans="1:29" s="41" customFormat="1" ht="15.75" thickBot="1" x14ac:dyDescent="0.3">
      <c r="A347" s="143" t="s">
        <v>51</v>
      </c>
      <c r="B347" s="144">
        <v>43424</v>
      </c>
      <c r="C347" s="195">
        <v>0.375</v>
      </c>
      <c r="D347" s="196">
        <v>0.54166666666666663</v>
      </c>
      <c r="E347" s="196">
        <v>0.58333333333333337</v>
      </c>
      <c r="F347" s="197">
        <v>0.70833333333333337</v>
      </c>
      <c r="G347" s="378"/>
      <c r="H347" s="198" t="s">
        <v>44</v>
      </c>
      <c r="I347" s="146" t="e">
        <f>IF(H347="Normal",#REF!,IF(H347="Recup",#REF!,IF(H347="CP journée",#REF!,IF(H347="Enceinte",#REF!,IF(H347="temps partiel",#REF!,IF(H347="Sans solde",#REF!,IF(H347="Arrêt",#REF!,IF(H347="CP matin",#REF!,IF(H347="Déplacement",#REF!,IF(H347="CP Après-midi",#REF!,IF(H347="Férié",#REF!,IF(H347="Maternité",#REF!,0))))))))))))</f>
        <v>#REF!</v>
      </c>
      <c r="J347" s="145" t="e">
        <f>IF(H347="Demi CP",I347,IF(AND(H347="Déplacement",N347="Arrivée Chine",B347&gt;=#REF!,B347&lt;=#REF!),(D347-C347)+(F347-E347)-#REF!,IF(AND(H347="Déplacement",N347="Arrivée Chine",B347&gt;#REF!,B347&lt;#REF!),(D347-C347)+(F347-E347)-#REF!,IF(AND(H347="Déplacement",N347="Arrivée Chine",B347&gt;#REF!),(D347-C347)+(F347-E347)-#REF!,IF(AND(H347="Déplacement",((D347-C347)+(F347-E347))&lt;I347),I347,IF(AND(H347="Déplacement",N347="Arrivée Chine",B347&lt;#REF!),(D347-C347)+(F347-E347)-#REF!,IF(AND(H347="Déplacement",N347="Retour Chine",B347&gt;=#REF!,B347&lt;=#REF!),(D347-C347)+(F347-E347)+#REF!,IF(AND(H347="Déplacement",N347="Retour Chine",B347&gt;#REF!,B347&lt;#REF!),(D347-C347)+(F347-E347)+#REF!,IF(AND(H347="Déplacement",N347="Retour Chine",B347&gt;#REF!),(D347-C347)+(F347-E347)+#REF!,IF(AND(H347="Déplacement",((D347-C347)+(F347-E347))&lt;I347),I347,IF(AND(H347="Déplacement",N347="Retour Chine",B347&lt;#REF!),(D347-C347)+(F347-E347)+#REF!,(D347-C347)+(F347-E347))))))))))))</f>
        <v>#REF!</v>
      </c>
      <c r="K347" s="147" t="e">
        <f>IF(L347&gt;0,#REF!-L347,0)</f>
        <v>#REF!</v>
      </c>
      <c r="L347" s="148" t="e">
        <f>IF(OR(H347="Recup"),#REF!-J347,#REF!)</f>
        <v>#REF!</v>
      </c>
      <c r="M347" s="199"/>
      <c r="N347" s="200"/>
      <c r="O347" s="149" t="e">
        <f t="shared" si="32"/>
        <v>#REF!</v>
      </c>
      <c r="P347" s="150" t="str">
        <f t="shared" si="33"/>
        <v/>
      </c>
      <c r="Q347" s="361"/>
      <c r="R347" s="381"/>
      <c r="S347" s="201"/>
      <c r="T347" s="399"/>
      <c r="U347" s="386"/>
      <c r="V347" s="97" t="s">
        <v>52</v>
      </c>
      <c r="W347" s="98" t="e">
        <f>IF(AND(G346="",(Y347-35)&gt;0),(Y347-35-W348-W349),IF(AND(G346="Enceinte",(Y347-35)&gt;0),(Y347-35-W348-W349),0))</f>
        <v>#REF!</v>
      </c>
      <c r="X347" s="99" t="s">
        <v>35</v>
      </c>
      <c r="Y347" s="100" t="e">
        <f>(SUM(J346:J352))*24-(SUM(O346:O352))*24</f>
        <v>#REF!</v>
      </c>
      <c r="Z347" s="101">
        <f>SUM(P346:P352)</f>
        <v>0</v>
      </c>
      <c r="AB347" s="394" t="s">
        <v>70</v>
      </c>
      <c r="AC347" s="392" t="e">
        <f>Y331+Y338+Y345+Y352</f>
        <v>#REF!</v>
      </c>
    </row>
    <row r="348" spans="1:29" s="41" customFormat="1" ht="15.75" thickBot="1" x14ac:dyDescent="0.3">
      <c r="A348" s="143" t="s">
        <v>53</v>
      </c>
      <c r="B348" s="144">
        <v>43425</v>
      </c>
      <c r="C348" s="195">
        <v>0.375</v>
      </c>
      <c r="D348" s="196">
        <v>0.54166666666666663</v>
      </c>
      <c r="E348" s="196">
        <v>0.58333333333333337</v>
      </c>
      <c r="F348" s="197">
        <v>0.70833333333333337</v>
      </c>
      <c r="G348" s="378"/>
      <c r="H348" s="198" t="s">
        <v>44</v>
      </c>
      <c r="I348" s="146" t="e">
        <f>IF(H348="Normal",#REF!,IF(H348="Recup",#REF!,IF(H348="CP journée",#REF!,IF(H348="Enceinte",#REF!,IF(H348="temps partiel",#REF!,IF(H348="Sans solde",#REF!,IF(H348="Arrêt",#REF!,IF(H348="CP matin",#REF!,IF(H348="Déplacement",#REF!,IF(H348="CP Après-midi",#REF!,IF(H348="Férié",#REF!,IF(H348="Maternité",#REF!,0))))))))))))</f>
        <v>#REF!</v>
      </c>
      <c r="J348" s="145" t="e">
        <f>IF(H348="Demi CP",I348,IF(AND(H348="Déplacement",N348="Arrivée Chine",B348&gt;=#REF!,B348&lt;=#REF!),(D348-C348)+(F348-E348)-#REF!,IF(AND(H348="Déplacement",N348="Arrivée Chine",B348&gt;#REF!,B348&lt;#REF!),(D348-C348)+(F348-E348)-#REF!,IF(AND(H348="Déplacement",N348="Arrivée Chine",B348&gt;#REF!),(D348-C348)+(F348-E348)-#REF!,IF(AND(H348="Déplacement",((D348-C348)+(F348-E348))&lt;I348),I348,IF(AND(H348="Déplacement",N348="Arrivée Chine",B348&lt;#REF!),(D348-C348)+(F348-E348)-#REF!,IF(AND(H348="Déplacement",N348="Retour Chine",B348&gt;=#REF!,B348&lt;=#REF!),(D348-C348)+(F348-E348)+#REF!,IF(AND(H348="Déplacement",N348="Retour Chine",B348&gt;#REF!,B348&lt;#REF!),(D348-C348)+(F348-E348)+#REF!,IF(AND(H348="Déplacement",N348="Retour Chine",B348&gt;#REF!),(D348-C348)+(F348-E348)+#REF!,IF(AND(H348="Déplacement",((D348-C348)+(F348-E348))&lt;I348),I348,IF(AND(H348="Déplacement",N348="Retour Chine",B348&lt;#REF!),(D348-C348)+(F348-E348)+#REF!,(D348-C348)+(F348-E348))))))))))))</f>
        <v>#REF!</v>
      </c>
      <c r="K348" s="153" t="e">
        <f>IF(L348&gt;0,#REF!-L348,0)</f>
        <v>#REF!</v>
      </c>
      <c r="L348" s="154" t="e">
        <f>IF(OR(H348="Recup"),#REF!-J348,#REF!)</f>
        <v>#REF!</v>
      </c>
      <c r="M348" s="199"/>
      <c r="N348" s="200"/>
      <c r="O348" s="149" t="e">
        <f t="shared" si="32"/>
        <v>#REF!</v>
      </c>
      <c r="P348" s="150" t="str">
        <f t="shared" si="33"/>
        <v/>
      </c>
      <c r="Q348" s="361"/>
      <c r="R348" s="381"/>
      <c r="S348" s="201"/>
      <c r="T348" s="399"/>
      <c r="U348" s="386"/>
      <c r="V348" s="104">
        <v>0.5</v>
      </c>
      <c r="W348" s="98" t="e">
        <f>IF((Y347-43)&lt;0,0,(Y347-43))</f>
        <v>#REF!</v>
      </c>
      <c r="X348" s="105" t="s">
        <v>54</v>
      </c>
      <c r="Y348" s="106" t="e">
        <f>(Y347-Y346)-J352*24</f>
        <v>#REF!</v>
      </c>
      <c r="Z348" s="107" t="s">
        <v>55</v>
      </c>
      <c r="AB348" s="395"/>
      <c r="AC348" s="393"/>
    </row>
    <row r="349" spans="1:29" s="41" customFormat="1" ht="15.75" thickBot="1" x14ac:dyDescent="0.3">
      <c r="A349" s="143" t="s">
        <v>56</v>
      </c>
      <c r="B349" s="144">
        <v>43426</v>
      </c>
      <c r="C349" s="195">
        <v>0.375</v>
      </c>
      <c r="D349" s="196">
        <v>0.54166666666666663</v>
      </c>
      <c r="E349" s="196">
        <v>0.58333333333333337</v>
      </c>
      <c r="F349" s="197">
        <v>0.70833333333333337</v>
      </c>
      <c r="G349" s="378"/>
      <c r="H349" s="202" t="s">
        <v>44</v>
      </c>
      <c r="I349" s="146" t="e">
        <f>IF(H349="Normal",#REF!,IF(H349="Recup",#REF!,IF(H349="CP journée",#REF!,IF(H349="Enceinte",#REF!,IF(H349="temps partiel",#REF!,IF(H349="Sans solde",#REF!,IF(H349="Arrêt",#REF!,IF(H349="CP matin",#REF!,IF(H349="Déplacement",#REF!,IF(H349="CP Après-midi",#REF!,IF(H349="Férié",#REF!,IF(H349="Maternité",#REF!,0))))))))))))</f>
        <v>#REF!</v>
      </c>
      <c r="J349" s="145" t="e">
        <f>IF(H349="Demi CP",I349,IF(AND(H349="Déplacement",N349="Arrivée Chine",B349&gt;=#REF!,B349&lt;=#REF!),(D349-C349)+(F349-E349)-#REF!,IF(AND(H349="Déplacement",N349="Arrivée Chine",B349&gt;#REF!,B349&lt;#REF!),(D349-C349)+(F349-E349)-#REF!,IF(AND(H349="Déplacement",N349="Arrivée Chine",B349&gt;#REF!),(D349-C349)+(F349-E349)-#REF!,IF(AND(H349="Déplacement",((D349-C349)+(F349-E349))&lt;I349),I349,IF(AND(H349="Déplacement",N349="Arrivée Chine",B349&lt;#REF!),(D349-C349)+(F349-E349)-#REF!,IF(AND(H349="Déplacement",N349="Retour Chine",B349&gt;=#REF!,B349&lt;=#REF!),(D349-C349)+(F349-E349)+#REF!,IF(AND(H349="Déplacement",N349="Retour Chine",B349&gt;#REF!,B349&lt;#REF!),(D349-C349)+(F349-E349)+#REF!,IF(AND(H349="Déplacement",N349="Retour Chine",B349&gt;#REF!),(D349-C349)+(F349-E349)+#REF!,IF(AND(H349="Déplacement",((D349-C349)+(F349-E349))&lt;I349),I349,IF(AND(H349="Déplacement",N349="Retour Chine",B349&lt;#REF!),(D349-C349)+(F349-E349)+#REF!,(D349-C349)+(F349-E349))))))))))))</f>
        <v>#REF!</v>
      </c>
      <c r="K349" s="156" t="e">
        <f>IF(L349&gt;0,#REF!-L349,0)</f>
        <v>#REF!</v>
      </c>
      <c r="L349" s="157" t="e">
        <f>IF(OR(H349="Recup"),#REF!-J349,#REF!)</f>
        <v>#REF!</v>
      </c>
      <c r="M349" s="199"/>
      <c r="N349" s="200"/>
      <c r="O349" s="149" t="e">
        <f t="shared" si="32"/>
        <v>#REF!</v>
      </c>
      <c r="P349" s="150" t="str">
        <f t="shared" si="33"/>
        <v/>
      </c>
      <c r="Q349" s="361"/>
      <c r="R349" s="381"/>
      <c r="S349" s="201"/>
      <c r="T349" s="399"/>
      <c r="U349" s="386"/>
      <c r="V349" s="110">
        <v>1</v>
      </c>
      <c r="W349" s="98" t="e">
        <f>IF(M352="",J352*24,0)</f>
        <v>#REF!</v>
      </c>
      <c r="X349" s="111" t="s">
        <v>57</v>
      </c>
      <c r="Y349" s="112">
        <f>COUNTIF(H346:H350,"Arrêt")</f>
        <v>0</v>
      </c>
      <c r="Z349" s="107">
        <f>COUNTIF(H346:H350,"Férié")</f>
        <v>0</v>
      </c>
    </row>
    <row r="350" spans="1:29" s="41" customFormat="1" ht="15.75" customHeight="1" thickBot="1" x14ac:dyDescent="0.3">
      <c r="A350" s="143" t="s">
        <v>58</v>
      </c>
      <c r="B350" s="144">
        <v>43427</v>
      </c>
      <c r="C350" s="195">
        <v>0.375</v>
      </c>
      <c r="D350" s="196">
        <v>0.54166666666666663</v>
      </c>
      <c r="E350" s="196">
        <v>0.58333333333333337</v>
      </c>
      <c r="F350" s="197">
        <v>0.70833333333333337</v>
      </c>
      <c r="G350" s="378"/>
      <c r="H350" s="198" t="s">
        <v>44</v>
      </c>
      <c r="I350" s="146" t="e">
        <f>IF(H350="Normal",#REF!,IF(H350="Recup",#REF!,IF(H350="CP journée",#REF!,IF(H350="Enceinte",#REF!,IF(H350="temps partiel",#REF!,IF(H350="Sans solde",#REF!,IF(H350="Arrêt",#REF!,IF(H350="CP matin",#REF!,IF(H350="Déplacement",#REF!,IF(H350="CP Après-midi",#REF!,IF(H350="Férié",#REF!,IF(H350="Maternité",#REF!,0))))))))))))</f>
        <v>#REF!</v>
      </c>
      <c r="J350" s="145" t="e">
        <f>IF(H350="Demi CP",I350,IF(AND(H350="Déplacement",N350="Arrivée Chine",B350&gt;=#REF!,B350&lt;=#REF!),(D350-C350)+(F350-E350)-#REF!,IF(AND(H350="Déplacement",N350="Arrivée Chine",B350&gt;#REF!,B350&lt;#REF!),(D350-C350)+(F350-E350)-#REF!,IF(AND(H350="Déplacement",N350="Arrivée Chine",B350&gt;#REF!),(D350-C350)+(F350-E350)-#REF!,IF(AND(H350="Déplacement",((D350-C350)+(F350-E350))&lt;I350),I350,IF(AND(H350="Déplacement",N350="Arrivée Chine",B350&lt;#REF!),(D350-C350)+(F350-E350)-#REF!,IF(AND(H350="Déplacement",N350="Retour Chine",B350&gt;=#REF!,B350&lt;=#REF!),(D350-C350)+(F350-E350)+#REF!,IF(AND(H350="Déplacement",N350="Retour Chine",B350&gt;#REF!,B350&lt;#REF!),(D350-C350)+(F350-E350)+#REF!,IF(AND(H350="Déplacement",N350="Retour Chine",B350&gt;#REF!),(D350-C350)+(F350-E350)+#REF!,IF(AND(H350="Déplacement",((D350-C350)+(F350-E350))&lt;I350),I350,IF(AND(H350="Déplacement",N350="Retour Chine",B350&lt;#REF!),(D350-C350)+(F350-E350)+#REF!,(D350-C350)+(F350-E350))))))))))))</f>
        <v>#REF!</v>
      </c>
      <c r="K350" s="153" t="e">
        <f>IF(L350&gt;0,#REF!-L350,0)</f>
        <v>#REF!</v>
      </c>
      <c r="L350" s="154" t="e">
        <f>IF(OR(H350="Recup"),#REF!-J350,#REF!)</f>
        <v>#REF!</v>
      </c>
      <c r="M350" s="199"/>
      <c r="N350" s="200"/>
      <c r="O350" s="149" t="e">
        <f t="shared" si="32"/>
        <v>#REF!</v>
      </c>
      <c r="P350" s="150" t="str">
        <f t="shared" si="33"/>
        <v/>
      </c>
      <c r="Q350" s="361"/>
      <c r="R350" s="381"/>
      <c r="S350" s="201"/>
      <c r="T350" s="399"/>
      <c r="U350" s="386"/>
      <c r="V350" s="113" t="s">
        <v>3</v>
      </c>
      <c r="W350" s="114" t="e">
        <f>IF(G346="Enceinte",(SUM(L346:L350))-COUNTIF(H346:H350,"Recup")*#REF!,SUM(L346:L350))</f>
        <v>#REF!</v>
      </c>
      <c r="X350" s="115" t="s">
        <v>59</v>
      </c>
      <c r="Y350" s="116">
        <f>COUNTIF(H346:H350,"sans solde")</f>
        <v>0</v>
      </c>
      <c r="Z350" s="328" t="s">
        <v>148</v>
      </c>
    </row>
    <row r="351" spans="1:29" s="41" customFormat="1" x14ac:dyDescent="0.25">
      <c r="A351" s="143" t="s">
        <v>60</v>
      </c>
      <c r="B351" s="144">
        <v>43428</v>
      </c>
      <c r="C351" s="203"/>
      <c r="D351" s="204"/>
      <c r="E351" s="204"/>
      <c r="F351" s="205"/>
      <c r="G351" s="378"/>
      <c r="H351" s="206"/>
      <c r="I351" s="146">
        <f>IF(H351="Normal",#REF!,IF(H351="Recup",#REF!,IF(H351="CP journée",#REF!,IF(H351="Enceinte",#REF!,IF(H351="temps partiel",#REF!,IF(H351="Sans solde",#REF!,IF(H351="Arrêt",#REF!,IF(H351="CP matin",#REF!,IF(H351="Déplacement",#REF!,IF(H351="CP Après-midi",#REF!,IF(H351="Férié",#REF!,IF(H351="Maternité",#REF!,0))))))))))))</f>
        <v>0</v>
      </c>
      <c r="J351" s="145" t="e">
        <f>IF(H351="Demi CP",I351,IF(AND(H351="Déplacement",N351="Arrivée Chine",B351&gt;=#REF!,B351&lt;=#REF!),(D351-C351)+(F351-E351)-#REF!,IF(AND(H351="Déplacement",N351="Arrivée Chine",B351&gt;#REF!,B351&lt;#REF!),(D351-C351)+(F351-E351)-#REF!,IF(AND(H351="Déplacement",N351="Arrivée Chine",B351&gt;#REF!),(D351-C351)+(F351-E351)-#REF!,IF(AND(H351="Déplacement",((D351-C351)+(F351-E351))&lt;I351),I351,IF(AND(H351="Déplacement",N351="Arrivée Chine",B351&lt;#REF!),(D351-C351)+(F351-E351)-#REF!,IF(AND(H351="Déplacement",N351="Retour Chine",B351&gt;=#REF!,B351&lt;=#REF!),(D351-C351)+(F351-E351)+#REF!,IF(AND(H351="Déplacement",N351="Retour Chine",B351&gt;#REF!,B351&lt;#REF!),(D351-C351)+(F351-E351)+#REF!,IF(AND(H351="Déplacement",N351="Retour Chine",B351&gt;#REF!),(D351-C351)+(F351-E351)+#REF!,IF(AND(H351="Déplacement",((D351-C351)+(F351-E351))&lt;I351),I351,IF(AND(H351="Déplacement",N351="Retour Chine",B351&lt;#REF!),(D351-C351)+(F351-E351)+#REF!,(D351-C351)+(F351-E351))))))))))))</f>
        <v>#REF!</v>
      </c>
      <c r="K351" s="161" t="e">
        <f>IF(L351&gt;0,#REF!-L351,0)</f>
        <v>#REF!</v>
      </c>
      <c r="L351" s="162" t="e">
        <f>IF(OR(H351="Recup"),#REF!-J351,#REF!)</f>
        <v>#REF!</v>
      </c>
      <c r="M351" s="199"/>
      <c r="N351" s="200"/>
      <c r="O351" s="149" t="e">
        <f t="shared" si="32"/>
        <v>#REF!</v>
      </c>
      <c r="P351" s="150" t="str">
        <f t="shared" si="33"/>
        <v/>
      </c>
      <c r="Q351" s="361"/>
      <c r="R351" s="381"/>
      <c r="S351" s="201"/>
      <c r="T351" s="399"/>
      <c r="U351" s="386"/>
      <c r="V351" s="119" t="s">
        <v>61</v>
      </c>
      <c r="W351" s="120" t="e">
        <f>IF(AND(G346="Temps partiel",Y348&gt;0),Y348-W352-W348-W349,0)</f>
        <v>#REF!</v>
      </c>
      <c r="X351" s="121" t="s">
        <v>62</v>
      </c>
      <c r="Y351" s="122">
        <f>COUNTIF(H346:H350,"CP journée")+(COUNTIF(H346:H350,"CP matin"))/2+(COUNTIF(H346:H350,"CP Après-midi"))/2</f>
        <v>0</v>
      </c>
      <c r="Z351" s="329"/>
    </row>
    <row r="352" spans="1:29" s="41" customFormat="1" ht="15.75" thickBot="1" x14ac:dyDescent="0.3">
      <c r="A352" s="164" t="s">
        <v>64</v>
      </c>
      <c r="B352" s="165">
        <v>43429</v>
      </c>
      <c r="C352" s="207"/>
      <c r="D352" s="208"/>
      <c r="E352" s="208"/>
      <c r="F352" s="209"/>
      <c r="G352" s="379"/>
      <c r="H352" s="210"/>
      <c r="I352" s="166">
        <f>IF(H352="Normal",#REF!,IF(H352="Recup",#REF!,IF(H352="CP journée",#REF!,IF(H352="Enceinte",#REF!,IF(H352="temps partiel",#REF!,IF(H352="Sans solde",#REF!,IF(H352="Arrêt",#REF!,IF(H352="CP matin",#REF!,IF(H352="Déplacement",#REF!,IF(H352="CP Après-midi",#REF!,IF(H352="Férié",#REF!,IF(H352="Maternité",#REF!,0))))))))))))</f>
        <v>0</v>
      </c>
      <c r="J352" s="167" t="e">
        <f>IF(H352="Demi CP",I352,IF(AND(H352="Déplacement",N352="Arrivée Chine",B352&gt;=#REF!,B352&lt;=#REF!),(D352-C352)+(F352-E352)-#REF!,IF(AND(H352="Déplacement",N352="Arrivée Chine",B352&gt;#REF!,B352&lt;#REF!),(D352-C352)+(F352-E352)-#REF!,IF(AND(H352="Déplacement",N352="Arrivée Chine",B352&gt;#REF!),(D352-C352)+(F352-E352)-#REF!,IF(AND(H352="Déplacement",((D352-C352)+(F352-E352))&lt;I352),I352,IF(AND(H352="Déplacement",N352="Arrivée Chine",B352&lt;#REF!),(D352-C352)+(F352-E352)-#REF!,IF(AND(H352="Déplacement",N352="Retour Chine",B352&gt;=#REF!,B352&lt;=#REF!),(D352-C352)+(F352-E352)+#REF!,IF(AND(H352="Déplacement",N352="Retour Chine",B352&gt;#REF!,B352&lt;#REF!),(D352-C352)+(F352-E352)+#REF!,IF(AND(H352="Déplacement",N352="Retour Chine",B352&gt;#REF!),(D352-C352)+(F352-E352)+#REF!,IF(AND(H352="Déplacement",((D352-C352)+(F352-E352))&lt;I352),I352,IF(AND(H352="Déplacement",N352="Retour Chine",B352&lt;#REF!),(D352-C352)+(F352-E352)+#REF!,(D352-C352)+(F352-E352))))))))))))</f>
        <v>#REF!</v>
      </c>
      <c r="K352" s="168" t="e">
        <f>IF(L352&gt;0,#REF!-L352,0)</f>
        <v>#REF!</v>
      </c>
      <c r="L352" s="169" t="e">
        <f>IF(OR(H352="Recup"),#REF!-J352,#REF!)</f>
        <v>#REF!</v>
      </c>
      <c r="M352" s="211"/>
      <c r="N352" s="212"/>
      <c r="O352" s="170" t="e">
        <f t="shared" si="32"/>
        <v>#REF!</v>
      </c>
      <c r="P352" s="171" t="str">
        <f t="shared" si="33"/>
        <v/>
      </c>
      <c r="Q352" s="362"/>
      <c r="R352" s="382"/>
      <c r="S352" s="213"/>
      <c r="T352" s="399"/>
      <c r="U352" s="387"/>
      <c r="V352" s="129" t="s">
        <v>65</v>
      </c>
      <c r="W352" s="130" t="e">
        <f>IF(AND(G346="Temps partiel",Y348&gt;3),Y348-3-W348-W349,0)</f>
        <v>#REF!</v>
      </c>
      <c r="X352" s="131" t="s">
        <v>66</v>
      </c>
      <c r="Y352" s="132" t="e">
        <f>W346+(W347*1.25)+(W348*1.5)+(W349*2)+(W351*1.1)+(W352*1.25)</f>
        <v>#REF!</v>
      </c>
      <c r="Z352" s="244" t="e">
        <f>IF(SUM(J346:J352)*24-SUM(I346:I352)*24&lt;0,(SUM(J346:J352)*24-SUM(I346:I352)*24),0)</f>
        <v>#REF!</v>
      </c>
    </row>
    <row r="353" spans="1:29" s="41" customFormat="1" ht="30" customHeight="1" x14ac:dyDescent="0.25">
      <c r="A353" s="173" t="s">
        <v>43</v>
      </c>
      <c r="B353" s="134">
        <v>43430</v>
      </c>
      <c r="C353" s="188">
        <v>0.375</v>
      </c>
      <c r="D353" s="189">
        <v>0.54166666666666663</v>
      </c>
      <c r="E353" s="189">
        <v>0.58333333333333337</v>
      </c>
      <c r="F353" s="190">
        <v>0.70833333333333337</v>
      </c>
      <c r="G353" s="377"/>
      <c r="H353" s="191" t="s">
        <v>44</v>
      </c>
      <c r="I353" s="136" t="e">
        <f>IF(H353="Normal",#REF!,IF(H353="Recup",#REF!,IF(H353="CP journée",#REF!,IF(H353="Enceinte",#REF!,IF(H353="temps partiel",#REF!,IF(H353="Sans solde",#REF!,IF(H353="Arrêt",#REF!,IF(H353="CP matin",#REF!,IF(H353="Déplacement",#REF!,IF(H353="CP Après-midi",#REF!,IF(H353="Férié",#REF!,IF(H353="Maternité",#REF!,0))))))))))))</f>
        <v>#REF!</v>
      </c>
      <c r="J353" s="187" t="e">
        <f>IF(H353="Demi CP",I353,IF(AND(H353="Déplacement",N353="Arrivée Chine",B353&gt;=#REF!,B353&lt;=#REF!),(D353-C353)+(F353-E353)-#REF!,IF(AND(H353="Déplacement",N353="Arrivée Chine",B353&gt;#REF!,B353&lt;#REF!),(D353-C353)+(F353-E353)-#REF!,IF(AND(H353="Déplacement",N353="Arrivée Chine",B353&gt;#REF!),(D353-C353)+(F353-E353)-#REF!,IF(AND(H353="Déplacement",((D353-C353)+(F353-E353))&lt;I353),I353,IF(AND(H353="Déplacement",N353="Arrivée Chine",B353&lt;#REF!),(D353-C353)+(F353-E353)-#REF!,IF(AND(H353="Déplacement",N353="Retour Chine",B353&gt;=#REF!,B353&lt;=#REF!),(D353-C353)+(F353-E353)+#REF!,IF(AND(H353="Déplacement",N353="Retour Chine",B353&gt;#REF!,B353&lt;#REF!),(D353-C353)+(F353-E353)+#REF!,IF(AND(H353="Déplacement",N353="Retour Chine",B353&gt;#REF!),(D353-C353)+(F353-E353)+#REF!,IF(AND(H353="Déplacement",((D353-C353)+(F353-E353))&lt;I353),I353,IF(AND(H353="Déplacement",N353="Retour Chine",B353&lt;#REF!),(D353-C353)+(F353-E353)+#REF!,(D353-C353)+(F353-E353))))))))))))</f>
        <v>#REF!</v>
      </c>
      <c r="K353" s="137" t="e">
        <f>IF(L353&gt;0,#REF!-L353,0)</f>
        <v>#REF!</v>
      </c>
      <c r="L353" s="138" t="e">
        <f>IF(OR(H353="Recup"),#REF!-J353,#REF!)</f>
        <v>#REF!</v>
      </c>
      <c r="M353" s="192"/>
      <c r="N353" s="193"/>
      <c r="O353" s="139" t="e">
        <f t="shared" si="32"/>
        <v>#REF!</v>
      </c>
      <c r="P353" s="140" t="str">
        <f t="shared" si="33"/>
        <v/>
      </c>
      <c r="Q353" s="391" t="s">
        <v>45</v>
      </c>
      <c r="R353" s="380" t="s">
        <v>46</v>
      </c>
      <c r="S353" s="194"/>
      <c r="T353" s="398" t="s">
        <v>134</v>
      </c>
      <c r="U353" s="385" t="s">
        <v>135</v>
      </c>
      <c r="V353" s="86" t="s">
        <v>49</v>
      </c>
      <c r="W353" s="87" t="e">
        <f>IF(AND(G353="",(Y355)&gt;0),Y355-W354-W355,IF(AND(G353="Enceinte",(Y355)&gt;0),Y355-W354-W355,0))</f>
        <v>#REF!</v>
      </c>
      <c r="X353" s="88" t="s">
        <v>34</v>
      </c>
      <c r="Y353" s="89" t="e">
        <f>(SUM(I353:I357)*24+SUM(K353:K357)*24)</f>
        <v>#REF!</v>
      </c>
      <c r="Z353" s="90" t="s">
        <v>50</v>
      </c>
    </row>
    <row r="354" spans="1:29" s="41" customFormat="1" ht="15.75" thickBot="1" x14ac:dyDescent="0.3">
      <c r="A354" s="143" t="s">
        <v>51</v>
      </c>
      <c r="B354" s="144">
        <v>43431</v>
      </c>
      <c r="C354" s="195">
        <v>0.375</v>
      </c>
      <c r="D354" s="196">
        <v>0.54166666666666663</v>
      </c>
      <c r="E354" s="196">
        <v>0.58333333333333337</v>
      </c>
      <c r="F354" s="197">
        <v>0.70833333333333337</v>
      </c>
      <c r="G354" s="378"/>
      <c r="H354" s="198" t="s">
        <v>44</v>
      </c>
      <c r="I354" s="146" t="e">
        <f>IF(H354="Normal",#REF!,IF(H354="Recup",#REF!,IF(H354="CP journée",#REF!,IF(H354="Enceinte",#REF!,IF(H354="temps partiel",#REF!,IF(H354="Sans solde",#REF!,IF(H354="Arrêt",#REF!,IF(H354="CP matin",#REF!,IF(H354="Déplacement",#REF!,IF(H354="CP Après-midi",#REF!,IF(H354="Férié",#REF!,IF(H354="Maternité",#REF!,0))))))))))))</f>
        <v>#REF!</v>
      </c>
      <c r="J354" s="145" t="e">
        <f>IF(H354="Demi CP",I354,IF(AND(H354="Déplacement",N354="Arrivée Chine",B354&gt;=#REF!,B354&lt;=#REF!),(D354-C354)+(F354-E354)-#REF!,IF(AND(H354="Déplacement",N354="Arrivée Chine",B354&gt;#REF!,B354&lt;#REF!),(D354-C354)+(F354-E354)-#REF!,IF(AND(H354="Déplacement",N354="Arrivée Chine",B354&gt;#REF!),(D354-C354)+(F354-E354)-#REF!,IF(AND(H354="Déplacement",((D354-C354)+(F354-E354))&lt;I354),I354,IF(AND(H354="Déplacement",N354="Arrivée Chine",B354&lt;#REF!),(D354-C354)+(F354-E354)-#REF!,IF(AND(H354="Déplacement",N354="Retour Chine",B354&gt;=#REF!,B354&lt;=#REF!),(D354-C354)+(F354-E354)+#REF!,IF(AND(H354="Déplacement",N354="Retour Chine",B354&gt;#REF!,B354&lt;#REF!),(D354-C354)+(F354-E354)+#REF!,IF(AND(H354="Déplacement",N354="Retour Chine",B354&gt;#REF!),(D354-C354)+(F354-E354)+#REF!,IF(AND(H354="Déplacement",((D354-C354)+(F354-E354))&lt;I354),I354,IF(AND(H354="Déplacement",N354="Retour Chine",B354&lt;#REF!),(D354-C354)+(F354-E354)+#REF!,(D354-C354)+(F354-E354))))))))))))</f>
        <v>#REF!</v>
      </c>
      <c r="K354" s="147" t="e">
        <f>IF(L354&gt;0,#REF!-L354,0)</f>
        <v>#REF!</v>
      </c>
      <c r="L354" s="148" t="e">
        <f>IF(OR(H354="Recup"),#REF!-J354,#REF!)</f>
        <v>#REF!</v>
      </c>
      <c r="M354" s="199"/>
      <c r="N354" s="200"/>
      <c r="O354" s="149" t="e">
        <f t="shared" si="32"/>
        <v>#REF!</v>
      </c>
      <c r="P354" s="150" t="str">
        <f t="shared" si="33"/>
        <v/>
      </c>
      <c r="Q354" s="361"/>
      <c r="R354" s="381"/>
      <c r="S354" s="201"/>
      <c r="T354" s="399"/>
      <c r="U354" s="386"/>
      <c r="V354" s="97" t="s">
        <v>52</v>
      </c>
      <c r="W354" s="98" t="e">
        <f>IF(AND(G353="",(Y354-35)&gt;0),(Y354-35-W355-W356),IF(AND(G353="Enceinte",(Y354-35)&gt;0),(Y354-35-W355-W356),0))</f>
        <v>#REF!</v>
      </c>
      <c r="X354" s="99" t="s">
        <v>35</v>
      </c>
      <c r="Y354" s="100" t="e">
        <f>(SUM(J353:J359))*24-(SUM(O353:O359))*24</f>
        <v>#REF!</v>
      </c>
      <c r="Z354" s="101">
        <f>SUM(P353:P359)</f>
        <v>0</v>
      </c>
    </row>
    <row r="355" spans="1:29" s="41" customFormat="1" ht="15.75" thickBot="1" x14ac:dyDescent="0.3">
      <c r="A355" s="143" t="s">
        <v>53</v>
      </c>
      <c r="B355" s="144">
        <v>43432</v>
      </c>
      <c r="C355" s="195">
        <v>0.375</v>
      </c>
      <c r="D355" s="196">
        <v>0.54166666666666663</v>
      </c>
      <c r="E355" s="196">
        <v>0.58333333333333337</v>
      </c>
      <c r="F355" s="197">
        <v>0.70833333333333337</v>
      </c>
      <c r="G355" s="378"/>
      <c r="H355" s="198" t="s">
        <v>44</v>
      </c>
      <c r="I355" s="146" t="e">
        <f>IF(H355="Normal",#REF!,IF(H355="Recup",#REF!,IF(H355="CP journée",#REF!,IF(H355="Enceinte",#REF!,IF(H355="temps partiel",#REF!,IF(H355="Sans solde",#REF!,IF(H355="Arrêt",#REF!,IF(H355="CP matin",#REF!,IF(H355="Déplacement",#REF!,IF(H355="CP Après-midi",#REF!,IF(H355="Férié",#REF!,IF(H355="Maternité",#REF!,0))))))))))))</f>
        <v>#REF!</v>
      </c>
      <c r="J355" s="145" t="e">
        <f>IF(H355="Demi CP",I355,IF(AND(H355="Déplacement",N355="Arrivée Chine",B355&gt;=#REF!,B355&lt;=#REF!),(D355-C355)+(F355-E355)-#REF!,IF(AND(H355="Déplacement",N355="Arrivée Chine",B355&gt;#REF!,B355&lt;#REF!),(D355-C355)+(F355-E355)-#REF!,IF(AND(H355="Déplacement",N355="Arrivée Chine",B355&gt;#REF!),(D355-C355)+(F355-E355)-#REF!,IF(AND(H355="Déplacement",((D355-C355)+(F355-E355))&lt;I355),I355,IF(AND(H355="Déplacement",N355="Arrivée Chine",B355&lt;#REF!),(D355-C355)+(F355-E355)-#REF!,IF(AND(H355="Déplacement",N355="Retour Chine",B355&gt;=#REF!,B355&lt;=#REF!),(D355-C355)+(F355-E355)+#REF!,IF(AND(H355="Déplacement",N355="Retour Chine",B355&gt;#REF!,B355&lt;#REF!),(D355-C355)+(F355-E355)+#REF!,IF(AND(H355="Déplacement",N355="Retour Chine",B355&gt;#REF!),(D355-C355)+(F355-E355)+#REF!,IF(AND(H355="Déplacement",((D355-C355)+(F355-E355))&lt;I355),I355,IF(AND(H355="Déplacement",N355="Retour Chine",B355&lt;#REF!),(D355-C355)+(F355-E355)+#REF!,(D355-C355)+(F355-E355))))))))))))</f>
        <v>#REF!</v>
      </c>
      <c r="K355" s="153" t="e">
        <f>IF(L355&gt;0,#REF!-L355,0)</f>
        <v>#REF!</v>
      </c>
      <c r="L355" s="154" t="e">
        <f>IF(OR(H355="Recup"),#REF!-J355,#REF!)</f>
        <v>#REF!</v>
      </c>
      <c r="M355" s="199"/>
      <c r="N355" s="200"/>
      <c r="O355" s="149" t="e">
        <f t="shared" si="32"/>
        <v>#REF!</v>
      </c>
      <c r="P355" s="150" t="str">
        <f t="shared" si="33"/>
        <v/>
      </c>
      <c r="Q355" s="361"/>
      <c r="R355" s="381"/>
      <c r="S355" s="201"/>
      <c r="T355" s="399"/>
      <c r="U355" s="386"/>
      <c r="V355" s="104">
        <v>0.5</v>
      </c>
      <c r="W355" s="98" t="e">
        <f>IF((Y354-43)&lt;0,0,(Y354-43))</f>
        <v>#REF!</v>
      </c>
      <c r="X355" s="105" t="s">
        <v>54</v>
      </c>
      <c r="Y355" s="106" t="e">
        <f>(Y354-Y353)-J359*24</f>
        <v>#REF!</v>
      </c>
      <c r="Z355" s="107" t="s">
        <v>55</v>
      </c>
    </row>
    <row r="356" spans="1:29" s="41" customFormat="1" ht="15.75" thickBot="1" x14ac:dyDescent="0.3">
      <c r="A356" s="143" t="s">
        <v>56</v>
      </c>
      <c r="B356" s="144">
        <v>43433</v>
      </c>
      <c r="C356" s="195">
        <v>0.375</v>
      </c>
      <c r="D356" s="196">
        <v>0.54166666666666663</v>
      </c>
      <c r="E356" s="196">
        <v>0.58333333333333337</v>
      </c>
      <c r="F356" s="197">
        <v>0.70833333333333337</v>
      </c>
      <c r="G356" s="378"/>
      <c r="H356" s="202" t="s">
        <v>44</v>
      </c>
      <c r="I356" s="146" t="e">
        <f>IF(H356="Normal",#REF!,IF(H356="Recup",#REF!,IF(H356="CP journée",#REF!,IF(H356="Enceinte",#REF!,IF(H356="temps partiel",#REF!,IF(H356="Sans solde",#REF!,IF(H356="Arrêt",#REF!,IF(H356="CP matin",#REF!,IF(H356="Déplacement",#REF!,IF(H356="CP Après-midi",#REF!,IF(H356="Férié",#REF!,IF(H356="Maternité",#REF!,0))))))))))))</f>
        <v>#REF!</v>
      </c>
      <c r="J356" s="145" t="e">
        <f>IF(H356="Demi CP",I356,IF(AND(H356="Déplacement",N356="Arrivée Chine",B356&gt;=#REF!,B356&lt;=#REF!),(D356-C356)+(F356-E356)-#REF!,IF(AND(H356="Déplacement",N356="Arrivée Chine",B356&gt;#REF!,B356&lt;#REF!),(D356-C356)+(F356-E356)-#REF!,IF(AND(H356="Déplacement",N356="Arrivée Chine",B356&gt;#REF!),(D356-C356)+(F356-E356)-#REF!,IF(AND(H356="Déplacement",((D356-C356)+(F356-E356))&lt;I356),I356,IF(AND(H356="Déplacement",N356="Arrivée Chine",B356&lt;#REF!),(D356-C356)+(F356-E356)-#REF!,IF(AND(H356="Déplacement",N356="Retour Chine",B356&gt;=#REF!,B356&lt;=#REF!),(D356-C356)+(F356-E356)+#REF!,IF(AND(H356="Déplacement",N356="Retour Chine",B356&gt;#REF!,B356&lt;#REF!),(D356-C356)+(F356-E356)+#REF!,IF(AND(H356="Déplacement",N356="Retour Chine",B356&gt;#REF!),(D356-C356)+(F356-E356)+#REF!,IF(AND(H356="Déplacement",((D356-C356)+(F356-E356))&lt;I356),I356,IF(AND(H356="Déplacement",N356="Retour Chine",B356&lt;#REF!),(D356-C356)+(F356-E356)+#REF!,(D356-C356)+(F356-E356))))))))))))</f>
        <v>#REF!</v>
      </c>
      <c r="K356" s="156" t="e">
        <f>IF(L356&gt;0,#REF!-L356,0)</f>
        <v>#REF!</v>
      </c>
      <c r="L356" s="157" t="e">
        <f>IF(OR(H356="Recup"),#REF!-J356,#REF!)</f>
        <v>#REF!</v>
      </c>
      <c r="M356" s="199"/>
      <c r="N356" s="200"/>
      <c r="O356" s="149" t="e">
        <f t="shared" si="32"/>
        <v>#REF!</v>
      </c>
      <c r="P356" s="150" t="str">
        <f t="shared" si="33"/>
        <v/>
      </c>
      <c r="Q356" s="361"/>
      <c r="R356" s="381"/>
      <c r="S356" s="201"/>
      <c r="T356" s="399"/>
      <c r="U356" s="386"/>
      <c r="V356" s="110">
        <v>1</v>
      </c>
      <c r="W356" s="98" t="e">
        <f>IF(M359="",J359*24,0)</f>
        <v>#REF!</v>
      </c>
      <c r="X356" s="111" t="s">
        <v>57</v>
      </c>
      <c r="Y356" s="112">
        <f>COUNTIF(H353:H357,"Arrêt")</f>
        <v>0</v>
      </c>
      <c r="Z356" s="107">
        <f>COUNTIF(H353:H357,"Férié")</f>
        <v>0</v>
      </c>
    </row>
    <row r="357" spans="1:29" s="41" customFormat="1" ht="15.75" customHeight="1" thickBot="1" x14ac:dyDescent="0.3">
      <c r="A357" s="143" t="s">
        <v>58</v>
      </c>
      <c r="B357" s="144">
        <v>43434</v>
      </c>
      <c r="C357" s="195">
        <v>0.375</v>
      </c>
      <c r="D357" s="196">
        <v>0.54166666666666663</v>
      </c>
      <c r="E357" s="196">
        <v>0.58333333333333337</v>
      </c>
      <c r="F357" s="197">
        <v>0.70833333333333337</v>
      </c>
      <c r="G357" s="378"/>
      <c r="H357" s="198" t="s">
        <v>44</v>
      </c>
      <c r="I357" s="146" t="e">
        <f>IF(H357="Normal",#REF!,IF(H357="Recup",#REF!,IF(H357="CP journée",#REF!,IF(H357="Enceinte",#REF!,IF(H357="temps partiel",#REF!,IF(H357="Sans solde",#REF!,IF(H357="Arrêt",#REF!,IF(H357="CP matin",#REF!,IF(H357="Déplacement",#REF!,IF(H357="CP Après-midi",#REF!,IF(H357="Férié",#REF!,IF(H357="Maternité",#REF!,0))))))))))))</f>
        <v>#REF!</v>
      </c>
      <c r="J357" s="145" t="e">
        <f>IF(H357="Demi CP",I357,IF(AND(H357="Déplacement",N357="Arrivée Chine",B357&gt;=#REF!,B357&lt;=#REF!),(D357-C357)+(F357-E357)-#REF!,IF(AND(H357="Déplacement",N357="Arrivée Chine",B357&gt;#REF!,B357&lt;#REF!),(D357-C357)+(F357-E357)-#REF!,IF(AND(H357="Déplacement",N357="Arrivée Chine",B357&gt;#REF!),(D357-C357)+(F357-E357)-#REF!,IF(AND(H357="Déplacement",((D357-C357)+(F357-E357))&lt;I357),I357,IF(AND(H357="Déplacement",N357="Arrivée Chine",B357&lt;#REF!),(D357-C357)+(F357-E357)-#REF!,IF(AND(H357="Déplacement",N357="Retour Chine",B357&gt;=#REF!,B357&lt;=#REF!),(D357-C357)+(F357-E357)+#REF!,IF(AND(H357="Déplacement",N357="Retour Chine",B357&gt;#REF!,B357&lt;#REF!),(D357-C357)+(F357-E357)+#REF!,IF(AND(H357="Déplacement",N357="Retour Chine",B357&gt;#REF!),(D357-C357)+(F357-E357)+#REF!,IF(AND(H357="Déplacement",((D357-C357)+(F357-E357))&lt;I357),I357,IF(AND(H357="Déplacement",N357="Retour Chine",B357&lt;#REF!),(D357-C357)+(F357-E357)+#REF!,(D357-C357)+(F357-E357))))))))))))</f>
        <v>#REF!</v>
      </c>
      <c r="K357" s="153" t="e">
        <f>IF(L357&gt;0,#REF!-L357,0)</f>
        <v>#REF!</v>
      </c>
      <c r="L357" s="154" t="e">
        <f>IF(OR(H357="Recup"),#REF!-J357,#REF!)</f>
        <v>#REF!</v>
      </c>
      <c r="M357" s="199"/>
      <c r="N357" s="200"/>
      <c r="O357" s="149" t="e">
        <f t="shared" si="32"/>
        <v>#REF!</v>
      </c>
      <c r="P357" s="150" t="str">
        <f t="shared" si="33"/>
        <v/>
      </c>
      <c r="Q357" s="361"/>
      <c r="R357" s="381"/>
      <c r="S357" s="201"/>
      <c r="T357" s="399"/>
      <c r="U357" s="386"/>
      <c r="V357" s="113" t="s">
        <v>3</v>
      </c>
      <c r="W357" s="114" t="e">
        <f>IF(G353="Enceinte",(SUM(L353:L357))-COUNTIF(H353:H357,"Recup")*#REF!,SUM(L353:L357))</f>
        <v>#REF!</v>
      </c>
      <c r="X357" s="115" t="s">
        <v>59</v>
      </c>
      <c r="Y357" s="116">
        <f>COUNTIF(H353:H357,"sans solde")</f>
        <v>0</v>
      </c>
      <c r="Z357" s="328" t="s">
        <v>148</v>
      </c>
    </row>
    <row r="358" spans="1:29" s="41" customFormat="1" x14ac:dyDescent="0.25">
      <c r="A358" s="143" t="s">
        <v>60</v>
      </c>
      <c r="B358" s="144">
        <v>43435</v>
      </c>
      <c r="C358" s="203"/>
      <c r="D358" s="204"/>
      <c r="E358" s="204"/>
      <c r="F358" s="205"/>
      <c r="G358" s="378"/>
      <c r="H358" s="206"/>
      <c r="I358" s="146">
        <f>IF(H358="Normal",#REF!,IF(H358="Recup",#REF!,IF(H358="CP journée",#REF!,IF(H358="Enceinte",#REF!,IF(H358="temps partiel",#REF!,IF(H358="Sans solde",#REF!,IF(H358="Arrêt",#REF!,IF(H358="CP matin",#REF!,IF(H358="Déplacement",#REF!,IF(H358="CP Après-midi",#REF!,IF(H358="Férié",#REF!,IF(H358="Maternité",#REF!,0))))))))))))</f>
        <v>0</v>
      </c>
      <c r="J358" s="145" t="e">
        <f>IF(H358="Demi CP",I358,IF(AND(H358="Déplacement",N358="Arrivée Chine",B358&gt;=#REF!,B358&lt;=#REF!),(D358-C358)+(F358-E358)-#REF!,IF(AND(H358="Déplacement",N358="Arrivée Chine",B358&gt;#REF!,B358&lt;#REF!),(D358-C358)+(F358-E358)-#REF!,IF(AND(H358="Déplacement",N358="Arrivée Chine",B358&gt;#REF!),(D358-C358)+(F358-E358)-#REF!,IF(AND(H358="Déplacement",((D358-C358)+(F358-E358))&lt;I358),I358,IF(AND(H358="Déplacement",N358="Arrivée Chine",B358&lt;#REF!),(D358-C358)+(F358-E358)-#REF!,IF(AND(H358="Déplacement",N358="Retour Chine",B358&gt;=#REF!,B358&lt;=#REF!),(D358-C358)+(F358-E358)+#REF!,IF(AND(H358="Déplacement",N358="Retour Chine",B358&gt;#REF!,B358&lt;#REF!),(D358-C358)+(F358-E358)+#REF!,IF(AND(H358="Déplacement",N358="Retour Chine",B358&gt;#REF!),(D358-C358)+(F358-E358)+#REF!,IF(AND(H358="Déplacement",((D358-C358)+(F358-E358))&lt;I358),I358,IF(AND(H358="Déplacement",N358="Retour Chine",B358&lt;#REF!),(D358-C358)+(F358-E358)+#REF!,(D358-C358)+(F358-E358))))))))))))</f>
        <v>#REF!</v>
      </c>
      <c r="K358" s="161" t="e">
        <f>IF(L358&gt;0,#REF!-L358,0)</f>
        <v>#REF!</v>
      </c>
      <c r="L358" s="162" t="e">
        <f>IF(OR(H358="Recup"),#REF!-J358,#REF!)</f>
        <v>#REF!</v>
      </c>
      <c r="M358" s="199"/>
      <c r="N358" s="200"/>
      <c r="O358" s="149" t="e">
        <f t="shared" si="32"/>
        <v>#REF!</v>
      </c>
      <c r="P358" s="150" t="str">
        <f t="shared" si="33"/>
        <v/>
      </c>
      <c r="Q358" s="361"/>
      <c r="R358" s="381"/>
      <c r="S358" s="201"/>
      <c r="T358" s="399"/>
      <c r="U358" s="386"/>
      <c r="V358" s="119" t="s">
        <v>61</v>
      </c>
      <c r="W358" s="120" t="e">
        <f>IF(AND(G353="Temps partiel",Y355&gt;0),Y355-W359-W355-W356,0)</f>
        <v>#REF!</v>
      </c>
      <c r="X358" s="121" t="s">
        <v>62</v>
      </c>
      <c r="Y358" s="122">
        <f>COUNTIF(H353:H357,"CP journée")+(COUNTIF(H353:H357,"CP matin"))/2+(COUNTIF(H353:H357,"CP Après-midi"))/2</f>
        <v>0</v>
      </c>
      <c r="Z358" s="329"/>
      <c r="AB358" s="179" t="s">
        <v>134</v>
      </c>
      <c r="AC358" s="179" t="s">
        <v>136</v>
      </c>
    </row>
    <row r="359" spans="1:29" s="41" customFormat="1" ht="15.75" thickBot="1" x14ac:dyDescent="0.3">
      <c r="A359" s="164" t="s">
        <v>64</v>
      </c>
      <c r="B359" s="165">
        <v>43436</v>
      </c>
      <c r="C359" s="207"/>
      <c r="D359" s="208"/>
      <c r="E359" s="208"/>
      <c r="F359" s="209"/>
      <c r="G359" s="379"/>
      <c r="H359" s="210"/>
      <c r="I359" s="166">
        <f>IF(H359="Normal",#REF!,IF(H359="Recup",#REF!,IF(H359="CP journée",#REF!,IF(H359="Enceinte",#REF!,IF(H359="temps partiel",#REF!,IF(H359="Sans solde",#REF!,IF(H359="Arrêt",#REF!,IF(H359="CP matin",#REF!,IF(H359="Déplacement",#REF!,IF(H359="CP Après-midi",#REF!,IF(H359="Férié",#REF!,IF(H359="Maternité",#REF!,0))))))))))))</f>
        <v>0</v>
      </c>
      <c r="J359" s="167" t="e">
        <f>IF(H359="Demi CP",I359,IF(AND(H359="Déplacement",N359="Arrivée Chine",B359&gt;=#REF!,B359&lt;=#REF!),(D359-C359)+(F359-E359)-#REF!,IF(AND(H359="Déplacement",N359="Arrivée Chine",B359&gt;#REF!,B359&lt;#REF!),(D359-C359)+(F359-E359)-#REF!,IF(AND(H359="Déplacement",N359="Arrivée Chine",B359&gt;#REF!),(D359-C359)+(F359-E359)-#REF!,IF(AND(H359="Déplacement",((D359-C359)+(F359-E359))&lt;I359),I359,IF(AND(H359="Déplacement",N359="Arrivée Chine",B359&lt;#REF!),(D359-C359)+(F359-E359)-#REF!,IF(AND(H359="Déplacement",N359="Retour Chine",B359&gt;=#REF!,B359&lt;=#REF!),(D359-C359)+(F359-E359)+#REF!,IF(AND(H359="Déplacement",N359="Retour Chine",B359&gt;#REF!,B359&lt;#REF!),(D359-C359)+(F359-E359)+#REF!,IF(AND(H359="Déplacement",N359="Retour Chine",B359&gt;#REF!),(D359-C359)+(F359-E359)+#REF!,IF(AND(H359="Déplacement",((D359-C359)+(F359-E359))&lt;I359),I359,IF(AND(H359="Déplacement",N359="Retour Chine",B359&lt;#REF!),(D359-C359)+(F359-E359)+#REF!,(D359-C359)+(F359-E359))))))))))))</f>
        <v>#REF!</v>
      </c>
      <c r="K359" s="168" t="e">
        <f>IF(L359&gt;0,#REF!-L359,0)</f>
        <v>#REF!</v>
      </c>
      <c r="L359" s="169" t="e">
        <f>IF(OR(H359="Recup"),#REF!-J359,#REF!)</f>
        <v>#REF!</v>
      </c>
      <c r="M359" s="211"/>
      <c r="N359" s="212"/>
      <c r="O359" s="170" t="e">
        <f t="shared" si="32"/>
        <v>#REF!</v>
      </c>
      <c r="P359" s="171" t="str">
        <f t="shared" si="33"/>
        <v/>
      </c>
      <c r="Q359" s="362"/>
      <c r="R359" s="382"/>
      <c r="S359" s="213"/>
      <c r="T359" s="399"/>
      <c r="U359" s="387"/>
      <c r="V359" s="129" t="s">
        <v>65</v>
      </c>
      <c r="W359" s="130" t="e">
        <f>IF(AND(G353="Temps partiel",Y355&gt;3),Y355-3-W355-W356,0)</f>
        <v>#REF!</v>
      </c>
      <c r="X359" s="131" t="s">
        <v>66</v>
      </c>
      <c r="Y359" s="132" t="e">
        <f>W353+(W354*1.25)+(W355*1.5)+(W356*2)+(W358*1.1)+(W359*1.25)</f>
        <v>#REF!</v>
      </c>
      <c r="Z359" s="244" t="e">
        <f>IF(SUM(J353:J359)*24-SUM(I353:I359)*24&lt;0,(SUM(J353:J359)*24-SUM(I353:I359)*24),0)</f>
        <v>#REF!</v>
      </c>
      <c r="AB359" s="179"/>
      <c r="AC359" s="179"/>
    </row>
    <row r="360" spans="1:29" s="41" customFormat="1" ht="30" customHeight="1" x14ac:dyDescent="0.25">
      <c r="A360" s="133" t="s">
        <v>43</v>
      </c>
      <c r="B360" s="134">
        <v>43437</v>
      </c>
      <c r="C360" s="188">
        <v>0.375</v>
      </c>
      <c r="D360" s="189">
        <v>0.54166666666666663</v>
      </c>
      <c r="E360" s="189">
        <v>0.58333333333333337</v>
      </c>
      <c r="F360" s="190">
        <v>0.70833333333333337</v>
      </c>
      <c r="G360" s="377"/>
      <c r="H360" s="191" t="s">
        <v>44</v>
      </c>
      <c r="I360" s="136" t="e">
        <f>IF(H360="Normal",#REF!,IF(H360="Recup",#REF!,IF(H360="CP journée",#REF!,IF(H360="Enceinte",#REF!,IF(H360="temps partiel",#REF!,IF(H360="Sans solde",#REF!,IF(H360="Arrêt",#REF!,IF(H360="CP matin",#REF!,IF(H360="Déplacement",#REF!,IF(H360="CP Après-midi",#REF!,IF(H360="Férié",#REF!,IF(H360="Maternité",#REF!,0))))))))))))</f>
        <v>#REF!</v>
      </c>
      <c r="J360" s="135" t="e">
        <f>IF(H360="Demi CP",I360,IF(AND(H360="Déplacement",N360="Arrivée Chine",B360&gt;=#REF!,B360&lt;=#REF!),(D360-C360)+(F360-E360)-#REF!,IF(AND(H360="Déplacement",N360="Arrivée Chine",B360&gt;#REF!,B360&lt;#REF!),(D360-C360)+(F360-E360)-#REF!,IF(AND(H360="Déplacement",N360="Arrivée Chine",B360&gt;#REF!),(D360-C360)+(F360-E360)-#REF!,IF(AND(H360="Déplacement",((D360-C360)+(F360-E360))&lt;I360),I360,IF(AND(H360="Déplacement",N360="Arrivée Chine",B360&lt;#REF!),(D360-C360)+(F360-E360)-#REF!,IF(AND(H360="Déplacement",N360="Retour Chine",B360&gt;=#REF!,B360&lt;=#REF!),(D360-C360)+(F360-E360)+#REF!,IF(AND(H360="Déplacement",N360="Retour Chine",B360&gt;#REF!,B360&lt;#REF!),(D360-C360)+(F360-E360)+#REF!,IF(AND(H360="Déplacement",N360="Retour Chine",B360&gt;#REF!),(D360-C360)+(F360-E360)+#REF!,IF(AND(H360="Déplacement",((D360-C360)+(F360-E360))&lt;I360),I360,IF(AND(H360="Déplacement",N360="Retour Chine",B360&lt;#REF!),(D360-C360)+(F360-E360)+#REF!,(D360-C360)+(F360-E360))))))))))))</f>
        <v>#REF!</v>
      </c>
      <c r="K360" s="137" t="e">
        <f>IF(L360&gt;0,#REF!-L360,0)</f>
        <v>#REF!</v>
      </c>
      <c r="L360" s="138" t="e">
        <f>IF(OR(H360="Recup"),#REF!-J360,#REF!)</f>
        <v>#REF!</v>
      </c>
      <c r="M360" s="192"/>
      <c r="N360" s="193"/>
      <c r="O360" s="139" t="e">
        <f t="shared" si="32"/>
        <v>#REF!</v>
      </c>
      <c r="P360" s="140" t="str">
        <f t="shared" si="33"/>
        <v/>
      </c>
      <c r="Q360" s="360" t="s">
        <v>45</v>
      </c>
      <c r="R360" s="380" t="s">
        <v>46</v>
      </c>
      <c r="S360" s="194"/>
      <c r="T360" s="398" t="s">
        <v>134</v>
      </c>
      <c r="U360" s="385" t="s">
        <v>137</v>
      </c>
      <c r="V360" s="86" t="s">
        <v>49</v>
      </c>
      <c r="W360" s="87" t="e">
        <f>IF(AND(G360="",(Y362)&gt;0),Y362-W361-W362,IF(AND(G360="Enceinte",(Y362)&gt;0),Y362-W361-W362,0))</f>
        <v>#REF!</v>
      </c>
      <c r="X360" s="88" t="s">
        <v>34</v>
      </c>
      <c r="Y360" s="89" t="e">
        <f>(SUM(I360:I364)*24+SUM(K360:K364)*24)</f>
        <v>#REF!</v>
      </c>
      <c r="Z360" s="90" t="s">
        <v>50</v>
      </c>
      <c r="AB360" s="141" t="s">
        <v>49</v>
      </c>
      <c r="AC360" s="142" t="e">
        <f t="shared" ref="AC360:AC366" si="34">W353+W360+W367+W374+W381</f>
        <v>#REF!</v>
      </c>
    </row>
    <row r="361" spans="1:29" s="41" customFormat="1" ht="15.75" thickBot="1" x14ac:dyDescent="0.3">
      <c r="A361" s="143" t="s">
        <v>51</v>
      </c>
      <c r="B361" s="144">
        <v>43438</v>
      </c>
      <c r="C361" s="195">
        <v>0.375</v>
      </c>
      <c r="D361" s="196">
        <v>0.54166666666666663</v>
      </c>
      <c r="E361" s="196">
        <v>0.58333333333333337</v>
      </c>
      <c r="F361" s="197">
        <v>0.70833333333333337</v>
      </c>
      <c r="G361" s="378"/>
      <c r="H361" s="198" t="s">
        <v>44</v>
      </c>
      <c r="I361" s="146" t="e">
        <f>IF(H361="Normal",#REF!,IF(H361="Recup",#REF!,IF(H361="CP journée",#REF!,IF(H361="Enceinte",#REF!,IF(H361="temps partiel",#REF!,IF(H361="Sans solde",#REF!,IF(H361="Arrêt",#REF!,IF(H361="CP matin",#REF!,IF(H361="Déplacement",#REF!,IF(H361="CP Après-midi",#REF!,IF(H361="Férié",#REF!,IF(H361="Maternité",#REF!,0))))))))))))</f>
        <v>#REF!</v>
      </c>
      <c r="J361" s="145" t="e">
        <f>IF(H361="Demi CP",I361,IF(AND(H361="Déplacement",N361="Arrivée Chine",B361&gt;=#REF!,B361&lt;=#REF!),(D361-C361)+(F361-E361)-#REF!,IF(AND(H361="Déplacement",N361="Arrivée Chine",B361&gt;#REF!,B361&lt;#REF!),(D361-C361)+(F361-E361)-#REF!,IF(AND(H361="Déplacement",N361="Arrivée Chine",B361&gt;#REF!),(D361-C361)+(F361-E361)-#REF!,IF(AND(H361="Déplacement",((D361-C361)+(F361-E361))&lt;I361),I361,IF(AND(H361="Déplacement",N361="Arrivée Chine",B361&lt;#REF!),(D361-C361)+(F361-E361)-#REF!,IF(AND(H361="Déplacement",N361="Retour Chine",B361&gt;=#REF!,B361&lt;=#REF!),(D361-C361)+(F361-E361)+#REF!,IF(AND(H361="Déplacement",N361="Retour Chine",B361&gt;#REF!,B361&lt;#REF!),(D361-C361)+(F361-E361)+#REF!,IF(AND(H361="Déplacement",N361="Retour Chine",B361&gt;#REF!),(D361-C361)+(F361-E361)+#REF!,IF(AND(H361="Déplacement",((D361-C361)+(F361-E361))&lt;I361),I361,IF(AND(H361="Déplacement",N361="Retour Chine",B361&lt;#REF!),(D361-C361)+(F361-E361)+#REF!,(D361-C361)+(F361-E361))))))))))))</f>
        <v>#REF!</v>
      </c>
      <c r="K361" s="147" t="e">
        <f>IF(L361&gt;0,#REF!-L361,0)</f>
        <v>#REF!</v>
      </c>
      <c r="L361" s="148" t="e">
        <f>IF(OR(H361="Recup"),#REF!-J361,#REF!)</f>
        <v>#REF!</v>
      </c>
      <c r="M361" s="199"/>
      <c r="N361" s="200"/>
      <c r="O361" s="149" t="e">
        <f t="shared" si="32"/>
        <v>#REF!</v>
      </c>
      <c r="P361" s="150" t="str">
        <f t="shared" si="33"/>
        <v/>
      </c>
      <c r="Q361" s="361"/>
      <c r="R361" s="381"/>
      <c r="S361" s="201"/>
      <c r="T361" s="399"/>
      <c r="U361" s="386"/>
      <c r="V361" s="97" t="s">
        <v>52</v>
      </c>
      <c r="W361" s="98" t="e">
        <f>IF(AND(G360="",(Y361-35)&gt;0),(Y361-35-W362-W363),IF(AND(G360="Enceinte",(Y361-35)&gt;0),(Y361-35-W362-W363),0))</f>
        <v>#REF!</v>
      </c>
      <c r="X361" s="99" t="s">
        <v>35</v>
      </c>
      <c r="Y361" s="100" t="e">
        <f>(SUM(J360:J366))*24-(SUM(O360:O366))*24</f>
        <v>#REF!</v>
      </c>
      <c r="Z361" s="101">
        <f>SUM(P360:P366)</f>
        <v>0</v>
      </c>
      <c r="AB361" s="151" t="s">
        <v>52</v>
      </c>
      <c r="AC361" s="152" t="e">
        <f t="shared" si="34"/>
        <v>#REF!</v>
      </c>
    </row>
    <row r="362" spans="1:29" s="41" customFormat="1" ht="15.75" thickBot="1" x14ac:dyDescent="0.3">
      <c r="A362" s="143" t="s">
        <v>53</v>
      </c>
      <c r="B362" s="144">
        <v>43439</v>
      </c>
      <c r="C362" s="195">
        <v>0.375</v>
      </c>
      <c r="D362" s="196">
        <v>0.54166666666666663</v>
      </c>
      <c r="E362" s="196">
        <v>0.58333333333333337</v>
      </c>
      <c r="F362" s="197">
        <v>0.70833333333333337</v>
      </c>
      <c r="G362" s="378"/>
      <c r="H362" s="198" t="s">
        <v>44</v>
      </c>
      <c r="I362" s="146" t="e">
        <f>IF(H362="Normal",#REF!,IF(H362="Recup",#REF!,IF(H362="CP journée",#REF!,IF(H362="Enceinte",#REF!,IF(H362="temps partiel",#REF!,IF(H362="Sans solde",#REF!,IF(H362="Arrêt",#REF!,IF(H362="CP matin",#REF!,IF(H362="Déplacement",#REF!,IF(H362="CP Après-midi",#REF!,IF(H362="Férié",#REF!,IF(H362="Maternité",#REF!,0))))))))))))</f>
        <v>#REF!</v>
      </c>
      <c r="J362" s="145" t="e">
        <f>IF(H362="Demi CP",I362,IF(AND(H362="Déplacement",N362="Arrivée Chine",B362&gt;=#REF!,B362&lt;=#REF!),(D362-C362)+(F362-E362)-#REF!,IF(AND(H362="Déplacement",N362="Arrivée Chine",B362&gt;#REF!,B362&lt;#REF!),(D362-C362)+(F362-E362)-#REF!,IF(AND(H362="Déplacement",N362="Arrivée Chine",B362&gt;#REF!),(D362-C362)+(F362-E362)-#REF!,IF(AND(H362="Déplacement",((D362-C362)+(F362-E362))&lt;I362),I362,IF(AND(H362="Déplacement",N362="Arrivée Chine",B362&lt;#REF!),(D362-C362)+(F362-E362)-#REF!,IF(AND(H362="Déplacement",N362="Retour Chine",B362&gt;=#REF!,B362&lt;=#REF!),(D362-C362)+(F362-E362)+#REF!,IF(AND(H362="Déplacement",N362="Retour Chine",B362&gt;#REF!,B362&lt;#REF!),(D362-C362)+(F362-E362)+#REF!,IF(AND(H362="Déplacement",N362="Retour Chine",B362&gt;#REF!),(D362-C362)+(F362-E362)+#REF!,IF(AND(H362="Déplacement",((D362-C362)+(F362-E362))&lt;I362),I362,IF(AND(H362="Déplacement",N362="Retour Chine",B362&lt;#REF!),(D362-C362)+(F362-E362)+#REF!,(D362-C362)+(F362-E362))))))))))))</f>
        <v>#REF!</v>
      </c>
      <c r="K362" s="153" t="e">
        <f>IF(L362&gt;0,#REF!-L362,0)</f>
        <v>#REF!</v>
      </c>
      <c r="L362" s="154" t="e">
        <f>IF(OR(H362="Recup"),#REF!-J362,#REF!)</f>
        <v>#REF!</v>
      </c>
      <c r="M362" s="199"/>
      <c r="N362" s="200"/>
      <c r="O362" s="149" t="e">
        <f t="shared" si="32"/>
        <v>#REF!</v>
      </c>
      <c r="P362" s="150" t="str">
        <f t="shared" si="33"/>
        <v/>
      </c>
      <c r="Q362" s="361"/>
      <c r="R362" s="381"/>
      <c r="S362" s="201"/>
      <c r="T362" s="399"/>
      <c r="U362" s="386"/>
      <c r="V362" s="104">
        <v>0.5</v>
      </c>
      <c r="W362" s="98" t="e">
        <f>IF((Y361-43)&lt;0,0,(Y361-43))</f>
        <v>#REF!</v>
      </c>
      <c r="X362" s="105" t="s">
        <v>54</v>
      </c>
      <c r="Y362" s="106" t="e">
        <f>(Y361-Y360)-J366*24</f>
        <v>#REF!</v>
      </c>
      <c r="Z362" s="107" t="s">
        <v>55</v>
      </c>
      <c r="AB362" s="155">
        <v>0.5</v>
      </c>
      <c r="AC362" s="152" t="e">
        <f t="shared" si="34"/>
        <v>#REF!</v>
      </c>
    </row>
    <row r="363" spans="1:29" s="41" customFormat="1" ht="15.75" thickBot="1" x14ac:dyDescent="0.3">
      <c r="A363" s="143" t="s">
        <v>56</v>
      </c>
      <c r="B363" s="144">
        <v>43440</v>
      </c>
      <c r="C363" s="195">
        <v>0.375</v>
      </c>
      <c r="D363" s="196">
        <v>0.54166666666666663</v>
      </c>
      <c r="E363" s="196">
        <v>0.58333333333333337</v>
      </c>
      <c r="F363" s="197">
        <v>0.70833333333333337</v>
      </c>
      <c r="G363" s="378"/>
      <c r="H363" s="202" t="s">
        <v>44</v>
      </c>
      <c r="I363" s="146" t="e">
        <f>IF(H363="Normal",#REF!,IF(H363="Recup",#REF!,IF(H363="CP journée",#REF!,IF(H363="Enceinte",#REF!,IF(H363="temps partiel",#REF!,IF(H363="Sans solde",#REF!,IF(H363="Arrêt",#REF!,IF(H363="CP matin",#REF!,IF(H363="Déplacement",#REF!,IF(H363="CP Après-midi",#REF!,IF(H363="Férié",#REF!,IF(H363="Maternité",#REF!,0))))))))))))</f>
        <v>#REF!</v>
      </c>
      <c r="J363" s="145" t="e">
        <f>IF(H363="Demi CP",I363,IF(AND(H363="Déplacement",N363="Arrivée Chine",B363&gt;=#REF!,B363&lt;=#REF!),(D363-C363)+(F363-E363)-#REF!,IF(AND(H363="Déplacement",N363="Arrivée Chine",B363&gt;#REF!,B363&lt;#REF!),(D363-C363)+(F363-E363)-#REF!,IF(AND(H363="Déplacement",N363="Arrivée Chine",B363&gt;#REF!),(D363-C363)+(F363-E363)-#REF!,IF(AND(H363="Déplacement",((D363-C363)+(F363-E363))&lt;I363),I363,IF(AND(H363="Déplacement",N363="Arrivée Chine",B363&lt;#REF!),(D363-C363)+(F363-E363)-#REF!,IF(AND(H363="Déplacement",N363="Retour Chine",B363&gt;=#REF!,B363&lt;=#REF!),(D363-C363)+(F363-E363)+#REF!,IF(AND(H363="Déplacement",N363="Retour Chine",B363&gt;#REF!,B363&lt;#REF!),(D363-C363)+(F363-E363)+#REF!,IF(AND(H363="Déplacement",N363="Retour Chine",B363&gt;#REF!),(D363-C363)+(F363-E363)+#REF!,IF(AND(H363="Déplacement",((D363-C363)+(F363-E363))&lt;I363),I363,IF(AND(H363="Déplacement",N363="Retour Chine",B363&lt;#REF!),(D363-C363)+(F363-E363)+#REF!,(D363-C363)+(F363-E363))))))))))))</f>
        <v>#REF!</v>
      </c>
      <c r="K363" s="156" t="e">
        <f>IF(L363&gt;0,#REF!-L363,0)</f>
        <v>#REF!</v>
      </c>
      <c r="L363" s="157" t="e">
        <f>IF(OR(H363="Recup"),#REF!-J363,#REF!)</f>
        <v>#REF!</v>
      </c>
      <c r="M363" s="199"/>
      <c r="N363" s="200"/>
      <c r="O363" s="149" t="e">
        <f t="shared" si="32"/>
        <v>#REF!</v>
      </c>
      <c r="P363" s="150" t="str">
        <f t="shared" si="33"/>
        <v/>
      </c>
      <c r="Q363" s="361"/>
      <c r="R363" s="381"/>
      <c r="S363" s="201"/>
      <c r="T363" s="399"/>
      <c r="U363" s="386"/>
      <c r="V363" s="110">
        <v>1</v>
      </c>
      <c r="W363" s="98" t="e">
        <f>IF(M366="",J366*24,0)</f>
        <v>#REF!</v>
      </c>
      <c r="X363" s="111" t="s">
        <v>57</v>
      </c>
      <c r="Y363" s="112">
        <f>COUNTIF(H360:H364,"Arrêt")</f>
        <v>0</v>
      </c>
      <c r="Z363" s="107">
        <f>COUNTIF(H360:H364,"Férié")</f>
        <v>0</v>
      </c>
      <c r="AB363" s="158">
        <v>1</v>
      </c>
      <c r="AC363" s="152" t="e">
        <f t="shared" si="34"/>
        <v>#REF!</v>
      </c>
    </row>
    <row r="364" spans="1:29" s="41" customFormat="1" ht="15.75" customHeight="1" thickBot="1" x14ac:dyDescent="0.3">
      <c r="A364" s="143" t="s">
        <v>58</v>
      </c>
      <c r="B364" s="144">
        <v>43441</v>
      </c>
      <c r="C364" s="195">
        <v>0.375</v>
      </c>
      <c r="D364" s="196">
        <v>0.54166666666666663</v>
      </c>
      <c r="E364" s="196">
        <v>0.58333333333333337</v>
      </c>
      <c r="F364" s="197">
        <v>0.70833333333333337</v>
      </c>
      <c r="G364" s="378"/>
      <c r="H364" s="198" t="s">
        <v>44</v>
      </c>
      <c r="I364" s="146" t="e">
        <f>IF(H364="Normal",#REF!,IF(H364="Recup",#REF!,IF(H364="CP journée",#REF!,IF(H364="Enceinte",#REF!,IF(H364="temps partiel",#REF!,IF(H364="Sans solde",#REF!,IF(H364="Arrêt",#REF!,IF(H364="CP matin",#REF!,IF(H364="Déplacement",#REF!,IF(H364="CP Après-midi",#REF!,IF(H364="Férié",#REF!,IF(H364="Maternité",#REF!,0))))))))))))</f>
        <v>#REF!</v>
      </c>
      <c r="J364" s="145" t="e">
        <f>IF(H364="Demi CP",I364,IF(AND(H364="Déplacement",N364="Arrivée Chine",B364&gt;=#REF!,B364&lt;=#REF!),(D364-C364)+(F364-E364)-#REF!,IF(AND(H364="Déplacement",N364="Arrivée Chine",B364&gt;#REF!,B364&lt;#REF!),(D364-C364)+(F364-E364)-#REF!,IF(AND(H364="Déplacement",N364="Arrivée Chine",B364&gt;#REF!),(D364-C364)+(F364-E364)-#REF!,IF(AND(H364="Déplacement",((D364-C364)+(F364-E364))&lt;I364),I364,IF(AND(H364="Déplacement",N364="Arrivée Chine",B364&lt;#REF!),(D364-C364)+(F364-E364)-#REF!,IF(AND(H364="Déplacement",N364="Retour Chine",B364&gt;=#REF!,B364&lt;=#REF!),(D364-C364)+(F364-E364)+#REF!,IF(AND(H364="Déplacement",N364="Retour Chine",B364&gt;#REF!,B364&lt;#REF!),(D364-C364)+(F364-E364)+#REF!,IF(AND(H364="Déplacement",N364="Retour Chine",B364&gt;#REF!),(D364-C364)+(F364-E364)+#REF!,IF(AND(H364="Déplacement",((D364-C364)+(F364-E364))&lt;I364),I364,IF(AND(H364="Déplacement",N364="Retour Chine",B364&lt;#REF!),(D364-C364)+(F364-E364)+#REF!,(D364-C364)+(F364-E364))))))))))))</f>
        <v>#REF!</v>
      </c>
      <c r="K364" s="153" t="e">
        <f>IF(L364&gt;0,#REF!-L364,0)</f>
        <v>#REF!</v>
      </c>
      <c r="L364" s="154" t="e">
        <f>IF(OR(H364="Recup"),#REF!-J364,#REF!)</f>
        <v>#REF!</v>
      </c>
      <c r="M364" s="199"/>
      <c r="N364" s="200"/>
      <c r="O364" s="149" t="e">
        <f t="shared" si="32"/>
        <v>#REF!</v>
      </c>
      <c r="P364" s="150" t="str">
        <f t="shared" si="33"/>
        <v/>
      </c>
      <c r="Q364" s="361"/>
      <c r="R364" s="381"/>
      <c r="S364" s="201"/>
      <c r="T364" s="399"/>
      <c r="U364" s="386"/>
      <c r="V364" s="113" t="s">
        <v>3</v>
      </c>
      <c r="W364" s="114" t="e">
        <f>IF(G360="Enceinte",(SUM(L360:L364))-COUNTIF(H360:H364,"Recup")*#REF!,SUM(L360:L364))</f>
        <v>#REF!</v>
      </c>
      <c r="X364" s="115" t="s">
        <v>59</v>
      </c>
      <c r="Y364" s="116">
        <f>COUNTIF(H360:H364,"sans solde")</f>
        <v>0</v>
      </c>
      <c r="Z364" s="328" t="s">
        <v>148</v>
      </c>
      <c r="AB364" s="159" t="s">
        <v>3</v>
      </c>
      <c r="AC364" s="160" t="e">
        <f t="shared" si="34"/>
        <v>#REF!</v>
      </c>
    </row>
    <row r="365" spans="1:29" s="41" customFormat="1" x14ac:dyDescent="0.25">
      <c r="A365" s="143" t="s">
        <v>60</v>
      </c>
      <c r="B365" s="144">
        <v>43442</v>
      </c>
      <c r="C365" s="203"/>
      <c r="D365" s="204"/>
      <c r="E365" s="204"/>
      <c r="F365" s="205"/>
      <c r="G365" s="378"/>
      <c r="H365" s="206"/>
      <c r="I365" s="146">
        <f>IF(H365="Normal",#REF!,IF(H365="Recup",#REF!,IF(H365="CP journée",#REF!,IF(H365="Enceinte",#REF!,IF(H365="temps partiel",#REF!,IF(H365="Sans solde",#REF!,IF(H365="Arrêt",#REF!,IF(H365="CP matin",#REF!,IF(H365="Déplacement",#REF!,IF(H365="CP Après-midi",#REF!,IF(H365="Férié",#REF!,IF(H365="Maternité",#REF!,0))))))))))))</f>
        <v>0</v>
      </c>
      <c r="J365" s="145" t="e">
        <f>IF(H365="Demi CP",I365,IF(AND(H365="Déplacement",N365="Arrivée Chine",B365&gt;=#REF!,B365&lt;=#REF!),(D365-C365)+(F365-E365)-#REF!,IF(AND(H365="Déplacement",N365="Arrivée Chine",B365&gt;#REF!,B365&lt;#REF!),(D365-C365)+(F365-E365)-#REF!,IF(AND(H365="Déplacement",N365="Arrivée Chine",B365&gt;#REF!),(D365-C365)+(F365-E365)-#REF!,IF(AND(H365="Déplacement",((D365-C365)+(F365-E365))&lt;I365),I365,IF(AND(H365="Déplacement",N365="Arrivée Chine",B365&lt;#REF!),(D365-C365)+(F365-E365)-#REF!,IF(AND(H365="Déplacement",N365="Retour Chine",B365&gt;=#REF!,B365&lt;=#REF!),(D365-C365)+(F365-E365)+#REF!,IF(AND(H365="Déplacement",N365="Retour Chine",B365&gt;#REF!,B365&lt;#REF!),(D365-C365)+(F365-E365)+#REF!,IF(AND(H365="Déplacement",N365="Retour Chine",B365&gt;#REF!),(D365-C365)+(F365-E365)+#REF!,IF(AND(H365="Déplacement",((D365-C365)+(F365-E365))&lt;I365),I365,IF(AND(H365="Déplacement",N365="Retour Chine",B365&lt;#REF!),(D365-C365)+(F365-E365)+#REF!,(D365-C365)+(F365-E365))))))))))))</f>
        <v>#REF!</v>
      </c>
      <c r="K365" s="161" t="e">
        <f>IF(L365&gt;0,#REF!-L365,0)</f>
        <v>#REF!</v>
      </c>
      <c r="L365" s="162" t="e">
        <f>IF(OR(H365="Recup"),#REF!-J365,#REF!)</f>
        <v>#REF!</v>
      </c>
      <c r="M365" s="199"/>
      <c r="N365" s="200"/>
      <c r="O365" s="149" t="e">
        <f t="shared" si="32"/>
        <v>#REF!</v>
      </c>
      <c r="P365" s="150" t="str">
        <f t="shared" si="33"/>
        <v/>
      </c>
      <c r="Q365" s="361"/>
      <c r="R365" s="381"/>
      <c r="S365" s="201"/>
      <c r="T365" s="399"/>
      <c r="U365" s="386"/>
      <c r="V365" s="119" t="s">
        <v>61</v>
      </c>
      <c r="W365" s="120" t="e">
        <f>IF(AND(G360="Temps partiel",Y362&gt;0),Y362-W366-W362-W363,0)</f>
        <v>#REF!</v>
      </c>
      <c r="X365" s="121" t="s">
        <v>62</v>
      </c>
      <c r="Y365" s="122">
        <f>COUNTIF(H360:H364,"CP journée")+(COUNTIF(H360:H364,"CP matin"))/2+(COUNTIF(H360:H364,"CP Après-midi"))/2</f>
        <v>0</v>
      </c>
      <c r="Z365" s="329"/>
      <c r="AB365" s="163" t="s">
        <v>61</v>
      </c>
      <c r="AC365" s="152" t="e">
        <f t="shared" si="34"/>
        <v>#REF!</v>
      </c>
    </row>
    <row r="366" spans="1:29" s="41" customFormat="1" ht="15.75" thickBot="1" x14ac:dyDescent="0.3">
      <c r="A366" s="164" t="s">
        <v>64</v>
      </c>
      <c r="B366" s="165">
        <v>43443</v>
      </c>
      <c r="C366" s="207"/>
      <c r="D366" s="208"/>
      <c r="E366" s="208"/>
      <c r="F366" s="209"/>
      <c r="G366" s="379"/>
      <c r="H366" s="210"/>
      <c r="I366" s="166">
        <f>IF(H366="Normal",#REF!,IF(H366="Recup",#REF!,IF(H366="CP journée",#REF!,IF(H366="Enceinte",#REF!,IF(H366="temps partiel",#REF!,IF(H366="Sans solde",#REF!,IF(H366="Arrêt",#REF!,IF(H366="CP matin",#REF!,IF(H366="Déplacement",#REF!,IF(H366="CP Après-midi",#REF!,IF(H366="Férié",#REF!,IF(H366="Maternité",#REF!,0))))))))))))</f>
        <v>0</v>
      </c>
      <c r="J366" s="167" t="e">
        <f>IF(H366="Demi CP",I366,IF(AND(H366="Déplacement",N366="Arrivée Chine",B366&gt;=#REF!,B366&lt;=#REF!),(D366-C366)+(F366-E366)-#REF!,IF(AND(H366="Déplacement",N366="Arrivée Chine",B366&gt;#REF!,B366&lt;#REF!),(D366-C366)+(F366-E366)-#REF!,IF(AND(H366="Déplacement",N366="Arrivée Chine",B366&gt;#REF!),(D366-C366)+(F366-E366)-#REF!,IF(AND(H366="Déplacement",((D366-C366)+(F366-E366))&lt;I366),I366,IF(AND(H366="Déplacement",N366="Arrivée Chine",B366&lt;#REF!),(D366-C366)+(F366-E366)-#REF!,IF(AND(H366="Déplacement",N366="Retour Chine",B366&gt;=#REF!,B366&lt;=#REF!),(D366-C366)+(F366-E366)+#REF!,IF(AND(H366="Déplacement",N366="Retour Chine",B366&gt;#REF!,B366&lt;#REF!),(D366-C366)+(F366-E366)+#REF!,IF(AND(H366="Déplacement",N366="Retour Chine",B366&gt;#REF!),(D366-C366)+(F366-E366)+#REF!,IF(AND(H366="Déplacement",((D366-C366)+(F366-E366))&lt;I366),I366,IF(AND(H366="Déplacement",N366="Retour Chine",B366&lt;#REF!),(D366-C366)+(F366-E366)+#REF!,(D366-C366)+(F366-E366))))))))))))</f>
        <v>#REF!</v>
      </c>
      <c r="K366" s="168" t="e">
        <f>IF(L366&gt;0,#REF!-L366,0)</f>
        <v>#REF!</v>
      </c>
      <c r="L366" s="169" t="e">
        <f>IF(OR(H366="Recup"),#REF!-J366,#REF!)</f>
        <v>#REF!</v>
      </c>
      <c r="M366" s="211"/>
      <c r="N366" s="212"/>
      <c r="O366" s="170" t="e">
        <f t="shared" si="32"/>
        <v>#REF!</v>
      </c>
      <c r="P366" s="171" t="str">
        <f t="shared" si="33"/>
        <v/>
      </c>
      <c r="Q366" s="362"/>
      <c r="R366" s="382"/>
      <c r="S366" s="213"/>
      <c r="T366" s="399"/>
      <c r="U366" s="387"/>
      <c r="V366" s="129" t="s">
        <v>65</v>
      </c>
      <c r="W366" s="130" t="e">
        <f>IF(AND(G360="Temps partiel",Y362&gt;3),Y362-3-W362-W363,0)</f>
        <v>#REF!</v>
      </c>
      <c r="X366" s="131" t="s">
        <v>66</v>
      </c>
      <c r="Y366" s="132" t="e">
        <f>W360+(W361*1.25)+(W362*1.5)+(W363*2)+(W365*1.1)+(W366*1.25)</f>
        <v>#REF!</v>
      </c>
      <c r="Z366" s="244" t="e">
        <f>IF(SUM(J360:J366)*24-SUM(I360:I366)*24&lt;0,(SUM(J360:J366)*24-SUM(I360:I366)*24),0)</f>
        <v>#REF!</v>
      </c>
      <c r="AB366" s="172" t="s">
        <v>65</v>
      </c>
      <c r="AC366" s="152" t="e">
        <f t="shared" si="34"/>
        <v>#REF!</v>
      </c>
    </row>
    <row r="367" spans="1:29" s="41" customFormat="1" ht="30" customHeight="1" x14ac:dyDescent="0.25">
      <c r="A367" s="133" t="s">
        <v>43</v>
      </c>
      <c r="B367" s="134">
        <v>43444</v>
      </c>
      <c r="C367" s="188">
        <v>0.375</v>
      </c>
      <c r="D367" s="189">
        <v>0.54166666666666663</v>
      </c>
      <c r="E367" s="189">
        <v>0.58333333333333337</v>
      </c>
      <c r="F367" s="190">
        <v>0.70833333333333337</v>
      </c>
      <c r="G367" s="377"/>
      <c r="H367" s="191" t="s">
        <v>44</v>
      </c>
      <c r="I367" s="136" t="e">
        <f>IF(H367="Normal",#REF!,IF(H367="Recup",#REF!,IF(H367="CP journée",#REF!,IF(H367="Enceinte",#REF!,IF(H367="temps partiel",#REF!,IF(H367="Sans solde",#REF!,IF(H367="Arrêt",#REF!,IF(H367="CP matin",#REF!,IF(H367="Déplacement",#REF!,IF(H367="CP Après-midi",#REF!,IF(H367="Férié",#REF!,IF(H367="Maternité",#REF!,0))))))))))))</f>
        <v>#REF!</v>
      </c>
      <c r="J367" s="135" t="e">
        <f>IF(H367="Demi CP",I367,IF(AND(H367="Déplacement",N367="Arrivée Chine",B367&gt;=#REF!,B367&lt;=#REF!),(D367-C367)+(F367-E367)-#REF!,IF(AND(H367="Déplacement",N367="Arrivée Chine",B367&gt;#REF!,B367&lt;#REF!),(D367-C367)+(F367-E367)-#REF!,IF(AND(H367="Déplacement",N367="Arrivée Chine",B367&gt;#REF!),(D367-C367)+(F367-E367)-#REF!,IF(AND(H367="Déplacement",((D367-C367)+(F367-E367))&lt;I367),I367,IF(AND(H367="Déplacement",N367="Arrivée Chine",B367&lt;#REF!),(D367-C367)+(F367-E367)-#REF!,IF(AND(H367="Déplacement",N367="Retour Chine",B367&gt;=#REF!,B367&lt;=#REF!),(D367-C367)+(F367-E367)+#REF!,IF(AND(H367="Déplacement",N367="Retour Chine",B367&gt;#REF!,B367&lt;#REF!),(D367-C367)+(F367-E367)+#REF!,IF(AND(H367="Déplacement",N367="Retour Chine",B367&gt;#REF!),(D367-C367)+(F367-E367)+#REF!,IF(AND(H367="Déplacement",((D367-C367)+(F367-E367))&lt;I367),I367,IF(AND(H367="Déplacement",N367="Retour Chine",B367&lt;#REF!),(D367-C367)+(F367-E367)+#REF!,(D367-C367)+(F367-E367))))))))))))</f>
        <v>#REF!</v>
      </c>
      <c r="K367" s="137" t="e">
        <f>IF(L367&gt;0,#REF!-L367,0)</f>
        <v>#REF!</v>
      </c>
      <c r="L367" s="138" t="e">
        <f>IF(OR(H367="Recup"),#REF!-J367,#REF!)</f>
        <v>#REF!</v>
      </c>
      <c r="M367" s="192"/>
      <c r="N367" s="193"/>
      <c r="O367" s="139" t="e">
        <f t="shared" si="32"/>
        <v>#REF!</v>
      </c>
      <c r="P367" s="140" t="str">
        <f t="shared" si="33"/>
        <v/>
      </c>
      <c r="Q367" s="391" t="s">
        <v>45</v>
      </c>
      <c r="R367" s="380" t="s">
        <v>46</v>
      </c>
      <c r="S367" s="194"/>
      <c r="T367" s="398" t="s">
        <v>134</v>
      </c>
      <c r="U367" s="385" t="s">
        <v>138</v>
      </c>
      <c r="V367" s="86" t="s">
        <v>49</v>
      </c>
      <c r="W367" s="87" t="e">
        <f>IF(AND(G367="",(Y369)&gt;0),Y369-W368-W369,IF(AND(G367="Enceinte",(Y369)&gt;0),Y369-W368-W369,0))</f>
        <v>#REF!</v>
      </c>
      <c r="X367" s="88" t="s">
        <v>34</v>
      </c>
      <c r="Y367" s="89" t="e">
        <f>(SUM(I367:I371)*24+SUM(K367:K371)*24)</f>
        <v>#REF!</v>
      </c>
      <c r="Z367" s="90" t="s">
        <v>50</v>
      </c>
      <c r="AB367" s="174" t="s">
        <v>34</v>
      </c>
      <c r="AC367" s="152" t="e">
        <f t="shared" ref="AC367:AC372" si="35">Y353+Y360+Y367+Y374+Y381</f>
        <v>#REF!</v>
      </c>
    </row>
    <row r="368" spans="1:29" s="41" customFormat="1" ht="15.75" thickBot="1" x14ac:dyDescent="0.3">
      <c r="A368" s="143" t="s">
        <v>51</v>
      </c>
      <c r="B368" s="144">
        <v>43445</v>
      </c>
      <c r="C368" s="195">
        <v>0.375</v>
      </c>
      <c r="D368" s="196">
        <v>0.54166666666666663</v>
      </c>
      <c r="E368" s="196">
        <v>0.58333333333333337</v>
      </c>
      <c r="F368" s="197">
        <v>0.70833333333333337</v>
      </c>
      <c r="G368" s="378"/>
      <c r="H368" s="198" t="s">
        <v>44</v>
      </c>
      <c r="I368" s="146" t="e">
        <f>IF(H368="Normal",#REF!,IF(H368="Recup",#REF!,IF(H368="CP journée",#REF!,IF(H368="Enceinte",#REF!,IF(H368="temps partiel",#REF!,IF(H368="Sans solde",#REF!,IF(H368="Arrêt",#REF!,IF(H368="CP matin",#REF!,IF(H368="Déplacement",#REF!,IF(H368="CP Après-midi",#REF!,IF(H368="Férié",#REF!,IF(H368="Maternité",#REF!,0))))))))))))</f>
        <v>#REF!</v>
      </c>
      <c r="J368" s="145" t="e">
        <f>IF(H368="Demi CP",I368,IF(AND(H368="Déplacement",N368="Arrivée Chine",B368&gt;=#REF!,B368&lt;=#REF!),(D368-C368)+(F368-E368)-#REF!,IF(AND(H368="Déplacement",N368="Arrivée Chine",B368&gt;#REF!,B368&lt;#REF!),(D368-C368)+(F368-E368)-#REF!,IF(AND(H368="Déplacement",N368="Arrivée Chine",B368&gt;#REF!),(D368-C368)+(F368-E368)-#REF!,IF(AND(H368="Déplacement",((D368-C368)+(F368-E368))&lt;I368),I368,IF(AND(H368="Déplacement",N368="Arrivée Chine",B368&lt;#REF!),(D368-C368)+(F368-E368)-#REF!,IF(AND(H368="Déplacement",N368="Retour Chine",B368&gt;=#REF!,B368&lt;=#REF!),(D368-C368)+(F368-E368)+#REF!,IF(AND(H368="Déplacement",N368="Retour Chine",B368&gt;#REF!,B368&lt;#REF!),(D368-C368)+(F368-E368)+#REF!,IF(AND(H368="Déplacement",N368="Retour Chine",B368&gt;#REF!),(D368-C368)+(F368-E368)+#REF!,IF(AND(H368="Déplacement",((D368-C368)+(F368-E368))&lt;I368),I368,IF(AND(H368="Déplacement",N368="Retour Chine",B368&lt;#REF!),(D368-C368)+(F368-E368)+#REF!,(D368-C368)+(F368-E368))))))))))))</f>
        <v>#REF!</v>
      </c>
      <c r="K368" s="147" t="e">
        <f>IF(L368&gt;0,#REF!-L368,0)</f>
        <v>#REF!</v>
      </c>
      <c r="L368" s="148" t="e">
        <f>IF(OR(H368="Recup"),#REF!-J368,#REF!)</f>
        <v>#REF!</v>
      </c>
      <c r="M368" s="199"/>
      <c r="N368" s="200"/>
      <c r="O368" s="149" t="e">
        <f t="shared" si="32"/>
        <v>#REF!</v>
      </c>
      <c r="P368" s="150" t="str">
        <f t="shared" si="33"/>
        <v/>
      </c>
      <c r="Q368" s="361"/>
      <c r="R368" s="381"/>
      <c r="S368" s="201"/>
      <c r="T368" s="399"/>
      <c r="U368" s="386"/>
      <c r="V368" s="97" t="s">
        <v>52</v>
      </c>
      <c r="W368" s="98" t="e">
        <f>IF(AND(G367="",(Y368-35)&gt;0),(Y368-35-W369-W370),IF(AND(G367="Enceinte",(Y368-35)&gt;0),(Y368-35-W369-W370),0))</f>
        <v>#REF!</v>
      </c>
      <c r="X368" s="99" t="s">
        <v>35</v>
      </c>
      <c r="Y368" s="100" t="e">
        <f>(SUM(J367:J373))*24-(SUM(O367:O373))*24</f>
        <v>#REF!</v>
      </c>
      <c r="Z368" s="101">
        <f>SUM(P367:P373)</f>
        <v>0</v>
      </c>
      <c r="AB368" s="174" t="s">
        <v>35</v>
      </c>
      <c r="AC368" s="152" t="e">
        <f t="shared" si="35"/>
        <v>#REF!</v>
      </c>
    </row>
    <row r="369" spans="1:29" s="41" customFormat="1" ht="15.75" thickBot="1" x14ac:dyDescent="0.3">
      <c r="A369" s="143" t="s">
        <v>53</v>
      </c>
      <c r="B369" s="144">
        <v>43446</v>
      </c>
      <c r="C369" s="195">
        <v>0.375</v>
      </c>
      <c r="D369" s="196">
        <v>0.54166666666666663</v>
      </c>
      <c r="E369" s="196">
        <v>0.58333333333333337</v>
      </c>
      <c r="F369" s="197">
        <v>0.70833333333333337</v>
      </c>
      <c r="G369" s="378"/>
      <c r="H369" s="198" t="s">
        <v>44</v>
      </c>
      <c r="I369" s="146" t="e">
        <f>IF(H369="Normal",#REF!,IF(H369="Recup",#REF!,IF(H369="CP journée",#REF!,IF(H369="Enceinte",#REF!,IF(H369="temps partiel",#REF!,IF(H369="Sans solde",#REF!,IF(H369="Arrêt",#REF!,IF(H369="CP matin",#REF!,IF(H369="Déplacement",#REF!,IF(H369="CP Après-midi",#REF!,IF(H369="Férié",#REF!,IF(H369="Maternité",#REF!,0))))))))))))</f>
        <v>#REF!</v>
      </c>
      <c r="J369" s="145" t="e">
        <f>IF(H369="Demi CP",I369,IF(AND(H369="Déplacement",N369="Arrivée Chine",B369&gt;=#REF!,B369&lt;=#REF!),(D369-C369)+(F369-E369)-#REF!,IF(AND(H369="Déplacement",N369="Arrivée Chine",B369&gt;#REF!,B369&lt;#REF!),(D369-C369)+(F369-E369)-#REF!,IF(AND(H369="Déplacement",N369="Arrivée Chine",B369&gt;#REF!),(D369-C369)+(F369-E369)-#REF!,IF(AND(H369="Déplacement",((D369-C369)+(F369-E369))&lt;I369),I369,IF(AND(H369="Déplacement",N369="Arrivée Chine",B369&lt;#REF!),(D369-C369)+(F369-E369)-#REF!,IF(AND(H369="Déplacement",N369="Retour Chine",B369&gt;=#REF!,B369&lt;=#REF!),(D369-C369)+(F369-E369)+#REF!,IF(AND(H369="Déplacement",N369="Retour Chine",B369&gt;#REF!,B369&lt;#REF!),(D369-C369)+(F369-E369)+#REF!,IF(AND(H369="Déplacement",N369="Retour Chine",B369&gt;#REF!),(D369-C369)+(F369-E369)+#REF!,IF(AND(H369="Déplacement",((D369-C369)+(F369-E369))&lt;I369),I369,IF(AND(H369="Déplacement",N369="Retour Chine",B369&lt;#REF!),(D369-C369)+(F369-E369)+#REF!,(D369-C369)+(F369-E369))))))))))))</f>
        <v>#REF!</v>
      </c>
      <c r="K369" s="153" t="e">
        <f>IF(L369&gt;0,#REF!-L369,0)</f>
        <v>#REF!</v>
      </c>
      <c r="L369" s="154" t="e">
        <f>IF(OR(H369="Recup"),#REF!-J369,#REF!)</f>
        <v>#REF!</v>
      </c>
      <c r="M369" s="199"/>
      <c r="N369" s="200"/>
      <c r="O369" s="149" t="e">
        <f t="shared" si="32"/>
        <v>#REF!</v>
      </c>
      <c r="P369" s="150" t="str">
        <f t="shared" si="33"/>
        <v/>
      </c>
      <c r="Q369" s="361"/>
      <c r="R369" s="381"/>
      <c r="S369" s="201"/>
      <c r="T369" s="399"/>
      <c r="U369" s="386"/>
      <c r="V369" s="104">
        <v>0.5</v>
      </c>
      <c r="W369" s="98" t="e">
        <f>IF((Y368-43)&lt;0,0,(Y368-43))</f>
        <v>#REF!</v>
      </c>
      <c r="X369" s="105" t="s">
        <v>54</v>
      </c>
      <c r="Y369" s="106" t="e">
        <f>(Y368-Y367)-J373*24</f>
        <v>#REF!</v>
      </c>
      <c r="Z369" s="107" t="s">
        <v>55</v>
      </c>
      <c r="AB369" s="174" t="s">
        <v>54</v>
      </c>
      <c r="AC369" s="152" t="e">
        <f t="shared" si="35"/>
        <v>#REF!</v>
      </c>
    </row>
    <row r="370" spans="1:29" s="41" customFormat="1" ht="15.75" thickBot="1" x14ac:dyDescent="0.3">
      <c r="A370" s="143" t="s">
        <v>56</v>
      </c>
      <c r="B370" s="144">
        <v>43447</v>
      </c>
      <c r="C370" s="195">
        <v>0.375</v>
      </c>
      <c r="D370" s="196">
        <v>0.54166666666666663</v>
      </c>
      <c r="E370" s="196">
        <v>0.58333333333333337</v>
      </c>
      <c r="F370" s="197">
        <v>0.70833333333333337</v>
      </c>
      <c r="G370" s="378"/>
      <c r="H370" s="202" t="s">
        <v>44</v>
      </c>
      <c r="I370" s="146" t="e">
        <f>IF(H370="Normal",#REF!,IF(H370="Recup",#REF!,IF(H370="CP journée",#REF!,IF(H370="Enceinte",#REF!,IF(H370="temps partiel",#REF!,IF(H370="Sans solde",#REF!,IF(H370="Arrêt",#REF!,IF(H370="CP matin",#REF!,IF(H370="Déplacement",#REF!,IF(H370="CP Après-midi",#REF!,IF(H370="Férié",#REF!,IF(H370="Maternité",#REF!,0))))))))))))</f>
        <v>#REF!</v>
      </c>
      <c r="J370" s="145" t="e">
        <f>IF(H370="Demi CP",I370,IF(AND(H370="Déplacement",N370="Arrivée Chine",B370&gt;=#REF!,B370&lt;=#REF!),(D370-C370)+(F370-E370)-#REF!,IF(AND(H370="Déplacement",N370="Arrivée Chine",B370&gt;#REF!,B370&lt;#REF!),(D370-C370)+(F370-E370)-#REF!,IF(AND(H370="Déplacement",N370="Arrivée Chine",B370&gt;#REF!),(D370-C370)+(F370-E370)-#REF!,IF(AND(H370="Déplacement",((D370-C370)+(F370-E370))&lt;I370),I370,IF(AND(H370="Déplacement",N370="Arrivée Chine",B370&lt;#REF!),(D370-C370)+(F370-E370)-#REF!,IF(AND(H370="Déplacement",N370="Retour Chine",B370&gt;=#REF!,B370&lt;=#REF!),(D370-C370)+(F370-E370)+#REF!,IF(AND(H370="Déplacement",N370="Retour Chine",B370&gt;#REF!,B370&lt;#REF!),(D370-C370)+(F370-E370)+#REF!,IF(AND(H370="Déplacement",N370="Retour Chine",B370&gt;#REF!),(D370-C370)+(F370-E370)+#REF!,IF(AND(H370="Déplacement",((D370-C370)+(F370-E370))&lt;I370),I370,IF(AND(H370="Déplacement",N370="Retour Chine",B370&lt;#REF!),(D370-C370)+(F370-E370)+#REF!,(D370-C370)+(F370-E370))))))))))))</f>
        <v>#REF!</v>
      </c>
      <c r="K370" s="156" t="e">
        <f>IF(L370&gt;0,#REF!-L370,0)</f>
        <v>#REF!</v>
      </c>
      <c r="L370" s="157" t="e">
        <f>IF(OR(H370="Recup"),#REF!-J370,#REF!)</f>
        <v>#REF!</v>
      </c>
      <c r="M370" s="199"/>
      <c r="N370" s="200"/>
      <c r="O370" s="149" t="e">
        <f t="shared" si="32"/>
        <v>#REF!</v>
      </c>
      <c r="P370" s="150" t="str">
        <f t="shared" si="33"/>
        <v/>
      </c>
      <c r="Q370" s="361"/>
      <c r="R370" s="381"/>
      <c r="S370" s="201"/>
      <c r="T370" s="399"/>
      <c r="U370" s="386"/>
      <c r="V370" s="110">
        <v>1</v>
      </c>
      <c r="W370" s="98" t="e">
        <f>IF(M373="",J373*24,0)</f>
        <v>#REF!</v>
      </c>
      <c r="X370" s="111" t="s">
        <v>57</v>
      </c>
      <c r="Y370" s="112">
        <f>COUNTIF(H367:H371,"Arrêt")</f>
        <v>0</v>
      </c>
      <c r="Z370" s="107">
        <f>COUNTIF(H367:H371,"Férié")</f>
        <v>0</v>
      </c>
      <c r="AB370" s="175" t="s">
        <v>57</v>
      </c>
      <c r="AC370" s="152">
        <f t="shared" si="35"/>
        <v>0</v>
      </c>
    </row>
    <row r="371" spans="1:29" s="41" customFormat="1" ht="15.75" customHeight="1" thickBot="1" x14ac:dyDescent="0.3">
      <c r="A371" s="143" t="s">
        <v>58</v>
      </c>
      <c r="B371" s="144">
        <v>43448</v>
      </c>
      <c r="C371" s="195">
        <v>0.375</v>
      </c>
      <c r="D371" s="196">
        <v>0.54166666666666663</v>
      </c>
      <c r="E371" s="196">
        <v>0.58333333333333337</v>
      </c>
      <c r="F371" s="197">
        <v>0.70833333333333337</v>
      </c>
      <c r="G371" s="378"/>
      <c r="H371" s="198" t="s">
        <v>44</v>
      </c>
      <c r="I371" s="146" t="e">
        <f>IF(H371="Normal",#REF!,IF(H371="Recup",#REF!,IF(H371="CP journée",#REF!,IF(H371="Enceinte",#REF!,IF(H371="temps partiel",#REF!,IF(H371="Sans solde",#REF!,IF(H371="Arrêt",#REF!,IF(H371="CP matin",#REF!,IF(H371="Déplacement",#REF!,IF(H371="CP Après-midi",#REF!,IF(H371="Férié",#REF!,IF(H371="Maternité",#REF!,0))))))))))))</f>
        <v>#REF!</v>
      </c>
      <c r="J371" s="145" t="e">
        <f>IF(H371="Demi CP",I371,IF(AND(H371="Déplacement",N371="Arrivée Chine",B371&gt;=#REF!,B371&lt;=#REF!),(D371-C371)+(F371-E371)-#REF!,IF(AND(H371="Déplacement",N371="Arrivée Chine",B371&gt;#REF!,B371&lt;#REF!),(D371-C371)+(F371-E371)-#REF!,IF(AND(H371="Déplacement",N371="Arrivée Chine",B371&gt;#REF!),(D371-C371)+(F371-E371)-#REF!,IF(AND(H371="Déplacement",((D371-C371)+(F371-E371))&lt;I371),I371,IF(AND(H371="Déplacement",N371="Arrivée Chine",B371&lt;#REF!),(D371-C371)+(F371-E371)-#REF!,IF(AND(H371="Déplacement",N371="Retour Chine",B371&gt;=#REF!,B371&lt;=#REF!),(D371-C371)+(F371-E371)+#REF!,IF(AND(H371="Déplacement",N371="Retour Chine",B371&gt;#REF!,B371&lt;#REF!),(D371-C371)+(F371-E371)+#REF!,IF(AND(H371="Déplacement",N371="Retour Chine",B371&gt;#REF!),(D371-C371)+(F371-E371)+#REF!,IF(AND(H371="Déplacement",((D371-C371)+(F371-E371))&lt;I371),I371,IF(AND(H371="Déplacement",N371="Retour Chine",B371&lt;#REF!),(D371-C371)+(F371-E371)+#REF!,(D371-C371)+(F371-E371))))))))))))</f>
        <v>#REF!</v>
      </c>
      <c r="K371" s="153" t="e">
        <f>IF(L371&gt;0,#REF!-L371,0)</f>
        <v>#REF!</v>
      </c>
      <c r="L371" s="154" t="e">
        <f>IF(OR(H371="Recup"),#REF!-J371,#REF!)</f>
        <v>#REF!</v>
      </c>
      <c r="M371" s="199"/>
      <c r="N371" s="200"/>
      <c r="O371" s="149" t="e">
        <f t="shared" si="32"/>
        <v>#REF!</v>
      </c>
      <c r="P371" s="150" t="str">
        <f t="shared" si="33"/>
        <v/>
      </c>
      <c r="Q371" s="361"/>
      <c r="R371" s="381"/>
      <c r="S371" s="201"/>
      <c r="T371" s="399"/>
      <c r="U371" s="386"/>
      <c r="V371" s="113" t="s">
        <v>3</v>
      </c>
      <c r="W371" s="114" t="e">
        <f>IF(G367="Enceinte",(SUM(L367:L371))-COUNTIF(H367:H371,"Recup")*#REF!,SUM(L367:L371))</f>
        <v>#REF!</v>
      </c>
      <c r="X371" s="115" t="s">
        <v>59</v>
      </c>
      <c r="Y371" s="116">
        <f>COUNTIF(H367:H371,"sans solde")</f>
        <v>0</v>
      </c>
      <c r="Z371" s="328" t="s">
        <v>148</v>
      </c>
      <c r="AB371" s="176" t="s">
        <v>59</v>
      </c>
      <c r="AC371" s="152">
        <f t="shared" si="35"/>
        <v>0</v>
      </c>
    </row>
    <row r="372" spans="1:29" s="41" customFormat="1" x14ac:dyDescent="0.25">
      <c r="A372" s="143" t="s">
        <v>60</v>
      </c>
      <c r="B372" s="144">
        <v>43449</v>
      </c>
      <c r="C372" s="203"/>
      <c r="D372" s="204"/>
      <c r="E372" s="204"/>
      <c r="F372" s="205"/>
      <c r="G372" s="378"/>
      <c r="H372" s="206"/>
      <c r="I372" s="146">
        <f>IF(H372="Normal",#REF!,IF(H372="Recup",#REF!,IF(H372="CP journée",#REF!,IF(H372="Enceinte",#REF!,IF(H372="temps partiel",#REF!,IF(H372="Sans solde",#REF!,IF(H372="Arrêt",#REF!,IF(H372="CP matin",#REF!,IF(H372="Déplacement",#REF!,IF(H372="CP Après-midi",#REF!,IF(H372="Férié",#REF!,IF(H372="Maternité",#REF!,0))))))))))))</f>
        <v>0</v>
      </c>
      <c r="J372" s="145" t="e">
        <f>IF(H372="Demi CP",I372,IF(AND(H372="Déplacement",N372="Arrivée Chine",B372&gt;=#REF!,B372&lt;=#REF!),(D372-C372)+(F372-E372)-#REF!,IF(AND(H372="Déplacement",N372="Arrivée Chine",B372&gt;#REF!,B372&lt;#REF!),(D372-C372)+(F372-E372)-#REF!,IF(AND(H372="Déplacement",N372="Arrivée Chine",B372&gt;#REF!),(D372-C372)+(F372-E372)-#REF!,IF(AND(H372="Déplacement",((D372-C372)+(F372-E372))&lt;I372),I372,IF(AND(H372="Déplacement",N372="Arrivée Chine",B372&lt;#REF!),(D372-C372)+(F372-E372)-#REF!,IF(AND(H372="Déplacement",N372="Retour Chine",B372&gt;=#REF!,B372&lt;=#REF!),(D372-C372)+(F372-E372)+#REF!,IF(AND(H372="Déplacement",N372="Retour Chine",B372&gt;#REF!,B372&lt;#REF!),(D372-C372)+(F372-E372)+#REF!,IF(AND(H372="Déplacement",N372="Retour Chine",B372&gt;#REF!),(D372-C372)+(F372-E372)+#REF!,IF(AND(H372="Déplacement",((D372-C372)+(F372-E372))&lt;I372),I372,IF(AND(H372="Déplacement",N372="Retour Chine",B372&lt;#REF!),(D372-C372)+(F372-E372)+#REF!,(D372-C372)+(F372-E372))))))))))))</f>
        <v>#REF!</v>
      </c>
      <c r="K372" s="161" t="e">
        <f>IF(L372&gt;0,#REF!-L372,0)</f>
        <v>#REF!</v>
      </c>
      <c r="L372" s="162" t="e">
        <f>IF(OR(H372="Recup"),#REF!-J372,#REF!)</f>
        <v>#REF!</v>
      </c>
      <c r="M372" s="199"/>
      <c r="N372" s="200"/>
      <c r="O372" s="149" t="e">
        <f t="shared" si="32"/>
        <v>#REF!</v>
      </c>
      <c r="P372" s="150" t="str">
        <f t="shared" si="33"/>
        <v/>
      </c>
      <c r="Q372" s="361"/>
      <c r="R372" s="381"/>
      <c r="S372" s="201"/>
      <c r="T372" s="399"/>
      <c r="U372" s="386"/>
      <c r="V372" s="119" t="s">
        <v>61</v>
      </c>
      <c r="W372" s="120" t="e">
        <f>IF(AND(G367="Temps partiel",Y369&gt;0),Y369-W373-W369-W370,0)</f>
        <v>#REF!</v>
      </c>
      <c r="X372" s="121" t="s">
        <v>62</v>
      </c>
      <c r="Y372" s="122">
        <f>COUNTIF(H367:H371,"CP journée")+(COUNTIF(H367:H371,"CP matin"))/2+(COUNTIF(H367:H371,"CP Après-midi"))/2</f>
        <v>0</v>
      </c>
      <c r="Z372" s="329"/>
      <c r="AB372" s="177" t="s">
        <v>62</v>
      </c>
      <c r="AC372" s="152">
        <f t="shared" si="35"/>
        <v>0</v>
      </c>
    </row>
    <row r="373" spans="1:29" s="41" customFormat="1" ht="15.75" thickBot="1" x14ac:dyDescent="0.3">
      <c r="A373" s="164" t="s">
        <v>64</v>
      </c>
      <c r="B373" s="165">
        <v>43450</v>
      </c>
      <c r="C373" s="207"/>
      <c r="D373" s="208"/>
      <c r="E373" s="208"/>
      <c r="F373" s="209"/>
      <c r="G373" s="379"/>
      <c r="H373" s="210"/>
      <c r="I373" s="166">
        <f>IF(H373="Normal",#REF!,IF(H373="Recup",#REF!,IF(H373="CP journée",#REF!,IF(H373="Enceinte",#REF!,IF(H373="temps partiel",#REF!,IF(H373="Sans solde",#REF!,IF(H373="Arrêt",#REF!,IF(H373="CP matin",#REF!,IF(H373="Déplacement",#REF!,IF(H373="CP Après-midi",#REF!,IF(H373="Férié",#REF!,IF(H373="Maternité",#REF!,0))))))))))))</f>
        <v>0</v>
      </c>
      <c r="J373" s="167" t="e">
        <f>IF(H373="Demi CP",I373,IF(AND(H373="Déplacement",N373="Arrivée Chine",B373&gt;=#REF!,B373&lt;=#REF!),(D373-C373)+(F373-E373)-#REF!,IF(AND(H373="Déplacement",N373="Arrivée Chine",B373&gt;#REF!,B373&lt;#REF!),(D373-C373)+(F373-E373)-#REF!,IF(AND(H373="Déplacement",N373="Arrivée Chine",B373&gt;#REF!),(D373-C373)+(F373-E373)-#REF!,IF(AND(H373="Déplacement",((D373-C373)+(F373-E373))&lt;I373),I373,IF(AND(H373="Déplacement",N373="Arrivée Chine",B373&lt;#REF!),(D373-C373)+(F373-E373)-#REF!,IF(AND(H373="Déplacement",N373="Retour Chine",B373&gt;=#REF!,B373&lt;=#REF!),(D373-C373)+(F373-E373)+#REF!,IF(AND(H373="Déplacement",N373="Retour Chine",B373&gt;#REF!,B373&lt;#REF!),(D373-C373)+(F373-E373)+#REF!,IF(AND(H373="Déplacement",N373="Retour Chine",B373&gt;#REF!),(D373-C373)+(F373-E373)+#REF!,IF(AND(H373="Déplacement",((D373-C373)+(F373-E373))&lt;I373),I373,IF(AND(H373="Déplacement",N373="Retour Chine",B373&lt;#REF!),(D373-C373)+(F373-E373)+#REF!,(D373-C373)+(F373-E373))))))))))))</f>
        <v>#REF!</v>
      </c>
      <c r="K373" s="168" t="e">
        <f>IF(L373&gt;0,#REF!-L373,0)</f>
        <v>#REF!</v>
      </c>
      <c r="L373" s="169" t="e">
        <f>IF(OR(H373="Recup"),#REF!-J373,#REF!)</f>
        <v>#REF!</v>
      </c>
      <c r="M373" s="211"/>
      <c r="N373" s="212"/>
      <c r="O373" s="170" t="e">
        <f t="shared" si="32"/>
        <v>#REF!</v>
      </c>
      <c r="P373" s="171" t="str">
        <f t="shared" si="33"/>
        <v/>
      </c>
      <c r="Q373" s="362"/>
      <c r="R373" s="382"/>
      <c r="S373" s="213"/>
      <c r="T373" s="399"/>
      <c r="U373" s="387"/>
      <c r="V373" s="129" t="s">
        <v>65</v>
      </c>
      <c r="W373" s="130" t="e">
        <f>IF(AND(G367="Temps partiel",Y369&gt;3),Y369-3-W369-W370,0)</f>
        <v>#REF!</v>
      </c>
      <c r="X373" s="131" t="s">
        <v>66</v>
      </c>
      <c r="Y373" s="132" t="e">
        <f>W367+(W368*1.25)+(W369*1.5)+(W370*2)+(W372*1.1)+(W373*1.25)</f>
        <v>#REF!</v>
      </c>
      <c r="Z373" s="244" t="e">
        <f>IF(SUM(J367:J373)*24-SUM(I367:I373)*24&lt;0,(SUM(J367:J373)*24-SUM(I367:I373)*24),0)</f>
        <v>#REF!</v>
      </c>
      <c r="AB373" s="178" t="s">
        <v>50</v>
      </c>
      <c r="AC373" s="152">
        <f>Z382+Z354+Z361+Z368+Z375</f>
        <v>0</v>
      </c>
    </row>
    <row r="374" spans="1:29" s="41" customFormat="1" ht="30" customHeight="1" x14ac:dyDescent="0.25">
      <c r="A374" s="173" t="s">
        <v>43</v>
      </c>
      <c r="B374" s="134">
        <v>43451</v>
      </c>
      <c r="C374" s="188">
        <v>0.375</v>
      </c>
      <c r="D374" s="189">
        <v>0.54166666666666663</v>
      </c>
      <c r="E374" s="189">
        <v>0.58333333333333337</v>
      </c>
      <c r="F374" s="190">
        <v>0.70833333333333337</v>
      </c>
      <c r="G374" s="377"/>
      <c r="H374" s="191" t="s">
        <v>44</v>
      </c>
      <c r="I374" s="136" t="e">
        <f>IF(H374="Normal",#REF!,IF(H374="Recup",#REF!,IF(H374="CP journée",#REF!,IF(H374="Enceinte",#REF!,IF(H374="temps partiel",#REF!,IF(H374="Sans solde",#REF!,IF(H374="Arrêt",#REF!,IF(H374="CP matin",#REF!,IF(H374="Déplacement",#REF!,IF(H374="CP Après-midi",#REF!,IF(H374="Férié",#REF!,IF(H374="Maternité",#REF!,0))))))))))))</f>
        <v>#REF!</v>
      </c>
      <c r="J374" s="135" t="e">
        <f>IF(H374="Demi CP",I374,IF(AND(H374="Déplacement",N374="Arrivée Chine",B374&gt;=#REF!,B374&lt;=#REF!),(D374-C374)+(F374-E374)-#REF!,IF(AND(H374="Déplacement",N374="Arrivée Chine",B374&gt;#REF!,B374&lt;#REF!),(D374-C374)+(F374-E374)-#REF!,IF(AND(H374="Déplacement",N374="Arrivée Chine",B374&gt;#REF!),(D374-C374)+(F374-E374)-#REF!,IF(AND(H374="Déplacement",((D374-C374)+(F374-E374))&lt;I374),I374,IF(AND(H374="Déplacement",N374="Arrivée Chine",B374&lt;#REF!),(D374-C374)+(F374-E374)-#REF!,IF(AND(H374="Déplacement",N374="Retour Chine",B374&gt;=#REF!,B374&lt;=#REF!),(D374-C374)+(F374-E374)+#REF!,IF(AND(H374="Déplacement",N374="Retour Chine",B374&gt;#REF!,B374&lt;#REF!),(D374-C374)+(F374-E374)+#REF!,IF(AND(H374="Déplacement",N374="Retour Chine",B374&gt;#REF!),(D374-C374)+(F374-E374)+#REF!,IF(AND(H374="Déplacement",((D374-C374)+(F374-E374))&lt;I374),I374,IF(AND(H374="Déplacement",N374="Retour Chine",B374&lt;#REF!),(D374-C374)+(F374-E374)+#REF!,(D374-C374)+(F374-E374))))))))))))</f>
        <v>#REF!</v>
      </c>
      <c r="K374" s="137" t="e">
        <f>IF(L374&gt;0,#REF!-L374,0)</f>
        <v>#REF!</v>
      </c>
      <c r="L374" s="138" t="e">
        <f>IF(OR(H374="Recup"),#REF!-J374,#REF!)</f>
        <v>#REF!</v>
      </c>
      <c r="M374" s="192"/>
      <c r="N374" s="193"/>
      <c r="O374" s="139" t="e">
        <f t="shared" si="32"/>
        <v>#REF!</v>
      </c>
      <c r="P374" s="140" t="str">
        <f t="shared" si="33"/>
        <v/>
      </c>
      <c r="Q374" s="360" t="s">
        <v>45</v>
      </c>
      <c r="R374" s="380" t="s">
        <v>46</v>
      </c>
      <c r="S374" s="194"/>
      <c r="T374" s="398" t="s">
        <v>134</v>
      </c>
      <c r="U374" s="385" t="s">
        <v>139</v>
      </c>
      <c r="V374" s="86" t="s">
        <v>49</v>
      </c>
      <c r="W374" s="87" t="e">
        <f>IF(AND(G374="",(Y376)&gt;0),Y376-W375-W376,IF(AND(G374="Enceinte",(Y376)&gt;0),Y376-W375-W376,0))</f>
        <v>#REF!</v>
      </c>
      <c r="X374" s="88" t="s">
        <v>34</v>
      </c>
      <c r="Y374" s="89" t="e">
        <f>(SUM(I374:I378)*24+SUM(K374:K378)*24)</f>
        <v>#REF!</v>
      </c>
      <c r="Z374" s="90" t="s">
        <v>50</v>
      </c>
      <c r="AB374" s="179"/>
      <c r="AC374" s="179"/>
    </row>
    <row r="375" spans="1:29" s="41" customFormat="1" ht="15.75" thickBot="1" x14ac:dyDescent="0.3">
      <c r="A375" s="143" t="s">
        <v>51</v>
      </c>
      <c r="B375" s="144">
        <v>43452</v>
      </c>
      <c r="C375" s="195">
        <v>0.375</v>
      </c>
      <c r="D375" s="196">
        <v>0.54166666666666663</v>
      </c>
      <c r="E375" s="196">
        <v>0.58333333333333337</v>
      </c>
      <c r="F375" s="197">
        <v>0.70833333333333337</v>
      </c>
      <c r="G375" s="378"/>
      <c r="H375" s="198" t="s">
        <v>44</v>
      </c>
      <c r="I375" s="146" t="e">
        <f>IF(H375="Normal",#REF!,IF(H375="Recup",#REF!,IF(H375="CP journée",#REF!,IF(H375="Enceinte",#REF!,IF(H375="temps partiel",#REF!,IF(H375="Sans solde",#REF!,IF(H375="Arrêt",#REF!,IF(H375="CP matin",#REF!,IF(H375="Déplacement",#REF!,IF(H375="CP Après-midi",#REF!,IF(H375="Férié",#REF!,IF(H375="Maternité",#REF!,0))))))))))))</f>
        <v>#REF!</v>
      </c>
      <c r="J375" s="145" t="e">
        <f>IF(H375="Demi CP",I375,IF(AND(H375="Déplacement",N375="Arrivée Chine",B375&gt;=#REF!,B375&lt;=#REF!),(D375-C375)+(F375-E375)-#REF!,IF(AND(H375="Déplacement",N375="Arrivée Chine",B375&gt;#REF!,B375&lt;#REF!),(D375-C375)+(F375-E375)-#REF!,IF(AND(H375="Déplacement",N375="Arrivée Chine",B375&gt;#REF!),(D375-C375)+(F375-E375)-#REF!,IF(AND(H375="Déplacement",((D375-C375)+(F375-E375))&lt;I375),I375,IF(AND(H375="Déplacement",N375="Arrivée Chine",B375&lt;#REF!),(D375-C375)+(F375-E375)-#REF!,IF(AND(H375="Déplacement",N375="Retour Chine",B375&gt;=#REF!,B375&lt;=#REF!),(D375-C375)+(F375-E375)+#REF!,IF(AND(H375="Déplacement",N375="Retour Chine",B375&gt;#REF!,B375&lt;#REF!),(D375-C375)+(F375-E375)+#REF!,IF(AND(H375="Déplacement",N375="Retour Chine",B375&gt;#REF!),(D375-C375)+(F375-E375)+#REF!,IF(AND(H375="Déplacement",((D375-C375)+(F375-E375))&lt;I375),I375,IF(AND(H375="Déplacement",N375="Retour Chine",B375&lt;#REF!),(D375-C375)+(F375-E375)+#REF!,(D375-C375)+(F375-E375))))))))))))</f>
        <v>#REF!</v>
      </c>
      <c r="K375" s="147" t="e">
        <f>IF(L375&gt;0,#REF!-L375,0)</f>
        <v>#REF!</v>
      </c>
      <c r="L375" s="148" t="e">
        <f>IF(OR(H375="Recup"),#REF!-J375,#REF!)</f>
        <v>#REF!</v>
      </c>
      <c r="M375" s="199"/>
      <c r="N375" s="200"/>
      <c r="O375" s="149" t="e">
        <f t="shared" si="32"/>
        <v>#REF!</v>
      </c>
      <c r="P375" s="150" t="str">
        <f t="shared" si="33"/>
        <v/>
      </c>
      <c r="Q375" s="361"/>
      <c r="R375" s="381"/>
      <c r="S375" s="201"/>
      <c r="T375" s="399"/>
      <c r="U375" s="386"/>
      <c r="V375" s="97" t="s">
        <v>52</v>
      </c>
      <c r="W375" s="98" t="e">
        <f>IF(AND(G374="",(Y375-35)&gt;0),(Y375-35-W376-W377),IF(AND(G374="Enceinte",(Y375-35)&gt;0),(Y375-35-W376-W377),0))</f>
        <v>#REF!</v>
      </c>
      <c r="X375" s="99" t="s">
        <v>35</v>
      </c>
      <c r="Y375" s="100" t="e">
        <f>(SUM(J374:J380))*24-(SUM(O374:O380))*24</f>
        <v>#REF!</v>
      </c>
      <c r="Z375" s="101">
        <f>SUM(P374:P380)</f>
        <v>0</v>
      </c>
      <c r="AB375" s="394" t="s">
        <v>70</v>
      </c>
      <c r="AC375" s="392" t="e">
        <f>Y359+Y366+Y373+Y380+Y387</f>
        <v>#REF!</v>
      </c>
    </row>
    <row r="376" spans="1:29" s="41" customFormat="1" ht="15.75" thickBot="1" x14ac:dyDescent="0.3">
      <c r="A376" s="143" t="s">
        <v>53</v>
      </c>
      <c r="B376" s="144">
        <v>43453</v>
      </c>
      <c r="C376" s="195">
        <v>0.375</v>
      </c>
      <c r="D376" s="196">
        <v>0.54166666666666663</v>
      </c>
      <c r="E376" s="196">
        <v>0.58333333333333337</v>
      </c>
      <c r="F376" s="197">
        <v>0.70833333333333337</v>
      </c>
      <c r="G376" s="378"/>
      <c r="H376" s="198" t="s">
        <v>44</v>
      </c>
      <c r="I376" s="146" t="e">
        <f>IF(H376="Normal",#REF!,IF(H376="Recup",#REF!,IF(H376="CP journée",#REF!,IF(H376="Enceinte",#REF!,IF(H376="temps partiel",#REF!,IF(H376="Sans solde",#REF!,IF(H376="Arrêt",#REF!,IF(H376="CP matin",#REF!,IF(H376="Déplacement",#REF!,IF(H376="CP Après-midi",#REF!,IF(H376="Férié",#REF!,IF(H376="Maternité",#REF!,0))))))))))))</f>
        <v>#REF!</v>
      </c>
      <c r="J376" s="145" t="e">
        <f>IF(H376="Demi CP",I376,IF(AND(H376="Déplacement",N376="Arrivée Chine",B376&gt;=#REF!,B376&lt;=#REF!),(D376-C376)+(F376-E376)-#REF!,IF(AND(H376="Déplacement",N376="Arrivée Chine",B376&gt;#REF!,B376&lt;#REF!),(D376-C376)+(F376-E376)-#REF!,IF(AND(H376="Déplacement",N376="Arrivée Chine",B376&gt;#REF!),(D376-C376)+(F376-E376)-#REF!,IF(AND(H376="Déplacement",((D376-C376)+(F376-E376))&lt;I376),I376,IF(AND(H376="Déplacement",N376="Arrivée Chine",B376&lt;#REF!),(D376-C376)+(F376-E376)-#REF!,IF(AND(H376="Déplacement",N376="Retour Chine",B376&gt;=#REF!,B376&lt;=#REF!),(D376-C376)+(F376-E376)+#REF!,IF(AND(H376="Déplacement",N376="Retour Chine",B376&gt;#REF!,B376&lt;#REF!),(D376-C376)+(F376-E376)+#REF!,IF(AND(H376="Déplacement",N376="Retour Chine",B376&gt;#REF!),(D376-C376)+(F376-E376)+#REF!,IF(AND(H376="Déplacement",((D376-C376)+(F376-E376))&lt;I376),I376,IF(AND(H376="Déplacement",N376="Retour Chine",B376&lt;#REF!),(D376-C376)+(F376-E376)+#REF!,(D376-C376)+(F376-E376))))))))))))</f>
        <v>#REF!</v>
      </c>
      <c r="K376" s="153" t="e">
        <f>IF(L376&gt;0,#REF!-L376,0)</f>
        <v>#REF!</v>
      </c>
      <c r="L376" s="154" t="e">
        <f>IF(OR(H376="Recup"),#REF!-J376,#REF!)</f>
        <v>#REF!</v>
      </c>
      <c r="M376" s="199"/>
      <c r="N376" s="200"/>
      <c r="O376" s="149" t="e">
        <f t="shared" si="32"/>
        <v>#REF!</v>
      </c>
      <c r="P376" s="150" t="str">
        <f t="shared" si="33"/>
        <v/>
      </c>
      <c r="Q376" s="361"/>
      <c r="R376" s="381"/>
      <c r="S376" s="201"/>
      <c r="T376" s="399"/>
      <c r="U376" s="386"/>
      <c r="V376" s="104">
        <v>0.5</v>
      </c>
      <c r="W376" s="98" t="e">
        <f>IF((Y375-43)&lt;0,0,(Y375-43))</f>
        <v>#REF!</v>
      </c>
      <c r="X376" s="105" t="s">
        <v>54</v>
      </c>
      <c r="Y376" s="106" t="e">
        <f>(Y375-Y374)-J380*24</f>
        <v>#REF!</v>
      </c>
      <c r="Z376" s="107" t="s">
        <v>55</v>
      </c>
      <c r="AB376" s="395"/>
      <c r="AC376" s="393"/>
    </row>
    <row r="377" spans="1:29" s="41" customFormat="1" ht="15.75" thickBot="1" x14ac:dyDescent="0.3">
      <c r="A377" s="143" t="s">
        <v>56</v>
      </c>
      <c r="B377" s="144">
        <v>43454</v>
      </c>
      <c r="C377" s="195">
        <v>0.375</v>
      </c>
      <c r="D377" s="196">
        <v>0.54166666666666663</v>
      </c>
      <c r="E377" s="196">
        <v>0.58333333333333337</v>
      </c>
      <c r="F377" s="197">
        <v>0.70833333333333337</v>
      </c>
      <c r="G377" s="378"/>
      <c r="H377" s="202" t="s">
        <v>44</v>
      </c>
      <c r="I377" s="146" t="e">
        <f>IF(H377="Normal",#REF!,IF(H377="Recup",#REF!,IF(H377="CP journée",#REF!,IF(H377="Enceinte",#REF!,IF(H377="temps partiel",#REF!,IF(H377="Sans solde",#REF!,IF(H377="Arrêt",#REF!,IF(H377="CP matin",#REF!,IF(H377="Déplacement",#REF!,IF(H377="CP Après-midi",#REF!,IF(H377="Férié",#REF!,IF(H377="Maternité",#REF!,0))))))))))))</f>
        <v>#REF!</v>
      </c>
      <c r="J377" s="145" t="e">
        <f>IF(H377="Demi CP",I377,IF(AND(H377="Déplacement",N377="Arrivée Chine",B377&gt;=#REF!,B377&lt;=#REF!),(D377-C377)+(F377-E377)-#REF!,IF(AND(H377="Déplacement",N377="Arrivée Chine",B377&gt;#REF!,B377&lt;#REF!),(D377-C377)+(F377-E377)-#REF!,IF(AND(H377="Déplacement",N377="Arrivée Chine",B377&gt;#REF!),(D377-C377)+(F377-E377)-#REF!,IF(AND(H377="Déplacement",((D377-C377)+(F377-E377))&lt;I377),I377,IF(AND(H377="Déplacement",N377="Arrivée Chine",B377&lt;#REF!),(D377-C377)+(F377-E377)-#REF!,IF(AND(H377="Déplacement",N377="Retour Chine",B377&gt;=#REF!,B377&lt;=#REF!),(D377-C377)+(F377-E377)+#REF!,IF(AND(H377="Déplacement",N377="Retour Chine",B377&gt;#REF!,B377&lt;#REF!),(D377-C377)+(F377-E377)+#REF!,IF(AND(H377="Déplacement",N377="Retour Chine",B377&gt;#REF!),(D377-C377)+(F377-E377)+#REF!,IF(AND(H377="Déplacement",((D377-C377)+(F377-E377))&lt;I377),I377,IF(AND(H377="Déplacement",N377="Retour Chine",B377&lt;#REF!),(D377-C377)+(F377-E377)+#REF!,(D377-C377)+(F377-E377))))))))))))</f>
        <v>#REF!</v>
      </c>
      <c r="K377" s="156" t="e">
        <f>IF(L377&gt;0,#REF!-L377,0)</f>
        <v>#REF!</v>
      </c>
      <c r="L377" s="157" t="e">
        <f>IF(OR(H377="Recup"),#REF!-J377,#REF!)</f>
        <v>#REF!</v>
      </c>
      <c r="M377" s="199"/>
      <c r="N377" s="200"/>
      <c r="O377" s="149" t="e">
        <f t="shared" si="32"/>
        <v>#REF!</v>
      </c>
      <c r="P377" s="150" t="str">
        <f t="shared" si="33"/>
        <v/>
      </c>
      <c r="Q377" s="361"/>
      <c r="R377" s="381"/>
      <c r="S377" s="201"/>
      <c r="T377" s="399"/>
      <c r="U377" s="386"/>
      <c r="V377" s="110">
        <v>1</v>
      </c>
      <c r="W377" s="98" t="e">
        <f>IF(M380="",J380*24,0)</f>
        <v>#REF!</v>
      </c>
      <c r="X377" s="111" t="s">
        <v>57</v>
      </c>
      <c r="Y377" s="112">
        <f>COUNTIF(H374:H378,"Arrêt")</f>
        <v>0</v>
      </c>
      <c r="Z377" s="107">
        <f>COUNTIF(H374:H378,"Férié")</f>
        <v>0</v>
      </c>
    </row>
    <row r="378" spans="1:29" s="41" customFormat="1" ht="15.75" customHeight="1" thickBot="1" x14ac:dyDescent="0.3">
      <c r="A378" s="143" t="s">
        <v>58</v>
      </c>
      <c r="B378" s="144">
        <v>43455</v>
      </c>
      <c r="C378" s="195">
        <v>0.375</v>
      </c>
      <c r="D378" s="196">
        <v>0.54166666666666663</v>
      </c>
      <c r="E378" s="196">
        <v>0.58333333333333337</v>
      </c>
      <c r="F378" s="197">
        <v>0.70833333333333337</v>
      </c>
      <c r="G378" s="378"/>
      <c r="H378" s="198" t="s">
        <v>44</v>
      </c>
      <c r="I378" s="146" t="e">
        <f>IF(H378="Normal",#REF!,IF(H378="Recup",#REF!,IF(H378="CP journée",#REF!,IF(H378="Enceinte",#REF!,IF(H378="temps partiel",#REF!,IF(H378="Sans solde",#REF!,IF(H378="Arrêt",#REF!,IF(H378="CP matin",#REF!,IF(H378="Déplacement",#REF!,IF(H378="CP Après-midi",#REF!,IF(H378="Férié",#REF!,IF(H378="Maternité",#REF!,0))))))))))))</f>
        <v>#REF!</v>
      </c>
      <c r="J378" s="145" t="e">
        <f>IF(H378="Demi CP",I378,IF(AND(H378="Déplacement",N378="Arrivée Chine",B378&gt;=#REF!,B378&lt;=#REF!),(D378-C378)+(F378-E378)-#REF!,IF(AND(H378="Déplacement",N378="Arrivée Chine",B378&gt;#REF!,B378&lt;#REF!),(D378-C378)+(F378-E378)-#REF!,IF(AND(H378="Déplacement",N378="Arrivée Chine",B378&gt;#REF!),(D378-C378)+(F378-E378)-#REF!,IF(AND(H378="Déplacement",((D378-C378)+(F378-E378))&lt;I378),I378,IF(AND(H378="Déplacement",N378="Arrivée Chine",B378&lt;#REF!),(D378-C378)+(F378-E378)-#REF!,IF(AND(H378="Déplacement",N378="Retour Chine",B378&gt;=#REF!,B378&lt;=#REF!),(D378-C378)+(F378-E378)+#REF!,IF(AND(H378="Déplacement",N378="Retour Chine",B378&gt;#REF!,B378&lt;#REF!),(D378-C378)+(F378-E378)+#REF!,IF(AND(H378="Déplacement",N378="Retour Chine",B378&gt;#REF!),(D378-C378)+(F378-E378)+#REF!,IF(AND(H378="Déplacement",((D378-C378)+(F378-E378))&lt;I378),I378,IF(AND(H378="Déplacement",N378="Retour Chine",B378&lt;#REF!),(D378-C378)+(F378-E378)+#REF!,(D378-C378)+(F378-E378))))))))))))</f>
        <v>#REF!</v>
      </c>
      <c r="K378" s="153" t="e">
        <f>IF(L378&gt;0,#REF!-L378,0)</f>
        <v>#REF!</v>
      </c>
      <c r="L378" s="154" t="e">
        <f>IF(OR(H378="Recup"),#REF!-J378,#REF!)</f>
        <v>#REF!</v>
      </c>
      <c r="M378" s="199"/>
      <c r="N378" s="200"/>
      <c r="O378" s="149" t="e">
        <f t="shared" si="32"/>
        <v>#REF!</v>
      </c>
      <c r="P378" s="150" t="str">
        <f t="shared" si="33"/>
        <v/>
      </c>
      <c r="Q378" s="361"/>
      <c r="R378" s="381"/>
      <c r="S378" s="201"/>
      <c r="T378" s="399"/>
      <c r="U378" s="386"/>
      <c r="V378" s="113" t="s">
        <v>3</v>
      </c>
      <c r="W378" s="114" t="e">
        <f>IF(G374="Enceinte",(SUM(L374:L378))-COUNTIF(H374:H378,"Recup")*#REF!,SUM(L374:L378))</f>
        <v>#REF!</v>
      </c>
      <c r="X378" s="115" t="s">
        <v>59</v>
      </c>
      <c r="Y378" s="116">
        <f>COUNTIF(H374:H378,"sans solde")</f>
        <v>0</v>
      </c>
      <c r="Z378" s="328" t="s">
        <v>148</v>
      </c>
    </row>
    <row r="379" spans="1:29" s="41" customFormat="1" x14ac:dyDescent="0.25">
      <c r="A379" s="143" t="s">
        <v>60</v>
      </c>
      <c r="B379" s="144">
        <v>43456</v>
      </c>
      <c r="C379" s="203"/>
      <c r="D379" s="204"/>
      <c r="E379" s="204"/>
      <c r="F379" s="205"/>
      <c r="G379" s="378"/>
      <c r="H379" s="206"/>
      <c r="I379" s="146">
        <f>IF(H379="Normal",#REF!,IF(H379="Recup",#REF!,IF(H379="CP journée",#REF!,IF(H379="Enceinte",#REF!,IF(H379="temps partiel",#REF!,IF(H379="Sans solde",#REF!,IF(H379="Arrêt",#REF!,IF(H379="CP matin",#REF!,IF(H379="Déplacement",#REF!,IF(H379="CP Après-midi",#REF!,IF(H379="Férié",#REF!,IF(H379="Maternité",#REF!,0))))))))))))</f>
        <v>0</v>
      </c>
      <c r="J379" s="145" t="e">
        <f>IF(H379="Demi CP",I379,IF(AND(H379="Déplacement",N379="Arrivée Chine",B379&gt;=#REF!,B379&lt;=#REF!),(D379-C379)+(F379-E379)-#REF!,IF(AND(H379="Déplacement",N379="Arrivée Chine",B379&gt;#REF!,B379&lt;#REF!),(D379-C379)+(F379-E379)-#REF!,IF(AND(H379="Déplacement",N379="Arrivée Chine",B379&gt;#REF!),(D379-C379)+(F379-E379)-#REF!,IF(AND(H379="Déplacement",((D379-C379)+(F379-E379))&lt;I379),I379,IF(AND(H379="Déplacement",N379="Arrivée Chine",B379&lt;#REF!),(D379-C379)+(F379-E379)-#REF!,IF(AND(H379="Déplacement",N379="Retour Chine",B379&gt;=#REF!,B379&lt;=#REF!),(D379-C379)+(F379-E379)+#REF!,IF(AND(H379="Déplacement",N379="Retour Chine",B379&gt;#REF!,B379&lt;#REF!),(D379-C379)+(F379-E379)+#REF!,IF(AND(H379="Déplacement",N379="Retour Chine",B379&gt;#REF!),(D379-C379)+(F379-E379)+#REF!,IF(AND(H379="Déplacement",((D379-C379)+(F379-E379))&lt;I379),I379,IF(AND(H379="Déplacement",N379="Retour Chine",B379&lt;#REF!),(D379-C379)+(F379-E379)+#REF!,(D379-C379)+(F379-E379))))))))))))</f>
        <v>#REF!</v>
      </c>
      <c r="K379" s="161" t="e">
        <f>IF(L379&gt;0,#REF!-L379,0)</f>
        <v>#REF!</v>
      </c>
      <c r="L379" s="162" t="e">
        <f>IF(OR(H379="Recup"),#REF!-J379,#REF!)</f>
        <v>#REF!</v>
      </c>
      <c r="M379" s="199"/>
      <c r="N379" s="200"/>
      <c r="O379" s="149" t="e">
        <f t="shared" si="32"/>
        <v>#REF!</v>
      </c>
      <c r="P379" s="150" t="str">
        <f t="shared" si="33"/>
        <v/>
      </c>
      <c r="Q379" s="361"/>
      <c r="R379" s="381"/>
      <c r="S379" s="201"/>
      <c r="T379" s="399"/>
      <c r="U379" s="386"/>
      <c r="V379" s="119" t="s">
        <v>61</v>
      </c>
      <c r="W379" s="120" t="e">
        <f>IF(AND(G374="Temps partiel",Y376&gt;0),Y376-W380-W376-W377,0)</f>
        <v>#REF!</v>
      </c>
      <c r="X379" s="121" t="s">
        <v>62</v>
      </c>
      <c r="Y379" s="122">
        <f>COUNTIF(H374:H378,"CP journée")+(COUNTIF(H374:H378,"CP matin"))/2+(COUNTIF(H374:H378,"CP Après-midi"))/2</f>
        <v>0</v>
      </c>
      <c r="Z379" s="329"/>
    </row>
    <row r="380" spans="1:29" s="41" customFormat="1" ht="15.75" thickBot="1" x14ac:dyDescent="0.3">
      <c r="A380" s="164" t="s">
        <v>64</v>
      </c>
      <c r="B380" s="165">
        <v>43457</v>
      </c>
      <c r="C380" s="207"/>
      <c r="D380" s="208"/>
      <c r="E380" s="208"/>
      <c r="F380" s="209"/>
      <c r="G380" s="379"/>
      <c r="H380" s="210"/>
      <c r="I380" s="166">
        <f>IF(H380="Normal",#REF!,IF(H380="Recup",#REF!,IF(H380="CP journée",#REF!,IF(H380="Enceinte",#REF!,IF(H380="temps partiel",#REF!,IF(H380="Sans solde",#REF!,IF(H380="Arrêt",#REF!,IF(H380="CP matin",#REF!,IF(H380="Déplacement",#REF!,IF(H380="CP Après-midi",#REF!,IF(H380="Férié",#REF!,IF(H380="Maternité",#REF!,0))))))))))))</f>
        <v>0</v>
      </c>
      <c r="J380" s="167" t="e">
        <f>IF(H380="Demi CP",I380,IF(AND(H380="Déplacement",N380="Arrivée Chine",B380&gt;=#REF!,B380&lt;=#REF!),(D380-C380)+(F380-E380)-#REF!,IF(AND(H380="Déplacement",N380="Arrivée Chine",B380&gt;#REF!,B380&lt;#REF!),(D380-C380)+(F380-E380)-#REF!,IF(AND(H380="Déplacement",N380="Arrivée Chine",B380&gt;#REF!),(D380-C380)+(F380-E380)-#REF!,IF(AND(H380="Déplacement",((D380-C380)+(F380-E380))&lt;I380),I380,IF(AND(H380="Déplacement",N380="Arrivée Chine",B380&lt;#REF!),(D380-C380)+(F380-E380)-#REF!,IF(AND(H380="Déplacement",N380="Retour Chine",B380&gt;=#REF!,B380&lt;=#REF!),(D380-C380)+(F380-E380)+#REF!,IF(AND(H380="Déplacement",N380="Retour Chine",B380&gt;#REF!,B380&lt;#REF!),(D380-C380)+(F380-E380)+#REF!,IF(AND(H380="Déplacement",N380="Retour Chine",B380&gt;#REF!),(D380-C380)+(F380-E380)+#REF!,IF(AND(H380="Déplacement",((D380-C380)+(F380-E380))&lt;I380),I380,IF(AND(H380="Déplacement",N380="Retour Chine",B380&lt;#REF!),(D380-C380)+(F380-E380)+#REF!,(D380-C380)+(F380-E380))))))))))))</f>
        <v>#REF!</v>
      </c>
      <c r="K380" s="168" t="e">
        <f>IF(L380&gt;0,#REF!-L380,0)</f>
        <v>#REF!</v>
      </c>
      <c r="L380" s="169" t="e">
        <f>IF(OR(H380="Recup"),#REF!-J380,#REF!)</f>
        <v>#REF!</v>
      </c>
      <c r="M380" s="211"/>
      <c r="N380" s="212"/>
      <c r="O380" s="170" t="e">
        <f t="shared" si="32"/>
        <v>#REF!</v>
      </c>
      <c r="P380" s="171" t="str">
        <f t="shared" si="33"/>
        <v/>
      </c>
      <c r="Q380" s="362"/>
      <c r="R380" s="382"/>
      <c r="S380" s="213"/>
      <c r="T380" s="399"/>
      <c r="U380" s="387"/>
      <c r="V380" s="129" t="s">
        <v>65</v>
      </c>
      <c r="W380" s="130" t="e">
        <f>IF(AND(G374="Temps partiel",Y376&gt;3),Y376-3-W376-W377,0)</f>
        <v>#REF!</v>
      </c>
      <c r="X380" s="131" t="s">
        <v>66</v>
      </c>
      <c r="Y380" s="132" t="e">
        <f>W374+(W375*1.25)+(W376*1.5)+(W377*2)+(W379*1.1)+(W380*1.25)</f>
        <v>#REF!</v>
      </c>
      <c r="Z380" s="244" t="e">
        <f>IF(SUM(J374:J380)*24-SUM(I374:I380)*24&lt;0,(SUM(J374:J380)*24-SUM(I374:I380)*24),0)</f>
        <v>#REF!</v>
      </c>
    </row>
    <row r="381" spans="1:29" s="41" customFormat="1" ht="30" customHeight="1" x14ac:dyDescent="0.25">
      <c r="A381" s="133" t="s">
        <v>43</v>
      </c>
      <c r="B381" s="134">
        <v>43458</v>
      </c>
      <c r="C381" s="188">
        <v>0.375</v>
      </c>
      <c r="D381" s="189">
        <v>0.54166666666666663</v>
      </c>
      <c r="E381" s="189">
        <v>0.58333333333333337</v>
      </c>
      <c r="F381" s="190">
        <v>0.70833333333333337</v>
      </c>
      <c r="G381" s="377"/>
      <c r="H381" s="191" t="s">
        <v>44</v>
      </c>
      <c r="I381" s="136" t="e">
        <f>IF(H381="Normal",#REF!,IF(H381="Recup",#REF!,IF(H381="CP journée",#REF!,IF(H381="Enceinte",#REF!,IF(H381="temps partiel",#REF!,IF(H381="Sans solde",#REF!,IF(H381="Arrêt",#REF!,IF(H381="CP matin",#REF!,IF(H381="Déplacement",#REF!,IF(H381="CP Après-midi",#REF!,IF(H381="Férié",#REF!,IF(H381="Maternité",#REF!,0))))))))))))</f>
        <v>#REF!</v>
      </c>
      <c r="J381" s="135" t="e">
        <f>IF(H381="Demi CP",I381,IF(AND(H381="Déplacement",N381="Arrivée Chine",B381&gt;=#REF!,B381&lt;=#REF!),(D381-C381)+(F381-E381)-#REF!,IF(AND(H381="Déplacement",N381="Arrivée Chine",B381&gt;#REF!,B381&lt;#REF!),(D381-C381)+(F381-E381)-#REF!,IF(AND(H381="Déplacement",N381="Arrivée Chine",B381&gt;#REF!),(D381-C381)+(F381-E381)-#REF!,IF(AND(H381="Déplacement",((D381-C381)+(F381-E381))&lt;I381),I381,IF(AND(H381="Déplacement",N381="Arrivée Chine",B381&lt;#REF!),(D381-C381)+(F381-E381)-#REF!,IF(AND(H381="Déplacement",N381="Retour Chine",B381&gt;=#REF!,B381&lt;=#REF!),(D381-C381)+(F381-E381)+#REF!,IF(AND(H381="Déplacement",N381="Retour Chine",B381&gt;#REF!,B381&lt;#REF!),(D381-C381)+(F381-E381)+#REF!,IF(AND(H381="Déplacement",N381="Retour Chine",B381&gt;#REF!),(D381-C381)+(F381-E381)+#REF!,IF(AND(H381="Déplacement",((D381-C381)+(F381-E381))&lt;I381),I381,IF(AND(H381="Déplacement",N381="Retour Chine",B381&lt;#REF!),(D381-C381)+(F381-E381)+#REF!,(D381-C381)+(F381-E381))))))))))))</f>
        <v>#REF!</v>
      </c>
      <c r="K381" s="137" t="e">
        <f>IF(L381&gt;0,#REF!-L381,0)</f>
        <v>#REF!</v>
      </c>
      <c r="L381" s="138" t="e">
        <f>IF(OR(H381="Recup"),#REF!-J381,#REF!)</f>
        <v>#REF!</v>
      </c>
      <c r="M381" s="192"/>
      <c r="N381" s="193"/>
      <c r="O381" s="139" t="e">
        <f t="shared" si="32"/>
        <v>#REF!</v>
      </c>
      <c r="P381" s="140" t="str">
        <f t="shared" si="33"/>
        <v/>
      </c>
      <c r="Q381" s="391" t="s">
        <v>45</v>
      </c>
      <c r="R381" s="380" t="s">
        <v>46</v>
      </c>
      <c r="S381" s="194"/>
      <c r="T381" s="398" t="s">
        <v>134</v>
      </c>
      <c r="U381" s="385" t="s">
        <v>140</v>
      </c>
      <c r="V381" s="86" t="s">
        <v>49</v>
      </c>
      <c r="W381" s="87" t="e">
        <f>IF(AND(G381="",(Y383)&gt;0),Y383-W382-W383,IF(AND(G381="Enceinte",(Y383)&gt;0),Y383-W382-W383,0))</f>
        <v>#REF!</v>
      </c>
      <c r="X381" s="88" t="s">
        <v>34</v>
      </c>
      <c r="Y381" s="89" t="e">
        <f>(SUM(I381:I385)*24+SUM(K381:K385)*24)</f>
        <v>#REF!</v>
      </c>
      <c r="Z381" s="90" t="s">
        <v>50</v>
      </c>
    </row>
    <row r="382" spans="1:29" s="41" customFormat="1" ht="15.75" thickBot="1" x14ac:dyDescent="0.3">
      <c r="A382" s="143" t="s">
        <v>51</v>
      </c>
      <c r="B382" s="144">
        <v>43459</v>
      </c>
      <c r="C382" s="195">
        <v>0.375</v>
      </c>
      <c r="D382" s="196">
        <v>0.54166666666666663</v>
      </c>
      <c r="E382" s="196">
        <v>0.58333333333333337</v>
      </c>
      <c r="F382" s="197">
        <v>0.70833333333333337</v>
      </c>
      <c r="G382" s="378"/>
      <c r="H382" s="198" t="s">
        <v>44</v>
      </c>
      <c r="I382" s="146" t="e">
        <f>IF(H382="Normal",#REF!,IF(H382="Recup",#REF!,IF(H382="CP journée",#REF!,IF(H382="Enceinte",#REF!,IF(H382="temps partiel",#REF!,IF(H382="Sans solde",#REF!,IF(H382="Arrêt",#REF!,IF(H382="CP matin",#REF!,IF(H382="Déplacement",#REF!,IF(H382="CP Après-midi",#REF!,IF(H382="Férié",#REF!,IF(H382="Maternité",#REF!,0))))))))))))</f>
        <v>#REF!</v>
      </c>
      <c r="J382" s="145" t="e">
        <f>IF(H382="Demi CP",I382,IF(AND(H382="Déplacement",N382="Arrivée Chine",B382&gt;=#REF!,B382&lt;=#REF!),(D382-C382)+(F382-E382)-#REF!,IF(AND(H382="Déplacement",N382="Arrivée Chine",B382&gt;#REF!,B382&lt;#REF!),(D382-C382)+(F382-E382)-#REF!,IF(AND(H382="Déplacement",N382="Arrivée Chine",B382&gt;#REF!),(D382-C382)+(F382-E382)-#REF!,IF(AND(H382="Déplacement",((D382-C382)+(F382-E382))&lt;I382),I382,IF(AND(H382="Déplacement",N382="Arrivée Chine",B382&lt;#REF!),(D382-C382)+(F382-E382)-#REF!,IF(AND(H382="Déplacement",N382="Retour Chine",B382&gt;=#REF!,B382&lt;=#REF!),(D382-C382)+(F382-E382)+#REF!,IF(AND(H382="Déplacement",N382="Retour Chine",B382&gt;#REF!,B382&lt;#REF!),(D382-C382)+(F382-E382)+#REF!,IF(AND(H382="Déplacement",N382="Retour Chine",B382&gt;#REF!),(D382-C382)+(F382-E382)+#REF!,IF(AND(H382="Déplacement",((D382-C382)+(F382-E382))&lt;I382),I382,IF(AND(H382="Déplacement",N382="Retour Chine",B382&lt;#REF!),(D382-C382)+(F382-E382)+#REF!,(D382-C382)+(F382-E382))))))))))))</f>
        <v>#REF!</v>
      </c>
      <c r="K382" s="147" t="e">
        <f>IF(L382&gt;0,#REF!-L382,0)</f>
        <v>#REF!</v>
      </c>
      <c r="L382" s="148" t="e">
        <f>IF(OR(H382="Recup"),#REF!-J382,#REF!)</f>
        <v>#REF!</v>
      </c>
      <c r="M382" s="199"/>
      <c r="N382" s="200"/>
      <c r="O382" s="149" t="e">
        <f t="shared" si="32"/>
        <v>#REF!</v>
      </c>
      <c r="P382" s="150" t="str">
        <f t="shared" si="33"/>
        <v/>
      </c>
      <c r="Q382" s="361"/>
      <c r="R382" s="381"/>
      <c r="S382" s="201"/>
      <c r="T382" s="399"/>
      <c r="U382" s="386"/>
      <c r="V382" s="97" t="s">
        <v>52</v>
      </c>
      <c r="W382" s="98" t="e">
        <f>IF(AND(G381="",(Y382-35)&gt;0),(Y382-35-W383-W384),IF(AND(G381="Enceinte",(Y382-35)&gt;0),(Y382-35-W383-W384),0))</f>
        <v>#REF!</v>
      </c>
      <c r="X382" s="99" t="s">
        <v>35</v>
      </c>
      <c r="Y382" s="100" t="e">
        <f>(SUM(J381:J387))*24-(SUM(O381:O387))*24</f>
        <v>#REF!</v>
      </c>
      <c r="Z382" s="101">
        <f>SUM(P381:P387)</f>
        <v>0</v>
      </c>
    </row>
    <row r="383" spans="1:29" s="41" customFormat="1" ht="15.75" thickBot="1" x14ac:dyDescent="0.3">
      <c r="A383" s="143" t="s">
        <v>53</v>
      </c>
      <c r="B383" s="144">
        <v>43460</v>
      </c>
      <c r="C383" s="195">
        <v>0.375</v>
      </c>
      <c r="D383" s="196">
        <v>0.54166666666666663</v>
      </c>
      <c r="E383" s="196">
        <v>0.58333333333333337</v>
      </c>
      <c r="F383" s="197">
        <v>0.70833333333333337</v>
      </c>
      <c r="G383" s="378"/>
      <c r="H383" s="198" t="s">
        <v>44</v>
      </c>
      <c r="I383" s="146" t="e">
        <f>IF(H383="Normal",#REF!,IF(H383="Recup",#REF!,IF(H383="CP journée",#REF!,IF(H383="Enceinte",#REF!,IF(H383="temps partiel",#REF!,IF(H383="Sans solde",#REF!,IF(H383="Arrêt",#REF!,IF(H383="CP matin",#REF!,IF(H383="Déplacement",#REF!,IF(H383="CP Après-midi",#REF!,IF(H383="Férié",#REF!,IF(H383="Maternité",#REF!,0))))))))))))</f>
        <v>#REF!</v>
      </c>
      <c r="J383" s="145" t="e">
        <f>IF(H383="Demi CP",I383,IF(AND(H383="Déplacement",N383="Arrivée Chine",B383&gt;=#REF!,B383&lt;=#REF!),(D383-C383)+(F383-E383)-#REF!,IF(AND(H383="Déplacement",N383="Arrivée Chine",B383&gt;#REF!,B383&lt;#REF!),(D383-C383)+(F383-E383)-#REF!,IF(AND(H383="Déplacement",N383="Arrivée Chine",B383&gt;#REF!),(D383-C383)+(F383-E383)-#REF!,IF(AND(H383="Déplacement",((D383-C383)+(F383-E383))&lt;I383),I383,IF(AND(H383="Déplacement",N383="Arrivée Chine",B383&lt;#REF!),(D383-C383)+(F383-E383)-#REF!,IF(AND(H383="Déplacement",N383="Retour Chine",B383&gt;=#REF!,B383&lt;=#REF!),(D383-C383)+(F383-E383)+#REF!,IF(AND(H383="Déplacement",N383="Retour Chine",B383&gt;#REF!,B383&lt;#REF!),(D383-C383)+(F383-E383)+#REF!,IF(AND(H383="Déplacement",N383="Retour Chine",B383&gt;#REF!),(D383-C383)+(F383-E383)+#REF!,IF(AND(H383="Déplacement",((D383-C383)+(F383-E383))&lt;I383),I383,IF(AND(H383="Déplacement",N383="Retour Chine",B383&lt;#REF!),(D383-C383)+(F383-E383)+#REF!,(D383-C383)+(F383-E383))))))))))))</f>
        <v>#REF!</v>
      </c>
      <c r="K383" s="153" t="e">
        <f>IF(L383&gt;0,#REF!-L383,0)</f>
        <v>#REF!</v>
      </c>
      <c r="L383" s="154" t="e">
        <f>IF(OR(H383="Recup"),#REF!-J383,#REF!)</f>
        <v>#REF!</v>
      </c>
      <c r="M383" s="199"/>
      <c r="N383" s="200"/>
      <c r="O383" s="149" t="e">
        <f t="shared" si="32"/>
        <v>#REF!</v>
      </c>
      <c r="P383" s="150" t="str">
        <f t="shared" si="33"/>
        <v/>
      </c>
      <c r="Q383" s="361"/>
      <c r="R383" s="381"/>
      <c r="S383" s="201"/>
      <c r="T383" s="399"/>
      <c r="U383" s="386"/>
      <c r="V383" s="104">
        <v>0.5</v>
      </c>
      <c r="W383" s="98" t="e">
        <f>IF((Y382-43)&lt;0,0,(Y382-43))</f>
        <v>#REF!</v>
      </c>
      <c r="X383" s="105" t="s">
        <v>54</v>
      </c>
      <c r="Y383" s="106" t="e">
        <f>(Y382-Y381)-J387*24</f>
        <v>#REF!</v>
      </c>
      <c r="Z383" s="107" t="s">
        <v>55</v>
      </c>
    </row>
    <row r="384" spans="1:29" s="41" customFormat="1" ht="15.75" thickBot="1" x14ac:dyDescent="0.3">
      <c r="A384" s="143" t="s">
        <v>56</v>
      </c>
      <c r="B384" s="144">
        <v>43461</v>
      </c>
      <c r="C384" s="195">
        <v>0.375</v>
      </c>
      <c r="D384" s="196">
        <v>0.54166666666666663</v>
      </c>
      <c r="E384" s="196">
        <v>0.58333333333333337</v>
      </c>
      <c r="F384" s="197">
        <v>0.70833333333333337</v>
      </c>
      <c r="G384" s="378"/>
      <c r="H384" s="202" t="s">
        <v>44</v>
      </c>
      <c r="I384" s="146" t="e">
        <f>IF(H384="Normal",#REF!,IF(H384="Recup",#REF!,IF(H384="CP journée",#REF!,IF(H384="Enceinte",#REF!,IF(H384="temps partiel",#REF!,IF(H384="Sans solde",#REF!,IF(H384="Arrêt",#REF!,IF(H384="CP matin",#REF!,IF(H384="Déplacement",#REF!,IF(H384="CP Après-midi",#REF!,IF(H384="Férié",#REF!,IF(H384="Maternité",#REF!,0))))))))))))</f>
        <v>#REF!</v>
      </c>
      <c r="J384" s="145" t="e">
        <f>IF(H384="Demi CP",I384,IF(AND(H384="Déplacement",N384="Arrivée Chine",B384&gt;=#REF!,B384&lt;=#REF!),(D384-C384)+(F384-E384)-#REF!,IF(AND(H384="Déplacement",N384="Arrivée Chine",B384&gt;#REF!,B384&lt;#REF!),(D384-C384)+(F384-E384)-#REF!,IF(AND(H384="Déplacement",N384="Arrivée Chine",B384&gt;#REF!),(D384-C384)+(F384-E384)-#REF!,IF(AND(H384="Déplacement",((D384-C384)+(F384-E384))&lt;I384),I384,IF(AND(H384="Déplacement",N384="Arrivée Chine",B384&lt;#REF!),(D384-C384)+(F384-E384)-#REF!,IF(AND(H384="Déplacement",N384="Retour Chine",B384&gt;=#REF!,B384&lt;=#REF!),(D384-C384)+(F384-E384)+#REF!,IF(AND(H384="Déplacement",N384="Retour Chine",B384&gt;#REF!,B384&lt;#REF!),(D384-C384)+(F384-E384)+#REF!,IF(AND(H384="Déplacement",N384="Retour Chine",B384&gt;#REF!),(D384-C384)+(F384-E384)+#REF!,IF(AND(H384="Déplacement",((D384-C384)+(F384-E384))&lt;I384),I384,IF(AND(H384="Déplacement",N384="Retour Chine",B384&lt;#REF!),(D384-C384)+(F384-E384)+#REF!,(D384-C384)+(F384-E384))))))))))))</f>
        <v>#REF!</v>
      </c>
      <c r="K384" s="156" t="e">
        <f>IF(L384&gt;0,#REF!-L384,0)</f>
        <v>#REF!</v>
      </c>
      <c r="L384" s="157" t="e">
        <f>IF(OR(H384="Recup"),#REF!-J384,#REF!)</f>
        <v>#REF!</v>
      </c>
      <c r="M384" s="199"/>
      <c r="N384" s="200"/>
      <c r="O384" s="149" t="e">
        <f t="shared" si="32"/>
        <v>#REF!</v>
      </c>
      <c r="P384" s="150" t="str">
        <f t="shared" si="33"/>
        <v/>
      </c>
      <c r="Q384" s="361"/>
      <c r="R384" s="381"/>
      <c r="S384" s="201"/>
      <c r="T384" s="399"/>
      <c r="U384" s="386"/>
      <c r="V384" s="110">
        <v>1</v>
      </c>
      <c r="W384" s="98" t="e">
        <f>IF(M387="",J387*24,0)</f>
        <v>#REF!</v>
      </c>
      <c r="X384" s="111" t="s">
        <v>57</v>
      </c>
      <c r="Y384" s="112">
        <f>COUNTIF(H381:H385,"Arrêt")</f>
        <v>0</v>
      </c>
      <c r="Z384" s="107">
        <f>COUNTIF(H381:H385,"Férié")</f>
        <v>0</v>
      </c>
    </row>
    <row r="385" spans="1:26" s="41" customFormat="1" ht="15.75" customHeight="1" thickBot="1" x14ac:dyDescent="0.3">
      <c r="A385" s="143" t="s">
        <v>58</v>
      </c>
      <c r="B385" s="144">
        <v>43462</v>
      </c>
      <c r="C385" s="195">
        <v>0.375</v>
      </c>
      <c r="D385" s="196">
        <v>0.54166666666666663</v>
      </c>
      <c r="E385" s="196">
        <v>0.58333333333333337</v>
      </c>
      <c r="F385" s="197">
        <v>0.70833333333333337</v>
      </c>
      <c r="G385" s="378"/>
      <c r="H385" s="198" t="s">
        <v>44</v>
      </c>
      <c r="I385" s="146" t="e">
        <f>IF(H385="Normal",#REF!,IF(H385="Recup",#REF!,IF(H385="CP journée",#REF!,IF(H385="Enceinte",#REF!,IF(H385="temps partiel",#REF!,IF(H385="Sans solde",#REF!,IF(H385="Arrêt",#REF!,IF(H385="CP matin",#REF!,IF(H385="Déplacement",#REF!,IF(H385="CP Après-midi",#REF!,IF(H385="Férié",#REF!,IF(H385="Maternité",#REF!,0))))))))))))</f>
        <v>#REF!</v>
      </c>
      <c r="J385" s="145" t="e">
        <f>IF(H385="Demi CP",I385,IF(AND(H385="Déplacement",N385="Arrivée Chine",B385&gt;=#REF!,B385&lt;=#REF!),(D385-C385)+(F385-E385)-#REF!,IF(AND(H385="Déplacement",N385="Arrivée Chine",B385&gt;#REF!,B385&lt;#REF!),(D385-C385)+(F385-E385)-#REF!,IF(AND(H385="Déplacement",N385="Arrivée Chine",B385&gt;#REF!),(D385-C385)+(F385-E385)-#REF!,IF(AND(H385="Déplacement",((D385-C385)+(F385-E385))&lt;I385),I385,IF(AND(H385="Déplacement",N385="Arrivée Chine",B385&lt;#REF!),(D385-C385)+(F385-E385)-#REF!,IF(AND(H385="Déplacement",N385="Retour Chine",B385&gt;=#REF!,B385&lt;=#REF!),(D385-C385)+(F385-E385)+#REF!,IF(AND(H385="Déplacement",N385="Retour Chine",B385&gt;#REF!,B385&lt;#REF!),(D385-C385)+(F385-E385)+#REF!,IF(AND(H385="Déplacement",N385="Retour Chine",B385&gt;#REF!),(D385-C385)+(F385-E385)+#REF!,IF(AND(H385="Déplacement",((D385-C385)+(F385-E385))&lt;I385),I385,IF(AND(H385="Déplacement",N385="Retour Chine",B385&lt;#REF!),(D385-C385)+(F385-E385)+#REF!,(D385-C385)+(F385-E385))))))))))))</f>
        <v>#REF!</v>
      </c>
      <c r="K385" s="153" t="e">
        <f>IF(L385&gt;0,#REF!-L385,0)</f>
        <v>#REF!</v>
      </c>
      <c r="L385" s="154" t="e">
        <f>IF(OR(H385="Recup"),#REF!-J385,#REF!)</f>
        <v>#REF!</v>
      </c>
      <c r="M385" s="199"/>
      <c r="N385" s="200"/>
      <c r="O385" s="149" t="e">
        <f t="shared" si="32"/>
        <v>#REF!</v>
      </c>
      <c r="P385" s="150" t="str">
        <f t="shared" si="33"/>
        <v/>
      </c>
      <c r="Q385" s="361"/>
      <c r="R385" s="381"/>
      <c r="S385" s="201"/>
      <c r="T385" s="399"/>
      <c r="U385" s="386"/>
      <c r="V385" s="113" t="s">
        <v>3</v>
      </c>
      <c r="W385" s="114" t="e">
        <f>IF(G381="Enceinte",(SUM(L381:L385))-COUNTIF(H381:H385,"Recup")*#REF!,SUM(L381:L385))</f>
        <v>#REF!</v>
      </c>
      <c r="X385" s="115" t="s">
        <v>59</v>
      </c>
      <c r="Y385" s="116">
        <f>COUNTIF(H381:H385,"sans solde")</f>
        <v>0</v>
      </c>
      <c r="Z385" s="328" t="s">
        <v>148</v>
      </c>
    </row>
    <row r="386" spans="1:26" s="41" customFormat="1" x14ac:dyDescent="0.25">
      <c r="A386" s="143" t="s">
        <v>60</v>
      </c>
      <c r="B386" s="144">
        <v>43463</v>
      </c>
      <c r="C386" s="203"/>
      <c r="D386" s="204"/>
      <c r="E386" s="204"/>
      <c r="F386" s="205"/>
      <c r="G386" s="378"/>
      <c r="H386" s="206"/>
      <c r="I386" s="146">
        <f>IF(H386="Normal",#REF!,IF(H386="Recup",#REF!,IF(H386="CP journée",#REF!,IF(H386="Enceinte",#REF!,IF(H386="temps partiel",#REF!,IF(H386="Sans solde",#REF!,IF(H386="Arrêt",#REF!,IF(H386="CP matin",#REF!,IF(H386="Déplacement",#REF!,IF(H386="CP Après-midi",#REF!,IF(H386="Férié",#REF!,IF(H386="Maternité",#REF!,0))))))))))))</f>
        <v>0</v>
      </c>
      <c r="J386" s="145" t="e">
        <f>IF(H386="Demi CP",I386,IF(AND(H386="Déplacement",N386="Arrivée Chine",B386&gt;=#REF!,B386&lt;=#REF!),(D386-C386)+(F386-E386)-#REF!,IF(AND(H386="Déplacement",N386="Arrivée Chine",B386&gt;#REF!,B386&lt;#REF!),(D386-C386)+(F386-E386)-#REF!,IF(AND(H386="Déplacement",N386="Arrivée Chine",B386&gt;#REF!),(D386-C386)+(F386-E386)-#REF!,IF(AND(H386="Déplacement",((D386-C386)+(F386-E386))&lt;I386),I386,IF(AND(H386="Déplacement",N386="Arrivée Chine",B386&lt;#REF!),(D386-C386)+(F386-E386)-#REF!,IF(AND(H386="Déplacement",N386="Retour Chine",B386&gt;=#REF!,B386&lt;=#REF!),(D386-C386)+(F386-E386)+#REF!,IF(AND(H386="Déplacement",N386="Retour Chine",B386&gt;#REF!,B386&lt;#REF!),(D386-C386)+(F386-E386)+#REF!,IF(AND(H386="Déplacement",N386="Retour Chine",B386&gt;#REF!),(D386-C386)+(F386-E386)+#REF!,IF(AND(H386="Déplacement",((D386-C386)+(F386-E386))&lt;I386),I386,IF(AND(H386="Déplacement",N386="Retour Chine",B386&lt;#REF!),(D386-C386)+(F386-E386)+#REF!,(D386-C386)+(F386-E386))))))))))))</f>
        <v>#REF!</v>
      </c>
      <c r="K386" s="161" t="e">
        <f>IF(L386&gt;0,#REF!-L386,0)</f>
        <v>#REF!</v>
      </c>
      <c r="L386" s="162" t="e">
        <f>IF(OR(H386="Recup"),#REF!-J386,#REF!)</f>
        <v>#REF!</v>
      </c>
      <c r="M386" s="199"/>
      <c r="N386" s="200"/>
      <c r="O386" s="149" t="e">
        <f t="shared" si="32"/>
        <v>#REF!</v>
      </c>
      <c r="P386" s="150" t="str">
        <f t="shared" si="33"/>
        <v/>
      </c>
      <c r="Q386" s="361"/>
      <c r="R386" s="381"/>
      <c r="S386" s="201"/>
      <c r="T386" s="399"/>
      <c r="U386" s="386"/>
      <c r="V386" s="119" t="s">
        <v>61</v>
      </c>
      <c r="W386" s="120" t="e">
        <f>IF(AND(G381="Temps partiel",Y383&gt;0),Y383-W387-W383-W384,0)</f>
        <v>#REF!</v>
      </c>
      <c r="X386" s="121" t="s">
        <v>62</v>
      </c>
      <c r="Y386" s="122">
        <f>COUNTIF(H381:H385,"CP journée")+(COUNTIF(H381:H385,"CP matin"))/2+(COUNTIF(H381:H385,"CP Après-midi"))/2</f>
        <v>0</v>
      </c>
      <c r="Z386" s="329"/>
    </row>
    <row r="387" spans="1:26" s="41" customFormat="1" ht="15.75" thickBot="1" x14ac:dyDescent="0.3">
      <c r="A387" s="245" t="s">
        <v>64</v>
      </c>
      <c r="B387" s="165">
        <v>43464</v>
      </c>
      <c r="C387" s="207"/>
      <c r="D387" s="208"/>
      <c r="E387" s="208"/>
      <c r="F387" s="209"/>
      <c r="G387" s="379"/>
      <c r="H387" s="210"/>
      <c r="I387" s="246">
        <f>IF(H387="Normal",#REF!,IF(H387="Recup",#REF!,IF(H387="CP journée",#REF!,IF(H387="Enceinte",#REF!,IF(H387="temps partiel",#REF!,IF(H387="Sans solde",#REF!,IF(H387="Arrêt",#REF!,IF(H387="CP matin",#REF!,IF(H387="Déplacement",#REF!,IF(H387="CP Après-midi",#REF!,IF(H387="Férié",#REF!,IF(H387="Maternité",#REF!,0))))))))))))</f>
        <v>0</v>
      </c>
      <c r="J387" s="167" t="e">
        <f>IF(H387="Demi CP",I387,IF(AND(H387="Déplacement",N387="Arrivée Chine",B387&gt;=#REF!,B387&lt;=#REF!),(D387-C387)+(F387-E387)-#REF!,IF(AND(H387="Déplacement",N387="Arrivée Chine",B387&gt;#REF!,B387&lt;#REF!),(D387-C387)+(F387-E387)-#REF!,IF(AND(H387="Déplacement",N387="Arrivée Chine",B387&gt;#REF!),(D387-C387)+(F387-E387)-#REF!,IF(AND(H387="Déplacement",((D387-C387)+(F387-E387))&lt;I387),I387,IF(AND(H387="Déplacement",N387="Arrivée Chine",B387&lt;#REF!),(D387-C387)+(F387-E387)-#REF!,IF(AND(H387="Déplacement",N387="Retour Chine",B387&gt;=#REF!,B387&lt;=#REF!),(D387-C387)+(F387-E387)+#REF!,IF(AND(H387="Déplacement",N387="Retour Chine",B387&gt;#REF!,B387&lt;#REF!),(D387-C387)+(F387-E387)+#REF!,IF(AND(H387="Déplacement",N387="Retour Chine",B387&gt;#REF!),(D387-C387)+(F387-E387)+#REF!,IF(AND(H387="Déplacement",((D387-C387)+(F387-E387))&lt;I387),I387,IF(AND(H387="Déplacement",N387="Retour Chine",B387&lt;#REF!),(D387-C387)+(F387-E387)+#REF!,(D387-C387)+(F387-E387))))))))))))</f>
        <v>#REF!</v>
      </c>
      <c r="K387" s="168" t="e">
        <f>IF(L387&gt;0,#REF!-L387,0)</f>
        <v>#REF!</v>
      </c>
      <c r="L387" s="169" t="e">
        <f>IF(OR(H387="Recup"),#REF!-J387,#REF!)</f>
        <v>#REF!</v>
      </c>
      <c r="M387" s="211"/>
      <c r="N387" s="212"/>
      <c r="O387" s="170" t="e">
        <f t="shared" si="32"/>
        <v>#REF!</v>
      </c>
      <c r="P387" s="171" t="str">
        <f t="shared" si="33"/>
        <v/>
      </c>
      <c r="Q387" s="362"/>
      <c r="R387" s="382"/>
      <c r="S387" s="213"/>
      <c r="T387" s="399"/>
      <c r="U387" s="387"/>
      <c r="V387" s="129" t="s">
        <v>65</v>
      </c>
      <c r="W387" s="130" t="e">
        <f>IF(AND(G381="Temps partiel",Y383&gt;3),Y383-3-W383-W384,0)</f>
        <v>#REF!</v>
      </c>
      <c r="X387" s="131" t="s">
        <v>66</v>
      </c>
      <c r="Y387" s="132" t="e">
        <f>W381+(W382*1.25)+(W383*1.5)+(W384*2)+(W386*1.1)+(W387*1.25)</f>
        <v>#REF!</v>
      </c>
      <c r="Z387" s="244" t="e">
        <f>IF(SUM(J381:J387)*24-SUM(I381:I387)*24&lt;0,(SUM(J381:J387)*24-SUM(I381:I387)*24),0)</f>
        <v>#REF!</v>
      </c>
    </row>
    <row r="388" spans="1:26" s="41" customFormat="1" ht="30" customHeight="1" x14ac:dyDescent="0.25">
      <c r="A388" s="1"/>
      <c r="B388" s="1"/>
      <c r="C388" s="259"/>
      <c r="D388" s="259"/>
      <c r="E388" s="259"/>
      <c r="F388" s="259"/>
      <c r="G388" s="259"/>
      <c r="H388" s="259"/>
      <c r="I388" s="1"/>
      <c r="J388" s="1"/>
      <c r="K388" s="1"/>
      <c r="L388" s="1"/>
      <c r="M388" s="259"/>
      <c r="N388" s="259"/>
      <c r="O388" s="1"/>
      <c r="P388" s="1"/>
      <c r="Q388" s="259"/>
      <c r="R388" s="259"/>
      <c r="S388" s="303"/>
      <c r="T388" s="20"/>
      <c r="U388" s="1"/>
      <c r="V388" s="1"/>
      <c r="W388" s="1"/>
      <c r="X388" s="1"/>
      <c r="Y388" s="1"/>
      <c r="Z388" s="1"/>
    </row>
    <row r="389" spans="1:26" s="41" customFormat="1" x14ac:dyDescent="0.25">
      <c r="A389" s="1"/>
      <c r="B389" s="1"/>
      <c r="C389" s="259"/>
      <c r="D389" s="259"/>
      <c r="E389" s="259"/>
      <c r="F389" s="259"/>
      <c r="G389" s="259"/>
      <c r="H389" s="259"/>
      <c r="I389" s="1"/>
      <c r="J389" s="1"/>
      <c r="K389" s="1"/>
      <c r="L389" s="1"/>
      <c r="M389" s="259"/>
      <c r="N389" s="259"/>
      <c r="O389" s="1"/>
      <c r="P389" s="1"/>
      <c r="Q389" s="259"/>
      <c r="R389" s="259"/>
      <c r="S389" s="303"/>
      <c r="T389" s="20"/>
      <c r="U389" s="1"/>
      <c r="V389" s="1"/>
      <c r="W389" s="1"/>
      <c r="X389" s="1"/>
      <c r="Y389" s="1"/>
      <c r="Z389" s="1"/>
    </row>
    <row r="390" spans="1:26" s="41" customFormat="1" x14ac:dyDescent="0.25">
      <c r="A390" s="1"/>
      <c r="B390" s="1"/>
      <c r="C390" s="259"/>
      <c r="D390" s="259"/>
      <c r="E390" s="259"/>
      <c r="F390" s="259"/>
      <c r="G390" s="259"/>
      <c r="H390" s="259"/>
      <c r="I390" s="1"/>
      <c r="J390" s="1"/>
      <c r="K390" s="1"/>
      <c r="L390" s="1"/>
      <c r="M390" s="259"/>
      <c r="N390" s="259"/>
      <c r="O390" s="1"/>
      <c r="P390" s="1"/>
      <c r="Q390" s="259"/>
      <c r="R390" s="259"/>
      <c r="S390" s="303"/>
      <c r="T390" s="20"/>
      <c r="U390" s="1"/>
      <c r="V390" s="1"/>
      <c r="W390" s="1"/>
      <c r="X390" s="1"/>
      <c r="Y390" s="1"/>
      <c r="Z390" s="1"/>
    </row>
    <row r="391" spans="1:26" s="41" customFormat="1" x14ac:dyDescent="0.25">
      <c r="A391" s="1"/>
      <c r="B391" s="1"/>
      <c r="C391" s="259"/>
      <c r="D391" s="259"/>
      <c r="E391" s="259"/>
      <c r="F391" s="259"/>
      <c r="G391" s="259"/>
      <c r="H391" s="259"/>
      <c r="I391" s="1"/>
      <c r="J391" s="1"/>
      <c r="K391" s="1"/>
      <c r="L391" s="1"/>
      <c r="M391" s="259"/>
      <c r="N391" s="259"/>
      <c r="O391" s="1"/>
      <c r="P391" s="1"/>
      <c r="Q391" s="259"/>
      <c r="R391" s="259"/>
      <c r="S391" s="303"/>
      <c r="T391" s="20"/>
      <c r="U391" s="1"/>
      <c r="V391" s="1"/>
      <c r="W391" s="1"/>
      <c r="X391" s="1"/>
      <c r="Y391" s="1"/>
      <c r="Z391" s="1"/>
    </row>
    <row r="392" spans="1:26" s="41" customFormat="1" ht="15.75" customHeight="1" x14ac:dyDescent="0.25">
      <c r="A392" s="1"/>
      <c r="B392" s="1"/>
      <c r="C392" s="259"/>
      <c r="D392" s="259"/>
      <c r="E392" s="259"/>
      <c r="F392" s="259"/>
      <c r="G392" s="259"/>
      <c r="H392" s="259"/>
      <c r="I392" s="1"/>
      <c r="J392" s="1"/>
      <c r="K392" s="1"/>
      <c r="L392" s="1"/>
      <c r="M392" s="259"/>
      <c r="N392" s="259"/>
      <c r="O392" s="1"/>
      <c r="P392" s="1"/>
      <c r="Q392" s="259"/>
      <c r="R392" s="259"/>
      <c r="S392" s="303"/>
      <c r="T392" s="20"/>
      <c r="U392" s="1"/>
      <c r="V392" s="1"/>
      <c r="W392" s="1"/>
      <c r="X392" s="1"/>
      <c r="Y392" s="1"/>
      <c r="Z392" s="1"/>
    </row>
    <row r="393" spans="1:26" s="41" customFormat="1" x14ac:dyDescent="0.25">
      <c r="A393" s="1"/>
      <c r="B393" s="1"/>
      <c r="C393" s="259"/>
      <c r="D393" s="259"/>
      <c r="E393" s="259"/>
      <c r="F393" s="259"/>
      <c r="G393" s="259"/>
      <c r="H393" s="259"/>
      <c r="I393" s="1"/>
      <c r="J393" s="1"/>
      <c r="K393" s="1"/>
      <c r="L393" s="1"/>
      <c r="M393" s="259"/>
      <c r="N393" s="259"/>
      <c r="O393" s="1"/>
      <c r="P393" s="1"/>
      <c r="Q393" s="259"/>
      <c r="R393" s="259"/>
      <c r="S393" s="303"/>
      <c r="T393" s="20"/>
      <c r="U393" s="1"/>
      <c r="V393" s="1"/>
      <c r="W393" s="1"/>
      <c r="X393" s="1"/>
      <c r="Y393" s="1"/>
      <c r="Z393" s="1"/>
    </row>
    <row r="394" spans="1:26" s="41" customFormat="1" x14ac:dyDescent="0.25">
      <c r="A394" s="1"/>
      <c r="B394" s="1"/>
      <c r="C394" s="259"/>
      <c r="D394" s="259"/>
      <c r="E394" s="259"/>
      <c r="F394" s="259"/>
      <c r="G394" s="259"/>
      <c r="H394" s="259"/>
      <c r="I394" s="1"/>
      <c r="J394" s="1"/>
      <c r="K394" s="1"/>
      <c r="L394" s="1"/>
      <c r="M394" s="259"/>
      <c r="N394" s="259"/>
      <c r="O394" s="1"/>
      <c r="P394" s="1"/>
      <c r="Q394" s="259"/>
      <c r="R394" s="259"/>
      <c r="S394" s="303"/>
      <c r="T394" s="20"/>
      <c r="U394" s="1"/>
      <c r="V394" s="1"/>
      <c r="W394" s="1"/>
      <c r="X394" s="1"/>
      <c r="Y394" s="1"/>
      <c r="Z394" s="1"/>
    </row>
    <row r="395" spans="1:26" ht="15" customHeight="1" x14ac:dyDescent="0.25">
      <c r="C395" s="259"/>
      <c r="D395" s="259"/>
      <c r="E395" s="259"/>
      <c r="F395" s="259"/>
      <c r="G395" s="259"/>
      <c r="H395" s="259"/>
      <c r="M395" s="259"/>
      <c r="N395" s="303"/>
      <c r="Q395" s="259"/>
      <c r="R395" s="259"/>
      <c r="S395" s="303"/>
      <c r="Y395" s="1"/>
    </row>
    <row r="396" spans="1:26" x14ac:dyDescent="0.25">
      <c r="C396" s="259"/>
      <c r="D396" s="259"/>
      <c r="E396" s="259"/>
      <c r="F396" s="259"/>
      <c r="G396" s="259"/>
      <c r="H396" s="259"/>
      <c r="M396" s="259"/>
      <c r="N396" s="303"/>
      <c r="Q396" s="259"/>
      <c r="R396" s="259"/>
      <c r="S396" s="303"/>
      <c r="Y396" s="1"/>
    </row>
    <row r="397" spans="1:26" x14ac:dyDescent="0.25">
      <c r="C397" s="259"/>
      <c r="D397" s="259"/>
      <c r="E397" s="259"/>
      <c r="F397" s="259"/>
      <c r="G397" s="259"/>
      <c r="H397" s="259"/>
      <c r="M397" s="259"/>
      <c r="N397" s="303"/>
      <c r="Q397" s="259"/>
      <c r="R397" s="259"/>
      <c r="S397" s="303"/>
      <c r="Y397" s="1"/>
    </row>
    <row r="398" spans="1:26" x14ac:dyDescent="0.25">
      <c r="C398" s="259"/>
      <c r="D398" s="259"/>
      <c r="E398" s="259"/>
      <c r="F398" s="259"/>
      <c r="G398" s="259"/>
      <c r="H398" s="259"/>
      <c r="M398" s="259"/>
      <c r="N398" s="303"/>
      <c r="Q398" s="259"/>
      <c r="R398" s="259"/>
      <c r="S398" s="303"/>
      <c r="Y398" s="1"/>
    </row>
    <row r="399" spans="1:26" x14ac:dyDescent="0.25">
      <c r="C399" s="259"/>
      <c r="D399" s="259"/>
      <c r="E399" s="259"/>
      <c r="F399" s="259"/>
      <c r="G399" s="259"/>
      <c r="H399" s="259"/>
      <c r="M399" s="259"/>
      <c r="N399" s="303"/>
      <c r="Q399" s="259"/>
      <c r="R399" s="259"/>
      <c r="S399" s="303"/>
      <c r="Y399" s="1"/>
    </row>
    <row r="400" spans="1:26" x14ac:dyDescent="0.25">
      <c r="C400" s="259"/>
      <c r="D400" s="259"/>
      <c r="E400" s="259"/>
      <c r="F400" s="259"/>
      <c r="G400" s="259"/>
      <c r="H400" s="259"/>
      <c r="M400" s="259"/>
      <c r="N400" s="303"/>
      <c r="Q400" s="259"/>
      <c r="R400" s="259"/>
      <c r="S400" s="303"/>
      <c r="Y400" s="1"/>
    </row>
    <row r="401" spans="25:25" x14ac:dyDescent="0.25">
      <c r="Y401" s="1"/>
    </row>
    <row r="402" spans="25:25" ht="15" customHeight="1" x14ac:dyDescent="0.25">
      <c r="Y402" s="1"/>
    </row>
  </sheetData>
  <sheetProtection autoFilter="0"/>
  <mergeCells count="367">
    <mergeCell ref="AC375:AC376"/>
    <mergeCell ref="Z378:Z379"/>
    <mergeCell ref="G381:G387"/>
    <mergeCell ref="Q381:Q387"/>
    <mergeCell ref="R381:R387"/>
    <mergeCell ref="T381:T387"/>
    <mergeCell ref="U381:U387"/>
    <mergeCell ref="Z385:Z386"/>
    <mergeCell ref="G374:G380"/>
    <mergeCell ref="Q374:Q380"/>
    <mergeCell ref="R374:R380"/>
    <mergeCell ref="T374:T380"/>
    <mergeCell ref="U374:U380"/>
    <mergeCell ref="AB375:AB376"/>
    <mergeCell ref="G367:G373"/>
    <mergeCell ref="Q367:Q373"/>
    <mergeCell ref="R367:R373"/>
    <mergeCell ref="T367:T373"/>
    <mergeCell ref="U367:U373"/>
    <mergeCell ref="Z371:Z372"/>
    <mergeCell ref="G360:G366"/>
    <mergeCell ref="Q360:Q366"/>
    <mergeCell ref="R360:R366"/>
    <mergeCell ref="T360:T366"/>
    <mergeCell ref="U360:U366"/>
    <mergeCell ref="Z364:Z365"/>
    <mergeCell ref="AC347:AC348"/>
    <mergeCell ref="Z350:Z351"/>
    <mergeCell ref="G353:G359"/>
    <mergeCell ref="Q353:Q359"/>
    <mergeCell ref="R353:R359"/>
    <mergeCell ref="T353:T359"/>
    <mergeCell ref="U353:U359"/>
    <mergeCell ref="Z357:Z358"/>
    <mergeCell ref="G346:G352"/>
    <mergeCell ref="Q346:Q352"/>
    <mergeCell ref="R346:R352"/>
    <mergeCell ref="T346:T352"/>
    <mergeCell ref="U346:U352"/>
    <mergeCell ref="AB347:AB348"/>
    <mergeCell ref="G339:G345"/>
    <mergeCell ref="Q339:Q345"/>
    <mergeCell ref="R339:R345"/>
    <mergeCell ref="T339:T345"/>
    <mergeCell ref="U339:U345"/>
    <mergeCell ref="Z343:Z344"/>
    <mergeCell ref="G332:G338"/>
    <mergeCell ref="Q332:Q338"/>
    <mergeCell ref="R332:R338"/>
    <mergeCell ref="T332:T338"/>
    <mergeCell ref="U332:U338"/>
    <mergeCell ref="Z336:Z337"/>
    <mergeCell ref="AC319:AC320"/>
    <mergeCell ref="Z322:Z323"/>
    <mergeCell ref="G325:G331"/>
    <mergeCell ref="Q325:Q331"/>
    <mergeCell ref="R325:R331"/>
    <mergeCell ref="T325:T331"/>
    <mergeCell ref="U325:U331"/>
    <mergeCell ref="Z329:Z330"/>
    <mergeCell ref="G318:G324"/>
    <mergeCell ref="Q318:Q324"/>
    <mergeCell ref="R318:R324"/>
    <mergeCell ref="T318:T324"/>
    <mergeCell ref="U318:U324"/>
    <mergeCell ref="AB319:AB320"/>
    <mergeCell ref="G311:G317"/>
    <mergeCell ref="Q311:Q317"/>
    <mergeCell ref="R311:R317"/>
    <mergeCell ref="T311:T317"/>
    <mergeCell ref="U311:U317"/>
    <mergeCell ref="Z315:Z316"/>
    <mergeCell ref="G304:G310"/>
    <mergeCell ref="Q304:Q310"/>
    <mergeCell ref="R304:R310"/>
    <mergeCell ref="T304:T310"/>
    <mergeCell ref="U304:U310"/>
    <mergeCell ref="Z308:Z309"/>
    <mergeCell ref="G297:G303"/>
    <mergeCell ref="Q297:Q303"/>
    <mergeCell ref="R297:R303"/>
    <mergeCell ref="T297:T303"/>
    <mergeCell ref="U297:U303"/>
    <mergeCell ref="Z301:Z302"/>
    <mergeCell ref="AC284:AC285"/>
    <mergeCell ref="Z287:Z288"/>
    <mergeCell ref="G290:G296"/>
    <mergeCell ref="Q290:Q296"/>
    <mergeCell ref="R290:R296"/>
    <mergeCell ref="T290:T296"/>
    <mergeCell ref="U290:U296"/>
    <mergeCell ref="Z294:Z295"/>
    <mergeCell ref="G283:G289"/>
    <mergeCell ref="Q283:Q289"/>
    <mergeCell ref="R283:R289"/>
    <mergeCell ref="T283:T289"/>
    <mergeCell ref="U283:U289"/>
    <mergeCell ref="AB284:AB285"/>
    <mergeCell ref="G276:G282"/>
    <mergeCell ref="Q276:Q282"/>
    <mergeCell ref="R276:R282"/>
    <mergeCell ref="T276:T282"/>
    <mergeCell ref="U276:U282"/>
    <mergeCell ref="Z280:Z281"/>
    <mergeCell ref="G269:G275"/>
    <mergeCell ref="Q269:Q275"/>
    <mergeCell ref="R269:R275"/>
    <mergeCell ref="T269:T275"/>
    <mergeCell ref="U269:U275"/>
    <mergeCell ref="Z273:Z274"/>
    <mergeCell ref="AC256:AC257"/>
    <mergeCell ref="Z259:Z260"/>
    <mergeCell ref="G262:G268"/>
    <mergeCell ref="Q262:Q268"/>
    <mergeCell ref="R262:R268"/>
    <mergeCell ref="T262:T268"/>
    <mergeCell ref="U262:U268"/>
    <mergeCell ref="Z266:Z267"/>
    <mergeCell ref="G255:G261"/>
    <mergeCell ref="Q255:Q261"/>
    <mergeCell ref="R255:R261"/>
    <mergeCell ref="T255:T261"/>
    <mergeCell ref="U255:U261"/>
    <mergeCell ref="AB256:AB257"/>
    <mergeCell ref="G248:G254"/>
    <mergeCell ref="Q248:Q254"/>
    <mergeCell ref="R248:R254"/>
    <mergeCell ref="T248:T254"/>
    <mergeCell ref="U248:U254"/>
    <mergeCell ref="Z252:Z253"/>
    <mergeCell ref="G241:G247"/>
    <mergeCell ref="Q241:Q247"/>
    <mergeCell ref="R241:R247"/>
    <mergeCell ref="T241:T247"/>
    <mergeCell ref="U241:U247"/>
    <mergeCell ref="Z245:Z246"/>
    <mergeCell ref="AC228:AC229"/>
    <mergeCell ref="Z231:Z232"/>
    <mergeCell ref="G234:G240"/>
    <mergeCell ref="Q234:Q240"/>
    <mergeCell ref="R234:R240"/>
    <mergeCell ref="T234:T240"/>
    <mergeCell ref="U234:U240"/>
    <mergeCell ref="Z238:Z239"/>
    <mergeCell ref="G227:G233"/>
    <mergeCell ref="Q227:Q233"/>
    <mergeCell ref="R227:R233"/>
    <mergeCell ref="T227:T233"/>
    <mergeCell ref="U227:U233"/>
    <mergeCell ref="AB228:AB229"/>
    <mergeCell ref="G220:G226"/>
    <mergeCell ref="Q220:Q226"/>
    <mergeCell ref="R220:R226"/>
    <mergeCell ref="T220:T226"/>
    <mergeCell ref="U220:U226"/>
    <mergeCell ref="Z224:Z225"/>
    <mergeCell ref="G213:G219"/>
    <mergeCell ref="Q213:Q219"/>
    <mergeCell ref="R213:R219"/>
    <mergeCell ref="T213:T219"/>
    <mergeCell ref="U213:U219"/>
    <mergeCell ref="Z217:Z218"/>
    <mergeCell ref="G206:G212"/>
    <mergeCell ref="Q206:Q212"/>
    <mergeCell ref="R206:R212"/>
    <mergeCell ref="T206:T212"/>
    <mergeCell ref="U206:U212"/>
    <mergeCell ref="Z210:Z211"/>
    <mergeCell ref="AC193:AC194"/>
    <mergeCell ref="Z196:Z197"/>
    <mergeCell ref="G199:G205"/>
    <mergeCell ref="Q199:Q205"/>
    <mergeCell ref="R199:R205"/>
    <mergeCell ref="T199:T205"/>
    <mergeCell ref="U199:U205"/>
    <mergeCell ref="Z203:Z204"/>
    <mergeCell ref="G192:G198"/>
    <mergeCell ref="Q192:Q198"/>
    <mergeCell ref="R192:R198"/>
    <mergeCell ref="T192:T198"/>
    <mergeCell ref="U192:U198"/>
    <mergeCell ref="AB193:AB194"/>
    <mergeCell ref="G185:G191"/>
    <mergeCell ref="Q185:Q191"/>
    <mergeCell ref="R185:R191"/>
    <mergeCell ref="T185:T191"/>
    <mergeCell ref="U185:U191"/>
    <mergeCell ref="Z189:Z190"/>
    <mergeCell ref="G178:G184"/>
    <mergeCell ref="Q178:Q184"/>
    <mergeCell ref="R178:R184"/>
    <mergeCell ref="T178:T184"/>
    <mergeCell ref="U178:U184"/>
    <mergeCell ref="Z182:Z183"/>
    <mergeCell ref="AC165:AC166"/>
    <mergeCell ref="Z168:Z169"/>
    <mergeCell ref="G171:G177"/>
    <mergeCell ref="Q171:Q177"/>
    <mergeCell ref="R171:R177"/>
    <mergeCell ref="T171:T177"/>
    <mergeCell ref="U171:U177"/>
    <mergeCell ref="Z175:Z176"/>
    <mergeCell ref="G164:G170"/>
    <mergeCell ref="Q164:Q170"/>
    <mergeCell ref="R164:R170"/>
    <mergeCell ref="T164:T170"/>
    <mergeCell ref="U164:U170"/>
    <mergeCell ref="AB165:AB166"/>
    <mergeCell ref="G157:G163"/>
    <mergeCell ref="Q157:Q163"/>
    <mergeCell ref="R157:R163"/>
    <mergeCell ref="T157:T163"/>
    <mergeCell ref="U157:U163"/>
    <mergeCell ref="Z161:Z162"/>
    <mergeCell ref="G150:G156"/>
    <mergeCell ref="Q150:Q156"/>
    <mergeCell ref="R150:R156"/>
    <mergeCell ref="T150:T156"/>
    <mergeCell ref="U150:U156"/>
    <mergeCell ref="Z154:Z155"/>
    <mergeCell ref="AC137:AC138"/>
    <mergeCell ref="Z140:Z141"/>
    <mergeCell ref="G143:G149"/>
    <mergeCell ref="Q143:Q149"/>
    <mergeCell ref="R143:R149"/>
    <mergeCell ref="T143:T149"/>
    <mergeCell ref="U143:U149"/>
    <mergeCell ref="Z147:Z148"/>
    <mergeCell ref="G136:G142"/>
    <mergeCell ref="Q136:Q142"/>
    <mergeCell ref="R136:R142"/>
    <mergeCell ref="T136:T142"/>
    <mergeCell ref="U136:U142"/>
    <mergeCell ref="AB137:AB138"/>
    <mergeCell ref="G129:G135"/>
    <mergeCell ref="Q129:Q135"/>
    <mergeCell ref="R129:R135"/>
    <mergeCell ref="T129:T135"/>
    <mergeCell ref="U129:U135"/>
    <mergeCell ref="Z133:Z134"/>
    <mergeCell ref="G122:G128"/>
    <mergeCell ref="Q122:Q128"/>
    <mergeCell ref="R122:R128"/>
    <mergeCell ref="T122:T128"/>
    <mergeCell ref="U122:U128"/>
    <mergeCell ref="Z126:Z127"/>
    <mergeCell ref="G115:G121"/>
    <mergeCell ref="Q115:Q121"/>
    <mergeCell ref="R115:R121"/>
    <mergeCell ref="T115:T121"/>
    <mergeCell ref="U115:U121"/>
    <mergeCell ref="Z119:Z120"/>
    <mergeCell ref="AC102:AC103"/>
    <mergeCell ref="Z105:Z106"/>
    <mergeCell ref="G108:G114"/>
    <mergeCell ref="Q108:Q114"/>
    <mergeCell ref="R108:R114"/>
    <mergeCell ref="T108:T114"/>
    <mergeCell ref="U108:U114"/>
    <mergeCell ref="Z112:Z113"/>
    <mergeCell ref="G101:G107"/>
    <mergeCell ref="Q101:Q107"/>
    <mergeCell ref="R101:R107"/>
    <mergeCell ref="T101:T107"/>
    <mergeCell ref="U101:U107"/>
    <mergeCell ref="AB102:AB103"/>
    <mergeCell ref="G94:G100"/>
    <mergeCell ref="Q94:Q100"/>
    <mergeCell ref="R94:R100"/>
    <mergeCell ref="T94:T100"/>
    <mergeCell ref="U94:U100"/>
    <mergeCell ref="Z98:Z99"/>
    <mergeCell ref="G87:G93"/>
    <mergeCell ref="Q87:Q93"/>
    <mergeCell ref="R87:R93"/>
    <mergeCell ref="T87:T93"/>
    <mergeCell ref="U87:U93"/>
    <mergeCell ref="Z91:Z92"/>
    <mergeCell ref="AC74:AC75"/>
    <mergeCell ref="Z77:Z78"/>
    <mergeCell ref="G80:G86"/>
    <mergeCell ref="Q80:Q86"/>
    <mergeCell ref="R80:R86"/>
    <mergeCell ref="T80:T86"/>
    <mergeCell ref="U80:U86"/>
    <mergeCell ref="Z84:Z85"/>
    <mergeCell ref="G73:G79"/>
    <mergeCell ref="Q73:Q79"/>
    <mergeCell ref="R73:R79"/>
    <mergeCell ref="T73:T79"/>
    <mergeCell ref="U73:U79"/>
    <mergeCell ref="AB74:AB75"/>
    <mergeCell ref="G66:G72"/>
    <mergeCell ref="Q66:Q72"/>
    <mergeCell ref="R66:R72"/>
    <mergeCell ref="T66:T72"/>
    <mergeCell ref="U66:U72"/>
    <mergeCell ref="Z70:Z71"/>
    <mergeCell ref="G59:G65"/>
    <mergeCell ref="Q59:Q65"/>
    <mergeCell ref="R59:R65"/>
    <mergeCell ref="T59:T65"/>
    <mergeCell ref="U59:U65"/>
    <mergeCell ref="Z63:Z64"/>
    <mergeCell ref="AC46:AC47"/>
    <mergeCell ref="Z49:Z50"/>
    <mergeCell ref="G52:G58"/>
    <mergeCell ref="Q52:Q58"/>
    <mergeCell ref="R52:R58"/>
    <mergeCell ref="T52:T58"/>
    <mergeCell ref="U52:U58"/>
    <mergeCell ref="Z56:Z57"/>
    <mergeCell ref="G45:G51"/>
    <mergeCell ref="Q45:Q51"/>
    <mergeCell ref="R45:R51"/>
    <mergeCell ref="T45:T51"/>
    <mergeCell ref="U45:U51"/>
    <mergeCell ref="AB46:AB47"/>
    <mergeCell ref="G38:G44"/>
    <mergeCell ref="Q38:Q44"/>
    <mergeCell ref="R38:R44"/>
    <mergeCell ref="T38:T44"/>
    <mergeCell ref="U38:U44"/>
    <mergeCell ref="Z42:Z43"/>
    <mergeCell ref="AB26:AC26"/>
    <mergeCell ref="Z28:Z29"/>
    <mergeCell ref="G31:G37"/>
    <mergeCell ref="Q31:Q37"/>
    <mergeCell ref="R31:R37"/>
    <mergeCell ref="T31:T37"/>
    <mergeCell ref="U31:U37"/>
    <mergeCell ref="Z35:Z36"/>
    <mergeCell ref="U20:Z21"/>
    <mergeCell ref="G24:G30"/>
    <mergeCell ref="Q24:Q30"/>
    <mergeCell ref="R24:R30"/>
    <mergeCell ref="T24:T30"/>
    <mergeCell ref="U24:U30"/>
    <mergeCell ref="K20:L20"/>
    <mergeCell ref="M20:P20"/>
    <mergeCell ref="Q20:Q21"/>
    <mergeCell ref="R20:R21"/>
    <mergeCell ref="S20:S21"/>
    <mergeCell ref="T20:T21"/>
    <mergeCell ref="D13:E13"/>
    <mergeCell ref="C14:E14"/>
    <mergeCell ref="C20:F20"/>
    <mergeCell ref="G20:G21"/>
    <mergeCell ref="H20:J20"/>
    <mergeCell ref="D6:E6"/>
    <mergeCell ref="D7:E7"/>
    <mergeCell ref="D8:E8"/>
    <mergeCell ref="D9:E9"/>
    <mergeCell ref="D10:E10"/>
    <mergeCell ref="D11:E11"/>
    <mergeCell ref="B10:B12"/>
    <mergeCell ref="P7:R9"/>
    <mergeCell ref="P4:R5"/>
    <mergeCell ref="S4:S5"/>
    <mergeCell ref="S7:S9"/>
    <mergeCell ref="D1:E1"/>
    <mergeCell ref="H1:I1"/>
    <mergeCell ref="D2:E2"/>
    <mergeCell ref="D3:E3"/>
    <mergeCell ref="D4:E4"/>
    <mergeCell ref="D5:E5"/>
    <mergeCell ref="D12:E12"/>
  </mergeCells>
  <conditionalFormatting sqref="Y5:Z7 U5 Y11:Z11 U388 G5 H24:Q394 A2:F3 H2:J3 U2 S2:T3 G2 A21:B21 V30 U24 Z31:Z33 H15:J21 V10:Z10 V4:Z4 V2:X3 V5:X9 V11:X18 S15:T21 D12:D21 D1 G24 C19:C21 S1:U1 A15:A20 A22:A23 G15:G20 E15:F21 K21:O21 B13:B20 B22 S5:T12 U11:U12 U15:U20 X29:Y29 G31 G38 G45 G52 W22:Y23 Z22 U31 U38 U45 U52 K1:M1 H5:M11 K3:M3 G59 U59 G66 U66 G73 U73 G80 U80 G87 G94 U87 U94 G101 U101 G108 U108 G115 U115 G122 U122 G129 G136 U129 U136 G143 U143 G150 U150 G157 U157 G164 U164 G171 G178 U171 U178 G185 U185 G192 U192 G199 U199 G206 U206 G213 G220 U213 U220 G227 U227 G234 U234 G241 U241 G248 U248 G255 G262 U255 U262 G269 U269 G276 U276 G283 U283 G290 U290 G297 G304 U297 U304 G311 U311 G318 U318 G325 U325 G332 U332 G339 G346 U339 U346 G353 U353 G360 U360 G367 U367 G374 U374 G381 U381 S24:T394 G388 Y30:Y33 V37 X36:Z36 Y37:Z40 V44 X43:Z43 Y44:Z47 V51 X50:Z50 Y51:Z54 V58 X57:Z57 Y58:Z61 V65 X64:Z64 Y65:Z68 V72 X71:Z71 Y72:Z75 V79 X78:Z78 Y79:Z82 V86 X85:Z85 Y86:Z89 V93 X92:Z92 Y93:Z96 V100 X99:Z99 Y100:Z103 V107 X106:Z106 Y107:Z110 V114 X113:Z113 Y114:Z117 V121 X120:Z120 Y121:Z124 V128 X127:Z127 Y128:Z131 V135 X134:Z134 Y135:Z138 V142 X141:Z141 Y142:Z145 V149 X148:Z148 Y149:Z152 V156 X155:Z155 Y156:Z159 V163 X162:Z162 Y163:Z166 V170 X169:Z169 Y170:Z173 V177 X176:Z176 Y177:Z180 V184 X183:Z183 Y184:Z187 V191 X190:Z190 Y191:Z194 V198 X197:Z197 Y198:Z201 V205 X204:Z204 Y205:Z208 V212 X211:Z211 Y212:Z215 V219 X218:Z218 Y219:Z222 V226 X225:Z225 Y226:Z229 V233 X232:Z232 Y233:Z236 V240 X239:Z239 Y240:Z243 V247 X246:Z246 Y247:Z250 V254 X253:Z253 Y254:Z257 V261 X260:Z260 Y261:Z264 V268 X267:Z267 Y268:Z271 V275 X274:Z274 Y275:Z278 V282 X281:Z281 Y282:Z285 V289 X288:Z288 Y289:Z292 V296 X295:Z295 Y296:Z299 V303 X302:Z302 Y303:Z306 V310 X309:Z309 Y310:Z313 V317 X316:Z316 Y317:Z320 V324 X323:Z323 Y324:Z327 V331 X330:Z330 Y331:Z334 V338 X337:Z337 Y338:Z341 V345 X344:Z344 Y345:Z348 V352 X351:Z351 Y352:Z355 V359 X358:Z358 Y359:Z362 V366 X365:Z365 Y366:Z369 V373 X372:Z372 Y373:Z376 V380 X379:Z379 Y380:Z383 V387 X386:Z386 Y387:Z390 V394 X393:Z393 Y394:Z397 V401 X400:Z400 Y401:Z401 W24:W401 K15:R19 B23:V23 A24:F394 Y24:Y26 A5:A11 C5:F11 B5:B10">
    <cfRule type="containsText" dxfId="1852" priority="774" operator="containsText" text="CP">
      <formula>NOT(ISERROR(SEARCH("CP",A1)))</formula>
    </cfRule>
    <cfRule type="containsText" dxfId="1851" priority="775" operator="containsText" text="NORMAL">
      <formula>NOT(ISERROR(SEARCH("NORMAL",A1)))</formula>
    </cfRule>
  </conditionalFormatting>
  <conditionalFormatting sqref="Y5:Z7 U5 Y11:Z11 U388 G5 H24:Q394 A2:F3 H2:J3 U2 S2:T3 G2 A21:B21 V30 U24 Z31:Z33 H15:J21 V10:Z10 V4:Z4 V2:X3 V5:X9 V11:X18 S15:T21 D12:D21 D1 G24 C19:C21 S1:U1 A15:A20 A22:A23 G15:G20 E15:F21 K21:O21 B13:B20 B22 S5:T12 U11:U12 U15:U20 X29:Y29 G31 G38 G45 G52 W22:Y23 Z22 U31 U38 U45 U52 K1:M1 H5:M11 K3:M3 G59 U59 G66 U66 G73 U73 G80 U80 G87 G94 U87 U94 G101 U101 G108 U108 G115 U115 G122 U122 G129 G136 U129 U136 G143 U143 G150 U150 G157 U157 G164 U164 G171 G178 U171 U178 G185 U185 G192 U192 G199 U199 G206 U206 G213 G220 U213 U220 G227 U227 G234 U234 G241 U241 G248 U248 G255 G262 U255 U262 G269 U269 G276 U276 G283 U283 G290 U290 G297 G304 U297 U304 G311 U311 G318 U318 G325 U325 G332 U332 G339 G346 U339 U346 G353 U353 G360 U360 G367 U367 G374 U374 G381 U381 S24:T394 G388 Y30:Y33 V37 X36:Z36 Y37:Z40 V44 X43:Z43 Y44:Z47 V51 X50:Z50 Y51:Z54 V58 X57:Z57 Y58:Z61 V65 X64:Z64 Y65:Z68 V72 X71:Z71 Y72:Z75 V79 X78:Z78 Y79:Z82 V86 X85:Z85 Y86:Z89 V93 X92:Z92 Y93:Z96 V100 X99:Z99 Y100:Z103 V107 X106:Z106 Y107:Z110 V114 X113:Z113 Y114:Z117 V121 X120:Z120 Y121:Z124 V128 X127:Z127 Y128:Z131 V135 X134:Z134 Y135:Z138 V142 X141:Z141 Y142:Z145 V149 X148:Z148 Y149:Z152 V156 X155:Z155 Y156:Z159 V163 X162:Z162 Y163:Z166 V170 X169:Z169 Y170:Z173 V177 X176:Z176 Y177:Z180 V184 X183:Z183 Y184:Z187 V191 X190:Z190 Y191:Z194 V198 X197:Z197 Y198:Z201 V205 X204:Z204 Y205:Z208 V212 X211:Z211 Y212:Z215 V219 X218:Z218 Y219:Z222 V226 X225:Z225 Y226:Z229 V233 X232:Z232 Y233:Z236 V240 X239:Z239 Y240:Z243 V247 X246:Z246 Y247:Z250 V254 X253:Z253 Y254:Z257 V261 X260:Z260 Y261:Z264 V268 X267:Z267 Y268:Z271 V275 X274:Z274 Y275:Z278 V282 X281:Z281 Y282:Z285 V289 X288:Z288 Y289:Z292 V296 X295:Z295 Y296:Z299 V303 X302:Z302 Y303:Z306 V310 X309:Z309 Y310:Z313 V317 X316:Z316 Y317:Z320 V324 X323:Z323 Y324:Z327 V331 X330:Z330 Y331:Z334 V338 X337:Z337 Y338:Z341 V345 X344:Z344 Y345:Z348 V352 X351:Z351 Y352:Z355 V359 X358:Z358 Y359:Z362 V366 X365:Z365 Y366:Z369 V373 X372:Z372 Y373:Z376 V380 X379:Z379 Y380:Z383 V387 X386:Z386 Y387:Z390 V394 X393:Z393 Y394:Z397 V401 X400:Z400 Y401:Z401 W24:W401 K15:R19 B23:V23 A24:F394 Y24:Y26 A5:A11 C5:F11 B5:B10">
    <cfRule type="containsText" dxfId="1850" priority="773" operator="containsText" text="Recup">
      <formula>NOT(ISERROR(SEARCH("Recup",A1)))</formula>
    </cfRule>
  </conditionalFormatting>
  <conditionalFormatting sqref="Z25 U5 Y11:Z11 D6:F11 H24:Q394 D5:G5 C45:F49 G2 U2 S2:T3 A2:F3 X27:Y29 V30 U24 G15:G20 V4:Z10 V2:X3 V11:X18 S15:T21 C19:C21 A15:A23 D24:G24 S1:U1 E15:F21 D12:D21 D1 H15:O21 A24:C30 B13:B22 S5:T12 U11:U12 U15:U20 D31:G31 D38:G38 G45 D52:G52 W22:Y23 Z22 U31 U38 U45 U52 D25:F30 D32:F37 D39:F44 D50:F51 D53:F58 C31:C44 C50:C58 K1:M1 H5:M11 H2:M3 G59 U59 G66 U66 G73 U73 G80 U80 G87 G94 U87 U94 G101 U101 G108 U108 G115 U115 G122 U122 G129 G136 U129 U136 G143 U143 G150 U150 G157 U157 G164 U164 G171 G178 U171 U178 G185 U185 G192 U192 G199 U199 G206 U206 G213 G220 U213 U220 G227 U227 G234 U234 G241 U241 G248 U248 G255 G262 U255 U262 G269 U269 G276 U276 G283 U283 G290 U290 G297 G304 U297 U304 G311 U311 G318 U318 G325 U325 G332 U332 G339 G346 U339 U346 G353 U353 G360 U360 G367 U367 G374 U374 G381 U381 S24:T394 G388 U388 Z31:Z33 X34:Z36 V37 Y30:Y33 X41:Z43 V44 Y37:Z40 X48:Z50 V51 Y44:Z47 X55:Z57 V58 Y51:Z54 X62:Z64 V65 Y58:Z61 X69:Z71 V72 Y65:Z68 X76:Z78 V79 Y72:Z75 X83:Z85 V86 Y79:Z82 X90:Z92 V93 Y86:Z89 X97:Z99 V100 Y93:Z96 X104:Z106 V107 Y100:Z103 X111:Z113 V114 Y107:Z110 X118:Z120 V121 Y114:Z117 X125:Z127 V128 Y121:Z124 X132:Z134 V135 Y128:Z131 X139:Z141 V142 Y135:Z138 X146:Z148 V149 Y142:Z145 X153:Z155 V156 Y149:Z152 X160:Z162 V163 Y156:Z159 X167:Z169 V170 Y163:Z166 X174:Z176 V177 Y170:Z173 X181:Z183 V184 Y177:Z180 X188:Z190 V191 Y184:Z187 X195:Z197 V198 Y191:Z194 X202:Z204 V205 Y198:Z201 X209:Z211 V212 Y205:Z208 X216:Z218 V219 Y212:Z215 X223:Z225 V226 Y219:Z222 X230:Z232 V233 Y226:Z229 X237:Z239 V240 Y233:Z236 X244:Z246 V247 Y240:Z243 X251:Z253 V254 Y247:Z250 X258:Z260 V261 Y254:Z257 X265:Z267 V268 Y261:Z264 X272:Z274 V275 Y268:Z271 X279:Z281 V282 Y275:Z278 X286:Z288 V289 Y282:Z285 X293:Z295 V296 Y289:Z292 X300:Z302 V303 Y296:Z299 X307:Z309 V310 Y303:Z306 X314:Z316 V317 Y310:Z313 X321:Z323 V324 Y317:Z320 X328:Z330 V331 Y324:Z327 X335:Z337 V338 Y331:Z334 X342:Z344 V345 Y338:Z341 X349:Z351 V352 Y345:Z348 X356:Z358 V359 Y352:Z355 X363:Z365 V366 Y359:Z362 X370:Z372 V373 Y366:Z369 X377:Z379 V380 Y373:Z376 X384:Z386 V387 Y380:Z383 X391:Z393 V394 Y387:Z390 X398:Z400 V401 Y394:Z397 Y401:Z401 W24:W401 B23:V23 P15:R19 A31:B394 C59:F394 Y24:Y26 A5:A11 C5:C11 B5:B10">
    <cfRule type="containsText" dxfId="1849" priority="771" operator="containsText" text="Mixte">
      <formula>NOT(ISERROR(SEARCH("Mixte",A1)))</formula>
    </cfRule>
    <cfRule type="containsText" dxfId="1848" priority="772" operator="containsText" text="Maladie">
      <formula>NOT(ISERROR(SEARCH("Maladie",A1)))</formula>
    </cfRule>
  </conditionalFormatting>
  <conditionalFormatting sqref="Z25 Y5:Z7 U5 Y11:Z11 H24:Q394 D5:G5 D6:F11 C45:F49 G2 U2 S2:T3 A2:F3 X28:Y29 V30 U24 G15:G20 V9:Z10 V4:Z4 V2:X3 V5:X8 V11:X18 S15:T21 C19:C21 A15:A23 D24:G24 S1:U1 E15:F21 D12:D21 D1 H15:O21 A24:C30 B13:B22 S5:T12 U11:U12 U15:U20 D31:G31 D38:G38 G45 D52:G52 W22:Y23 Z22 U31 U38 U45 U52 D25:F30 D32:F37 D39:F44 D50:F51 D53:F58 C31:C44 C50:C58 K1:M1 H5:M11 H2:M3 G59 U59 G66 U66 G73 U73 G80 U80 G87 G94 U87 U94 G101 U101 G108 U108 G115 U115 G122 U122 G129 G136 U129 U136 G143 U143 G150 U150 G157 U157 G164 U164 G171 G178 U171 U178 G185 U185 G192 U192 G199 U199 G206 U206 G213 G220 U213 U220 G227 U227 G234 U234 G241 U241 G248 U248 G255 G262 U255 U262 G269 U269 G276 U276 G283 U283 G290 U290 G297 G304 U297 U304 G311 U311 G318 U318 G325 U325 G332 U332 G339 G346 U339 U346 G353 U353 G360 U360 G367 U367 G374 U374 G381 U381 S24:T394 G388 U388 Z31:Z33 X35:Z36 Y30:Y33 V37 X42:Z43 Y37:Z40 V44 X49:Z50 Y44:Z47 V51 X56:Z57 Y51:Z54 V58 X63:Z64 Y58:Z61 V65 X70:Z71 Y65:Z68 V72 X77:Z78 Y72:Z75 V79 X84:Z85 Y79:Z82 V86 X91:Z92 Y86:Z89 V93 X98:Z99 Y93:Z96 V100 X105:Z106 Y100:Z103 V107 X112:Z113 Y107:Z110 V114 X119:Z120 Y114:Z117 V121 X126:Z127 Y121:Z124 V128 X133:Z134 Y128:Z131 V135 X140:Z141 Y135:Z138 V142 X147:Z148 Y142:Z145 V149 X154:Z155 Y149:Z152 V156 X161:Z162 Y156:Z159 V163 X168:Z169 Y163:Z166 V170 X175:Z176 Y170:Z173 V177 X182:Z183 Y177:Z180 V184 X189:Z190 Y184:Z187 V191 X196:Z197 Y191:Z194 V198 X203:Z204 Y198:Z201 V205 X210:Z211 Y205:Z208 V212 X217:Z218 Y212:Z215 V219 X224:Z225 Y219:Z222 V226 X231:Z232 Y226:Z229 V233 X238:Z239 Y233:Z236 V240 X245:Z246 Y240:Z243 V247 X252:Z253 Y247:Z250 V254 X259:Z260 Y254:Z257 V261 X266:Z267 Y261:Z264 V268 X273:Z274 Y268:Z271 V275 X280:Z281 Y275:Z278 V282 X287:Z288 Y282:Z285 V289 X294:Z295 Y289:Z292 V296 X301:Z302 Y296:Z299 V303 X308:Z309 Y303:Z306 V310 X315:Z316 Y310:Z313 V317 X322:Z323 Y317:Z320 V324 X329:Z330 Y324:Z327 V331 X336:Z337 Y331:Z334 V338 X343:Z344 Y338:Z341 V345 X350:Z351 Y345:Z348 V352 X357:Z358 Y352:Z355 V359 X364:Z365 Y359:Z362 V366 X371:Z372 Y366:Z369 V373 X378:Z379 Y373:Z376 V380 X385:Z386 Y380:Z383 V387 X392:Z393 Y387:Z390 V394 X399:Z400 Y394:Z397 V401 Y401:Z401 W24:W401 B23:V23 P15:R19 A31:B394 C59:F394 Y24:Y26 A5:A11 C5:C11 B5:B10">
    <cfRule type="containsText" dxfId="1847" priority="770" operator="containsText" text="Sans solde">
      <formula>NOT(ISERROR(SEARCH("Sans solde",A1)))</formula>
    </cfRule>
  </conditionalFormatting>
  <conditionalFormatting sqref="C19">
    <cfRule type="containsText" dxfId="1846" priority="769" operator="containsText" text="NORMAL">
      <formula>NOT(ISERROR(SEARCH("NORMAL",C19)))</formula>
    </cfRule>
  </conditionalFormatting>
  <conditionalFormatting sqref="Z25 Z31:Z58 V59:Z401 V24:Y58">
    <cfRule type="cellIs" dxfId="1845" priority="767" operator="lessThan">
      <formula>0</formula>
    </cfRule>
    <cfRule type="cellIs" dxfId="1844" priority="768" operator="lessThan">
      <formula>0</formula>
    </cfRule>
  </conditionalFormatting>
  <conditionalFormatting sqref="Z25 S1:U12 S15:T1048576 Z22:Z23 AB1:XFD1048576 AA1:AA22 AA24:AA29 AA31:AA1048576 V1:Z19 U15:U20 R1:R19 O15:P1048576 Q1:Q20 U22:Y1048576 Q22:R1048576 J1:N387 I2:I387 A388:N1048576 A1:A387 C1:H387 B1:B10 B13:B387 Z30:Z1048576">
    <cfRule type="containsText" dxfId="1843" priority="766" operator="containsText" text="Déplacement">
      <formula>NOT(ISERROR(SEARCH("Déplacement",A1)))</formula>
    </cfRule>
  </conditionalFormatting>
  <conditionalFormatting sqref="H1:H1048576">
    <cfRule type="containsText" dxfId="1842" priority="764" operator="containsText" text="Arrêt">
      <formula>NOT(ISERROR(SEARCH("Arrêt",H1)))</formula>
    </cfRule>
    <cfRule type="containsText" dxfId="1841" priority="765" operator="containsText" text="Férié">
      <formula>NOT(ISERROR(SEARCH("Férié",H1)))</formula>
    </cfRule>
  </conditionalFormatting>
  <conditionalFormatting sqref="G21 A20:P20 A21:B385 G28 G35 G42 G49 H21:P55 C21:F55 I56:I387">
    <cfRule type="containsText" dxfId="1840" priority="762" operator="containsText" text="CP">
      <formula>NOT(ISERROR(SEARCH("CP",A20)))</formula>
    </cfRule>
    <cfRule type="containsText" dxfId="1839" priority="763" operator="containsText" text="NORMAL">
      <formula>NOT(ISERROR(SEARCH("NORMAL",A20)))</formula>
    </cfRule>
  </conditionalFormatting>
  <conditionalFormatting sqref="G21 A20:P20 A21:B385 G28 G35 G42 G49 H21:P55 C21:F55 I56:I387">
    <cfRule type="containsText" dxfId="1838" priority="761" operator="containsText" text="Recup">
      <formula>NOT(ISERROR(SEARCH("Recup",A20)))</formula>
    </cfRule>
  </conditionalFormatting>
  <conditionalFormatting sqref="A20:P20 D21:G21 A21:C27 A28:B385 D28:G28 D35:G35 D42:G42 D49:G49 H21:P55 D22:F27 D29:F34 D36:F41 D43:F48 D50:F55 C28:C55 I56:I387">
    <cfRule type="containsText" dxfId="1837" priority="759" operator="containsText" text="Mixte">
      <formula>NOT(ISERROR(SEARCH("Mixte",A20)))</formula>
    </cfRule>
    <cfRule type="containsText" dxfId="1836" priority="760" operator="containsText" text="Maladie">
      <formula>NOT(ISERROR(SEARCH("Maladie",A20)))</formula>
    </cfRule>
  </conditionalFormatting>
  <conditionalFormatting sqref="A20:P20 D21:G21 A21:C27 A28:B385 D28:G28 D35:G35 D42:G42 D49:G49 H21:P55 D22:F27 D29:F34 D36:F41 D43:F48 D50:F55 C28:C55 I56:I387">
    <cfRule type="containsText" dxfId="1835" priority="758" operator="containsText" text="Sans solde">
      <formula>NOT(ISERROR(SEARCH("Sans solde",A20)))</formula>
    </cfRule>
  </conditionalFormatting>
  <conditionalFormatting sqref="A20:P394">
    <cfRule type="containsText" dxfId="1834" priority="757" operator="containsText" text="Déplacement">
      <formula>NOT(ISERROR(SEARCH("Déplacement",A20)))</formula>
    </cfRule>
  </conditionalFormatting>
  <conditionalFormatting sqref="C56:F62 G56 H56:P62">
    <cfRule type="containsText" dxfId="1833" priority="755" operator="containsText" text="CP">
      <formula>NOT(ISERROR(SEARCH("CP",C56)))</formula>
    </cfRule>
    <cfRule type="containsText" dxfId="1832" priority="756" operator="containsText" text="NORMAL">
      <formula>NOT(ISERROR(SEARCH("NORMAL",C56)))</formula>
    </cfRule>
  </conditionalFormatting>
  <conditionalFormatting sqref="C56:F62 G56 H56:P62">
    <cfRule type="containsText" dxfId="1831" priority="754" operator="containsText" text="Recup">
      <formula>NOT(ISERROR(SEARCH("Recup",C56)))</formula>
    </cfRule>
  </conditionalFormatting>
  <conditionalFormatting sqref="C56:F62 G56 H56:P62">
    <cfRule type="containsText" dxfId="1830" priority="752" operator="containsText" text="Mixte">
      <formula>NOT(ISERROR(SEARCH("Mixte",C56)))</formula>
    </cfRule>
    <cfRule type="containsText" dxfId="1829" priority="753" operator="containsText" text="Maladie">
      <formula>NOT(ISERROR(SEARCH("Maladie",C56)))</formula>
    </cfRule>
  </conditionalFormatting>
  <conditionalFormatting sqref="C56:F62 H56:P62 G56">
    <cfRule type="containsText" dxfId="1828" priority="751" operator="containsText" text="Sans solde">
      <formula>NOT(ISERROR(SEARCH("Sans solde",C56)))</formula>
    </cfRule>
  </conditionalFormatting>
  <conditionalFormatting sqref="C63:F69 G63 H63:P69">
    <cfRule type="containsText" dxfId="1827" priority="749" operator="containsText" text="CP">
      <formula>NOT(ISERROR(SEARCH("CP",C63)))</formula>
    </cfRule>
    <cfRule type="containsText" dxfId="1826" priority="750" operator="containsText" text="NORMAL">
      <formula>NOT(ISERROR(SEARCH("NORMAL",C63)))</formula>
    </cfRule>
  </conditionalFormatting>
  <conditionalFormatting sqref="C63:F69 G63 H63:P69">
    <cfRule type="containsText" dxfId="1825" priority="748" operator="containsText" text="Recup">
      <formula>NOT(ISERROR(SEARCH("Recup",C63)))</formula>
    </cfRule>
  </conditionalFormatting>
  <conditionalFormatting sqref="C63:F69 G63 H63:P69">
    <cfRule type="containsText" dxfId="1824" priority="746" operator="containsText" text="Mixte">
      <formula>NOT(ISERROR(SEARCH("Mixte",C63)))</formula>
    </cfRule>
    <cfRule type="containsText" dxfId="1823" priority="747" operator="containsText" text="Maladie">
      <formula>NOT(ISERROR(SEARCH("Maladie",C63)))</formula>
    </cfRule>
  </conditionalFormatting>
  <conditionalFormatting sqref="C63:F69 H63:P69 G63">
    <cfRule type="containsText" dxfId="1822" priority="745" operator="containsText" text="Sans solde">
      <formula>NOT(ISERROR(SEARCH("Sans solde",C63)))</formula>
    </cfRule>
  </conditionalFormatting>
  <conditionalFormatting sqref="C70:F76 G70 H70:P76">
    <cfRule type="containsText" dxfId="1821" priority="743" operator="containsText" text="CP">
      <formula>NOT(ISERROR(SEARCH("CP",C70)))</formula>
    </cfRule>
    <cfRule type="containsText" dxfId="1820" priority="744" operator="containsText" text="NORMAL">
      <formula>NOT(ISERROR(SEARCH("NORMAL",C70)))</formula>
    </cfRule>
  </conditionalFormatting>
  <conditionalFormatting sqref="C70:F76 G70 H70:P76">
    <cfRule type="containsText" dxfId="1819" priority="742" operator="containsText" text="Recup">
      <formula>NOT(ISERROR(SEARCH("Recup",C70)))</formula>
    </cfRule>
  </conditionalFormatting>
  <conditionalFormatting sqref="C70:F76 G70 H70:P76">
    <cfRule type="containsText" dxfId="1818" priority="740" operator="containsText" text="Mixte">
      <formula>NOT(ISERROR(SEARCH("Mixte",C70)))</formula>
    </cfRule>
    <cfRule type="containsText" dxfId="1817" priority="741" operator="containsText" text="Maladie">
      <formula>NOT(ISERROR(SEARCH("Maladie",C70)))</formula>
    </cfRule>
  </conditionalFormatting>
  <conditionalFormatting sqref="C70:F76 H70:P76 G70">
    <cfRule type="containsText" dxfId="1816" priority="739" operator="containsText" text="Sans solde">
      <formula>NOT(ISERROR(SEARCH("Sans solde",C70)))</formula>
    </cfRule>
  </conditionalFormatting>
  <conditionalFormatting sqref="C77:F83 G77 H77:P83">
    <cfRule type="containsText" dxfId="1815" priority="737" operator="containsText" text="CP">
      <formula>NOT(ISERROR(SEARCH("CP",C77)))</formula>
    </cfRule>
    <cfRule type="containsText" dxfId="1814" priority="738" operator="containsText" text="NORMAL">
      <formula>NOT(ISERROR(SEARCH("NORMAL",C77)))</formula>
    </cfRule>
  </conditionalFormatting>
  <conditionalFormatting sqref="C77:F83 G77 H77:P83">
    <cfRule type="containsText" dxfId="1813" priority="736" operator="containsText" text="Recup">
      <formula>NOT(ISERROR(SEARCH("Recup",C77)))</formula>
    </cfRule>
  </conditionalFormatting>
  <conditionalFormatting sqref="C77:F83 G77 H77:P83">
    <cfRule type="containsText" dxfId="1812" priority="734" operator="containsText" text="Mixte">
      <formula>NOT(ISERROR(SEARCH("Mixte",C77)))</formula>
    </cfRule>
    <cfRule type="containsText" dxfId="1811" priority="735" operator="containsText" text="Maladie">
      <formula>NOT(ISERROR(SEARCH("Maladie",C77)))</formula>
    </cfRule>
  </conditionalFormatting>
  <conditionalFormatting sqref="C77:F83 H77:P83 G77">
    <cfRule type="containsText" dxfId="1810" priority="733" operator="containsText" text="Sans solde">
      <formula>NOT(ISERROR(SEARCH("Sans solde",C77)))</formula>
    </cfRule>
  </conditionalFormatting>
  <conditionalFormatting sqref="C84:F97 G84 G91 H84:P97">
    <cfRule type="containsText" dxfId="1809" priority="731" operator="containsText" text="CP">
      <formula>NOT(ISERROR(SEARCH("CP",C84)))</formula>
    </cfRule>
    <cfRule type="containsText" dxfId="1808" priority="732" operator="containsText" text="NORMAL">
      <formula>NOT(ISERROR(SEARCH("NORMAL",C84)))</formula>
    </cfRule>
  </conditionalFormatting>
  <conditionalFormatting sqref="C84:F97 G84 G91 H84:P97">
    <cfRule type="containsText" dxfId="1807" priority="730" operator="containsText" text="Recup">
      <formula>NOT(ISERROR(SEARCH("Recup",C84)))</formula>
    </cfRule>
  </conditionalFormatting>
  <conditionalFormatting sqref="C84:F97 G84 G91 H84:P97">
    <cfRule type="containsText" dxfId="1806" priority="728" operator="containsText" text="Mixte">
      <formula>NOT(ISERROR(SEARCH("Mixte",C84)))</formula>
    </cfRule>
    <cfRule type="containsText" dxfId="1805" priority="729" operator="containsText" text="Maladie">
      <formula>NOT(ISERROR(SEARCH("Maladie",C84)))</formula>
    </cfRule>
  </conditionalFormatting>
  <conditionalFormatting sqref="C84:F97 H84:P97 G84 G91">
    <cfRule type="containsText" dxfId="1804" priority="727" operator="containsText" text="Sans solde">
      <formula>NOT(ISERROR(SEARCH("Sans solde",C84)))</formula>
    </cfRule>
  </conditionalFormatting>
  <conditionalFormatting sqref="C98:F104 G98 H98:P104">
    <cfRule type="containsText" dxfId="1803" priority="725" operator="containsText" text="CP">
      <formula>NOT(ISERROR(SEARCH("CP",C98)))</formula>
    </cfRule>
    <cfRule type="containsText" dxfId="1802" priority="726" operator="containsText" text="NORMAL">
      <formula>NOT(ISERROR(SEARCH("NORMAL",C98)))</formula>
    </cfRule>
  </conditionalFormatting>
  <conditionalFormatting sqref="C98:F104 G98 H98:P104">
    <cfRule type="containsText" dxfId="1801" priority="724" operator="containsText" text="Recup">
      <formula>NOT(ISERROR(SEARCH("Recup",C98)))</formula>
    </cfRule>
  </conditionalFormatting>
  <conditionalFormatting sqref="C98:F104 G98 H98:P104">
    <cfRule type="containsText" dxfId="1800" priority="722" operator="containsText" text="Mixte">
      <formula>NOT(ISERROR(SEARCH("Mixte",C98)))</formula>
    </cfRule>
    <cfRule type="containsText" dxfId="1799" priority="723" operator="containsText" text="Maladie">
      <formula>NOT(ISERROR(SEARCH("Maladie",C98)))</formula>
    </cfRule>
  </conditionalFormatting>
  <conditionalFormatting sqref="C98:F104 H98:P104 G98">
    <cfRule type="containsText" dxfId="1798" priority="721" operator="containsText" text="Sans solde">
      <formula>NOT(ISERROR(SEARCH("Sans solde",C98)))</formula>
    </cfRule>
  </conditionalFormatting>
  <conditionalFormatting sqref="C105:F111 G105 H105:P111">
    <cfRule type="containsText" dxfId="1797" priority="719" operator="containsText" text="CP">
      <formula>NOT(ISERROR(SEARCH("CP",C105)))</formula>
    </cfRule>
    <cfRule type="containsText" dxfId="1796" priority="720" operator="containsText" text="NORMAL">
      <formula>NOT(ISERROR(SEARCH("NORMAL",C105)))</formula>
    </cfRule>
  </conditionalFormatting>
  <conditionalFormatting sqref="C105:F111 G105 H105:P111">
    <cfRule type="containsText" dxfId="1795" priority="718" operator="containsText" text="Recup">
      <formula>NOT(ISERROR(SEARCH("Recup",C105)))</formula>
    </cfRule>
  </conditionalFormatting>
  <conditionalFormatting sqref="C105:F111 G105 H105:P111">
    <cfRule type="containsText" dxfId="1794" priority="716" operator="containsText" text="Mixte">
      <formula>NOT(ISERROR(SEARCH("Mixte",C105)))</formula>
    </cfRule>
    <cfRule type="containsText" dxfId="1793" priority="717" operator="containsText" text="Maladie">
      <formula>NOT(ISERROR(SEARCH("Maladie",C105)))</formula>
    </cfRule>
  </conditionalFormatting>
  <conditionalFormatting sqref="C105:F111 H105:P111 G105">
    <cfRule type="containsText" dxfId="1792" priority="715" operator="containsText" text="Sans solde">
      <formula>NOT(ISERROR(SEARCH("Sans solde",C105)))</formula>
    </cfRule>
  </conditionalFormatting>
  <conditionalFormatting sqref="C112:F118 G112 H112:P118">
    <cfRule type="containsText" dxfId="1791" priority="713" operator="containsText" text="CP">
      <formula>NOT(ISERROR(SEARCH("CP",C112)))</formula>
    </cfRule>
    <cfRule type="containsText" dxfId="1790" priority="714" operator="containsText" text="NORMAL">
      <formula>NOT(ISERROR(SEARCH("NORMAL",C112)))</formula>
    </cfRule>
  </conditionalFormatting>
  <conditionalFormatting sqref="C112:F118 G112 H112:P118">
    <cfRule type="containsText" dxfId="1789" priority="712" operator="containsText" text="Recup">
      <formula>NOT(ISERROR(SEARCH("Recup",C112)))</formula>
    </cfRule>
  </conditionalFormatting>
  <conditionalFormatting sqref="C112:F118 G112 H112:P118">
    <cfRule type="containsText" dxfId="1788" priority="710" operator="containsText" text="Mixte">
      <formula>NOT(ISERROR(SEARCH("Mixte",C112)))</formula>
    </cfRule>
    <cfRule type="containsText" dxfId="1787" priority="711" operator="containsText" text="Maladie">
      <formula>NOT(ISERROR(SEARCH("Maladie",C112)))</formula>
    </cfRule>
  </conditionalFormatting>
  <conditionalFormatting sqref="C112:F118 H112:P118 G112">
    <cfRule type="containsText" dxfId="1786" priority="709" operator="containsText" text="Sans solde">
      <formula>NOT(ISERROR(SEARCH("Sans solde",C112)))</formula>
    </cfRule>
  </conditionalFormatting>
  <conditionalFormatting sqref="C119:F125 G119 H119:P125">
    <cfRule type="containsText" dxfId="1785" priority="707" operator="containsText" text="CP">
      <formula>NOT(ISERROR(SEARCH("CP",C119)))</formula>
    </cfRule>
    <cfRule type="containsText" dxfId="1784" priority="708" operator="containsText" text="NORMAL">
      <formula>NOT(ISERROR(SEARCH("NORMAL",C119)))</formula>
    </cfRule>
  </conditionalFormatting>
  <conditionalFormatting sqref="C119:F125 G119 H119:P125">
    <cfRule type="containsText" dxfId="1783" priority="706" operator="containsText" text="Recup">
      <formula>NOT(ISERROR(SEARCH("Recup",C119)))</formula>
    </cfRule>
  </conditionalFormatting>
  <conditionalFormatting sqref="C119:F125 G119 H119:P125">
    <cfRule type="containsText" dxfId="1782" priority="704" operator="containsText" text="Mixte">
      <formula>NOT(ISERROR(SEARCH("Mixte",C119)))</formula>
    </cfRule>
    <cfRule type="containsText" dxfId="1781" priority="705" operator="containsText" text="Maladie">
      <formula>NOT(ISERROR(SEARCH("Maladie",C119)))</formula>
    </cfRule>
  </conditionalFormatting>
  <conditionalFormatting sqref="C119:F125 H119:P125 G119">
    <cfRule type="containsText" dxfId="1780" priority="703" operator="containsText" text="Sans solde">
      <formula>NOT(ISERROR(SEARCH("Sans solde",C119)))</formula>
    </cfRule>
  </conditionalFormatting>
  <conditionalFormatting sqref="C126:F139 G126 G133 H126:P139">
    <cfRule type="containsText" dxfId="1779" priority="701" operator="containsText" text="CP">
      <formula>NOT(ISERROR(SEARCH("CP",C126)))</formula>
    </cfRule>
    <cfRule type="containsText" dxfId="1778" priority="702" operator="containsText" text="NORMAL">
      <formula>NOT(ISERROR(SEARCH("NORMAL",C126)))</formula>
    </cfRule>
  </conditionalFormatting>
  <conditionalFormatting sqref="C126:F139 G126 G133 H126:P139">
    <cfRule type="containsText" dxfId="1777" priority="700" operator="containsText" text="Recup">
      <formula>NOT(ISERROR(SEARCH("Recup",C126)))</formula>
    </cfRule>
  </conditionalFormatting>
  <conditionalFormatting sqref="C126:F139 G126 G133 H126:P139">
    <cfRule type="containsText" dxfId="1776" priority="698" operator="containsText" text="Mixte">
      <formula>NOT(ISERROR(SEARCH("Mixte",C126)))</formula>
    </cfRule>
    <cfRule type="containsText" dxfId="1775" priority="699" operator="containsText" text="Maladie">
      <formula>NOT(ISERROR(SEARCH("Maladie",C126)))</formula>
    </cfRule>
  </conditionalFormatting>
  <conditionalFormatting sqref="C126:F139 H126:P139 G126 G133">
    <cfRule type="containsText" dxfId="1774" priority="697" operator="containsText" text="Sans solde">
      <formula>NOT(ISERROR(SEARCH("Sans solde",C126)))</formula>
    </cfRule>
  </conditionalFormatting>
  <conditionalFormatting sqref="C140:F146 G140 H140:P146">
    <cfRule type="containsText" dxfId="1773" priority="695" operator="containsText" text="CP">
      <formula>NOT(ISERROR(SEARCH("CP",C140)))</formula>
    </cfRule>
    <cfRule type="containsText" dxfId="1772" priority="696" operator="containsText" text="NORMAL">
      <formula>NOT(ISERROR(SEARCH("NORMAL",C140)))</formula>
    </cfRule>
  </conditionalFormatting>
  <conditionalFormatting sqref="C140:F146 G140 H140:P146">
    <cfRule type="containsText" dxfId="1771" priority="694" operator="containsText" text="Recup">
      <formula>NOT(ISERROR(SEARCH("Recup",C140)))</formula>
    </cfRule>
  </conditionalFormatting>
  <conditionalFormatting sqref="C140:F146 G140 H140:P146">
    <cfRule type="containsText" dxfId="1770" priority="692" operator="containsText" text="Mixte">
      <formula>NOT(ISERROR(SEARCH("Mixte",C140)))</formula>
    </cfRule>
    <cfRule type="containsText" dxfId="1769" priority="693" operator="containsText" text="Maladie">
      <formula>NOT(ISERROR(SEARCH("Maladie",C140)))</formula>
    </cfRule>
  </conditionalFormatting>
  <conditionalFormatting sqref="C140:F146 H140:P146 G140">
    <cfRule type="containsText" dxfId="1768" priority="691" operator="containsText" text="Sans solde">
      <formula>NOT(ISERROR(SEARCH("Sans solde",C140)))</formula>
    </cfRule>
  </conditionalFormatting>
  <conditionalFormatting sqref="C147:F153 G147 H147:P153">
    <cfRule type="containsText" dxfId="1767" priority="689" operator="containsText" text="CP">
      <formula>NOT(ISERROR(SEARCH("CP",C147)))</formula>
    </cfRule>
    <cfRule type="containsText" dxfId="1766" priority="690" operator="containsText" text="NORMAL">
      <formula>NOT(ISERROR(SEARCH("NORMAL",C147)))</formula>
    </cfRule>
  </conditionalFormatting>
  <conditionalFormatting sqref="C147:F153 G147 H147:P153">
    <cfRule type="containsText" dxfId="1765" priority="688" operator="containsText" text="Recup">
      <formula>NOT(ISERROR(SEARCH("Recup",C147)))</formula>
    </cfRule>
  </conditionalFormatting>
  <conditionalFormatting sqref="C147:F153 G147 H147:P153">
    <cfRule type="containsText" dxfId="1764" priority="686" operator="containsText" text="Mixte">
      <formula>NOT(ISERROR(SEARCH("Mixte",C147)))</formula>
    </cfRule>
    <cfRule type="containsText" dxfId="1763" priority="687" operator="containsText" text="Maladie">
      <formula>NOT(ISERROR(SEARCH("Maladie",C147)))</formula>
    </cfRule>
  </conditionalFormatting>
  <conditionalFormatting sqref="C147:F153 H147:P153 G147">
    <cfRule type="containsText" dxfId="1762" priority="685" operator="containsText" text="Sans solde">
      <formula>NOT(ISERROR(SEARCH("Sans solde",C147)))</formula>
    </cfRule>
  </conditionalFormatting>
  <conditionalFormatting sqref="C154:F160 G154 H154:P160">
    <cfRule type="containsText" dxfId="1761" priority="683" operator="containsText" text="CP">
      <formula>NOT(ISERROR(SEARCH("CP",C154)))</formula>
    </cfRule>
    <cfRule type="containsText" dxfId="1760" priority="684" operator="containsText" text="NORMAL">
      <formula>NOT(ISERROR(SEARCH("NORMAL",C154)))</formula>
    </cfRule>
  </conditionalFormatting>
  <conditionalFormatting sqref="C154:F160 G154 H154:P160">
    <cfRule type="containsText" dxfId="1759" priority="682" operator="containsText" text="Recup">
      <formula>NOT(ISERROR(SEARCH("Recup",C154)))</formula>
    </cfRule>
  </conditionalFormatting>
  <conditionalFormatting sqref="C154:F160 G154 H154:P160">
    <cfRule type="containsText" dxfId="1758" priority="680" operator="containsText" text="Mixte">
      <formula>NOT(ISERROR(SEARCH("Mixte",C154)))</formula>
    </cfRule>
    <cfRule type="containsText" dxfId="1757" priority="681" operator="containsText" text="Maladie">
      <formula>NOT(ISERROR(SEARCH("Maladie",C154)))</formula>
    </cfRule>
  </conditionalFormatting>
  <conditionalFormatting sqref="C154:F160 H154:P160 G154">
    <cfRule type="containsText" dxfId="1756" priority="679" operator="containsText" text="Sans solde">
      <formula>NOT(ISERROR(SEARCH("Sans solde",C154)))</formula>
    </cfRule>
  </conditionalFormatting>
  <conditionalFormatting sqref="C161:F167 G161 H161:P167">
    <cfRule type="containsText" dxfId="1755" priority="677" operator="containsText" text="CP">
      <formula>NOT(ISERROR(SEARCH("CP",C161)))</formula>
    </cfRule>
    <cfRule type="containsText" dxfId="1754" priority="678" operator="containsText" text="NORMAL">
      <formula>NOT(ISERROR(SEARCH("NORMAL",C161)))</formula>
    </cfRule>
  </conditionalFormatting>
  <conditionalFormatting sqref="C161:F167 G161 H161:P167">
    <cfRule type="containsText" dxfId="1753" priority="676" operator="containsText" text="Recup">
      <formula>NOT(ISERROR(SEARCH("Recup",C161)))</formula>
    </cfRule>
  </conditionalFormatting>
  <conditionalFormatting sqref="C161:F167 G161 H161:P167">
    <cfRule type="containsText" dxfId="1752" priority="674" operator="containsText" text="Mixte">
      <formula>NOT(ISERROR(SEARCH("Mixte",C161)))</formula>
    </cfRule>
    <cfRule type="containsText" dxfId="1751" priority="675" operator="containsText" text="Maladie">
      <formula>NOT(ISERROR(SEARCH("Maladie",C161)))</formula>
    </cfRule>
  </conditionalFormatting>
  <conditionalFormatting sqref="C161:F167 H161:P167 G161">
    <cfRule type="containsText" dxfId="1750" priority="673" operator="containsText" text="Sans solde">
      <formula>NOT(ISERROR(SEARCH("Sans solde",C161)))</formula>
    </cfRule>
  </conditionalFormatting>
  <conditionalFormatting sqref="C168:F181 G168 G175 H168:P181">
    <cfRule type="containsText" dxfId="1749" priority="671" operator="containsText" text="CP">
      <formula>NOT(ISERROR(SEARCH("CP",C168)))</formula>
    </cfRule>
    <cfRule type="containsText" dxfId="1748" priority="672" operator="containsText" text="NORMAL">
      <formula>NOT(ISERROR(SEARCH("NORMAL",C168)))</formula>
    </cfRule>
  </conditionalFormatting>
  <conditionalFormatting sqref="C168:F181 G168 G175 H168:P181">
    <cfRule type="containsText" dxfId="1747" priority="670" operator="containsText" text="Recup">
      <formula>NOT(ISERROR(SEARCH("Recup",C168)))</formula>
    </cfRule>
  </conditionalFormatting>
  <conditionalFormatting sqref="C168:F181 G168 G175 H168:P181">
    <cfRule type="containsText" dxfId="1746" priority="668" operator="containsText" text="Mixte">
      <formula>NOT(ISERROR(SEARCH("Mixte",C168)))</formula>
    </cfRule>
    <cfRule type="containsText" dxfId="1745" priority="669" operator="containsText" text="Maladie">
      <formula>NOT(ISERROR(SEARCH("Maladie",C168)))</formula>
    </cfRule>
  </conditionalFormatting>
  <conditionalFormatting sqref="C168:F181 H168:P181 G168 G175">
    <cfRule type="containsText" dxfId="1744" priority="667" operator="containsText" text="Sans solde">
      <formula>NOT(ISERROR(SEARCH("Sans solde",C168)))</formula>
    </cfRule>
  </conditionalFormatting>
  <conditionalFormatting sqref="C182:F188 G182 H182:P188">
    <cfRule type="containsText" dxfId="1743" priority="665" operator="containsText" text="CP">
      <formula>NOT(ISERROR(SEARCH("CP",C182)))</formula>
    </cfRule>
    <cfRule type="containsText" dxfId="1742" priority="666" operator="containsText" text="NORMAL">
      <formula>NOT(ISERROR(SEARCH("NORMAL",C182)))</formula>
    </cfRule>
  </conditionalFormatting>
  <conditionalFormatting sqref="C182:F188 G182 H182:P188">
    <cfRule type="containsText" dxfId="1741" priority="664" operator="containsText" text="Recup">
      <formula>NOT(ISERROR(SEARCH("Recup",C182)))</formula>
    </cfRule>
  </conditionalFormatting>
  <conditionalFormatting sqref="C182:F188 G182 H182:P188">
    <cfRule type="containsText" dxfId="1740" priority="662" operator="containsText" text="Mixte">
      <formula>NOT(ISERROR(SEARCH("Mixte",C182)))</formula>
    </cfRule>
    <cfRule type="containsText" dxfId="1739" priority="663" operator="containsText" text="Maladie">
      <formula>NOT(ISERROR(SEARCH("Maladie",C182)))</formula>
    </cfRule>
  </conditionalFormatting>
  <conditionalFormatting sqref="C182:F188 H182:P188 G182">
    <cfRule type="containsText" dxfId="1738" priority="661" operator="containsText" text="Sans solde">
      <formula>NOT(ISERROR(SEARCH("Sans solde",C182)))</formula>
    </cfRule>
  </conditionalFormatting>
  <conditionalFormatting sqref="C189:F195 G189 H189:P195">
    <cfRule type="containsText" dxfId="1737" priority="659" operator="containsText" text="CP">
      <formula>NOT(ISERROR(SEARCH("CP",C189)))</formula>
    </cfRule>
    <cfRule type="containsText" dxfId="1736" priority="660" operator="containsText" text="NORMAL">
      <formula>NOT(ISERROR(SEARCH("NORMAL",C189)))</formula>
    </cfRule>
  </conditionalFormatting>
  <conditionalFormatting sqref="C189:F195 G189 H189:P195">
    <cfRule type="containsText" dxfId="1735" priority="658" operator="containsText" text="Recup">
      <formula>NOT(ISERROR(SEARCH("Recup",C189)))</formula>
    </cfRule>
  </conditionalFormatting>
  <conditionalFormatting sqref="C189:F195 G189 H189:P195">
    <cfRule type="containsText" dxfId="1734" priority="656" operator="containsText" text="Mixte">
      <formula>NOT(ISERROR(SEARCH("Mixte",C189)))</formula>
    </cfRule>
    <cfRule type="containsText" dxfId="1733" priority="657" operator="containsText" text="Maladie">
      <formula>NOT(ISERROR(SEARCH("Maladie",C189)))</formula>
    </cfRule>
  </conditionalFormatting>
  <conditionalFormatting sqref="C189:F195 H189:P195 G189">
    <cfRule type="containsText" dxfId="1732" priority="655" operator="containsText" text="Sans solde">
      <formula>NOT(ISERROR(SEARCH("Sans solde",C189)))</formula>
    </cfRule>
  </conditionalFormatting>
  <conditionalFormatting sqref="C196:F202 G196 H196:P202">
    <cfRule type="containsText" dxfId="1731" priority="653" operator="containsText" text="CP">
      <formula>NOT(ISERROR(SEARCH("CP",C196)))</formula>
    </cfRule>
    <cfRule type="containsText" dxfId="1730" priority="654" operator="containsText" text="NORMAL">
      <formula>NOT(ISERROR(SEARCH("NORMAL",C196)))</formula>
    </cfRule>
  </conditionalFormatting>
  <conditionalFormatting sqref="C196:F202 G196 H196:P202">
    <cfRule type="containsText" dxfId="1729" priority="652" operator="containsText" text="Recup">
      <formula>NOT(ISERROR(SEARCH("Recup",C196)))</formula>
    </cfRule>
  </conditionalFormatting>
  <conditionalFormatting sqref="C196:F202 G196 H196:P202">
    <cfRule type="containsText" dxfId="1728" priority="650" operator="containsText" text="Mixte">
      <formula>NOT(ISERROR(SEARCH("Mixte",C196)))</formula>
    </cfRule>
    <cfRule type="containsText" dxfId="1727" priority="651" operator="containsText" text="Maladie">
      <formula>NOT(ISERROR(SEARCH("Maladie",C196)))</formula>
    </cfRule>
  </conditionalFormatting>
  <conditionalFormatting sqref="C196:F202 H196:P202 G196">
    <cfRule type="containsText" dxfId="1726" priority="649" operator="containsText" text="Sans solde">
      <formula>NOT(ISERROR(SEARCH("Sans solde",C196)))</formula>
    </cfRule>
  </conditionalFormatting>
  <conditionalFormatting sqref="C203:F209 G203 H203:P209 J210:J387">
    <cfRule type="containsText" dxfId="1725" priority="647" operator="containsText" text="CP">
      <formula>NOT(ISERROR(SEARCH("CP",C203)))</formula>
    </cfRule>
    <cfRule type="containsText" dxfId="1724" priority="648" operator="containsText" text="NORMAL">
      <formula>NOT(ISERROR(SEARCH("NORMAL",C203)))</formula>
    </cfRule>
  </conditionalFormatting>
  <conditionalFormatting sqref="C203:F209 G203 H203:P209 J210:J387">
    <cfRule type="containsText" dxfId="1723" priority="646" operator="containsText" text="Recup">
      <formula>NOT(ISERROR(SEARCH("Recup",C203)))</formula>
    </cfRule>
  </conditionalFormatting>
  <conditionalFormatting sqref="C203:F209 G203 H203:P209 J210:J387">
    <cfRule type="containsText" dxfId="1722" priority="644" operator="containsText" text="Mixte">
      <formula>NOT(ISERROR(SEARCH("Mixte",C203)))</formula>
    </cfRule>
    <cfRule type="containsText" dxfId="1721" priority="645" operator="containsText" text="Maladie">
      <formula>NOT(ISERROR(SEARCH("Maladie",C203)))</formula>
    </cfRule>
  </conditionalFormatting>
  <conditionalFormatting sqref="C203:F209 H203:P209 G203 J210:J387">
    <cfRule type="containsText" dxfId="1720" priority="643" operator="containsText" text="Sans solde">
      <formula>NOT(ISERROR(SEARCH("Sans solde",C203)))</formula>
    </cfRule>
  </conditionalFormatting>
  <conditionalFormatting sqref="C210:F223 G210 G217 H210:P223">
    <cfRule type="containsText" dxfId="1719" priority="641" operator="containsText" text="CP">
      <formula>NOT(ISERROR(SEARCH("CP",C210)))</formula>
    </cfRule>
    <cfRule type="containsText" dxfId="1718" priority="642" operator="containsText" text="NORMAL">
      <formula>NOT(ISERROR(SEARCH("NORMAL",C210)))</formula>
    </cfRule>
  </conditionalFormatting>
  <conditionalFormatting sqref="C210:F223 G210 G217 H210:P223">
    <cfRule type="containsText" dxfId="1717" priority="640" operator="containsText" text="Recup">
      <formula>NOT(ISERROR(SEARCH("Recup",C210)))</formula>
    </cfRule>
  </conditionalFormatting>
  <conditionalFormatting sqref="C210:F223 G210 G217 H210:P223">
    <cfRule type="containsText" dxfId="1716" priority="638" operator="containsText" text="Mixte">
      <formula>NOT(ISERROR(SEARCH("Mixte",C210)))</formula>
    </cfRule>
    <cfRule type="containsText" dxfId="1715" priority="639" operator="containsText" text="Maladie">
      <formula>NOT(ISERROR(SEARCH("Maladie",C210)))</formula>
    </cfRule>
  </conditionalFormatting>
  <conditionalFormatting sqref="C210:F223 H210:P223 G210 G217">
    <cfRule type="containsText" dxfId="1714" priority="637" operator="containsText" text="Sans solde">
      <formula>NOT(ISERROR(SEARCH("Sans solde",C210)))</formula>
    </cfRule>
  </conditionalFormatting>
  <conditionalFormatting sqref="C224:F230 G224 H224:P230">
    <cfRule type="containsText" dxfId="1713" priority="635" operator="containsText" text="CP">
      <formula>NOT(ISERROR(SEARCH("CP",C224)))</formula>
    </cfRule>
    <cfRule type="containsText" dxfId="1712" priority="636" operator="containsText" text="NORMAL">
      <formula>NOT(ISERROR(SEARCH("NORMAL",C224)))</formula>
    </cfRule>
  </conditionalFormatting>
  <conditionalFormatting sqref="C224:F230 G224 H224:P230">
    <cfRule type="containsText" dxfId="1711" priority="634" operator="containsText" text="Recup">
      <formula>NOT(ISERROR(SEARCH("Recup",C224)))</formula>
    </cfRule>
  </conditionalFormatting>
  <conditionalFormatting sqref="C224:F230 G224 H224:P230">
    <cfRule type="containsText" dxfId="1710" priority="632" operator="containsText" text="Mixte">
      <formula>NOT(ISERROR(SEARCH("Mixte",C224)))</formula>
    </cfRule>
    <cfRule type="containsText" dxfId="1709" priority="633" operator="containsText" text="Maladie">
      <formula>NOT(ISERROR(SEARCH("Maladie",C224)))</formula>
    </cfRule>
  </conditionalFormatting>
  <conditionalFormatting sqref="C224:F230 H224:P230 G224">
    <cfRule type="containsText" dxfId="1708" priority="631" operator="containsText" text="Sans solde">
      <formula>NOT(ISERROR(SEARCH("Sans solde",C224)))</formula>
    </cfRule>
  </conditionalFormatting>
  <conditionalFormatting sqref="C231:F237 G231 H231:P237">
    <cfRule type="containsText" dxfId="1707" priority="629" operator="containsText" text="CP">
      <formula>NOT(ISERROR(SEARCH("CP",C231)))</formula>
    </cfRule>
    <cfRule type="containsText" dxfId="1706" priority="630" operator="containsText" text="NORMAL">
      <formula>NOT(ISERROR(SEARCH("NORMAL",C231)))</formula>
    </cfRule>
  </conditionalFormatting>
  <conditionalFormatting sqref="C231:F237 G231 H231:P237">
    <cfRule type="containsText" dxfId="1705" priority="628" operator="containsText" text="Recup">
      <formula>NOT(ISERROR(SEARCH("Recup",C231)))</formula>
    </cfRule>
  </conditionalFormatting>
  <conditionalFormatting sqref="C231:F237 G231 H231:P237">
    <cfRule type="containsText" dxfId="1704" priority="626" operator="containsText" text="Mixte">
      <formula>NOT(ISERROR(SEARCH("Mixte",C231)))</formula>
    </cfRule>
    <cfRule type="containsText" dxfId="1703" priority="627" operator="containsText" text="Maladie">
      <formula>NOT(ISERROR(SEARCH("Maladie",C231)))</formula>
    </cfRule>
  </conditionalFormatting>
  <conditionalFormatting sqref="C231:F237 H231:P237 G231">
    <cfRule type="containsText" dxfId="1702" priority="625" operator="containsText" text="Sans solde">
      <formula>NOT(ISERROR(SEARCH("Sans solde",C231)))</formula>
    </cfRule>
  </conditionalFormatting>
  <conditionalFormatting sqref="C238:F244 G238 H238:P244">
    <cfRule type="containsText" dxfId="1701" priority="623" operator="containsText" text="CP">
      <formula>NOT(ISERROR(SEARCH("CP",C238)))</formula>
    </cfRule>
    <cfRule type="containsText" dxfId="1700" priority="624" operator="containsText" text="NORMAL">
      <formula>NOT(ISERROR(SEARCH("NORMAL",C238)))</formula>
    </cfRule>
  </conditionalFormatting>
  <conditionalFormatting sqref="C238:F244 G238 H238:P244">
    <cfRule type="containsText" dxfId="1699" priority="622" operator="containsText" text="Recup">
      <formula>NOT(ISERROR(SEARCH("Recup",C238)))</formula>
    </cfRule>
  </conditionalFormatting>
  <conditionalFormatting sqref="C238:F244 G238 H238:P244">
    <cfRule type="containsText" dxfId="1698" priority="620" operator="containsText" text="Mixte">
      <formula>NOT(ISERROR(SEARCH("Mixte",C238)))</formula>
    </cfRule>
    <cfRule type="containsText" dxfId="1697" priority="621" operator="containsText" text="Maladie">
      <formula>NOT(ISERROR(SEARCH("Maladie",C238)))</formula>
    </cfRule>
  </conditionalFormatting>
  <conditionalFormatting sqref="C238:F244 H238:P244 G238">
    <cfRule type="containsText" dxfId="1696" priority="619" operator="containsText" text="Sans solde">
      <formula>NOT(ISERROR(SEARCH("Sans solde",C238)))</formula>
    </cfRule>
  </conditionalFormatting>
  <conditionalFormatting sqref="C245:F251 G245 H245:P251">
    <cfRule type="containsText" dxfId="1695" priority="617" operator="containsText" text="CP">
      <formula>NOT(ISERROR(SEARCH("CP",C245)))</formula>
    </cfRule>
    <cfRule type="containsText" dxfId="1694" priority="618" operator="containsText" text="NORMAL">
      <formula>NOT(ISERROR(SEARCH("NORMAL",C245)))</formula>
    </cfRule>
  </conditionalFormatting>
  <conditionalFormatting sqref="C245:F251 G245 H245:P251">
    <cfRule type="containsText" dxfId="1693" priority="616" operator="containsText" text="Recup">
      <formula>NOT(ISERROR(SEARCH("Recup",C245)))</formula>
    </cfRule>
  </conditionalFormatting>
  <conditionalFormatting sqref="C245:F251 G245 H245:P251">
    <cfRule type="containsText" dxfId="1692" priority="614" operator="containsText" text="Mixte">
      <formula>NOT(ISERROR(SEARCH("Mixte",C245)))</formula>
    </cfRule>
    <cfRule type="containsText" dxfId="1691" priority="615" operator="containsText" text="Maladie">
      <formula>NOT(ISERROR(SEARCH("Maladie",C245)))</formula>
    </cfRule>
  </conditionalFormatting>
  <conditionalFormatting sqref="C245:F251 H245:P251 G245">
    <cfRule type="containsText" dxfId="1690" priority="613" operator="containsText" text="Sans solde">
      <formula>NOT(ISERROR(SEARCH("Sans solde",C245)))</formula>
    </cfRule>
  </conditionalFormatting>
  <conditionalFormatting sqref="C252:F265 G252 G259 H252:P265">
    <cfRule type="containsText" dxfId="1689" priority="611" operator="containsText" text="CP">
      <formula>NOT(ISERROR(SEARCH("CP",C252)))</formula>
    </cfRule>
    <cfRule type="containsText" dxfId="1688" priority="612" operator="containsText" text="NORMAL">
      <formula>NOT(ISERROR(SEARCH("NORMAL",C252)))</formula>
    </cfRule>
  </conditionalFormatting>
  <conditionalFormatting sqref="C252:F265 G252 G259 H252:P265">
    <cfRule type="containsText" dxfId="1687" priority="610" operator="containsText" text="Recup">
      <formula>NOT(ISERROR(SEARCH("Recup",C252)))</formula>
    </cfRule>
  </conditionalFormatting>
  <conditionalFormatting sqref="C252:F265 G252 G259 H252:P265">
    <cfRule type="containsText" dxfId="1686" priority="608" operator="containsText" text="Mixte">
      <formula>NOT(ISERROR(SEARCH("Mixte",C252)))</formula>
    </cfRule>
    <cfRule type="containsText" dxfId="1685" priority="609" operator="containsText" text="Maladie">
      <formula>NOT(ISERROR(SEARCH("Maladie",C252)))</formula>
    </cfRule>
  </conditionalFormatting>
  <conditionalFormatting sqref="C252:F265 H252:P265 G252 G259">
    <cfRule type="containsText" dxfId="1684" priority="607" operator="containsText" text="Sans solde">
      <formula>NOT(ISERROR(SEARCH("Sans solde",C252)))</formula>
    </cfRule>
  </conditionalFormatting>
  <conditionalFormatting sqref="C266:F272 G266 H266:P272">
    <cfRule type="containsText" dxfId="1683" priority="605" operator="containsText" text="CP">
      <formula>NOT(ISERROR(SEARCH("CP",C266)))</formula>
    </cfRule>
    <cfRule type="containsText" dxfId="1682" priority="606" operator="containsText" text="NORMAL">
      <formula>NOT(ISERROR(SEARCH("NORMAL",C266)))</formula>
    </cfRule>
  </conditionalFormatting>
  <conditionalFormatting sqref="C266:F272 G266 H266:P272">
    <cfRule type="containsText" dxfId="1681" priority="604" operator="containsText" text="Recup">
      <formula>NOT(ISERROR(SEARCH("Recup",C266)))</formula>
    </cfRule>
  </conditionalFormatting>
  <conditionalFormatting sqref="C266:F272 G266 H266:P272">
    <cfRule type="containsText" dxfId="1680" priority="602" operator="containsText" text="Mixte">
      <formula>NOT(ISERROR(SEARCH("Mixte",C266)))</formula>
    </cfRule>
    <cfRule type="containsText" dxfId="1679" priority="603" operator="containsText" text="Maladie">
      <formula>NOT(ISERROR(SEARCH("Maladie",C266)))</formula>
    </cfRule>
  </conditionalFormatting>
  <conditionalFormatting sqref="C266:F272 H266:P272 G266">
    <cfRule type="containsText" dxfId="1678" priority="601" operator="containsText" text="Sans solde">
      <formula>NOT(ISERROR(SEARCH("Sans solde",C266)))</formula>
    </cfRule>
  </conditionalFormatting>
  <conditionalFormatting sqref="C273:F279 G273 H273:P279">
    <cfRule type="containsText" dxfId="1677" priority="599" operator="containsText" text="CP">
      <formula>NOT(ISERROR(SEARCH("CP",C273)))</formula>
    </cfRule>
    <cfRule type="containsText" dxfId="1676" priority="600" operator="containsText" text="NORMAL">
      <formula>NOT(ISERROR(SEARCH("NORMAL",C273)))</formula>
    </cfRule>
  </conditionalFormatting>
  <conditionalFormatting sqref="C273:F279 G273 H273:P279">
    <cfRule type="containsText" dxfId="1675" priority="598" operator="containsText" text="Recup">
      <formula>NOT(ISERROR(SEARCH("Recup",C273)))</formula>
    </cfRule>
  </conditionalFormatting>
  <conditionalFormatting sqref="C273:F279 G273 H273:P279">
    <cfRule type="containsText" dxfId="1674" priority="596" operator="containsText" text="Mixte">
      <formula>NOT(ISERROR(SEARCH("Mixte",C273)))</formula>
    </cfRule>
    <cfRule type="containsText" dxfId="1673" priority="597" operator="containsText" text="Maladie">
      <formula>NOT(ISERROR(SEARCH("Maladie",C273)))</formula>
    </cfRule>
  </conditionalFormatting>
  <conditionalFormatting sqref="C273:F279 H273:P279 G273">
    <cfRule type="containsText" dxfId="1672" priority="595" operator="containsText" text="Sans solde">
      <formula>NOT(ISERROR(SEARCH("Sans solde",C273)))</formula>
    </cfRule>
  </conditionalFormatting>
  <conditionalFormatting sqref="C280:F286 G280 H280:P286">
    <cfRule type="containsText" dxfId="1671" priority="593" operator="containsText" text="CP">
      <formula>NOT(ISERROR(SEARCH("CP",C280)))</formula>
    </cfRule>
    <cfRule type="containsText" dxfId="1670" priority="594" operator="containsText" text="NORMAL">
      <formula>NOT(ISERROR(SEARCH("NORMAL",C280)))</formula>
    </cfRule>
  </conditionalFormatting>
  <conditionalFormatting sqref="C280:F286 G280 H280:P286">
    <cfRule type="containsText" dxfId="1669" priority="592" operator="containsText" text="Recup">
      <formula>NOT(ISERROR(SEARCH("Recup",C280)))</formula>
    </cfRule>
  </conditionalFormatting>
  <conditionalFormatting sqref="C280:F286 G280 H280:P286">
    <cfRule type="containsText" dxfId="1668" priority="590" operator="containsText" text="Mixte">
      <formula>NOT(ISERROR(SEARCH("Mixte",C280)))</formula>
    </cfRule>
    <cfRule type="containsText" dxfId="1667" priority="591" operator="containsText" text="Maladie">
      <formula>NOT(ISERROR(SEARCH("Maladie",C280)))</formula>
    </cfRule>
  </conditionalFormatting>
  <conditionalFormatting sqref="C280:F286 H280:P286 G280">
    <cfRule type="containsText" dxfId="1666" priority="589" operator="containsText" text="Sans solde">
      <formula>NOT(ISERROR(SEARCH("Sans solde",C280)))</formula>
    </cfRule>
  </conditionalFormatting>
  <conditionalFormatting sqref="C287:F293 G287 H287:P293">
    <cfRule type="containsText" dxfId="1665" priority="587" operator="containsText" text="CP">
      <formula>NOT(ISERROR(SEARCH("CP",C287)))</formula>
    </cfRule>
    <cfRule type="containsText" dxfId="1664" priority="588" operator="containsText" text="NORMAL">
      <formula>NOT(ISERROR(SEARCH("NORMAL",C287)))</formula>
    </cfRule>
  </conditionalFormatting>
  <conditionalFormatting sqref="C287:F293 G287 H287:P293">
    <cfRule type="containsText" dxfId="1663" priority="586" operator="containsText" text="Recup">
      <formula>NOT(ISERROR(SEARCH("Recup",C287)))</formula>
    </cfRule>
  </conditionalFormatting>
  <conditionalFormatting sqref="C287:F293 G287 H287:P293">
    <cfRule type="containsText" dxfId="1662" priority="584" operator="containsText" text="Mixte">
      <formula>NOT(ISERROR(SEARCH("Mixte",C287)))</formula>
    </cfRule>
    <cfRule type="containsText" dxfId="1661" priority="585" operator="containsText" text="Maladie">
      <formula>NOT(ISERROR(SEARCH("Maladie",C287)))</formula>
    </cfRule>
  </conditionalFormatting>
  <conditionalFormatting sqref="C287:F293 H287:P293 G287">
    <cfRule type="containsText" dxfId="1660" priority="583" operator="containsText" text="Sans solde">
      <formula>NOT(ISERROR(SEARCH("Sans solde",C287)))</formula>
    </cfRule>
  </conditionalFormatting>
  <conditionalFormatting sqref="C294:F307 G294 G301 H294:P307">
    <cfRule type="containsText" dxfId="1659" priority="581" operator="containsText" text="CP">
      <formula>NOT(ISERROR(SEARCH("CP",C294)))</formula>
    </cfRule>
    <cfRule type="containsText" dxfId="1658" priority="582" operator="containsText" text="NORMAL">
      <formula>NOT(ISERROR(SEARCH("NORMAL",C294)))</formula>
    </cfRule>
  </conditionalFormatting>
  <conditionalFormatting sqref="C294:F307 G294 G301 H294:P307">
    <cfRule type="containsText" dxfId="1657" priority="580" operator="containsText" text="Recup">
      <formula>NOT(ISERROR(SEARCH("Recup",C294)))</formula>
    </cfRule>
  </conditionalFormatting>
  <conditionalFormatting sqref="C294:F307 G294 G301 H294:P307">
    <cfRule type="containsText" dxfId="1656" priority="578" operator="containsText" text="Mixte">
      <formula>NOT(ISERROR(SEARCH("Mixte",C294)))</formula>
    </cfRule>
    <cfRule type="containsText" dxfId="1655" priority="579" operator="containsText" text="Maladie">
      <formula>NOT(ISERROR(SEARCH("Maladie",C294)))</formula>
    </cfRule>
  </conditionalFormatting>
  <conditionalFormatting sqref="C294:F307 H294:P307 G294 G301">
    <cfRule type="containsText" dxfId="1654" priority="577" operator="containsText" text="Sans solde">
      <formula>NOT(ISERROR(SEARCH("Sans solde",C294)))</formula>
    </cfRule>
  </conditionalFormatting>
  <conditionalFormatting sqref="C308:F314 G308 H308:P314">
    <cfRule type="containsText" dxfId="1653" priority="575" operator="containsText" text="CP">
      <formula>NOT(ISERROR(SEARCH("CP",C308)))</formula>
    </cfRule>
    <cfRule type="containsText" dxfId="1652" priority="576" operator="containsText" text="NORMAL">
      <formula>NOT(ISERROR(SEARCH("NORMAL",C308)))</formula>
    </cfRule>
  </conditionalFormatting>
  <conditionalFormatting sqref="C308:F314 G308 H308:P314">
    <cfRule type="containsText" dxfId="1651" priority="574" operator="containsText" text="Recup">
      <formula>NOT(ISERROR(SEARCH("Recup",C308)))</formula>
    </cfRule>
  </conditionalFormatting>
  <conditionalFormatting sqref="C308:F314 G308 H308:P314">
    <cfRule type="containsText" dxfId="1650" priority="572" operator="containsText" text="Mixte">
      <formula>NOT(ISERROR(SEARCH("Mixte",C308)))</formula>
    </cfRule>
    <cfRule type="containsText" dxfId="1649" priority="573" operator="containsText" text="Maladie">
      <formula>NOT(ISERROR(SEARCH("Maladie",C308)))</formula>
    </cfRule>
  </conditionalFormatting>
  <conditionalFormatting sqref="C308:F314 H308:P314 G308">
    <cfRule type="containsText" dxfId="1648" priority="571" operator="containsText" text="Sans solde">
      <formula>NOT(ISERROR(SEARCH("Sans solde",C308)))</formula>
    </cfRule>
  </conditionalFormatting>
  <conditionalFormatting sqref="C315:F321 G315 H315:P321">
    <cfRule type="containsText" dxfId="1647" priority="569" operator="containsText" text="CP">
      <formula>NOT(ISERROR(SEARCH("CP",C315)))</formula>
    </cfRule>
    <cfRule type="containsText" dxfId="1646" priority="570" operator="containsText" text="NORMAL">
      <formula>NOT(ISERROR(SEARCH("NORMAL",C315)))</formula>
    </cfRule>
  </conditionalFormatting>
  <conditionalFormatting sqref="C315:F321 G315 H315:P321">
    <cfRule type="containsText" dxfId="1645" priority="568" operator="containsText" text="Recup">
      <formula>NOT(ISERROR(SEARCH("Recup",C315)))</formula>
    </cfRule>
  </conditionalFormatting>
  <conditionalFormatting sqref="C315:F321 G315 H315:P321">
    <cfRule type="containsText" dxfId="1644" priority="566" operator="containsText" text="Mixte">
      <formula>NOT(ISERROR(SEARCH("Mixte",C315)))</formula>
    </cfRule>
    <cfRule type="containsText" dxfId="1643" priority="567" operator="containsText" text="Maladie">
      <formula>NOT(ISERROR(SEARCH("Maladie",C315)))</formula>
    </cfRule>
  </conditionalFormatting>
  <conditionalFormatting sqref="C315:F321 H315:P321 G315">
    <cfRule type="containsText" dxfId="1642" priority="565" operator="containsText" text="Sans solde">
      <formula>NOT(ISERROR(SEARCH("Sans solde",C315)))</formula>
    </cfRule>
  </conditionalFormatting>
  <conditionalFormatting sqref="C322:F328 G322 H322:P328">
    <cfRule type="containsText" dxfId="1641" priority="563" operator="containsText" text="CP">
      <formula>NOT(ISERROR(SEARCH("CP",C322)))</formula>
    </cfRule>
    <cfRule type="containsText" dxfId="1640" priority="564" operator="containsText" text="NORMAL">
      <formula>NOT(ISERROR(SEARCH("NORMAL",C322)))</formula>
    </cfRule>
  </conditionalFormatting>
  <conditionalFormatting sqref="C322:F328 G322 H322:P328">
    <cfRule type="containsText" dxfId="1639" priority="562" operator="containsText" text="Recup">
      <formula>NOT(ISERROR(SEARCH("Recup",C322)))</formula>
    </cfRule>
  </conditionalFormatting>
  <conditionalFormatting sqref="C322:F328 G322 H322:P328">
    <cfRule type="containsText" dxfId="1638" priority="560" operator="containsText" text="Mixte">
      <formula>NOT(ISERROR(SEARCH("Mixte",C322)))</formula>
    </cfRule>
    <cfRule type="containsText" dxfId="1637" priority="561" operator="containsText" text="Maladie">
      <formula>NOT(ISERROR(SEARCH("Maladie",C322)))</formula>
    </cfRule>
  </conditionalFormatting>
  <conditionalFormatting sqref="C322:F328 H322:P328 G322">
    <cfRule type="containsText" dxfId="1636" priority="559" operator="containsText" text="Sans solde">
      <formula>NOT(ISERROR(SEARCH("Sans solde",C322)))</formula>
    </cfRule>
  </conditionalFormatting>
  <conditionalFormatting sqref="C329:F335 G329 H329:P335">
    <cfRule type="containsText" dxfId="1635" priority="557" operator="containsText" text="CP">
      <formula>NOT(ISERROR(SEARCH("CP",C329)))</formula>
    </cfRule>
    <cfRule type="containsText" dxfId="1634" priority="558" operator="containsText" text="NORMAL">
      <formula>NOT(ISERROR(SEARCH("NORMAL",C329)))</formula>
    </cfRule>
  </conditionalFormatting>
  <conditionalFormatting sqref="C329:F335 G329 H329:P335">
    <cfRule type="containsText" dxfId="1633" priority="556" operator="containsText" text="Recup">
      <formula>NOT(ISERROR(SEARCH("Recup",C329)))</formula>
    </cfRule>
  </conditionalFormatting>
  <conditionalFormatting sqref="C329:F335 G329 H329:P335">
    <cfRule type="containsText" dxfId="1632" priority="554" operator="containsText" text="Mixte">
      <formula>NOT(ISERROR(SEARCH("Mixte",C329)))</formula>
    </cfRule>
    <cfRule type="containsText" dxfId="1631" priority="555" operator="containsText" text="Maladie">
      <formula>NOT(ISERROR(SEARCH("Maladie",C329)))</formula>
    </cfRule>
  </conditionalFormatting>
  <conditionalFormatting sqref="C329:F335 H329:P335 G329">
    <cfRule type="containsText" dxfId="1630" priority="553" operator="containsText" text="Sans solde">
      <formula>NOT(ISERROR(SEARCH("Sans solde",C329)))</formula>
    </cfRule>
  </conditionalFormatting>
  <conditionalFormatting sqref="C336:F349 G336 G343 H336:P349">
    <cfRule type="containsText" dxfId="1629" priority="551" operator="containsText" text="CP">
      <formula>NOT(ISERROR(SEARCH("CP",C336)))</formula>
    </cfRule>
    <cfRule type="containsText" dxfId="1628" priority="552" operator="containsText" text="NORMAL">
      <formula>NOT(ISERROR(SEARCH("NORMAL",C336)))</formula>
    </cfRule>
  </conditionalFormatting>
  <conditionalFormatting sqref="C336:F349 G336 G343 H336:P349">
    <cfRule type="containsText" dxfId="1627" priority="550" operator="containsText" text="Recup">
      <formula>NOT(ISERROR(SEARCH("Recup",C336)))</formula>
    </cfRule>
  </conditionalFormatting>
  <conditionalFormatting sqref="C336:F349 G336 G343 H336:P349">
    <cfRule type="containsText" dxfId="1626" priority="548" operator="containsText" text="Mixte">
      <formula>NOT(ISERROR(SEARCH("Mixte",C336)))</formula>
    </cfRule>
    <cfRule type="containsText" dxfId="1625" priority="549" operator="containsText" text="Maladie">
      <formula>NOT(ISERROR(SEARCH("Maladie",C336)))</formula>
    </cfRule>
  </conditionalFormatting>
  <conditionalFormatting sqref="C336:F349 H336:P349 G336 G343">
    <cfRule type="containsText" dxfId="1624" priority="547" operator="containsText" text="Sans solde">
      <formula>NOT(ISERROR(SEARCH("Sans solde",C336)))</formula>
    </cfRule>
  </conditionalFormatting>
  <conditionalFormatting sqref="C350:F356 G350 H350:P356">
    <cfRule type="containsText" dxfId="1623" priority="545" operator="containsText" text="CP">
      <formula>NOT(ISERROR(SEARCH("CP",C350)))</formula>
    </cfRule>
    <cfRule type="containsText" dxfId="1622" priority="546" operator="containsText" text="NORMAL">
      <formula>NOT(ISERROR(SEARCH("NORMAL",C350)))</formula>
    </cfRule>
  </conditionalFormatting>
  <conditionalFormatting sqref="C350:F356 G350 H350:P356">
    <cfRule type="containsText" dxfId="1621" priority="544" operator="containsText" text="Recup">
      <formula>NOT(ISERROR(SEARCH("Recup",C350)))</formula>
    </cfRule>
  </conditionalFormatting>
  <conditionalFormatting sqref="C350:F356 G350 H350:P356">
    <cfRule type="containsText" dxfId="1620" priority="542" operator="containsText" text="Mixte">
      <formula>NOT(ISERROR(SEARCH("Mixte",C350)))</formula>
    </cfRule>
    <cfRule type="containsText" dxfId="1619" priority="543" operator="containsText" text="Maladie">
      <formula>NOT(ISERROR(SEARCH("Maladie",C350)))</formula>
    </cfRule>
  </conditionalFormatting>
  <conditionalFormatting sqref="C350:F356 H350:P356 G350">
    <cfRule type="containsText" dxfId="1618" priority="541" operator="containsText" text="Sans solde">
      <formula>NOT(ISERROR(SEARCH("Sans solde",C350)))</formula>
    </cfRule>
  </conditionalFormatting>
  <conditionalFormatting sqref="C357:F363 G357 H357:P363">
    <cfRule type="containsText" dxfId="1617" priority="539" operator="containsText" text="CP">
      <formula>NOT(ISERROR(SEARCH("CP",C357)))</formula>
    </cfRule>
    <cfRule type="containsText" dxfId="1616" priority="540" operator="containsText" text="NORMAL">
      <formula>NOT(ISERROR(SEARCH("NORMAL",C357)))</formula>
    </cfRule>
  </conditionalFormatting>
  <conditionalFormatting sqref="C357:F363 G357 H357:P363">
    <cfRule type="containsText" dxfId="1615" priority="538" operator="containsText" text="Recup">
      <formula>NOT(ISERROR(SEARCH("Recup",C357)))</formula>
    </cfRule>
  </conditionalFormatting>
  <conditionalFormatting sqref="C357:F363 G357 H357:P363">
    <cfRule type="containsText" dxfId="1614" priority="536" operator="containsText" text="Mixte">
      <formula>NOT(ISERROR(SEARCH("Mixte",C357)))</formula>
    </cfRule>
    <cfRule type="containsText" dxfId="1613" priority="537" operator="containsText" text="Maladie">
      <formula>NOT(ISERROR(SEARCH("Maladie",C357)))</formula>
    </cfRule>
  </conditionalFormatting>
  <conditionalFormatting sqref="C357:F363 H357:P363 G357">
    <cfRule type="containsText" dxfId="1612" priority="535" operator="containsText" text="Sans solde">
      <formula>NOT(ISERROR(SEARCH("Sans solde",C357)))</formula>
    </cfRule>
  </conditionalFormatting>
  <conditionalFormatting sqref="C364:F370 G364 H364:P370">
    <cfRule type="containsText" dxfId="1611" priority="533" operator="containsText" text="CP">
      <formula>NOT(ISERROR(SEARCH("CP",C364)))</formula>
    </cfRule>
    <cfRule type="containsText" dxfId="1610" priority="534" operator="containsText" text="NORMAL">
      <formula>NOT(ISERROR(SEARCH("NORMAL",C364)))</formula>
    </cfRule>
  </conditionalFormatting>
  <conditionalFormatting sqref="C364:F370 G364 H364:P370">
    <cfRule type="containsText" dxfId="1609" priority="532" operator="containsText" text="Recup">
      <formula>NOT(ISERROR(SEARCH("Recup",C364)))</formula>
    </cfRule>
  </conditionalFormatting>
  <conditionalFormatting sqref="C364:F370 G364 H364:P370">
    <cfRule type="containsText" dxfId="1608" priority="530" operator="containsText" text="Mixte">
      <formula>NOT(ISERROR(SEARCH("Mixte",C364)))</formula>
    </cfRule>
    <cfRule type="containsText" dxfId="1607" priority="531" operator="containsText" text="Maladie">
      <formula>NOT(ISERROR(SEARCH("Maladie",C364)))</formula>
    </cfRule>
  </conditionalFormatting>
  <conditionalFormatting sqref="C364:F370 H364:P370 G364">
    <cfRule type="containsText" dxfId="1606" priority="529" operator="containsText" text="Sans solde">
      <formula>NOT(ISERROR(SEARCH("Sans solde",C364)))</formula>
    </cfRule>
  </conditionalFormatting>
  <conditionalFormatting sqref="C371:F377 G371 H371:P377">
    <cfRule type="containsText" dxfId="1605" priority="527" operator="containsText" text="CP">
      <formula>NOT(ISERROR(SEARCH("CP",C371)))</formula>
    </cfRule>
    <cfRule type="containsText" dxfId="1604" priority="528" operator="containsText" text="NORMAL">
      <formula>NOT(ISERROR(SEARCH("NORMAL",C371)))</formula>
    </cfRule>
  </conditionalFormatting>
  <conditionalFormatting sqref="C371:F377 G371 H371:P377">
    <cfRule type="containsText" dxfId="1603" priority="526" operator="containsText" text="Recup">
      <formula>NOT(ISERROR(SEARCH("Recup",C371)))</formula>
    </cfRule>
  </conditionalFormatting>
  <conditionalFormatting sqref="C371:F377 G371 H371:P377">
    <cfRule type="containsText" dxfId="1602" priority="524" operator="containsText" text="Mixte">
      <formula>NOT(ISERROR(SEARCH("Mixte",C371)))</formula>
    </cfRule>
    <cfRule type="containsText" dxfId="1601" priority="525" operator="containsText" text="Maladie">
      <formula>NOT(ISERROR(SEARCH("Maladie",C371)))</formula>
    </cfRule>
  </conditionalFormatting>
  <conditionalFormatting sqref="C371:F377 H371:P377 G371">
    <cfRule type="containsText" dxfId="1600" priority="523" operator="containsText" text="Sans solde">
      <formula>NOT(ISERROR(SEARCH("Sans solde",C371)))</formula>
    </cfRule>
  </conditionalFormatting>
  <conditionalFormatting sqref="C378:F384 G378 H378:P384">
    <cfRule type="containsText" dxfId="1599" priority="521" operator="containsText" text="CP">
      <formula>NOT(ISERROR(SEARCH("CP",C378)))</formula>
    </cfRule>
    <cfRule type="containsText" dxfId="1598" priority="522" operator="containsText" text="NORMAL">
      <formula>NOT(ISERROR(SEARCH("NORMAL",C378)))</formula>
    </cfRule>
  </conditionalFormatting>
  <conditionalFormatting sqref="C378:F384 G378 H378:P384">
    <cfRule type="containsText" dxfId="1597" priority="520" operator="containsText" text="Recup">
      <formula>NOT(ISERROR(SEARCH("Recup",C378)))</formula>
    </cfRule>
  </conditionalFormatting>
  <conditionalFormatting sqref="C378:F384 G378 H378:P384">
    <cfRule type="containsText" dxfId="1596" priority="518" operator="containsText" text="Mixte">
      <formula>NOT(ISERROR(SEARCH("Mixte",C378)))</formula>
    </cfRule>
    <cfRule type="containsText" dxfId="1595" priority="519" operator="containsText" text="Maladie">
      <formula>NOT(ISERROR(SEARCH("Maladie",C378)))</formula>
    </cfRule>
  </conditionalFormatting>
  <conditionalFormatting sqref="C378:F384 H378:P384 G378">
    <cfRule type="containsText" dxfId="1594" priority="517" operator="containsText" text="Sans solde">
      <formula>NOT(ISERROR(SEARCH("Sans solde",C378)))</formula>
    </cfRule>
  </conditionalFormatting>
  <conditionalFormatting sqref="C385:F391 G385 H385:P391">
    <cfRule type="containsText" dxfId="1593" priority="515" operator="containsText" text="CP">
      <formula>NOT(ISERROR(SEARCH("CP",C385)))</formula>
    </cfRule>
    <cfRule type="containsText" dxfId="1592" priority="516" operator="containsText" text="NORMAL">
      <formula>NOT(ISERROR(SEARCH("NORMAL",C385)))</formula>
    </cfRule>
  </conditionalFormatting>
  <conditionalFormatting sqref="C385:F391 G385 H385:P391">
    <cfRule type="containsText" dxfId="1591" priority="514" operator="containsText" text="Recup">
      <formula>NOT(ISERROR(SEARCH("Recup",C385)))</formula>
    </cfRule>
  </conditionalFormatting>
  <conditionalFormatting sqref="C385:F391 G385 H385:P391">
    <cfRule type="containsText" dxfId="1590" priority="512" operator="containsText" text="Mixte">
      <formula>NOT(ISERROR(SEARCH("Mixte",C385)))</formula>
    </cfRule>
    <cfRule type="containsText" dxfId="1589" priority="513" operator="containsText" text="Maladie">
      <formula>NOT(ISERROR(SEARCH("Maladie",C385)))</formula>
    </cfRule>
  </conditionalFormatting>
  <conditionalFormatting sqref="C385:F391 H385:P391 G385">
    <cfRule type="containsText" dxfId="1588" priority="511" operator="containsText" text="Sans solde">
      <formula>NOT(ISERROR(SEARCH("Sans solde",C385)))</formula>
    </cfRule>
  </conditionalFormatting>
  <conditionalFormatting sqref="C84:F88">
    <cfRule type="containsText" dxfId="1587" priority="509" operator="containsText" text="CP">
      <formula>NOT(ISERROR(SEARCH("CP",C84)))</formula>
    </cfRule>
    <cfRule type="containsText" dxfId="1586" priority="510" operator="containsText" text="NORMAL">
      <formula>NOT(ISERROR(SEARCH("NORMAL",C84)))</formula>
    </cfRule>
  </conditionalFormatting>
  <conditionalFormatting sqref="C84:F88">
    <cfRule type="containsText" dxfId="1585" priority="508" operator="containsText" text="Recup">
      <formula>NOT(ISERROR(SEARCH("Recup",C84)))</formula>
    </cfRule>
  </conditionalFormatting>
  <conditionalFormatting sqref="C84:F88">
    <cfRule type="containsText" dxfId="1584" priority="506" operator="containsText" text="Mixte">
      <formula>NOT(ISERROR(SEARCH("Mixte",C84)))</formula>
    </cfRule>
    <cfRule type="containsText" dxfId="1583" priority="507" operator="containsText" text="Maladie">
      <formula>NOT(ISERROR(SEARCH("Maladie",C84)))</formula>
    </cfRule>
  </conditionalFormatting>
  <conditionalFormatting sqref="C84:F88">
    <cfRule type="containsText" dxfId="1582" priority="505" operator="containsText" text="Sans solde">
      <formula>NOT(ISERROR(SEARCH("Sans solde",C84)))</formula>
    </cfRule>
  </conditionalFormatting>
  <conditionalFormatting sqref="C336:F340">
    <cfRule type="containsText" dxfId="1581" priority="503" operator="containsText" text="CP">
      <formula>NOT(ISERROR(SEARCH("CP",C336)))</formula>
    </cfRule>
    <cfRule type="containsText" dxfId="1580" priority="504" operator="containsText" text="NORMAL">
      <formula>NOT(ISERROR(SEARCH("NORMAL",C336)))</formula>
    </cfRule>
  </conditionalFormatting>
  <conditionalFormatting sqref="C336:F340">
    <cfRule type="containsText" dxfId="1579" priority="502" operator="containsText" text="Recup">
      <formula>NOT(ISERROR(SEARCH("Recup",C336)))</formula>
    </cfRule>
  </conditionalFormatting>
  <conditionalFormatting sqref="C336:F340">
    <cfRule type="containsText" dxfId="1578" priority="500" operator="containsText" text="Mixte">
      <formula>NOT(ISERROR(SEARCH("Mixte",C336)))</formula>
    </cfRule>
    <cfRule type="containsText" dxfId="1577" priority="501" operator="containsText" text="Maladie">
      <formula>NOT(ISERROR(SEARCH("Maladie",C336)))</formula>
    </cfRule>
  </conditionalFormatting>
  <conditionalFormatting sqref="C336:F340">
    <cfRule type="containsText" dxfId="1576" priority="499" operator="containsText" text="Sans solde">
      <formula>NOT(ISERROR(SEARCH("Sans solde",C336)))</formula>
    </cfRule>
  </conditionalFormatting>
  <conditionalFormatting sqref="C294:F298">
    <cfRule type="containsText" dxfId="1575" priority="497" operator="containsText" text="CP">
      <formula>NOT(ISERROR(SEARCH("CP",C294)))</formula>
    </cfRule>
    <cfRule type="containsText" dxfId="1574" priority="498" operator="containsText" text="NORMAL">
      <formula>NOT(ISERROR(SEARCH("NORMAL",C294)))</formula>
    </cfRule>
  </conditionalFormatting>
  <conditionalFormatting sqref="C294:F298">
    <cfRule type="containsText" dxfId="1573" priority="496" operator="containsText" text="Recup">
      <formula>NOT(ISERROR(SEARCH("Recup",C294)))</formula>
    </cfRule>
  </conditionalFormatting>
  <conditionalFormatting sqref="C294:F298">
    <cfRule type="containsText" dxfId="1572" priority="494" operator="containsText" text="Mixte">
      <formula>NOT(ISERROR(SEARCH("Mixte",C294)))</formula>
    </cfRule>
    <cfRule type="containsText" dxfId="1571" priority="495" operator="containsText" text="Maladie">
      <formula>NOT(ISERROR(SEARCH("Maladie",C294)))</formula>
    </cfRule>
  </conditionalFormatting>
  <conditionalFormatting sqref="C294:F298">
    <cfRule type="containsText" dxfId="1570" priority="493" operator="containsText" text="Sans solde">
      <formula>NOT(ISERROR(SEARCH("Sans solde",C294)))</formula>
    </cfRule>
  </conditionalFormatting>
  <conditionalFormatting sqref="C252:F256">
    <cfRule type="containsText" dxfId="1569" priority="491" operator="containsText" text="CP">
      <formula>NOT(ISERROR(SEARCH("CP",C252)))</formula>
    </cfRule>
    <cfRule type="containsText" dxfId="1568" priority="492" operator="containsText" text="NORMAL">
      <formula>NOT(ISERROR(SEARCH("NORMAL",C252)))</formula>
    </cfRule>
  </conditionalFormatting>
  <conditionalFormatting sqref="C252:F256">
    <cfRule type="containsText" dxfId="1567" priority="490" operator="containsText" text="Recup">
      <formula>NOT(ISERROR(SEARCH("Recup",C252)))</formula>
    </cfRule>
  </conditionalFormatting>
  <conditionalFormatting sqref="C252:F256">
    <cfRule type="containsText" dxfId="1566" priority="488" operator="containsText" text="Mixte">
      <formula>NOT(ISERROR(SEARCH("Mixte",C252)))</formula>
    </cfRule>
    <cfRule type="containsText" dxfId="1565" priority="489" operator="containsText" text="Maladie">
      <formula>NOT(ISERROR(SEARCH("Maladie",C252)))</formula>
    </cfRule>
  </conditionalFormatting>
  <conditionalFormatting sqref="C252:F256">
    <cfRule type="containsText" dxfId="1564" priority="487" operator="containsText" text="Sans solde">
      <formula>NOT(ISERROR(SEARCH("Sans solde",C252)))</formula>
    </cfRule>
  </conditionalFormatting>
  <conditionalFormatting sqref="C210:F214">
    <cfRule type="containsText" dxfId="1563" priority="485" operator="containsText" text="CP">
      <formula>NOT(ISERROR(SEARCH("CP",C210)))</formula>
    </cfRule>
    <cfRule type="containsText" dxfId="1562" priority="486" operator="containsText" text="NORMAL">
      <formula>NOT(ISERROR(SEARCH("NORMAL",C210)))</formula>
    </cfRule>
  </conditionalFormatting>
  <conditionalFormatting sqref="C210:F214">
    <cfRule type="containsText" dxfId="1561" priority="484" operator="containsText" text="Recup">
      <formula>NOT(ISERROR(SEARCH("Recup",C210)))</formula>
    </cfRule>
  </conditionalFormatting>
  <conditionalFormatting sqref="C210:F214">
    <cfRule type="containsText" dxfId="1560" priority="482" operator="containsText" text="Mixte">
      <formula>NOT(ISERROR(SEARCH("Mixte",C210)))</formula>
    </cfRule>
    <cfRule type="containsText" dxfId="1559" priority="483" operator="containsText" text="Maladie">
      <formula>NOT(ISERROR(SEARCH("Maladie",C210)))</formula>
    </cfRule>
  </conditionalFormatting>
  <conditionalFormatting sqref="C210:F214">
    <cfRule type="containsText" dxfId="1558" priority="481" operator="containsText" text="Sans solde">
      <formula>NOT(ISERROR(SEARCH("Sans solde",C210)))</formula>
    </cfRule>
  </conditionalFormatting>
  <conditionalFormatting sqref="C168:F172">
    <cfRule type="containsText" dxfId="1557" priority="479" operator="containsText" text="CP">
      <formula>NOT(ISERROR(SEARCH("CP",C168)))</formula>
    </cfRule>
    <cfRule type="containsText" dxfId="1556" priority="480" operator="containsText" text="NORMAL">
      <formula>NOT(ISERROR(SEARCH("NORMAL",C168)))</formula>
    </cfRule>
  </conditionalFormatting>
  <conditionalFormatting sqref="C168:F172">
    <cfRule type="containsText" dxfId="1555" priority="478" operator="containsText" text="Recup">
      <formula>NOT(ISERROR(SEARCH("Recup",C168)))</formula>
    </cfRule>
  </conditionalFormatting>
  <conditionalFormatting sqref="C168:F172">
    <cfRule type="containsText" dxfId="1554" priority="476" operator="containsText" text="Mixte">
      <formula>NOT(ISERROR(SEARCH("Mixte",C168)))</formula>
    </cfRule>
    <cfRule type="containsText" dxfId="1553" priority="477" operator="containsText" text="Maladie">
      <formula>NOT(ISERROR(SEARCH("Maladie",C168)))</formula>
    </cfRule>
  </conditionalFormatting>
  <conditionalFormatting sqref="C168:F172">
    <cfRule type="containsText" dxfId="1552" priority="475" operator="containsText" text="Sans solde">
      <formula>NOT(ISERROR(SEARCH("Sans solde",C168)))</formula>
    </cfRule>
  </conditionalFormatting>
  <conditionalFormatting sqref="C126:F130">
    <cfRule type="containsText" dxfId="1551" priority="473" operator="containsText" text="CP">
      <formula>NOT(ISERROR(SEARCH("CP",C126)))</formula>
    </cfRule>
    <cfRule type="containsText" dxfId="1550" priority="474" operator="containsText" text="NORMAL">
      <formula>NOT(ISERROR(SEARCH("NORMAL",C126)))</formula>
    </cfRule>
  </conditionalFormatting>
  <conditionalFormatting sqref="C126:F130">
    <cfRule type="containsText" dxfId="1549" priority="472" operator="containsText" text="Recup">
      <formula>NOT(ISERROR(SEARCH("Recup",C126)))</formula>
    </cfRule>
  </conditionalFormatting>
  <conditionalFormatting sqref="C126:F130">
    <cfRule type="containsText" dxfId="1548" priority="470" operator="containsText" text="Mixte">
      <formula>NOT(ISERROR(SEARCH("Mixte",C126)))</formula>
    </cfRule>
    <cfRule type="containsText" dxfId="1547" priority="471" operator="containsText" text="Maladie">
      <formula>NOT(ISERROR(SEARCH("Maladie",C126)))</formula>
    </cfRule>
  </conditionalFormatting>
  <conditionalFormatting sqref="C126:F130">
    <cfRule type="containsText" dxfId="1546" priority="469" operator="containsText" text="Sans solde">
      <formula>NOT(ISERROR(SEARCH("Sans solde",C126)))</formula>
    </cfRule>
  </conditionalFormatting>
  <conditionalFormatting sqref="C35:F39">
    <cfRule type="containsText" dxfId="1545" priority="467" operator="containsText" text="CP">
      <formula>NOT(ISERROR(SEARCH("CP",C35)))</formula>
    </cfRule>
    <cfRule type="containsText" dxfId="1544" priority="468" operator="containsText" text="NORMAL">
      <formula>NOT(ISERROR(SEARCH("NORMAL",C35)))</formula>
    </cfRule>
  </conditionalFormatting>
  <conditionalFormatting sqref="C35:F39">
    <cfRule type="containsText" dxfId="1543" priority="466" operator="containsText" text="Recup">
      <formula>NOT(ISERROR(SEARCH("Recup",C35)))</formula>
    </cfRule>
  </conditionalFormatting>
  <conditionalFormatting sqref="C35:F39">
    <cfRule type="containsText" dxfId="1542" priority="464" operator="containsText" text="Mixte">
      <formula>NOT(ISERROR(SEARCH("Mixte",C35)))</formula>
    </cfRule>
    <cfRule type="containsText" dxfId="1541" priority="465" operator="containsText" text="Maladie">
      <formula>NOT(ISERROR(SEARCH("Maladie",C35)))</formula>
    </cfRule>
  </conditionalFormatting>
  <conditionalFormatting sqref="C35:F39">
    <cfRule type="containsText" dxfId="1540" priority="463" operator="containsText" text="Sans solde">
      <formula>NOT(ISERROR(SEARCH("Sans solde",C35)))</formula>
    </cfRule>
  </conditionalFormatting>
  <conditionalFormatting sqref="C21:F25">
    <cfRule type="containsText" dxfId="1539" priority="461" operator="containsText" text="CP">
      <formula>NOT(ISERROR(SEARCH("CP",C21)))</formula>
    </cfRule>
    <cfRule type="containsText" dxfId="1538" priority="462" operator="containsText" text="NORMAL">
      <formula>NOT(ISERROR(SEARCH("NORMAL",C21)))</formula>
    </cfRule>
  </conditionalFormatting>
  <conditionalFormatting sqref="C21:F25">
    <cfRule type="containsText" dxfId="1537" priority="460" operator="containsText" text="Recup">
      <formula>NOT(ISERROR(SEARCH("Recup",C21)))</formula>
    </cfRule>
  </conditionalFormatting>
  <conditionalFormatting sqref="C21:F25">
    <cfRule type="containsText" dxfId="1536" priority="458" operator="containsText" text="Mixte">
      <formula>NOT(ISERROR(SEARCH("Mixte",C21)))</formula>
    </cfRule>
    <cfRule type="containsText" dxfId="1535" priority="459" operator="containsText" text="Maladie">
      <formula>NOT(ISERROR(SEARCH("Maladie",C21)))</formula>
    </cfRule>
  </conditionalFormatting>
  <conditionalFormatting sqref="C21:F25">
    <cfRule type="containsText" dxfId="1534" priority="457" operator="containsText" text="Sans solde">
      <formula>NOT(ISERROR(SEARCH("Sans solde",C21)))</formula>
    </cfRule>
  </conditionalFormatting>
  <conditionalFormatting sqref="C28:F32">
    <cfRule type="containsText" dxfId="1533" priority="455" operator="containsText" text="CP">
      <formula>NOT(ISERROR(SEARCH("CP",C28)))</formula>
    </cfRule>
    <cfRule type="containsText" dxfId="1532" priority="456" operator="containsText" text="NORMAL">
      <formula>NOT(ISERROR(SEARCH("NORMAL",C28)))</formula>
    </cfRule>
  </conditionalFormatting>
  <conditionalFormatting sqref="C28:F32">
    <cfRule type="containsText" dxfId="1531" priority="454" operator="containsText" text="Recup">
      <formula>NOT(ISERROR(SEARCH("Recup",C28)))</formula>
    </cfRule>
  </conditionalFormatting>
  <conditionalFormatting sqref="C28:F32">
    <cfRule type="containsText" dxfId="1530" priority="452" operator="containsText" text="Mixte">
      <formula>NOT(ISERROR(SEARCH("Mixte",C28)))</formula>
    </cfRule>
    <cfRule type="containsText" dxfId="1529" priority="453" operator="containsText" text="Maladie">
      <formula>NOT(ISERROR(SEARCH("Maladie",C28)))</formula>
    </cfRule>
  </conditionalFormatting>
  <conditionalFormatting sqref="C28:F32">
    <cfRule type="containsText" dxfId="1528" priority="451" operator="containsText" text="Sans solde">
      <formula>NOT(ISERROR(SEARCH("Sans solde",C28)))</formula>
    </cfRule>
  </conditionalFormatting>
  <conditionalFormatting sqref="C42:F46">
    <cfRule type="containsText" dxfId="1527" priority="449" operator="containsText" text="CP">
      <formula>NOT(ISERROR(SEARCH("CP",C42)))</formula>
    </cfRule>
    <cfRule type="containsText" dxfId="1526" priority="450" operator="containsText" text="NORMAL">
      <formula>NOT(ISERROR(SEARCH("NORMAL",C42)))</formula>
    </cfRule>
  </conditionalFormatting>
  <conditionalFormatting sqref="C42:F46">
    <cfRule type="containsText" dxfId="1525" priority="448" operator="containsText" text="Recup">
      <formula>NOT(ISERROR(SEARCH("Recup",C42)))</formula>
    </cfRule>
  </conditionalFormatting>
  <conditionalFormatting sqref="C42:F46">
    <cfRule type="containsText" dxfId="1524" priority="446" operator="containsText" text="Mixte">
      <formula>NOT(ISERROR(SEARCH("Mixte",C42)))</formula>
    </cfRule>
    <cfRule type="containsText" dxfId="1523" priority="447" operator="containsText" text="Maladie">
      <formula>NOT(ISERROR(SEARCH("Maladie",C42)))</formula>
    </cfRule>
  </conditionalFormatting>
  <conditionalFormatting sqref="C42:F46">
    <cfRule type="containsText" dxfId="1522" priority="445" operator="containsText" text="Sans solde">
      <formula>NOT(ISERROR(SEARCH("Sans solde",C42)))</formula>
    </cfRule>
  </conditionalFormatting>
  <conditionalFormatting sqref="H20:J21 G24 A22:A23 G20 K21:O21 A20:F21 B22 G31 G38 G45 G52 G59 G66 G73 G80 G87 G94 G101 G108 G115 G122 G129 G136 G143 G150 G157 G164 G171 G178 G185 G192 G199 G206 G213 G220 G227 G234 G241 G248 G255 G262 G269 G276 G283 G290 G297 G304 G311 G318 G325 G332 G339 G346 G353 G360 G367 G374 G381 G388 B23:P23 A24:F394 H24:P394">
    <cfRule type="containsText" dxfId="1521" priority="443" operator="containsText" text="CP">
      <formula>NOT(ISERROR(SEARCH("CP",A20)))</formula>
    </cfRule>
    <cfRule type="containsText" dxfId="1520" priority="444" operator="containsText" text="NORMAL">
      <formula>NOT(ISERROR(SEARCH("NORMAL",A20)))</formula>
    </cfRule>
  </conditionalFormatting>
  <conditionalFormatting sqref="H20:J21 G24 A22:A23 G20 K21:O21 A20:F21 B22 G31 G38 G45 G52 G59 G66 G73 G80 G87 G94 G101 G108 G115 G122 G129 G136 G143 G150 G157 G164 G171 G178 G185 G192 G199 G206 G213 G220 G227 G234 G241 G248 G255 G262 G269 G276 G283 G290 G297 G304 G311 G318 G325 G332 G339 G346 G353 G360 G367 G374 G381 G388 B23:P23 A24:F394 H24:P394">
    <cfRule type="containsText" dxfId="1519" priority="442" operator="containsText" text="Recup">
      <formula>NOT(ISERROR(SEARCH("Recup",A20)))</formula>
    </cfRule>
  </conditionalFormatting>
  <conditionalFormatting sqref="C45:F49 G20 A20:A23 D24:G24 C20:F21 H20:O21 A24:C30 B20:B22 D31:G31 D38:G38 G45 D52:G52 D25:F30 D32:F37 D39:F44 D50:F51 D53:F58 C31:C44 C50:C58 G59 G66 G73 G80 G87 G94 G101 G108 G115 G122 G129 G136 G143 G150 G157 G164 G171 G178 G185 G192 G199 G206 G213 G220 G227 G234 G241 G248 G255 G262 G269 G276 G283 G290 G297 G304 G311 G318 G325 G332 G339 G346 G353 G360 G367 G374 G381 G388 B23:P23 A31:B394 C59:F394 H24:P394">
    <cfRule type="containsText" dxfId="1518" priority="440" operator="containsText" text="Mixte">
      <formula>NOT(ISERROR(SEARCH("Mixte",A20)))</formula>
    </cfRule>
    <cfRule type="containsText" dxfId="1517" priority="441" operator="containsText" text="Maladie">
      <formula>NOT(ISERROR(SEARCH("Maladie",A20)))</formula>
    </cfRule>
  </conditionalFormatting>
  <conditionalFormatting sqref="C45:F49 G20 A20:A23 D24:G24 C20:F21 H20:O21 A24:C30 B20:B22 D31:G31 D38:G38 G45 D52:G52 D25:F30 D32:F37 D39:F44 D50:F51 D53:F58 C31:C44 C50:C58 G59 G66 G73 G80 G87 G94 G101 G108 G115 G122 G129 G136 G143 G150 G157 G164 G171 G178 G185 G192 G199 G206 G213 G220 G227 G234 G241 G248 G255 G262 G269 G276 G283 G290 G297 G304 G311 G318 G325 G332 G339 G346 G353 G360 G367 G374 G381 G388 B23:P23 A31:B394 C59:F394 H24:P394">
    <cfRule type="containsText" dxfId="1516" priority="439" operator="containsText" text="Sans solde">
      <formula>NOT(ISERROR(SEARCH("Sans solde",A20)))</formula>
    </cfRule>
  </conditionalFormatting>
  <conditionalFormatting sqref="A20:P394">
    <cfRule type="containsText" dxfId="1515" priority="438" operator="containsText" text="Déplacement">
      <formula>NOT(ISERROR(SEARCH("Déplacement",A20)))</formula>
    </cfRule>
  </conditionalFormatting>
  <conditionalFormatting sqref="H20:H394">
    <cfRule type="containsText" dxfId="1514" priority="437" operator="containsText" text="Férié">
      <formula>NOT(ISERROR(SEARCH("Férié",H20)))</formula>
    </cfRule>
  </conditionalFormatting>
  <conditionalFormatting sqref="K3:N3 G5 H2:J3 G2 H5:N11">
    <cfRule type="containsText" dxfId="1513" priority="435" operator="containsText" text="CP">
      <formula>NOT(ISERROR(SEARCH("CP",G2)))</formula>
    </cfRule>
    <cfRule type="containsText" dxfId="1512" priority="436" operator="containsText" text="NORMAL">
      <formula>NOT(ISERROR(SEARCH("NORMAL",G2)))</formula>
    </cfRule>
  </conditionalFormatting>
  <conditionalFormatting sqref="K3:N3 G5 H2:J3 G2 H5:N11">
    <cfRule type="containsText" dxfId="1511" priority="434" operator="containsText" text="Recup">
      <formula>NOT(ISERROR(SEARCH("Recup",G2)))</formula>
    </cfRule>
  </conditionalFormatting>
  <conditionalFormatting sqref="G5 H2:N3 G2 H5:N11">
    <cfRule type="containsText" dxfId="1510" priority="432" operator="containsText" text="Mixte">
      <formula>NOT(ISERROR(SEARCH("Mixte",G2)))</formula>
    </cfRule>
    <cfRule type="containsText" dxfId="1509" priority="433" operator="containsText" text="Maladie">
      <formula>NOT(ISERROR(SEARCH("Maladie",G2)))</formula>
    </cfRule>
  </conditionalFormatting>
  <conditionalFormatting sqref="G5 H2:N3 G2 H5:N11">
    <cfRule type="containsText" dxfId="1508" priority="431" operator="containsText" text="Sans solde">
      <formula>NOT(ISERROR(SEARCH("Sans solde",G2)))</formula>
    </cfRule>
  </conditionalFormatting>
  <conditionalFormatting sqref="G2:N13">
    <cfRule type="containsText" dxfId="1507" priority="430" operator="containsText" text="Déplacement">
      <formula>NOT(ISERROR(SEARCH("Déplacement",G2)))</formula>
    </cfRule>
  </conditionalFormatting>
  <conditionalFormatting sqref="G5 H2:J3 G2 H5:M11 K3:M3">
    <cfRule type="containsText" dxfId="1506" priority="428" operator="containsText" text="CP">
      <formula>NOT(ISERROR(SEARCH("CP",G2)))</formula>
    </cfRule>
    <cfRule type="containsText" dxfId="1505" priority="429" operator="containsText" text="NORMAL">
      <formula>NOT(ISERROR(SEARCH("NORMAL",G2)))</formula>
    </cfRule>
  </conditionalFormatting>
  <conditionalFormatting sqref="G5 H2:J3 G2 H5:M11 K3:M3">
    <cfRule type="containsText" dxfId="1504" priority="427" operator="containsText" text="Recup">
      <formula>NOT(ISERROR(SEARCH("Recup",G2)))</formula>
    </cfRule>
  </conditionalFormatting>
  <conditionalFormatting sqref="G5 G2 H5:M11 H2:M3">
    <cfRule type="containsText" dxfId="1503" priority="425" operator="containsText" text="Mixte">
      <formula>NOT(ISERROR(SEARCH("Mixte",G2)))</formula>
    </cfRule>
    <cfRule type="containsText" dxfId="1502" priority="426" operator="containsText" text="Maladie">
      <formula>NOT(ISERROR(SEARCH("Maladie",G2)))</formula>
    </cfRule>
  </conditionalFormatting>
  <conditionalFormatting sqref="G5 G2 H5:M11 H2:M3">
    <cfRule type="containsText" dxfId="1501" priority="424" operator="containsText" text="Sans solde">
      <formula>NOT(ISERROR(SEARCH("Sans solde",G2)))</formula>
    </cfRule>
  </conditionalFormatting>
  <conditionalFormatting sqref="G2:N13">
    <cfRule type="containsText" dxfId="1500" priority="423" operator="containsText" text="Déplacement">
      <formula>NOT(ISERROR(SEARCH("Déplacement",G2)))</formula>
    </cfRule>
  </conditionalFormatting>
  <conditionalFormatting sqref="H2:H13">
    <cfRule type="containsText" dxfId="1499" priority="422" operator="containsText" text="Férié">
      <formula>NOT(ISERROR(SEARCH("Férié",H2)))</formula>
    </cfRule>
  </conditionalFormatting>
  <conditionalFormatting sqref="G5 H2:J3 G2 H5:M11 K3:M3">
    <cfRule type="containsText" dxfId="1498" priority="420" operator="containsText" text="CP">
      <formula>NOT(ISERROR(SEARCH("CP",G2)))</formula>
    </cfRule>
    <cfRule type="containsText" dxfId="1497" priority="421" operator="containsText" text="NORMAL">
      <formula>NOT(ISERROR(SEARCH("NORMAL",G2)))</formula>
    </cfRule>
  </conditionalFormatting>
  <conditionalFormatting sqref="G5 H2:J3 G2 H5:M11 K3:M3">
    <cfRule type="containsText" dxfId="1496" priority="419" operator="containsText" text="Recup">
      <formula>NOT(ISERROR(SEARCH("Recup",G2)))</formula>
    </cfRule>
  </conditionalFormatting>
  <conditionalFormatting sqref="G5 G2 H5:M11 H2:M3">
    <cfRule type="containsText" dxfId="1495" priority="417" operator="containsText" text="Mixte">
      <formula>NOT(ISERROR(SEARCH("Mixte",G2)))</formula>
    </cfRule>
    <cfRule type="containsText" dxfId="1494" priority="418" operator="containsText" text="Maladie">
      <formula>NOT(ISERROR(SEARCH("Maladie",G2)))</formula>
    </cfRule>
  </conditionalFormatting>
  <conditionalFormatting sqref="G5 G2 H5:M11 H2:M3">
    <cfRule type="containsText" dxfId="1493" priority="416" operator="containsText" text="Sans solde">
      <formula>NOT(ISERROR(SEARCH("Sans solde",G2)))</formula>
    </cfRule>
  </conditionalFormatting>
  <conditionalFormatting sqref="G2:N13">
    <cfRule type="containsText" dxfId="1492" priority="415" operator="containsText" text="Déplacement">
      <formula>NOT(ISERROR(SEARCH("Déplacement",G2)))</formula>
    </cfRule>
  </conditionalFormatting>
  <conditionalFormatting sqref="H2:H13">
    <cfRule type="containsText" dxfId="1491" priority="414" operator="containsText" text="Férié">
      <formula>NOT(ISERROR(SEARCH("Férié",H2)))</formula>
    </cfRule>
  </conditionalFormatting>
  <conditionalFormatting sqref="G5 H2:J3 G2 H5:M11 K3:M3">
    <cfRule type="containsText" dxfId="1490" priority="412" operator="containsText" text="CP">
      <formula>NOT(ISERROR(SEARCH("CP",G2)))</formula>
    </cfRule>
    <cfRule type="containsText" dxfId="1489" priority="413" operator="containsText" text="NORMAL">
      <formula>NOT(ISERROR(SEARCH("NORMAL",G2)))</formula>
    </cfRule>
  </conditionalFormatting>
  <conditionalFormatting sqref="G5 H2:J3 G2 H5:M11 K3:M3">
    <cfRule type="containsText" dxfId="1488" priority="411" operator="containsText" text="Recup">
      <formula>NOT(ISERROR(SEARCH("Recup",G2)))</formula>
    </cfRule>
  </conditionalFormatting>
  <conditionalFormatting sqref="G5 G2 H5:M11 H2:M3">
    <cfRule type="containsText" dxfId="1487" priority="409" operator="containsText" text="Mixte">
      <formula>NOT(ISERROR(SEARCH("Mixte",G2)))</formula>
    </cfRule>
    <cfRule type="containsText" dxfId="1486" priority="410" operator="containsText" text="Arrêt">
      <formula>NOT(ISERROR(SEARCH("Arrêt",G2)))</formula>
    </cfRule>
  </conditionalFormatting>
  <conditionalFormatting sqref="G5 G2 H5:M11 H2:M3">
    <cfRule type="containsText" dxfId="1485" priority="408" operator="containsText" text="Sans solde">
      <formula>NOT(ISERROR(SEARCH("Sans solde",G2)))</formula>
    </cfRule>
  </conditionalFormatting>
  <conditionalFormatting sqref="G2:N13">
    <cfRule type="containsText" dxfId="1484" priority="407" operator="containsText" text="Déplacement">
      <formula>NOT(ISERROR(SEARCH("Déplacement",G2)))</formula>
    </cfRule>
  </conditionalFormatting>
  <conditionalFormatting sqref="H2:H13">
    <cfRule type="containsText" dxfId="1483" priority="406" operator="containsText" text="Férié">
      <formula>NOT(ISERROR(SEARCH("Férié",H2)))</formula>
    </cfRule>
  </conditionalFormatting>
  <conditionalFormatting sqref="J199:J230 J353:J384">
    <cfRule type="containsText" dxfId="1482" priority="404" operator="containsText" text="CP">
      <formula>NOT(ISERROR(SEARCH("CP",J199)))</formula>
    </cfRule>
    <cfRule type="containsText" dxfId="1481" priority="405" operator="containsText" text="NORMAL">
      <formula>NOT(ISERROR(SEARCH("NORMAL",J199)))</formula>
    </cfRule>
  </conditionalFormatting>
  <conditionalFormatting sqref="J199:J230 J353:J384">
    <cfRule type="containsText" dxfId="1480" priority="403" operator="containsText" text="Recup">
      <formula>NOT(ISERROR(SEARCH("Recup",J199)))</formula>
    </cfRule>
  </conditionalFormatting>
  <conditionalFormatting sqref="J199:J230 J353:J384">
    <cfRule type="containsText" dxfId="1479" priority="401" operator="containsText" text="Mixte">
      <formula>NOT(ISERROR(SEARCH("Mixte",J199)))</formula>
    </cfRule>
    <cfRule type="containsText" dxfId="1478" priority="402" operator="containsText" text="Maladie">
      <formula>NOT(ISERROR(SEARCH("Maladie",J199)))</formula>
    </cfRule>
  </conditionalFormatting>
  <conditionalFormatting sqref="J199:J230 J353:J384">
    <cfRule type="containsText" dxfId="1477" priority="400" operator="containsText" text="Sans solde">
      <formula>NOT(ISERROR(SEARCH("Sans solde",J199)))</formula>
    </cfRule>
  </conditionalFormatting>
  <conditionalFormatting sqref="J231:J237 J385:J387">
    <cfRule type="containsText" dxfId="1476" priority="398" operator="containsText" text="CP">
      <formula>NOT(ISERROR(SEARCH("CP",J231)))</formula>
    </cfRule>
    <cfRule type="containsText" dxfId="1475" priority="399" operator="containsText" text="NORMAL">
      <formula>NOT(ISERROR(SEARCH("NORMAL",J231)))</formula>
    </cfRule>
  </conditionalFormatting>
  <conditionalFormatting sqref="J231:J237 J385:J387">
    <cfRule type="containsText" dxfId="1474" priority="397" operator="containsText" text="Recup">
      <formula>NOT(ISERROR(SEARCH("Recup",J231)))</formula>
    </cfRule>
  </conditionalFormatting>
  <conditionalFormatting sqref="J231:J237 J385:J387">
    <cfRule type="containsText" dxfId="1473" priority="395" operator="containsText" text="Mixte">
      <formula>NOT(ISERROR(SEARCH("Mixte",J231)))</formula>
    </cfRule>
    <cfRule type="containsText" dxfId="1472" priority="396" operator="containsText" text="Maladie">
      <formula>NOT(ISERROR(SEARCH("Maladie",J231)))</formula>
    </cfRule>
  </conditionalFormatting>
  <conditionalFormatting sqref="J231:J237 J385:J387">
    <cfRule type="containsText" dxfId="1471" priority="394" operator="containsText" text="Sans solde">
      <formula>NOT(ISERROR(SEARCH("Sans solde",J231)))</formula>
    </cfRule>
  </conditionalFormatting>
  <conditionalFormatting sqref="J238:J244">
    <cfRule type="containsText" dxfId="1470" priority="392" operator="containsText" text="CP">
      <formula>NOT(ISERROR(SEARCH("CP",J238)))</formula>
    </cfRule>
    <cfRule type="containsText" dxfId="1469" priority="393" operator="containsText" text="NORMAL">
      <formula>NOT(ISERROR(SEARCH("NORMAL",J238)))</formula>
    </cfRule>
  </conditionalFormatting>
  <conditionalFormatting sqref="J238:J244">
    <cfRule type="containsText" dxfId="1468" priority="391" operator="containsText" text="Recup">
      <formula>NOT(ISERROR(SEARCH("Recup",J238)))</formula>
    </cfRule>
  </conditionalFormatting>
  <conditionalFormatting sqref="J238:J244">
    <cfRule type="containsText" dxfId="1467" priority="389" operator="containsText" text="Mixte">
      <formula>NOT(ISERROR(SEARCH("Mixte",J238)))</formula>
    </cfRule>
    <cfRule type="containsText" dxfId="1466" priority="390" operator="containsText" text="Maladie">
      <formula>NOT(ISERROR(SEARCH("Maladie",J238)))</formula>
    </cfRule>
  </conditionalFormatting>
  <conditionalFormatting sqref="J238:J244">
    <cfRule type="containsText" dxfId="1465" priority="388" operator="containsText" text="Sans solde">
      <formula>NOT(ISERROR(SEARCH("Sans solde",J238)))</formula>
    </cfRule>
  </conditionalFormatting>
  <conditionalFormatting sqref="J245:J251">
    <cfRule type="containsText" dxfId="1464" priority="386" operator="containsText" text="CP">
      <formula>NOT(ISERROR(SEARCH("CP",J245)))</formula>
    </cfRule>
    <cfRule type="containsText" dxfId="1463" priority="387" operator="containsText" text="NORMAL">
      <formula>NOT(ISERROR(SEARCH("NORMAL",J245)))</formula>
    </cfRule>
  </conditionalFormatting>
  <conditionalFormatting sqref="J245:J251">
    <cfRule type="containsText" dxfId="1462" priority="385" operator="containsText" text="Recup">
      <formula>NOT(ISERROR(SEARCH("Recup",J245)))</formula>
    </cfRule>
  </conditionalFormatting>
  <conditionalFormatting sqref="J245:J251">
    <cfRule type="containsText" dxfId="1461" priority="383" operator="containsText" text="Mixte">
      <formula>NOT(ISERROR(SEARCH("Mixte",J245)))</formula>
    </cfRule>
    <cfRule type="containsText" dxfId="1460" priority="384" operator="containsText" text="Maladie">
      <formula>NOT(ISERROR(SEARCH("Maladie",J245)))</formula>
    </cfRule>
  </conditionalFormatting>
  <conditionalFormatting sqref="J245:J251">
    <cfRule type="containsText" dxfId="1459" priority="382" operator="containsText" text="Sans solde">
      <formula>NOT(ISERROR(SEARCH("Sans solde",J245)))</formula>
    </cfRule>
  </conditionalFormatting>
  <conditionalFormatting sqref="J252:J258">
    <cfRule type="containsText" dxfId="1458" priority="380" operator="containsText" text="CP">
      <formula>NOT(ISERROR(SEARCH("CP",J252)))</formula>
    </cfRule>
    <cfRule type="containsText" dxfId="1457" priority="381" operator="containsText" text="NORMAL">
      <formula>NOT(ISERROR(SEARCH("NORMAL",J252)))</formula>
    </cfRule>
  </conditionalFormatting>
  <conditionalFormatting sqref="J252:J258">
    <cfRule type="containsText" dxfId="1456" priority="379" operator="containsText" text="Recup">
      <formula>NOT(ISERROR(SEARCH("Recup",J252)))</formula>
    </cfRule>
  </conditionalFormatting>
  <conditionalFormatting sqref="J252:J258">
    <cfRule type="containsText" dxfId="1455" priority="377" operator="containsText" text="Mixte">
      <formula>NOT(ISERROR(SEARCH("Mixte",J252)))</formula>
    </cfRule>
    <cfRule type="containsText" dxfId="1454" priority="378" operator="containsText" text="Maladie">
      <formula>NOT(ISERROR(SEARCH("Maladie",J252)))</formula>
    </cfRule>
  </conditionalFormatting>
  <conditionalFormatting sqref="J252:J258">
    <cfRule type="containsText" dxfId="1453" priority="376" operator="containsText" text="Sans solde">
      <formula>NOT(ISERROR(SEARCH("Sans solde",J252)))</formula>
    </cfRule>
  </conditionalFormatting>
  <conditionalFormatting sqref="J259:J272">
    <cfRule type="containsText" dxfId="1452" priority="374" operator="containsText" text="CP">
      <formula>NOT(ISERROR(SEARCH("CP",J259)))</formula>
    </cfRule>
    <cfRule type="containsText" dxfId="1451" priority="375" operator="containsText" text="NORMAL">
      <formula>NOT(ISERROR(SEARCH("NORMAL",J259)))</formula>
    </cfRule>
  </conditionalFormatting>
  <conditionalFormatting sqref="J259:J272">
    <cfRule type="containsText" dxfId="1450" priority="373" operator="containsText" text="Recup">
      <formula>NOT(ISERROR(SEARCH("Recup",J259)))</formula>
    </cfRule>
  </conditionalFormatting>
  <conditionalFormatting sqref="J259:J272">
    <cfRule type="containsText" dxfId="1449" priority="371" operator="containsText" text="Mixte">
      <formula>NOT(ISERROR(SEARCH("Mixte",J259)))</formula>
    </cfRule>
    <cfRule type="containsText" dxfId="1448" priority="372" operator="containsText" text="Maladie">
      <formula>NOT(ISERROR(SEARCH("Maladie",J259)))</formula>
    </cfRule>
  </conditionalFormatting>
  <conditionalFormatting sqref="J259:J272">
    <cfRule type="containsText" dxfId="1447" priority="370" operator="containsText" text="Sans solde">
      <formula>NOT(ISERROR(SEARCH("Sans solde",J259)))</formula>
    </cfRule>
  </conditionalFormatting>
  <conditionalFormatting sqref="J273:J279">
    <cfRule type="containsText" dxfId="1446" priority="368" operator="containsText" text="CP">
      <formula>NOT(ISERROR(SEARCH("CP",J273)))</formula>
    </cfRule>
    <cfRule type="containsText" dxfId="1445" priority="369" operator="containsText" text="NORMAL">
      <formula>NOT(ISERROR(SEARCH("NORMAL",J273)))</formula>
    </cfRule>
  </conditionalFormatting>
  <conditionalFormatting sqref="J273:J279">
    <cfRule type="containsText" dxfId="1444" priority="367" operator="containsText" text="Recup">
      <formula>NOT(ISERROR(SEARCH("Recup",J273)))</formula>
    </cfRule>
  </conditionalFormatting>
  <conditionalFormatting sqref="J273:J279">
    <cfRule type="containsText" dxfId="1443" priority="365" operator="containsText" text="Mixte">
      <formula>NOT(ISERROR(SEARCH("Mixte",J273)))</formula>
    </cfRule>
    <cfRule type="containsText" dxfId="1442" priority="366" operator="containsText" text="Maladie">
      <formula>NOT(ISERROR(SEARCH("Maladie",J273)))</formula>
    </cfRule>
  </conditionalFormatting>
  <conditionalFormatting sqref="J273:J279">
    <cfRule type="containsText" dxfId="1441" priority="364" operator="containsText" text="Sans solde">
      <formula>NOT(ISERROR(SEARCH("Sans solde",J273)))</formula>
    </cfRule>
  </conditionalFormatting>
  <conditionalFormatting sqref="J280:J286">
    <cfRule type="containsText" dxfId="1440" priority="362" operator="containsText" text="CP">
      <formula>NOT(ISERROR(SEARCH("CP",J280)))</formula>
    </cfRule>
    <cfRule type="containsText" dxfId="1439" priority="363" operator="containsText" text="NORMAL">
      <formula>NOT(ISERROR(SEARCH("NORMAL",J280)))</formula>
    </cfRule>
  </conditionalFormatting>
  <conditionalFormatting sqref="J280:J286">
    <cfRule type="containsText" dxfId="1438" priority="361" operator="containsText" text="Recup">
      <formula>NOT(ISERROR(SEARCH("Recup",J280)))</formula>
    </cfRule>
  </conditionalFormatting>
  <conditionalFormatting sqref="J280:J286">
    <cfRule type="containsText" dxfId="1437" priority="359" operator="containsText" text="Mixte">
      <formula>NOT(ISERROR(SEARCH("Mixte",J280)))</formula>
    </cfRule>
    <cfRule type="containsText" dxfId="1436" priority="360" operator="containsText" text="Maladie">
      <formula>NOT(ISERROR(SEARCH("Maladie",J280)))</formula>
    </cfRule>
  </conditionalFormatting>
  <conditionalFormatting sqref="J280:J286">
    <cfRule type="containsText" dxfId="1435" priority="358" operator="containsText" text="Sans solde">
      <formula>NOT(ISERROR(SEARCH("Sans solde",J280)))</formula>
    </cfRule>
  </conditionalFormatting>
  <conditionalFormatting sqref="J287:J293">
    <cfRule type="containsText" dxfId="1434" priority="356" operator="containsText" text="CP">
      <formula>NOT(ISERROR(SEARCH("CP",J287)))</formula>
    </cfRule>
    <cfRule type="containsText" dxfId="1433" priority="357" operator="containsText" text="NORMAL">
      <formula>NOT(ISERROR(SEARCH("NORMAL",J287)))</formula>
    </cfRule>
  </conditionalFormatting>
  <conditionalFormatting sqref="J287:J293">
    <cfRule type="containsText" dxfId="1432" priority="355" operator="containsText" text="Recup">
      <formula>NOT(ISERROR(SEARCH("Recup",J287)))</formula>
    </cfRule>
  </conditionalFormatting>
  <conditionalFormatting sqref="J287:J293">
    <cfRule type="containsText" dxfId="1431" priority="353" operator="containsText" text="Mixte">
      <formula>NOT(ISERROR(SEARCH("Mixte",J287)))</formula>
    </cfRule>
    <cfRule type="containsText" dxfId="1430" priority="354" operator="containsText" text="Maladie">
      <formula>NOT(ISERROR(SEARCH("Maladie",J287)))</formula>
    </cfRule>
  </conditionalFormatting>
  <conditionalFormatting sqref="J287:J293">
    <cfRule type="containsText" dxfId="1429" priority="352" operator="containsText" text="Sans solde">
      <formula>NOT(ISERROR(SEARCH("Sans solde",J287)))</formula>
    </cfRule>
  </conditionalFormatting>
  <conditionalFormatting sqref="J294:J300">
    <cfRule type="containsText" dxfId="1428" priority="350" operator="containsText" text="CP">
      <formula>NOT(ISERROR(SEARCH("CP",J294)))</formula>
    </cfRule>
    <cfRule type="containsText" dxfId="1427" priority="351" operator="containsText" text="NORMAL">
      <formula>NOT(ISERROR(SEARCH("NORMAL",J294)))</formula>
    </cfRule>
  </conditionalFormatting>
  <conditionalFormatting sqref="J294:J300">
    <cfRule type="containsText" dxfId="1426" priority="349" operator="containsText" text="Recup">
      <formula>NOT(ISERROR(SEARCH("Recup",J294)))</formula>
    </cfRule>
  </conditionalFormatting>
  <conditionalFormatting sqref="J294:J300">
    <cfRule type="containsText" dxfId="1425" priority="347" operator="containsText" text="Mixte">
      <formula>NOT(ISERROR(SEARCH("Mixte",J294)))</formula>
    </cfRule>
    <cfRule type="containsText" dxfId="1424" priority="348" operator="containsText" text="Maladie">
      <formula>NOT(ISERROR(SEARCH("Maladie",J294)))</formula>
    </cfRule>
  </conditionalFormatting>
  <conditionalFormatting sqref="J294:J300">
    <cfRule type="containsText" dxfId="1423" priority="346" operator="containsText" text="Sans solde">
      <formula>NOT(ISERROR(SEARCH("Sans solde",J294)))</formula>
    </cfRule>
  </conditionalFormatting>
  <conditionalFormatting sqref="J301:J314">
    <cfRule type="containsText" dxfId="1422" priority="344" operator="containsText" text="CP">
      <formula>NOT(ISERROR(SEARCH("CP",J301)))</formula>
    </cfRule>
    <cfRule type="containsText" dxfId="1421" priority="345" operator="containsText" text="NORMAL">
      <formula>NOT(ISERROR(SEARCH("NORMAL",J301)))</formula>
    </cfRule>
  </conditionalFormatting>
  <conditionalFormatting sqref="J301:J314">
    <cfRule type="containsText" dxfId="1420" priority="343" operator="containsText" text="Recup">
      <formula>NOT(ISERROR(SEARCH("Recup",J301)))</formula>
    </cfRule>
  </conditionalFormatting>
  <conditionalFormatting sqref="J301:J314">
    <cfRule type="containsText" dxfId="1419" priority="341" operator="containsText" text="Mixte">
      <formula>NOT(ISERROR(SEARCH("Mixte",J301)))</formula>
    </cfRule>
    <cfRule type="containsText" dxfId="1418" priority="342" operator="containsText" text="Maladie">
      <formula>NOT(ISERROR(SEARCH("Maladie",J301)))</formula>
    </cfRule>
  </conditionalFormatting>
  <conditionalFormatting sqref="J301:J314">
    <cfRule type="containsText" dxfId="1417" priority="340" operator="containsText" text="Sans solde">
      <formula>NOT(ISERROR(SEARCH("Sans solde",J301)))</formula>
    </cfRule>
  </conditionalFormatting>
  <conditionalFormatting sqref="J315:J321">
    <cfRule type="containsText" dxfId="1416" priority="338" operator="containsText" text="CP">
      <formula>NOT(ISERROR(SEARCH("CP",J315)))</formula>
    </cfRule>
    <cfRule type="containsText" dxfId="1415" priority="339" operator="containsText" text="NORMAL">
      <formula>NOT(ISERROR(SEARCH("NORMAL",J315)))</formula>
    </cfRule>
  </conditionalFormatting>
  <conditionalFormatting sqref="J315:J321">
    <cfRule type="containsText" dxfId="1414" priority="337" operator="containsText" text="Recup">
      <formula>NOT(ISERROR(SEARCH("Recup",J315)))</formula>
    </cfRule>
  </conditionalFormatting>
  <conditionalFormatting sqref="J315:J321">
    <cfRule type="containsText" dxfId="1413" priority="335" operator="containsText" text="Mixte">
      <formula>NOT(ISERROR(SEARCH("Mixte",J315)))</formula>
    </cfRule>
    <cfRule type="containsText" dxfId="1412" priority="336" operator="containsText" text="Maladie">
      <formula>NOT(ISERROR(SEARCH("Maladie",J315)))</formula>
    </cfRule>
  </conditionalFormatting>
  <conditionalFormatting sqref="J315:J321">
    <cfRule type="containsText" dxfId="1411" priority="334" operator="containsText" text="Sans solde">
      <formula>NOT(ISERROR(SEARCH("Sans solde",J315)))</formula>
    </cfRule>
  </conditionalFormatting>
  <conditionalFormatting sqref="J322:J328">
    <cfRule type="containsText" dxfId="1410" priority="332" operator="containsText" text="CP">
      <formula>NOT(ISERROR(SEARCH("CP",J322)))</formula>
    </cfRule>
    <cfRule type="containsText" dxfId="1409" priority="333" operator="containsText" text="NORMAL">
      <formula>NOT(ISERROR(SEARCH("NORMAL",J322)))</formula>
    </cfRule>
  </conditionalFormatting>
  <conditionalFormatting sqref="J322:J328">
    <cfRule type="containsText" dxfId="1408" priority="331" operator="containsText" text="Recup">
      <formula>NOT(ISERROR(SEARCH("Recup",J322)))</formula>
    </cfRule>
  </conditionalFormatting>
  <conditionalFormatting sqref="J322:J328">
    <cfRule type="containsText" dxfId="1407" priority="329" operator="containsText" text="Mixte">
      <formula>NOT(ISERROR(SEARCH("Mixte",J322)))</formula>
    </cfRule>
    <cfRule type="containsText" dxfId="1406" priority="330" operator="containsText" text="Maladie">
      <formula>NOT(ISERROR(SEARCH("Maladie",J322)))</formula>
    </cfRule>
  </conditionalFormatting>
  <conditionalFormatting sqref="J322:J328">
    <cfRule type="containsText" dxfId="1405" priority="328" operator="containsText" text="Sans solde">
      <formula>NOT(ISERROR(SEARCH("Sans solde",J322)))</formula>
    </cfRule>
  </conditionalFormatting>
  <conditionalFormatting sqref="J329:J335">
    <cfRule type="containsText" dxfId="1404" priority="326" operator="containsText" text="CP">
      <formula>NOT(ISERROR(SEARCH("CP",J329)))</formula>
    </cfRule>
    <cfRule type="containsText" dxfId="1403" priority="327" operator="containsText" text="NORMAL">
      <formula>NOT(ISERROR(SEARCH("NORMAL",J329)))</formula>
    </cfRule>
  </conditionalFormatting>
  <conditionalFormatting sqref="J329:J335">
    <cfRule type="containsText" dxfId="1402" priority="325" operator="containsText" text="Recup">
      <formula>NOT(ISERROR(SEARCH("Recup",J329)))</formula>
    </cfRule>
  </conditionalFormatting>
  <conditionalFormatting sqref="J329:J335">
    <cfRule type="containsText" dxfId="1401" priority="323" operator="containsText" text="Mixte">
      <formula>NOT(ISERROR(SEARCH("Mixte",J329)))</formula>
    </cfRule>
    <cfRule type="containsText" dxfId="1400" priority="324" operator="containsText" text="Maladie">
      <formula>NOT(ISERROR(SEARCH("Maladie",J329)))</formula>
    </cfRule>
  </conditionalFormatting>
  <conditionalFormatting sqref="J329:J335">
    <cfRule type="containsText" dxfId="1399" priority="322" operator="containsText" text="Sans solde">
      <formula>NOT(ISERROR(SEARCH("Sans solde",J329)))</formula>
    </cfRule>
  </conditionalFormatting>
  <conditionalFormatting sqref="J336:J342">
    <cfRule type="containsText" dxfId="1398" priority="320" operator="containsText" text="CP">
      <formula>NOT(ISERROR(SEARCH("CP",J336)))</formula>
    </cfRule>
    <cfRule type="containsText" dxfId="1397" priority="321" operator="containsText" text="NORMAL">
      <formula>NOT(ISERROR(SEARCH("NORMAL",J336)))</formula>
    </cfRule>
  </conditionalFormatting>
  <conditionalFormatting sqref="J336:J342">
    <cfRule type="containsText" dxfId="1396" priority="319" operator="containsText" text="Recup">
      <formula>NOT(ISERROR(SEARCH("Recup",J336)))</formula>
    </cfRule>
  </conditionalFormatting>
  <conditionalFormatting sqref="J336:J342">
    <cfRule type="containsText" dxfId="1395" priority="317" operator="containsText" text="Mixte">
      <formula>NOT(ISERROR(SEARCH("Mixte",J336)))</formula>
    </cfRule>
    <cfRule type="containsText" dxfId="1394" priority="318" operator="containsText" text="Maladie">
      <formula>NOT(ISERROR(SEARCH("Maladie",J336)))</formula>
    </cfRule>
  </conditionalFormatting>
  <conditionalFormatting sqref="J336:J342">
    <cfRule type="containsText" dxfId="1393" priority="316" operator="containsText" text="Sans solde">
      <formula>NOT(ISERROR(SEARCH("Sans solde",J336)))</formula>
    </cfRule>
  </conditionalFormatting>
  <conditionalFormatting sqref="J343:J352">
    <cfRule type="containsText" dxfId="1392" priority="314" operator="containsText" text="CP">
      <formula>NOT(ISERROR(SEARCH("CP",J343)))</formula>
    </cfRule>
    <cfRule type="containsText" dxfId="1391" priority="315" operator="containsText" text="NORMAL">
      <formula>NOT(ISERROR(SEARCH("NORMAL",J343)))</formula>
    </cfRule>
  </conditionalFormatting>
  <conditionalFormatting sqref="J343:J352">
    <cfRule type="containsText" dxfId="1390" priority="313" operator="containsText" text="Recup">
      <formula>NOT(ISERROR(SEARCH("Recup",J343)))</formula>
    </cfRule>
  </conditionalFormatting>
  <conditionalFormatting sqref="J343:J352">
    <cfRule type="containsText" dxfId="1389" priority="311" operator="containsText" text="Mixte">
      <formula>NOT(ISERROR(SEARCH("Mixte",J343)))</formula>
    </cfRule>
    <cfRule type="containsText" dxfId="1388" priority="312" operator="containsText" text="Maladie">
      <formula>NOT(ISERROR(SEARCH("Maladie",J343)))</formula>
    </cfRule>
  </conditionalFormatting>
  <conditionalFormatting sqref="J343:J352">
    <cfRule type="containsText" dxfId="1387" priority="310" operator="containsText" text="Sans solde">
      <formula>NOT(ISERROR(SEARCH("Sans solde",J343)))</formula>
    </cfRule>
  </conditionalFormatting>
  <conditionalFormatting sqref="C203:F203">
    <cfRule type="containsText" dxfId="1386" priority="308" operator="containsText" text="CP">
      <formula>NOT(ISERROR(SEARCH("CP",C203)))</formula>
    </cfRule>
    <cfRule type="containsText" dxfId="1385" priority="309" operator="containsText" text="NORMAL">
      <formula>NOT(ISERROR(SEARCH("NORMAL",C203)))</formula>
    </cfRule>
  </conditionalFormatting>
  <conditionalFormatting sqref="C203:F203">
    <cfRule type="containsText" dxfId="1384" priority="307" operator="containsText" text="Recup">
      <formula>NOT(ISERROR(SEARCH("Recup",C203)))</formula>
    </cfRule>
  </conditionalFormatting>
  <conditionalFormatting sqref="C203:F203">
    <cfRule type="containsText" dxfId="1383" priority="305" operator="containsText" text="Mixte">
      <formula>NOT(ISERROR(SEARCH("Mixte",C203)))</formula>
    </cfRule>
    <cfRule type="containsText" dxfId="1382" priority="306" operator="containsText" text="Maladie">
      <formula>NOT(ISERROR(SEARCH("Maladie",C203)))</formula>
    </cfRule>
  </conditionalFormatting>
  <conditionalFormatting sqref="C203:F203">
    <cfRule type="containsText" dxfId="1381" priority="304" operator="containsText" text="Sans solde">
      <formula>NOT(ISERROR(SEARCH("Sans solde",C203)))</formula>
    </cfRule>
  </conditionalFormatting>
  <conditionalFormatting sqref="J24">
    <cfRule type="containsText" dxfId="1380" priority="302" operator="containsText" text="CP">
      <formula>NOT(ISERROR(SEARCH("CP",J24)))</formula>
    </cfRule>
    <cfRule type="containsText" dxfId="1379" priority="303" operator="containsText" text="NORMAL">
      <formula>NOT(ISERROR(SEARCH("NORMAL",J24)))</formula>
    </cfRule>
  </conditionalFormatting>
  <conditionalFormatting sqref="J24">
    <cfRule type="containsText" dxfId="1378" priority="301" operator="containsText" text="Recup">
      <formula>NOT(ISERROR(SEARCH("Recup",J24)))</formula>
    </cfRule>
  </conditionalFormatting>
  <conditionalFormatting sqref="J24">
    <cfRule type="containsText" dxfId="1377" priority="299" operator="containsText" text="Mixte">
      <formula>NOT(ISERROR(SEARCH("Mixte",J24)))</formula>
    </cfRule>
    <cfRule type="containsText" dxfId="1376" priority="300" operator="containsText" text="Maladie">
      <formula>NOT(ISERROR(SEARCH("Maladie",J24)))</formula>
    </cfRule>
  </conditionalFormatting>
  <conditionalFormatting sqref="J24">
    <cfRule type="containsText" dxfId="1375" priority="298" operator="containsText" text="Sans solde">
      <formula>NOT(ISERROR(SEARCH("Sans solde",J24)))</formula>
    </cfRule>
  </conditionalFormatting>
  <conditionalFormatting sqref="J24">
    <cfRule type="containsText" dxfId="1374" priority="297" operator="containsText" text="Déplacement">
      <formula>NOT(ISERROR(SEARCH("Déplacement",J24)))</formula>
    </cfRule>
  </conditionalFormatting>
  <conditionalFormatting sqref="J24">
    <cfRule type="containsText" dxfId="1373" priority="295" operator="containsText" text="CP">
      <formula>NOT(ISERROR(SEARCH("CP",J24)))</formula>
    </cfRule>
    <cfRule type="containsText" dxfId="1372" priority="296" operator="containsText" text="NORMAL">
      <formula>NOT(ISERROR(SEARCH("NORMAL",J24)))</formula>
    </cfRule>
  </conditionalFormatting>
  <conditionalFormatting sqref="J24">
    <cfRule type="containsText" dxfId="1371" priority="294" operator="containsText" text="Recup">
      <formula>NOT(ISERROR(SEARCH("Recup",J24)))</formula>
    </cfRule>
  </conditionalFormatting>
  <conditionalFormatting sqref="J24">
    <cfRule type="containsText" dxfId="1370" priority="292" operator="containsText" text="Mixte">
      <formula>NOT(ISERROR(SEARCH("Mixte",J24)))</formula>
    </cfRule>
    <cfRule type="containsText" dxfId="1369" priority="293" operator="containsText" text="Maladie">
      <formula>NOT(ISERROR(SEARCH("Maladie",J24)))</formula>
    </cfRule>
  </conditionalFormatting>
  <conditionalFormatting sqref="J24">
    <cfRule type="containsText" dxfId="1368" priority="291" operator="containsText" text="Sans solde">
      <formula>NOT(ISERROR(SEARCH("Sans solde",J24)))</formula>
    </cfRule>
  </conditionalFormatting>
  <conditionalFormatting sqref="J24">
    <cfRule type="containsText" dxfId="1367" priority="290" operator="containsText" text="Déplacement">
      <formula>NOT(ISERROR(SEARCH("Déplacement",J24)))</formula>
    </cfRule>
  </conditionalFormatting>
  <conditionalFormatting sqref="J24">
    <cfRule type="containsText" dxfId="1366" priority="288" operator="containsText" text="CP">
      <formula>NOT(ISERROR(SEARCH("CP",J24)))</formula>
    </cfRule>
    <cfRule type="containsText" dxfId="1365" priority="289" operator="containsText" text="NORMAL">
      <formula>NOT(ISERROR(SEARCH("NORMAL",J24)))</formula>
    </cfRule>
  </conditionalFormatting>
  <conditionalFormatting sqref="J24">
    <cfRule type="containsText" dxfId="1364" priority="287" operator="containsText" text="Recup">
      <formula>NOT(ISERROR(SEARCH("Recup",J24)))</formula>
    </cfRule>
  </conditionalFormatting>
  <conditionalFormatting sqref="J24">
    <cfRule type="containsText" dxfId="1363" priority="285" operator="containsText" text="Mixte">
      <formula>NOT(ISERROR(SEARCH("Mixte",J24)))</formula>
    </cfRule>
    <cfRule type="containsText" dxfId="1362" priority="286" operator="containsText" text="Maladie">
      <formula>NOT(ISERROR(SEARCH("Maladie",J24)))</formula>
    </cfRule>
  </conditionalFormatting>
  <conditionalFormatting sqref="J24">
    <cfRule type="containsText" dxfId="1361" priority="284" operator="containsText" text="Sans solde">
      <formula>NOT(ISERROR(SEARCH("Sans solde",J24)))</formula>
    </cfRule>
  </conditionalFormatting>
  <conditionalFormatting sqref="J24">
    <cfRule type="containsText" dxfId="1360" priority="283" operator="containsText" text="Déplacement">
      <formula>NOT(ISERROR(SEARCH("Déplacement",J24)))</formula>
    </cfRule>
  </conditionalFormatting>
  <conditionalFormatting sqref="J24:J387">
    <cfRule type="containsText" dxfId="1359" priority="282" operator="containsText" text="Déplacement">
      <formula>NOT(ISERROR(SEARCH("Déplacement",J24)))</formula>
    </cfRule>
  </conditionalFormatting>
  <conditionalFormatting sqref="J24">
    <cfRule type="containsText" dxfId="1358" priority="280" operator="containsText" text="CP">
      <formula>NOT(ISERROR(SEARCH("CP",J24)))</formula>
    </cfRule>
    <cfRule type="containsText" dxfId="1357" priority="281" operator="containsText" text="NORMAL">
      <formula>NOT(ISERROR(SEARCH("NORMAL",J24)))</formula>
    </cfRule>
  </conditionalFormatting>
  <conditionalFormatting sqref="J24">
    <cfRule type="containsText" dxfId="1356" priority="279" operator="containsText" text="Recup">
      <formula>NOT(ISERROR(SEARCH("Recup",J24)))</formula>
    </cfRule>
  </conditionalFormatting>
  <conditionalFormatting sqref="J24">
    <cfRule type="containsText" dxfId="1355" priority="277" operator="containsText" text="Mixte">
      <formula>NOT(ISERROR(SEARCH("Mixte",J24)))</formula>
    </cfRule>
    <cfRule type="containsText" dxfId="1354" priority="278" operator="containsText" text="Maladie">
      <formula>NOT(ISERROR(SEARCH("Maladie",J24)))</formula>
    </cfRule>
  </conditionalFormatting>
  <conditionalFormatting sqref="J24">
    <cfRule type="containsText" dxfId="1353" priority="276" operator="containsText" text="Sans solde">
      <formula>NOT(ISERROR(SEARCH("Sans solde",J24)))</formula>
    </cfRule>
  </conditionalFormatting>
  <conditionalFormatting sqref="J24">
    <cfRule type="containsText" dxfId="1352" priority="274" operator="containsText" text="CP">
      <formula>NOT(ISERROR(SEARCH("CP",J24)))</formula>
    </cfRule>
    <cfRule type="containsText" dxfId="1351" priority="275" operator="containsText" text="NORMAL">
      <formula>NOT(ISERROR(SEARCH("NORMAL",J24)))</formula>
    </cfRule>
  </conditionalFormatting>
  <conditionalFormatting sqref="J24">
    <cfRule type="containsText" dxfId="1350" priority="273" operator="containsText" text="Recup">
      <formula>NOT(ISERROR(SEARCH("Recup",J24)))</formula>
    </cfRule>
  </conditionalFormatting>
  <conditionalFormatting sqref="J24">
    <cfRule type="containsText" dxfId="1349" priority="271" operator="containsText" text="Mixte">
      <formula>NOT(ISERROR(SEARCH("Mixte",J24)))</formula>
    </cfRule>
    <cfRule type="containsText" dxfId="1348" priority="272" operator="containsText" text="Maladie">
      <formula>NOT(ISERROR(SEARCH("Maladie",J24)))</formula>
    </cfRule>
  </conditionalFormatting>
  <conditionalFormatting sqref="J24">
    <cfRule type="containsText" dxfId="1347" priority="270" operator="containsText" text="Sans solde">
      <formula>NOT(ISERROR(SEARCH("Sans solde",J24)))</formula>
    </cfRule>
  </conditionalFormatting>
  <conditionalFormatting sqref="J24">
    <cfRule type="containsText" dxfId="1346" priority="268" operator="containsText" text="CP">
      <formula>NOT(ISERROR(SEARCH("CP",J24)))</formula>
    </cfRule>
    <cfRule type="containsText" dxfId="1345" priority="269" operator="containsText" text="NORMAL">
      <formula>NOT(ISERROR(SEARCH("NORMAL",J24)))</formula>
    </cfRule>
  </conditionalFormatting>
  <conditionalFormatting sqref="J24">
    <cfRule type="containsText" dxfId="1344" priority="267" operator="containsText" text="Recup">
      <formula>NOT(ISERROR(SEARCH("Recup",J24)))</formula>
    </cfRule>
  </conditionalFormatting>
  <conditionalFormatting sqref="J24">
    <cfRule type="containsText" dxfId="1343" priority="265" operator="containsText" text="Mixte">
      <formula>NOT(ISERROR(SEARCH("Mixte",J24)))</formula>
    </cfRule>
    <cfRule type="containsText" dxfId="1342" priority="266" operator="containsText" text="Maladie">
      <formula>NOT(ISERROR(SEARCH("Maladie",J24)))</formula>
    </cfRule>
  </conditionalFormatting>
  <conditionalFormatting sqref="J24">
    <cfRule type="containsText" dxfId="1341" priority="264" operator="containsText" text="Sans solde">
      <formula>NOT(ISERROR(SEARCH("Sans solde",J24)))</formula>
    </cfRule>
  </conditionalFormatting>
  <conditionalFormatting sqref="J24">
    <cfRule type="containsText" dxfId="1340" priority="263" operator="containsText" text="Déplacement">
      <formula>NOT(ISERROR(SEARCH("Déplacement",J24)))</formula>
    </cfRule>
  </conditionalFormatting>
  <conditionalFormatting sqref="J24">
    <cfRule type="containsText" dxfId="1339" priority="261" operator="containsText" text="CP">
      <formula>NOT(ISERROR(SEARCH("CP",J24)))</formula>
    </cfRule>
    <cfRule type="containsText" dxfId="1338" priority="262" operator="containsText" text="NORMAL">
      <formula>NOT(ISERROR(SEARCH("NORMAL",J24)))</formula>
    </cfRule>
  </conditionalFormatting>
  <conditionalFormatting sqref="J24">
    <cfRule type="containsText" dxfId="1337" priority="260" operator="containsText" text="Recup">
      <formula>NOT(ISERROR(SEARCH("Recup",J24)))</formula>
    </cfRule>
  </conditionalFormatting>
  <conditionalFormatting sqref="J24">
    <cfRule type="containsText" dxfId="1336" priority="258" operator="containsText" text="Mixte">
      <formula>NOT(ISERROR(SEARCH("Mixte",J24)))</formula>
    </cfRule>
    <cfRule type="containsText" dxfId="1335" priority="259" operator="containsText" text="Maladie">
      <formula>NOT(ISERROR(SEARCH("Maladie",J24)))</formula>
    </cfRule>
  </conditionalFormatting>
  <conditionalFormatting sqref="J24">
    <cfRule type="containsText" dxfId="1334" priority="257" operator="containsText" text="Sans solde">
      <formula>NOT(ISERROR(SEARCH("Sans solde",J24)))</formula>
    </cfRule>
  </conditionalFormatting>
  <conditionalFormatting sqref="J24">
    <cfRule type="containsText" dxfId="1333" priority="255" operator="containsText" text="CP">
      <formula>NOT(ISERROR(SEARCH("CP",J24)))</formula>
    </cfRule>
    <cfRule type="containsText" dxfId="1332" priority="256" operator="containsText" text="NORMAL">
      <formula>NOT(ISERROR(SEARCH("NORMAL",J24)))</formula>
    </cfRule>
  </conditionalFormatting>
  <conditionalFormatting sqref="J24">
    <cfRule type="containsText" dxfId="1331" priority="254" operator="containsText" text="Recup">
      <formula>NOT(ISERROR(SEARCH("Recup",J24)))</formula>
    </cfRule>
  </conditionalFormatting>
  <conditionalFormatting sqref="J24">
    <cfRule type="containsText" dxfId="1330" priority="252" operator="containsText" text="Mixte">
      <formula>NOT(ISERROR(SEARCH("Mixte",J24)))</formula>
    </cfRule>
    <cfRule type="containsText" dxfId="1329" priority="253" operator="containsText" text="Maladie">
      <formula>NOT(ISERROR(SEARCH("Maladie",J24)))</formula>
    </cfRule>
  </conditionalFormatting>
  <conditionalFormatting sqref="J24">
    <cfRule type="containsText" dxfId="1328" priority="251" operator="containsText" text="Sans solde">
      <formula>NOT(ISERROR(SEARCH("Sans solde",J24)))</formula>
    </cfRule>
  </conditionalFormatting>
  <conditionalFormatting sqref="J24">
    <cfRule type="containsText" dxfId="1327" priority="250" operator="containsText" text="Déplacement">
      <formula>NOT(ISERROR(SEARCH("Déplacement",J24)))</formula>
    </cfRule>
  </conditionalFormatting>
  <conditionalFormatting sqref="J24:J387">
    <cfRule type="containsText" dxfId="1326" priority="249" operator="containsText" text="Déplacement">
      <formula>NOT(ISERROR(SEARCH("Déplacement",J24)))</formula>
    </cfRule>
  </conditionalFormatting>
  <conditionalFormatting sqref="J24">
    <cfRule type="containsText" dxfId="1325" priority="247" operator="containsText" text="CP">
      <formula>NOT(ISERROR(SEARCH("CP",J24)))</formula>
    </cfRule>
    <cfRule type="containsText" dxfId="1324" priority="248" operator="containsText" text="NORMAL">
      <formula>NOT(ISERROR(SEARCH("NORMAL",J24)))</formula>
    </cfRule>
  </conditionalFormatting>
  <conditionalFormatting sqref="J24">
    <cfRule type="containsText" dxfId="1323" priority="246" operator="containsText" text="Recup">
      <formula>NOT(ISERROR(SEARCH("Recup",J24)))</formula>
    </cfRule>
  </conditionalFormatting>
  <conditionalFormatting sqref="J24">
    <cfRule type="containsText" dxfId="1322" priority="244" operator="containsText" text="Mixte">
      <formula>NOT(ISERROR(SEARCH("Mixte",J24)))</formula>
    </cfRule>
    <cfRule type="containsText" dxfId="1321" priority="245" operator="containsText" text="Maladie">
      <formula>NOT(ISERROR(SEARCH("Maladie",J24)))</formula>
    </cfRule>
  </conditionalFormatting>
  <conditionalFormatting sqref="J24">
    <cfRule type="containsText" dxfId="1320" priority="243" operator="containsText" text="Sans solde">
      <formula>NOT(ISERROR(SEARCH("Sans solde",J24)))</formula>
    </cfRule>
  </conditionalFormatting>
  <conditionalFormatting sqref="J24">
    <cfRule type="containsText" dxfId="1319" priority="241" operator="containsText" text="CP">
      <formula>NOT(ISERROR(SEARCH("CP",J24)))</formula>
    </cfRule>
    <cfRule type="containsText" dxfId="1318" priority="242" operator="containsText" text="NORMAL">
      <formula>NOT(ISERROR(SEARCH("NORMAL",J24)))</formula>
    </cfRule>
  </conditionalFormatting>
  <conditionalFormatting sqref="J24">
    <cfRule type="containsText" dxfId="1317" priority="240" operator="containsText" text="Recup">
      <formula>NOT(ISERROR(SEARCH("Recup",J24)))</formula>
    </cfRule>
  </conditionalFormatting>
  <conditionalFormatting sqref="J24">
    <cfRule type="containsText" dxfId="1316" priority="238" operator="containsText" text="Mixte">
      <formula>NOT(ISERROR(SEARCH("Mixte",J24)))</formula>
    </cfRule>
    <cfRule type="containsText" dxfId="1315" priority="239" operator="containsText" text="Maladie">
      <formula>NOT(ISERROR(SEARCH("Maladie",J24)))</formula>
    </cfRule>
  </conditionalFormatting>
  <conditionalFormatting sqref="J24">
    <cfRule type="containsText" dxfId="1314" priority="237" operator="containsText" text="Sans solde">
      <formula>NOT(ISERROR(SEARCH("Sans solde",J24)))</formula>
    </cfRule>
  </conditionalFormatting>
  <conditionalFormatting sqref="J24">
    <cfRule type="containsText" dxfId="1313" priority="235" operator="containsText" text="CP">
      <formula>NOT(ISERROR(SEARCH("CP",J24)))</formula>
    </cfRule>
    <cfRule type="containsText" dxfId="1312" priority="236" operator="containsText" text="NORMAL">
      <formula>NOT(ISERROR(SEARCH("NORMAL",J24)))</formula>
    </cfRule>
  </conditionalFormatting>
  <conditionalFormatting sqref="J24">
    <cfRule type="containsText" dxfId="1311" priority="234" operator="containsText" text="Recup">
      <formula>NOT(ISERROR(SEARCH("Recup",J24)))</formula>
    </cfRule>
  </conditionalFormatting>
  <conditionalFormatting sqref="J24">
    <cfRule type="containsText" dxfId="1310" priority="232" operator="containsText" text="Mixte">
      <formula>NOT(ISERROR(SEARCH("Mixte",J24)))</formula>
    </cfRule>
    <cfRule type="containsText" dxfId="1309" priority="233" operator="containsText" text="Maladie">
      <formula>NOT(ISERROR(SEARCH("Maladie",J24)))</formula>
    </cfRule>
  </conditionalFormatting>
  <conditionalFormatting sqref="J24">
    <cfRule type="containsText" dxfId="1308" priority="231" operator="containsText" text="Sans solde">
      <formula>NOT(ISERROR(SEARCH("Sans solde",J24)))</formula>
    </cfRule>
  </conditionalFormatting>
  <conditionalFormatting sqref="J24">
    <cfRule type="containsText" dxfId="1307" priority="230" operator="containsText" text="Déplacement">
      <formula>NOT(ISERROR(SEARCH("Déplacement",J24)))</formula>
    </cfRule>
  </conditionalFormatting>
  <conditionalFormatting sqref="J24">
    <cfRule type="containsText" dxfId="1306" priority="228" operator="containsText" text="CP">
      <formula>NOT(ISERROR(SEARCH("CP",J24)))</formula>
    </cfRule>
    <cfRule type="containsText" dxfId="1305" priority="229" operator="containsText" text="NORMAL">
      <formula>NOT(ISERROR(SEARCH("NORMAL",J24)))</formula>
    </cfRule>
  </conditionalFormatting>
  <conditionalFormatting sqref="J24">
    <cfRule type="containsText" dxfId="1304" priority="227" operator="containsText" text="Recup">
      <formula>NOT(ISERROR(SEARCH("Recup",J24)))</formula>
    </cfRule>
  </conditionalFormatting>
  <conditionalFormatting sqref="J24">
    <cfRule type="containsText" dxfId="1303" priority="225" operator="containsText" text="Mixte">
      <formula>NOT(ISERROR(SEARCH("Mixte",J24)))</formula>
    </cfRule>
    <cfRule type="containsText" dxfId="1302" priority="226" operator="containsText" text="Maladie">
      <formula>NOT(ISERROR(SEARCH("Maladie",J24)))</formula>
    </cfRule>
  </conditionalFormatting>
  <conditionalFormatting sqref="J24">
    <cfRule type="containsText" dxfId="1301" priority="224" operator="containsText" text="Sans solde">
      <formula>NOT(ISERROR(SEARCH("Sans solde",J24)))</formula>
    </cfRule>
  </conditionalFormatting>
  <conditionalFormatting sqref="J24">
    <cfRule type="containsText" dxfId="1300" priority="222" operator="containsText" text="CP">
      <formula>NOT(ISERROR(SEARCH("CP",J24)))</formula>
    </cfRule>
    <cfRule type="containsText" dxfId="1299" priority="223" operator="containsText" text="NORMAL">
      <formula>NOT(ISERROR(SEARCH("NORMAL",J24)))</formula>
    </cfRule>
  </conditionalFormatting>
  <conditionalFormatting sqref="J24">
    <cfRule type="containsText" dxfId="1298" priority="221" operator="containsText" text="Recup">
      <formula>NOT(ISERROR(SEARCH("Recup",J24)))</formula>
    </cfRule>
  </conditionalFormatting>
  <conditionalFormatting sqref="J24">
    <cfRule type="containsText" dxfId="1297" priority="219" operator="containsText" text="Mixte">
      <formula>NOT(ISERROR(SEARCH("Mixte",J24)))</formula>
    </cfRule>
    <cfRule type="containsText" dxfId="1296" priority="220" operator="containsText" text="Maladie">
      <formula>NOT(ISERROR(SEARCH("Maladie",J24)))</formula>
    </cfRule>
  </conditionalFormatting>
  <conditionalFormatting sqref="J24">
    <cfRule type="containsText" dxfId="1295" priority="218" operator="containsText" text="Sans solde">
      <formula>NOT(ISERROR(SEARCH("Sans solde",J24)))</formula>
    </cfRule>
  </conditionalFormatting>
  <conditionalFormatting sqref="J24">
    <cfRule type="containsText" dxfId="1294" priority="217" operator="containsText" text="Déplacement">
      <formula>NOT(ISERROR(SEARCH("Déplacement",J24)))</formula>
    </cfRule>
  </conditionalFormatting>
  <conditionalFormatting sqref="J24:J387">
    <cfRule type="containsText" dxfId="1293" priority="216" operator="containsText" text="Déplacement">
      <formula>NOT(ISERROR(SEARCH("Déplacement",J24)))</formula>
    </cfRule>
  </conditionalFormatting>
  <conditionalFormatting sqref="J24">
    <cfRule type="containsText" dxfId="1292" priority="214" operator="containsText" text="CP">
      <formula>NOT(ISERROR(SEARCH("CP",J24)))</formula>
    </cfRule>
    <cfRule type="containsText" dxfId="1291" priority="215" operator="containsText" text="NORMAL">
      <formula>NOT(ISERROR(SEARCH("NORMAL",J24)))</formula>
    </cfRule>
  </conditionalFormatting>
  <conditionalFormatting sqref="J24">
    <cfRule type="containsText" dxfId="1290" priority="213" operator="containsText" text="Recup">
      <formula>NOT(ISERROR(SEARCH("Recup",J24)))</formula>
    </cfRule>
  </conditionalFormatting>
  <conditionalFormatting sqref="J24">
    <cfRule type="containsText" dxfId="1289" priority="211" operator="containsText" text="Mixte">
      <formula>NOT(ISERROR(SEARCH("Mixte",J24)))</formula>
    </cfRule>
    <cfRule type="containsText" dxfId="1288" priority="212" operator="containsText" text="Maladie">
      <formula>NOT(ISERROR(SEARCH("Maladie",J24)))</formula>
    </cfRule>
  </conditionalFormatting>
  <conditionalFormatting sqref="J24">
    <cfRule type="containsText" dxfId="1287" priority="210" operator="containsText" text="Sans solde">
      <formula>NOT(ISERROR(SEARCH("Sans solde",J24)))</formula>
    </cfRule>
  </conditionalFormatting>
  <conditionalFormatting sqref="J24">
    <cfRule type="containsText" dxfId="1286" priority="208" operator="containsText" text="CP">
      <formula>NOT(ISERROR(SEARCH("CP",J24)))</formula>
    </cfRule>
    <cfRule type="containsText" dxfId="1285" priority="209" operator="containsText" text="NORMAL">
      <formula>NOT(ISERROR(SEARCH("NORMAL",J24)))</formula>
    </cfRule>
  </conditionalFormatting>
  <conditionalFormatting sqref="J24">
    <cfRule type="containsText" dxfId="1284" priority="207" operator="containsText" text="Recup">
      <formula>NOT(ISERROR(SEARCH("Recup",J24)))</formula>
    </cfRule>
  </conditionalFormatting>
  <conditionalFormatting sqref="J24">
    <cfRule type="containsText" dxfId="1283" priority="205" operator="containsText" text="Mixte">
      <formula>NOT(ISERROR(SEARCH("Mixte",J24)))</formula>
    </cfRule>
    <cfRule type="containsText" dxfId="1282" priority="206" operator="containsText" text="Maladie">
      <formula>NOT(ISERROR(SEARCH("Maladie",J24)))</formula>
    </cfRule>
  </conditionalFormatting>
  <conditionalFormatting sqref="J24">
    <cfRule type="containsText" dxfId="1281" priority="204" operator="containsText" text="Sans solde">
      <formula>NOT(ISERROR(SEARCH("Sans solde",J24)))</formula>
    </cfRule>
  </conditionalFormatting>
  <conditionalFormatting sqref="J24">
    <cfRule type="containsText" dxfId="1280" priority="202" operator="containsText" text="CP">
      <formula>NOT(ISERROR(SEARCH("CP",J24)))</formula>
    </cfRule>
    <cfRule type="containsText" dxfId="1279" priority="203" operator="containsText" text="NORMAL">
      <formula>NOT(ISERROR(SEARCH("NORMAL",J24)))</formula>
    </cfRule>
  </conditionalFormatting>
  <conditionalFormatting sqref="J24">
    <cfRule type="containsText" dxfId="1278" priority="201" operator="containsText" text="Recup">
      <formula>NOT(ISERROR(SEARCH("Recup",J24)))</formula>
    </cfRule>
  </conditionalFormatting>
  <conditionalFormatting sqref="J24">
    <cfRule type="containsText" dxfId="1277" priority="199" operator="containsText" text="Mixte">
      <formula>NOT(ISERROR(SEARCH("Mixte",J24)))</formula>
    </cfRule>
    <cfRule type="containsText" dxfId="1276" priority="200" operator="containsText" text="Maladie">
      <formula>NOT(ISERROR(SEARCH("Maladie",J24)))</formula>
    </cfRule>
  </conditionalFormatting>
  <conditionalFormatting sqref="J24">
    <cfRule type="containsText" dxfId="1275" priority="198" operator="containsText" text="Sans solde">
      <formula>NOT(ISERROR(SEARCH("Sans solde",J24)))</formula>
    </cfRule>
  </conditionalFormatting>
  <conditionalFormatting sqref="J24">
    <cfRule type="containsText" dxfId="1274" priority="197" operator="containsText" text="Déplacement">
      <formula>NOT(ISERROR(SEARCH("Déplacement",J24)))</formula>
    </cfRule>
  </conditionalFormatting>
  <conditionalFormatting sqref="J24">
    <cfRule type="containsText" dxfId="1273" priority="195" operator="containsText" text="CP">
      <formula>NOT(ISERROR(SEARCH("CP",J24)))</formula>
    </cfRule>
    <cfRule type="containsText" dxfId="1272" priority="196" operator="containsText" text="NORMAL">
      <formula>NOT(ISERROR(SEARCH("NORMAL",J24)))</formula>
    </cfRule>
  </conditionalFormatting>
  <conditionalFormatting sqref="J24">
    <cfRule type="containsText" dxfId="1271" priority="194" operator="containsText" text="Recup">
      <formula>NOT(ISERROR(SEARCH("Recup",J24)))</formula>
    </cfRule>
  </conditionalFormatting>
  <conditionalFormatting sqref="J24">
    <cfRule type="containsText" dxfId="1270" priority="192" operator="containsText" text="Mixte">
      <formula>NOT(ISERROR(SEARCH("Mixte",J24)))</formula>
    </cfRule>
    <cfRule type="containsText" dxfId="1269" priority="193" operator="containsText" text="Maladie">
      <formula>NOT(ISERROR(SEARCH("Maladie",J24)))</formula>
    </cfRule>
  </conditionalFormatting>
  <conditionalFormatting sqref="J24">
    <cfRule type="containsText" dxfId="1268" priority="191" operator="containsText" text="Sans solde">
      <formula>NOT(ISERROR(SEARCH("Sans solde",J24)))</formula>
    </cfRule>
  </conditionalFormatting>
  <conditionalFormatting sqref="R20">
    <cfRule type="containsText" dxfId="1267" priority="190" operator="containsText" text="Déplacement">
      <formula>NOT(ISERROR(SEARCH("Déplacement",R20)))</formula>
    </cfRule>
  </conditionalFormatting>
  <conditionalFormatting sqref="Q15:Q16 Q20">
    <cfRule type="containsText" dxfId="1266" priority="188" operator="containsText" text="CP">
      <formula>NOT(ISERROR(SEARCH("CP",Q15)))</formula>
    </cfRule>
    <cfRule type="containsText" dxfId="1265" priority="189" operator="containsText" text="NORMAL">
      <formula>NOT(ISERROR(SEARCH("NORMAL",Q15)))</formula>
    </cfRule>
  </conditionalFormatting>
  <conditionalFormatting sqref="Q15:Q16 Q20">
    <cfRule type="containsText" dxfId="1264" priority="187" operator="containsText" text="Recup">
      <formula>NOT(ISERROR(SEARCH("Recup",Q15)))</formula>
    </cfRule>
  </conditionalFormatting>
  <conditionalFormatting sqref="Q15:Q16 Q20">
    <cfRule type="containsText" dxfId="1263" priority="185" operator="containsText" text="Mixte">
      <formula>NOT(ISERROR(SEARCH("Mixte",Q15)))</formula>
    </cfRule>
    <cfRule type="containsText" dxfId="1262" priority="186" operator="containsText" text="Maladie">
      <formula>NOT(ISERROR(SEARCH("Maladie",Q15)))</formula>
    </cfRule>
  </conditionalFormatting>
  <conditionalFormatting sqref="Q15:Q16 Q20">
    <cfRule type="containsText" dxfId="1261" priority="184" operator="containsText" text="Sans solde">
      <formula>NOT(ISERROR(SEARCH("Sans solde",Q15)))</formula>
    </cfRule>
  </conditionalFormatting>
  <conditionalFormatting sqref="Q1:Q24 Q31 Q38 Q45 Q52 Q59 Q66 Q73 Q80 Q87 Q94 Q101 Q108 Q115 Q122 Q129 Q136 Q143 Q150 Q157 Q164 Q171 Q178 Q185 Q192 Q199:Q1048576">
    <cfRule type="containsText" dxfId="1260" priority="183" operator="containsText" text="Déplacement">
      <formula>NOT(ISERROR(SEARCH("Déplacement",Q1)))</formula>
    </cfRule>
  </conditionalFormatting>
  <conditionalFormatting sqref="Q15:Q19 Q23:Q24 Q31 Q38 Q45 Q52 Q59 Q66 Q73 Q80 Q87 Q94 Q101 Q108 Q115 Q122 Q129 Q136 Q143 Q150 Q157 Q164 Q171 Q178 Q185 Q192 Q199:Q394">
    <cfRule type="containsText" dxfId="1259" priority="181" operator="containsText" text="CP">
      <formula>NOT(ISERROR(SEARCH("CP",Q15)))</formula>
    </cfRule>
    <cfRule type="containsText" dxfId="1258" priority="182" operator="containsText" text="NORMAL">
      <formula>NOT(ISERROR(SEARCH("NORMAL",Q15)))</formula>
    </cfRule>
  </conditionalFormatting>
  <conditionalFormatting sqref="Q15:Q19 Q23:Q24 Q31 Q38 Q45 Q52 Q59 Q66 Q73 Q80 Q87 Q94 Q101 Q108 Q115 Q122 Q129 Q136 Q143 Q150 Q157 Q164 Q171 Q178 Q185 Q192 Q199:Q394">
    <cfRule type="containsText" dxfId="1257" priority="180" operator="containsText" text="Recup">
      <formula>NOT(ISERROR(SEARCH("Recup",Q15)))</formula>
    </cfRule>
  </conditionalFormatting>
  <conditionalFormatting sqref="Q15:Q19 Q23:Q24 Q31 Q38 Q45 Q52 Q59 Q66 Q73 Q80 Q87 Q94 Q101 Q108 Q115 Q122 Q129 Q136 Q143 Q150 Q157 Q164 Q171 Q178 Q185 Q192 Q199:Q394">
    <cfRule type="containsText" dxfId="1256" priority="178" operator="containsText" text="Mixte">
      <formula>NOT(ISERROR(SEARCH("Mixte",Q15)))</formula>
    </cfRule>
    <cfRule type="containsText" dxfId="1255" priority="179" operator="containsText" text="Maladie">
      <formula>NOT(ISERROR(SEARCH("Maladie",Q15)))</formula>
    </cfRule>
  </conditionalFormatting>
  <conditionalFormatting sqref="Q15:Q19 Q23:Q24 Q31 Q38 Q45 Q52 Q59 Q66 Q73 Q80 Q87 Q94 Q101 Q108 Q115 Q122 Q129 Q136 Q143 Q150 Q157 Q164 Q171 Q178 Q185 Q192 Q199:Q394">
    <cfRule type="containsText" dxfId="1254" priority="177" operator="containsText" text="Sans solde">
      <formula>NOT(ISERROR(SEARCH("Sans solde",Q15)))</formula>
    </cfRule>
  </conditionalFormatting>
  <conditionalFormatting sqref="Q1:Q20 Q22:Q24 Q31 Q38 Q45 Q52 Q59 Q66 Q73 Q80 Q87 Q94 Q101 Q108 Q115 Q122 Q129 Q136 Q143 Q150 Q157 Q164 Q171 Q178 Q185 Q192 Q199:Q1048576">
    <cfRule type="containsText" dxfId="1253" priority="176" operator="containsText" text="Déplacement">
      <formula>NOT(ISERROR(SEARCH("Déplacement",Q1)))</formula>
    </cfRule>
  </conditionalFormatting>
  <conditionalFormatting sqref="Q15:Q19 Q23:Q24 Q31 Q38 Q45 Q52 Q59 Q66 Q73 Q80 Q87 Q94 Q101 Q108 Q115 Q122 Q129 Q136 Q143 Q150 Q157 Q164 Q171 Q178 Q185 Q192 Q199:Q394">
    <cfRule type="containsText" dxfId="1252" priority="174" operator="containsText" text="CP">
      <formula>NOT(ISERROR(SEARCH("CP",Q15)))</formula>
    </cfRule>
    <cfRule type="containsText" dxfId="1251" priority="175" operator="containsText" text="NORMAL">
      <formula>NOT(ISERROR(SEARCH("NORMAL",Q15)))</formula>
    </cfRule>
  </conditionalFormatting>
  <conditionalFormatting sqref="Q15:Q19 Q23:Q24 Q31 Q38 Q45 Q52 Q59 Q66 Q73 Q80 Q87 Q94 Q101 Q108 Q115 Q122 Q129 Q136 Q143 Q150 Q157 Q164 Q171 Q178 Q185 Q192 Q199:Q394">
    <cfRule type="containsText" dxfId="1250" priority="173" operator="containsText" text="Recup">
      <formula>NOT(ISERROR(SEARCH("Recup",Q15)))</formula>
    </cfRule>
  </conditionalFormatting>
  <conditionalFormatting sqref="Q15:Q19 Q23:Q24 Q31 Q38 Q45 Q52 Q59 Q66 Q73 Q80 Q87 Q94 Q101 Q108 Q115 Q122 Q129 Q136 Q143 Q150 Q157 Q164 Q171 Q178 Q185 Q192 Q199:Q394">
    <cfRule type="containsText" dxfId="1249" priority="171" operator="containsText" text="Mixte">
      <formula>NOT(ISERROR(SEARCH("Mixte",Q15)))</formula>
    </cfRule>
    <cfRule type="containsText" dxfId="1248" priority="172" operator="containsText" text="Maladie">
      <formula>NOT(ISERROR(SEARCH("Maladie",Q15)))</formula>
    </cfRule>
  </conditionalFormatting>
  <conditionalFormatting sqref="Q15:Q19 Q23:Q24 Q31 Q38 Q45 Q52 Q59 Q66 Q73 Q80 Q87 Q94 Q101 Q108 Q115 Q122 Q129 Q136 Q143 Q150 Q157 Q164 Q171 Q178 Q185 Q192 Q199:Q394">
    <cfRule type="containsText" dxfId="1247" priority="170" operator="containsText" text="Sans solde">
      <formula>NOT(ISERROR(SEARCH("Sans solde",Q15)))</formula>
    </cfRule>
  </conditionalFormatting>
  <conditionalFormatting sqref="Q1:Q20 Q22:Q24 Q31 Q38 Q45 Q52 Q59 Q66 Q73 Q80 Q87 Q94 Q101 Q108 Q115 Q122 Q129 Q136 Q143 Q150 Q157 Q164 Q171 Q178 Q185 Q192 Q199:Q1048576">
    <cfRule type="containsText" dxfId="1246" priority="169" operator="containsText" text="Déplacement">
      <formula>NOT(ISERROR(SEARCH("Déplacement",Q1)))</formula>
    </cfRule>
  </conditionalFormatting>
  <conditionalFormatting sqref="Q15:Q19 Q23:Q24 Q31 Q38 Q45 Q52 Q59 Q66 Q73 Q80 Q87 Q94 Q101 Q108 Q115 Q122 Q129 Q136 Q143 Q150 Q157 Q164 Q171 Q178 Q185 Q192 Q199:Q394">
    <cfRule type="containsText" dxfId="1245" priority="167" operator="containsText" text="CP">
      <formula>NOT(ISERROR(SEARCH("CP",Q15)))</formula>
    </cfRule>
    <cfRule type="containsText" dxfId="1244" priority="168" operator="containsText" text="NORMAL">
      <formula>NOT(ISERROR(SEARCH("NORMAL",Q15)))</formula>
    </cfRule>
  </conditionalFormatting>
  <conditionalFormatting sqref="Q15:Q19 Q23:Q24 Q31 Q38 Q45 Q52 Q59 Q66 Q73 Q80 Q87 Q94 Q101 Q108 Q115 Q122 Q129 Q136 Q143 Q150 Q157 Q164 Q171 Q178 Q185 Q192 Q199:Q394">
    <cfRule type="containsText" dxfId="1243" priority="166" operator="containsText" text="Recup">
      <formula>NOT(ISERROR(SEARCH("Recup",Q15)))</formula>
    </cfRule>
  </conditionalFormatting>
  <conditionalFormatting sqref="Q15:Q19 Q23:Q24 Q31 Q38 Q45 Q52 Q59 Q66 Q73 Q80 Q87 Q94 Q101 Q108 Q115 Q122 Q129 Q136 Q143 Q150 Q157 Q164 Q171 Q178 Q185 Q192 Q199:Q394">
    <cfRule type="containsText" dxfId="1242" priority="164" operator="containsText" text="Mixte">
      <formula>NOT(ISERROR(SEARCH("Mixte",Q15)))</formula>
    </cfRule>
    <cfRule type="containsText" dxfId="1241" priority="165" operator="containsText" text="Maladie">
      <formula>NOT(ISERROR(SEARCH("Maladie",Q15)))</formula>
    </cfRule>
  </conditionalFormatting>
  <conditionalFormatting sqref="Q15:Q19 Q23:Q24 Q31 Q38 Q45 Q52 Q59 Q66 Q73 Q80 Q87 Q94 Q101 Q108 Q115 Q122 Q129 Q136 Q143 Q150 Q157 Q164 Q171 Q178 Q185 Q192 Q199:Q394">
    <cfRule type="containsText" dxfId="1240" priority="163" operator="containsText" text="Sans solde">
      <formula>NOT(ISERROR(SEARCH("Sans solde",Q15)))</formula>
    </cfRule>
  </conditionalFormatting>
  <conditionalFormatting sqref="Q1:Q20 Q22:Q24 Q31 Q38 Q45 Q52 Q59 Q66 Q73 Q80 Q87 Q94 Q101 Q108 Q115 Q122 Q129 Q136 Q143 Q150 Q157 Q164 Q171 Q178 Q185 Q192 Q199:Q1048576">
    <cfRule type="containsText" dxfId="1239" priority="162" operator="containsText" text="Déplacement">
      <formula>NOT(ISERROR(SEARCH("Déplacement",Q1)))</formula>
    </cfRule>
  </conditionalFormatting>
  <conditionalFormatting sqref="Q15:Q19 Q23:Q394">
    <cfRule type="containsText" dxfId="1238" priority="160" operator="containsText" text="CP">
      <formula>NOT(ISERROR(SEARCH("CP",Q15)))</formula>
    </cfRule>
    <cfRule type="containsText" dxfId="1237" priority="161" operator="containsText" text="NORMAL">
      <formula>NOT(ISERROR(SEARCH("NORMAL",Q15)))</formula>
    </cfRule>
  </conditionalFormatting>
  <conditionalFormatting sqref="Q15:Q19 Q23:Q394">
    <cfRule type="containsText" dxfId="1236" priority="159" operator="containsText" text="Recup">
      <formula>NOT(ISERROR(SEARCH("Recup",Q15)))</formula>
    </cfRule>
  </conditionalFormatting>
  <conditionalFormatting sqref="Q15:Q19 Q23:Q394">
    <cfRule type="containsText" dxfId="1235" priority="157" operator="containsText" text="Mixte">
      <formula>NOT(ISERROR(SEARCH("Mixte",Q15)))</formula>
    </cfRule>
    <cfRule type="containsText" dxfId="1234" priority="158" operator="containsText" text="Maladie">
      <formula>NOT(ISERROR(SEARCH("Maladie",Q15)))</formula>
    </cfRule>
  </conditionalFormatting>
  <conditionalFormatting sqref="Q15:Q19 Q23:Q394">
    <cfRule type="containsText" dxfId="1233" priority="156" operator="containsText" text="Sans solde">
      <formula>NOT(ISERROR(SEARCH("Sans solde",Q15)))</formula>
    </cfRule>
  </conditionalFormatting>
  <conditionalFormatting sqref="Q1:Q20 Q22:Q1048576">
    <cfRule type="containsText" dxfId="1232" priority="155" operator="containsText" text="Déplacement">
      <formula>NOT(ISERROR(SEARCH("Déplacement",Q1)))</formula>
    </cfRule>
  </conditionalFormatting>
  <conditionalFormatting sqref="G20:G21">
    <cfRule type="containsText" dxfId="1231" priority="153" operator="containsText" text="CP">
      <formula>NOT(ISERROR(SEARCH("CP",G20)))</formula>
    </cfRule>
    <cfRule type="containsText" dxfId="1230" priority="154" operator="containsText" text="NORMAL">
      <formula>NOT(ISERROR(SEARCH("NORMAL",G20)))</formula>
    </cfRule>
  </conditionalFormatting>
  <conditionalFormatting sqref="G20:G21">
    <cfRule type="containsText" dxfId="1229" priority="152" operator="containsText" text="Recup">
      <formula>NOT(ISERROR(SEARCH("Recup",G20)))</formula>
    </cfRule>
  </conditionalFormatting>
  <conditionalFormatting sqref="G20:G21">
    <cfRule type="containsText" dxfId="1228" priority="150" operator="containsText" text="Mixte">
      <formula>NOT(ISERROR(SEARCH("Mixte",G20)))</formula>
    </cfRule>
    <cfRule type="containsText" dxfId="1227" priority="151" operator="containsText" text="Maladie">
      <formula>NOT(ISERROR(SEARCH("Maladie",G20)))</formula>
    </cfRule>
  </conditionalFormatting>
  <conditionalFormatting sqref="G20:G21">
    <cfRule type="containsText" dxfId="1226" priority="149" operator="containsText" text="Sans solde">
      <formula>NOT(ISERROR(SEARCH("Sans solde",G20)))</formula>
    </cfRule>
  </conditionalFormatting>
  <conditionalFormatting sqref="G20:G21">
    <cfRule type="containsText" dxfId="1225" priority="148" operator="containsText" text="Déplacement">
      <formula>NOT(ISERROR(SEARCH("Déplacement",G20)))</formula>
    </cfRule>
  </conditionalFormatting>
  <conditionalFormatting sqref="H21">
    <cfRule type="containsText" dxfId="1224" priority="146" operator="containsText" text="CP">
      <formula>NOT(ISERROR(SEARCH("CP",H21)))</formula>
    </cfRule>
    <cfRule type="containsText" dxfId="1223" priority="147" operator="containsText" text="NORMAL">
      <formula>NOT(ISERROR(SEARCH("NORMAL",H21)))</formula>
    </cfRule>
  </conditionalFormatting>
  <conditionalFormatting sqref="H21">
    <cfRule type="containsText" dxfId="1222" priority="145" operator="containsText" text="Recup">
      <formula>NOT(ISERROR(SEARCH("Recup",H21)))</formula>
    </cfRule>
  </conditionalFormatting>
  <conditionalFormatting sqref="H21">
    <cfRule type="containsText" dxfId="1221" priority="143" operator="containsText" text="Mixte">
      <formula>NOT(ISERROR(SEARCH("Mixte",H21)))</formula>
    </cfRule>
    <cfRule type="containsText" dxfId="1220" priority="144" operator="containsText" text="Maladie">
      <formula>NOT(ISERROR(SEARCH("Maladie",H21)))</formula>
    </cfRule>
  </conditionalFormatting>
  <conditionalFormatting sqref="H21">
    <cfRule type="containsText" dxfId="1219" priority="142" operator="containsText" text="Sans solde">
      <formula>NOT(ISERROR(SEARCH("Sans solde",H21)))</formula>
    </cfRule>
  </conditionalFormatting>
  <conditionalFormatting sqref="H21">
    <cfRule type="containsText" dxfId="1218" priority="141" operator="containsText" text="Déplacement">
      <formula>NOT(ISERROR(SEARCH("Déplacement",H21)))</formula>
    </cfRule>
  </conditionalFormatting>
  <conditionalFormatting sqref="H21">
    <cfRule type="containsText" dxfId="1217" priority="139" operator="containsText" text="Arrêt">
      <formula>NOT(ISERROR(SEARCH("Arrêt",H21)))</formula>
    </cfRule>
    <cfRule type="containsText" dxfId="1216" priority="140" operator="containsText" text="Férié">
      <formula>NOT(ISERROR(SEARCH("Férié",H21)))</formula>
    </cfRule>
  </conditionalFormatting>
  <conditionalFormatting sqref="H21">
    <cfRule type="containsText" dxfId="1215" priority="138" operator="containsText" text="Férié">
      <formula>NOT(ISERROR(SEARCH("Férié",H21)))</formula>
    </cfRule>
  </conditionalFormatting>
  <conditionalFormatting sqref="H21">
    <cfRule type="containsText" dxfId="1214" priority="136" operator="containsText" text="CP">
      <formula>NOT(ISERROR(SEARCH("CP",H21)))</formula>
    </cfRule>
    <cfRule type="containsText" dxfId="1213" priority="137" operator="containsText" text="NORMAL">
      <formula>NOT(ISERROR(SEARCH("NORMAL",H21)))</formula>
    </cfRule>
  </conditionalFormatting>
  <conditionalFormatting sqref="H21">
    <cfRule type="containsText" dxfId="1212" priority="135" operator="containsText" text="Recup">
      <formula>NOT(ISERROR(SEARCH("Recup",H21)))</formula>
    </cfRule>
  </conditionalFormatting>
  <conditionalFormatting sqref="H21">
    <cfRule type="containsText" dxfId="1211" priority="133" operator="containsText" text="Mixte">
      <formula>NOT(ISERROR(SEARCH("Mixte",H21)))</formula>
    </cfRule>
    <cfRule type="containsText" dxfId="1210" priority="134" operator="containsText" text="Maladie">
      <formula>NOT(ISERROR(SEARCH("Maladie",H21)))</formula>
    </cfRule>
  </conditionalFormatting>
  <conditionalFormatting sqref="H21">
    <cfRule type="containsText" dxfId="1209" priority="132" operator="containsText" text="Sans solde">
      <formula>NOT(ISERROR(SEARCH("Sans solde",H21)))</formula>
    </cfRule>
  </conditionalFormatting>
  <conditionalFormatting sqref="H21">
    <cfRule type="containsText" dxfId="1208" priority="131" operator="containsText" text="Déplacement">
      <formula>NOT(ISERROR(SEARCH("Déplacement",H21)))</formula>
    </cfRule>
  </conditionalFormatting>
  <conditionalFormatting sqref="H21">
    <cfRule type="containsText" dxfId="1207" priority="129" operator="containsText" text="Arrêt">
      <formula>NOT(ISERROR(SEARCH("Arrêt",H21)))</formula>
    </cfRule>
    <cfRule type="containsText" dxfId="1206" priority="130" operator="containsText" text="Férié">
      <formula>NOT(ISERROR(SEARCH("Férié",H21)))</formula>
    </cfRule>
  </conditionalFormatting>
  <conditionalFormatting sqref="H21">
    <cfRule type="containsText" dxfId="1205" priority="128" operator="containsText" text="Férié">
      <formula>NOT(ISERROR(SEARCH("Férié",H21)))</formula>
    </cfRule>
  </conditionalFormatting>
  <conditionalFormatting sqref="K1:N1 G5 H2:J3 G2 H5:N11 K3:N3 C5:F11 C2:F3 D1 D12:D14">
    <cfRule type="containsText" dxfId="1204" priority="126" operator="containsText" text="CP">
      <formula>NOT(ISERROR(SEARCH("CP",C1)))</formula>
    </cfRule>
    <cfRule type="containsText" dxfId="1203" priority="127" operator="containsText" text="NORMAL">
      <formula>NOT(ISERROR(SEARCH("NORMAL",C1)))</formula>
    </cfRule>
  </conditionalFormatting>
  <conditionalFormatting sqref="K1:N1 G5 H2:J3 G2 H5:N11 K3:N3 C5:F11 C2:F3 D1 D12:D14">
    <cfRule type="containsText" dxfId="1202" priority="125" operator="containsText" text="Recup">
      <formula>NOT(ISERROR(SEARCH("Recup",C1)))</formula>
    </cfRule>
  </conditionalFormatting>
  <conditionalFormatting sqref="K1:L1 D5:G5 G2 H5:N11 H2:L3 M1:N3 D6:F11 C5:C11 C2:F3 D1 D12:D14">
    <cfRule type="containsText" dxfId="1201" priority="123" operator="containsText" text="Mixte">
      <formula>NOT(ISERROR(SEARCH("Mixte",C1)))</formula>
    </cfRule>
    <cfRule type="containsText" dxfId="1200" priority="124" operator="containsText" text="Maladie">
      <formula>NOT(ISERROR(SEARCH("Maladie",C1)))</formula>
    </cfRule>
  </conditionalFormatting>
  <conditionalFormatting sqref="K1:L1 D5:G5 G2 H5:N11 H2:L3 M1:N3 D6:F11 C5:C11 C2:F3 D1 D12:D14">
    <cfRule type="containsText" dxfId="1199" priority="122" operator="containsText" text="Sans solde">
      <formula>NOT(ISERROR(SEARCH("Sans solde",C1)))</formula>
    </cfRule>
  </conditionalFormatting>
  <conditionalFormatting sqref="C1:N14">
    <cfRule type="containsText" dxfId="1198" priority="121" operator="containsText" text="Déplacement">
      <formula>NOT(ISERROR(SEARCH("Déplacement",C1)))</formula>
    </cfRule>
  </conditionalFormatting>
  <conditionalFormatting sqref="H1:H14">
    <cfRule type="containsText" dxfId="1197" priority="119" operator="containsText" text="Arrêt">
      <formula>NOT(ISERROR(SEARCH("Arrêt",H1)))</formula>
    </cfRule>
    <cfRule type="containsText" dxfId="1196" priority="120" operator="containsText" text="Férié">
      <formula>NOT(ISERROR(SEARCH("Férié",H1)))</formula>
    </cfRule>
  </conditionalFormatting>
  <conditionalFormatting sqref="H1:H14">
    <cfRule type="containsText" dxfId="1195" priority="118" operator="containsText" text="Férié">
      <formula>NOT(ISERROR(SEARCH("Férié",H1)))</formula>
    </cfRule>
  </conditionalFormatting>
  <conditionalFormatting sqref="U27 W26:X26 X27:X30 U34 W33:Y33 X34:Y37 U41 W40:Y40 X41:Y44 U48 W47:Y47 X48:Y51 U55 W54:Y54 X55:Y58 U62 W61:Y61 X62:Y65 U69 W68:Y68 X69:Y72 U76 W75:Y75 X76:Y79 U83 W82:Y82 X83:Y86 U90 W89:Y89 X90:Y93 U97 W96:Y96 X97:Y100 U104 W103:Y103 X104:Y107 U111 W110:Y110 X111:Y114 U118 W117:Y117 X118:Y121 U125 W124:Y124 X125:Y128 U132 W131:Y131 X132:Y135 U139 W138:Y138 X139:Y142 U146 W145:Y145 X146:Y149 U153 W152:Y152 X153:Y156 U160 W159:Y159 X160:Y163 U167 W166:Y166 X167:Y170 U174 W173:Y173 X174:Y177 U181 W180:Y180 X181:Y184 U188 W187:Y187 X188:Y191 U195 W194:Y194 X195:Y198 U202 W201:Y201 X202:Y205 U209 W208:Y208 X209:Y212 U216 W215:Y215 X216:Y219 U223 W222:Y222 X223:Y226 U230 W229:Y229 X230:Y233 U237 W236:Y236 X237:Y240 U244 W243:Y243 X244:Y247 U251 W250:Y250 X251:Y254 U258 W257:Y257 X258:Y261 U265 W264:Y264 X265:Y268 U272 W271:Y271 X272:Y275 U279 W278:Y278 X279:Y282 U286 W285:Y285 X286:Y289 U293 W292:Y292 X293:Y296 U300 W299:Y299 X300:Y303 U307 W306:Y306 X307:Y310 U314 W313:Y313 X314:Y317 U321 W320:Y320 X321:Y324 U328 W327:Y327 X328:Y331 U335 W334:Y334 X335:Y338 U342 W341:Y341 X342:Y345 U349 W348:Y348 X349:Y352 U356 W355:Y355 X356:Y359 U363 W362:Y362 X363:Y366 U370 W369:Y369 X370:Y373 U377 W376:Y376 X377:Y380 U384 T31:T52 T136:U136 T178:T206 T241:T262 T304:T325 T332:T353 T360:T387 Z31:Z33 X20:X23 U20:W20 Y22:Y26 Z22 U52 U143 U150 U157 U164 U171 U206 U262 U325 U353 Y28:Y32 Y38:Y39 Z36:Z40 Y45:Y46 Z43:Z47 Y52:Y53 Z50:Z54 Y59:Y60 Z57:Z61 Y66:Y67 Z64:Z68 Y73:Y74 Z71:Z75 Y80:Y81 Z78:Z82 Y87:Y88 Z85:Z89 Y94:Y95 Z92:Z96 Y101:Y102 Z99:Z103 Y108:Y109 Z106:Z110 Y115:Y116 Z113:Z117 Y122:Y123 Z120:Z124 Y129:Y130 Z127:Z131 Y136:Y137 Z134:Z138 Y143:Y144 Z141:Z145 Y150:Y151 Z148:Z152 Y157:Y158 Z155:Z159 Y164:Y165 Z162:Z166 Y171:Y172 Z169:Z173 Y178:Y179 Z176:Z180 Y185:Y186 Z183:Z187 Y192:Y193 Z190:Z194 Y199:Y200 Z197:Z201 Y206:Y207 Z204:Z208 Y213:Y214 Z211:Z215 Y220:Y221 Z218:Z222 Y227:Y228 Z225:Z229 Y234:Y235 Z232:Z236 Y241:Y242 Z239:Z243 Y248:Y249 Z246:Z250 Y255:Y256 Z253:Z257 Y262:Y263 Z260:Z264 Y269:Y270 Z267:Z271 Y276:Y277 Z274:Z278 Y283:Y284 Z281:Z285 Y290:Y291 Z288:Z292 Y297:Y298 Z295:Z299 Y304:Y305 Z302:Z306 Y311:Y312 Z309:Z313 Y318:Y319 Z316:Z320 Y325:Y326 Z323:Z327 Y332:Y333 Z330:Z334 Y339:Y340 Z337:Z341 Y346:Y347 Z344:Z348 Y353:Y354 Z351:Z355 Y360:Y361 Z358:Z362 Y367:Y368 Z365:Z369 Y374:Y375 Z372:Z376 Y381:Y382 Z379:Z383 V21:V387 Z386:Z387 W22:W25 W27:W32 W34:W39 W41:W46 W48:W53 W55:W60 W62:W67 W69:W74 W76:W81 W83:W88 W90:W95 W97:W102 W104:W109 W111:W116 W118:W123 W125:W130 W132:W137 W139:W144 W146:W151 W153:W158 W160:W165 W167:W172 W174:W179 W181:W186 W188:W193 W195:W200 W202:W207 W209:W214 W216:W221 W223:W228 W230:W235 W237:W242 W244:W249 W251:W256 W258:W263 W265:W270 W272:W277 W279:W284 W286:W291 W293:W298 W300:W305 W307:W312 W314:W319 W321:W326 W328:W333 W335:W340 W342:W347 W349:W354 W356:W361 W363:W368 W370:W375 W377:W382 W383:Y387 T20:T21 U199 T80:U80 U255 U318 AB28:AB44 AB59:AB65 AB68:AB72 AB87:AB93 AB96:AB100 AB122:AB128 AB131:AB135 AB150:AB156 AB159:AB163 AB178:AB184 AB187:AB191 AB213:AB219 AB222:AB226 AB241:AB247 AB250:AB254 AB269:AB275 AB278:AB282 AB304:AB310 AB313:AB317 AB332:AB338 AB341:AB345 AB360:AB366 AB369:AB373 U381 U360 U367 U374 U346 U332 U339 T297:U297 U304 U311 T234:U234 U241 U248 U45 U178 U185 U192 T23:U24 U31 U38 T115:U115 T150:T171 T122:U122 T129:U129 T123:T128 T130:T135 T137:T143 T269:U269 T276:U276 T283:U283 T290:U290 T213:U213 T220:U220 T227:U227 T59:U59 T66:U66 T73:U73 T87:U87 T94:U94 T101:U101 T108:U108">
    <cfRule type="containsText" dxfId="1194" priority="116" operator="containsText" text="CP">
      <formula>NOT(ISERROR(SEARCH("CP",T20)))</formula>
    </cfRule>
    <cfRule type="containsText" dxfId="1193" priority="117" operator="containsText" text="NORMAL">
      <formula>NOT(ISERROR(SEARCH("NORMAL",T20)))</formula>
    </cfRule>
  </conditionalFormatting>
  <conditionalFormatting sqref="U27 W26:X26 X27:X30 U34 W33:Y33 X34:Y37 U41 W40:Y40 X41:Y44 U48 W47:Y47 X48:Y51 U55 W54:Y54 X55:Y58 U62 W61:Y61 X62:Y65 U69 W68:Y68 X69:Y72 U76 W75:Y75 X76:Y79 U83 W82:Y82 X83:Y86 U90 W89:Y89 X90:Y93 U97 W96:Y96 X97:Y100 U104 W103:Y103 X104:Y107 U111 W110:Y110 X111:Y114 U118 W117:Y117 X118:Y121 U125 W124:Y124 X125:Y128 U132 W131:Y131 X132:Y135 U139 W138:Y138 X139:Y142 U146 W145:Y145 X146:Y149 U153 W152:Y152 X153:Y156 U160 W159:Y159 X160:Y163 U167 W166:Y166 X167:Y170 U174 W173:Y173 X174:Y177 U181 W180:Y180 X181:Y184 U188 W187:Y187 X188:Y191 U195 W194:Y194 X195:Y198 U202 W201:Y201 X202:Y205 U209 W208:Y208 X209:Y212 U216 W215:Y215 X216:Y219 U223 W222:Y222 X223:Y226 U230 W229:Y229 X230:Y233 U237 W236:Y236 X237:Y240 U244 W243:Y243 X244:Y247 U251 W250:Y250 X251:Y254 U258 W257:Y257 X258:Y261 U265 W264:Y264 X265:Y268 U272 W271:Y271 X272:Y275 U279 W278:Y278 X279:Y282 U286 W285:Y285 X286:Y289 U293 W292:Y292 X293:Y296 U300 W299:Y299 X300:Y303 U307 W306:Y306 X307:Y310 U314 W313:Y313 X314:Y317 U321 W320:Y320 X321:Y324 U328 W327:Y327 X328:Y331 U335 W334:Y334 X335:Y338 U342 W341:Y341 X342:Y345 U349 W348:Y348 X349:Y352 U356 W355:Y355 X356:Y359 U363 W362:Y362 X363:Y366 U370 W369:Y369 X370:Y373 U377 W376:Y376 X377:Y380 U384 T31:T52 T136:U136 T178:T206 T241:T262 T304:T325 T332:T353 T360:T387 Z31:Z33 X20:X23 U20:W20 Y22:Y26 Z22 U52 U143 U150 U157 U164 U171 U206 U262 U325 U353 Y28:Y32 Y38:Y39 Z36:Z40 Y45:Y46 Z43:Z47 Y52:Y53 Z50:Z54 Y59:Y60 Z57:Z61 Y66:Y67 Z64:Z68 Y73:Y74 Z71:Z75 Y80:Y81 Z78:Z82 Y87:Y88 Z85:Z89 Y94:Y95 Z92:Z96 Y101:Y102 Z99:Z103 Y108:Y109 Z106:Z110 Y115:Y116 Z113:Z117 Y122:Y123 Z120:Z124 Y129:Y130 Z127:Z131 Y136:Y137 Z134:Z138 Y143:Y144 Z141:Z145 Y150:Y151 Z148:Z152 Y157:Y158 Z155:Z159 Y164:Y165 Z162:Z166 Y171:Y172 Z169:Z173 Y178:Y179 Z176:Z180 Y185:Y186 Z183:Z187 Y192:Y193 Z190:Z194 Y199:Y200 Z197:Z201 Y206:Y207 Z204:Z208 Y213:Y214 Z211:Z215 Y220:Y221 Z218:Z222 Y227:Y228 Z225:Z229 Y234:Y235 Z232:Z236 Y241:Y242 Z239:Z243 Y248:Y249 Z246:Z250 Y255:Y256 Z253:Z257 Y262:Y263 Z260:Z264 Y269:Y270 Z267:Z271 Y276:Y277 Z274:Z278 Y283:Y284 Z281:Z285 Y290:Y291 Z288:Z292 Y297:Y298 Z295:Z299 Y304:Y305 Z302:Z306 Y311:Y312 Z309:Z313 Y318:Y319 Z316:Z320 Y325:Y326 Z323:Z327 Y332:Y333 Z330:Z334 Y339:Y340 Z337:Z341 Y346:Y347 Z344:Z348 Y353:Y354 Z351:Z355 Y360:Y361 Z358:Z362 Y367:Y368 Z365:Z369 Y374:Y375 Z372:Z376 Y381:Y382 Z379:Z383 V21:V387 Z386:Z387 W22:W25 W27:W32 W34:W39 W41:W46 W48:W53 W55:W60 W62:W67 W69:W74 W76:W81 W83:W88 W90:W95 W97:W102 W104:W109 W111:W116 W118:W123 W125:W130 W132:W137 W139:W144 W146:W151 W153:W158 W160:W165 W167:W172 W174:W179 W181:W186 W188:W193 W195:W200 W202:W207 W209:W214 W216:W221 W223:W228 W230:W235 W237:W242 W244:W249 W251:W256 W258:W263 W265:W270 W272:W277 W279:W284 W286:W291 W293:W298 W300:W305 W307:W312 W314:W319 W321:W326 W328:W333 W335:W340 W342:W347 W349:W354 W356:W361 W363:W368 W370:W375 W377:W382 W383:Y387 T20:T21 U199 T80:U80 U255 U318 AB28:AB44 AB59:AB65 AB68:AB72 AB87:AB93 AB96:AB100 AB122:AB128 AB131:AB135 AB150:AB156 AB159:AB163 AB178:AB184 AB187:AB191 AB213:AB219 AB222:AB226 AB241:AB247 AB250:AB254 AB269:AB275 AB278:AB282 AB304:AB310 AB313:AB317 AB332:AB338 AB341:AB345 AB360:AB366 AB369:AB373 U381 U360 U367 U374 U346 U332 U339 T297:U297 U304 U311 T234:U234 U241 U248 U45 U178 U185 U192 T23:U24 U31 U38 T115:U115 T150:T171 T122:U122 T129:U129 T123:T128 T130:T135 T137:T143 T269:U269 T276:U276 T283:U283 T290:U290 T213:U213 T220:U220 T227:U227 T59:U59 T66:U66 T73:U73 T87:U87 T94:U94 T101:U101 T108:U108">
    <cfRule type="containsText" dxfId="1192" priority="115" operator="containsText" text="Recup">
      <formula>NOT(ISERROR(SEARCH("Recup",T20)))</formula>
    </cfRule>
  </conditionalFormatting>
  <conditionalFormatting sqref="U27 U34 U41 U48 U55 U62 U69 U76 U83 U90 U97 U104 U111 U118 U125 U132 U139 U146 U153 U160 U167 U174 U181 U188 U195 U202 U209 U216 U223 U230 U237 U244 U251 U258 U265 U272 U279 U286 U293 U300 U307 U314 U321 U328 U335 U342 U349 U356 U363 U370 U377 U384 T31:T52 T136:U136 T178:T206 T241:T262 T304:T325 T332:T353 T360:T387 Z25 U20:W20 X20:X30 Z22 U52 U143 U150 U157 U164 U171 U206 U262 U325 U353 Y22:Y30 W31:Z387 V21:V387 W22:W30 T20:T21 U199 T80:U80 U255 U318 AB28:AB44 AB59:AB72 AB87:AB100 AB122:AB135 AB150:AB163 AB178:AB191 AB213:AB226 AB241:AB254 AB269:AB282 AB304:AB317 AB332:AB345 AB360:AB373 U381 U360 U367 U374 U346 U332 U339 T297:U297 U304 U311 T234:U234 U241 U248 U45 U178 U185 U192 T23:U24 U31 U38 T115:U115 T150:T171 T122:U122 T129:U129 T123:T128 T130:T135 T137:T143 T269:U269 T276:U276 T283:U283 T290:U290 T213:U213 T220:U220 T227:U227 T59:U59 T66:U66 T73:U73 T87:U87 T94:U94 T101:U101 T108:U108">
    <cfRule type="containsText" dxfId="1191" priority="113" operator="containsText" text="Mixte">
      <formula>NOT(ISERROR(SEARCH("Mixte",T20)))</formula>
    </cfRule>
    <cfRule type="containsText" dxfId="1190" priority="114" operator="containsText" text="Maladie">
      <formula>NOT(ISERROR(SEARCH("Maladie",T20)))</formula>
    </cfRule>
  </conditionalFormatting>
  <conditionalFormatting sqref="W25:X26 U27 W32:Y33 X27:X30 U34 W39:Y40 X34:Y37 U41 W46:Y47 X41:Y44 U48 W53:Y54 X48:Y51 U55 W60:Y61 X55:Y58 U62 W67:Y68 X62:Y65 U69 W74:Y75 X69:Y72 U76 W81:Y82 X76:Y79 U83 W88:Y89 X83:Y86 U90 W95:Y96 X90:Y93 U97 W102:Y103 X97:Y100 U104 W109:Y110 X104:Y107 U111 W116:Y117 X111:Y114 U118 W123:Y124 X118:Y121 U125 W130:Y131 X125:Y128 U132 W137:Y138 X132:Y135 U139 W144:Y145 X139:Y142 U146 W151:Y152 X146:Y149 U153 W158:Y159 X153:Y156 U160 W165:Y166 X160:Y163 U167 W172:Y173 X167:Y170 U174 W179:Y180 X174:Y177 U181 W186:Y187 X181:Y184 U188 W193:Y194 X188:Y191 U195 W200:Y201 X195:Y198 U202 W207:Y208 X202:Y205 U209 W214:Y215 X209:Y212 U216 W221:Y222 X216:Y219 U223 W228:Y229 X223:Y226 U230 W235:Y236 X230:Y233 U237 W242:Y243 X237:Y240 U244 W249:Y250 X244:Y247 U251 W256:Y257 X251:Y254 U258 W263:Y264 X258:Y261 U265 W270:Y271 X265:Y268 U272 W277:Y278 X272:Y275 U279 W284:Y285 X279:Y282 U286 W291:Y292 X286:Y289 U293 W298:Y299 X293:Y296 U300 W305:Y306 X300:Y303 U307 W312:Y313 X307:Y310 U314 W319:Y320 X314:Y317 U321 W326:Y327 X321:Y324 U328 W333:Y334 X328:Y331 U335 W340:Y341 X335:Y338 U342 W347:Y348 X342:Y345 U349 W354:Y355 X349:Y352 U356 W361:Y362 X356:Y359 U363 W368:Y369 X363:Y366 U370 W375:Y376 X370:Y373 U377 X377:Y380 U384 T31:T52 T136:U136 T178:T206 T241:T262 T304:T325 T332:T353 T360:T387 Z25 X20:X23 U20:W20 Y22:Y26 Z22 U52 U143 U150 U157 U164 U171 U206 U262 U325 U353 Z31:Z33 Y28:Y31 Y38 Z35:Z40 Y45 Z42:Z47 Y52 Z49:Z54 Y59 Z56:Z61 Y66 Z63:Z68 Y73 Z70:Z75 Y80 Z77:Z82 Y87 Z84:Z89 Y94 Z91:Z96 Y101 Z98:Z103 Y108 Z105:Z110 Y115 Z112:Z117 Y122 Z119:Z124 Y129 Z126:Z131 Y136 Z133:Z138 Y143 Z140:Z145 Y150 Z147:Z152 Y157 Z154:Z159 Y164 Z161:Z166 Y171 Z168:Z173 Y178 Z175:Z180 Y185 Z182:Z187 Y192 Z189:Z194 Y199 Z196:Z201 Y206 Z203:Z208 Y213 Z210:Z215 Y220 Z217:Z222 Y227 Z224:Z229 Y234 Z231:Z236 Y241 Z238:Z243 Y248 Z245:Z250 Y255 Z252:Z257 Y262 Z259:Z264 Y269 Z266:Z271 Y276 Z273:Z278 Y283 Z280:Z285 Y290 Z287:Z292 Y297 Z294:Z299 Y304 Z301:Z306 Y311 Z308:Z313 Y318 Z315:Z320 Y325 Z322:Z327 Y332 Z329:Z334 Y339 Z336:Z341 Y346 Z343:Z348 Y353 Z350:Z355 Y360 Z357:Z362 Y367 Z364:Z369 Y374 Z371:Z376 Y381 Z378:Z383 V21:V387 Z385:Z387 W22:W24 W27:W31 W34:W38 W41:W45 W48:W52 W55:W59 W62:W66 W69:W73 W76:W80 W83:W87 W90:W94 W97:W101 W104:W108 W111:W115 W118:W122 W125:W129 W132:W136 W139:W143 W146:W150 W153:W157 W160:W164 W167:W171 W174:W178 W181:W185 W188:W192 W195:W199 W202:W206 W209:W213 W216:W220 W223:W227 W230:W234 W237:W241 W244:W248 W251:W255 W258:W262 W265:W269 W272:W276 W279:W283 W286:W290 W293:W297 W300:W304 W307:W311 W314:W318 W321:W325 W328:W332 W335:W339 W342:W346 W349:W353 W356:W360 W363:W367 W370:W374 W377:W381 W382:Y387 T20:T21 U199 T80:U80 U255 U318 AB28:AB44 AB59:AB65 AB67:AB72 AB87:AB93 AB95:AB100 AB122:AB128 AB130:AB135 AB150:AB156 AB158:AB163 AB178:AB184 AB186:AB191 AB213:AB219 AB221:AB226 AB241:AB247 AB249:AB254 AB269:AB275 AB277:AB282 AB304:AB310 AB312:AB317 AB332:AB338 AB340:AB345 AB360:AB366 AB368:AB373 U381 U360 U367 U374 U346 U332 U339 T297:U297 U304 U311 T234:U234 U241 U248 U45 U178 U185 U192 T23:U24 U31 U38 T115:U115 T150:T171 T122:U122 T129:U129 T123:T128 T130:T135 T137:T143 T269:U269 T276:U276 T283:U283 T290:U290 T213:U213 T220:U220 T227:U227 T59:U59 T66:U66 T73:U73 T87:U87 T94:U94 T101:U101 T108:U108">
    <cfRule type="containsText" dxfId="1189" priority="112" operator="containsText" text="Sans solde">
      <formula>NOT(ISERROR(SEARCH("Sans solde",T20)))</formula>
    </cfRule>
  </conditionalFormatting>
  <conditionalFormatting sqref="Y22 U21:X55 U56:Y387 Z25 Z31:Z387 Y24:Y55 T21:T23 AB59:AB72 AB87:AB100 AB122:AB135 AB150:AB163 AB178:AB191 AB213:AB226 AB241:AB254 AB269:AB282 AB304:AB317 AB332:AB345 AB360:AB373 AB28:AB44">
    <cfRule type="cellIs" dxfId="1188" priority="110" operator="lessThan">
      <formula>0</formula>
    </cfRule>
    <cfRule type="cellIs" dxfId="1187" priority="111" operator="lessThan">
      <formula>0</formula>
    </cfRule>
  </conditionalFormatting>
  <conditionalFormatting sqref="Y20 U20:X387 Z21:Z26 Y22:Y387 T178:T206 T80 T241:T262 T304:T325 T150:T171 AA20:AB387 AC20:AC46 AC48:AC387 T360:T387 T332:T353 T297 T234 T31:T52 T20:T24 T115 T122:T143 T269 T276 T283 T290 T213 T220 T227 T59 T66 T73 T87 T94 T101 T108 Z28:Z387">
    <cfRule type="containsText" dxfId="1186" priority="109" operator="containsText" text="Déplacement">
      <formula>NOT(ISERROR(SEARCH("Déplacement",T20)))</formula>
    </cfRule>
  </conditionalFormatting>
  <conditionalFormatting sqref="AB31:AB37 AB40:AB43">
    <cfRule type="containsText" dxfId="1185" priority="107" operator="containsText" text="CP">
      <formula>NOT(ISERROR(SEARCH("CP",AB31)))</formula>
    </cfRule>
    <cfRule type="containsText" dxfId="1184" priority="108" operator="containsText" text="NORMAL">
      <formula>NOT(ISERROR(SEARCH("NORMAL",AB31)))</formula>
    </cfRule>
  </conditionalFormatting>
  <conditionalFormatting sqref="AB31:AB37 AB40:AB43">
    <cfRule type="containsText" dxfId="1183" priority="106" operator="containsText" text="Recup">
      <formula>NOT(ISERROR(SEARCH("Recup",AB31)))</formula>
    </cfRule>
  </conditionalFormatting>
  <conditionalFormatting sqref="AB31:AB43">
    <cfRule type="containsText" dxfId="1182" priority="104" operator="containsText" text="Mixte">
      <formula>NOT(ISERROR(SEARCH("Mixte",AB31)))</formula>
    </cfRule>
    <cfRule type="containsText" dxfId="1181" priority="105" operator="containsText" text="Maladie">
      <formula>NOT(ISERROR(SEARCH("Maladie",AB31)))</formula>
    </cfRule>
  </conditionalFormatting>
  <conditionalFormatting sqref="AB31:AB37 AB39:AB43">
    <cfRule type="containsText" dxfId="1180" priority="103" operator="containsText" text="Sans solde">
      <formula>NOT(ISERROR(SEARCH("Sans solde",AB31)))</formula>
    </cfRule>
  </conditionalFormatting>
  <conditionalFormatting sqref="AB31:AB43">
    <cfRule type="cellIs" dxfId="1179" priority="101" operator="lessThan">
      <formula>0</formula>
    </cfRule>
    <cfRule type="cellIs" dxfId="1178" priority="102" operator="lessThan">
      <formula>0</formula>
    </cfRule>
  </conditionalFormatting>
  <conditionalFormatting sqref="AB31:AC44 AB46:AC47">
    <cfRule type="containsText" dxfId="1177" priority="100" operator="containsText" text="Déplacement">
      <formula>NOT(ISERROR(SEARCH("Déplacement",AB31)))</formula>
    </cfRule>
  </conditionalFormatting>
  <conditionalFormatting sqref="AB59:AB65 AB68:AB71">
    <cfRule type="containsText" dxfId="1176" priority="98" operator="containsText" text="CP">
      <formula>NOT(ISERROR(SEARCH("CP",AB59)))</formula>
    </cfRule>
    <cfRule type="containsText" dxfId="1175" priority="99" operator="containsText" text="NORMAL">
      <formula>NOT(ISERROR(SEARCH("NORMAL",AB59)))</formula>
    </cfRule>
  </conditionalFormatting>
  <conditionalFormatting sqref="AB59:AB65 AB68:AB71">
    <cfRule type="containsText" dxfId="1174" priority="97" operator="containsText" text="Recup">
      <formula>NOT(ISERROR(SEARCH("Recup",AB59)))</formula>
    </cfRule>
  </conditionalFormatting>
  <conditionalFormatting sqref="AB59:AB71">
    <cfRule type="containsText" dxfId="1173" priority="95" operator="containsText" text="Mixte">
      <formula>NOT(ISERROR(SEARCH("Mixte",AB59)))</formula>
    </cfRule>
    <cfRule type="containsText" dxfId="1172" priority="96" operator="containsText" text="Maladie">
      <formula>NOT(ISERROR(SEARCH("Maladie",AB59)))</formula>
    </cfRule>
  </conditionalFormatting>
  <conditionalFormatting sqref="AB59:AB65 AB67:AB71">
    <cfRule type="containsText" dxfId="1171" priority="94" operator="containsText" text="Sans solde">
      <formula>NOT(ISERROR(SEARCH("Sans solde",AB59)))</formula>
    </cfRule>
  </conditionalFormatting>
  <conditionalFormatting sqref="AB59:AB71">
    <cfRule type="cellIs" dxfId="1170" priority="92" operator="lessThan">
      <formula>0</formula>
    </cfRule>
    <cfRule type="cellIs" dxfId="1169" priority="93" operator="lessThan">
      <formula>0</formula>
    </cfRule>
  </conditionalFormatting>
  <conditionalFormatting sqref="AB57:AC72 AB74:AC75">
    <cfRule type="containsText" dxfId="1168" priority="91" operator="containsText" text="Déplacement">
      <formula>NOT(ISERROR(SEARCH("Déplacement",AB57)))</formula>
    </cfRule>
  </conditionalFormatting>
  <conditionalFormatting sqref="AB87:AB93 AB96:AB99">
    <cfRule type="containsText" dxfId="1167" priority="89" operator="containsText" text="CP">
      <formula>NOT(ISERROR(SEARCH("CP",AB87)))</formula>
    </cfRule>
    <cfRule type="containsText" dxfId="1166" priority="90" operator="containsText" text="NORMAL">
      <formula>NOT(ISERROR(SEARCH("NORMAL",AB87)))</formula>
    </cfRule>
  </conditionalFormatting>
  <conditionalFormatting sqref="AB87:AB93 AB96:AB99">
    <cfRule type="containsText" dxfId="1165" priority="88" operator="containsText" text="Recup">
      <formula>NOT(ISERROR(SEARCH("Recup",AB87)))</formula>
    </cfRule>
  </conditionalFormatting>
  <conditionalFormatting sqref="AB87:AB99">
    <cfRule type="containsText" dxfId="1164" priority="86" operator="containsText" text="Mixte">
      <formula>NOT(ISERROR(SEARCH("Mixte",AB87)))</formula>
    </cfRule>
    <cfRule type="containsText" dxfId="1163" priority="87" operator="containsText" text="Maladie">
      <formula>NOT(ISERROR(SEARCH("Maladie",AB87)))</formula>
    </cfRule>
  </conditionalFormatting>
  <conditionalFormatting sqref="AB87:AB93 AB95:AB99">
    <cfRule type="containsText" dxfId="1162" priority="85" operator="containsText" text="Sans solde">
      <formula>NOT(ISERROR(SEARCH("Sans solde",AB87)))</formula>
    </cfRule>
  </conditionalFormatting>
  <conditionalFormatting sqref="AB87:AB99">
    <cfRule type="cellIs" dxfId="1161" priority="83" operator="lessThan">
      <formula>0</formula>
    </cfRule>
    <cfRule type="cellIs" dxfId="1160" priority="84" operator="lessThan">
      <formula>0</formula>
    </cfRule>
  </conditionalFormatting>
  <conditionalFormatting sqref="AB85:AC100 AB102:AC103">
    <cfRule type="containsText" dxfId="1159" priority="82" operator="containsText" text="Déplacement">
      <formula>NOT(ISERROR(SEARCH("Déplacement",AB85)))</formula>
    </cfRule>
  </conditionalFormatting>
  <conditionalFormatting sqref="AB122:AB128 AB131:AB134">
    <cfRule type="containsText" dxfId="1158" priority="80" operator="containsText" text="CP">
      <formula>NOT(ISERROR(SEARCH("CP",AB122)))</formula>
    </cfRule>
    <cfRule type="containsText" dxfId="1157" priority="81" operator="containsText" text="NORMAL">
      <formula>NOT(ISERROR(SEARCH("NORMAL",AB122)))</formula>
    </cfRule>
  </conditionalFormatting>
  <conditionalFormatting sqref="AB122:AB128 AB131:AB134">
    <cfRule type="containsText" dxfId="1156" priority="79" operator="containsText" text="Recup">
      <formula>NOT(ISERROR(SEARCH("Recup",AB122)))</formula>
    </cfRule>
  </conditionalFormatting>
  <conditionalFormatting sqref="AB122:AB134">
    <cfRule type="containsText" dxfId="1155" priority="77" operator="containsText" text="Mixte">
      <formula>NOT(ISERROR(SEARCH("Mixte",AB122)))</formula>
    </cfRule>
    <cfRule type="containsText" dxfId="1154" priority="78" operator="containsText" text="Maladie">
      <formula>NOT(ISERROR(SEARCH("Maladie",AB122)))</formula>
    </cfRule>
  </conditionalFormatting>
  <conditionalFormatting sqref="AB122:AB128 AB130:AB134">
    <cfRule type="containsText" dxfId="1153" priority="76" operator="containsText" text="Sans solde">
      <formula>NOT(ISERROR(SEARCH("Sans solde",AB122)))</formula>
    </cfRule>
  </conditionalFormatting>
  <conditionalFormatting sqref="AB122:AB134">
    <cfRule type="cellIs" dxfId="1152" priority="74" operator="lessThan">
      <formula>0</formula>
    </cfRule>
    <cfRule type="cellIs" dxfId="1151" priority="75" operator="lessThan">
      <formula>0</formula>
    </cfRule>
  </conditionalFormatting>
  <conditionalFormatting sqref="AB120:AC135 AB137:AC138">
    <cfRule type="containsText" dxfId="1150" priority="73" operator="containsText" text="Déplacement">
      <formula>NOT(ISERROR(SEARCH("Déplacement",AB120)))</formula>
    </cfRule>
  </conditionalFormatting>
  <conditionalFormatting sqref="AB150:AB156 AB159:AB162">
    <cfRule type="containsText" dxfId="1149" priority="71" operator="containsText" text="CP">
      <formula>NOT(ISERROR(SEARCH("CP",AB150)))</formula>
    </cfRule>
    <cfRule type="containsText" dxfId="1148" priority="72" operator="containsText" text="NORMAL">
      <formula>NOT(ISERROR(SEARCH("NORMAL",AB150)))</formula>
    </cfRule>
  </conditionalFormatting>
  <conditionalFormatting sqref="AB150:AB156 AB159:AB162">
    <cfRule type="containsText" dxfId="1147" priority="70" operator="containsText" text="Recup">
      <formula>NOT(ISERROR(SEARCH("Recup",AB150)))</formula>
    </cfRule>
  </conditionalFormatting>
  <conditionalFormatting sqref="AB150:AB162">
    <cfRule type="containsText" dxfId="1146" priority="68" operator="containsText" text="Mixte">
      <formula>NOT(ISERROR(SEARCH("Mixte",AB150)))</formula>
    </cfRule>
    <cfRule type="containsText" dxfId="1145" priority="69" operator="containsText" text="Maladie">
      <formula>NOT(ISERROR(SEARCH("Maladie",AB150)))</formula>
    </cfRule>
  </conditionalFormatting>
  <conditionalFormatting sqref="AB150:AB156 AB158:AB162">
    <cfRule type="containsText" dxfId="1144" priority="67" operator="containsText" text="Sans solde">
      <formula>NOT(ISERROR(SEARCH("Sans solde",AB150)))</formula>
    </cfRule>
  </conditionalFormatting>
  <conditionalFormatting sqref="AB150:AB162">
    <cfRule type="cellIs" dxfId="1143" priority="65" operator="lessThan">
      <formula>0</formula>
    </cfRule>
    <cfRule type="cellIs" dxfId="1142" priority="66" operator="lessThan">
      <formula>0</formula>
    </cfRule>
  </conditionalFormatting>
  <conditionalFormatting sqref="AB148:AC163 AB165:AC166">
    <cfRule type="containsText" dxfId="1141" priority="64" operator="containsText" text="Déplacement">
      <formula>NOT(ISERROR(SEARCH("Déplacement",AB148)))</formula>
    </cfRule>
  </conditionalFormatting>
  <conditionalFormatting sqref="AB178:AB184 AB187:AB190">
    <cfRule type="containsText" dxfId="1140" priority="62" operator="containsText" text="CP">
      <formula>NOT(ISERROR(SEARCH("CP",AB178)))</formula>
    </cfRule>
    <cfRule type="containsText" dxfId="1139" priority="63" operator="containsText" text="NORMAL">
      <formula>NOT(ISERROR(SEARCH("NORMAL",AB178)))</formula>
    </cfRule>
  </conditionalFormatting>
  <conditionalFormatting sqref="AB178:AB184 AB187:AB190">
    <cfRule type="containsText" dxfId="1138" priority="61" operator="containsText" text="Recup">
      <formula>NOT(ISERROR(SEARCH("Recup",AB178)))</formula>
    </cfRule>
  </conditionalFormatting>
  <conditionalFormatting sqref="AB178:AB190">
    <cfRule type="containsText" dxfId="1137" priority="59" operator="containsText" text="Mixte">
      <formula>NOT(ISERROR(SEARCH("Mixte",AB178)))</formula>
    </cfRule>
    <cfRule type="containsText" dxfId="1136" priority="60" operator="containsText" text="Maladie">
      <formula>NOT(ISERROR(SEARCH("Maladie",AB178)))</formula>
    </cfRule>
  </conditionalFormatting>
  <conditionalFormatting sqref="AB178:AB184 AB186:AB190">
    <cfRule type="containsText" dxfId="1135" priority="58" operator="containsText" text="Sans solde">
      <formula>NOT(ISERROR(SEARCH("Sans solde",AB178)))</formula>
    </cfRule>
  </conditionalFormatting>
  <conditionalFormatting sqref="AB178:AB190">
    <cfRule type="cellIs" dxfId="1134" priority="56" operator="lessThan">
      <formula>0</formula>
    </cfRule>
    <cfRule type="cellIs" dxfId="1133" priority="57" operator="lessThan">
      <formula>0</formula>
    </cfRule>
  </conditionalFormatting>
  <conditionalFormatting sqref="AB176:AC191 AB193:AC194">
    <cfRule type="containsText" dxfId="1132" priority="55" operator="containsText" text="Déplacement">
      <formula>NOT(ISERROR(SEARCH("Déplacement",AB176)))</formula>
    </cfRule>
  </conditionalFormatting>
  <conditionalFormatting sqref="AB213:AB219 AB222:AB225">
    <cfRule type="containsText" dxfId="1131" priority="53" operator="containsText" text="CP">
      <formula>NOT(ISERROR(SEARCH("CP",AB213)))</formula>
    </cfRule>
    <cfRule type="containsText" dxfId="1130" priority="54" operator="containsText" text="NORMAL">
      <formula>NOT(ISERROR(SEARCH("NORMAL",AB213)))</formula>
    </cfRule>
  </conditionalFormatting>
  <conditionalFormatting sqref="AB213:AB219 AB222:AB225">
    <cfRule type="containsText" dxfId="1129" priority="52" operator="containsText" text="Recup">
      <formula>NOT(ISERROR(SEARCH("Recup",AB213)))</formula>
    </cfRule>
  </conditionalFormatting>
  <conditionalFormatting sqref="AB213:AB225">
    <cfRule type="containsText" dxfId="1128" priority="50" operator="containsText" text="Mixte">
      <formula>NOT(ISERROR(SEARCH("Mixte",AB213)))</formula>
    </cfRule>
    <cfRule type="containsText" dxfId="1127" priority="51" operator="containsText" text="Maladie">
      <formula>NOT(ISERROR(SEARCH("Maladie",AB213)))</formula>
    </cfRule>
  </conditionalFormatting>
  <conditionalFormatting sqref="AB213:AB219 AB221:AB225">
    <cfRule type="containsText" dxfId="1126" priority="49" operator="containsText" text="Sans solde">
      <formula>NOT(ISERROR(SEARCH("Sans solde",AB213)))</formula>
    </cfRule>
  </conditionalFormatting>
  <conditionalFormatting sqref="AB213:AB225">
    <cfRule type="cellIs" dxfId="1125" priority="47" operator="lessThan">
      <formula>0</formula>
    </cfRule>
    <cfRule type="cellIs" dxfId="1124" priority="48" operator="lessThan">
      <formula>0</formula>
    </cfRule>
  </conditionalFormatting>
  <conditionalFormatting sqref="AB211:AC226 AB228:AC229">
    <cfRule type="containsText" dxfId="1123" priority="46" operator="containsText" text="Déplacement">
      <formula>NOT(ISERROR(SEARCH("Déplacement",AB211)))</formula>
    </cfRule>
  </conditionalFormatting>
  <conditionalFormatting sqref="AB241:AB247 AB250:AB253">
    <cfRule type="containsText" dxfId="1122" priority="44" operator="containsText" text="CP">
      <formula>NOT(ISERROR(SEARCH("CP",AB241)))</formula>
    </cfRule>
    <cfRule type="containsText" dxfId="1121" priority="45" operator="containsText" text="NORMAL">
      <formula>NOT(ISERROR(SEARCH("NORMAL",AB241)))</formula>
    </cfRule>
  </conditionalFormatting>
  <conditionalFormatting sqref="AB241:AB247 AB250:AB253">
    <cfRule type="containsText" dxfId="1120" priority="43" operator="containsText" text="Recup">
      <formula>NOT(ISERROR(SEARCH("Recup",AB241)))</formula>
    </cfRule>
  </conditionalFormatting>
  <conditionalFormatting sqref="AB241:AB253">
    <cfRule type="containsText" dxfId="1119" priority="41" operator="containsText" text="Mixte">
      <formula>NOT(ISERROR(SEARCH("Mixte",AB241)))</formula>
    </cfRule>
    <cfRule type="containsText" dxfId="1118" priority="42" operator="containsText" text="Maladie">
      <formula>NOT(ISERROR(SEARCH("Maladie",AB241)))</formula>
    </cfRule>
  </conditionalFormatting>
  <conditionalFormatting sqref="AB241:AB247 AB249:AB253">
    <cfRule type="containsText" dxfId="1117" priority="40" operator="containsText" text="Sans solde">
      <formula>NOT(ISERROR(SEARCH("Sans solde",AB241)))</formula>
    </cfRule>
  </conditionalFormatting>
  <conditionalFormatting sqref="AB241:AB253">
    <cfRule type="cellIs" dxfId="1116" priority="38" operator="lessThan">
      <formula>0</formula>
    </cfRule>
    <cfRule type="cellIs" dxfId="1115" priority="39" operator="lessThan">
      <formula>0</formula>
    </cfRule>
  </conditionalFormatting>
  <conditionalFormatting sqref="AB239:AC254 AB256:AC257">
    <cfRule type="containsText" dxfId="1114" priority="37" operator="containsText" text="Déplacement">
      <formula>NOT(ISERROR(SEARCH("Déplacement",AB239)))</formula>
    </cfRule>
  </conditionalFormatting>
  <conditionalFormatting sqref="AB269:AB275 AB278:AB281">
    <cfRule type="containsText" dxfId="1113" priority="35" operator="containsText" text="CP">
      <formula>NOT(ISERROR(SEARCH("CP",AB269)))</formula>
    </cfRule>
    <cfRule type="containsText" dxfId="1112" priority="36" operator="containsText" text="NORMAL">
      <formula>NOT(ISERROR(SEARCH("NORMAL",AB269)))</formula>
    </cfRule>
  </conditionalFormatting>
  <conditionalFormatting sqref="AB269:AB275 AB278:AB281">
    <cfRule type="containsText" dxfId="1111" priority="34" operator="containsText" text="Recup">
      <formula>NOT(ISERROR(SEARCH("Recup",AB269)))</formula>
    </cfRule>
  </conditionalFormatting>
  <conditionalFormatting sqref="AB269:AB281">
    <cfRule type="containsText" dxfId="1110" priority="32" operator="containsText" text="Mixte">
      <formula>NOT(ISERROR(SEARCH("Mixte",AB269)))</formula>
    </cfRule>
    <cfRule type="containsText" dxfId="1109" priority="33" operator="containsText" text="Maladie">
      <formula>NOT(ISERROR(SEARCH("Maladie",AB269)))</formula>
    </cfRule>
  </conditionalFormatting>
  <conditionalFormatting sqref="AB269:AB275 AB277:AB281">
    <cfRule type="containsText" dxfId="1108" priority="31" operator="containsText" text="Sans solde">
      <formula>NOT(ISERROR(SEARCH("Sans solde",AB269)))</formula>
    </cfRule>
  </conditionalFormatting>
  <conditionalFormatting sqref="AB269:AB281">
    <cfRule type="cellIs" dxfId="1107" priority="29" operator="lessThan">
      <formula>0</formula>
    </cfRule>
    <cfRule type="cellIs" dxfId="1106" priority="30" operator="lessThan">
      <formula>0</formula>
    </cfRule>
  </conditionalFormatting>
  <conditionalFormatting sqref="AB267:AC282 AB284:AC285">
    <cfRule type="containsText" dxfId="1105" priority="28" operator="containsText" text="Déplacement">
      <formula>NOT(ISERROR(SEARCH("Déplacement",AB267)))</formula>
    </cfRule>
  </conditionalFormatting>
  <conditionalFormatting sqref="AB304:AB310 AB313:AB316">
    <cfRule type="containsText" dxfId="1104" priority="26" operator="containsText" text="CP">
      <formula>NOT(ISERROR(SEARCH("CP",AB304)))</formula>
    </cfRule>
    <cfRule type="containsText" dxfId="1103" priority="27" operator="containsText" text="NORMAL">
      <formula>NOT(ISERROR(SEARCH("NORMAL",AB304)))</formula>
    </cfRule>
  </conditionalFormatting>
  <conditionalFormatting sqref="AB304:AB310 AB313:AB316">
    <cfRule type="containsText" dxfId="1102" priority="25" operator="containsText" text="Recup">
      <formula>NOT(ISERROR(SEARCH("Recup",AB304)))</formula>
    </cfRule>
  </conditionalFormatting>
  <conditionalFormatting sqref="AB304:AB316">
    <cfRule type="containsText" dxfId="1101" priority="23" operator="containsText" text="Mixte">
      <formula>NOT(ISERROR(SEARCH("Mixte",AB304)))</formula>
    </cfRule>
    <cfRule type="containsText" dxfId="1100" priority="24" operator="containsText" text="Maladie">
      <formula>NOT(ISERROR(SEARCH("Maladie",AB304)))</formula>
    </cfRule>
  </conditionalFormatting>
  <conditionalFormatting sqref="AB304:AB310 AB312:AB316">
    <cfRule type="containsText" dxfId="1099" priority="22" operator="containsText" text="Sans solde">
      <formula>NOT(ISERROR(SEARCH("Sans solde",AB304)))</formula>
    </cfRule>
  </conditionalFormatting>
  <conditionalFormatting sqref="AB304:AB316">
    <cfRule type="cellIs" dxfId="1098" priority="20" operator="lessThan">
      <formula>0</formula>
    </cfRule>
    <cfRule type="cellIs" dxfId="1097" priority="21" operator="lessThan">
      <formula>0</formula>
    </cfRule>
  </conditionalFormatting>
  <conditionalFormatting sqref="AB302:AC317 AB319:AC320">
    <cfRule type="containsText" dxfId="1096" priority="19" operator="containsText" text="Déplacement">
      <formula>NOT(ISERROR(SEARCH("Déplacement",AB302)))</formula>
    </cfRule>
  </conditionalFormatting>
  <conditionalFormatting sqref="AB332:AB338 AB341:AB344">
    <cfRule type="containsText" dxfId="1095" priority="17" operator="containsText" text="CP">
      <formula>NOT(ISERROR(SEARCH("CP",AB332)))</formula>
    </cfRule>
    <cfRule type="containsText" dxfId="1094" priority="18" operator="containsText" text="NORMAL">
      <formula>NOT(ISERROR(SEARCH("NORMAL",AB332)))</formula>
    </cfRule>
  </conditionalFormatting>
  <conditionalFormatting sqref="AB332:AB338 AB341:AB344">
    <cfRule type="containsText" dxfId="1093" priority="16" operator="containsText" text="Recup">
      <formula>NOT(ISERROR(SEARCH("Recup",AB332)))</formula>
    </cfRule>
  </conditionalFormatting>
  <conditionalFormatting sqref="AB332:AB344">
    <cfRule type="containsText" dxfId="1092" priority="14" operator="containsText" text="Mixte">
      <formula>NOT(ISERROR(SEARCH("Mixte",AB332)))</formula>
    </cfRule>
    <cfRule type="containsText" dxfId="1091" priority="15" operator="containsText" text="Maladie">
      <formula>NOT(ISERROR(SEARCH("Maladie",AB332)))</formula>
    </cfRule>
  </conditionalFormatting>
  <conditionalFormatting sqref="AB332:AB338 AB340:AB344">
    <cfRule type="containsText" dxfId="1090" priority="13" operator="containsText" text="Sans solde">
      <formula>NOT(ISERROR(SEARCH("Sans solde",AB332)))</formula>
    </cfRule>
  </conditionalFormatting>
  <conditionalFormatting sqref="AB332:AB344">
    <cfRule type="cellIs" dxfId="1089" priority="11" operator="lessThan">
      <formula>0</formula>
    </cfRule>
    <cfRule type="cellIs" dxfId="1088" priority="12" operator="lessThan">
      <formula>0</formula>
    </cfRule>
  </conditionalFormatting>
  <conditionalFormatting sqref="AB330:AC345 AB347:AC348">
    <cfRule type="containsText" dxfId="1087" priority="10" operator="containsText" text="Déplacement">
      <formula>NOT(ISERROR(SEARCH("Déplacement",AB330)))</formula>
    </cfRule>
  </conditionalFormatting>
  <conditionalFormatting sqref="AB369:AB372 AB360:AB366">
    <cfRule type="containsText" dxfId="1086" priority="8" operator="containsText" text="CP">
      <formula>NOT(ISERROR(SEARCH("CP",AB360)))</formula>
    </cfRule>
    <cfRule type="containsText" dxfId="1085" priority="9" operator="containsText" text="NORMAL">
      <formula>NOT(ISERROR(SEARCH("NORMAL",AB360)))</formula>
    </cfRule>
  </conditionalFormatting>
  <conditionalFormatting sqref="AB369:AB372 AB360:AB366">
    <cfRule type="containsText" dxfId="1084" priority="7" operator="containsText" text="Recup">
      <formula>NOT(ISERROR(SEARCH("Recup",AB360)))</formula>
    </cfRule>
  </conditionalFormatting>
  <conditionalFormatting sqref="AB360:AB372">
    <cfRule type="containsText" dxfId="1083" priority="5" operator="containsText" text="Mixte">
      <formula>NOT(ISERROR(SEARCH("Mixte",AB360)))</formula>
    </cfRule>
    <cfRule type="containsText" dxfId="1082" priority="6" operator="containsText" text="Maladie">
      <formula>NOT(ISERROR(SEARCH("Maladie",AB360)))</formula>
    </cfRule>
  </conditionalFormatting>
  <conditionalFormatting sqref="AB368:AB372 AB360:AB366">
    <cfRule type="containsText" dxfId="1081" priority="4" operator="containsText" text="Sans solde">
      <formula>NOT(ISERROR(SEARCH("Sans solde",AB360)))</formula>
    </cfRule>
  </conditionalFormatting>
  <conditionalFormatting sqref="AB360:AB372">
    <cfRule type="cellIs" dxfId="1080" priority="2" operator="lessThan">
      <formula>0</formula>
    </cfRule>
    <cfRule type="cellIs" dxfId="1079" priority="3" operator="lessThan">
      <formula>0</formula>
    </cfRule>
  </conditionalFormatting>
  <conditionalFormatting sqref="AB358:AC373 AB375:AC376">
    <cfRule type="containsText" dxfId="1078" priority="1" operator="containsText" text="Déplacement">
      <formula>NOT(ISERROR(SEARCH("Déplacement",AB358)))</formula>
    </cfRule>
  </conditionalFormatting>
  <dataValidations count="5">
    <dataValidation type="list" allowBlank="1" showInputMessage="1" showErrorMessage="1" sqref="G24 G388 G381 G374 G367 G360 G353 G339 G346 G332 G325 G318 G311 G297 G304 G290 G283 G276 G269 G255 G262 G248 G241 G234 G227 G213 G220 G206 G199 G192 G185 G171 G178 G164 G157 G150 G143 G129 G136 G122 G115 G108 G101 G87 G94 G80 G73 G66 G59 G45 G38 G52 G31">
      <formula1>"Enceinte,Temps partiel"</formula1>
    </dataValidation>
    <dataValidation type="date" allowBlank="1" showInputMessage="1" showErrorMessage="1" sqref="B19">
      <formula1>42736</formula1>
      <formula2>43100</formula2>
    </dataValidation>
    <dataValidation type="list" allowBlank="1" showInputMessage="1" showErrorMessage="1" sqref="M24:M394">
      <formula1>"Chine,France"</formula1>
    </dataValidation>
    <dataValidation type="list" allowBlank="1" showInputMessage="1" sqref="H24:H394">
      <formula1>"Ecole,Normal,Temps partiel,CP journée,CP matin,CP Après-midi,Recup,Arrêt,Sans solde,Déplacement,Férié,Maternité,Enceinte"</formula1>
    </dataValidation>
    <dataValidation type="list" allowBlank="1" showInputMessage="1" showErrorMessage="1" sqref="N24:N394">
      <formula1>"Départ France,Arrivée Chine,Retour Chine"</formula1>
    </dataValidation>
  </dataValidations>
  <pageMargins left="0.7" right="0.7" top="0.75" bottom="0.75" header="0.3" footer="0.3"/>
  <pageSetup paperSize="9" scale="4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16</xdr:col>
                    <xdr:colOff>152400</xdr:colOff>
                    <xdr:row>28</xdr:row>
                    <xdr:rowOff>85725</xdr:rowOff>
                  </from>
                  <to>
                    <xdr:col>16</xdr:col>
                    <xdr:colOff>876300</xdr:colOff>
                    <xdr:row>29</xdr:row>
                    <xdr:rowOff>152400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16</xdr:col>
                    <xdr:colOff>152400</xdr:colOff>
                    <xdr:row>35</xdr:row>
                    <xdr:rowOff>85725</xdr:rowOff>
                  </from>
                  <to>
                    <xdr:col>16</xdr:col>
                    <xdr:colOff>876300</xdr:colOff>
                    <xdr:row>36</xdr:row>
                    <xdr:rowOff>152400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16</xdr:col>
                    <xdr:colOff>152400</xdr:colOff>
                    <xdr:row>42</xdr:row>
                    <xdr:rowOff>85725</xdr:rowOff>
                  </from>
                  <to>
                    <xdr:col>16</xdr:col>
                    <xdr:colOff>876300</xdr:colOff>
                    <xdr:row>43</xdr:row>
                    <xdr:rowOff>152400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16</xdr:col>
                    <xdr:colOff>152400</xdr:colOff>
                    <xdr:row>49</xdr:row>
                    <xdr:rowOff>85725</xdr:rowOff>
                  </from>
                  <to>
                    <xdr:col>16</xdr:col>
                    <xdr:colOff>876300</xdr:colOff>
                    <xdr:row>50</xdr:row>
                    <xdr:rowOff>152400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16</xdr:col>
                    <xdr:colOff>152400</xdr:colOff>
                    <xdr:row>56</xdr:row>
                    <xdr:rowOff>85725</xdr:rowOff>
                  </from>
                  <to>
                    <xdr:col>16</xdr:col>
                    <xdr:colOff>876300</xdr:colOff>
                    <xdr:row>57</xdr:row>
                    <xdr:rowOff>152400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16</xdr:col>
                    <xdr:colOff>152400</xdr:colOff>
                    <xdr:row>63</xdr:row>
                    <xdr:rowOff>85725</xdr:rowOff>
                  </from>
                  <to>
                    <xdr:col>16</xdr:col>
                    <xdr:colOff>876300</xdr:colOff>
                    <xdr:row>64</xdr:row>
                    <xdr:rowOff>152400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16</xdr:col>
                    <xdr:colOff>152400</xdr:colOff>
                    <xdr:row>70</xdr:row>
                    <xdr:rowOff>85725</xdr:rowOff>
                  </from>
                  <to>
                    <xdr:col>16</xdr:col>
                    <xdr:colOff>876300</xdr:colOff>
                    <xdr:row>71</xdr:row>
                    <xdr:rowOff>152400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16</xdr:col>
                    <xdr:colOff>152400</xdr:colOff>
                    <xdr:row>77</xdr:row>
                    <xdr:rowOff>85725</xdr:rowOff>
                  </from>
                  <to>
                    <xdr:col>16</xdr:col>
                    <xdr:colOff>876300</xdr:colOff>
                    <xdr:row>78</xdr:row>
                    <xdr:rowOff>152400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16</xdr:col>
                    <xdr:colOff>152400</xdr:colOff>
                    <xdr:row>84</xdr:row>
                    <xdr:rowOff>85725</xdr:rowOff>
                  </from>
                  <to>
                    <xdr:col>16</xdr:col>
                    <xdr:colOff>876300</xdr:colOff>
                    <xdr:row>85</xdr:row>
                    <xdr:rowOff>152400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16</xdr:col>
                    <xdr:colOff>152400</xdr:colOff>
                    <xdr:row>91</xdr:row>
                    <xdr:rowOff>85725</xdr:rowOff>
                  </from>
                  <to>
                    <xdr:col>16</xdr:col>
                    <xdr:colOff>876300</xdr:colOff>
                    <xdr:row>92</xdr:row>
                    <xdr:rowOff>152400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16</xdr:col>
                    <xdr:colOff>152400</xdr:colOff>
                    <xdr:row>98</xdr:row>
                    <xdr:rowOff>85725</xdr:rowOff>
                  </from>
                  <to>
                    <xdr:col>16</xdr:col>
                    <xdr:colOff>876300</xdr:colOff>
                    <xdr:row>99</xdr:row>
                    <xdr:rowOff>152400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16</xdr:col>
                    <xdr:colOff>152400</xdr:colOff>
                    <xdr:row>105</xdr:row>
                    <xdr:rowOff>85725</xdr:rowOff>
                  </from>
                  <to>
                    <xdr:col>16</xdr:col>
                    <xdr:colOff>876300</xdr:colOff>
                    <xdr:row>106</xdr:row>
                    <xdr:rowOff>152400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16</xdr:col>
                    <xdr:colOff>152400</xdr:colOff>
                    <xdr:row>112</xdr:row>
                    <xdr:rowOff>85725</xdr:rowOff>
                  </from>
                  <to>
                    <xdr:col>16</xdr:col>
                    <xdr:colOff>876300</xdr:colOff>
                    <xdr:row>113</xdr:row>
                    <xdr:rowOff>152400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16</xdr:col>
                    <xdr:colOff>152400</xdr:colOff>
                    <xdr:row>119</xdr:row>
                    <xdr:rowOff>85725</xdr:rowOff>
                  </from>
                  <to>
                    <xdr:col>16</xdr:col>
                    <xdr:colOff>876300</xdr:colOff>
                    <xdr:row>120</xdr:row>
                    <xdr:rowOff>152400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16</xdr:col>
                    <xdr:colOff>152400</xdr:colOff>
                    <xdr:row>126</xdr:row>
                    <xdr:rowOff>85725</xdr:rowOff>
                  </from>
                  <to>
                    <xdr:col>16</xdr:col>
                    <xdr:colOff>876300</xdr:colOff>
                    <xdr:row>127</xdr:row>
                    <xdr:rowOff>152400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16</xdr:col>
                    <xdr:colOff>152400</xdr:colOff>
                    <xdr:row>133</xdr:row>
                    <xdr:rowOff>85725</xdr:rowOff>
                  </from>
                  <to>
                    <xdr:col>16</xdr:col>
                    <xdr:colOff>876300</xdr:colOff>
                    <xdr:row>134</xdr:row>
                    <xdr:rowOff>152400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16</xdr:col>
                    <xdr:colOff>152400</xdr:colOff>
                    <xdr:row>140</xdr:row>
                    <xdr:rowOff>85725</xdr:rowOff>
                  </from>
                  <to>
                    <xdr:col>16</xdr:col>
                    <xdr:colOff>876300</xdr:colOff>
                    <xdr:row>141</xdr:row>
                    <xdr:rowOff>152400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16</xdr:col>
                    <xdr:colOff>152400</xdr:colOff>
                    <xdr:row>147</xdr:row>
                    <xdr:rowOff>85725</xdr:rowOff>
                  </from>
                  <to>
                    <xdr:col>16</xdr:col>
                    <xdr:colOff>876300</xdr:colOff>
                    <xdr:row>148</xdr:row>
                    <xdr:rowOff>152400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16</xdr:col>
                    <xdr:colOff>152400</xdr:colOff>
                    <xdr:row>154</xdr:row>
                    <xdr:rowOff>85725</xdr:rowOff>
                  </from>
                  <to>
                    <xdr:col>16</xdr:col>
                    <xdr:colOff>876300</xdr:colOff>
                    <xdr:row>155</xdr:row>
                    <xdr:rowOff>152400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16</xdr:col>
                    <xdr:colOff>152400</xdr:colOff>
                    <xdr:row>161</xdr:row>
                    <xdr:rowOff>85725</xdr:rowOff>
                  </from>
                  <to>
                    <xdr:col>16</xdr:col>
                    <xdr:colOff>876300</xdr:colOff>
                    <xdr:row>162</xdr:row>
                    <xdr:rowOff>152400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16</xdr:col>
                    <xdr:colOff>152400</xdr:colOff>
                    <xdr:row>168</xdr:row>
                    <xdr:rowOff>85725</xdr:rowOff>
                  </from>
                  <to>
                    <xdr:col>16</xdr:col>
                    <xdr:colOff>876300</xdr:colOff>
                    <xdr:row>169</xdr:row>
                    <xdr:rowOff>152400</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16</xdr:col>
                    <xdr:colOff>152400</xdr:colOff>
                    <xdr:row>175</xdr:row>
                    <xdr:rowOff>85725</xdr:rowOff>
                  </from>
                  <to>
                    <xdr:col>16</xdr:col>
                    <xdr:colOff>876300</xdr:colOff>
                    <xdr:row>176</xdr:row>
                    <xdr:rowOff>152400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16</xdr:col>
                    <xdr:colOff>152400</xdr:colOff>
                    <xdr:row>182</xdr:row>
                    <xdr:rowOff>85725</xdr:rowOff>
                  </from>
                  <to>
                    <xdr:col>16</xdr:col>
                    <xdr:colOff>876300</xdr:colOff>
                    <xdr:row>183</xdr:row>
                    <xdr:rowOff>152400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16</xdr:col>
                    <xdr:colOff>152400</xdr:colOff>
                    <xdr:row>189</xdr:row>
                    <xdr:rowOff>85725</xdr:rowOff>
                  </from>
                  <to>
                    <xdr:col>16</xdr:col>
                    <xdr:colOff>876300</xdr:colOff>
                    <xdr:row>190</xdr:row>
                    <xdr:rowOff>152400</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16</xdr:col>
                    <xdr:colOff>152400</xdr:colOff>
                    <xdr:row>196</xdr:row>
                    <xdr:rowOff>85725</xdr:rowOff>
                  </from>
                  <to>
                    <xdr:col>16</xdr:col>
                    <xdr:colOff>876300</xdr:colOff>
                    <xdr:row>197</xdr:row>
                    <xdr:rowOff>152400</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16</xdr:col>
                    <xdr:colOff>152400</xdr:colOff>
                    <xdr:row>203</xdr:row>
                    <xdr:rowOff>85725</xdr:rowOff>
                  </from>
                  <to>
                    <xdr:col>16</xdr:col>
                    <xdr:colOff>876300</xdr:colOff>
                    <xdr:row>204</xdr:row>
                    <xdr:rowOff>152400</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16</xdr:col>
                    <xdr:colOff>152400</xdr:colOff>
                    <xdr:row>210</xdr:row>
                    <xdr:rowOff>85725</xdr:rowOff>
                  </from>
                  <to>
                    <xdr:col>16</xdr:col>
                    <xdr:colOff>876300</xdr:colOff>
                    <xdr:row>211</xdr:row>
                    <xdr:rowOff>152400</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16</xdr:col>
                    <xdr:colOff>152400</xdr:colOff>
                    <xdr:row>217</xdr:row>
                    <xdr:rowOff>85725</xdr:rowOff>
                  </from>
                  <to>
                    <xdr:col>16</xdr:col>
                    <xdr:colOff>876300</xdr:colOff>
                    <xdr:row>218</xdr:row>
                    <xdr:rowOff>152400</xdr:rowOff>
                  </to>
                </anchor>
              </controlPr>
            </control>
          </mc:Choice>
        </mc:AlternateContent>
        <mc:AlternateContent xmlns:mc="http://schemas.openxmlformats.org/markup-compatibility/2006">
          <mc:Choice Requires="x14">
            <control shapeId="1053" r:id="rId32" name="Check Box 29">
              <controlPr defaultSize="0" autoFill="0" autoLine="0" autoPict="0">
                <anchor moveWithCells="1">
                  <from>
                    <xdr:col>16</xdr:col>
                    <xdr:colOff>152400</xdr:colOff>
                    <xdr:row>224</xdr:row>
                    <xdr:rowOff>85725</xdr:rowOff>
                  </from>
                  <to>
                    <xdr:col>16</xdr:col>
                    <xdr:colOff>876300</xdr:colOff>
                    <xdr:row>225</xdr:row>
                    <xdr:rowOff>152400</xdr:rowOff>
                  </to>
                </anchor>
              </controlPr>
            </control>
          </mc:Choice>
        </mc:AlternateContent>
        <mc:AlternateContent xmlns:mc="http://schemas.openxmlformats.org/markup-compatibility/2006">
          <mc:Choice Requires="x14">
            <control shapeId="1054" r:id="rId33" name="Check Box 30">
              <controlPr defaultSize="0" autoFill="0" autoLine="0" autoPict="0">
                <anchor moveWithCells="1">
                  <from>
                    <xdr:col>16</xdr:col>
                    <xdr:colOff>152400</xdr:colOff>
                    <xdr:row>231</xdr:row>
                    <xdr:rowOff>85725</xdr:rowOff>
                  </from>
                  <to>
                    <xdr:col>16</xdr:col>
                    <xdr:colOff>876300</xdr:colOff>
                    <xdr:row>232</xdr:row>
                    <xdr:rowOff>152400</xdr:rowOff>
                  </to>
                </anchor>
              </controlPr>
            </control>
          </mc:Choice>
        </mc:AlternateContent>
        <mc:AlternateContent xmlns:mc="http://schemas.openxmlformats.org/markup-compatibility/2006">
          <mc:Choice Requires="x14">
            <control shapeId="1055" r:id="rId34" name="Check Box 31">
              <controlPr defaultSize="0" autoFill="0" autoLine="0" autoPict="0">
                <anchor moveWithCells="1">
                  <from>
                    <xdr:col>16</xdr:col>
                    <xdr:colOff>152400</xdr:colOff>
                    <xdr:row>238</xdr:row>
                    <xdr:rowOff>85725</xdr:rowOff>
                  </from>
                  <to>
                    <xdr:col>16</xdr:col>
                    <xdr:colOff>876300</xdr:colOff>
                    <xdr:row>239</xdr:row>
                    <xdr:rowOff>152400</xdr:rowOff>
                  </to>
                </anchor>
              </controlPr>
            </control>
          </mc:Choice>
        </mc:AlternateContent>
        <mc:AlternateContent xmlns:mc="http://schemas.openxmlformats.org/markup-compatibility/2006">
          <mc:Choice Requires="x14">
            <control shapeId="1056" r:id="rId35" name="Check Box 32">
              <controlPr defaultSize="0" autoFill="0" autoLine="0" autoPict="0">
                <anchor moveWithCells="1">
                  <from>
                    <xdr:col>16</xdr:col>
                    <xdr:colOff>152400</xdr:colOff>
                    <xdr:row>245</xdr:row>
                    <xdr:rowOff>85725</xdr:rowOff>
                  </from>
                  <to>
                    <xdr:col>16</xdr:col>
                    <xdr:colOff>876300</xdr:colOff>
                    <xdr:row>246</xdr:row>
                    <xdr:rowOff>152400</xdr:rowOff>
                  </to>
                </anchor>
              </controlPr>
            </control>
          </mc:Choice>
        </mc:AlternateContent>
        <mc:AlternateContent xmlns:mc="http://schemas.openxmlformats.org/markup-compatibility/2006">
          <mc:Choice Requires="x14">
            <control shapeId="1057" r:id="rId36" name="Check Box 33">
              <controlPr defaultSize="0" autoFill="0" autoLine="0" autoPict="0">
                <anchor moveWithCells="1">
                  <from>
                    <xdr:col>16</xdr:col>
                    <xdr:colOff>152400</xdr:colOff>
                    <xdr:row>252</xdr:row>
                    <xdr:rowOff>85725</xdr:rowOff>
                  </from>
                  <to>
                    <xdr:col>16</xdr:col>
                    <xdr:colOff>876300</xdr:colOff>
                    <xdr:row>253</xdr:row>
                    <xdr:rowOff>152400</xdr:rowOff>
                  </to>
                </anchor>
              </controlPr>
            </control>
          </mc:Choice>
        </mc:AlternateContent>
        <mc:AlternateContent xmlns:mc="http://schemas.openxmlformats.org/markup-compatibility/2006">
          <mc:Choice Requires="x14">
            <control shapeId="1058" r:id="rId37" name="Check Box 34">
              <controlPr defaultSize="0" autoFill="0" autoLine="0" autoPict="0">
                <anchor moveWithCells="1">
                  <from>
                    <xdr:col>16</xdr:col>
                    <xdr:colOff>152400</xdr:colOff>
                    <xdr:row>259</xdr:row>
                    <xdr:rowOff>85725</xdr:rowOff>
                  </from>
                  <to>
                    <xdr:col>16</xdr:col>
                    <xdr:colOff>876300</xdr:colOff>
                    <xdr:row>260</xdr:row>
                    <xdr:rowOff>152400</xdr:rowOff>
                  </to>
                </anchor>
              </controlPr>
            </control>
          </mc:Choice>
        </mc:AlternateContent>
        <mc:AlternateContent xmlns:mc="http://schemas.openxmlformats.org/markup-compatibility/2006">
          <mc:Choice Requires="x14">
            <control shapeId="1059" r:id="rId38" name="Check Box 35">
              <controlPr defaultSize="0" autoFill="0" autoLine="0" autoPict="0">
                <anchor moveWithCells="1">
                  <from>
                    <xdr:col>16</xdr:col>
                    <xdr:colOff>152400</xdr:colOff>
                    <xdr:row>266</xdr:row>
                    <xdr:rowOff>85725</xdr:rowOff>
                  </from>
                  <to>
                    <xdr:col>16</xdr:col>
                    <xdr:colOff>876300</xdr:colOff>
                    <xdr:row>267</xdr:row>
                    <xdr:rowOff>152400</xdr:rowOff>
                  </to>
                </anchor>
              </controlPr>
            </control>
          </mc:Choice>
        </mc:AlternateContent>
        <mc:AlternateContent xmlns:mc="http://schemas.openxmlformats.org/markup-compatibility/2006">
          <mc:Choice Requires="x14">
            <control shapeId="1060" r:id="rId39" name="Check Box 36">
              <controlPr defaultSize="0" autoFill="0" autoLine="0" autoPict="0">
                <anchor moveWithCells="1">
                  <from>
                    <xdr:col>16</xdr:col>
                    <xdr:colOff>152400</xdr:colOff>
                    <xdr:row>273</xdr:row>
                    <xdr:rowOff>85725</xdr:rowOff>
                  </from>
                  <to>
                    <xdr:col>16</xdr:col>
                    <xdr:colOff>876300</xdr:colOff>
                    <xdr:row>274</xdr:row>
                    <xdr:rowOff>152400</xdr:rowOff>
                  </to>
                </anchor>
              </controlPr>
            </control>
          </mc:Choice>
        </mc:AlternateContent>
        <mc:AlternateContent xmlns:mc="http://schemas.openxmlformats.org/markup-compatibility/2006">
          <mc:Choice Requires="x14">
            <control shapeId="1061" r:id="rId40" name="Check Box 37">
              <controlPr defaultSize="0" autoFill="0" autoLine="0" autoPict="0">
                <anchor moveWithCells="1">
                  <from>
                    <xdr:col>16</xdr:col>
                    <xdr:colOff>152400</xdr:colOff>
                    <xdr:row>280</xdr:row>
                    <xdr:rowOff>85725</xdr:rowOff>
                  </from>
                  <to>
                    <xdr:col>16</xdr:col>
                    <xdr:colOff>876300</xdr:colOff>
                    <xdr:row>281</xdr:row>
                    <xdr:rowOff>152400</xdr:rowOff>
                  </to>
                </anchor>
              </controlPr>
            </control>
          </mc:Choice>
        </mc:AlternateContent>
        <mc:AlternateContent xmlns:mc="http://schemas.openxmlformats.org/markup-compatibility/2006">
          <mc:Choice Requires="x14">
            <control shapeId="1062" r:id="rId41" name="Check Box 38">
              <controlPr defaultSize="0" autoFill="0" autoLine="0" autoPict="0">
                <anchor moveWithCells="1">
                  <from>
                    <xdr:col>16</xdr:col>
                    <xdr:colOff>152400</xdr:colOff>
                    <xdr:row>287</xdr:row>
                    <xdr:rowOff>85725</xdr:rowOff>
                  </from>
                  <to>
                    <xdr:col>16</xdr:col>
                    <xdr:colOff>876300</xdr:colOff>
                    <xdr:row>288</xdr:row>
                    <xdr:rowOff>152400</xdr:rowOff>
                  </to>
                </anchor>
              </controlPr>
            </control>
          </mc:Choice>
        </mc:AlternateContent>
        <mc:AlternateContent xmlns:mc="http://schemas.openxmlformats.org/markup-compatibility/2006">
          <mc:Choice Requires="x14">
            <control shapeId="1063" r:id="rId42" name="Check Box 39">
              <controlPr defaultSize="0" autoFill="0" autoLine="0" autoPict="0">
                <anchor moveWithCells="1">
                  <from>
                    <xdr:col>16</xdr:col>
                    <xdr:colOff>152400</xdr:colOff>
                    <xdr:row>294</xdr:row>
                    <xdr:rowOff>85725</xdr:rowOff>
                  </from>
                  <to>
                    <xdr:col>16</xdr:col>
                    <xdr:colOff>876300</xdr:colOff>
                    <xdr:row>295</xdr:row>
                    <xdr:rowOff>152400</xdr:rowOff>
                  </to>
                </anchor>
              </controlPr>
            </control>
          </mc:Choice>
        </mc:AlternateContent>
        <mc:AlternateContent xmlns:mc="http://schemas.openxmlformats.org/markup-compatibility/2006">
          <mc:Choice Requires="x14">
            <control shapeId="1064" r:id="rId43" name="Check Box 40">
              <controlPr defaultSize="0" autoFill="0" autoLine="0" autoPict="0">
                <anchor moveWithCells="1">
                  <from>
                    <xdr:col>16</xdr:col>
                    <xdr:colOff>152400</xdr:colOff>
                    <xdr:row>301</xdr:row>
                    <xdr:rowOff>85725</xdr:rowOff>
                  </from>
                  <to>
                    <xdr:col>16</xdr:col>
                    <xdr:colOff>876300</xdr:colOff>
                    <xdr:row>302</xdr:row>
                    <xdr:rowOff>152400</xdr:rowOff>
                  </to>
                </anchor>
              </controlPr>
            </control>
          </mc:Choice>
        </mc:AlternateContent>
        <mc:AlternateContent xmlns:mc="http://schemas.openxmlformats.org/markup-compatibility/2006">
          <mc:Choice Requires="x14">
            <control shapeId="1065" r:id="rId44" name="Check Box 41">
              <controlPr defaultSize="0" autoFill="0" autoLine="0" autoPict="0">
                <anchor moveWithCells="1">
                  <from>
                    <xdr:col>16</xdr:col>
                    <xdr:colOff>152400</xdr:colOff>
                    <xdr:row>308</xdr:row>
                    <xdr:rowOff>85725</xdr:rowOff>
                  </from>
                  <to>
                    <xdr:col>16</xdr:col>
                    <xdr:colOff>876300</xdr:colOff>
                    <xdr:row>309</xdr:row>
                    <xdr:rowOff>152400</xdr:rowOff>
                  </to>
                </anchor>
              </controlPr>
            </control>
          </mc:Choice>
        </mc:AlternateContent>
        <mc:AlternateContent xmlns:mc="http://schemas.openxmlformats.org/markup-compatibility/2006">
          <mc:Choice Requires="x14">
            <control shapeId="1066" r:id="rId45" name="Check Box 42">
              <controlPr defaultSize="0" autoFill="0" autoLine="0" autoPict="0">
                <anchor moveWithCells="1">
                  <from>
                    <xdr:col>16</xdr:col>
                    <xdr:colOff>152400</xdr:colOff>
                    <xdr:row>315</xdr:row>
                    <xdr:rowOff>85725</xdr:rowOff>
                  </from>
                  <to>
                    <xdr:col>16</xdr:col>
                    <xdr:colOff>876300</xdr:colOff>
                    <xdr:row>316</xdr:row>
                    <xdr:rowOff>152400</xdr:rowOff>
                  </to>
                </anchor>
              </controlPr>
            </control>
          </mc:Choice>
        </mc:AlternateContent>
        <mc:AlternateContent xmlns:mc="http://schemas.openxmlformats.org/markup-compatibility/2006">
          <mc:Choice Requires="x14">
            <control shapeId="1067" r:id="rId46" name="Check Box 43">
              <controlPr defaultSize="0" autoFill="0" autoLine="0" autoPict="0">
                <anchor moveWithCells="1">
                  <from>
                    <xdr:col>16</xdr:col>
                    <xdr:colOff>152400</xdr:colOff>
                    <xdr:row>322</xdr:row>
                    <xdr:rowOff>85725</xdr:rowOff>
                  </from>
                  <to>
                    <xdr:col>16</xdr:col>
                    <xdr:colOff>876300</xdr:colOff>
                    <xdr:row>323</xdr:row>
                    <xdr:rowOff>152400</xdr:rowOff>
                  </to>
                </anchor>
              </controlPr>
            </control>
          </mc:Choice>
        </mc:AlternateContent>
        <mc:AlternateContent xmlns:mc="http://schemas.openxmlformats.org/markup-compatibility/2006">
          <mc:Choice Requires="x14">
            <control shapeId="1068" r:id="rId47" name="Check Box 44">
              <controlPr defaultSize="0" autoFill="0" autoLine="0" autoPict="0">
                <anchor moveWithCells="1">
                  <from>
                    <xdr:col>16</xdr:col>
                    <xdr:colOff>152400</xdr:colOff>
                    <xdr:row>329</xdr:row>
                    <xdr:rowOff>85725</xdr:rowOff>
                  </from>
                  <to>
                    <xdr:col>16</xdr:col>
                    <xdr:colOff>876300</xdr:colOff>
                    <xdr:row>330</xdr:row>
                    <xdr:rowOff>152400</xdr:rowOff>
                  </to>
                </anchor>
              </controlPr>
            </control>
          </mc:Choice>
        </mc:AlternateContent>
        <mc:AlternateContent xmlns:mc="http://schemas.openxmlformats.org/markup-compatibility/2006">
          <mc:Choice Requires="x14">
            <control shapeId="1069" r:id="rId48" name="Check Box 45">
              <controlPr defaultSize="0" autoFill="0" autoLine="0" autoPict="0">
                <anchor moveWithCells="1">
                  <from>
                    <xdr:col>16</xdr:col>
                    <xdr:colOff>152400</xdr:colOff>
                    <xdr:row>336</xdr:row>
                    <xdr:rowOff>85725</xdr:rowOff>
                  </from>
                  <to>
                    <xdr:col>16</xdr:col>
                    <xdr:colOff>876300</xdr:colOff>
                    <xdr:row>337</xdr:row>
                    <xdr:rowOff>152400</xdr:rowOff>
                  </to>
                </anchor>
              </controlPr>
            </control>
          </mc:Choice>
        </mc:AlternateContent>
        <mc:AlternateContent xmlns:mc="http://schemas.openxmlformats.org/markup-compatibility/2006">
          <mc:Choice Requires="x14">
            <control shapeId="1070" r:id="rId49" name="Check Box 46">
              <controlPr defaultSize="0" autoFill="0" autoLine="0" autoPict="0">
                <anchor moveWithCells="1">
                  <from>
                    <xdr:col>16</xdr:col>
                    <xdr:colOff>152400</xdr:colOff>
                    <xdr:row>343</xdr:row>
                    <xdr:rowOff>85725</xdr:rowOff>
                  </from>
                  <to>
                    <xdr:col>16</xdr:col>
                    <xdr:colOff>876300</xdr:colOff>
                    <xdr:row>344</xdr:row>
                    <xdr:rowOff>152400</xdr:rowOff>
                  </to>
                </anchor>
              </controlPr>
            </control>
          </mc:Choice>
        </mc:AlternateContent>
        <mc:AlternateContent xmlns:mc="http://schemas.openxmlformats.org/markup-compatibility/2006">
          <mc:Choice Requires="x14">
            <control shapeId="1071" r:id="rId50" name="Check Box 47">
              <controlPr defaultSize="0" autoFill="0" autoLine="0" autoPict="0">
                <anchor moveWithCells="1">
                  <from>
                    <xdr:col>16</xdr:col>
                    <xdr:colOff>152400</xdr:colOff>
                    <xdr:row>350</xdr:row>
                    <xdr:rowOff>85725</xdr:rowOff>
                  </from>
                  <to>
                    <xdr:col>16</xdr:col>
                    <xdr:colOff>876300</xdr:colOff>
                    <xdr:row>351</xdr:row>
                    <xdr:rowOff>152400</xdr:rowOff>
                  </to>
                </anchor>
              </controlPr>
            </control>
          </mc:Choice>
        </mc:AlternateContent>
        <mc:AlternateContent xmlns:mc="http://schemas.openxmlformats.org/markup-compatibility/2006">
          <mc:Choice Requires="x14">
            <control shapeId="1072" r:id="rId51" name="Check Box 48">
              <controlPr defaultSize="0" autoFill="0" autoLine="0" autoPict="0">
                <anchor moveWithCells="1">
                  <from>
                    <xdr:col>16</xdr:col>
                    <xdr:colOff>152400</xdr:colOff>
                    <xdr:row>357</xdr:row>
                    <xdr:rowOff>85725</xdr:rowOff>
                  </from>
                  <to>
                    <xdr:col>16</xdr:col>
                    <xdr:colOff>876300</xdr:colOff>
                    <xdr:row>358</xdr:row>
                    <xdr:rowOff>152400</xdr:rowOff>
                  </to>
                </anchor>
              </controlPr>
            </control>
          </mc:Choice>
        </mc:AlternateContent>
        <mc:AlternateContent xmlns:mc="http://schemas.openxmlformats.org/markup-compatibility/2006">
          <mc:Choice Requires="x14">
            <control shapeId="1073" r:id="rId52" name="Check Box 49">
              <controlPr defaultSize="0" autoFill="0" autoLine="0" autoPict="0">
                <anchor moveWithCells="1">
                  <from>
                    <xdr:col>16</xdr:col>
                    <xdr:colOff>152400</xdr:colOff>
                    <xdr:row>364</xdr:row>
                    <xdr:rowOff>85725</xdr:rowOff>
                  </from>
                  <to>
                    <xdr:col>16</xdr:col>
                    <xdr:colOff>876300</xdr:colOff>
                    <xdr:row>365</xdr:row>
                    <xdr:rowOff>152400</xdr:rowOff>
                  </to>
                </anchor>
              </controlPr>
            </control>
          </mc:Choice>
        </mc:AlternateContent>
        <mc:AlternateContent xmlns:mc="http://schemas.openxmlformats.org/markup-compatibility/2006">
          <mc:Choice Requires="x14">
            <control shapeId="1074" r:id="rId53" name="Check Box 50">
              <controlPr defaultSize="0" autoFill="0" autoLine="0" autoPict="0">
                <anchor moveWithCells="1">
                  <from>
                    <xdr:col>16</xdr:col>
                    <xdr:colOff>152400</xdr:colOff>
                    <xdr:row>371</xdr:row>
                    <xdr:rowOff>85725</xdr:rowOff>
                  </from>
                  <to>
                    <xdr:col>16</xdr:col>
                    <xdr:colOff>876300</xdr:colOff>
                    <xdr:row>372</xdr:row>
                    <xdr:rowOff>152400</xdr:rowOff>
                  </to>
                </anchor>
              </controlPr>
            </control>
          </mc:Choice>
        </mc:AlternateContent>
        <mc:AlternateContent xmlns:mc="http://schemas.openxmlformats.org/markup-compatibility/2006">
          <mc:Choice Requires="x14">
            <control shapeId="1075" r:id="rId54" name="Check Box 51">
              <controlPr defaultSize="0" autoFill="0" autoLine="0" autoPict="0">
                <anchor moveWithCells="1">
                  <from>
                    <xdr:col>16</xdr:col>
                    <xdr:colOff>152400</xdr:colOff>
                    <xdr:row>378</xdr:row>
                    <xdr:rowOff>85725</xdr:rowOff>
                  </from>
                  <to>
                    <xdr:col>16</xdr:col>
                    <xdr:colOff>876300</xdr:colOff>
                    <xdr:row>379</xdr:row>
                    <xdr:rowOff>152400</xdr:rowOff>
                  </to>
                </anchor>
              </controlPr>
            </control>
          </mc:Choice>
        </mc:AlternateContent>
        <mc:AlternateContent xmlns:mc="http://schemas.openxmlformats.org/markup-compatibility/2006">
          <mc:Choice Requires="x14">
            <control shapeId="1076" r:id="rId55" name="Check Box 52">
              <controlPr defaultSize="0" autoFill="0" autoLine="0" autoPict="0">
                <anchor moveWithCells="1">
                  <from>
                    <xdr:col>16</xdr:col>
                    <xdr:colOff>152400</xdr:colOff>
                    <xdr:row>385</xdr:row>
                    <xdr:rowOff>85725</xdr:rowOff>
                  </from>
                  <to>
                    <xdr:col>16</xdr:col>
                    <xdr:colOff>876300</xdr:colOff>
                    <xdr:row>386</xdr:row>
                    <xdr:rowOff>152400</xdr:rowOff>
                  </to>
                </anchor>
              </controlPr>
            </control>
          </mc:Choice>
        </mc:AlternateContent>
        <mc:AlternateContent xmlns:mc="http://schemas.openxmlformats.org/markup-compatibility/2006">
          <mc:Choice Requires="x14">
            <control shapeId="1077" r:id="rId56" name="Check Box 53">
              <controlPr defaultSize="0" autoFill="0" autoLine="0" autoPict="0">
                <anchor moveWithCells="1">
                  <from>
                    <xdr:col>16</xdr:col>
                    <xdr:colOff>85725</xdr:colOff>
                    <xdr:row>15</xdr:row>
                    <xdr:rowOff>9525</xdr:rowOff>
                  </from>
                  <to>
                    <xdr:col>16</xdr:col>
                    <xdr:colOff>809625</xdr:colOff>
                    <xdr:row>16</xdr:row>
                    <xdr:rowOff>85725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filterMode="1">
    <pageSetUpPr fitToPage="1"/>
  </sheetPr>
  <dimension ref="A1:AC402"/>
  <sheetViews>
    <sheetView topLeftCell="A17" zoomScale="60" zoomScaleNormal="60" zoomScalePageLayoutView="60" workbookViewId="0">
      <selection activeCell="U24" sqref="U24:AC400"/>
    </sheetView>
  </sheetViews>
  <sheetFormatPr baseColWidth="10" defaultColWidth="10.85546875" defaultRowHeight="15" x14ac:dyDescent="0.25"/>
  <cols>
    <col min="1" max="1" width="10.28515625" style="1" customWidth="1"/>
    <col min="2" max="2" width="9.85546875" style="1" customWidth="1"/>
    <col min="3" max="6" width="8.7109375" style="1" customWidth="1"/>
    <col min="7" max="7" width="10.42578125" style="1" customWidth="1"/>
    <col min="8" max="8" width="13.85546875" style="1" customWidth="1"/>
    <col min="9" max="12" width="8.140625" style="1" customWidth="1"/>
    <col min="13" max="13" width="9.42578125" style="1" customWidth="1"/>
    <col min="14" max="14" width="9.85546875" style="20" customWidth="1"/>
    <col min="15" max="16" width="8.140625" style="1" customWidth="1"/>
    <col min="17" max="18" width="6" style="1" customWidth="1"/>
    <col min="19" max="19" width="33" style="20" customWidth="1"/>
    <col min="20" max="20" width="3.85546875" style="20" customWidth="1"/>
    <col min="21" max="21" width="0" style="1" hidden="1" customWidth="1"/>
    <col min="22" max="22" width="17.42578125" style="1" hidden="1" customWidth="1"/>
    <col min="23" max="23" width="7.7109375" style="1" hidden="1" customWidth="1"/>
    <col min="24" max="24" width="22" style="1" hidden="1" customWidth="1"/>
    <col min="25" max="25" width="8.28515625" style="12" hidden="1" customWidth="1"/>
    <col min="26" max="26" width="17" style="1" hidden="1" customWidth="1"/>
    <col min="27" max="27" width="3.7109375" style="41" customWidth="1"/>
    <col min="28" max="28" width="22.28515625" style="1" customWidth="1"/>
    <col min="29" max="16384" width="10.85546875" style="1"/>
  </cols>
  <sheetData>
    <row r="1" spans="1:24" ht="63.75" thickBot="1" x14ac:dyDescent="0.3">
      <c r="C1" s="2"/>
      <c r="D1" s="338" t="s">
        <v>0</v>
      </c>
      <c r="E1" s="339"/>
      <c r="F1" s="3" t="s">
        <v>1</v>
      </c>
      <c r="G1" s="4" t="s">
        <v>2</v>
      </c>
      <c r="H1" s="340" t="s">
        <v>3</v>
      </c>
      <c r="I1" s="341"/>
      <c r="J1" s="5" t="s">
        <v>4</v>
      </c>
      <c r="K1" s="6" t="s">
        <v>5</v>
      </c>
      <c r="L1" s="7" t="s">
        <v>6</v>
      </c>
      <c r="M1" s="8" t="s">
        <v>7</v>
      </c>
      <c r="N1" s="9" t="s">
        <v>8</v>
      </c>
      <c r="P1" s="403" t="s">
        <v>149</v>
      </c>
      <c r="Q1" s="404"/>
      <c r="R1" s="404"/>
      <c r="S1" s="405"/>
      <c r="T1" s="10"/>
      <c r="U1" s="11"/>
    </row>
    <row r="2" spans="1:24" ht="17.25" customHeight="1" x14ac:dyDescent="0.25">
      <c r="C2" s="13" t="s">
        <v>9</v>
      </c>
      <c r="D2" s="342">
        <v>5</v>
      </c>
      <c r="E2" s="343"/>
      <c r="F2" s="14">
        <v>5</v>
      </c>
      <c r="G2" s="15"/>
      <c r="H2" s="16"/>
      <c r="I2" s="17"/>
      <c r="J2" s="18"/>
      <c r="K2" s="18"/>
      <c r="L2" s="18"/>
      <c r="M2" s="18"/>
      <c r="N2" s="19"/>
      <c r="V2" s="11"/>
      <c r="W2" s="11"/>
      <c r="X2" s="11"/>
    </row>
    <row r="3" spans="1:24" ht="17.25" customHeight="1" x14ac:dyDescent="0.25">
      <c r="C3" s="21" t="s">
        <v>10</v>
      </c>
      <c r="D3" s="344"/>
      <c r="E3" s="345"/>
      <c r="F3" s="14"/>
      <c r="G3" s="22"/>
      <c r="H3" s="23"/>
      <c r="I3" s="24"/>
      <c r="J3" s="23"/>
      <c r="K3" s="23"/>
      <c r="L3" s="23"/>
      <c r="M3" s="23"/>
      <c r="N3" s="25"/>
      <c r="V3" s="11"/>
      <c r="W3" s="11"/>
      <c r="X3" s="11"/>
    </row>
    <row r="4" spans="1:24" ht="17.25" customHeight="1" x14ac:dyDescent="0.25">
      <c r="C4" s="21" t="s">
        <v>11</v>
      </c>
      <c r="D4" s="344"/>
      <c r="E4" s="345"/>
      <c r="F4" s="14"/>
      <c r="G4" s="22"/>
      <c r="H4" s="23"/>
      <c r="I4" s="24"/>
      <c r="J4" s="23"/>
      <c r="K4" s="23"/>
      <c r="L4" s="23"/>
      <c r="M4" s="23"/>
      <c r="N4" s="25"/>
      <c r="P4" s="336" t="s">
        <v>145</v>
      </c>
      <c r="Q4" s="336"/>
      <c r="R4" s="336"/>
      <c r="S4" s="337" t="e">
        <f>N14</f>
        <v>#REF!</v>
      </c>
      <c r="V4" s="11"/>
      <c r="W4" s="11"/>
      <c r="X4" s="11"/>
    </row>
    <row r="5" spans="1:24" ht="17.25" customHeight="1" x14ac:dyDescent="0.25">
      <c r="C5" s="21" t="s">
        <v>12</v>
      </c>
      <c r="D5" s="344"/>
      <c r="E5" s="345"/>
      <c r="F5" s="14"/>
      <c r="G5" s="22"/>
      <c r="H5" s="23"/>
      <c r="I5" s="24"/>
      <c r="J5" s="23"/>
      <c r="K5" s="23"/>
      <c r="L5" s="23"/>
      <c r="M5" s="23"/>
      <c r="N5" s="25"/>
      <c r="P5" s="336"/>
      <c r="Q5" s="336"/>
      <c r="R5" s="336"/>
      <c r="S5" s="337"/>
      <c r="V5" s="11"/>
      <c r="W5" s="11"/>
      <c r="X5" s="11"/>
    </row>
    <row r="6" spans="1:24" ht="17.25" customHeight="1" x14ac:dyDescent="0.25">
      <c r="C6" s="21" t="s">
        <v>13</v>
      </c>
      <c r="D6" s="344"/>
      <c r="E6" s="345"/>
      <c r="F6" s="14"/>
      <c r="G6" s="22"/>
      <c r="H6" s="23"/>
      <c r="I6" s="24"/>
      <c r="J6" s="23"/>
      <c r="K6" s="23"/>
      <c r="L6" s="23"/>
      <c r="M6" s="23"/>
      <c r="N6" s="25"/>
      <c r="P6" s="291"/>
      <c r="Q6" s="292" t="s">
        <v>146</v>
      </c>
      <c r="R6" s="292"/>
      <c r="S6" s="292"/>
      <c r="V6" s="11"/>
      <c r="W6" s="11"/>
      <c r="X6" s="11"/>
    </row>
    <row r="7" spans="1:24" ht="17.25" customHeight="1" x14ac:dyDescent="0.25">
      <c r="C7" s="21" t="s">
        <v>14</v>
      </c>
      <c r="D7" s="344"/>
      <c r="E7" s="345"/>
      <c r="F7" s="14"/>
      <c r="G7" s="22"/>
      <c r="H7" s="23"/>
      <c r="I7" s="24"/>
      <c r="J7" s="23"/>
      <c r="K7" s="23"/>
      <c r="L7" s="23"/>
      <c r="M7" s="23"/>
      <c r="N7" s="25"/>
      <c r="P7" s="336" t="s">
        <v>147</v>
      </c>
      <c r="Q7" s="336"/>
      <c r="R7" s="336"/>
      <c r="S7" s="337" t="e">
        <f>N14/1.25</f>
        <v>#REF!</v>
      </c>
      <c r="V7" s="11"/>
      <c r="W7" s="11"/>
      <c r="X7" s="11"/>
    </row>
    <row r="8" spans="1:24" ht="17.25" customHeight="1" x14ac:dyDescent="0.25">
      <c r="C8" s="21" t="s">
        <v>15</v>
      </c>
      <c r="D8" s="344"/>
      <c r="E8" s="345"/>
      <c r="F8" s="14"/>
      <c r="G8" s="22"/>
      <c r="H8" s="23"/>
      <c r="I8" s="24"/>
      <c r="J8" s="23"/>
      <c r="K8" s="23"/>
      <c r="L8" s="23"/>
      <c r="M8" s="23"/>
      <c r="N8" s="25"/>
      <c r="P8" s="336"/>
      <c r="Q8" s="336"/>
      <c r="R8" s="336"/>
      <c r="S8" s="337"/>
      <c r="V8" s="11"/>
      <c r="W8" s="11"/>
      <c r="X8" s="11"/>
    </row>
    <row r="9" spans="1:24" ht="17.25" customHeight="1" thickBot="1" x14ac:dyDescent="0.3">
      <c r="C9" s="21" t="s">
        <v>16</v>
      </c>
      <c r="D9" s="344"/>
      <c r="E9" s="345"/>
      <c r="F9" s="14"/>
      <c r="G9" s="22"/>
      <c r="H9" s="23"/>
      <c r="I9" s="24"/>
      <c r="J9" s="23"/>
      <c r="K9" s="23"/>
      <c r="L9" s="23"/>
      <c r="M9" s="23"/>
      <c r="N9" s="25"/>
      <c r="P9" s="336"/>
      <c r="Q9" s="336"/>
      <c r="R9" s="336"/>
      <c r="S9" s="337"/>
      <c r="V9" s="11"/>
      <c r="W9" s="11"/>
      <c r="X9" s="11"/>
    </row>
    <row r="10" spans="1:24" ht="17.25" customHeight="1" x14ac:dyDescent="0.25">
      <c r="B10" s="333" t="s">
        <v>144</v>
      </c>
      <c r="C10" s="287" t="s">
        <v>17</v>
      </c>
      <c r="D10" s="344"/>
      <c r="E10" s="345"/>
      <c r="F10" s="14"/>
      <c r="G10" s="22"/>
      <c r="H10" s="23"/>
      <c r="I10" s="24"/>
      <c r="J10" s="23"/>
      <c r="K10" s="23"/>
      <c r="L10" s="23"/>
      <c r="M10" s="23"/>
      <c r="N10" s="25"/>
      <c r="V10" s="11"/>
      <c r="W10" s="11"/>
      <c r="X10" s="11"/>
    </row>
    <row r="11" spans="1:24" ht="17.25" customHeight="1" x14ac:dyDescent="0.25">
      <c r="A11" s="26"/>
      <c r="B11" s="334"/>
      <c r="C11" s="287" t="s">
        <v>18</v>
      </c>
      <c r="D11" s="344"/>
      <c r="E11" s="345"/>
      <c r="F11" s="14"/>
      <c r="G11" s="22"/>
      <c r="H11" s="23"/>
      <c r="I11" s="24"/>
      <c r="J11" s="23"/>
      <c r="K11" s="23"/>
      <c r="L11" s="23"/>
      <c r="M11" s="23"/>
      <c r="N11" s="25"/>
      <c r="S11" s="10"/>
      <c r="T11" s="10"/>
      <c r="U11" s="11"/>
      <c r="V11" s="11"/>
      <c r="W11" s="11"/>
      <c r="X11" s="11"/>
    </row>
    <row r="12" spans="1:24" ht="17.25" customHeight="1" x14ac:dyDescent="0.25">
      <c r="A12" s="26"/>
      <c r="B12" s="335"/>
      <c r="C12" s="287" t="s">
        <v>19</v>
      </c>
      <c r="D12" s="344"/>
      <c r="E12" s="345"/>
      <c r="F12" s="14"/>
      <c r="G12" s="22"/>
      <c r="H12" s="23"/>
      <c r="I12" s="24"/>
      <c r="J12" s="23"/>
      <c r="K12" s="23"/>
      <c r="L12" s="23"/>
      <c r="M12" s="23"/>
      <c r="N12" s="25"/>
      <c r="S12" s="10"/>
      <c r="T12" s="10"/>
      <c r="U12" s="11"/>
      <c r="V12" s="11"/>
      <c r="W12" s="11"/>
      <c r="X12" s="11"/>
    </row>
    <row r="13" spans="1:24" ht="17.25" customHeight="1" thickBot="1" x14ac:dyDescent="0.3">
      <c r="A13" s="26"/>
      <c r="B13" s="288"/>
      <c r="C13" s="286" t="s">
        <v>20</v>
      </c>
      <c r="D13" s="346"/>
      <c r="E13" s="347"/>
      <c r="F13" s="28"/>
      <c r="G13" s="29"/>
      <c r="H13" s="30"/>
      <c r="I13" s="31"/>
      <c r="J13" s="30"/>
      <c r="K13" s="30"/>
      <c r="L13" s="30"/>
      <c r="M13" s="30"/>
      <c r="N13" s="32"/>
      <c r="V13" s="11"/>
      <c r="W13" s="11"/>
      <c r="X13" s="11"/>
    </row>
    <row r="14" spans="1:24" ht="41.25" customHeight="1" thickBot="1" x14ac:dyDescent="0.3">
      <c r="A14" s="26"/>
      <c r="B14" s="27"/>
      <c r="C14" s="348" t="s">
        <v>21</v>
      </c>
      <c r="D14" s="349"/>
      <c r="E14" s="350"/>
      <c r="F14" s="33">
        <f>SUM(F2:F13)*1.25</f>
        <v>6.25</v>
      </c>
      <c r="G14" s="34" t="e">
        <f>Y30+Y37+Y44+Y51+Y58+Y65+Y72+Y79+Y86+Y93+Y100+Y107+Y114+Y121+Y128+Y135+Y142+Y149+Y156+Y163+Y170+Y177+Y184+Y191+Y198+Y205+Y212+Y219+Y226+Y233+Y240+Y247+Y254+Y261+Y268+Y275+Y282+Y289+Y296+Y303+Y310+Y317+Y324+Y331+Y338+Y345+Y352+Y359+Y366+Y373+Y380+Y387</f>
        <v>#REF!</v>
      </c>
      <c r="H14" s="35" t="e">
        <f>W28+W35+W42+W49+W56+W63+W70+W77+W84+W91+W98+W105+W112+W119+W126+W133+W140+W147+W154+W161+W168+W175+W182+W189+W196+W203+W210+W217+W224+W231+W238+W245+W252+W259+W266+W273+W280+W287+W294+W301+W308+W315+W322+W329+W336+W343+W350+W357+W364+W371+W378+W385</f>
        <v>#REF!</v>
      </c>
      <c r="I14" s="36" t="e">
        <f>H14*24</f>
        <v>#REF!</v>
      </c>
      <c r="J14" s="37">
        <f>Y29+Y36+Y43+Y50+Y57+Y64+Y71+Y78+Y85+Y92+Y99+Y106+Y113+Y120+Y127+Y134+Y141+Y148+Y155+Y162+Y169+Y176+Y183+Y190+Y197+Y204+Y211+Y218+Y225+Y232+Y239+Y246+Y253+Y260+Y267+Y274+Y281+Y288+Y295+Y302+Y309+Y316+Y323+Y330+Y337+Y344+Y351+Y358+Y365+Y372+Y379+Y386</f>
        <v>33</v>
      </c>
      <c r="K14" s="38">
        <f>Y27+Y34+Y41+Y48+Y55+Y62+Y69+Y76+Y83+Y90+Y97+Y104+Y111+Y118+Y125+Y132+Y139+Y146+Y153+Y160+Y167+Y174+Y181+Y188+Y195+Y202+Y209+Y216+Y223+Y230+Y237+Y244+Y251+Y258+Y265+Y272+Y279+Y286+Y293+Y300+Y307+Y314+Y321+Y328+Y335+Y342+Y349+Y356+Y363+Y370+Y377+Y384</f>
        <v>0</v>
      </c>
      <c r="L14" s="38">
        <f>Y28+Y35+Y42+Y49+Y56+Y63+Y70+Y77+Y84+Y91+Y98+Y105+Y112+Y119+Y126+Y133+Y140+Y147+Y154+Y161+Y168+Y175+Y182+Y189+Y196+Y203+Y210+Y217+Y224+Y231+Y238+Y245+Y252+Y259+Y266+Y273+Y280+Y287+Y294+Y301+Y308+Y315+Y322+Y329+Y336+Y343+Y350+Y357+Y364+Y371+Y378+Y385</f>
        <v>0</v>
      </c>
      <c r="M14" s="39" t="e">
        <f>SUM(P24:P388)</f>
        <v>#REF!</v>
      </c>
      <c r="N14" s="40" t="e">
        <f>G14+M14-F14-I14</f>
        <v>#REF!</v>
      </c>
      <c r="V14" s="11"/>
      <c r="W14" s="11"/>
      <c r="X14" s="11"/>
    </row>
    <row r="15" spans="1:24" x14ac:dyDescent="0.25">
      <c r="A15" s="26"/>
      <c r="B15" s="27"/>
      <c r="D15" s="11"/>
      <c r="E15" s="11"/>
      <c r="F15" s="11"/>
      <c r="G15" s="11"/>
      <c r="H15" s="11"/>
      <c r="I15" s="11"/>
      <c r="J15" s="11"/>
      <c r="K15" s="11"/>
      <c r="L15" s="11"/>
      <c r="M15" s="11"/>
      <c r="N15" s="10"/>
      <c r="O15" s="11"/>
      <c r="P15" s="11"/>
      <c r="Q15" s="11"/>
      <c r="R15" s="11"/>
      <c r="S15" s="10"/>
      <c r="T15" s="10"/>
      <c r="U15" s="11"/>
      <c r="V15" s="11"/>
      <c r="W15" s="11"/>
      <c r="X15" s="11"/>
    </row>
    <row r="16" spans="1:24" x14ac:dyDescent="0.25">
      <c r="A16" s="26"/>
      <c r="B16" s="27"/>
      <c r="D16" s="11"/>
      <c r="E16" s="11"/>
      <c r="F16" s="11"/>
      <c r="G16" s="11"/>
      <c r="H16" s="11"/>
      <c r="I16" s="11"/>
      <c r="J16" s="11"/>
      <c r="K16" s="11"/>
      <c r="L16" s="11"/>
      <c r="M16" s="11"/>
      <c r="N16" s="10"/>
      <c r="O16" s="11"/>
      <c r="P16" s="11"/>
      <c r="Q16" s="11"/>
      <c r="R16" s="11"/>
      <c r="S16" s="10"/>
      <c r="T16" s="10"/>
      <c r="U16" s="11"/>
      <c r="V16" s="11"/>
      <c r="W16" s="11"/>
      <c r="X16" s="11"/>
    </row>
    <row r="17" spans="1:29" x14ac:dyDescent="0.25">
      <c r="A17" s="26"/>
      <c r="B17" s="27"/>
      <c r="D17" s="11"/>
      <c r="E17" s="11"/>
      <c r="F17" s="11"/>
      <c r="G17" s="11"/>
      <c r="H17" s="11"/>
      <c r="I17" s="11"/>
      <c r="J17" s="11"/>
      <c r="K17" s="11"/>
      <c r="L17" s="11"/>
      <c r="M17" s="11"/>
      <c r="N17" s="10"/>
      <c r="O17" s="11"/>
      <c r="P17" s="11"/>
      <c r="Q17" s="11"/>
      <c r="R17" s="11"/>
      <c r="S17" s="10"/>
      <c r="T17" s="10"/>
      <c r="U17" s="11"/>
      <c r="V17" s="11"/>
      <c r="W17" s="11"/>
      <c r="X17" s="11"/>
    </row>
    <row r="18" spans="1:29" x14ac:dyDescent="0.25">
      <c r="A18" s="26"/>
      <c r="B18" s="27"/>
      <c r="D18" s="11"/>
      <c r="E18" s="11"/>
      <c r="F18" s="11"/>
      <c r="G18" s="11"/>
      <c r="H18" s="11"/>
      <c r="I18" s="11"/>
      <c r="J18" s="11"/>
      <c r="K18" s="11"/>
      <c r="L18" s="11"/>
      <c r="M18" s="11"/>
      <c r="N18" s="10"/>
      <c r="O18" s="11"/>
      <c r="P18" s="11"/>
      <c r="Q18" s="11"/>
      <c r="R18" s="11"/>
      <c r="S18" s="10"/>
      <c r="T18" s="10"/>
      <c r="U18" s="11"/>
      <c r="V18" s="11"/>
      <c r="W18" s="11"/>
      <c r="X18" s="11"/>
    </row>
    <row r="19" spans="1:29" ht="15.75" thickBot="1" x14ac:dyDescent="0.3">
      <c r="A19" s="42"/>
      <c r="B19" s="43"/>
      <c r="C19" s="11"/>
      <c r="D19" s="44"/>
      <c r="E19" s="44"/>
      <c r="F19" s="44"/>
      <c r="G19" s="44"/>
      <c r="H19" s="44"/>
      <c r="I19" s="44"/>
      <c r="J19" s="44"/>
      <c r="K19" s="44"/>
      <c r="L19" s="44"/>
      <c r="M19" s="44"/>
      <c r="N19" s="45"/>
      <c r="O19" s="44"/>
      <c r="P19" s="44"/>
      <c r="Q19" s="44"/>
      <c r="R19" s="44"/>
      <c r="S19" s="45"/>
      <c r="T19" s="45"/>
      <c r="U19" s="44"/>
    </row>
    <row r="20" spans="1:29" ht="15.75" customHeight="1" thickBot="1" x14ac:dyDescent="0.3">
      <c r="A20" s="46"/>
      <c r="B20" s="47"/>
      <c r="C20" s="319" t="s">
        <v>22</v>
      </c>
      <c r="D20" s="320"/>
      <c r="E20" s="320"/>
      <c r="F20" s="321"/>
      <c r="G20" s="322" t="s">
        <v>23</v>
      </c>
      <c r="H20" s="324" t="s">
        <v>24</v>
      </c>
      <c r="I20" s="325"/>
      <c r="J20" s="325"/>
      <c r="K20" s="326" t="s">
        <v>25</v>
      </c>
      <c r="L20" s="327"/>
      <c r="M20" s="330" t="s">
        <v>26</v>
      </c>
      <c r="N20" s="331"/>
      <c r="O20" s="331"/>
      <c r="P20" s="332"/>
      <c r="Q20" s="371" t="s">
        <v>27</v>
      </c>
      <c r="R20" s="371" t="s">
        <v>27</v>
      </c>
      <c r="S20" s="373" t="s">
        <v>28</v>
      </c>
      <c r="T20" s="375" t="s">
        <v>29</v>
      </c>
      <c r="U20" s="351" t="s">
        <v>30</v>
      </c>
      <c r="V20" s="351"/>
      <c r="W20" s="351"/>
      <c r="X20" s="351"/>
      <c r="Y20" s="352"/>
      <c r="Z20" s="353"/>
      <c r="AA20" s="48"/>
    </row>
    <row r="21" spans="1:29" ht="56.25" customHeight="1" thickBot="1" x14ac:dyDescent="0.3">
      <c r="A21" s="49"/>
      <c r="B21" s="50"/>
      <c r="C21" s="51" t="s">
        <v>31</v>
      </c>
      <c r="D21" s="51" t="s">
        <v>32</v>
      </c>
      <c r="E21" s="51" t="s">
        <v>31</v>
      </c>
      <c r="F21" s="51" t="s">
        <v>32</v>
      </c>
      <c r="G21" s="323"/>
      <c r="H21" s="52" t="s">
        <v>33</v>
      </c>
      <c r="I21" s="53" t="s">
        <v>34</v>
      </c>
      <c r="J21" s="53" t="s">
        <v>35</v>
      </c>
      <c r="K21" s="54" t="s">
        <v>36</v>
      </c>
      <c r="L21" s="55" t="s">
        <v>37</v>
      </c>
      <c r="M21" s="56" t="s">
        <v>38</v>
      </c>
      <c r="N21" s="57" t="s">
        <v>39</v>
      </c>
      <c r="O21" s="56" t="s">
        <v>40</v>
      </c>
      <c r="P21" s="58" t="s">
        <v>41</v>
      </c>
      <c r="Q21" s="372"/>
      <c r="R21" s="372"/>
      <c r="S21" s="374"/>
      <c r="T21" s="376"/>
      <c r="U21" s="354"/>
      <c r="V21" s="354"/>
      <c r="W21" s="354"/>
      <c r="X21" s="354"/>
      <c r="Y21" s="355"/>
      <c r="Z21" s="356"/>
      <c r="AA21" s="48"/>
    </row>
    <row r="22" spans="1:29" ht="16.5" thickBot="1" x14ac:dyDescent="0.3">
      <c r="B22" s="302" t="s">
        <v>42</v>
      </c>
      <c r="H22" s="60"/>
      <c r="T22" s="61"/>
      <c r="U22" s="62"/>
      <c r="W22" s="63"/>
      <c r="X22" s="11"/>
      <c r="Y22" s="64"/>
      <c r="Z22" s="20"/>
    </row>
    <row r="23" spans="1:29" ht="16.5" hidden="1" thickBot="1" x14ac:dyDescent="0.3">
      <c r="A23" s="65"/>
      <c r="B23" s="66"/>
      <c r="C23" s="67"/>
      <c r="D23" s="68"/>
      <c r="E23" s="68"/>
      <c r="F23" s="68"/>
      <c r="G23" s="69"/>
      <c r="H23" s="70"/>
      <c r="I23" s="68"/>
      <c r="J23" s="68"/>
      <c r="K23" s="69"/>
      <c r="L23" s="70"/>
      <c r="M23" s="71"/>
      <c r="N23" s="72"/>
      <c r="O23" s="71"/>
      <c r="P23" s="71"/>
      <c r="Q23" s="68"/>
      <c r="R23" s="68"/>
      <c r="S23" s="73"/>
      <c r="T23" s="74"/>
      <c r="U23" s="75"/>
      <c r="V23" s="76"/>
      <c r="W23" s="77"/>
      <c r="X23" s="71"/>
      <c r="Y23" s="78"/>
      <c r="Z23" s="79">
        <v>0</v>
      </c>
    </row>
    <row r="24" spans="1:29" ht="18" hidden="1" customHeight="1" thickBot="1" x14ac:dyDescent="0.3">
      <c r="A24" s="296" t="s">
        <v>43</v>
      </c>
      <c r="B24" s="297">
        <v>43101</v>
      </c>
      <c r="C24" s="252"/>
      <c r="D24" s="253"/>
      <c r="E24" s="253"/>
      <c r="F24" s="254"/>
      <c r="G24" s="357"/>
      <c r="H24" s="191" t="s">
        <v>151</v>
      </c>
      <c r="I24" s="81" t="e">
        <f>IF(H24="Normal",#REF!,IF(H24="Recup",#REF!,IF(H24="CP journée",#REF!,IF(H24="Enceinte",#REF!,IF(H24="temps partiel",#REF!,IF(H24="Sans solde",#REF!,IF(H24="Arrêt",#REF!,IF(H24="CP matin",#REF!,IF(H24="Déplacement",#REF!,IF(H24="CP Après-midi",#REF!,IF(H24="Férié",#REF!,IF(H24="Maternité",#REF!,0))))))))))))</f>
        <v>#REF!</v>
      </c>
      <c r="J24" s="80" t="e">
        <f>IF(H24="Demi CP",I24,IF(AND(H24="Déplacement",N24="Arrivée Chine",B24&gt;=#REF!,B24&lt;=#REF!),(D24-C24)+(F24-E24)-#REF!,IF(AND(H24="Déplacement",N24="Arrivée Chine",B24&gt;#REF!,B24&lt;#REF!),(D24-C24)+(F24-E24)-#REF!,IF(AND(H24="Déplacement",N24="Arrivée Chine",B24&gt;#REF!),(D24-C24)+(F24-E24)-#REF!,IF(AND(H24="Déplacement",((D24-C24)+(F24-E24))&lt;I24),I24,IF(AND(H24="Déplacement",N24="Arrivée Chine",B24&lt;#REF!),(D24-C24)+(F24-E24)-#REF!,IF(AND(H24="Déplacement",N24="Retour Chine",B24&gt;=#REF!,B24&lt;=#REF!),(D24-C24)+(F24-E24)+#REF!,IF(AND(H24="Déplacement",N24="Retour Chine",B24&gt;#REF!,B24&lt;#REF!),(D24-C24)+(F24-E24)+#REF!,IF(AND(H24="Déplacement",N24="Retour Chine",B24&gt;#REF!),(D24-C24)+(F24-E24)+#REF!,IF(AND(H24="Déplacement",((D24-C24)+(F24-E24))&lt;I24),I24,IF(AND(H24="Déplacement",N24="Retour Chine",B24&lt;#REF!),(D24-C24)+(F24-E24)+#REF!,(D24-C24)+(F24-E24))))))))))))</f>
        <v>#REF!</v>
      </c>
      <c r="K24" s="82" t="e">
        <f>IF(L24&gt;0,#REF!-L24,0)</f>
        <v>#REF!</v>
      </c>
      <c r="L24" s="83" t="e">
        <f>IF(OR(H24="Recup"),#REF!-J24,#REF!)</f>
        <v>#REF!</v>
      </c>
      <c r="M24" s="255"/>
      <c r="N24" s="256"/>
      <c r="O24" s="84" t="e">
        <f t="shared" ref="O24:O87" si="0">IF(AND(J24&gt;I24,M24="France"),J24-I24,IF(AND(J24&gt;I24,M24="Chine"),J24-I24,0))</f>
        <v>#REF!</v>
      </c>
      <c r="P24" s="85" t="str">
        <f t="shared" ref="P24:P87" si="1">IF(M24="Chine",((J24-I24)*24)*0.75,IF(M24="France",((J24-I24)*24)*0.5,""))</f>
        <v/>
      </c>
      <c r="Q24" s="360" t="s">
        <v>45</v>
      </c>
      <c r="R24" s="400" t="s">
        <v>46</v>
      </c>
      <c r="S24" s="257"/>
      <c r="T24" s="383" t="s">
        <v>47</v>
      </c>
      <c r="U24" s="385" t="s">
        <v>48</v>
      </c>
      <c r="V24" s="86" t="s">
        <v>49</v>
      </c>
      <c r="W24" s="87" t="e">
        <f>IF(AND(G24="",(Y26)&gt;0),Y26-W25-W26,IF(AND(G24="Enceinte",(Y26)&gt;0),Y26-W25-W26,0))</f>
        <v>#REF!</v>
      </c>
      <c r="X24" s="88" t="s">
        <v>34</v>
      </c>
      <c r="Y24" s="89" t="e">
        <f>(SUM(I24:I28)*24+SUM(K24:K28)*24)</f>
        <v>#REF!</v>
      </c>
      <c r="Z24" s="90" t="s">
        <v>50</v>
      </c>
      <c r="AA24" s="91"/>
    </row>
    <row r="25" spans="1:29" ht="15.75" hidden="1" thickBot="1" x14ac:dyDescent="0.3">
      <c r="A25" s="298" t="s">
        <v>51</v>
      </c>
      <c r="B25" s="299">
        <v>43102</v>
      </c>
      <c r="C25" s="252" t="b">
        <v>1</v>
      </c>
      <c r="D25" s="253"/>
      <c r="E25" s="253"/>
      <c r="F25" s="254"/>
      <c r="G25" s="358"/>
      <c r="H25" s="191" t="s">
        <v>143</v>
      </c>
      <c r="I25" s="92" t="e">
        <f>IF(H25="Normal",#REF!,IF(H25="Recup",#REF!,IF(H25="CP journée",#REF!,IF(H25="Enceinte",#REF!,IF(H25="temps partiel",#REF!,IF(H25="Sans solde",#REF!,IF(H25="Arrêt",#REF!,IF(H25="CP matin",#REF!,IF(H25="Déplacement",#REF!,IF(H25="CP Après-midi",#REF!,IF(H25="Férié",#REF!,IF(H25="Maternité",#REF!,0))))))))))))</f>
        <v>#REF!</v>
      </c>
      <c r="J25" s="80" t="e">
        <f>IF(H25="Demi CP",I25,IF(AND(H25="Déplacement",N25="Arrivée Chine",B25&gt;=#REF!,B25&lt;=#REF!),(D25-C25)+(F25-E25)-#REF!,IF(AND(H25="Déplacement",N25="Arrivée Chine",B25&gt;#REF!,B25&lt;#REF!),(D25-C25)+(F25-E25)-#REF!,IF(AND(H25="Déplacement",N25="Arrivée Chine",B25&gt;#REF!),(D25-C25)+(F25-E25)-#REF!,IF(AND(H25="Déplacement",((D25-C25)+(F25-E25))&lt;I25),I25,IF(AND(H25="Déplacement",N25="Arrivée Chine",B25&lt;#REF!),(D25-C25)+(F25-E25)-#REF!,IF(AND(H25="Déplacement",N25="Retour Chine",B25&gt;=#REF!,B25&lt;=#REF!),(D25-C25)+(F25-E25)+#REF!,IF(AND(H25="Déplacement",N25="Retour Chine",B25&gt;#REF!,B25&lt;#REF!),(D25-C25)+(F25-E25)+#REF!,IF(AND(H25="Déplacement",N25="Retour Chine",B25&gt;#REF!),(D25-C25)+(F25-E25)+#REF!,IF(AND(H25="Déplacement",((D25-C25)+(F25-E25))&lt;I25),I25,IF(AND(H25="Déplacement",N25="Retour Chine",B25&lt;#REF!),(D25-C25)+(F25-E25)+#REF!,(D25-C25)+(F25-E25))))))))))))</f>
        <v>#REF!</v>
      </c>
      <c r="K25" s="93" t="e">
        <f>IF(L25&gt;0,#REF!-L25,0)</f>
        <v>#REF!</v>
      </c>
      <c r="L25" s="94" t="e">
        <f>IF(OR(H25="Recup"),#REF!-J25,#REF!)</f>
        <v>#REF!</v>
      </c>
      <c r="M25" s="263"/>
      <c r="N25" s="264"/>
      <c r="O25" s="95" t="e">
        <f t="shared" si="0"/>
        <v>#REF!</v>
      </c>
      <c r="P25" s="96" t="str">
        <f t="shared" si="1"/>
        <v/>
      </c>
      <c r="Q25" s="361"/>
      <c r="R25" s="401"/>
      <c r="S25" s="265"/>
      <c r="T25" s="384"/>
      <c r="U25" s="386"/>
      <c r="V25" s="97" t="s">
        <v>52</v>
      </c>
      <c r="W25" s="98" t="e">
        <f>IF(AND(G24="",(Y25-35)&gt;0),(Y25-35-W26-W27),IF(AND(G24="Enceinte",(Y25-35)&gt;0),(Y25-35-W26-W27),0))</f>
        <v>#REF!</v>
      </c>
      <c r="X25" s="99" t="s">
        <v>35</v>
      </c>
      <c r="Y25" s="100" t="e">
        <f>(SUM(J24:J30))*24-(SUM(O24:O30))*24</f>
        <v>#REF!</v>
      </c>
      <c r="Z25" s="101">
        <f>SUM(P24:P30)</f>
        <v>0</v>
      </c>
      <c r="AA25" s="91"/>
    </row>
    <row r="26" spans="1:29" ht="15.75" hidden="1" customHeight="1" thickBot="1" x14ac:dyDescent="0.3">
      <c r="A26" s="298" t="s">
        <v>53</v>
      </c>
      <c r="B26" s="299">
        <v>43103</v>
      </c>
      <c r="C26" s="252"/>
      <c r="D26" s="253"/>
      <c r="E26" s="253"/>
      <c r="F26" s="197"/>
      <c r="G26" s="358"/>
      <c r="H26" s="191" t="s">
        <v>143</v>
      </c>
      <c r="I26" s="92" t="e">
        <f>IF(H26="Normal",#REF!,IF(H26="Recup",#REF!,IF(H26="CP journée",#REF!,IF(H26="Enceinte",#REF!,IF(H26="temps partiel",#REF!,IF(H26="Sans solde",#REF!,IF(H26="Arrêt",#REF!,IF(H26="CP matin",#REF!,IF(H26="Déplacement",#REF!,IF(H26="CP Après-midi",#REF!,IF(H26="Férié",#REF!,IF(H26="Maternité",#REF!,0))))))))))))</f>
        <v>#REF!</v>
      </c>
      <c r="J26" s="80" t="e">
        <f>IF(H26="Demi CP",I26,IF(AND(H26="Déplacement",N26="Arrivée Chine",B26&gt;=#REF!,B26&lt;=#REF!),(D26-C26)+(F26-E26)-#REF!,IF(AND(H26="Déplacement",N26="Arrivée Chine",B26&gt;#REF!,B26&lt;#REF!),(D26-C26)+(F26-E26)-#REF!,IF(AND(H26="Déplacement",N26="Arrivée Chine",B26&gt;#REF!),(D26-C26)+(F26-E26)-#REF!,IF(AND(H26="Déplacement",((D26-C26)+(F26-E26))&lt;I26),I26,IF(AND(H26="Déplacement",N26="Arrivée Chine",B26&lt;#REF!),(D26-C26)+(F26-E26)-#REF!,IF(AND(H26="Déplacement",N26="Retour Chine",B26&gt;=#REF!,B26&lt;=#REF!),(D26-C26)+(F26-E26)+#REF!,IF(AND(H26="Déplacement",N26="Retour Chine",B26&gt;#REF!,B26&lt;#REF!),(D26-C26)+(F26-E26)+#REF!,IF(AND(H26="Déplacement",N26="Retour Chine",B26&gt;#REF!),(D26-C26)+(F26-E26)+#REF!,IF(AND(H26="Déplacement",((D26-C26)+(F26-E26))&lt;I26),I26,IF(AND(H26="Déplacement",N26="Retour Chine",B26&lt;#REF!),(D26-C26)+(F26-E26)+#REF!,(D26-C26)+(F26-E26))))))))))))</f>
        <v>#REF!</v>
      </c>
      <c r="K26" s="102" t="e">
        <f>IF(L26&gt;0,#REF!-L26,0)</f>
        <v>#REF!</v>
      </c>
      <c r="L26" s="103" t="e">
        <f>IF(OR(H26="Recup"),#REF!-J26,#REF!)</f>
        <v>#REF!</v>
      </c>
      <c r="M26" s="263"/>
      <c r="N26" s="264"/>
      <c r="O26" s="95" t="e">
        <f t="shared" si="0"/>
        <v>#REF!</v>
      </c>
      <c r="P26" s="96" t="str">
        <f t="shared" si="1"/>
        <v/>
      </c>
      <c r="Q26" s="361"/>
      <c r="R26" s="401"/>
      <c r="S26" s="265"/>
      <c r="T26" s="384"/>
      <c r="U26" s="386"/>
      <c r="V26" s="104">
        <v>0.5</v>
      </c>
      <c r="W26" s="98" t="e">
        <f>IF((Y25-43)&lt;0,0,(Y25-43))</f>
        <v>#REF!</v>
      </c>
      <c r="X26" s="105" t="s">
        <v>54</v>
      </c>
      <c r="Y26" s="106" t="e">
        <f>(Y25-Y24)-J30*24</f>
        <v>#REF!</v>
      </c>
      <c r="Z26" s="107" t="s">
        <v>55</v>
      </c>
      <c r="AA26" s="91"/>
      <c r="AB26" s="388"/>
      <c r="AC26" s="388"/>
    </row>
    <row r="27" spans="1:29" ht="15.75" hidden="1" thickBot="1" x14ac:dyDescent="0.3">
      <c r="A27" s="298" t="s">
        <v>56</v>
      </c>
      <c r="B27" s="299">
        <v>43104</v>
      </c>
      <c r="C27" s="252"/>
      <c r="D27" s="253"/>
      <c r="E27" s="253"/>
      <c r="F27" s="254"/>
      <c r="G27" s="358"/>
      <c r="H27" s="191" t="s">
        <v>143</v>
      </c>
      <c r="I27" s="92" t="e">
        <f>IF(H27="Normal",#REF!,IF(H27="Recup",#REF!,IF(H27="CP journée",#REF!,IF(H27="Enceinte",#REF!,IF(H27="temps partiel",#REF!,IF(H27="Sans solde",#REF!,IF(H27="Arrêt",#REF!,IF(H27="CP matin",#REF!,IF(H27="Déplacement",#REF!,IF(H27="CP Après-midi",#REF!,IF(H27="Férié",#REF!,IF(H27="Maternité",#REF!,0))))))))))))</f>
        <v>#REF!</v>
      </c>
      <c r="J27" s="80" t="e">
        <f>IF(H27="Demi CP",I27,IF(AND(H27="Déplacement",N27="Arrivée Chine",B27&gt;=#REF!,B27&lt;=#REF!),(D27-C27)+(F27-E27)-#REF!,IF(AND(H27="Déplacement",N27="Arrivée Chine",B27&gt;#REF!,B27&lt;#REF!),(D27-C27)+(F27-E27)-#REF!,IF(AND(H27="Déplacement",N27="Arrivée Chine",B27&gt;#REF!),(D27-C27)+(F27-E27)-#REF!,IF(AND(H27="Déplacement",((D27-C27)+(F27-E27))&lt;I27),I27,IF(AND(H27="Déplacement",N27="Arrivée Chine",B27&lt;#REF!),(D27-C27)+(F27-E27)-#REF!,IF(AND(H27="Déplacement",N27="Retour Chine",B27&gt;=#REF!,B27&lt;=#REF!),(D27-C27)+(F27-E27)+#REF!,IF(AND(H27="Déplacement",N27="Retour Chine",B27&gt;#REF!,B27&lt;#REF!),(D27-C27)+(F27-E27)+#REF!,IF(AND(H27="Déplacement",N27="Retour Chine",B27&gt;#REF!),(D27-C27)+(F27-E27)+#REF!,IF(AND(H27="Déplacement",((D27-C27)+(F27-E27))&lt;I27),I27,IF(AND(H27="Déplacement",N27="Retour Chine",B27&lt;#REF!),(D27-C27)+(F27-E27)+#REF!,(D27-C27)+(F27-E27))))))))))))</f>
        <v>#REF!</v>
      </c>
      <c r="K27" s="108" t="e">
        <f>IF(L27&gt;0,#REF!-L27,0)</f>
        <v>#REF!</v>
      </c>
      <c r="L27" s="109" t="e">
        <f>IF(OR(H27="Recup"),#REF!-J27,#REF!)</f>
        <v>#REF!</v>
      </c>
      <c r="M27" s="263"/>
      <c r="N27" s="264"/>
      <c r="O27" s="95" t="e">
        <f t="shared" si="0"/>
        <v>#REF!</v>
      </c>
      <c r="P27" s="96" t="str">
        <f t="shared" si="1"/>
        <v/>
      </c>
      <c r="Q27" s="361"/>
      <c r="R27" s="401"/>
      <c r="S27" s="265"/>
      <c r="T27" s="384"/>
      <c r="U27" s="386"/>
      <c r="V27" s="110">
        <v>1</v>
      </c>
      <c r="W27" s="98" t="e">
        <f>IF(M30="",J30*24,0)</f>
        <v>#REF!</v>
      </c>
      <c r="X27" s="111" t="s">
        <v>57</v>
      </c>
      <c r="Y27" s="112">
        <f>COUNTIF(H24:H28,"Arrêt")</f>
        <v>0</v>
      </c>
      <c r="Z27" s="107">
        <f>COUNTIF(H24:H28,"Férié")</f>
        <v>1</v>
      </c>
      <c r="AA27" s="91"/>
    </row>
    <row r="28" spans="1:29" ht="15.75" hidden="1" customHeight="1" thickBot="1" x14ac:dyDescent="0.3">
      <c r="A28" s="298" t="s">
        <v>58</v>
      </c>
      <c r="B28" s="299">
        <v>43105</v>
      </c>
      <c r="C28" s="252"/>
      <c r="D28" s="253"/>
      <c r="E28" s="253"/>
      <c r="F28" s="254"/>
      <c r="G28" s="358"/>
      <c r="H28" s="191" t="s">
        <v>143</v>
      </c>
      <c r="I28" s="92" t="e">
        <f>IF(H28="Normal",#REF!,IF(H28="Recup",#REF!,IF(H28="CP journée",#REF!,IF(H28="Enceinte",#REF!,IF(H28="temps partiel",#REF!,IF(H28="Sans solde",#REF!,IF(H28="Arrêt",#REF!,IF(H28="CP matin",#REF!,IF(H28="Déplacement",#REF!,IF(H28="CP Après-midi",#REF!,IF(H28="Férié",#REF!,IF(H28="Maternité",#REF!,0))))))))))))</f>
        <v>#REF!</v>
      </c>
      <c r="J28" s="80" t="e">
        <f>IF(H28="Demi CP",I28,IF(AND(H28="Déplacement",N28="Arrivée Chine",B28&gt;=#REF!,B28&lt;=#REF!),(D28-C28)+(F28-E28)-#REF!,IF(AND(H28="Déplacement",N28="Arrivée Chine",B28&gt;#REF!,B28&lt;#REF!),(D28-C28)+(F28-E28)-#REF!,IF(AND(H28="Déplacement",N28="Arrivée Chine",B28&gt;#REF!),(D28-C28)+(F28-E28)-#REF!,IF(AND(H28="Déplacement",((D28-C28)+(F28-E28))&lt;I28),I28,IF(AND(H28="Déplacement",N28="Arrivée Chine",B28&lt;#REF!),(D28-C28)+(F28-E28)-#REF!,IF(AND(H28="Déplacement",N28="Retour Chine",B28&gt;=#REF!,B28&lt;=#REF!),(D28-C28)+(F28-E28)+#REF!,IF(AND(H28="Déplacement",N28="Retour Chine",B28&gt;#REF!,B28&lt;#REF!),(D28-C28)+(F28-E28)+#REF!,IF(AND(H28="Déplacement",N28="Retour Chine",B28&gt;#REF!),(D28-C28)+(F28-E28)+#REF!,IF(AND(H28="Déplacement",((D28-C28)+(F28-E28))&lt;I28),I28,IF(AND(H28="Déplacement",N28="Retour Chine",B28&lt;#REF!),(D28-C28)+(F28-E28)+#REF!,(D28-C28)+(F28-E28))))))))))))</f>
        <v>#REF!</v>
      </c>
      <c r="K28" s="102" t="e">
        <f>IF(L28&gt;0,#REF!-L28,0)</f>
        <v>#REF!</v>
      </c>
      <c r="L28" s="103" t="e">
        <f>IF(OR(H28="Recup"),#REF!-J28,#REF!)</f>
        <v>#REF!</v>
      </c>
      <c r="M28" s="263"/>
      <c r="N28" s="264"/>
      <c r="O28" s="95" t="e">
        <f t="shared" si="0"/>
        <v>#REF!</v>
      </c>
      <c r="P28" s="96" t="str">
        <f t="shared" si="1"/>
        <v/>
      </c>
      <c r="Q28" s="361"/>
      <c r="R28" s="401"/>
      <c r="S28" s="265"/>
      <c r="T28" s="384"/>
      <c r="U28" s="386"/>
      <c r="V28" s="113" t="s">
        <v>3</v>
      </c>
      <c r="W28" s="114" t="e">
        <f>IF(G24="Enceinte",(SUM(L24:L28))-COUNTIF(H24:H28,"Recup")*#REF!,SUM(L24:L28))</f>
        <v>#REF!</v>
      </c>
      <c r="X28" s="115" t="s">
        <v>59</v>
      </c>
      <c r="Y28" s="116">
        <f>COUNTIF(H24:H28,"sans solde")</f>
        <v>0</v>
      </c>
      <c r="Z28" s="328" t="s">
        <v>148</v>
      </c>
      <c r="AA28" s="91"/>
    </row>
    <row r="29" spans="1:29" ht="15.75" hidden="1" thickBot="1" x14ac:dyDescent="0.3">
      <c r="A29" s="298" t="s">
        <v>60</v>
      </c>
      <c r="B29" s="299">
        <v>43106</v>
      </c>
      <c r="C29" s="267"/>
      <c r="D29" s="268"/>
      <c r="E29" s="268"/>
      <c r="F29" s="269"/>
      <c r="G29" s="358"/>
      <c r="H29" s="270"/>
      <c r="I29" s="92">
        <f>IF(H29="Normal",#REF!,IF(H29="Recup",#REF!,IF(H29="CP journée",#REF!,IF(H29="Enceinte",#REF!,IF(H29="temps partiel",#REF!,IF(H29="Sans solde",#REF!,IF(H29="Arrêt",#REF!,IF(H29="CP matin",#REF!,IF(H29="Déplacement",#REF!,IF(H29="CP Après-midi",#REF!,IF(H29="Férié",#REF!,IF(H29="Maternité",#REF!,0))))))))))))</f>
        <v>0</v>
      </c>
      <c r="J29" s="80" t="e">
        <f>IF(H29="Demi CP",I29,IF(AND(H29="Déplacement",N29="Arrivée Chine",B29&gt;=#REF!,B29&lt;=#REF!),(D29-C29)+(F29-E29)-#REF!,IF(AND(H29="Déplacement",N29="Arrivée Chine",B29&gt;#REF!,B29&lt;#REF!),(D29-C29)+(F29-E29)-#REF!,IF(AND(H29="Déplacement",N29="Arrivée Chine",B29&gt;#REF!),(D29-C29)+(F29-E29)-#REF!,IF(AND(H29="Déplacement",((D29-C29)+(F29-E29))&lt;I29),I29,IF(AND(H29="Déplacement",N29="Arrivée Chine",B29&lt;#REF!),(D29-C29)+(F29-E29)-#REF!,IF(AND(H29="Déplacement",N29="Retour Chine",B29&gt;=#REF!,B29&lt;=#REF!),(D29-C29)+(F29-E29)+#REF!,IF(AND(H29="Déplacement",N29="Retour Chine",B29&gt;#REF!,B29&lt;#REF!),(D29-C29)+(F29-E29)+#REF!,IF(AND(H29="Déplacement",N29="Retour Chine",B29&gt;#REF!),(D29-C29)+(F29-E29)+#REF!,IF(AND(H29="Déplacement",((D29-C29)+(F29-E29))&lt;I29),I29,IF(AND(H29="Déplacement",N29="Retour Chine",B29&lt;#REF!),(D29-C29)+(F29-E29)+#REF!,(D29-C29)+(F29-E29))))))))))))</f>
        <v>#REF!</v>
      </c>
      <c r="K29" s="117" t="e">
        <f>IF(L29&gt;0,#REF!-L29,0)</f>
        <v>#REF!</v>
      </c>
      <c r="L29" s="118" t="e">
        <f>IF(OR(H29="Recup"),#REF!-J29,#REF!)</f>
        <v>#REF!</v>
      </c>
      <c r="M29" s="263"/>
      <c r="N29" s="264"/>
      <c r="O29" s="95" t="e">
        <f t="shared" si="0"/>
        <v>#REF!</v>
      </c>
      <c r="P29" s="96" t="str">
        <f t="shared" si="1"/>
        <v/>
      </c>
      <c r="Q29" s="361"/>
      <c r="R29" s="401"/>
      <c r="S29" s="265"/>
      <c r="T29" s="384"/>
      <c r="U29" s="386"/>
      <c r="V29" s="119" t="s">
        <v>61</v>
      </c>
      <c r="W29" s="120" t="e">
        <f>IF(AND(G24="Temps partiel",Y26&gt;0),Y26-W30-W26-W27,0)</f>
        <v>#REF!</v>
      </c>
      <c r="X29" s="121" t="s">
        <v>62</v>
      </c>
      <c r="Y29" s="122">
        <f>COUNTIF(H24:H28,"CP journée")+(COUNTIF(H24:H28,"CP matin"))/2+(COUNTIF(H24:H28,"CP Après-midi"))/2</f>
        <v>4</v>
      </c>
      <c r="Z29" s="329"/>
      <c r="AA29" s="91"/>
      <c r="AB29" s="1" t="s">
        <v>47</v>
      </c>
      <c r="AC29" s="1" t="s">
        <v>159</v>
      </c>
    </row>
    <row r="30" spans="1:29" ht="15.75" hidden="1" thickBot="1" x14ac:dyDescent="0.3">
      <c r="A30" s="300" t="s">
        <v>64</v>
      </c>
      <c r="B30" s="301">
        <v>43107</v>
      </c>
      <c r="C30" s="273"/>
      <c r="D30" s="274"/>
      <c r="E30" s="274"/>
      <c r="F30" s="275"/>
      <c r="G30" s="359"/>
      <c r="H30" s="276"/>
      <c r="I30" s="123">
        <f>IF(H30="Normal",#REF!,IF(H30="Recup",#REF!,IF(H30="CP journée",#REF!,IF(H30="Enceinte",#REF!,IF(H30="temps partiel",#REF!,IF(H30="Sans solde",#REF!,IF(H30="Arrêt",#REF!,IF(H30="CP matin",#REF!,IF(H30="Déplacement",#REF!,IF(H30="CP Après-midi",#REF!,IF(H30="Férié",#REF!,IF(H30="Maternité",#REF!,0))))))))))))</f>
        <v>0</v>
      </c>
      <c r="J30" s="124" t="e">
        <f>IF(H30="Demi CP",I30,IF(AND(H30="Déplacement",N30="Arrivée Chine",B30&gt;=#REF!,B30&lt;=#REF!),(D30-C30)+(F30-E30)-#REF!,IF(AND(H30="Déplacement",N30="Arrivée Chine",B30&gt;#REF!,B30&lt;#REF!),(D30-C30)+(F30-E30)-#REF!,IF(AND(H30="Déplacement",N30="Arrivée Chine",B30&gt;#REF!),(D30-C30)+(F30-E30)-#REF!,IF(AND(H30="Déplacement",((D30-C30)+(F30-E30))&lt;I30),I30,IF(AND(H30="Déplacement",N30="Arrivée Chine",B30&lt;#REF!),(D30-C30)+(F30-E30)-#REF!,IF(AND(H30="Déplacement",N30="Retour Chine",B30&gt;=#REF!,B30&lt;=#REF!),(D30-C30)+(F30-E30)+#REF!,IF(AND(H30="Déplacement",N30="Retour Chine",B30&gt;#REF!,B30&lt;#REF!),(D30-C30)+(F30-E30)+#REF!,IF(AND(H30="Déplacement",N30="Retour Chine",B30&gt;#REF!),(D30-C30)+(F30-E30)+#REF!,IF(AND(H30="Déplacement",((D30-C30)+(F30-E30))&lt;I30),I30,IF(AND(H30="Déplacement",N30="Retour Chine",B30&lt;#REF!),(D30-C30)+(F30-E30)+#REF!,(D30-C30)+(F30-E30))))))))))))</f>
        <v>#REF!</v>
      </c>
      <c r="K30" s="125" t="e">
        <f>IF(L30&gt;0,#REF!-L30,0)</f>
        <v>#REF!</v>
      </c>
      <c r="L30" s="126" t="e">
        <f>IF(OR(H30="Recup"),#REF!-J30,#REF!)</f>
        <v>#REF!</v>
      </c>
      <c r="M30" s="277"/>
      <c r="N30" s="278"/>
      <c r="O30" s="127" t="e">
        <f t="shared" si="0"/>
        <v>#REF!</v>
      </c>
      <c r="P30" s="128" t="str">
        <f t="shared" si="1"/>
        <v/>
      </c>
      <c r="Q30" s="362"/>
      <c r="R30" s="402"/>
      <c r="S30" s="279"/>
      <c r="T30" s="384"/>
      <c r="U30" s="387"/>
      <c r="V30" s="129" t="s">
        <v>65</v>
      </c>
      <c r="W30" s="130" t="e">
        <f>IF(AND(G24="Temps partiel",Y26&gt;3),Y26-3-W26-W27,0)</f>
        <v>#REF!</v>
      </c>
      <c r="X30" s="131" t="s">
        <v>66</v>
      </c>
      <c r="Y30" s="132" t="e">
        <f>W24+(W25*1.25)+(W26*1.5)+(W27*2)+(W29*1.1)+(W30*1.25)</f>
        <v>#REF!</v>
      </c>
      <c r="Z30" s="294" t="e">
        <f>IF(SUM(J24:J30)*24-SUM(I24:I30)*24&lt;0,(SUM(J24:J30)*24-SUM(I24:I30)*24),0)</f>
        <v>#REF!</v>
      </c>
      <c r="AA30" s="91"/>
    </row>
    <row r="31" spans="1:29" ht="15" hidden="1" customHeight="1" x14ac:dyDescent="0.3">
      <c r="A31" s="133" t="s">
        <v>43</v>
      </c>
      <c r="B31" s="134">
        <v>43108</v>
      </c>
      <c r="C31" s="188"/>
      <c r="D31" s="189"/>
      <c r="E31" s="189"/>
      <c r="F31" s="190"/>
      <c r="G31" s="377"/>
      <c r="H31" s="191" t="s">
        <v>143</v>
      </c>
      <c r="I31" s="136" t="e">
        <f>IF(H31="Normal",#REF!,IF(H31="Recup",#REF!,IF(H31="CP journée",#REF!,IF(H31="Enceinte",#REF!,IF(H31="temps partiel",#REF!,IF(H31="Sans solde",#REF!,IF(H31="Arrêt",#REF!,IF(H31="CP matin",#REF!,IF(H31="Déplacement",#REF!,IF(H31="CP Après-midi",#REF!,IF(H31="Férié",#REF!,IF(H31="Maternité",#REF!,0))))))))))))</f>
        <v>#REF!</v>
      </c>
      <c r="J31" s="135" t="e">
        <f>IF(H31="Demi CP",I31,IF(AND(H31="Déplacement",N31="Arrivée Chine",B31&gt;=#REF!,B31&lt;=#REF!),(D31-C31)+(F31-E31)-#REF!,IF(AND(H31="Déplacement",N31="Arrivée Chine",B31&gt;#REF!,B31&lt;#REF!),(D31-C31)+(F31-E31)-#REF!,IF(AND(H31="Déplacement",N31="Arrivée Chine",B31&gt;#REF!),(D31-C31)+(F31-E31)-#REF!,IF(AND(H31="Déplacement",((D31-C31)+(F31-E31))&lt;I31),I31,IF(AND(H31="Déplacement",N31="Arrivée Chine",B31&lt;#REF!),(D31-C31)+(F31-E31)-#REF!,IF(AND(H31="Déplacement",N31="Retour Chine",B31&gt;=#REF!,B31&lt;=#REF!),(D31-C31)+(F31-E31)+#REF!,IF(AND(H31="Déplacement",N31="Retour Chine",B31&gt;#REF!,B31&lt;#REF!),(D31-C31)+(F31-E31)+#REF!,IF(AND(H31="Déplacement",N31="Retour Chine",B31&gt;#REF!),(D31-C31)+(F31-E31)+#REF!,IF(AND(H31="Déplacement",((D31-C31)+(F31-E31))&lt;I31),I31,IF(AND(H31="Déplacement",N31="Retour Chine",B31&lt;#REF!),(D31-C31)+(F31-E31)+#REF!,(D31-C31)+(F31-E31))))))))))))</f>
        <v>#REF!</v>
      </c>
      <c r="K31" s="137" t="e">
        <f>IF(L31&gt;0,#REF!-L31,0)</f>
        <v>#REF!</v>
      </c>
      <c r="L31" s="138" t="e">
        <f>IF(OR(H31="Recup"),#REF!-J31,#REF!)</f>
        <v>#REF!</v>
      </c>
      <c r="M31" s="192"/>
      <c r="N31" s="193"/>
      <c r="O31" s="139" t="e">
        <f t="shared" si="0"/>
        <v>#REF!</v>
      </c>
      <c r="P31" s="140" t="str">
        <f t="shared" si="1"/>
        <v/>
      </c>
      <c r="Q31" s="391" t="s">
        <v>45</v>
      </c>
      <c r="R31" s="400" t="s">
        <v>46</v>
      </c>
      <c r="S31" s="194"/>
      <c r="T31" s="383" t="s">
        <v>47</v>
      </c>
      <c r="U31" s="385" t="s">
        <v>67</v>
      </c>
      <c r="V31" s="86" t="s">
        <v>49</v>
      </c>
      <c r="W31" s="87" t="e">
        <f>IF(AND(G31="",(Y33)&gt;0),Y33-W32-W33,IF(AND(G31="Enceinte",(Y33)&gt;0),Y33-W32-W33,0))</f>
        <v>#REF!</v>
      </c>
      <c r="X31" s="88" t="s">
        <v>34</v>
      </c>
      <c r="Y31" s="89" t="e">
        <f>(SUM(I31:I35)*24+SUM(K31:K35)*24)</f>
        <v>#REF!</v>
      </c>
      <c r="Z31" s="90" t="s">
        <v>50</v>
      </c>
      <c r="AA31" s="91"/>
      <c r="AB31" s="141" t="s">
        <v>49</v>
      </c>
      <c r="AC31" s="142" t="e">
        <f t="shared" ref="AC31:AC37" si="2">W24+W31+W38+W45</f>
        <v>#REF!</v>
      </c>
    </row>
    <row r="32" spans="1:29" ht="15.75" hidden="1" thickBot="1" x14ac:dyDescent="0.3">
      <c r="A32" s="143" t="s">
        <v>51</v>
      </c>
      <c r="B32" s="144">
        <v>43109</v>
      </c>
      <c r="C32" s="195"/>
      <c r="D32" s="196"/>
      <c r="E32" s="196"/>
      <c r="F32" s="197"/>
      <c r="G32" s="378"/>
      <c r="H32" s="202" t="s">
        <v>143</v>
      </c>
      <c r="I32" s="146" t="e">
        <f>IF(H32="Normal",#REF!,IF(H32="Recup",#REF!,IF(H32="CP journée",#REF!,IF(H32="Enceinte",#REF!,IF(H32="temps partiel",#REF!,IF(H32="Sans solde",#REF!,IF(H32="Arrêt",#REF!,IF(H32="CP matin",#REF!,IF(H32="Déplacement",#REF!,IF(H32="CP Après-midi",#REF!,IF(H32="Férié",#REF!,IF(H32="Maternité",#REF!,0))))))))))))</f>
        <v>#REF!</v>
      </c>
      <c r="J32" s="145" t="e">
        <f>IF(H32="Demi CP",I32,IF(AND(H32="Déplacement",N32="Arrivée Chine",B32&gt;=#REF!,B32&lt;=#REF!),(D32-C32)+(F32-E32)-#REF!,IF(AND(H32="Déplacement",N32="Arrivée Chine",B32&gt;#REF!,B32&lt;#REF!),(D32-C32)+(F32-E32)-#REF!,IF(AND(H32="Déplacement",N32="Arrivée Chine",B32&gt;#REF!),(D32-C32)+(F32-E32)-#REF!,IF(AND(H32="Déplacement",((D32-C32)+(F32-E32))&lt;I32),I32,IF(AND(H32="Déplacement",N32="Arrivée Chine",B32&lt;#REF!),(D32-C32)+(F32-E32)-#REF!,IF(AND(H32="Déplacement",N32="Retour Chine",B32&gt;=#REF!,B32&lt;=#REF!),(D32-C32)+(F32-E32)+#REF!,IF(AND(H32="Déplacement",N32="Retour Chine",B32&gt;#REF!,B32&lt;#REF!),(D32-C32)+(F32-E32)+#REF!,IF(AND(H32="Déplacement",N32="Retour Chine",B32&gt;#REF!),(D32-C32)+(F32-E32)+#REF!,IF(AND(H32="Déplacement",((D32-C32)+(F32-E32))&lt;I32),I32,IF(AND(H32="Déplacement",N32="Retour Chine",B32&lt;#REF!),(D32-C32)+(F32-E32)+#REF!,(D32-C32)+(F32-E32))))))))))))</f>
        <v>#REF!</v>
      </c>
      <c r="K32" s="147" t="e">
        <f>IF(L32&gt;0,#REF!-L32,0)</f>
        <v>#REF!</v>
      </c>
      <c r="L32" s="148" t="e">
        <f>IF(OR(H32="Recup"),#REF!-J32,#REF!)</f>
        <v>#REF!</v>
      </c>
      <c r="M32" s="199"/>
      <c r="N32" s="200"/>
      <c r="O32" s="149" t="e">
        <f t="shared" si="0"/>
        <v>#REF!</v>
      </c>
      <c r="P32" s="150" t="str">
        <f t="shared" si="1"/>
        <v/>
      </c>
      <c r="Q32" s="361"/>
      <c r="R32" s="401"/>
      <c r="S32" s="201"/>
      <c r="T32" s="384"/>
      <c r="U32" s="386"/>
      <c r="V32" s="97" t="s">
        <v>52</v>
      </c>
      <c r="W32" s="98" t="e">
        <f>IF(AND(G31="",(Y32-35)&gt;0),(Y32-35-W33-W34),IF(AND(G31="Enceinte",(Y32-35)&gt;0),(Y32-35-W33-W34),0))</f>
        <v>#REF!</v>
      </c>
      <c r="X32" s="99" t="s">
        <v>35</v>
      </c>
      <c r="Y32" s="100" t="e">
        <f>(SUM(J31:J37))*24-(SUM(O31:O37))*24</f>
        <v>#REF!</v>
      </c>
      <c r="Z32" s="101">
        <f>SUM(P31:P37)</f>
        <v>0</v>
      </c>
      <c r="AA32" s="91"/>
      <c r="AB32" s="151" t="s">
        <v>52</v>
      </c>
      <c r="AC32" s="152" t="e">
        <f t="shared" si="2"/>
        <v>#REF!</v>
      </c>
    </row>
    <row r="33" spans="1:29" ht="15.75" hidden="1" thickBot="1" x14ac:dyDescent="0.3">
      <c r="A33" s="143" t="s">
        <v>53</v>
      </c>
      <c r="B33" s="144">
        <v>43110</v>
      </c>
      <c r="C33" s="195"/>
      <c r="D33" s="196"/>
      <c r="E33" s="196"/>
      <c r="F33" s="197"/>
      <c r="G33" s="378"/>
      <c r="H33" s="198" t="s">
        <v>143</v>
      </c>
      <c r="I33" s="146" t="e">
        <f>IF(H33="Normal",#REF!,IF(H33="Recup",#REF!,IF(H33="CP journée",#REF!,IF(H33="Enceinte",#REF!,IF(H33="temps partiel",#REF!,IF(H33="Sans solde",#REF!,IF(H33="Arrêt",#REF!,IF(H33="CP matin",#REF!,IF(H33="Déplacement",#REF!,IF(H33="CP Après-midi",#REF!,IF(H33="Férié",#REF!,IF(H33="Maternité",#REF!,0))))))))))))</f>
        <v>#REF!</v>
      </c>
      <c r="J33" s="145" t="e">
        <f>IF(H33="Demi CP",I33,IF(AND(H33="Déplacement",N33="Arrivée Chine",B33&gt;=#REF!,B33&lt;=#REF!),(D33-C33)+(F33-E33)-#REF!,IF(AND(H33="Déplacement",N33="Arrivée Chine",B33&gt;#REF!,B33&lt;#REF!),(D33-C33)+(F33-E33)-#REF!,IF(AND(H33="Déplacement",N33="Arrivée Chine",B33&gt;#REF!),(D33-C33)+(F33-E33)-#REF!,IF(AND(H33="Déplacement",((D33-C33)+(F33-E33))&lt;I33),I33,IF(AND(H33="Déplacement",N33="Arrivée Chine",B33&lt;#REF!),(D33-C33)+(F33-E33)-#REF!,IF(AND(H33="Déplacement",N33="Retour Chine",B33&gt;=#REF!,B33&lt;=#REF!),(D33-C33)+(F33-E33)+#REF!,IF(AND(H33="Déplacement",N33="Retour Chine",B33&gt;#REF!,B33&lt;#REF!),(D33-C33)+(F33-E33)+#REF!,IF(AND(H33="Déplacement",N33="Retour Chine",B33&gt;#REF!),(D33-C33)+(F33-E33)+#REF!,IF(AND(H33="Déplacement",((D33-C33)+(F33-E33))&lt;I33),I33,IF(AND(H33="Déplacement",N33="Retour Chine",B33&lt;#REF!),(D33-C33)+(F33-E33)+#REF!,(D33-C33)+(F33-E33))))))))))))</f>
        <v>#REF!</v>
      </c>
      <c r="K33" s="153" t="e">
        <f>IF(L33&gt;0,#REF!-L33,0)</f>
        <v>#REF!</v>
      </c>
      <c r="L33" s="154" t="e">
        <f>IF(OR(H33="Recup"),#REF!-J33,#REF!)</f>
        <v>#REF!</v>
      </c>
      <c r="M33" s="199"/>
      <c r="N33" s="200"/>
      <c r="O33" s="149" t="e">
        <f t="shared" si="0"/>
        <v>#REF!</v>
      </c>
      <c r="P33" s="150" t="str">
        <f t="shared" si="1"/>
        <v/>
      </c>
      <c r="Q33" s="361"/>
      <c r="R33" s="401"/>
      <c r="S33" s="201"/>
      <c r="T33" s="384"/>
      <c r="U33" s="386"/>
      <c r="V33" s="104">
        <v>0.5</v>
      </c>
      <c r="W33" s="98" t="e">
        <f>IF((Y32-43)&lt;0,0,(Y32-43))</f>
        <v>#REF!</v>
      </c>
      <c r="X33" s="105" t="s">
        <v>54</v>
      </c>
      <c r="Y33" s="106" t="e">
        <f>(Y32-Y31)-J37*24</f>
        <v>#REF!</v>
      </c>
      <c r="Z33" s="107" t="s">
        <v>55</v>
      </c>
      <c r="AA33" s="91"/>
      <c r="AB33" s="155">
        <v>0.5</v>
      </c>
      <c r="AC33" s="152" t="e">
        <f t="shared" si="2"/>
        <v>#REF!</v>
      </c>
    </row>
    <row r="34" spans="1:29" ht="15.75" hidden="1" thickBot="1" x14ac:dyDescent="0.3">
      <c r="A34" s="143" t="s">
        <v>56</v>
      </c>
      <c r="B34" s="144">
        <v>43111</v>
      </c>
      <c r="C34" s="195">
        <v>0.375</v>
      </c>
      <c r="D34" s="196">
        <v>0.54166666666666663</v>
      </c>
      <c r="E34" s="196">
        <v>0.58333333333333337</v>
      </c>
      <c r="F34" s="197">
        <v>0.70833333333333337</v>
      </c>
      <c r="G34" s="378"/>
      <c r="H34" s="202" t="s">
        <v>44</v>
      </c>
      <c r="I34" s="146" t="e">
        <f>IF(H34="Normal",#REF!,IF(H34="Recup",#REF!,IF(H34="CP journée",#REF!,IF(H34="Enceinte",#REF!,IF(H34="temps partiel",#REF!,IF(H34="Sans solde",#REF!,IF(H34="Arrêt",#REF!,IF(H34="CP matin",#REF!,IF(H34="Déplacement",#REF!,IF(H34="CP Après-midi",#REF!,IF(H34="Férié",#REF!,IF(H34="Maternité",#REF!,0))))))))))))</f>
        <v>#REF!</v>
      </c>
      <c r="J34" s="145" t="e">
        <f>IF(H34="Demi CP",I34,IF(AND(H34="Déplacement",N34="Arrivée Chine",B34&gt;=#REF!,B34&lt;=#REF!),(D34-C34)+(F34-E34)-#REF!,IF(AND(H34="Déplacement",N34="Arrivée Chine",B34&gt;#REF!,B34&lt;#REF!),(D34-C34)+(F34-E34)-#REF!,IF(AND(H34="Déplacement",N34="Arrivée Chine",B34&gt;#REF!),(D34-C34)+(F34-E34)-#REF!,IF(AND(H34="Déplacement",((D34-C34)+(F34-E34))&lt;I34),I34,IF(AND(H34="Déplacement",N34="Arrivée Chine",B34&lt;#REF!),(D34-C34)+(F34-E34)-#REF!,IF(AND(H34="Déplacement",N34="Retour Chine",B34&gt;=#REF!,B34&lt;=#REF!),(D34-C34)+(F34-E34)+#REF!,IF(AND(H34="Déplacement",N34="Retour Chine",B34&gt;#REF!,B34&lt;#REF!),(D34-C34)+(F34-E34)+#REF!,IF(AND(H34="Déplacement",N34="Retour Chine",B34&gt;#REF!),(D34-C34)+(F34-E34)+#REF!,IF(AND(H34="Déplacement",((D34-C34)+(F34-E34))&lt;I34),I34,IF(AND(H34="Déplacement",N34="Retour Chine",B34&lt;#REF!),(D34-C34)+(F34-E34)+#REF!,(D34-C34)+(F34-E34))))))))))))</f>
        <v>#REF!</v>
      </c>
      <c r="K34" s="156" t="e">
        <f>IF(L34&gt;0,#REF!-L34,0)</f>
        <v>#REF!</v>
      </c>
      <c r="L34" s="157" t="e">
        <f>IF(OR(H34="Recup"),#REF!-J34,#REF!)</f>
        <v>#REF!</v>
      </c>
      <c r="M34" s="199"/>
      <c r="N34" s="200"/>
      <c r="O34" s="149" t="e">
        <f t="shared" si="0"/>
        <v>#REF!</v>
      </c>
      <c r="P34" s="150" t="str">
        <f t="shared" si="1"/>
        <v/>
      </c>
      <c r="Q34" s="361"/>
      <c r="R34" s="401"/>
      <c r="S34" s="201"/>
      <c r="T34" s="384"/>
      <c r="U34" s="386"/>
      <c r="V34" s="110">
        <v>1</v>
      </c>
      <c r="W34" s="98" t="e">
        <f>IF(M37="",J37*24,0)</f>
        <v>#REF!</v>
      </c>
      <c r="X34" s="111" t="s">
        <v>57</v>
      </c>
      <c r="Y34" s="112">
        <f>COUNTIF(H31:H35,"Arrêt")</f>
        <v>0</v>
      </c>
      <c r="Z34" s="107">
        <f>COUNTIF(H31:H35,"Férié")</f>
        <v>0</v>
      </c>
      <c r="AA34" s="91"/>
      <c r="AB34" s="158">
        <v>1</v>
      </c>
      <c r="AC34" s="152" t="e">
        <f t="shared" si="2"/>
        <v>#REF!</v>
      </c>
    </row>
    <row r="35" spans="1:29" ht="15.75" hidden="1" customHeight="1" thickBot="1" x14ac:dyDescent="0.3">
      <c r="A35" s="143" t="s">
        <v>58</v>
      </c>
      <c r="B35" s="144">
        <v>43112</v>
      </c>
      <c r="C35" s="195">
        <v>0.375</v>
      </c>
      <c r="D35" s="196">
        <v>0.54166666666666663</v>
      </c>
      <c r="E35" s="196">
        <v>0.58333333333333337</v>
      </c>
      <c r="F35" s="197">
        <v>0.72569444444444453</v>
      </c>
      <c r="G35" s="378"/>
      <c r="H35" s="198" t="s">
        <v>44</v>
      </c>
      <c r="I35" s="146" t="e">
        <f>IF(H35="Normal",#REF!,IF(H35="Recup",#REF!,IF(H35="CP journée",#REF!,IF(H35="Enceinte",#REF!,IF(H35="temps partiel",#REF!,IF(H35="Sans solde",#REF!,IF(H35="Arrêt",#REF!,IF(H35="CP matin",#REF!,IF(H35="Déplacement",#REF!,IF(H35="CP Après-midi",#REF!,IF(H35="Férié",#REF!,IF(H35="Maternité",#REF!,0))))))))))))</f>
        <v>#REF!</v>
      </c>
      <c r="J35" s="145" t="e">
        <f>IF(H35="Demi CP",I35,IF(AND(H35="Déplacement",N35="Arrivée Chine",B35&gt;=#REF!,B35&lt;=#REF!),(D35-C35)+(F35-E35)-#REF!,IF(AND(H35="Déplacement",N35="Arrivée Chine",B35&gt;#REF!,B35&lt;#REF!),(D35-C35)+(F35-E35)-#REF!,IF(AND(H35="Déplacement",N35="Arrivée Chine",B35&gt;#REF!),(D35-C35)+(F35-E35)-#REF!,IF(AND(H35="Déplacement",((D35-C35)+(F35-E35))&lt;I35),I35,IF(AND(H35="Déplacement",N35="Arrivée Chine",B35&lt;#REF!),(D35-C35)+(F35-E35)-#REF!,IF(AND(H35="Déplacement",N35="Retour Chine",B35&gt;=#REF!,B35&lt;=#REF!),(D35-C35)+(F35-E35)+#REF!,IF(AND(H35="Déplacement",N35="Retour Chine",B35&gt;#REF!,B35&lt;#REF!),(D35-C35)+(F35-E35)+#REF!,IF(AND(H35="Déplacement",N35="Retour Chine",B35&gt;#REF!),(D35-C35)+(F35-E35)+#REF!,IF(AND(H35="Déplacement",((D35-C35)+(F35-E35))&lt;I35),I35,IF(AND(H35="Déplacement",N35="Retour Chine",B35&lt;#REF!),(D35-C35)+(F35-E35)+#REF!,(D35-C35)+(F35-E35))))))))))))</f>
        <v>#REF!</v>
      </c>
      <c r="K35" s="153" t="e">
        <f>IF(L35&gt;0,#REF!-L35,0)</f>
        <v>#REF!</v>
      </c>
      <c r="L35" s="154" t="e">
        <f>IF(OR(H35="Recup"),#REF!-J35,#REF!)</f>
        <v>#REF!</v>
      </c>
      <c r="M35" s="199"/>
      <c r="N35" s="200"/>
      <c r="O35" s="149" t="e">
        <f t="shared" si="0"/>
        <v>#REF!</v>
      </c>
      <c r="P35" s="150" t="str">
        <f t="shared" si="1"/>
        <v/>
      </c>
      <c r="Q35" s="361"/>
      <c r="R35" s="401"/>
      <c r="S35" s="201"/>
      <c r="T35" s="384"/>
      <c r="U35" s="386"/>
      <c r="V35" s="113" t="s">
        <v>3</v>
      </c>
      <c r="W35" s="114" t="e">
        <f>IF(G31="Enceinte",(SUM(L31:L35))-COUNTIF(H31:H35,"Recup")*#REF!,SUM(L31:L35))</f>
        <v>#REF!</v>
      </c>
      <c r="X35" s="115" t="s">
        <v>59</v>
      </c>
      <c r="Y35" s="116">
        <f>COUNTIF(H31:H35,"sans solde")</f>
        <v>0</v>
      </c>
      <c r="Z35" s="328" t="s">
        <v>148</v>
      </c>
      <c r="AA35" s="91"/>
      <c r="AB35" s="159" t="s">
        <v>3</v>
      </c>
      <c r="AC35" s="160" t="e">
        <f t="shared" si="2"/>
        <v>#REF!</v>
      </c>
    </row>
    <row r="36" spans="1:29" s="41" customFormat="1" ht="15.75" hidden="1" thickBot="1" x14ac:dyDescent="0.3">
      <c r="A36" s="143" t="s">
        <v>60</v>
      </c>
      <c r="B36" s="144">
        <v>43113</v>
      </c>
      <c r="C36" s="203"/>
      <c r="D36" s="204"/>
      <c r="E36" s="204"/>
      <c r="F36" s="205"/>
      <c r="G36" s="378"/>
      <c r="H36" s="206"/>
      <c r="I36" s="146">
        <f>IF(H36="Normal",#REF!,IF(H36="Recup",#REF!,IF(H36="CP journée",#REF!,IF(H36="Enceinte",#REF!,IF(H36="temps partiel",#REF!,IF(H36="Sans solde",#REF!,IF(H36="Arrêt",#REF!,IF(H36="CP matin",#REF!,IF(H36="Déplacement",#REF!,IF(H36="CP Après-midi",#REF!,IF(H36="Férié",#REF!,IF(H36="Maternité",#REF!,0))))))))))))</f>
        <v>0</v>
      </c>
      <c r="J36" s="145" t="e">
        <f>IF(H36="Demi CP",I36,IF(AND(H36="Déplacement",N36="Arrivée Chine",B36&gt;=#REF!,B36&lt;=#REF!),(D36-C36)+(F36-E36)-#REF!,IF(AND(H36="Déplacement",N36="Arrivée Chine",B36&gt;#REF!,B36&lt;#REF!),(D36-C36)+(F36-E36)-#REF!,IF(AND(H36="Déplacement",N36="Arrivée Chine",B36&gt;#REF!),(D36-C36)+(F36-E36)-#REF!,IF(AND(H36="Déplacement",((D36-C36)+(F36-E36))&lt;I36),I36,IF(AND(H36="Déplacement",N36="Arrivée Chine",B36&lt;#REF!),(D36-C36)+(F36-E36)-#REF!,IF(AND(H36="Déplacement",N36="Retour Chine",B36&gt;=#REF!,B36&lt;=#REF!),(D36-C36)+(F36-E36)+#REF!,IF(AND(H36="Déplacement",N36="Retour Chine",B36&gt;#REF!,B36&lt;#REF!),(D36-C36)+(F36-E36)+#REF!,IF(AND(H36="Déplacement",N36="Retour Chine",B36&gt;#REF!),(D36-C36)+(F36-E36)+#REF!,IF(AND(H36="Déplacement",((D36-C36)+(F36-E36))&lt;I36),I36,IF(AND(H36="Déplacement",N36="Retour Chine",B36&lt;#REF!),(D36-C36)+(F36-E36)+#REF!,(D36-C36)+(F36-E36))))))))))))</f>
        <v>#REF!</v>
      </c>
      <c r="K36" s="161" t="e">
        <f>IF(L36&gt;0,#REF!-L36,0)</f>
        <v>#REF!</v>
      </c>
      <c r="L36" s="162" t="e">
        <f>IF(OR(H36="Recup"),#REF!-J36,#REF!)</f>
        <v>#REF!</v>
      </c>
      <c r="M36" s="199"/>
      <c r="N36" s="200"/>
      <c r="O36" s="149" t="e">
        <f t="shared" si="0"/>
        <v>#REF!</v>
      </c>
      <c r="P36" s="150" t="str">
        <f t="shared" si="1"/>
        <v/>
      </c>
      <c r="Q36" s="361"/>
      <c r="R36" s="401"/>
      <c r="S36" s="201"/>
      <c r="T36" s="384"/>
      <c r="U36" s="386"/>
      <c r="V36" s="119" t="s">
        <v>61</v>
      </c>
      <c r="W36" s="120" t="e">
        <f>IF(AND(G31="Temps partiel",Y33&gt;0),Y33-W37-W33-W34,0)</f>
        <v>#REF!</v>
      </c>
      <c r="X36" s="121" t="s">
        <v>62</v>
      </c>
      <c r="Y36" s="122">
        <f>COUNTIF(H31:H35,"CP journée")+(COUNTIF(H31:H35,"CP matin"))/2+(COUNTIF(H31:H35,"CP Après-midi"))/2</f>
        <v>3</v>
      </c>
      <c r="Z36" s="329"/>
      <c r="AA36" s="91"/>
      <c r="AB36" s="163" t="s">
        <v>61</v>
      </c>
      <c r="AC36" s="152" t="e">
        <f t="shared" si="2"/>
        <v>#REF!</v>
      </c>
    </row>
    <row r="37" spans="1:29" s="41" customFormat="1" ht="15.75" hidden="1" thickBot="1" x14ac:dyDescent="0.3">
      <c r="A37" s="164" t="s">
        <v>64</v>
      </c>
      <c r="B37" s="165">
        <v>43114</v>
      </c>
      <c r="C37" s="207"/>
      <c r="D37" s="208"/>
      <c r="E37" s="208"/>
      <c r="F37" s="209"/>
      <c r="G37" s="379"/>
      <c r="H37" s="210"/>
      <c r="I37" s="166">
        <f>IF(H37="Normal",#REF!,IF(H37="Recup",#REF!,IF(H37="CP journée",#REF!,IF(H37="Enceinte",#REF!,IF(H37="temps partiel",#REF!,IF(H37="Sans solde",#REF!,IF(H37="Arrêt",#REF!,IF(H37="CP matin",#REF!,IF(H37="Déplacement",#REF!,IF(H37="CP Après-midi",#REF!,IF(H37="Férié",#REF!,IF(H37="Maternité",#REF!,0))))))))))))</f>
        <v>0</v>
      </c>
      <c r="J37" s="167" t="e">
        <f>IF(H37="Demi CP",I37,IF(AND(H37="Déplacement",N37="Arrivée Chine",B37&gt;=#REF!,B37&lt;=#REF!),(D37-C37)+(F37-E37)-#REF!,IF(AND(H37="Déplacement",N37="Arrivée Chine",B37&gt;#REF!,B37&lt;#REF!),(D37-C37)+(F37-E37)-#REF!,IF(AND(H37="Déplacement",N37="Arrivée Chine",B37&gt;#REF!),(D37-C37)+(F37-E37)-#REF!,IF(AND(H37="Déplacement",((D37-C37)+(F37-E37))&lt;I37),I37,IF(AND(H37="Déplacement",N37="Arrivée Chine",B37&lt;#REF!),(D37-C37)+(F37-E37)-#REF!,IF(AND(H37="Déplacement",N37="Retour Chine",B37&gt;=#REF!,B37&lt;=#REF!),(D37-C37)+(F37-E37)+#REF!,IF(AND(H37="Déplacement",N37="Retour Chine",B37&gt;#REF!,B37&lt;#REF!),(D37-C37)+(F37-E37)+#REF!,IF(AND(H37="Déplacement",N37="Retour Chine",B37&gt;#REF!),(D37-C37)+(F37-E37)+#REF!,IF(AND(H37="Déplacement",((D37-C37)+(F37-E37))&lt;I37),I37,IF(AND(H37="Déplacement",N37="Retour Chine",B37&lt;#REF!),(D37-C37)+(F37-E37)+#REF!,(D37-C37)+(F37-E37))))))))))))</f>
        <v>#REF!</v>
      </c>
      <c r="K37" s="168" t="e">
        <f>IF(L37&gt;0,#REF!-L37,0)</f>
        <v>#REF!</v>
      </c>
      <c r="L37" s="169" t="e">
        <f>IF(OR(H37="Recup"),#REF!-J37,#REF!)</f>
        <v>#REF!</v>
      </c>
      <c r="M37" s="211"/>
      <c r="N37" s="212"/>
      <c r="O37" s="170" t="e">
        <f t="shared" si="0"/>
        <v>#REF!</v>
      </c>
      <c r="P37" s="171" t="str">
        <f t="shared" si="1"/>
        <v/>
      </c>
      <c r="Q37" s="362"/>
      <c r="R37" s="402"/>
      <c r="S37" s="213"/>
      <c r="T37" s="384"/>
      <c r="U37" s="387"/>
      <c r="V37" s="129" t="s">
        <v>65</v>
      </c>
      <c r="W37" s="130" t="e">
        <f>IF(AND(G31="Temps partiel",Y33&gt;3),Y33-3-W33-W34,0)</f>
        <v>#REF!</v>
      </c>
      <c r="X37" s="131" t="s">
        <v>66</v>
      </c>
      <c r="Y37" s="132" t="e">
        <f>W31+(W32*1.25)+(W33*1.5)+(W34*2)+(W36*1.1)+(W37*1.25)</f>
        <v>#REF!</v>
      </c>
      <c r="Z37" s="294" t="e">
        <f>IF(SUM(J31:J37)*24-SUM(I31:I37)*24&lt;0,(SUM(J31:J37)*24-SUM(I31:I37)*24),0)</f>
        <v>#REF!</v>
      </c>
      <c r="AA37" s="91"/>
      <c r="AB37" s="172" t="s">
        <v>65</v>
      </c>
      <c r="AC37" s="152" t="e">
        <f t="shared" si="2"/>
        <v>#REF!</v>
      </c>
    </row>
    <row r="38" spans="1:29" s="41" customFormat="1" ht="15" hidden="1" customHeight="1" x14ac:dyDescent="0.3">
      <c r="A38" s="173" t="s">
        <v>43</v>
      </c>
      <c r="B38" s="134">
        <v>43115</v>
      </c>
      <c r="C38" s="188">
        <v>0.375</v>
      </c>
      <c r="D38" s="189">
        <v>0.54166666666666663</v>
      </c>
      <c r="E38" s="189">
        <v>0.58333333333333337</v>
      </c>
      <c r="F38" s="190">
        <v>0.72916666666666663</v>
      </c>
      <c r="G38" s="377"/>
      <c r="H38" s="191" t="s">
        <v>44</v>
      </c>
      <c r="I38" s="136" t="e">
        <f>IF(H38="Normal",#REF!,IF(H38="Recup",#REF!,IF(H38="CP journée",#REF!,IF(H38="Enceinte",#REF!,IF(H38="temps partiel",#REF!,IF(H38="Sans solde",#REF!,IF(H38="Arrêt",#REF!,IF(H38="CP matin",#REF!,IF(H38="Déplacement",#REF!,IF(H38="CP Après-midi",#REF!,IF(H38="Férié",#REF!,IF(H38="Maternité",#REF!,0))))))))))))</f>
        <v>#REF!</v>
      </c>
      <c r="J38" s="135" t="e">
        <f>IF(H38="Demi CP",I38,IF(AND(H38="Déplacement",N38="Arrivée Chine",B38&gt;=#REF!,B38&lt;=#REF!),(D38-C38)+(F38-E38)-#REF!,IF(AND(H38="Déplacement",N38="Arrivée Chine",B38&gt;#REF!,B38&lt;#REF!),(D38-C38)+(F38-E38)-#REF!,IF(AND(H38="Déplacement",N38="Arrivée Chine",B38&gt;#REF!),(D38-C38)+(F38-E38)-#REF!,IF(AND(H38="Déplacement",((D38-C38)+(F38-E38))&lt;I38),I38,IF(AND(H38="Déplacement",N38="Arrivée Chine",B38&lt;#REF!),(D38-C38)+(F38-E38)-#REF!,IF(AND(H38="Déplacement",N38="Retour Chine",B38&gt;=#REF!,B38&lt;=#REF!),(D38-C38)+(F38-E38)+#REF!,IF(AND(H38="Déplacement",N38="Retour Chine",B38&gt;#REF!,B38&lt;#REF!),(D38-C38)+(F38-E38)+#REF!,IF(AND(H38="Déplacement",N38="Retour Chine",B38&gt;#REF!),(D38-C38)+(F38-E38)+#REF!,IF(AND(H38="Déplacement",((D38-C38)+(F38-E38))&lt;I38),I38,IF(AND(H38="Déplacement",N38="Retour Chine",B38&lt;#REF!),(D38-C38)+(F38-E38)+#REF!,(D38-C38)+(F38-E38))))))))))))</f>
        <v>#REF!</v>
      </c>
      <c r="K38" s="137" t="e">
        <f>IF(L38&gt;0,#REF!-L38,0)</f>
        <v>#REF!</v>
      </c>
      <c r="L38" s="138" t="e">
        <f>IF(OR(H38="Recup"),#REF!-J38,#REF!)</f>
        <v>#REF!</v>
      </c>
      <c r="M38" s="192"/>
      <c r="N38" s="193"/>
      <c r="O38" s="139" t="e">
        <f t="shared" si="0"/>
        <v>#REF!</v>
      </c>
      <c r="P38" s="140" t="str">
        <f t="shared" si="1"/>
        <v/>
      </c>
      <c r="Q38" s="360" t="s">
        <v>45</v>
      </c>
      <c r="R38" s="400" t="s">
        <v>46</v>
      </c>
      <c r="S38" s="194" t="s">
        <v>152</v>
      </c>
      <c r="T38" s="383" t="s">
        <v>47</v>
      </c>
      <c r="U38" s="385" t="s">
        <v>68</v>
      </c>
      <c r="V38" s="86" t="s">
        <v>49</v>
      </c>
      <c r="W38" s="87" t="e">
        <f>IF(AND(G38="",(Y40)&gt;0),Y40-W39-W40,IF(AND(G38="Enceinte",(Y40)&gt;0),Y40-W39-W40,0))</f>
        <v>#REF!</v>
      </c>
      <c r="X38" s="88" t="s">
        <v>34</v>
      </c>
      <c r="Y38" s="89" t="e">
        <f>(SUM(I38:I42)*24+SUM(K38:K42)*24)</f>
        <v>#REF!</v>
      </c>
      <c r="Z38" s="90" t="s">
        <v>50</v>
      </c>
      <c r="AA38" s="91"/>
      <c r="AB38" s="174" t="s">
        <v>34</v>
      </c>
      <c r="AC38" s="152" t="e">
        <f t="shared" ref="AC38:AC43" si="3">Y24+Y31+Y38+Y45</f>
        <v>#REF!</v>
      </c>
    </row>
    <row r="39" spans="1:29" s="41" customFormat="1" ht="15.75" hidden="1" thickBot="1" x14ac:dyDescent="0.3">
      <c r="A39" s="143" t="s">
        <v>51</v>
      </c>
      <c r="B39" s="144">
        <v>43116</v>
      </c>
      <c r="C39" s="195">
        <v>0.375</v>
      </c>
      <c r="D39" s="196">
        <v>0.54166666666666663</v>
      </c>
      <c r="E39" s="196">
        <v>0.58333333333333337</v>
      </c>
      <c r="F39" s="197">
        <v>0.79166666666666663</v>
      </c>
      <c r="G39" s="378"/>
      <c r="H39" s="198" t="s">
        <v>44</v>
      </c>
      <c r="I39" s="146" t="e">
        <f>IF(H39="Normal",#REF!,IF(H39="Recup",#REF!,IF(H39="CP journée",#REF!,IF(H39="Enceinte",#REF!,IF(H39="temps partiel",#REF!,IF(H39="Sans solde",#REF!,IF(H39="Arrêt",#REF!,IF(H39="CP matin",#REF!,IF(H39="Déplacement",#REF!,IF(H39="CP Après-midi",#REF!,IF(H39="Férié",#REF!,IF(H39="Maternité",#REF!,0))))))))))))</f>
        <v>#REF!</v>
      </c>
      <c r="J39" s="145" t="e">
        <f>IF(H39="Demi CP",I39,IF(AND(H39="Déplacement",N39="Arrivée Chine",B39&gt;=#REF!,B39&lt;=#REF!),(D39-C39)+(F39-E39)-#REF!,IF(AND(H39="Déplacement",N39="Arrivée Chine",B39&gt;#REF!,B39&lt;#REF!),(D39-C39)+(F39-E39)-#REF!,IF(AND(H39="Déplacement",N39="Arrivée Chine",B39&gt;#REF!),(D39-C39)+(F39-E39)-#REF!,IF(AND(H39="Déplacement",((D39-C39)+(F39-E39))&lt;I39),I39,IF(AND(H39="Déplacement",N39="Arrivée Chine",B39&lt;#REF!),(D39-C39)+(F39-E39)-#REF!,IF(AND(H39="Déplacement",N39="Retour Chine",B39&gt;=#REF!,B39&lt;=#REF!),(D39-C39)+(F39-E39)+#REF!,IF(AND(H39="Déplacement",N39="Retour Chine",B39&gt;#REF!,B39&lt;#REF!),(D39-C39)+(F39-E39)+#REF!,IF(AND(H39="Déplacement",N39="Retour Chine",B39&gt;#REF!),(D39-C39)+(F39-E39)+#REF!,IF(AND(H39="Déplacement",((D39-C39)+(F39-E39))&lt;I39),I39,IF(AND(H39="Déplacement",N39="Retour Chine",B39&lt;#REF!),(D39-C39)+(F39-E39)+#REF!,(D39-C39)+(F39-E39))))))))))))</f>
        <v>#REF!</v>
      </c>
      <c r="K39" s="147" t="e">
        <f>IF(L39&gt;0,#REF!-L39,0)</f>
        <v>#REF!</v>
      </c>
      <c r="L39" s="148" t="e">
        <f>IF(OR(H39="Recup"),#REF!-J39,#REF!)</f>
        <v>#REF!</v>
      </c>
      <c r="M39" s="199"/>
      <c r="N39" s="200"/>
      <c r="O39" s="149" t="e">
        <f t="shared" si="0"/>
        <v>#REF!</v>
      </c>
      <c r="P39" s="150" t="str">
        <f t="shared" si="1"/>
        <v/>
      </c>
      <c r="Q39" s="361"/>
      <c r="R39" s="401"/>
      <c r="S39" s="201" t="s">
        <v>153</v>
      </c>
      <c r="T39" s="384"/>
      <c r="U39" s="386"/>
      <c r="V39" s="97" t="s">
        <v>52</v>
      </c>
      <c r="W39" s="98" t="e">
        <f>IF(AND(G38="",(Y39-35)&gt;0),(Y39-35-W40-W41),IF(AND(G38="Enceinte",(Y39-35)&gt;0),(Y39-35-W40-W41),0))</f>
        <v>#REF!</v>
      </c>
      <c r="X39" s="99" t="s">
        <v>35</v>
      </c>
      <c r="Y39" s="100" t="e">
        <f>(SUM(J38:J44))*24-(SUM(O38:O44))*24</f>
        <v>#REF!</v>
      </c>
      <c r="Z39" s="101">
        <f>SUM(P38:P44)</f>
        <v>0</v>
      </c>
      <c r="AA39" s="91"/>
      <c r="AB39" s="174" t="s">
        <v>35</v>
      </c>
      <c r="AC39" s="152" t="e">
        <f t="shared" si="3"/>
        <v>#REF!</v>
      </c>
    </row>
    <row r="40" spans="1:29" s="41" customFormat="1" ht="15.75" hidden="1" thickBot="1" x14ac:dyDescent="0.3">
      <c r="A40" s="143" t="s">
        <v>53</v>
      </c>
      <c r="B40" s="144">
        <v>43117</v>
      </c>
      <c r="C40" s="195">
        <v>0.375</v>
      </c>
      <c r="D40" s="196">
        <v>0.54166666666666663</v>
      </c>
      <c r="E40" s="196"/>
      <c r="F40" s="197"/>
      <c r="G40" s="378"/>
      <c r="H40" s="198" t="s">
        <v>3</v>
      </c>
      <c r="I40" s="146" t="e">
        <f>IF(H40="Normal",#REF!,IF(H40="Recup",#REF!,IF(H40="CP journée",#REF!,IF(H40="Enceinte",#REF!,IF(H40="temps partiel",#REF!,IF(H40="Sans solde",#REF!,IF(H40="Arrêt",#REF!,IF(H40="CP matin",#REF!,IF(H40="Déplacement",#REF!,IF(H40="CP Après-midi",#REF!,IF(H40="Férié",#REF!,IF(H40="Maternité",#REF!,0))))))))))))</f>
        <v>#REF!</v>
      </c>
      <c r="J40" s="145" t="e">
        <f>IF(H40="Demi CP",I40,IF(AND(H40="Déplacement",N40="Arrivée Chine",B40&gt;=#REF!,B40&lt;=#REF!),(D40-C40)+(F40-E40)-#REF!,IF(AND(H40="Déplacement",N40="Arrivée Chine",B40&gt;#REF!,B40&lt;#REF!),(D40-C40)+(F40-E40)-#REF!,IF(AND(H40="Déplacement",N40="Arrivée Chine",B40&gt;#REF!),(D40-C40)+(F40-E40)-#REF!,IF(AND(H40="Déplacement",((D40-C40)+(F40-E40))&lt;I40),I40,IF(AND(H40="Déplacement",N40="Arrivée Chine",B40&lt;#REF!),(D40-C40)+(F40-E40)-#REF!,IF(AND(H40="Déplacement",N40="Retour Chine",B40&gt;=#REF!,B40&lt;=#REF!),(D40-C40)+(F40-E40)+#REF!,IF(AND(H40="Déplacement",N40="Retour Chine",B40&gt;#REF!,B40&lt;#REF!),(D40-C40)+(F40-E40)+#REF!,IF(AND(H40="Déplacement",N40="Retour Chine",B40&gt;#REF!),(D40-C40)+(F40-E40)+#REF!,IF(AND(H40="Déplacement",((D40-C40)+(F40-E40))&lt;I40),I40,IF(AND(H40="Déplacement",N40="Retour Chine",B40&lt;#REF!),(D40-C40)+(F40-E40)+#REF!,(D40-C40)+(F40-E40))))))))))))</f>
        <v>#REF!</v>
      </c>
      <c r="K40" s="153" t="e">
        <f>IF(L40&gt;0,#REF!-L40,0)</f>
        <v>#REF!</v>
      </c>
      <c r="L40" s="154" t="e">
        <f>IF(OR(H40="Recup"),#REF!-J40,#REF!)</f>
        <v>#REF!</v>
      </c>
      <c r="M40" s="199"/>
      <c r="N40" s="200"/>
      <c r="O40" s="149" t="e">
        <f t="shared" si="0"/>
        <v>#REF!</v>
      </c>
      <c r="P40" s="150" t="str">
        <f t="shared" si="1"/>
        <v/>
      </c>
      <c r="Q40" s="361"/>
      <c r="R40" s="401"/>
      <c r="S40" s="201"/>
      <c r="T40" s="384"/>
      <c r="U40" s="386"/>
      <c r="V40" s="104">
        <v>0.5</v>
      </c>
      <c r="W40" s="98" t="e">
        <f>IF((Y39-43)&lt;0,0,(Y39-43))</f>
        <v>#REF!</v>
      </c>
      <c r="X40" s="105" t="s">
        <v>54</v>
      </c>
      <c r="Y40" s="106" t="e">
        <f>(Y39-Y38)-J44*24</f>
        <v>#REF!</v>
      </c>
      <c r="Z40" s="107" t="s">
        <v>55</v>
      </c>
      <c r="AA40" s="91"/>
      <c r="AB40" s="174" t="s">
        <v>54</v>
      </c>
      <c r="AC40" s="152" t="e">
        <f t="shared" si="3"/>
        <v>#REF!</v>
      </c>
    </row>
    <row r="41" spans="1:29" s="41" customFormat="1" ht="15.75" hidden="1" thickBot="1" x14ac:dyDescent="0.3">
      <c r="A41" s="143" t="s">
        <v>56</v>
      </c>
      <c r="B41" s="144">
        <v>43118</v>
      </c>
      <c r="C41" s="195">
        <v>0.375</v>
      </c>
      <c r="D41" s="196">
        <v>0.54166666666666663</v>
      </c>
      <c r="E41" s="196">
        <v>0.58333333333333337</v>
      </c>
      <c r="F41" s="197">
        <v>0.70833333333333337</v>
      </c>
      <c r="G41" s="378"/>
      <c r="H41" s="202" t="s">
        <v>44</v>
      </c>
      <c r="I41" s="146" t="e">
        <f>IF(H41="Normal",#REF!,IF(H41="Recup",#REF!,IF(H41="CP journée",#REF!,IF(H41="Enceinte",#REF!,IF(H41="temps partiel",#REF!,IF(H41="Sans solde",#REF!,IF(H41="Arrêt",#REF!,IF(H41="CP matin",#REF!,IF(H41="Déplacement",#REF!,IF(H41="CP Après-midi",#REF!,IF(H41="Férié",#REF!,IF(H41="Maternité",#REF!,0))))))))))))</f>
        <v>#REF!</v>
      </c>
      <c r="J41" s="145" t="e">
        <f>IF(H41="Demi CP",I41,IF(AND(H41="Déplacement",N41="Arrivée Chine",B41&gt;=#REF!,B41&lt;=#REF!),(D41-C41)+(F41-E41)-#REF!,IF(AND(H41="Déplacement",N41="Arrivée Chine",B41&gt;#REF!,B41&lt;#REF!),(D41-C41)+(F41-E41)-#REF!,IF(AND(H41="Déplacement",N41="Arrivée Chine",B41&gt;#REF!),(D41-C41)+(F41-E41)-#REF!,IF(AND(H41="Déplacement",((D41-C41)+(F41-E41))&lt;I41),I41,IF(AND(H41="Déplacement",N41="Arrivée Chine",B41&lt;#REF!),(D41-C41)+(F41-E41)-#REF!,IF(AND(H41="Déplacement",N41="Retour Chine",B41&gt;=#REF!,B41&lt;=#REF!),(D41-C41)+(F41-E41)+#REF!,IF(AND(H41="Déplacement",N41="Retour Chine",B41&gt;#REF!,B41&lt;#REF!),(D41-C41)+(F41-E41)+#REF!,IF(AND(H41="Déplacement",N41="Retour Chine",B41&gt;#REF!),(D41-C41)+(F41-E41)+#REF!,IF(AND(H41="Déplacement",((D41-C41)+(F41-E41))&lt;I41),I41,IF(AND(H41="Déplacement",N41="Retour Chine",B41&lt;#REF!),(D41-C41)+(F41-E41)+#REF!,(D41-C41)+(F41-E41))))))))))))</f>
        <v>#REF!</v>
      </c>
      <c r="K41" s="156" t="e">
        <f>IF(L41&gt;0,#REF!-L41,0)</f>
        <v>#REF!</v>
      </c>
      <c r="L41" s="157" t="e">
        <f>IF(OR(H41="Recup"),#REF!-J41,#REF!)</f>
        <v>#REF!</v>
      </c>
      <c r="M41" s="199"/>
      <c r="N41" s="200"/>
      <c r="O41" s="149" t="e">
        <f t="shared" si="0"/>
        <v>#REF!</v>
      </c>
      <c r="P41" s="150" t="str">
        <f t="shared" si="1"/>
        <v/>
      </c>
      <c r="Q41" s="361"/>
      <c r="R41" s="401"/>
      <c r="S41" s="201"/>
      <c r="T41" s="384"/>
      <c r="U41" s="386"/>
      <c r="V41" s="110">
        <v>1</v>
      </c>
      <c r="W41" s="98" t="e">
        <f>IF(M44="",J44*24,0)</f>
        <v>#REF!</v>
      </c>
      <c r="X41" s="111" t="s">
        <v>57</v>
      </c>
      <c r="Y41" s="112">
        <f>COUNTIF(H38:H42,"Arrêt")</f>
        <v>0</v>
      </c>
      <c r="Z41" s="107">
        <f>COUNTIF(H38:H42,"Férié")</f>
        <v>0</v>
      </c>
      <c r="AA41" s="91"/>
      <c r="AB41" s="175" t="s">
        <v>57</v>
      </c>
      <c r="AC41" s="152">
        <f t="shared" si="3"/>
        <v>0</v>
      </c>
    </row>
    <row r="42" spans="1:29" s="41" customFormat="1" ht="15.75" hidden="1" customHeight="1" thickBot="1" x14ac:dyDescent="0.3">
      <c r="A42" s="143" t="s">
        <v>58</v>
      </c>
      <c r="B42" s="144">
        <v>43119</v>
      </c>
      <c r="C42" s="195">
        <v>0.375</v>
      </c>
      <c r="D42" s="196">
        <v>0.54166666666666663</v>
      </c>
      <c r="E42" s="196">
        <v>0.58333333333333337</v>
      </c>
      <c r="F42" s="197">
        <v>0.72916666666666663</v>
      </c>
      <c r="G42" s="378"/>
      <c r="H42" s="198" t="s">
        <v>44</v>
      </c>
      <c r="I42" s="146" t="e">
        <f>IF(H42="Normal",#REF!,IF(H42="Recup",#REF!,IF(H42="CP journée",#REF!,IF(H42="Enceinte",#REF!,IF(H42="temps partiel",#REF!,IF(H42="Sans solde",#REF!,IF(H42="Arrêt",#REF!,IF(H42="CP matin",#REF!,IF(H42="Déplacement",#REF!,IF(H42="CP Après-midi",#REF!,IF(H42="Férié",#REF!,IF(H42="Maternité",#REF!,0))))))))))))</f>
        <v>#REF!</v>
      </c>
      <c r="J42" s="145" t="e">
        <f>IF(H42="Demi CP",I42,IF(AND(H42="Déplacement",N42="Arrivée Chine",B42&gt;=#REF!,B42&lt;=#REF!),(D42-C42)+(F42-E42)-#REF!,IF(AND(H42="Déplacement",N42="Arrivée Chine",B42&gt;#REF!,B42&lt;#REF!),(D42-C42)+(F42-E42)-#REF!,IF(AND(H42="Déplacement",N42="Arrivée Chine",B42&gt;#REF!),(D42-C42)+(F42-E42)-#REF!,IF(AND(H42="Déplacement",((D42-C42)+(F42-E42))&lt;I42),I42,IF(AND(H42="Déplacement",N42="Arrivée Chine",B42&lt;#REF!),(D42-C42)+(F42-E42)-#REF!,IF(AND(H42="Déplacement",N42="Retour Chine",B42&gt;=#REF!,B42&lt;=#REF!),(D42-C42)+(F42-E42)+#REF!,IF(AND(H42="Déplacement",N42="Retour Chine",B42&gt;#REF!,B42&lt;#REF!),(D42-C42)+(F42-E42)+#REF!,IF(AND(H42="Déplacement",N42="Retour Chine",B42&gt;#REF!),(D42-C42)+(F42-E42)+#REF!,IF(AND(H42="Déplacement",((D42-C42)+(F42-E42))&lt;I42),I42,IF(AND(H42="Déplacement",N42="Retour Chine",B42&lt;#REF!),(D42-C42)+(F42-E42)+#REF!,(D42-C42)+(F42-E42))))))))))))</f>
        <v>#REF!</v>
      </c>
      <c r="K42" s="153" t="e">
        <f>IF(L42&gt;0,#REF!-L42,0)</f>
        <v>#REF!</v>
      </c>
      <c r="L42" s="154" t="e">
        <f>IF(OR(H42="Recup"),#REF!-J42,#REF!)</f>
        <v>#REF!</v>
      </c>
      <c r="M42" s="199"/>
      <c r="N42" s="200"/>
      <c r="O42" s="149" t="e">
        <f t="shared" si="0"/>
        <v>#REF!</v>
      </c>
      <c r="P42" s="150" t="str">
        <f t="shared" si="1"/>
        <v/>
      </c>
      <c r="Q42" s="361"/>
      <c r="R42" s="401"/>
      <c r="S42" s="201" t="s">
        <v>154</v>
      </c>
      <c r="T42" s="384"/>
      <c r="U42" s="386"/>
      <c r="V42" s="113" t="s">
        <v>3</v>
      </c>
      <c r="W42" s="114" t="e">
        <f>IF(G38="Enceinte",(SUM(L38:L42))-COUNTIF(H38:H42,"Recup")*#REF!,SUM(L38:L42))</f>
        <v>#REF!</v>
      </c>
      <c r="X42" s="115" t="s">
        <v>59</v>
      </c>
      <c r="Y42" s="116">
        <f>COUNTIF(H38:H42,"sans solde")</f>
        <v>0</v>
      </c>
      <c r="Z42" s="328" t="s">
        <v>148</v>
      </c>
      <c r="AA42" s="91"/>
      <c r="AB42" s="176" t="s">
        <v>59</v>
      </c>
      <c r="AC42" s="152">
        <f t="shared" si="3"/>
        <v>0</v>
      </c>
    </row>
    <row r="43" spans="1:29" s="41" customFormat="1" ht="15.75" hidden="1" thickBot="1" x14ac:dyDescent="0.3">
      <c r="A43" s="143" t="s">
        <v>60</v>
      </c>
      <c r="B43" s="144">
        <v>43120</v>
      </c>
      <c r="C43" s="203"/>
      <c r="D43" s="204"/>
      <c r="E43" s="204"/>
      <c r="F43" s="205"/>
      <c r="G43" s="378"/>
      <c r="H43" s="206"/>
      <c r="I43" s="146">
        <f>IF(H43="Normal",#REF!,IF(H43="Recup",#REF!,IF(H43="CP journée",#REF!,IF(H43="Enceinte",#REF!,IF(H43="temps partiel",#REF!,IF(H43="Sans solde",#REF!,IF(H43="Arrêt",#REF!,IF(H43="CP matin",#REF!,IF(H43="Déplacement",#REF!,IF(H43="CP Après-midi",#REF!,IF(H43="Férié",#REF!,IF(H43="Maternité",#REF!,0))))))))))))</f>
        <v>0</v>
      </c>
      <c r="J43" s="145" t="e">
        <f>IF(H43="Demi CP",I43,IF(AND(H43="Déplacement",N43="Arrivée Chine",B43&gt;=#REF!,B43&lt;=#REF!),(D43-C43)+(F43-E43)-#REF!,IF(AND(H43="Déplacement",N43="Arrivée Chine",B43&gt;#REF!,B43&lt;#REF!),(D43-C43)+(F43-E43)-#REF!,IF(AND(H43="Déplacement",N43="Arrivée Chine",B43&gt;#REF!),(D43-C43)+(F43-E43)-#REF!,IF(AND(H43="Déplacement",((D43-C43)+(F43-E43))&lt;I43),I43,IF(AND(H43="Déplacement",N43="Arrivée Chine",B43&lt;#REF!),(D43-C43)+(F43-E43)-#REF!,IF(AND(H43="Déplacement",N43="Retour Chine",B43&gt;=#REF!,B43&lt;=#REF!),(D43-C43)+(F43-E43)+#REF!,IF(AND(H43="Déplacement",N43="Retour Chine",B43&gt;#REF!,B43&lt;#REF!),(D43-C43)+(F43-E43)+#REF!,IF(AND(H43="Déplacement",N43="Retour Chine",B43&gt;#REF!),(D43-C43)+(F43-E43)+#REF!,IF(AND(H43="Déplacement",((D43-C43)+(F43-E43))&lt;I43),I43,IF(AND(H43="Déplacement",N43="Retour Chine",B43&lt;#REF!),(D43-C43)+(F43-E43)+#REF!,(D43-C43)+(F43-E43))))))))))))</f>
        <v>#REF!</v>
      </c>
      <c r="K43" s="161" t="e">
        <f>IF(L43&gt;0,#REF!-L43,0)</f>
        <v>#REF!</v>
      </c>
      <c r="L43" s="162" t="e">
        <f>IF(OR(H43="Recup"),#REF!-J43,#REF!)</f>
        <v>#REF!</v>
      </c>
      <c r="M43" s="199"/>
      <c r="N43" s="200"/>
      <c r="O43" s="149" t="e">
        <f t="shared" si="0"/>
        <v>#REF!</v>
      </c>
      <c r="P43" s="150" t="str">
        <f t="shared" si="1"/>
        <v/>
      </c>
      <c r="Q43" s="361"/>
      <c r="R43" s="401"/>
      <c r="S43" s="201"/>
      <c r="T43" s="384"/>
      <c r="U43" s="386"/>
      <c r="V43" s="119" t="s">
        <v>61</v>
      </c>
      <c r="W43" s="120" t="e">
        <f>IF(AND(G38="Temps partiel",Y40&gt;0),Y40-W44-W40-W41,0)</f>
        <v>#REF!</v>
      </c>
      <c r="X43" s="121" t="s">
        <v>62</v>
      </c>
      <c r="Y43" s="122">
        <f>COUNTIF(H38:H42,"CP journée")+(COUNTIF(H38:H42,"CP matin"))/2+(COUNTIF(H38:H42,"CP Après-midi"))/2</f>
        <v>0</v>
      </c>
      <c r="Z43" s="329"/>
      <c r="AA43" s="91"/>
      <c r="AB43" s="177" t="s">
        <v>62</v>
      </c>
      <c r="AC43" s="152">
        <f t="shared" si="3"/>
        <v>7</v>
      </c>
    </row>
    <row r="44" spans="1:29" s="41" customFormat="1" ht="15.75" hidden="1" thickBot="1" x14ac:dyDescent="0.3">
      <c r="A44" s="164" t="s">
        <v>64</v>
      </c>
      <c r="B44" s="165">
        <v>43121</v>
      </c>
      <c r="C44" s="207"/>
      <c r="D44" s="208"/>
      <c r="E44" s="208"/>
      <c r="F44" s="209"/>
      <c r="G44" s="379"/>
      <c r="H44" s="210"/>
      <c r="I44" s="166">
        <f>IF(H44="Normal",#REF!,IF(H44="Recup",#REF!,IF(H44="CP journée",#REF!,IF(H44="Enceinte",#REF!,IF(H44="temps partiel",#REF!,IF(H44="Sans solde",#REF!,IF(H44="Arrêt",#REF!,IF(H44="CP matin",#REF!,IF(H44="Déplacement",#REF!,IF(H44="CP Après-midi",#REF!,IF(H44="Férié",#REF!,IF(H44="Maternité",#REF!,0))))))))))))</f>
        <v>0</v>
      </c>
      <c r="J44" s="167" t="e">
        <f>IF(H44="Demi CP",I44,IF(AND(H44="Déplacement",N44="Arrivée Chine",B44&gt;=#REF!,B44&lt;=#REF!),(D44-C44)+(F44-E44)-#REF!,IF(AND(H44="Déplacement",N44="Arrivée Chine",B44&gt;#REF!,B44&lt;#REF!),(D44-C44)+(F44-E44)-#REF!,IF(AND(H44="Déplacement",N44="Arrivée Chine",B44&gt;#REF!),(D44-C44)+(F44-E44)-#REF!,IF(AND(H44="Déplacement",((D44-C44)+(F44-E44))&lt;I44),I44,IF(AND(H44="Déplacement",N44="Arrivée Chine",B44&lt;#REF!),(D44-C44)+(F44-E44)-#REF!,IF(AND(H44="Déplacement",N44="Retour Chine",B44&gt;=#REF!,B44&lt;=#REF!),(D44-C44)+(F44-E44)+#REF!,IF(AND(H44="Déplacement",N44="Retour Chine",B44&gt;#REF!,B44&lt;#REF!),(D44-C44)+(F44-E44)+#REF!,IF(AND(H44="Déplacement",N44="Retour Chine",B44&gt;#REF!),(D44-C44)+(F44-E44)+#REF!,IF(AND(H44="Déplacement",((D44-C44)+(F44-E44))&lt;I44),I44,IF(AND(H44="Déplacement",N44="Retour Chine",B44&lt;#REF!),(D44-C44)+(F44-E44)+#REF!,(D44-C44)+(F44-E44))))))))))))</f>
        <v>#REF!</v>
      </c>
      <c r="K44" s="168" t="e">
        <f>IF(L44&gt;0,#REF!-L44,0)</f>
        <v>#REF!</v>
      </c>
      <c r="L44" s="169" t="e">
        <f>IF(OR(H44="Recup"),#REF!-J44,#REF!)</f>
        <v>#REF!</v>
      </c>
      <c r="M44" s="211"/>
      <c r="N44" s="212"/>
      <c r="O44" s="170" t="e">
        <f t="shared" si="0"/>
        <v>#REF!</v>
      </c>
      <c r="P44" s="171" t="str">
        <f t="shared" si="1"/>
        <v/>
      </c>
      <c r="Q44" s="362"/>
      <c r="R44" s="402"/>
      <c r="S44" s="213"/>
      <c r="T44" s="384"/>
      <c r="U44" s="387"/>
      <c r="V44" s="129" t="s">
        <v>65</v>
      </c>
      <c r="W44" s="130" t="e">
        <f>IF(AND(G38="Temps partiel",Y40&gt;3),Y40-3-W40-W41,0)</f>
        <v>#REF!</v>
      </c>
      <c r="X44" s="131" t="s">
        <v>66</v>
      </c>
      <c r="Y44" s="132" t="e">
        <f>W38+(W39*1.25)+(W40*1.5)+(W41*2)+(W43*1.1)+(W44*1.25)</f>
        <v>#REF!</v>
      </c>
      <c r="Z44" s="294" t="e">
        <f>IF(SUM(J38:J44)*24-SUM(I38:I44)*24&lt;0,(SUM(J38:J44)*24-SUM(I38:I44)*24),0)</f>
        <v>#REF!</v>
      </c>
      <c r="AA44" s="91"/>
      <c r="AB44" s="178" t="s">
        <v>50</v>
      </c>
      <c r="AC44" s="152">
        <f>Z53+Z25+Z32+Z39</f>
        <v>0</v>
      </c>
    </row>
    <row r="45" spans="1:29" s="41" customFormat="1" ht="15" hidden="1" customHeight="1" x14ac:dyDescent="0.3">
      <c r="A45" s="133" t="s">
        <v>43</v>
      </c>
      <c r="B45" s="134">
        <v>43122</v>
      </c>
      <c r="C45" s="188">
        <v>0.375</v>
      </c>
      <c r="D45" s="189">
        <v>0.54166666666666663</v>
      </c>
      <c r="E45" s="189">
        <v>0.58333333333333337</v>
      </c>
      <c r="F45" s="190">
        <v>0.74305555555555547</v>
      </c>
      <c r="G45" s="377"/>
      <c r="H45" s="191" t="s">
        <v>44</v>
      </c>
      <c r="I45" s="136" t="e">
        <f>IF(H45="Normal",#REF!,IF(H45="Recup",#REF!,IF(H45="CP journée",#REF!,IF(H45="Enceinte",#REF!,IF(H45="temps partiel",#REF!,IF(H45="Sans solde",#REF!,IF(H45="Arrêt",#REF!,IF(H45="CP matin",#REF!,IF(H45="Déplacement",#REF!,IF(H45="CP Après-midi",#REF!,IF(H45="Férié",#REF!,IF(H45="Maternité",#REF!,0))))))))))))</f>
        <v>#REF!</v>
      </c>
      <c r="J45" s="135" t="e">
        <f>IF(H45="Demi CP",I45,IF(AND(H45="Déplacement",N45="Arrivée Chine",B45&gt;=#REF!,B45&lt;=#REF!),(D45-C45)+(F45-E45)-#REF!,IF(AND(H45="Déplacement",N45="Arrivée Chine",B45&gt;#REF!,B45&lt;#REF!),(D45-C45)+(F45-E45)-#REF!,IF(AND(H45="Déplacement",N45="Arrivée Chine",B45&gt;#REF!),(D45-C45)+(F45-E45)-#REF!,IF(AND(H45="Déplacement",((D45-C45)+(F45-E45))&lt;I45),I45,IF(AND(H45="Déplacement",N45="Arrivée Chine",B45&lt;#REF!),(D45-C45)+(F45-E45)-#REF!,IF(AND(H45="Déplacement",N45="Retour Chine",B45&gt;=#REF!,B45&lt;=#REF!),(D45-C45)+(F45-E45)+#REF!,IF(AND(H45="Déplacement",N45="Retour Chine",B45&gt;#REF!,B45&lt;#REF!),(D45-C45)+(F45-E45)+#REF!,IF(AND(H45="Déplacement",N45="Retour Chine",B45&gt;#REF!),(D45-C45)+(F45-E45)+#REF!,IF(AND(H45="Déplacement",((D45-C45)+(F45-E45))&lt;I45),I45,IF(AND(H45="Déplacement",N45="Retour Chine",B45&lt;#REF!),(D45-C45)+(F45-E45)+#REF!,(D45-C45)+(F45-E45))))))))))))</f>
        <v>#REF!</v>
      </c>
      <c r="K45" s="137" t="e">
        <f>IF(L45&gt;0,#REF!-L45,0)</f>
        <v>#REF!</v>
      </c>
      <c r="L45" s="138" t="e">
        <f>IF(OR(H45="Recup"),#REF!-J45,#REF!)</f>
        <v>#REF!</v>
      </c>
      <c r="M45" s="192"/>
      <c r="N45" s="193"/>
      <c r="O45" s="139" t="e">
        <f t="shared" si="0"/>
        <v>#REF!</v>
      </c>
      <c r="P45" s="140" t="str">
        <f t="shared" si="1"/>
        <v/>
      </c>
      <c r="Q45" s="391" t="s">
        <v>45</v>
      </c>
      <c r="R45" s="400" t="s">
        <v>46</v>
      </c>
      <c r="S45" s="194" t="s">
        <v>155</v>
      </c>
      <c r="T45" s="383" t="s">
        <v>47</v>
      </c>
      <c r="U45" s="385" t="s">
        <v>69</v>
      </c>
      <c r="V45" s="86" t="s">
        <v>49</v>
      </c>
      <c r="W45" s="87" t="e">
        <f>IF(AND(G45="",(Y47)&gt;0),Y47-W46-W47,IF(AND(G45="Enceinte",(Y47)&gt;0),Y47-W46-W47,0))</f>
        <v>#REF!</v>
      </c>
      <c r="X45" s="88" t="s">
        <v>34</v>
      </c>
      <c r="Y45" s="89" t="e">
        <f>(SUM(I45:I49)*24+SUM(K45:K49)*24)</f>
        <v>#REF!</v>
      </c>
      <c r="Z45" s="90" t="s">
        <v>50</v>
      </c>
      <c r="AA45" s="91"/>
      <c r="AB45" s="179"/>
      <c r="AC45" s="179"/>
    </row>
    <row r="46" spans="1:29" s="41" customFormat="1" ht="15.75" hidden="1" thickBot="1" x14ac:dyDescent="0.3">
      <c r="A46" s="143" t="s">
        <v>51</v>
      </c>
      <c r="B46" s="144">
        <v>43123</v>
      </c>
      <c r="C46" s="195">
        <v>0.375</v>
      </c>
      <c r="D46" s="196">
        <v>0.54166666666666663</v>
      </c>
      <c r="E46" s="196">
        <v>0.58333333333333337</v>
      </c>
      <c r="F46" s="197">
        <v>0.72222222222222221</v>
      </c>
      <c r="G46" s="378"/>
      <c r="H46" s="198" t="s">
        <v>44</v>
      </c>
      <c r="I46" s="146" t="e">
        <f>IF(H46="Normal",#REF!,IF(H46="Recup",#REF!,IF(H46="CP journée",#REF!,IF(H46="Enceinte",#REF!,IF(H46="temps partiel",#REF!,IF(H46="Sans solde",#REF!,IF(H46="Arrêt",#REF!,IF(H46="CP matin",#REF!,IF(H46="Déplacement",#REF!,IF(H46="CP Après-midi",#REF!,IF(H46="Férié",#REF!,IF(H46="Maternité",#REF!,0))))))))))))</f>
        <v>#REF!</v>
      </c>
      <c r="J46" s="145" t="e">
        <f>IF(H46="Demi CP",I46,IF(AND(H46="Déplacement",N46="Arrivée Chine",B46&gt;=#REF!,B46&lt;=#REF!),(D46-C46)+(F46-E46)-#REF!,IF(AND(H46="Déplacement",N46="Arrivée Chine",B46&gt;#REF!,B46&lt;#REF!),(D46-C46)+(F46-E46)-#REF!,IF(AND(H46="Déplacement",N46="Arrivée Chine",B46&gt;#REF!),(D46-C46)+(F46-E46)-#REF!,IF(AND(H46="Déplacement",((D46-C46)+(F46-E46))&lt;I46),I46,IF(AND(H46="Déplacement",N46="Arrivée Chine",B46&lt;#REF!),(D46-C46)+(F46-E46)-#REF!,IF(AND(H46="Déplacement",N46="Retour Chine",B46&gt;=#REF!,B46&lt;=#REF!),(D46-C46)+(F46-E46)+#REF!,IF(AND(H46="Déplacement",N46="Retour Chine",B46&gt;#REF!,B46&lt;#REF!),(D46-C46)+(F46-E46)+#REF!,IF(AND(H46="Déplacement",N46="Retour Chine",B46&gt;#REF!),(D46-C46)+(F46-E46)+#REF!,IF(AND(H46="Déplacement",((D46-C46)+(F46-E46))&lt;I46),I46,IF(AND(H46="Déplacement",N46="Retour Chine",B46&lt;#REF!),(D46-C46)+(F46-E46)+#REF!,(D46-C46)+(F46-E46))))))))))))</f>
        <v>#REF!</v>
      </c>
      <c r="K46" s="147" t="e">
        <f>IF(L46&gt;0,#REF!-L46,0)</f>
        <v>#REF!</v>
      </c>
      <c r="L46" s="148" t="e">
        <f>IF(OR(H46="Recup"),#REF!-J46,#REF!)</f>
        <v>#REF!</v>
      </c>
      <c r="M46" s="199"/>
      <c r="N46" s="200"/>
      <c r="O46" s="149" t="e">
        <f t="shared" si="0"/>
        <v>#REF!</v>
      </c>
      <c r="P46" s="150" t="str">
        <f t="shared" si="1"/>
        <v/>
      </c>
      <c r="Q46" s="361"/>
      <c r="R46" s="401"/>
      <c r="S46" s="201"/>
      <c r="T46" s="384"/>
      <c r="U46" s="386"/>
      <c r="V46" s="97" t="s">
        <v>52</v>
      </c>
      <c r="W46" s="98" t="e">
        <f>IF(AND(G45="",(Y46-35)&gt;0),(Y46-35-W47-W48),IF(AND(G45="Enceinte",(Y46-35)&gt;0),(Y46-35-W47-W48),0))</f>
        <v>#REF!</v>
      </c>
      <c r="X46" s="99" t="s">
        <v>35</v>
      </c>
      <c r="Y46" s="100" t="e">
        <f>(SUM(J45:J51))*24-(SUM(O45:O51))*24</f>
        <v>#REF!</v>
      </c>
      <c r="Z46" s="101">
        <f>SUM(P45:P51)</f>
        <v>0</v>
      </c>
      <c r="AA46" s="91"/>
      <c r="AB46" s="394" t="s">
        <v>70</v>
      </c>
      <c r="AC46" s="392" t="e">
        <f>Y30+Y37+Y44+Y51</f>
        <v>#REF!</v>
      </c>
    </row>
    <row r="47" spans="1:29" s="41" customFormat="1" ht="15.75" hidden="1" thickBot="1" x14ac:dyDescent="0.3">
      <c r="A47" s="143" t="s">
        <v>53</v>
      </c>
      <c r="B47" s="144">
        <v>43124</v>
      </c>
      <c r="C47" s="195">
        <v>0.375</v>
      </c>
      <c r="D47" s="196">
        <v>0.54166666666666663</v>
      </c>
      <c r="E47" s="196">
        <v>0.58333333333333337</v>
      </c>
      <c r="F47" s="197">
        <v>0.80208333333333337</v>
      </c>
      <c r="G47" s="378"/>
      <c r="H47" s="198" t="s">
        <v>44</v>
      </c>
      <c r="I47" s="146" t="e">
        <f>IF(H47="Normal",#REF!,IF(H47="Recup",#REF!,IF(H47="CP journée",#REF!,IF(H47="Enceinte",#REF!,IF(H47="temps partiel",#REF!,IF(H47="Sans solde",#REF!,IF(H47="Arrêt",#REF!,IF(H47="CP matin",#REF!,IF(H47="Déplacement",#REF!,IF(H47="CP Après-midi",#REF!,IF(H47="Férié",#REF!,IF(H47="Maternité",#REF!,0))))))))))))</f>
        <v>#REF!</v>
      </c>
      <c r="J47" s="145" t="e">
        <f>IF(H47="Demi CP",I47,IF(AND(H47="Déplacement",N47="Arrivée Chine",B47&gt;=#REF!,B47&lt;=#REF!),(D47-C47)+(F47-E47)-#REF!,IF(AND(H47="Déplacement",N47="Arrivée Chine",B47&gt;#REF!,B47&lt;#REF!),(D47-C47)+(F47-E47)-#REF!,IF(AND(H47="Déplacement",N47="Arrivée Chine",B47&gt;#REF!),(D47-C47)+(F47-E47)-#REF!,IF(AND(H47="Déplacement",((D47-C47)+(F47-E47))&lt;I47),I47,IF(AND(H47="Déplacement",N47="Arrivée Chine",B47&lt;#REF!),(D47-C47)+(F47-E47)-#REF!,IF(AND(H47="Déplacement",N47="Retour Chine",B47&gt;=#REF!,B47&lt;=#REF!),(D47-C47)+(F47-E47)+#REF!,IF(AND(H47="Déplacement",N47="Retour Chine",B47&gt;#REF!,B47&lt;#REF!),(D47-C47)+(F47-E47)+#REF!,IF(AND(H47="Déplacement",N47="Retour Chine",B47&gt;#REF!),(D47-C47)+(F47-E47)+#REF!,IF(AND(H47="Déplacement",((D47-C47)+(F47-E47))&lt;I47),I47,IF(AND(H47="Déplacement",N47="Retour Chine",B47&lt;#REF!),(D47-C47)+(F47-E47)+#REF!,(D47-C47)+(F47-E47))))))))))))</f>
        <v>#REF!</v>
      </c>
      <c r="K47" s="153" t="e">
        <f>IF(L47&gt;0,#REF!-L47,0)</f>
        <v>#REF!</v>
      </c>
      <c r="L47" s="154" t="e">
        <f>IF(OR(H47="Recup"),#REF!-J47,#REF!)</f>
        <v>#REF!</v>
      </c>
      <c r="M47" s="199"/>
      <c r="N47" s="200"/>
      <c r="O47" s="149" t="e">
        <f t="shared" si="0"/>
        <v>#REF!</v>
      </c>
      <c r="P47" s="150" t="str">
        <f t="shared" si="1"/>
        <v/>
      </c>
      <c r="Q47" s="361"/>
      <c r="R47" s="401"/>
      <c r="S47" s="201" t="s">
        <v>156</v>
      </c>
      <c r="T47" s="384"/>
      <c r="U47" s="386"/>
      <c r="V47" s="104">
        <v>0.5</v>
      </c>
      <c r="W47" s="98" t="e">
        <f>IF((Y46-43)&lt;0,0,(Y46-43))</f>
        <v>#REF!</v>
      </c>
      <c r="X47" s="105" t="s">
        <v>54</v>
      </c>
      <c r="Y47" s="106" t="e">
        <f>(Y46-Y45)-J51*24</f>
        <v>#REF!</v>
      </c>
      <c r="Z47" s="107" t="s">
        <v>55</v>
      </c>
      <c r="AA47" s="91"/>
      <c r="AB47" s="395"/>
      <c r="AC47" s="393"/>
    </row>
    <row r="48" spans="1:29" s="41" customFormat="1" ht="15.75" hidden="1" thickBot="1" x14ac:dyDescent="0.3">
      <c r="A48" s="143" t="s">
        <v>56</v>
      </c>
      <c r="B48" s="144">
        <v>43125</v>
      </c>
      <c r="C48" s="195">
        <v>0.375</v>
      </c>
      <c r="D48" s="196">
        <v>0.54166666666666663</v>
      </c>
      <c r="E48" s="196">
        <v>0.58333333333333337</v>
      </c>
      <c r="F48" s="197">
        <v>0.80208333333333337</v>
      </c>
      <c r="G48" s="378"/>
      <c r="H48" s="202" t="s">
        <v>44</v>
      </c>
      <c r="I48" s="146" t="e">
        <f>IF(H48="Normal",#REF!,IF(H48="Recup",#REF!,IF(H48="CP journée",#REF!,IF(H48="Enceinte",#REF!,IF(H48="temps partiel",#REF!,IF(H48="Sans solde",#REF!,IF(H48="Arrêt",#REF!,IF(H48="CP matin",#REF!,IF(H48="Déplacement",#REF!,IF(H48="CP Après-midi",#REF!,IF(H48="Férié",#REF!,IF(H48="Maternité",#REF!,0))))))))))))</f>
        <v>#REF!</v>
      </c>
      <c r="J48" s="145" t="e">
        <f>IF(H48="Demi CP",I48,IF(AND(H48="Déplacement",N48="Arrivée Chine",B48&gt;=#REF!,B48&lt;=#REF!),(D48-C48)+(F48-E48)-#REF!,IF(AND(H48="Déplacement",N48="Arrivée Chine",B48&gt;#REF!,B48&lt;#REF!),(D48-C48)+(F48-E48)-#REF!,IF(AND(H48="Déplacement",N48="Arrivée Chine",B48&gt;#REF!),(D48-C48)+(F48-E48)-#REF!,IF(AND(H48="Déplacement",((D48-C48)+(F48-E48))&lt;I48),I48,IF(AND(H48="Déplacement",N48="Arrivée Chine",B48&lt;#REF!),(D48-C48)+(F48-E48)-#REF!,IF(AND(H48="Déplacement",N48="Retour Chine",B48&gt;=#REF!,B48&lt;=#REF!),(D48-C48)+(F48-E48)+#REF!,IF(AND(H48="Déplacement",N48="Retour Chine",B48&gt;#REF!,B48&lt;#REF!),(D48-C48)+(F48-E48)+#REF!,IF(AND(H48="Déplacement",N48="Retour Chine",B48&gt;#REF!),(D48-C48)+(F48-E48)+#REF!,IF(AND(H48="Déplacement",((D48-C48)+(F48-E48))&lt;I48),I48,IF(AND(H48="Déplacement",N48="Retour Chine",B48&lt;#REF!),(D48-C48)+(F48-E48)+#REF!,(D48-C48)+(F48-E48))))))))))))</f>
        <v>#REF!</v>
      </c>
      <c r="K48" s="156" t="e">
        <f>IF(L48&gt;0,#REF!-L48,0)</f>
        <v>#REF!</v>
      </c>
      <c r="L48" s="157" t="e">
        <f>IF(OR(H48="Recup"),#REF!-J48,#REF!)</f>
        <v>#REF!</v>
      </c>
      <c r="M48" s="199"/>
      <c r="N48" s="200"/>
      <c r="O48" s="149" t="e">
        <f t="shared" si="0"/>
        <v>#REF!</v>
      </c>
      <c r="P48" s="150" t="str">
        <f t="shared" si="1"/>
        <v/>
      </c>
      <c r="Q48" s="361"/>
      <c r="R48" s="401"/>
      <c r="S48" s="201" t="s">
        <v>157</v>
      </c>
      <c r="T48" s="384"/>
      <c r="U48" s="386"/>
      <c r="V48" s="110">
        <v>1</v>
      </c>
      <c r="W48" s="98" t="e">
        <f>IF(M51="",J51*24,0)</f>
        <v>#REF!</v>
      </c>
      <c r="X48" s="111" t="s">
        <v>57</v>
      </c>
      <c r="Y48" s="112">
        <f>COUNTIF(H45:H49,"Arrêt")</f>
        <v>0</v>
      </c>
      <c r="Z48" s="107">
        <f>COUNTIF(H45:H49,"Férié")</f>
        <v>0</v>
      </c>
      <c r="AA48" s="91"/>
    </row>
    <row r="49" spans="1:29" s="41" customFormat="1" ht="15.75" hidden="1" customHeight="1" thickBot="1" x14ac:dyDescent="0.3">
      <c r="A49" s="143" t="s">
        <v>58</v>
      </c>
      <c r="B49" s="144">
        <v>43126</v>
      </c>
      <c r="C49" s="195">
        <v>0.375</v>
      </c>
      <c r="D49" s="196">
        <v>0.55208333333333337</v>
      </c>
      <c r="E49" s="196">
        <v>0.57291666666666663</v>
      </c>
      <c r="F49" s="197">
        <v>0.70833333333333337</v>
      </c>
      <c r="G49" s="378"/>
      <c r="H49" s="198" t="s">
        <v>44</v>
      </c>
      <c r="I49" s="146" t="e">
        <f>IF(H49="Normal",#REF!,IF(H49="Recup",#REF!,IF(H49="CP journée",#REF!,IF(H49="Enceinte",#REF!,IF(H49="temps partiel",#REF!,IF(H49="Sans solde",#REF!,IF(H49="Arrêt",#REF!,IF(H49="CP matin",#REF!,IF(H49="Déplacement",#REF!,IF(H49="CP Après-midi",#REF!,IF(H49="Férié",#REF!,IF(H49="Maternité",#REF!,0))))))))))))</f>
        <v>#REF!</v>
      </c>
      <c r="J49" s="145" t="e">
        <f>IF(H49="Demi CP",I49,IF(AND(H49="Déplacement",N49="Arrivée Chine",B49&gt;=#REF!,B49&lt;=#REF!),(D49-C49)+(F49-E49)-#REF!,IF(AND(H49="Déplacement",N49="Arrivée Chine",B49&gt;#REF!,B49&lt;#REF!),(D49-C49)+(F49-E49)-#REF!,IF(AND(H49="Déplacement",N49="Arrivée Chine",B49&gt;#REF!),(D49-C49)+(F49-E49)-#REF!,IF(AND(H49="Déplacement",((D49-C49)+(F49-E49))&lt;I49),I49,IF(AND(H49="Déplacement",N49="Arrivée Chine",B49&lt;#REF!),(D49-C49)+(F49-E49)-#REF!,IF(AND(H49="Déplacement",N49="Retour Chine",B49&gt;=#REF!,B49&lt;=#REF!),(D49-C49)+(F49-E49)+#REF!,IF(AND(H49="Déplacement",N49="Retour Chine",B49&gt;#REF!,B49&lt;#REF!),(D49-C49)+(F49-E49)+#REF!,IF(AND(H49="Déplacement",N49="Retour Chine",B49&gt;#REF!),(D49-C49)+(F49-E49)+#REF!,IF(AND(H49="Déplacement",((D49-C49)+(F49-E49))&lt;I49),I49,IF(AND(H49="Déplacement",N49="Retour Chine",B49&lt;#REF!),(D49-C49)+(F49-E49)+#REF!,(D49-C49)+(F49-E49))))))))))))</f>
        <v>#REF!</v>
      </c>
      <c r="K49" s="153" t="e">
        <f>IF(L49&gt;0,#REF!-L49,0)</f>
        <v>#REF!</v>
      </c>
      <c r="L49" s="154" t="e">
        <f>IF(OR(H49="Recup"),#REF!-J49,#REF!)</f>
        <v>#REF!</v>
      </c>
      <c r="M49" s="199"/>
      <c r="N49" s="200"/>
      <c r="O49" s="149" t="e">
        <f t="shared" si="0"/>
        <v>#REF!</v>
      </c>
      <c r="P49" s="150" t="str">
        <f t="shared" si="1"/>
        <v/>
      </c>
      <c r="Q49" s="361"/>
      <c r="R49" s="401"/>
      <c r="S49" s="201" t="s">
        <v>158</v>
      </c>
      <c r="T49" s="384"/>
      <c r="U49" s="386"/>
      <c r="V49" s="113" t="s">
        <v>3</v>
      </c>
      <c r="W49" s="114" t="e">
        <f>IF(G45="Enceinte",(SUM(L45:L49))-COUNTIF(H45:H49,"Recup")*#REF!,SUM(L45:L49))</f>
        <v>#REF!</v>
      </c>
      <c r="X49" s="115" t="s">
        <v>59</v>
      </c>
      <c r="Y49" s="116">
        <f>COUNTIF(H45:H49,"sans solde")</f>
        <v>0</v>
      </c>
      <c r="Z49" s="328" t="s">
        <v>148</v>
      </c>
      <c r="AA49" s="91"/>
    </row>
    <row r="50" spans="1:29" s="41" customFormat="1" ht="15.75" hidden="1" thickBot="1" x14ac:dyDescent="0.3">
      <c r="A50" s="143" t="s">
        <v>60</v>
      </c>
      <c r="B50" s="144">
        <v>43127</v>
      </c>
      <c r="C50" s="203"/>
      <c r="D50" s="204"/>
      <c r="E50" s="204"/>
      <c r="F50" s="205"/>
      <c r="G50" s="378"/>
      <c r="H50" s="206"/>
      <c r="I50" s="146">
        <f>IF(H50="Normal",#REF!,IF(H50="Recup",#REF!,IF(H50="CP journée",#REF!,IF(H50="Enceinte",#REF!,IF(H50="temps partiel",#REF!,IF(H50="Sans solde",#REF!,IF(H50="Arrêt",#REF!,IF(H50="CP matin",#REF!,IF(H50="Déplacement",#REF!,IF(H50="CP Après-midi",#REF!,IF(H50="Férié",#REF!,IF(H50="Maternité",#REF!,0))))))))))))</f>
        <v>0</v>
      </c>
      <c r="J50" s="145" t="e">
        <f>IF(H50="Demi CP",I50,IF(AND(H50="Déplacement",N50="Arrivée Chine",B50&gt;=#REF!,B50&lt;=#REF!),(D50-C50)+(F50-E50)-#REF!,IF(AND(H50="Déplacement",N50="Arrivée Chine",B50&gt;#REF!,B50&lt;#REF!),(D50-C50)+(F50-E50)-#REF!,IF(AND(H50="Déplacement",N50="Arrivée Chine",B50&gt;#REF!),(D50-C50)+(F50-E50)-#REF!,IF(AND(H50="Déplacement",((D50-C50)+(F50-E50))&lt;I50),I50,IF(AND(H50="Déplacement",N50="Arrivée Chine",B50&lt;#REF!),(D50-C50)+(F50-E50)-#REF!,IF(AND(H50="Déplacement",N50="Retour Chine",B50&gt;=#REF!,B50&lt;=#REF!),(D50-C50)+(F50-E50)+#REF!,IF(AND(H50="Déplacement",N50="Retour Chine",B50&gt;#REF!,B50&lt;#REF!),(D50-C50)+(F50-E50)+#REF!,IF(AND(H50="Déplacement",N50="Retour Chine",B50&gt;#REF!),(D50-C50)+(F50-E50)+#REF!,IF(AND(H50="Déplacement",((D50-C50)+(F50-E50))&lt;I50),I50,IF(AND(H50="Déplacement",N50="Retour Chine",B50&lt;#REF!),(D50-C50)+(F50-E50)+#REF!,(D50-C50)+(F50-E50))))))))))))</f>
        <v>#REF!</v>
      </c>
      <c r="K50" s="161" t="e">
        <f>IF(L50&gt;0,#REF!-L50,0)</f>
        <v>#REF!</v>
      </c>
      <c r="L50" s="162" t="e">
        <f>IF(OR(H50="Recup"),#REF!-J50,#REF!)</f>
        <v>#REF!</v>
      </c>
      <c r="M50" s="199"/>
      <c r="N50" s="200"/>
      <c r="O50" s="149" t="e">
        <f t="shared" si="0"/>
        <v>#REF!</v>
      </c>
      <c r="P50" s="150" t="str">
        <f t="shared" si="1"/>
        <v/>
      </c>
      <c r="Q50" s="361"/>
      <c r="R50" s="401"/>
      <c r="S50" s="219"/>
      <c r="T50" s="384"/>
      <c r="U50" s="386"/>
      <c r="V50" s="119" t="s">
        <v>61</v>
      </c>
      <c r="W50" s="120" t="e">
        <f>IF(AND(G45="Temps partiel",Y47&gt;0),Y47-W51-W47-W48,0)</f>
        <v>#REF!</v>
      </c>
      <c r="X50" s="121" t="s">
        <v>62</v>
      </c>
      <c r="Y50" s="122">
        <f>COUNTIF(H45:H49,"CP journée")+(COUNTIF(H45:H49,"CP matin"))/2+(COUNTIF(H45:H49,"CP Après-midi"))/2</f>
        <v>0</v>
      </c>
      <c r="Z50" s="329"/>
      <c r="AA50" s="91"/>
    </row>
    <row r="51" spans="1:29" s="41" customFormat="1" ht="15.75" hidden="1" thickBot="1" x14ac:dyDescent="0.3">
      <c r="A51" s="164" t="s">
        <v>64</v>
      </c>
      <c r="B51" s="165">
        <v>43128</v>
      </c>
      <c r="C51" s="207"/>
      <c r="D51" s="208"/>
      <c r="E51" s="208"/>
      <c r="F51" s="209"/>
      <c r="G51" s="379"/>
      <c r="H51" s="210"/>
      <c r="I51" s="166">
        <f>IF(H51="Normal",#REF!,IF(H51="Recup",#REF!,IF(H51="CP journée",#REF!,IF(H51="Enceinte",#REF!,IF(H51="temps partiel",#REF!,IF(H51="Sans solde",#REF!,IF(H51="Arrêt",#REF!,IF(H51="CP matin",#REF!,IF(H51="Déplacement",#REF!,IF(H51="CP Après-midi",#REF!,IF(H51="Férié",#REF!,IF(H51="Maternité",#REF!,0))))))))))))</f>
        <v>0</v>
      </c>
      <c r="J51" s="167" t="e">
        <f>IF(H51="Demi CP",I51,IF(AND(H51="Déplacement",N51="Arrivée Chine",B51&gt;=#REF!,B51&lt;=#REF!),(D51-C51)+(F51-E51)-#REF!,IF(AND(H51="Déplacement",N51="Arrivée Chine",B51&gt;#REF!,B51&lt;#REF!),(D51-C51)+(F51-E51)-#REF!,IF(AND(H51="Déplacement",N51="Arrivée Chine",B51&gt;#REF!),(D51-C51)+(F51-E51)-#REF!,IF(AND(H51="Déplacement",((D51-C51)+(F51-E51))&lt;I51),I51,IF(AND(H51="Déplacement",N51="Arrivée Chine",B51&lt;#REF!),(D51-C51)+(F51-E51)-#REF!,IF(AND(H51="Déplacement",N51="Retour Chine",B51&gt;=#REF!,B51&lt;=#REF!),(D51-C51)+(F51-E51)+#REF!,IF(AND(H51="Déplacement",N51="Retour Chine",B51&gt;#REF!,B51&lt;#REF!),(D51-C51)+(F51-E51)+#REF!,IF(AND(H51="Déplacement",N51="Retour Chine",B51&gt;#REF!),(D51-C51)+(F51-E51)+#REF!,IF(AND(H51="Déplacement",((D51-C51)+(F51-E51))&lt;I51),I51,IF(AND(H51="Déplacement",N51="Retour Chine",B51&lt;#REF!),(D51-C51)+(F51-E51)+#REF!,(D51-C51)+(F51-E51))))))))))))</f>
        <v>#REF!</v>
      </c>
      <c r="K51" s="168" t="e">
        <f>IF(L51&gt;0,#REF!-L51,0)</f>
        <v>#REF!</v>
      </c>
      <c r="L51" s="169" t="e">
        <f>IF(OR(H51="Recup"),#REF!-J51,#REF!)</f>
        <v>#REF!</v>
      </c>
      <c r="M51" s="211"/>
      <c r="N51" s="212"/>
      <c r="O51" s="170" t="e">
        <f t="shared" si="0"/>
        <v>#REF!</v>
      </c>
      <c r="P51" s="171" t="str">
        <f t="shared" si="1"/>
        <v/>
      </c>
      <c r="Q51" s="362"/>
      <c r="R51" s="402"/>
      <c r="S51" s="213"/>
      <c r="T51" s="384"/>
      <c r="U51" s="387"/>
      <c r="V51" s="129" t="s">
        <v>65</v>
      </c>
      <c r="W51" s="130" t="e">
        <f>IF(AND(G45="Temps partiel",Y47&gt;3),Y47-3-W47-W48,0)</f>
        <v>#REF!</v>
      </c>
      <c r="X51" s="131" t="s">
        <v>66</v>
      </c>
      <c r="Y51" s="132" t="e">
        <f>W45+(W46*1.25)+(W47*1.5)+(W48*2)+(W50*1.1)+(W51*1.25)</f>
        <v>#REF!</v>
      </c>
      <c r="Z51" s="294" t="e">
        <f>IF(SUM(J45:J51)*24-SUM(I45:I51)*24&lt;0,(SUM(J45:J51)*24-SUM(I45:I51)*24),0)</f>
        <v>#REF!</v>
      </c>
      <c r="AA51" s="91"/>
    </row>
    <row r="52" spans="1:29" s="41" customFormat="1" ht="15" hidden="1" customHeight="1" x14ac:dyDescent="0.3">
      <c r="A52" s="133" t="s">
        <v>43</v>
      </c>
      <c r="B52" s="180">
        <v>43129</v>
      </c>
      <c r="C52" s="188">
        <v>0.375</v>
      </c>
      <c r="D52" s="189">
        <v>0.54166666666666663</v>
      </c>
      <c r="E52" s="189">
        <v>0.58333333333333337</v>
      </c>
      <c r="F52" s="190">
        <v>0.70833333333333337</v>
      </c>
      <c r="G52" s="377"/>
      <c r="H52" s="191" t="s">
        <v>44</v>
      </c>
      <c r="I52" s="181" t="e">
        <f>IF(H52="Normal",#REF!,IF(H52="Recup",#REF!,IF(H52="CP journée",#REF!,IF(H52="Enceinte",#REF!,IF(H52="temps partiel",#REF!,IF(H52="Sans solde",#REF!,IF(H52="Arrêt",#REF!,IF(H52="CP matin",#REF!,IF(H52="Déplacement",#REF!,IF(H52="CP Après-midi",#REF!,IF(H52="Férié",#REF!,IF(H52="Maternité",#REF!,0))))))))))))</f>
        <v>#REF!</v>
      </c>
      <c r="J52" s="135" t="e">
        <f>IF(H52="Demi CP",I52,IF(AND(H52="Déplacement",N52="Arrivée Chine",B52&gt;=#REF!,B52&lt;=#REF!),(D52-C52)+(F52-E52)-#REF!,IF(AND(H52="Déplacement",N52="Arrivée Chine",B52&gt;#REF!,B52&lt;#REF!),(D52-C52)+(F52-E52)-#REF!,IF(AND(H52="Déplacement",N52="Arrivée Chine",B52&gt;#REF!),(D52-C52)+(F52-E52)-#REF!,IF(AND(H52="Déplacement",((D52-C52)+(F52-E52))&lt;I52),I52,IF(AND(H52="Déplacement",N52="Arrivée Chine",B52&lt;#REF!),(D52-C52)+(F52-E52)-#REF!,IF(AND(H52="Déplacement",N52="Retour Chine",B52&gt;=#REF!,B52&lt;=#REF!),(D52-C52)+(F52-E52)+#REF!,IF(AND(H52="Déplacement",N52="Retour Chine",B52&gt;#REF!,B52&lt;#REF!),(D52-C52)+(F52-E52)+#REF!,IF(AND(H52="Déplacement",N52="Retour Chine",B52&gt;#REF!),(D52-C52)+(F52-E52)+#REF!,IF(AND(H52="Déplacement",((D52-C52)+(F52-E52))&lt;I52),I52,IF(AND(H52="Déplacement",N52="Retour Chine",B52&lt;#REF!),(D52-C52)+(F52-E52)+#REF!,(D52-C52)+(F52-E52))))))))))))</f>
        <v>#REF!</v>
      </c>
      <c r="K52" s="137" t="e">
        <f>IF(L52&gt;0,#REF!-L52,0)</f>
        <v>#REF!</v>
      </c>
      <c r="L52" s="138" t="e">
        <f>IF(OR(H52="Recup"),#REF!-J52,#REF!)</f>
        <v>#REF!</v>
      </c>
      <c r="M52" s="192"/>
      <c r="N52" s="193"/>
      <c r="O52" s="139" t="e">
        <f t="shared" si="0"/>
        <v>#REF!</v>
      </c>
      <c r="P52" s="140" t="str">
        <f t="shared" si="1"/>
        <v/>
      </c>
      <c r="Q52" s="360" t="s">
        <v>45</v>
      </c>
      <c r="R52" s="400" t="s">
        <v>46</v>
      </c>
      <c r="S52" s="194"/>
      <c r="T52" s="383" t="s">
        <v>71</v>
      </c>
      <c r="U52" s="385" t="s">
        <v>72</v>
      </c>
      <c r="V52" s="86" t="s">
        <v>49</v>
      </c>
      <c r="W52" s="87" t="e">
        <f>IF(AND(G52="",(Y54)&gt;0),Y54-W53-W54,IF(AND(G52="Enceinte",(Y54)&gt;0),Y54-W53-W54,0))</f>
        <v>#REF!</v>
      </c>
      <c r="X52" s="88" t="s">
        <v>34</v>
      </c>
      <c r="Y52" s="89" t="e">
        <f>(SUM(I52:I56)*24+SUM(K52:K56)*24)</f>
        <v>#REF!</v>
      </c>
      <c r="Z52" s="90" t="s">
        <v>50</v>
      </c>
      <c r="AA52" s="91"/>
    </row>
    <row r="53" spans="1:29" s="41" customFormat="1" ht="15.75" hidden="1" thickBot="1" x14ac:dyDescent="0.3">
      <c r="A53" s="143" t="s">
        <v>51</v>
      </c>
      <c r="B53" s="182">
        <v>43130</v>
      </c>
      <c r="C53" s="195">
        <v>0.375</v>
      </c>
      <c r="D53" s="196">
        <v>0.54166666666666663</v>
      </c>
      <c r="E53" s="196">
        <v>0.58333333333333337</v>
      </c>
      <c r="F53" s="197">
        <v>0.70833333333333337</v>
      </c>
      <c r="G53" s="378"/>
      <c r="H53" s="198" t="s">
        <v>44</v>
      </c>
      <c r="I53" s="183" t="e">
        <f>IF(H53="Normal",#REF!,IF(H53="Recup",#REF!,IF(H53="CP journée",#REF!,IF(H53="Enceinte",#REF!,IF(H53="temps partiel",#REF!,IF(H53="Sans solde",#REF!,IF(H53="Arrêt",#REF!,IF(H53="CP matin",#REF!,IF(H53="Déplacement",#REF!,IF(H53="CP Après-midi",#REF!,IF(H53="Férié",#REF!,IF(H53="Maternité",#REF!,0))))))))))))</f>
        <v>#REF!</v>
      </c>
      <c r="J53" s="145" t="e">
        <f>IF(H53="Demi CP",I53,IF(AND(H53="Déplacement",N53="Arrivée Chine",B53&gt;=#REF!,B53&lt;=#REF!),(D53-C53)+(F53-E53)-#REF!,IF(AND(H53="Déplacement",N53="Arrivée Chine",B53&gt;#REF!,B53&lt;#REF!),(D53-C53)+(F53-E53)-#REF!,IF(AND(H53="Déplacement",N53="Arrivée Chine",B53&gt;#REF!),(D53-C53)+(F53-E53)-#REF!,IF(AND(H53="Déplacement",((D53-C53)+(F53-E53))&lt;I53),I53,IF(AND(H53="Déplacement",N53="Arrivée Chine",B53&lt;#REF!),(D53-C53)+(F53-E53)-#REF!,IF(AND(H53="Déplacement",N53="Retour Chine",B53&gt;=#REF!,B53&lt;=#REF!),(D53-C53)+(F53-E53)+#REF!,IF(AND(H53="Déplacement",N53="Retour Chine",B53&gt;#REF!,B53&lt;#REF!),(D53-C53)+(F53-E53)+#REF!,IF(AND(H53="Déplacement",N53="Retour Chine",B53&gt;#REF!),(D53-C53)+(F53-E53)+#REF!,IF(AND(H53="Déplacement",((D53-C53)+(F53-E53))&lt;I53),I53,IF(AND(H53="Déplacement",N53="Retour Chine",B53&lt;#REF!),(D53-C53)+(F53-E53)+#REF!,(D53-C53)+(F53-E53))))))))))))</f>
        <v>#REF!</v>
      </c>
      <c r="K53" s="147" t="e">
        <f>IF(L53&gt;0,#REF!-L53,0)</f>
        <v>#REF!</v>
      </c>
      <c r="L53" s="148" t="e">
        <f>IF(OR(H53="Recup"),#REF!-J53,#REF!)</f>
        <v>#REF!</v>
      </c>
      <c r="M53" s="199"/>
      <c r="N53" s="200"/>
      <c r="O53" s="149" t="e">
        <f t="shared" si="0"/>
        <v>#REF!</v>
      </c>
      <c r="P53" s="150" t="str">
        <f t="shared" si="1"/>
        <v/>
      </c>
      <c r="Q53" s="361"/>
      <c r="R53" s="401"/>
      <c r="S53" s="201"/>
      <c r="T53" s="384"/>
      <c r="U53" s="386"/>
      <c r="V53" s="97" t="s">
        <v>52</v>
      </c>
      <c r="W53" s="98" t="e">
        <f>IF(AND(G52="",(Y53-35)&gt;0),(Y53-35-W54-W55),IF(AND(G52="Enceinte",(Y53-35)&gt;0),(Y53-35-W54-W55),0))</f>
        <v>#REF!</v>
      </c>
      <c r="X53" s="99" t="s">
        <v>35</v>
      </c>
      <c r="Y53" s="100" t="e">
        <f>(SUM(J52:J58))*24-(SUM(O52:O58))*24</f>
        <v>#REF!</v>
      </c>
      <c r="Z53" s="101">
        <f>SUM(P52:P58)</f>
        <v>0</v>
      </c>
      <c r="AA53" s="91"/>
    </row>
    <row r="54" spans="1:29" s="41" customFormat="1" ht="15.75" hidden="1" thickBot="1" x14ac:dyDescent="0.3">
      <c r="A54" s="143" t="s">
        <v>53</v>
      </c>
      <c r="B54" s="182">
        <v>43131</v>
      </c>
      <c r="C54" s="195">
        <v>0.375</v>
      </c>
      <c r="D54" s="196">
        <v>0.54166666666666663</v>
      </c>
      <c r="E54" s="196">
        <v>0.58333333333333337</v>
      </c>
      <c r="F54" s="197">
        <v>0.70833333333333337</v>
      </c>
      <c r="G54" s="378"/>
      <c r="H54" s="198" t="s">
        <v>44</v>
      </c>
      <c r="I54" s="183" t="e">
        <f>IF(H54="Normal",#REF!,IF(H54="Recup",#REF!,IF(H54="CP journée",#REF!,IF(H54="Enceinte",#REF!,IF(H54="temps partiel",#REF!,IF(H54="Sans solde",#REF!,IF(H54="Arrêt",#REF!,IF(H54="CP matin",#REF!,IF(H54="Déplacement",#REF!,IF(H54="CP Après-midi",#REF!,IF(H54="Férié",#REF!,IF(H54="Maternité",#REF!,0))))))))))))</f>
        <v>#REF!</v>
      </c>
      <c r="J54" s="145" t="e">
        <f>IF(H54="Demi CP",I54,IF(AND(H54="Déplacement",N54="Arrivée Chine",B54&gt;=#REF!,B54&lt;=#REF!),(D54-C54)+(F54-E54)-#REF!,IF(AND(H54="Déplacement",N54="Arrivée Chine",B54&gt;#REF!,B54&lt;#REF!),(D54-C54)+(F54-E54)-#REF!,IF(AND(H54="Déplacement",N54="Arrivée Chine",B54&gt;#REF!),(D54-C54)+(F54-E54)-#REF!,IF(AND(H54="Déplacement",((D54-C54)+(F54-E54))&lt;I54),I54,IF(AND(H54="Déplacement",N54="Arrivée Chine",B54&lt;#REF!),(D54-C54)+(F54-E54)-#REF!,IF(AND(H54="Déplacement",N54="Retour Chine",B54&gt;=#REF!,B54&lt;=#REF!),(D54-C54)+(F54-E54)+#REF!,IF(AND(H54="Déplacement",N54="Retour Chine",B54&gt;#REF!,B54&lt;#REF!),(D54-C54)+(F54-E54)+#REF!,IF(AND(H54="Déplacement",N54="Retour Chine",B54&gt;#REF!),(D54-C54)+(F54-E54)+#REF!,IF(AND(H54="Déplacement",((D54-C54)+(F54-E54))&lt;I54),I54,IF(AND(H54="Déplacement",N54="Retour Chine",B54&lt;#REF!),(D54-C54)+(F54-E54)+#REF!,(D54-C54)+(F54-E54))))))))))))</f>
        <v>#REF!</v>
      </c>
      <c r="K54" s="153" t="e">
        <f>IF(L54&gt;0,#REF!-L54,0)</f>
        <v>#REF!</v>
      </c>
      <c r="L54" s="154" t="e">
        <f>IF(OR(H54="Recup"),#REF!-J54,#REF!)</f>
        <v>#REF!</v>
      </c>
      <c r="M54" s="199"/>
      <c r="N54" s="200"/>
      <c r="O54" s="149" t="e">
        <f t="shared" si="0"/>
        <v>#REF!</v>
      </c>
      <c r="P54" s="150" t="str">
        <f t="shared" si="1"/>
        <v/>
      </c>
      <c r="Q54" s="361"/>
      <c r="R54" s="401"/>
      <c r="S54" s="201"/>
      <c r="T54" s="384"/>
      <c r="U54" s="386"/>
      <c r="V54" s="104">
        <v>0.5</v>
      </c>
      <c r="W54" s="98" t="e">
        <f>IF((Y53-43)&lt;0,0,(Y53-43))</f>
        <v>#REF!</v>
      </c>
      <c r="X54" s="105" t="s">
        <v>54</v>
      </c>
      <c r="Y54" s="106" t="e">
        <f>(Y53-Y52)-J58*24</f>
        <v>#REF!</v>
      </c>
      <c r="Z54" s="107" t="s">
        <v>55</v>
      </c>
      <c r="AA54" s="91"/>
    </row>
    <row r="55" spans="1:29" s="41" customFormat="1" ht="15.75" hidden="1" thickBot="1" x14ac:dyDescent="0.3">
      <c r="A55" s="143" t="s">
        <v>56</v>
      </c>
      <c r="B55" s="182">
        <v>43132</v>
      </c>
      <c r="C55" s="195">
        <v>0.375</v>
      </c>
      <c r="D55" s="196">
        <v>0.54166666666666663</v>
      </c>
      <c r="E55" s="196">
        <v>0.58333333333333337</v>
      </c>
      <c r="F55" s="197">
        <v>0.70833333333333337</v>
      </c>
      <c r="G55" s="378"/>
      <c r="H55" s="202" t="s">
        <v>44</v>
      </c>
      <c r="I55" s="183" t="e">
        <f>IF(H55="Normal",#REF!,IF(H55="Recup",#REF!,IF(H55="CP journée",#REF!,IF(H55="Enceinte",#REF!,IF(H55="temps partiel",#REF!,IF(H55="Sans solde",#REF!,IF(H55="Arrêt",#REF!,IF(H55="CP matin",#REF!,IF(H55="Déplacement",#REF!,IF(H55="CP Après-midi",#REF!,IF(H55="Férié",#REF!,IF(H55="Maternité",#REF!,0))))))))))))</f>
        <v>#REF!</v>
      </c>
      <c r="J55" s="145" t="e">
        <f>IF(H55="Demi CP",I55,IF(AND(H55="Déplacement",N55="Arrivée Chine",B55&gt;=#REF!,B55&lt;=#REF!),(D55-C55)+(F55-E55)-#REF!,IF(AND(H55="Déplacement",N55="Arrivée Chine",B55&gt;#REF!,B55&lt;#REF!),(D55-C55)+(F55-E55)-#REF!,IF(AND(H55="Déplacement",N55="Arrivée Chine",B55&gt;#REF!),(D55-C55)+(F55-E55)-#REF!,IF(AND(H55="Déplacement",((D55-C55)+(F55-E55))&lt;I55),I55,IF(AND(H55="Déplacement",N55="Arrivée Chine",B55&lt;#REF!),(D55-C55)+(F55-E55)-#REF!,IF(AND(H55="Déplacement",N55="Retour Chine",B55&gt;=#REF!,B55&lt;=#REF!),(D55-C55)+(F55-E55)+#REF!,IF(AND(H55="Déplacement",N55="Retour Chine",B55&gt;#REF!,B55&lt;#REF!),(D55-C55)+(F55-E55)+#REF!,IF(AND(H55="Déplacement",N55="Retour Chine",B55&gt;#REF!),(D55-C55)+(F55-E55)+#REF!,IF(AND(H55="Déplacement",((D55-C55)+(F55-E55))&lt;I55),I55,IF(AND(H55="Déplacement",N55="Retour Chine",B55&lt;#REF!),(D55-C55)+(F55-E55)+#REF!,(D55-C55)+(F55-E55))))))))))))</f>
        <v>#REF!</v>
      </c>
      <c r="K55" s="156" t="e">
        <f>IF(L55&gt;0,#REF!-L55,0)</f>
        <v>#REF!</v>
      </c>
      <c r="L55" s="157" t="e">
        <f>IF(OR(H55="Recup"),#REF!-J55,#REF!)</f>
        <v>#REF!</v>
      </c>
      <c r="M55" s="199"/>
      <c r="N55" s="200"/>
      <c r="O55" s="149" t="e">
        <f t="shared" si="0"/>
        <v>#REF!</v>
      </c>
      <c r="P55" s="150" t="str">
        <f t="shared" si="1"/>
        <v/>
      </c>
      <c r="Q55" s="361"/>
      <c r="R55" s="401"/>
      <c r="S55" s="201"/>
      <c r="T55" s="384"/>
      <c r="U55" s="386"/>
      <c r="V55" s="110">
        <v>1</v>
      </c>
      <c r="W55" s="98" t="e">
        <f>IF(M58="",J58*24,0)</f>
        <v>#REF!</v>
      </c>
      <c r="X55" s="111" t="s">
        <v>57</v>
      </c>
      <c r="Y55" s="112">
        <f>COUNTIF(H52:H56,"Arrêt")</f>
        <v>0</v>
      </c>
      <c r="Z55" s="107">
        <f>COUNTIF(H52:H56,"Férié")</f>
        <v>0</v>
      </c>
      <c r="AA55" s="91"/>
    </row>
    <row r="56" spans="1:29" s="41" customFormat="1" ht="15.75" hidden="1" customHeight="1" thickBot="1" x14ac:dyDescent="0.3">
      <c r="A56" s="143" t="s">
        <v>58</v>
      </c>
      <c r="B56" s="182">
        <v>43133</v>
      </c>
      <c r="C56" s="195">
        <v>0.375</v>
      </c>
      <c r="D56" s="196">
        <v>0.54166666666666663</v>
      </c>
      <c r="E56" s="196">
        <v>0.58333333333333337</v>
      </c>
      <c r="F56" s="197">
        <v>0.73611111111111116</v>
      </c>
      <c r="G56" s="378"/>
      <c r="H56" s="198" t="s">
        <v>44</v>
      </c>
      <c r="I56" s="183" t="e">
        <f>IF(H56="Normal",#REF!,IF(H56="Recup",#REF!,IF(H56="CP journée",#REF!,IF(H56="Enceinte",#REF!,IF(H56="temps partiel",#REF!,IF(H56="Sans solde",#REF!,IF(H56="Arrêt",#REF!,IF(H56="CP matin",#REF!,IF(H56="Déplacement",#REF!,IF(H56="CP Après-midi",#REF!,IF(H56="Férié",#REF!,IF(H56="Maternité",#REF!,0))))))))))))</f>
        <v>#REF!</v>
      </c>
      <c r="J56" s="145" t="e">
        <f>IF(H56="Demi CP",I56,IF(AND(H56="Déplacement",N56="Arrivée Chine",B56&gt;=#REF!,B56&lt;=#REF!),(D56-C56)+(F56-E56)-#REF!,IF(AND(H56="Déplacement",N56="Arrivée Chine",B56&gt;#REF!,B56&lt;#REF!),(D56-C56)+(F56-E56)-#REF!,IF(AND(H56="Déplacement",N56="Arrivée Chine",B56&gt;#REF!),(D56-C56)+(F56-E56)-#REF!,IF(AND(H56="Déplacement",((D56-C56)+(F56-E56))&lt;I56),I56,IF(AND(H56="Déplacement",N56="Arrivée Chine",B56&lt;#REF!),(D56-C56)+(F56-E56)-#REF!,IF(AND(H56="Déplacement",N56="Retour Chine",B56&gt;=#REF!,B56&lt;=#REF!),(D56-C56)+(F56-E56)+#REF!,IF(AND(H56="Déplacement",N56="Retour Chine",B56&gt;#REF!,B56&lt;#REF!),(D56-C56)+(F56-E56)+#REF!,IF(AND(H56="Déplacement",N56="Retour Chine",B56&gt;#REF!),(D56-C56)+(F56-E56)+#REF!,IF(AND(H56="Déplacement",((D56-C56)+(F56-E56))&lt;I56),I56,IF(AND(H56="Déplacement",N56="Retour Chine",B56&lt;#REF!),(D56-C56)+(F56-E56)+#REF!,(D56-C56)+(F56-E56))))))))))))</f>
        <v>#REF!</v>
      </c>
      <c r="K56" s="153" t="e">
        <f>IF(L56&gt;0,#REF!-L56,0)</f>
        <v>#REF!</v>
      </c>
      <c r="L56" s="154" t="e">
        <f>IF(OR(H56="Recup"),#REF!-J56,#REF!)</f>
        <v>#REF!</v>
      </c>
      <c r="M56" s="199"/>
      <c r="N56" s="200"/>
      <c r="O56" s="149" t="e">
        <f t="shared" si="0"/>
        <v>#REF!</v>
      </c>
      <c r="P56" s="150" t="str">
        <f t="shared" si="1"/>
        <v/>
      </c>
      <c r="Q56" s="361"/>
      <c r="R56" s="401"/>
      <c r="S56" s="201" t="s">
        <v>171</v>
      </c>
      <c r="T56" s="384"/>
      <c r="U56" s="386"/>
      <c r="V56" s="113" t="s">
        <v>3</v>
      </c>
      <c r="W56" s="114" t="e">
        <f>IF(G52="Enceinte",(SUM(L52:L56))-COUNTIF(H52:H56,"Recup")*#REF!,SUM(L52:L56))</f>
        <v>#REF!</v>
      </c>
      <c r="X56" s="115" t="s">
        <v>59</v>
      </c>
      <c r="Y56" s="116">
        <f>COUNTIF(H52:H56,"sans solde")</f>
        <v>0</v>
      </c>
      <c r="Z56" s="328" t="s">
        <v>148</v>
      </c>
      <c r="AA56" s="91"/>
    </row>
    <row r="57" spans="1:29" s="41" customFormat="1" ht="15.75" hidden="1" thickBot="1" x14ac:dyDescent="0.3">
      <c r="A57" s="143" t="s">
        <v>60</v>
      </c>
      <c r="B57" s="182">
        <v>43134</v>
      </c>
      <c r="C57" s="203"/>
      <c r="D57" s="204"/>
      <c r="E57" s="204"/>
      <c r="F57" s="205"/>
      <c r="G57" s="378"/>
      <c r="H57" s="206"/>
      <c r="I57" s="183">
        <f>IF(H57="Normal",#REF!,IF(H57="Recup",#REF!,IF(H57="CP journée",#REF!,IF(H57="Enceinte",#REF!,IF(H57="temps partiel",#REF!,IF(H57="Sans solde",#REF!,IF(H57="Arrêt",#REF!,IF(H57="CP matin",#REF!,IF(H57="Déplacement",#REF!,IF(H57="CP Après-midi",#REF!,IF(H57="Férié",#REF!,IF(H57="Maternité",#REF!,0))))))))))))</f>
        <v>0</v>
      </c>
      <c r="J57" s="145" t="e">
        <f>IF(H57="Demi CP",I57,IF(AND(H57="Déplacement",N57="Arrivée Chine",B57&gt;=#REF!,B57&lt;=#REF!),(D57-C57)+(F57-E57)-#REF!,IF(AND(H57="Déplacement",N57="Arrivée Chine",B57&gt;#REF!,B57&lt;#REF!),(D57-C57)+(F57-E57)-#REF!,IF(AND(H57="Déplacement",N57="Arrivée Chine",B57&gt;#REF!),(D57-C57)+(F57-E57)-#REF!,IF(AND(H57="Déplacement",((D57-C57)+(F57-E57))&lt;I57),I57,IF(AND(H57="Déplacement",N57="Arrivée Chine",B57&lt;#REF!),(D57-C57)+(F57-E57)-#REF!,IF(AND(H57="Déplacement",N57="Retour Chine",B57&gt;=#REF!,B57&lt;=#REF!),(D57-C57)+(F57-E57)+#REF!,IF(AND(H57="Déplacement",N57="Retour Chine",B57&gt;#REF!,B57&lt;#REF!),(D57-C57)+(F57-E57)+#REF!,IF(AND(H57="Déplacement",N57="Retour Chine",B57&gt;#REF!),(D57-C57)+(F57-E57)+#REF!,IF(AND(H57="Déplacement",((D57-C57)+(F57-E57))&lt;I57),I57,IF(AND(H57="Déplacement",N57="Retour Chine",B57&lt;#REF!),(D57-C57)+(F57-E57)+#REF!,(D57-C57)+(F57-E57))))))))))))</f>
        <v>#REF!</v>
      </c>
      <c r="K57" s="161" t="e">
        <f>IF(L57&gt;0,#REF!-L57,0)</f>
        <v>#REF!</v>
      </c>
      <c r="L57" s="162" t="e">
        <f>IF(OR(H57="Recup"),#REF!-J57,#REF!)</f>
        <v>#REF!</v>
      </c>
      <c r="M57" s="199"/>
      <c r="N57" s="200"/>
      <c r="O57" s="149" t="e">
        <f t="shared" si="0"/>
        <v>#REF!</v>
      </c>
      <c r="P57" s="150" t="str">
        <f t="shared" si="1"/>
        <v/>
      </c>
      <c r="Q57" s="361"/>
      <c r="R57" s="401"/>
      <c r="S57" s="201"/>
      <c r="T57" s="384"/>
      <c r="U57" s="386"/>
      <c r="V57" s="119" t="s">
        <v>61</v>
      </c>
      <c r="W57" s="120" t="e">
        <f>IF(AND(G52="Temps partiel",Y54&gt;0),Y54-W58-W54-W55,0)</f>
        <v>#REF!</v>
      </c>
      <c r="X57" s="121" t="s">
        <v>62</v>
      </c>
      <c r="Y57" s="122">
        <f>COUNTIF(H52:H56,"CP journée")+(COUNTIF(H52:H56,"CP matin"))/2+(COUNTIF(H52:H56,"CP Après-midi"))/2</f>
        <v>0</v>
      </c>
      <c r="Z57" s="329"/>
      <c r="AA57" s="91"/>
      <c r="AB57" s="184" t="s">
        <v>71</v>
      </c>
      <c r="AC57" s="184" t="s">
        <v>160</v>
      </c>
    </row>
    <row r="58" spans="1:29" s="41" customFormat="1" ht="15.75" hidden="1" thickBot="1" x14ac:dyDescent="0.3">
      <c r="A58" s="164" t="s">
        <v>64</v>
      </c>
      <c r="B58" s="185">
        <v>43135</v>
      </c>
      <c r="C58" s="207"/>
      <c r="D58" s="208"/>
      <c r="E58" s="208"/>
      <c r="F58" s="209"/>
      <c r="G58" s="379"/>
      <c r="H58" s="210"/>
      <c r="I58" s="186">
        <f>IF(H58="Normal",#REF!,IF(H58="Recup",#REF!,IF(H58="CP journée",#REF!,IF(H58="Enceinte",#REF!,IF(H58="temps partiel",#REF!,IF(H58="Sans solde",#REF!,IF(H58="Arrêt",#REF!,IF(H58="CP matin",#REF!,IF(H58="Déplacement",#REF!,IF(H58="CP Après-midi",#REF!,IF(H58="Férié",#REF!,IF(H58="Maternité",#REF!,0))))))))))))</f>
        <v>0</v>
      </c>
      <c r="J58" s="167" t="e">
        <f>IF(H58="Demi CP",I58,IF(AND(H58="Déplacement",N58="Arrivée Chine",B58&gt;=#REF!,B58&lt;=#REF!),(D58-C58)+(F58-E58)-#REF!,IF(AND(H58="Déplacement",N58="Arrivée Chine",B58&gt;#REF!,B58&lt;#REF!),(D58-C58)+(F58-E58)-#REF!,IF(AND(H58="Déplacement",N58="Arrivée Chine",B58&gt;#REF!),(D58-C58)+(F58-E58)-#REF!,IF(AND(H58="Déplacement",((D58-C58)+(F58-E58))&lt;I58),I58,IF(AND(H58="Déplacement",N58="Arrivée Chine",B58&lt;#REF!),(D58-C58)+(F58-E58)-#REF!,IF(AND(H58="Déplacement",N58="Retour Chine",B58&gt;=#REF!,B58&lt;=#REF!),(D58-C58)+(F58-E58)+#REF!,IF(AND(H58="Déplacement",N58="Retour Chine",B58&gt;#REF!,B58&lt;#REF!),(D58-C58)+(F58-E58)+#REF!,IF(AND(H58="Déplacement",N58="Retour Chine",B58&gt;#REF!),(D58-C58)+(F58-E58)+#REF!,IF(AND(H58="Déplacement",((D58-C58)+(F58-E58))&lt;I58),I58,IF(AND(H58="Déplacement",N58="Retour Chine",B58&lt;#REF!),(D58-C58)+(F58-E58)+#REF!,(D58-C58)+(F58-E58))))))))))))</f>
        <v>#REF!</v>
      </c>
      <c r="K58" s="168" t="e">
        <f>IF(L58&gt;0,#REF!-L58,0)</f>
        <v>#REF!</v>
      </c>
      <c r="L58" s="169" t="e">
        <f>IF(OR(H58="Recup"),#REF!-J58,#REF!)</f>
        <v>#REF!</v>
      </c>
      <c r="M58" s="211"/>
      <c r="N58" s="212"/>
      <c r="O58" s="170" t="e">
        <f t="shared" si="0"/>
        <v>#REF!</v>
      </c>
      <c r="P58" s="171" t="str">
        <f t="shared" si="1"/>
        <v/>
      </c>
      <c r="Q58" s="362"/>
      <c r="R58" s="402"/>
      <c r="S58" s="213"/>
      <c r="T58" s="384"/>
      <c r="U58" s="387"/>
      <c r="V58" s="129" t="s">
        <v>65</v>
      </c>
      <c r="W58" s="130" t="e">
        <f>IF(AND(G52="Temps partiel",Y54&gt;3),Y54-3-W54-W55,0)</f>
        <v>#REF!</v>
      </c>
      <c r="X58" s="131" t="s">
        <v>66</v>
      </c>
      <c r="Y58" s="132" t="e">
        <f>W52+(W53*1.25)+(W54*1.5)+(W55*2)+(W57*1.1)+(W58*1.25)</f>
        <v>#REF!</v>
      </c>
      <c r="Z58" s="294" t="e">
        <f>IF(SUM(J52:J58)*24-SUM(I52:I58)*24&lt;0,(SUM(J52:J58)*24-SUM(I52:I58)*24),0)</f>
        <v>#REF!</v>
      </c>
      <c r="AA58" s="91"/>
      <c r="AB58" s="179"/>
      <c r="AC58" s="179"/>
    </row>
    <row r="59" spans="1:29" s="41" customFormat="1" ht="30" hidden="1" customHeight="1" x14ac:dyDescent="0.3">
      <c r="A59" s="173" t="s">
        <v>43</v>
      </c>
      <c r="B59" s="134">
        <v>43136</v>
      </c>
      <c r="C59" s="188"/>
      <c r="D59" s="189"/>
      <c r="E59" s="189"/>
      <c r="F59" s="190"/>
      <c r="G59" s="377"/>
      <c r="H59" s="191" t="s">
        <v>143</v>
      </c>
      <c r="I59" s="136" t="e">
        <f>IF(H59="Normal",#REF!,IF(H59="Recup",#REF!,IF(H59="CP journée",#REF!,IF(H59="Enceinte",#REF!,IF(H59="temps partiel",#REF!,IF(H59="Sans solde",#REF!,IF(H59="Arrêt",#REF!,IF(H59="CP matin",#REF!,IF(H59="Déplacement",#REF!,IF(H59="CP Après-midi",#REF!,IF(H59="Férié",#REF!,IF(H59="Maternité",#REF!,0))))))))))))</f>
        <v>#REF!</v>
      </c>
      <c r="J59" s="135" t="e">
        <f>IF(H59="Demi CP",I59,IF(AND(H59="Déplacement",N59="Arrivée Chine",B59&gt;=#REF!,B59&lt;=#REF!),(D59-C59)+(F59-E59)-#REF!,IF(AND(H59="Déplacement",N59="Arrivée Chine",B59&gt;#REF!,B59&lt;#REF!),(D59-C59)+(F59-E59)-#REF!,IF(AND(H59="Déplacement",N59="Arrivée Chine",B59&gt;#REF!),(D59-C59)+(F59-E59)-#REF!,IF(AND(H59="Déplacement",((D59-C59)+(F59-E59))&lt;I59),I59,IF(AND(H59="Déplacement",N59="Arrivée Chine",B59&lt;#REF!),(D59-C59)+(F59-E59)-#REF!,IF(AND(H59="Déplacement",N59="Retour Chine",B59&gt;=#REF!,B59&lt;=#REF!),(D59-C59)+(F59-E59)+#REF!,IF(AND(H59="Déplacement",N59="Retour Chine",B59&gt;#REF!,B59&lt;#REF!),(D59-C59)+(F59-E59)+#REF!,IF(AND(H59="Déplacement",N59="Retour Chine",B59&gt;#REF!),(D59-C59)+(F59-E59)+#REF!,IF(AND(H59="Déplacement",((D59-C59)+(F59-E59))&lt;I59),I59,IF(AND(H59="Déplacement",N59="Retour Chine",B59&lt;#REF!),(D59-C59)+(F59-E59)+#REF!,(D59-C59)+(F59-E59))))))))))))</f>
        <v>#REF!</v>
      </c>
      <c r="K59" s="137" t="e">
        <f>IF(L59&gt;0,#REF!-L59,0)</f>
        <v>#REF!</v>
      </c>
      <c r="L59" s="138" t="e">
        <f>IF(OR(H59="Recup"),#REF!-J59,#REF!)</f>
        <v>#REF!</v>
      </c>
      <c r="M59" s="192"/>
      <c r="N59" s="193"/>
      <c r="O59" s="139" t="e">
        <f t="shared" si="0"/>
        <v>#REF!</v>
      </c>
      <c r="P59" s="140" t="str">
        <f t="shared" si="1"/>
        <v/>
      </c>
      <c r="Q59" s="391" t="s">
        <v>45</v>
      </c>
      <c r="R59" s="400" t="s">
        <v>46</v>
      </c>
      <c r="S59" s="194"/>
      <c r="T59" s="383" t="s">
        <v>71</v>
      </c>
      <c r="U59" s="385" t="s">
        <v>74</v>
      </c>
      <c r="V59" s="86" t="s">
        <v>49</v>
      </c>
      <c r="W59" s="87" t="e">
        <f>IF(AND(G59="",(Y61)&gt;0),Y61-W60-W61,IF(AND(G59="Enceinte",(Y61)&gt;0),Y61-W60-W61,0))</f>
        <v>#REF!</v>
      </c>
      <c r="X59" s="88" t="s">
        <v>34</v>
      </c>
      <c r="Y59" s="89" t="e">
        <f>(SUM(I59:I63)*24+SUM(K59:K63)*24)</f>
        <v>#REF!</v>
      </c>
      <c r="Z59" s="90" t="s">
        <v>50</v>
      </c>
      <c r="AA59" s="91"/>
      <c r="AB59" s="141" t="s">
        <v>49</v>
      </c>
      <c r="AC59" s="142" t="e">
        <f>W52+W59+W66+W73</f>
        <v>#REF!</v>
      </c>
    </row>
    <row r="60" spans="1:29" s="41" customFormat="1" ht="15.75" hidden="1" thickBot="1" x14ac:dyDescent="0.3">
      <c r="A60" s="143" t="s">
        <v>51</v>
      </c>
      <c r="B60" s="144">
        <v>43137</v>
      </c>
      <c r="C60" s="195">
        <v>0.375</v>
      </c>
      <c r="D60" s="196">
        <v>0.54166666666666663</v>
      </c>
      <c r="E60" s="196">
        <v>0.58333333333333337</v>
      </c>
      <c r="F60" s="197">
        <v>0.74305555555555547</v>
      </c>
      <c r="G60" s="378"/>
      <c r="H60" s="198" t="s">
        <v>44</v>
      </c>
      <c r="I60" s="146" t="e">
        <f>IF(H60="Normal",#REF!,IF(H60="Recup",#REF!,IF(H60="CP journée",#REF!,IF(H60="Enceinte",#REF!,IF(H60="temps partiel",#REF!,IF(H60="Sans solde",#REF!,IF(H60="Arrêt",#REF!,IF(H60="CP matin",#REF!,IF(H60="Déplacement",#REF!,IF(H60="CP Après-midi",#REF!,IF(H60="Férié",#REF!,IF(H60="Maternité",#REF!,0))))))))))))</f>
        <v>#REF!</v>
      </c>
      <c r="J60" s="145" t="e">
        <f>IF(H60="Demi CP",I60,IF(AND(H60="Déplacement",N60="Arrivée Chine",B60&gt;=#REF!,B60&lt;=#REF!),(D60-C60)+(F60-E60)-#REF!,IF(AND(H60="Déplacement",N60="Arrivée Chine",B60&gt;#REF!,B60&lt;#REF!),(D60-C60)+(F60-E60)-#REF!,IF(AND(H60="Déplacement",N60="Arrivée Chine",B60&gt;#REF!),(D60-C60)+(F60-E60)-#REF!,IF(AND(H60="Déplacement",((D60-C60)+(F60-E60))&lt;I60),I60,IF(AND(H60="Déplacement",N60="Arrivée Chine",B60&lt;#REF!),(D60-C60)+(F60-E60)-#REF!,IF(AND(H60="Déplacement",N60="Retour Chine",B60&gt;=#REF!,B60&lt;=#REF!),(D60-C60)+(F60-E60)+#REF!,IF(AND(H60="Déplacement",N60="Retour Chine",B60&gt;#REF!,B60&lt;#REF!),(D60-C60)+(F60-E60)+#REF!,IF(AND(H60="Déplacement",N60="Retour Chine",B60&gt;#REF!),(D60-C60)+(F60-E60)+#REF!,IF(AND(H60="Déplacement",((D60-C60)+(F60-E60))&lt;I60),I60,IF(AND(H60="Déplacement",N60="Retour Chine",B60&lt;#REF!),(D60-C60)+(F60-E60)+#REF!,(D60-C60)+(F60-E60))))))))))))</f>
        <v>#REF!</v>
      </c>
      <c r="K60" s="147" t="e">
        <f>IF(L60&gt;0,#REF!-L60,0)</f>
        <v>#REF!</v>
      </c>
      <c r="L60" s="148" t="e">
        <f>IF(OR(H60="Recup"),#REF!-J60,#REF!)</f>
        <v>#REF!</v>
      </c>
      <c r="M60" s="199"/>
      <c r="N60" s="200"/>
      <c r="O60" s="149" t="e">
        <f t="shared" si="0"/>
        <v>#REF!</v>
      </c>
      <c r="P60" s="150" t="str">
        <f t="shared" si="1"/>
        <v/>
      </c>
      <c r="Q60" s="361"/>
      <c r="R60" s="401"/>
      <c r="S60" s="201" t="s">
        <v>152</v>
      </c>
      <c r="T60" s="384"/>
      <c r="U60" s="386"/>
      <c r="V60" s="97" t="s">
        <v>52</v>
      </c>
      <c r="W60" s="98" t="e">
        <f>IF(AND(G59="",(Y60-35)&gt;0),(Y60-35-W61-W62),IF(AND(G59="Enceinte",(Y60-35)&gt;0),(Y60-35-W61-W62),0))</f>
        <v>#REF!</v>
      </c>
      <c r="X60" s="99" t="s">
        <v>35</v>
      </c>
      <c r="Y60" s="100" t="e">
        <f>(SUM(J59:J65))*24-(SUM(O59:O65))*24</f>
        <v>#REF!</v>
      </c>
      <c r="Z60" s="101">
        <f>SUM(P59:P65)</f>
        <v>0</v>
      </c>
      <c r="AA60" s="91"/>
      <c r="AB60" s="151" t="s">
        <v>52</v>
      </c>
      <c r="AC60" s="152" t="e">
        <f t="shared" ref="AC60:AC65" si="4">W53+W60+W67+W74</f>
        <v>#REF!</v>
      </c>
    </row>
    <row r="61" spans="1:29" s="41" customFormat="1" ht="15.75" hidden="1" thickBot="1" x14ac:dyDescent="0.3">
      <c r="A61" s="143" t="s">
        <v>53</v>
      </c>
      <c r="B61" s="144">
        <v>43138</v>
      </c>
      <c r="C61" s="195">
        <v>0.375</v>
      </c>
      <c r="D61" s="196">
        <v>0.54166666666666663</v>
      </c>
      <c r="E61" s="196">
        <v>0.58333333333333337</v>
      </c>
      <c r="F61" s="197">
        <v>0.75</v>
      </c>
      <c r="G61" s="378"/>
      <c r="H61" s="198" t="s">
        <v>44</v>
      </c>
      <c r="I61" s="146" t="e">
        <f>IF(H61="Normal",#REF!,IF(H61="Recup",#REF!,IF(H61="CP journée",#REF!,IF(H61="Enceinte",#REF!,IF(H61="temps partiel",#REF!,IF(H61="Sans solde",#REF!,IF(H61="Arrêt",#REF!,IF(H61="CP matin",#REF!,IF(H61="Déplacement",#REF!,IF(H61="CP Après-midi",#REF!,IF(H61="Férié",#REF!,IF(H61="Maternité",#REF!,0))))))))))))</f>
        <v>#REF!</v>
      </c>
      <c r="J61" s="145" t="e">
        <f>IF(H61="Demi CP",I61,IF(AND(H61="Déplacement",N61="Arrivée Chine",B61&gt;=#REF!,B61&lt;=#REF!),(D61-C61)+(F61-E61)-#REF!,IF(AND(H61="Déplacement",N61="Arrivée Chine",B61&gt;#REF!,B61&lt;#REF!),(D61-C61)+(F61-E61)-#REF!,IF(AND(H61="Déplacement",N61="Arrivée Chine",B61&gt;#REF!),(D61-C61)+(F61-E61)-#REF!,IF(AND(H61="Déplacement",((D61-C61)+(F61-E61))&lt;I61),I61,IF(AND(H61="Déplacement",N61="Arrivée Chine",B61&lt;#REF!),(D61-C61)+(F61-E61)-#REF!,IF(AND(H61="Déplacement",N61="Retour Chine",B61&gt;=#REF!,B61&lt;=#REF!),(D61-C61)+(F61-E61)+#REF!,IF(AND(H61="Déplacement",N61="Retour Chine",B61&gt;#REF!,B61&lt;#REF!),(D61-C61)+(F61-E61)+#REF!,IF(AND(H61="Déplacement",N61="Retour Chine",B61&gt;#REF!),(D61-C61)+(F61-E61)+#REF!,IF(AND(H61="Déplacement",((D61-C61)+(F61-E61))&lt;I61),I61,IF(AND(H61="Déplacement",N61="Retour Chine",B61&lt;#REF!),(D61-C61)+(F61-E61)+#REF!,(D61-C61)+(F61-E61))))))))))))</f>
        <v>#REF!</v>
      </c>
      <c r="K61" s="153" t="e">
        <f>IF(L61&gt;0,#REF!-L61,0)</f>
        <v>#REF!</v>
      </c>
      <c r="L61" s="154" t="e">
        <f>IF(OR(H61="Recup"),#REF!-J61,#REF!)</f>
        <v>#REF!</v>
      </c>
      <c r="M61" s="199"/>
      <c r="N61" s="200"/>
      <c r="O61" s="149" t="e">
        <f t="shared" si="0"/>
        <v>#REF!</v>
      </c>
      <c r="P61" s="150" t="str">
        <f t="shared" si="1"/>
        <v/>
      </c>
      <c r="Q61" s="361"/>
      <c r="R61" s="401"/>
      <c r="S61" s="201" t="s">
        <v>171</v>
      </c>
      <c r="T61" s="384"/>
      <c r="U61" s="386"/>
      <c r="V61" s="104">
        <v>0.5</v>
      </c>
      <c r="W61" s="98" t="e">
        <f>IF((Y60-43)&lt;0,0,(Y60-43))</f>
        <v>#REF!</v>
      </c>
      <c r="X61" s="105" t="s">
        <v>54</v>
      </c>
      <c r="Y61" s="106" t="e">
        <f>(Y60-Y59)-J65*24</f>
        <v>#REF!</v>
      </c>
      <c r="Z61" s="107" t="s">
        <v>55</v>
      </c>
      <c r="AA61" s="91"/>
      <c r="AB61" s="155">
        <v>0.5</v>
      </c>
      <c r="AC61" s="152" t="e">
        <f t="shared" si="4"/>
        <v>#REF!</v>
      </c>
    </row>
    <row r="62" spans="1:29" s="41" customFormat="1" ht="15.75" hidden="1" thickBot="1" x14ac:dyDescent="0.3">
      <c r="A62" s="143" t="s">
        <v>56</v>
      </c>
      <c r="B62" s="144">
        <v>43139</v>
      </c>
      <c r="C62" s="195">
        <v>0.375</v>
      </c>
      <c r="D62" s="196">
        <v>0.54166666666666663</v>
      </c>
      <c r="E62" s="196">
        <v>0.58333333333333337</v>
      </c>
      <c r="F62" s="197">
        <v>0.70833333333333337</v>
      </c>
      <c r="G62" s="378"/>
      <c r="H62" s="202" t="s">
        <v>44</v>
      </c>
      <c r="I62" s="146" t="e">
        <f>IF(H62="Normal",#REF!,IF(H62="Recup",#REF!,IF(H62="CP journée",#REF!,IF(H62="Enceinte",#REF!,IF(H62="temps partiel",#REF!,IF(H62="Sans solde",#REF!,IF(H62="Arrêt",#REF!,IF(H62="CP matin",#REF!,IF(H62="Déplacement",#REF!,IF(H62="CP Après-midi",#REF!,IF(H62="Férié",#REF!,IF(H62="Maternité",#REF!,0))))))))))))</f>
        <v>#REF!</v>
      </c>
      <c r="J62" s="145" t="e">
        <f>IF(H62="Demi CP",I62,IF(AND(H62="Déplacement",N62="Arrivée Chine",B62&gt;=#REF!,B62&lt;=#REF!),(D62-C62)+(F62-E62)-#REF!,IF(AND(H62="Déplacement",N62="Arrivée Chine",B62&gt;#REF!,B62&lt;#REF!),(D62-C62)+(F62-E62)-#REF!,IF(AND(H62="Déplacement",N62="Arrivée Chine",B62&gt;#REF!),(D62-C62)+(F62-E62)-#REF!,IF(AND(H62="Déplacement",((D62-C62)+(F62-E62))&lt;I62),I62,IF(AND(H62="Déplacement",N62="Arrivée Chine",B62&lt;#REF!),(D62-C62)+(F62-E62)-#REF!,IF(AND(H62="Déplacement",N62="Retour Chine",B62&gt;=#REF!,B62&lt;=#REF!),(D62-C62)+(F62-E62)+#REF!,IF(AND(H62="Déplacement",N62="Retour Chine",B62&gt;#REF!,B62&lt;#REF!),(D62-C62)+(F62-E62)+#REF!,IF(AND(H62="Déplacement",N62="Retour Chine",B62&gt;#REF!),(D62-C62)+(F62-E62)+#REF!,IF(AND(H62="Déplacement",((D62-C62)+(F62-E62))&lt;I62),I62,IF(AND(H62="Déplacement",N62="Retour Chine",B62&lt;#REF!),(D62-C62)+(F62-E62)+#REF!,(D62-C62)+(F62-E62))))))))))))</f>
        <v>#REF!</v>
      </c>
      <c r="K62" s="156" t="e">
        <f>IF(L62&gt;0,#REF!-L62,0)</f>
        <v>#REF!</v>
      </c>
      <c r="L62" s="157" t="e">
        <f>IF(OR(H62="Recup"),#REF!-J62,#REF!)</f>
        <v>#REF!</v>
      </c>
      <c r="M62" s="199"/>
      <c r="N62" s="200"/>
      <c r="O62" s="149" t="e">
        <f t="shared" si="0"/>
        <v>#REF!</v>
      </c>
      <c r="P62" s="150" t="str">
        <f t="shared" si="1"/>
        <v/>
      </c>
      <c r="Q62" s="361"/>
      <c r="R62" s="401"/>
      <c r="S62" s="201"/>
      <c r="T62" s="384"/>
      <c r="U62" s="386"/>
      <c r="V62" s="110">
        <v>1</v>
      </c>
      <c r="W62" s="98" t="e">
        <f>IF(M65="",J65*24,0)</f>
        <v>#REF!</v>
      </c>
      <c r="X62" s="111" t="s">
        <v>57</v>
      </c>
      <c r="Y62" s="112">
        <f>COUNTIF(H59:H63,"Arrêt")</f>
        <v>0</v>
      </c>
      <c r="Z62" s="107">
        <f>COUNTIF(H59:H63,"Férié")</f>
        <v>0</v>
      </c>
      <c r="AA62" s="91"/>
      <c r="AB62" s="158">
        <v>1</v>
      </c>
      <c r="AC62" s="152" t="e">
        <f t="shared" si="4"/>
        <v>#REF!</v>
      </c>
    </row>
    <row r="63" spans="1:29" s="41" customFormat="1" ht="15.75" hidden="1" customHeight="1" thickBot="1" x14ac:dyDescent="0.3">
      <c r="A63" s="143" t="s">
        <v>58</v>
      </c>
      <c r="B63" s="144">
        <v>43140</v>
      </c>
      <c r="C63" s="195">
        <v>0.375</v>
      </c>
      <c r="D63" s="196">
        <v>0.54166666666666663</v>
      </c>
      <c r="E63" s="196">
        <v>0.58333333333333337</v>
      </c>
      <c r="F63" s="197">
        <v>0.73611111111111116</v>
      </c>
      <c r="G63" s="378"/>
      <c r="H63" s="198" t="s">
        <v>44</v>
      </c>
      <c r="I63" s="146" t="e">
        <f>IF(H63="Normal",#REF!,IF(H63="Recup",#REF!,IF(H63="CP journée",#REF!,IF(H63="Enceinte",#REF!,IF(H63="temps partiel",#REF!,IF(H63="Sans solde",#REF!,IF(H63="Arrêt",#REF!,IF(H63="CP matin",#REF!,IF(H63="Déplacement",#REF!,IF(H63="CP Après-midi",#REF!,IF(H63="Férié",#REF!,IF(H63="Maternité",#REF!,0))))))))))))</f>
        <v>#REF!</v>
      </c>
      <c r="J63" s="145" t="e">
        <f>IF(H63="Demi CP",I63,IF(AND(H63="Déplacement",N63="Arrivée Chine",B63&gt;=#REF!,B63&lt;=#REF!),(D63-C63)+(F63-E63)-#REF!,IF(AND(H63="Déplacement",N63="Arrivée Chine",B63&gt;#REF!,B63&lt;#REF!),(D63-C63)+(F63-E63)-#REF!,IF(AND(H63="Déplacement",N63="Arrivée Chine",B63&gt;#REF!),(D63-C63)+(F63-E63)-#REF!,IF(AND(H63="Déplacement",((D63-C63)+(F63-E63))&lt;I63),I63,IF(AND(H63="Déplacement",N63="Arrivée Chine",B63&lt;#REF!),(D63-C63)+(F63-E63)-#REF!,IF(AND(H63="Déplacement",N63="Retour Chine",B63&gt;=#REF!,B63&lt;=#REF!),(D63-C63)+(F63-E63)+#REF!,IF(AND(H63="Déplacement",N63="Retour Chine",B63&gt;#REF!,B63&lt;#REF!),(D63-C63)+(F63-E63)+#REF!,IF(AND(H63="Déplacement",N63="Retour Chine",B63&gt;#REF!),(D63-C63)+(F63-E63)+#REF!,IF(AND(H63="Déplacement",((D63-C63)+(F63-E63))&lt;I63),I63,IF(AND(H63="Déplacement",N63="Retour Chine",B63&lt;#REF!),(D63-C63)+(F63-E63)+#REF!,(D63-C63)+(F63-E63))))))))))))</f>
        <v>#REF!</v>
      </c>
      <c r="K63" s="153" t="e">
        <f>IF(L63&gt;0,#REF!-L63,0)</f>
        <v>#REF!</v>
      </c>
      <c r="L63" s="154" t="e">
        <f>IF(OR(H63="Recup"),#REF!-J63,#REF!)</f>
        <v>#REF!</v>
      </c>
      <c r="M63" s="199"/>
      <c r="N63" s="200"/>
      <c r="O63" s="149" t="e">
        <f t="shared" si="0"/>
        <v>#REF!</v>
      </c>
      <c r="P63" s="150" t="str">
        <f t="shared" si="1"/>
        <v/>
      </c>
      <c r="Q63" s="361"/>
      <c r="R63" s="401"/>
      <c r="S63" s="201" t="s">
        <v>172</v>
      </c>
      <c r="T63" s="384"/>
      <c r="U63" s="386"/>
      <c r="V63" s="113" t="s">
        <v>3</v>
      </c>
      <c r="W63" s="114" t="e">
        <f>IF(G59="Enceinte",(SUM(L59:L63))-COUNTIF(H59:H63,"Recup")*#REF!,SUM(L59:L63))</f>
        <v>#REF!</v>
      </c>
      <c r="X63" s="115" t="s">
        <v>59</v>
      </c>
      <c r="Y63" s="116">
        <f>COUNTIF(H59:H63,"sans solde")</f>
        <v>0</v>
      </c>
      <c r="Z63" s="328" t="s">
        <v>148</v>
      </c>
      <c r="AA63" s="91"/>
      <c r="AB63" s="159" t="s">
        <v>3</v>
      </c>
      <c r="AC63" s="160" t="e">
        <f t="shared" si="4"/>
        <v>#REF!</v>
      </c>
    </row>
    <row r="64" spans="1:29" s="41" customFormat="1" ht="15.75" hidden="1" thickBot="1" x14ac:dyDescent="0.3">
      <c r="A64" s="143" t="s">
        <v>60</v>
      </c>
      <c r="B64" s="144">
        <v>43141</v>
      </c>
      <c r="C64" s="203"/>
      <c r="D64" s="204"/>
      <c r="E64" s="204"/>
      <c r="F64" s="205"/>
      <c r="G64" s="378"/>
      <c r="H64" s="206"/>
      <c r="I64" s="146">
        <f>IF(H64="Normal",#REF!,IF(H64="Recup",#REF!,IF(H64="CP journée",#REF!,IF(H64="Enceinte",#REF!,IF(H64="temps partiel",#REF!,IF(H64="Sans solde",#REF!,IF(H64="Arrêt",#REF!,IF(H64="CP matin",#REF!,IF(H64="Déplacement",#REF!,IF(H64="CP Après-midi",#REF!,IF(H64="Férié",#REF!,IF(H64="Maternité",#REF!,0))))))))))))</f>
        <v>0</v>
      </c>
      <c r="J64" s="145" t="e">
        <f>IF(H64="Demi CP",I64,IF(AND(H64="Déplacement",N64="Arrivée Chine",B64&gt;=#REF!,B64&lt;=#REF!),(D64-C64)+(F64-E64)-#REF!,IF(AND(H64="Déplacement",N64="Arrivée Chine",B64&gt;#REF!,B64&lt;#REF!),(D64-C64)+(F64-E64)-#REF!,IF(AND(H64="Déplacement",N64="Arrivée Chine",B64&gt;#REF!),(D64-C64)+(F64-E64)-#REF!,IF(AND(H64="Déplacement",((D64-C64)+(F64-E64))&lt;I64),I64,IF(AND(H64="Déplacement",N64="Arrivée Chine",B64&lt;#REF!),(D64-C64)+(F64-E64)-#REF!,IF(AND(H64="Déplacement",N64="Retour Chine",B64&gt;=#REF!,B64&lt;=#REF!),(D64-C64)+(F64-E64)+#REF!,IF(AND(H64="Déplacement",N64="Retour Chine",B64&gt;#REF!,B64&lt;#REF!),(D64-C64)+(F64-E64)+#REF!,IF(AND(H64="Déplacement",N64="Retour Chine",B64&gt;#REF!),(D64-C64)+(F64-E64)+#REF!,IF(AND(H64="Déplacement",((D64-C64)+(F64-E64))&lt;I64),I64,IF(AND(H64="Déplacement",N64="Retour Chine",B64&lt;#REF!),(D64-C64)+(F64-E64)+#REF!,(D64-C64)+(F64-E64))))))))))))</f>
        <v>#REF!</v>
      </c>
      <c r="K64" s="161" t="e">
        <f>IF(L64&gt;0,#REF!-L64,0)</f>
        <v>#REF!</v>
      </c>
      <c r="L64" s="162" t="e">
        <f>IF(OR(H64="Recup"),#REF!-J64,#REF!)</f>
        <v>#REF!</v>
      </c>
      <c r="M64" s="199"/>
      <c r="N64" s="200"/>
      <c r="O64" s="149" t="e">
        <f t="shared" si="0"/>
        <v>#REF!</v>
      </c>
      <c r="P64" s="150" t="str">
        <f t="shared" si="1"/>
        <v/>
      </c>
      <c r="Q64" s="361"/>
      <c r="R64" s="401"/>
      <c r="S64" s="201"/>
      <c r="T64" s="384"/>
      <c r="U64" s="386"/>
      <c r="V64" s="119" t="s">
        <v>61</v>
      </c>
      <c r="W64" s="120" t="e">
        <f>IF(AND(G59="Temps partiel",Y61&gt;0),Y61-W65-W61-W62,0)</f>
        <v>#REF!</v>
      </c>
      <c r="X64" s="121" t="s">
        <v>62</v>
      </c>
      <c r="Y64" s="122">
        <f>COUNTIF(H59:H63,"CP journée")+(COUNTIF(H59:H63,"CP matin"))/2+(COUNTIF(H59:H63,"CP Après-midi"))/2</f>
        <v>1</v>
      </c>
      <c r="Z64" s="329"/>
      <c r="AA64" s="91"/>
      <c r="AB64" s="163" t="s">
        <v>61</v>
      </c>
      <c r="AC64" s="152" t="e">
        <f t="shared" si="4"/>
        <v>#REF!</v>
      </c>
    </row>
    <row r="65" spans="1:29" s="41" customFormat="1" ht="15.75" hidden="1" thickBot="1" x14ac:dyDescent="0.3">
      <c r="A65" s="164" t="s">
        <v>64</v>
      </c>
      <c r="B65" s="165">
        <v>43142</v>
      </c>
      <c r="C65" s="207"/>
      <c r="D65" s="208"/>
      <c r="E65" s="208"/>
      <c r="F65" s="209"/>
      <c r="G65" s="379"/>
      <c r="H65" s="210"/>
      <c r="I65" s="166">
        <f>IF(H65="Normal",#REF!,IF(H65="Recup",#REF!,IF(H65="CP journée",#REF!,IF(H65="Enceinte",#REF!,IF(H65="temps partiel",#REF!,IF(H65="Sans solde",#REF!,IF(H65="Arrêt",#REF!,IF(H65="CP matin",#REF!,IF(H65="Déplacement",#REF!,IF(H65="CP Après-midi",#REF!,IF(H65="Férié",#REF!,IF(H65="Maternité",#REF!,0))))))))))))</f>
        <v>0</v>
      </c>
      <c r="J65" s="167" t="e">
        <f>IF(H65="Demi CP",I65,IF(AND(H65="Déplacement",N65="Arrivée Chine",B65&gt;=#REF!,B65&lt;=#REF!),(D65-C65)+(F65-E65)-#REF!,IF(AND(H65="Déplacement",N65="Arrivée Chine",B65&gt;#REF!,B65&lt;#REF!),(D65-C65)+(F65-E65)-#REF!,IF(AND(H65="Déplacement",N65="Arrivée Chine",B65&gt;#REF!),(D65-C65)+(F65-E65)-#REF!,IF(AND(H65="Déplacement",((D65-C65)+(F65-E65))&lt;I65),I65,IF(AND(H65="Déplacement",N65="Arrivée Chine",B65&lt;#REF!),(D65-C65)+(F65-E65)-#REF!,IF(AND(H65="Déplacement",N65="Retour Chine",B65&gt;=#REF!,B65&lt;=#REF!),(D65-C65)+(F65-E65)+#REF!,IF(AND(H65="Déplacement",N65="Retour Chine",B65&gt;#REF!,B65&lt;#REF!),(D65-C65)+(F65-E65)+#REF!,IF(AND(H65="Déplacement",N65="Retour Chine",B65&gt;#REF!),(D65-C65)+(F65-E65)+#REF!,IF(AND(H65="Déplacement",((D65-C65)+(F65-E65))&lt;I65),I65,IF(AND(H65="Déplacement",N65="Retour Chine",B65&lt;#REF!),(D65-C65)+(F65-E65)+#REF!,(D65-C65)+(F65-E65))))))))))))</f>
        <v>#REF!</v>
      </c>
      <c r="K65" s="168" t="e">
        <f>IF(L65&gt;0,#REF!-L65,0)</f>
        <v>#REF!</v>
      </c>
      <c r="L65" s="169" t="e">
        <f>IF(OR(H65="Recup"),#REF!-J65,#REF!)</f>
        <v>#REF!</v>
      </c>
      <c r="M65" s="211"/>
      <c r="N65" s="212"/>
      <c r="O65" s="170" t="e">
        <f t="shared" si="0"/>
        <v>#REF!</v>
      </c>
      <c r="P65" s="171" t="str">
        <f t="shared" si="1"/>
        <v/>
      </c>
      <c r="Q65" s="362"/>
      <c r="R65" s="402"/>
      <c r="S65" s="213"/>
      <c r="T65" s="384"/>
      <c r="U65" s="387"/>
      <c r="V65" s="129" t="s">
        <v>65</v>
      </c>
      <c r="W65" s="130" t="e">
        <f>IF(AND(G59="Temps partiel",Y61&gt;3),Y61-3-W61-W62,0)</f>
        <v>#REF!</v>
      </c>
      <c r="X65" s="131" t="s">
        <v>66</v>
      </c>
      <c r="Y65" s="132" t="e">
        <f>W59+(W60*1.25)+(W61*1.5)+(W62*2)+(W64*1.1)+(W65*1.25)</f>
        <v>#REF!</v>
      </c>
      <c r="Z65" s="294" t="e">
        <f>IF(SUM(J59:J65)*24-SUM(I59:I65)*24&lt;0,(SUM(J59:J65)*24-SUM(I59:I65)*24),0)</f>
        <v>#REF!</v>
      </c>
      <c r="AA65" s="91"/>
      <c r="AB65" s="172" t="s">
        <v>65</v>
      </c>
      <c r="AC65" s="152" t="e">
        <f t="shared" si="4"/>
        <v>#REF!</v>
      </c>
    </row>
    <row r="66" spans="1:29" s="41" customFormat="1" ht="30" hidden="1" customHeight="1" x14ac:dyDescent="0.3">
      <c r="A66" s="133" t="s">
        <v>43</v>
      </c>
      <c r="B66" s="134">
        <v>43143</v>
      </c>
      <c r="C66" s="188">
        <v>0.375</v>
      </c>
      <c r="D66" s="189">
        <v>0.54166666666666663</v>
      </c>
      <c r="E66" s="189">
        <v>0.58333333333333337</v>
      </c>
      <c r="F66" s="190">
        <v>0.72916666666666663</v>
      </c>
      <c r="G66" s="377"/>
      <c r="H66" s="191" t="s">
        <v>44</v>
      </c>
      <c r="I66" s="136" t="e">
        <f>IF(H66="Normal",#REF!,IF(H66="Recup",#REF!,IF(H66="CP journée",#REF!,IF(H66="Enceinte",#REF!,IF(H66="temps partiel",#REF!,IF(H66="Sans solde",#REF!,IF(H66="Arrêt",#REF!,IF(H66="CP matin",#REF!,IF(H66="Déplacement",#REF!,IF(H66="CP Après-midi",#REF!,IF(H66="Férié",#REF!,IF(H66="Maternité",#REF!,0))))))))))))</f>
        <v>#REF!</v>
      </c>
      <c r="J66" s="135" t="e">
        <f>IF(H66="Demi CP",I66,IF(AND(H66="Déplacement",N66="Arrivée Chine",B66&gt;=#REF!,B66&lt;=#REF!),(D66-C66)+(F66-E66)-#REF!,IF(AND(H66="Déplacement",N66="Arrivée Chine",B66&gt;#REF!,B66&lt;#REF!),(D66-C66)+(F66-E66)-#REF!,IF(AND(H66="Déplacement",N66="Arrivée Chine",B66&gt;#REF!),(D66-C66)+(F66-E66)-#REF!,IF(AND(H66="Déplacement",((D66-C66)+(F66-E66))&lt;I66),I66,IF(AND(H66="Déplacement",N66="Arrivée Chine",B66&lt;#REF!),(D66-C66)+(F66-E66)-#REF!,IF(AND(H66="Déplacement",N66="Retour Chine",B66&gt;=#REF!,B66&lt;=#REF!),(D66-C66)+(F66-E66)+#REF!,IF(AND(H66="Déplacement",N66="Retour Chine",B66&gt;#REF!,B66&lt;#REF!),(D66-C66)+(F66-E66)+#REF!,IF(AND(H66="Déplacement",N66="Retour Chine",B66&gt;#REF!),(D66-C66)+(F66-E66)+#REF!,IF(AND(H66="Déplacement",((D66-C66)+(F66-E66))&lt;I66),I66,IF(AND(H66="Déplacement",N66="Retour Chine",B66&lt;#REF!),(D66-C66)+(F66-E66)+#REF!,(D66-C66)+(F66-E66))))))))))))</f>
        <v>#REF!</v>
      </c>
      <c r="K66" s="137" t="e">
        <f>IF(L66&gt;0,#REF!-L66,0)</f>
        <v>#REF!</v>
      </c>
      <c r="L66" s="138" t="e">
        <f>IF(OR(H66="Recup"),#REF!-J66,#REF!)</f>
        <v>#REF!</v>
      </c>
      <c r="M66" s="192"/>
      <c r="N66" s="193"/>
      <c r="O66" s="139" t="e">
        <f t="shared" si="0"/>
        <v>#REF!</v>
      </c>
      <c r="P66" s="140" t="str">
        <f t="shared" si="1"/>
        <v/>
      </c>
      <c r="Q66" s="360" t="s">
        <v>45</v>
      </c>
      <c r="R66" s="400" t="s">
        <v>46</v>
      </c>
      <c r="S66" s="194" t="s">
        <v>173</v>
      </c>
      <c r="T66" s="383" t="s">
        <v>71</v>
      </c>
      <c r="U66" s="385" t="s">
        <v>75</v>
      </c>
      <c r="V66" s="86" t="s">
        <v>49</v>
      </c>
      <c r="W66" s="87" t="e">
        <f>IF(AND(G66="",(Y68)&gt;0),Y68-W67-W68,IF(AND(G66="Enceinte",(Y68)&gt;0),Y68-W67-W68,0))</f>
        <v>#REF!</v>
      </c>
      <c r="X66" s="88" t="s">
        <v>34</v>
      </c>
      <c r="Y66" s="89" t="e">
        <f>(SUM(I66:I70)*24+SUM(K66:K70)*24)</f>
        <v>#REF!</v>
      </c>
      <c r="Z66" s="90" t="s">
        <v>50</v>
      </c>
      <c r="AA66" s="91"/>
      <c r="AB66" s="174" t="s">
        <v>34</v>
      </c>
      <c r="AC66" s="152" t="e">
        <f t="shared" ref="AC66:AC71" si="5">Y52+Y59+Y66+Y73</f>
        <v>#REF!</v>
      </c>
    </row>
    <row r="67" spans="1:29" s="41" customFormat="1" ht="15.75" hidden="1" thickBot="1" x14ac:dyDescent="0.3">
      <c r="A67" s="143" t="s">
        <v>51</v>
      </c>
      <c r="B67" s="144">
        <v>43144</v>
      </c>
      <c r="C67" s="195">
        <v>0.375</v>
      </c>
      <c r="D67" s="196">
        <v>0.54166666666666663</v>
      </c>
      <c r="E67" s="196">
        <v>0.58333333333333337</v>
      </c>
      <c r="F67" s="197">
        <v>0.70833333333333337</v>
      </c>
      <c r="G67" s="378"/>
      <c r="H67" s="198" t="s">
        <v>44</v>
      </c>
      <c r="I67" s="146" t="e">
        <f>IF(H67="Normal",#REF!,IF(H67="Recup",#REF!,IF(H67="CP journée",#REF!,IF(H67="Enceinte",#REF!,IF(H67="temps partiel",#REF!,IF(H67="Sans solde",#REF!,IF(H67="Arrêt",#REF!,IF(H67="CP matin",#REF!,IF(H67="Déplacement",#REF!,IF(H67="CP Après-midi",#REF!,IF(H67="Férié",#REF!,IF(H67="Maternité",#REF!,0))))))))))))</f>
        <v>#REF!</v>
      </c>
      <c r="J67" s="145" t="e">
        <f>IF(H67="Demi CP",I67,IF(AND(H67="Déplacement",N67="Arrivée Chine",B67&gt;=#REF!,B67&lt;=#REF!),(D67-C67)+(F67-E67)-#REF!,IF(AND(H67="Déplacement",N67="Arrivée Chine",B67&gt;#REF!,B67&lt;#REF!),(D67-C67)+(F67-E67)-#REF!,IF(AND(H67="Déplacement",N67="Arrivée Chine",B67&gt;#REF!),(D67-C67)+(F67-E67)-#REF!,IF(AND(H67="Déplacement",((D67-C67)+(F67-E67))&lt;I67),I67,IF(AND(H67="Déplacement",N67="Arrivée Chine",B67&lt;#REF!),(D67-C67)+(F67-E67)-#REF!,IF(AND(H67="Déplacement",N67="Retour Chine",B67&gt;=#REF!,B67&lt;=#REF!),(D67-C67)+(F67-E67)+#REF!,IF(AND(H67="Déplacement",N67="Retour Chine",B67&gt;#REF!,B67&lt;#REF!),(D67-C67)+(F67-E67)+#REF!,IF(AND(H67="Déplacement",N67="Retour Chine",B67&gt;#REF!),(D67-C67)+(F67-E67)+#REF!,IF(AND(H67="Déplacement",((D67-C67)+(F67-E67))&lt;I67),I67,IF(AND(H67="Déplacement",N67="Retour Chine",B67&lt;#REF!),(D67-C67)+(F67-E67)+#REF!,(D67-C67)+(F67-E67))))))))))))</f>
        <v>#REF!</v>
      </c>
      <c r="K67" s="147" t="e">
        <f>IF(L67&gt;0,#REF!-L67,0)</f>
        <v>#REF!</v>
      </c>
      <c r="L67" s="148" t="e">
        <f>IF(OR(H67="Recup"),#REF!-J67,#REF!)</f>
        <v>#REF!</v>
      </c>
      <c r="M67" s="199"/>
      <c r="N67" s="200"/>
      <c r="O67" s="149" t="e">
        <f t="shared" si="0"/>
        <v>#REF!</v>
      </c>
      <c r="P67" s="150" t="str">
        <f t="shared" si="1"/>
        <v/>
      </c>
      <c r="Q67" s="361"/>
      <c r="R67" s="401"/>
      <c r="S67" s="201"/>
      <c r="T67" s="384"/>
      <c r="U67" s="386"/>
      <c r="V67" s="97" t="s">
        <v>52</v>
      </c>
      <c r="W67" s="98" t="e">
        <f>IF(AND(G66="",(Y67-35)&gt;0),(Y67-35-W68-W69),IF(AND(G66="Enceinte",(Y67-35)&gt;0),(Y67-35-W68-W69),0))</f>
        <v>#REF!</v>
      </c>
      <c r="X67" s="99" t="s">
        <v>35</v>
      </c>
      <c r="Y67" s="100" t="e">
        <f>(SUM(J66:J72))*24-(SUM(O66:O72))*24</f>
        <v>#REF!</v>
      </c>
      <c r="Z67" s="101">
        <f>SUM(P66:P72)</f>
        <v>0</v>
      </c>
      <c r="AA67" s="91"/>
      <c r="AB67" s="174" t="s">
        <v>35</v>
      </c>
      <c r="AC67" s="152" t="e">
        <f t="shared" si="5"/>
        <v>#REF!</v>
      </c>
    </row>
    <row r="68" spans="1:29" s="41" customFormat="1" ht="15.75" hidden="1" thickBot="1" x14ac:dyDescent="0.3">
      <c r="A68" s="143" t="s">
        <v>53</v>
      </c>
      <c r="B68" s="144">
        <v>43145</v>
      </c>
      <c r="C68" s="195">
        <v>0.27777777777777779</v>
      </c>
      <c r="D68" s="196">
        <v>0.54166666666666663</v>
      </c>
      <c r="E68" s="196">
        <v>0.58333333333333337</v>
      </c>
      <c r="F68" s="197">
        <v>0.68680555555555556</v>
      </c>
      <c r="G68" s="378"/>
      <c r="H68" s="198" t="s">
        <v>44</v>
      </c>
      <c r="I68" s="146" t="e">
        <f>IF(H68="Normal",#REF!,IF(H68="Recup",#REF!,IF(H68="CP journée",#REF!,IF(H68="Enceinte",#REF!,IF(H68="temps partiel",#REF!,IF(H68="Sans solde",#REF!,IF(H68="Arrêt",#REF!,IF(H68="CP matin",#REF!,IF(H68="Déplacement",#REF!,IF(H68="CP Après-midi",#REF!,IF(H68="Férié",#REF!,IF(H68="Maternité",#REF!,0))))))))))))</f>
        <v>#REF!</v>
      </c>
      <c r="J68" s="145" t="e">
        <f>IF(H68="Demi CP",I68,IF(AND(H68="Déplacement",N68="Arrivée Chine",B68&gt;=#REF!,B68&lt;=#REF!),(D68-C68)+(F68-E68)-#REF!,IF(AND(H68="Déplacement",N68="Arrivée Chine",B68&gt;#REF!,B68&lt;#REF!),(D68-C68)+(F68-E68)-#REF!,IF(AND(H68="Déplacement",N68="Arrivée Chine",B68&gt;#REF!),(D68-C68)+(F68-E68)-#REF!,IF(AND(H68="Déplacement",((D68-C68)+(F68-E68))&lt;I68),I68,IF(AND(H68="Déplacement",N68="Arrivée Chine",B68&lt;#REF!),(D68-C68)+(F68-E68)-#REF!,IF(AND(H68="Déplacement",N68="Retour Chine",B68&gt;=#REF!,B68&lt;=#REF!),(D68-C68)+(F68-E68)+#REF!,IF(AND(H68="Déplacement",N68="Retour Chine",B68&gt;#REF!,B68&lt;#REF!),(D68-C68)+(F68-E68)+#REF!,IF(AND(H68="Déplacement",N68="Retour Chine",B68&gt;#REF!),(D68-C68)+(F68-E68)+#REF!,IF(AND(H68="Déplacement",((D68-C68)+(F68-E68))&lt;I68),I68,IF(AND(H68="Déplacement",N68="Retour Chine",B68&lt;#REF!),(D68-C68)+(F68-E68)+#REF!,(D68-C68)+(F68-E68))))))))))))</f>
        <v>#REF!</v>
      </c>
      <c r="K68" s="153" t="e">
        <f>IF(L68&gt;0,#REF!-L68,0)</f>
        <v>#REF!</v>
      </c>
      <c r="L68" s="154" t="e">
        <f>IF(OR(H68="Recup"),#REF!-J68,#REF!)</f>
        <v>#REF!</v>
      </c>
      <c r="M68" s="199"/>
      <c r="N68" s="200"/>
      <c r="O68" s="149" t="e">
        <f t="shared" si="0"/>
        <v>#REF!</v>
      </c>
      <c r="P68" s="150" t="str">
        <f t="shared" si="1"/>
        <v/>
      </c>
      <c r="Q68" s="361"/>
      <c r="R68" s="401"/>
      <c r="S68" s="201" t="s">
        <v>174</v>
      </c>
      <c r="T68" s="384"/>
      <c r="U68" s="386"/>
      <c r="V68" s="104">
        <v>0.5</v>
      </c>
      <c r="W68" s="98" t="e">
        <f>IF((Y67-43)&lt;0,0,(Y67-43))</f>
        <v>#REF!</v>
      </c>
      <c r="X68" s="105" t="s">
        <v>54</v>
      </c>
      <c r="Y68" s="106" t="e">
        <f>(Y67-Y66)-J72*24</f>
        <v>#REF!</v>
      </c>
      <c r="Z68" s="107" t="s">
        <v>55</v>
      </c>
      <c r="AA68" s="91"/>
      <c r="AB68" s="174" t="s">
        <v>54</v>
      </c>
      <c r="AC68" s="152" t="e">
        <f t="shared" si="5"/>
        <v>#REF!</v>
      </c>
    </row>
    <row r="69" spans="1:29" s="41" customFormat="1" ht="15.75" hidden="1" thickBot="1" x14ac:dyDescent="0.3">
      <c r="A69" s="143" t="s">
        <v>56</v>
      </c>
      <c r="B69" s="144">
        <v>43146</v>
      </c>
      <c r="C69" s="195">
        <v>0.375</v>
      </c>
      <c r="D69" s="196">
        <v>0.54166666666666663</v>
      </c>
      <c r="E69" s="196">
        <v>0.58333333333333337</v>
      </c>
      <c r="F69" s="197">
        <v>0.72916666666666663</v>
      </c>
      <c r="G69" s="378"/>
      <c r="H69" s="202" t="s">
        <v>44</v>
      </c>
      <c r="I69" s="146" t="e">
        <f>IF(H69="Normal",#REF!,IF(H69="Recup",#REF!,IF(H69="CP journée",#REF!,IF(H69="Enceinte",#REF!,IF(H69="temps partiel",#REF!,IF(H69="Sans solde",#REF!,IF(H69="Arrêt",#REF!,IF(H69="CP matin",#REF!,IF(H69="Déplacement",#REF!,IF(H69="CP Après-midi",#REF!,IF(H69="Férié",#REF!,IF(H69="Maternité",#REF!,0))))))))))))</f>
        <v>#REF!</v>
      </c>
      <c r="J69" s="145" t="e">
        <f>IF(H69="Demi CP",I69,IF(AND(H69="Déplacement",N69="Arrivée Chine",B69&gt;=#REF!,B69&lt;=#REF!),(D69-C69)+(F69-E69)-#REF!,IF(AND(H69="Déplacement",N69="Arrivée Chine",B69&gt;#REF!,B69&lt;#REF!),(D69-C69)+(F69-E69)-#REF!,IF(AND(H69="Déplacement",N69="Arrivée Chine",B69&gt;#REF!),(D69-C69)+(F69-E69)-#REF!,IF(AND(H69="Déplacement",((D69-C69)+(F69-E69))&lt;I69),I69,IF(AND(H69="Déplacement",N69="Arrivée Chine",B69&lt;#REF!),(D69-C69)+(F69-E69)-#REF!,IF(AND(H69="Déplacement",N69="Retour Chine",B69&gt;=#REF!,B69&lt;=#REF!),(D69-C69)+(F69-E69)+#REF!,IF(AND(H69="Déplacement",N69="Retour Chine",B69&gt;#REF!,B69&lt;#REF!),(D69-C69)+(F69-E69)+#REF!,IF(AND(H69="Déplacement",N69="Retour Chine",B69&gt;#REF!),(D69-C69)+(F69-E69)+#REF!,IF(AND(H69="Déplacement",((D69-C69)+(F69-E69))&lt;I69),I69,IF(AND(H69="Déplacement",N69="Retour Chine",B69&lt;#REF!),(D69-C69)+(F69-E69)+#REF!,(D69-C69)+(F69-E69))))))))))))</f>
        <v>#REF!</v>
      </c>
      <c r="K69" s="156" t="e">
        <f>IF(L69&gt;0,#REF!-L69,0)</f>
        <v>#REF!</v>
      </c>
      <c r="L69" s="157" t="e">
        <f>IF(OR(H69="Recup"),#REF!-J69,#REF!)</f>
        <v>#REF!</v>
      </c>
      <c r="M69" s="199"/>
      <c r="N69" s="200"/>
      <c r="O69" s="149" t="e">
        <f t="shared" si="0"/>
        <v>#REF!</v>
      </c>
      <c r="P69" s="150" t="str">
        <f t="shared" si="1"/>
        <v/>
      </c>
      <c r="Q69" s="361"/>
      <c r="R69" s="401"/>
      <c r="S69" s="201" t="s">
        <v>171</v>
      </c>
      <c r="T69" s="384"/>
      <c r="U69" s="386"/>
      <c r="V69" s="110">
        <v>1</v>
      </c>
      <c r="W69" s="98" t="e">
        <f>IF(M72="",J72*24,0)</f>
        <v>#REF!</v>
      </c>
      <c r="X69" s="111" t="s">
        <v>57</v>
      </c>
      <c r="Y69" s="112">
        <f>COUNTIF(H66:H70,"Arrêt")</f>
        <v>0</v>
      </c>
      <c r="Z69" s="107">
        <f>COUNTIF(H66:H70,"Férié")</f>
        <v>0</v>
      </c>
      <c r="AA69" s="91"/>
      <c r="AB69" s="175" t="s">
        <v>57</v>
      </c>
      <c r="AC69" s="152">
        <f t="shared" si="5"/>
        <v>0</v>
      </c>
    </row>
    <row r="70" spans="1:29" s="41" customFormat="1" ht="15.75" hidden="1" customHeight="1" thickBot="1" x14ac:dyDescent="0.3">
      <c r="A70" s="143" t="s">
        <v>58</v>
      </c>
      <c r="B70" s="144">
        <v>43147</v>
      </c>
      <c r="C70" s="195">
        <v>0.375</v>
      </c>
      <c r="D70" s="196">
        <v>0.54166666666666663</v>
      </c>
      <c r="E70" s="196">
        <v>0.58333333333333337</v>
      </c>
      <c r="F70" s="197">
        <v>0.70833333333333337</v>
      </c>
      <c r="G70" s="378"/>
      <c r="H70" s="198" t="s">
        <v>44</v>
      </c>
      <c r="I70" s="146" t="e">
        <f>IF(H70="Normal",#REF!,IF(H70="Recup",#REF!,IF(H70="CP journée",#REF!,IF(H70="Enceinte",#REF!,IF(H70="temps partiel",#REF!,IF(H70="Sans solde",#REF!,IF(H70="Arrêt",#REF!,IF(H70="CP matin",#REF!,IF(H70="Déplacement",#REF!,IF(H70="CP Après-midi",#REF!,IF(H70="Férié",#REF!,IF(H70="Maternité",#REF!,0))))))))))))</f>
        <v>#REF!</v>
      </c>
      <c r="J70" s="145" t="e">
        <f>IF(H70="Demi CP",I70,IF(AND(H70="Déplacement",N70="Arrivée Chine",B70&gt;=#REF!,B70&lt;=#REF!),(D70-C70)+(F70-E70)-#REF!,IF(AND(H70="Déplacement",N70="Arrivée Chine",B70&gt;#REF!,B70&lt;#REF!),(D70-C70)+(F70-E70)-#REF!,IF(AND(H70="Déplacement",N70="Arrivée Chine",B70&gt;#REF!),(D70-C70)+(F70-E70)-#REF!,IF(AND(H70="Déplacement",((D70-C70)+(F70-E70))&lt;I70),I70,IF(AND(H70="Déplacement",N70="Arrivée Chine",B70&lt;#REF!),(D70-C70)+(F70-E70)-#REF!,IF(AND(H70="Déplacement",N70="Retour Chine",B70&gt;=#REF!,B70&lt;=#REF!),(D70-C70)+(F70-E70)+#REF!,IF(AND(H70="Déplacement",N70="Retour Chine",B70&gt;#REF!,B70&lt;#REF!),(D70-C70)+(F70-E70)+#REF!,IF(AND(H70="Déplacement",N70="Retour Chine",B70&gt;#REF!),(D70-C70)+(F70-E70)+#REF!,IF(AND(H70="Déplacement",((D70-C70)+(F70-E70))&lt;I70),I70,IF(AND(H70="Déplacement",N70="Retour Chine",B70&lt;#REF!),(D70-C70)+(F70-E70)+#REF!,(D70-C70)+(F70-E70))))))))))))</f>
        <v>#REF!</v>
      </c>
      <c r="K70" s="153" t="e">
        <f>IF(L70&gt;0,#REF!-L70,0)</f>
        <v>#REF!</v>
      </c>
      <c r="L70" s="154" t="e">
        <f>IF(OR(H70="Recup"),#REF!-J70,#REF!)</f>
        <v>#REF!</v>
      </c>
      <c r="M70" s="199"/>
      <c r="N70" s="200"/>
      <c r="O70" s="149" t="e">
        <f t="shared" si="0"/>
        <v>#REF!</v>
      </c>
      <c r="P70" s="150" t="str">
        <f t="shared" si="1"/>
        <v/>
      </c>
      <c r="Q70" s="361"/>
      <c r="R70" s="401"/>
      <c r="S70" s="201"/>
      <c r="T70" s="384"/>
      <c r="U70" s="386"/>
      <c r="V70" s="113" t="s">
        <v>3</v>
      </c>
      <c r="W70" s="114" t="e">
        <f>IF(G66="Enceinte",(SUM(L66:L70))-COUNTIF(H66:H70,"Recup")*#REF!,SUM(L66:L70))</f>
        <v>#REF!</v>
      </c>
      <c r="X70" s="115" t="s">
        <v>59</v>
      </c>
      <c r="Y70" s="116">
        <f>COUNTIF(H66:H70,"sans solde")</f>
        <v>0</v>
      </c>
      <c r="Z70" s="328" t="s">
        <v>148</v>
      </c>
      <c r="AA70" s="91"/>
      <c r="AB70" s="176" t="s">
        <v>59</v>
      </c>
      <c r="AC70" s="152">
        <f t="shared" si="5"/>
        <v>0</v>
      </c>
    </row>
    <row r="71" spans="1:29" s="41" customFormat="1" ht="15.75" hidden="1" thickBot="1" x14ac:dyDescent="0.3">
      <c r="A71" s="143" t="s">
        <v>60</v>
      </c>
      <c r="B71" s="144">
        <v>43148</v>
      </c>
      <c r="C71" s="203"/>
      <c r="D71" s="204"/>
      <c r="E71" s="204"/>
      <c r="F71" s="205"/>
      <c r="G71" s="378"/>
      <c r="H71" s="206"/>
      <c r="I71" s="146">
        <f>IF(H71="Normal",#REF!,IF(H71="Recup",#REF!,IF(H71="CP journée",#REF!,IF(H71="Enceinte",#REF!,IF(H71="temps partiel",#REF!,IF(H71="Sans solde",#REF!,IF(H71="Arrêt",#REF!,IF(H71="CP matin",#REF!,IF(H71="Déplacement",#REF!,IF(H71="CP Après-midi",#REF!,IF(H71="Férié",#REF!,IF(H71="Maternité",#REF!,0))))))))))))</f>
        <v>0</v>
      </c>
      <c r="J71" s="145" t="e">
        <f>IF(H71="Demi CP",I71,IF(AND(H71="Déplacement",N71="Arrivée Chine",B71&gt;=#REF!,B71&lt;=#REF!),(D71-C71)+(F71-E71)-#REF!,IF(AND(H71="Déplacement",N71="Arrivée Chine",B71&gt;#REF!,B71&lt;#REF!),(D71-C71)+(F71-E71)-#REF!,IF(AND(H71="Déplacement",N71="Arrivée Chine",B71&gt;#REF!),(D71-C71)+(F71-E71)-#REF!,IF(AND(H71="Déplacement",((D71-C71)+(F71-E71))&lt;I71),I71,IF(AND(H71="Déplacement",N71="Arrivée Chine",B71&lt;#REF!),(D71-C71)+(F71-E71)-#REF!,IF(AND(H71="Déplacement",N71="Retour Chine",B71&gt;=#REF!,B71&lt;=#REF!),(D71-C71)+(F71-E71)+#REF!,IF(AND(H71="Déplacement",N71="Retour Chine",B71&gt;#REF!,B71&lt;#REF!),(D71-C71)+(F71-E71)+#REF!,IF(AND(H71="Déplacement",N71="Retour Chine",B71&gt;#REF!),(D71-C71)+(F71-E71)+#REF!,IF(AND(H71="Déplacement",((D71-C71)+(F71-E71))&lt;I71),I71,IF(AND(H71="Déplacement",N71="Retour Chine",B71&lt;#REF!),(D71-C71)+(F71-E71)+#REF!,(D71-C71)+(F71-E71))))))))))))</f>
        <v>#REF!</v>
      </c>
      <c r="K71" s="161" t="e">
        <f>IF(L71&gt;0,#REF!-L71,0)</f>
        <v>#REF!</v>
      </c>
      <c r="L71" s="162" t="e">
        <f>IF(OR(H71="Recup"),#REF!-J71,#REF!)</f>
        <v>#REF!</v>
      </c>
      <c r="M71" s="199"/>
      <c r="N71" s="200"/>
      <c r="O71" s="149" t="e">
        <f t="shared" si="0"/>
        <v>#REF!</v>
      </c>
      <c r="P71" s="150" t="str">
        <f t="shared" si="1"/>
        <v/>
      </c>
      <c r="Q71" s="361"/>
      <c r="R71" s="401"/>
      <c r="S71" s="201"/>
      <c r="T71" s="384"/>
      <c r="U71" s="386"/>
      <c r="V71" s="119" t="s">
        <v>61</v>
      </c>
      <c r="W71" s="120" t="e">
        <f>IF(AND(G66="Temps partiel",Y68&gt;0),Y68-W72-W68-W69,0)</f>
        <v>#REF!</v>
      </c>
      <c r="X71" s="121" t="s">
        <v>62</v>
      </c>
      <c r="Y71" s="122">
        <f>COUNTIF(H66:H70,"CP journée")+(COUNTIF(H66:H70,"CP matin"))/2+(COUNTIF(H66:H70,"CP Après-midi"))/2</f>
        <v>0</v>
      </c>
      <c r="Z71" s="329"/>
      <c r="AA71" s="91"/>
      <c r="AB71" s="177" t="s">
        <v>62</v>
      </c>
      <c r="AC71" s="152">
        <f t="shared" si="5"/>
        <v>3</v>
      </c>
    </row>
    <row r="72" spans="1:29" s="41" customFormat="1" ht="15.75" hidden="1" thickBot="1" x14ac:dyDescent="0.3">
      <c r="A72" s="164" t="s">
        <v>64</v>
      </c>
      <c r="B72" s="165">
        <v>43149</v>
      </c>
      <c r="C72" s="207"/>
      <c r="D72" s="208"/>
      <c r="E72" s="208"/>
      <c r="F72" s="209"/>
      <c r="G72" s="379"/>
      <c r="H72" s="210"/>
      <c r="I72" s="166">
        <f>IF(H72="Normal",#REF!,IF(H72="Recup",#REF!,IF(H72="CP journée",#REF!,IF(H72="Enceinte",#REF!,IF(H72="temps partiel",#REF!,IF(H72="Sans solde",#REF!,IF(H72="Arrêt",#REF!,IF(H72="CP matin",#REF!,IF(H72="Déplacement",#REF!,IF(H72="CP Après-midi",#REF!,IF(H72="Férié",#REF!,IF(H72="Maternité",#REF!,0))))))))))))</f>
        <v>0</v>
      </c>
      <c r="J72" s="167" t="e">
        <f>IF(H72="Demi CP",I72,IF(AND(H72="Déplacement",N72="Arrivée Chine",B72&gt;=#REF!,B72&lt;=#REF!),(D72-C72)+(F72-E72)-#REF!,IF(AND(H72="Déplacement",N72="Arrivée Chine",B72&gt;#REF!,B72&lt;#REF!),(D72-C72)+(F72-E72)-#REF!,IF(AND(H72="Déplacement",N72="Arrivée Chine",B72&gt;#REF!),(D72-C72)+(F72-E72)-#REF!,IF(AND(H72="Déplacement",((D72-C72)+(F72-E72))&lt;I72),I72,IF(AND(H72="Déplacement",N72="Arrivée Chine",B72&lt;#REF!),(D72-C72)+(F72-E72)-#REF!,IF(AND(H72="Déplacement",N72="Retour Chine",B72&gt;=#REF!,B72&lt;=#REF!),(D72-C72)+(F72-E72)+#REF!,IF(AND(H72="Déplacement",N72="Retour Chine",B72&gt;#REF!,B72&lt;#REF!),(D72-C72)+(F72-E72)+#REF!,IF(AND(H72="Déplacement",N72="Retour Chine",B72&gt;#REF!),(D72-C72)+(F72-E72)+#REF!,IF(AND(H72="Déplacement",((D72-C72)+(F72-E72))&lt;I72),I72,IF(AND(H72="Déplacement",N72="Retour Chine",B72&lt;#REF!),(D72-C72)+(F72-E72)+#REF!,(D72-C72)+(F72-E72))))))))))))</f>
        <v>#REF!</v>
      </c>
      <c r="K72" s="168" t="e">
        <f>IF(L72&gt;0,#REF!-L72,0)</f>
        <v>#REF!</v>
      </c>
      <c r="L72" s="169" t="e">
        <f>IF(OR(H72="Recup"),#REF!-J72,#REF!)</f>
        <v>#REF!</v>
      </c>
      <c r="M72" s="211"/>
      <c r="N72" s="212"/>
      <c r="O72" s="170" t="e">
        <f t="shared" si="0"/>
        <v>#REF!</v>
      </c>
      <c r="P72" s="171" t="str">
        <f t="shared" si="1"/>
        <v/>
      </c>
      <c r="Q72" s="362"/>
      <c r="R72" s="402"/>
      <c r="S72" s="213"/>
      <c r="T72" s="384"/>
      <c r="U72" s="387"/>
      <c r="V72" s="129" t="s">
        <v>65</v>
      </c>
      <c r="W72" s="130" t="e">
        <f>IF(AND(G66="Temps partiel",Y68&gt;3),Y68-3-W68-W69,0)</f>
        <v>#REF!</v>
      </c>
      <c r="X72" s="131" t="s">
        <v>66</v>
      </c>
      <c r="Y72" s="132" t="e">
        <f>W66+(W67*1.25)+(W68*1.5)+(W69*2)+(W71*1.1)+(W72*1.25)</f>
        <v>#REF!</v>
      </c>
      <c r="Z72" s="294" t="e">
        <f>IF(SUM(J66:J72)*24-SUM(I66:I72)*24&lt;0,(SUM(J66:J72)*24-SUM(I66:I72)*24),0)</f>
        <v>#REF!</v>
      </c>
      <c r="AA72" s="91"/>
      <c r="AB72" s="178" t="s">
        <v>50</v>
      </c>
      <c r="AC72" s="152">
        <f>Z53+Z60+Z67+Z74</f>
        <v>0</v>
      </c>
    </row>
    <row r="73" spans="1:29" s="41" customFormat="1" ht="30" hidden="1" customHeight="1" x14ac:dyDescent="0.3">
      <c r="A73" s="133" t="s">
        <v>43</v>
      </c>
      <c r="B73" s="134">
        <v>43150</v>
      </c>
      <c r="C73" s="188">
        <v>0.375</v>
      </c>
      <c r="D73" s="189">
        <v>0.54166666666666663</v>
      </c>
      <c r="E73" s="189">
        <v>0.58333333333333337</v>
      </c>
      <c r="F73" s="190">
        <v>0.70833333333333337</v>
      </c>
      <c r="G73" s="377"/>
      <c r="H73" s="191" t="s">
        <v>44</v>
      </c>
      <c r="I73" s="136" t="e">
        <f>IF(H73="Normal",#REF!,IF(H73="Recup",#REF!,IF(H73="CP journée",#REF!,IF(H73="Enceinte",#REF!,IF(H73="temps partiel",#REF!,IF(H73="Sans solde",#REF!,IF(H73="Arrêt",#REF!,IF(H73="CP matin",#REF!,IF(H73="Déplacement",#REF!,IF(H73="CP Après-midi",#REF!,IF(H73="Férié",#REF!,IF(H73="Maternité",#REF!,0))))))))))))</f>
        <v>#REF!</v>
      </c>
      <c r="J73" s="135" t="e">
        <f>IF(H73="Demi CP",I73,IF(AND(H73="Déplacement",N73="Arrivée Chine",B73&gt;=#REF!,B73&lt;=#REF!),(D73-C73)+(F73-E73)-#REF!,IF(AND(H73="Déplacement",N73="Arrivée Chine",B73&gt;#REF!,B73&lt;#REF!),(D73-C73)+(F73-E73)-#REF!,IF(AND(H73="Déplacement",N73="Arrivée Chine",B73&gt;#REF!),(D73-C73)+(F73-E73)-#REF!,IF(AND(H73="Déplacement",((D73-C73)+(F73-E73))&lt;I73),I73,IF(AND(H73="Déplacement",N73="Arrivée Chine",B73&lt;#REF!),(D73-C73)+(F73-E73)-#REF!,IF(AND(H73="Déplacement",N73="Retour Chine",B73&gt;=#REF!,B73&lt;=#REF!),(D73-C73)+(F73-E73)+#REF!,IF(AND(H73="Déplacement",N73="Retour Chine",B73&gt;#REF!,B73&lt;#REF!),(D73-C73)+(F73-E73)+#REF!,IF(AND(H73="Déplacement",N73="Retour Chine",B73&gt;#REF!),(D73-C73)+(F73-E73)+#REF!,IF(AND(H73="Déplacement",((D73-C73)+(F73-E73))&lt;I73),I73,IF(AND(H73="Déplacement",N73="Retour Chine",B73&lt;#REF!),(D73-C73)+(F73-E73)+#REF!,(D73-C73)+(F73-E73))))))))))))</f>
        <v>#REF!</v>
      </c>
      <c r="K73" s="137" t="e">
        <f>IF(L73&gt;0,#REF!-L73,0)</f>
        <v>#REF!</v>
      </c>
      <c r="L73" s="138" t="e">
        <f>IF(OR(H73="Recup"),#REF!-J73,#REF!)</f>
        <v>#REF!</v>
      </c>
      <c r="M73" s="192"/>
      <c r="N73" s="193"/>
      <c r="O73" s="139" t="e">
        <f t="shared" si="0"/>
        <v>#REF!</v>
      </c>
      <c r="P73" s="140" t="str">
        <f t="shared" si="1"/>
        <v/>
      </c>
      <c r="Q73" s="391" t="s">
        <v>45</v>
      </c>
      <c r="R73" s="400" t="s">
        <v>46</v>
      </c>
      <c r="S73" s="194"/>
      <c r="T73" s="383" t="s">
        <v>71</v>
      </c>
      <c r="U73" s="385" t="s">
        <v>76</v>
      </c>
      <c r="V73" s="86" t="s">
        <v>49</v>
      </c>
      <c r="W73" s="87" t="e">
        <f>IF(AND(G73="",(Y75)&gt;0),Y75-W74-W75,IF(AND(G73="Enceinte",(Y75)&gt;0),Y75-W74-W75,0))</f>
        <v>#REF!</v>
      </c>
      <c r="X73" s="88" t="s">
        <v>34</v>
      </c>
      <c r="Y73" s="89" t="e">
        <f>(SUM(I73:I77)*24+SUM(K73:K77)*24)</f>
        <v>#REF!</v>
      </c>
      <c r="Z73" s="90" t="s">
        <v>50</v>
      </c>
      <c r="AA73" s="91"/>
      <c r="AB73" s="179"/>
      <c r="AC73" s="179"/>
    </row>
    <row r="74" spans="1:29" s="41" customFormat="1" ht="15.75" hidden="1" thickBot="1" x14ac:dyDescent="0.3">
      <c r="A74" s="143" t="s">
        <v>51</v>
      </c>
      <c r="B74" s="144">
        <v>43151</v>
      </c>
      <c r="C74" s="195">
        <v>0.375</v>
      </c>
      <c r="D74" s="196">
        <v>0.54166666666666663</v>
      </c>
      <c r="E74" s="196">
        <v>0.58333333333333337</v>
      </c>
      <c r="F74" s="197">
        <v>0.70833333333333337</v>
      </c>
      <c r="G74" s="378"/>
      <c r="H74" s="198" t="s">
        <v>44</v>
      </c>
      <c r="I74" s="146" t="e">
        <f>IF(H74="Normal",#REF!,IF(H74="Recup",#REF!,IF(H74="CP journée",#REF!,IF(H74="Enceinte",#REF!,IF(H74="temps partiel",#REF!,IF(H74="Sans solde",#REF!,IF(H74="Arrêt",#REF!,IF(H74="CP matin",#REF!,IF(H74="Déplacement",#REF!,IF(H74="CP Après-midi",#REF!,IF(H74="Férié",#REF!,IF(H74="Maternité",#REF!,0))))))))))))</f>
        <v>#REF!</v>
      </c>
      <c r="J74" s="145" t="e">
        <f>IF(H74="Demi CP",I74,IF(AND(H74="Déplacement",N74="Arrivée Chine",B74&gt;=#REF!,B74&lt;=#REF!),(D74-C74)+(F74-E74)-#REF!,IF(AND(H74="Déplacement",N74="Arrivée Chine",B74&gt;#REF!,B74&lt;#REF!),(D74-C74)+(F74-E74)-#REF!,IF(AND(H74="Déplacement",N74="Arrivée Chine",B74&gt;#REF!),(D74-C74)+(F74-E74)-#REF!,IF(AND(H74="Déplacement",((D74-C74)+(F74-E74))&lt;I74),I74,IF(AND(H74="Déplacement",N74="Arrivée Chine",B74&lt;#REF!),(D74-C74)+(F74-E74)-#REF!,IF(AND(H74="Déplacement",N74="Retour Chine",B74&gt;=#REF!,B74&lt;=#REF!),(D74-C74)+(F74-E74)+#REF!,IF(AND(H74="Déplacement",N74="Retour Chine",B74&gt;#REF!,B74&lt;#REF!),(D74-C74)+(F74-E74)+#REF!,IF(AND(H74="Déplacement",N74="Retour Chine",B74&gt;#REF!),(D74-C74)+(F74-E74)+#REF!,IF(AND(H74="Déplacement",((D74-C74)+(F74-E74))&lt;I74),I74,IF(AND(H74="Déplacement",N74="Retour Chine",B74&lt;#REF!),(D74-C74)+(F74-E74)+#REF!,(D74-C74)+(F74-E74))))))))))))</f>
        <v>#REF!</v>
      </c>
      <c r="K74" s="147" t="e">
        <f>IF(L74&gt;0,#REF!-L74,0)</f>
        <v>#REF!</v>
      </c>
      <c r="L74" s="148" t="e">
        <f>IF(OR(H74="Recup"),#REF!-J74,#REF!)</f>
        <v>#REF!</v>
      </c>
      <c r="M74" s="199"/>
      <c r="N74" s="200"/>
      <c r="O74" s="149" t="e">
        <f t="shared" si="0"/>
        <v>#REF!</v>
      </c>
      <c r="P74" s="150" t="str">
        <f t="shared" si="1"/>
        <v/>
      </c>
      <c r="Q74" s="361"/>
      <c r="R74" s="401"/>
      <c r="S74" s="201"/>
      <c r="T74" s="384"/>
      <c r="U74" s="386"/>
      <c r="V74" s="97" t="s">
        <v>52</v>
      </c>
      <c r="W74" s="98" t="e">
        <f>IF(AND(G73="",(Y74-35)&gt;0),(Y74-35-W75-W76),IF(AND(G73="Enceinte",(Y74-35)&gt;0),(Y74-35-W75-W76),0))</f>
        <v>#REF!</v>
      </c>
      <c r="X74" s="99" t="s">
        <v>35</v>
      </c>
      <c r="Y74" s="100" t="e">
        <f>(SUM(J73:J79))*24-(SUM(O73:O79))*24</f>
        <v>#REF!</v>
      </c>
      <c r="Z74" s="101">
        <f>SUM(P73:P79)</f>
        <v>0</v>
      </c>
      <c r="AA74" s="91"/>
      <c r="AB74" s="394" t="s">
        <v>70</v>
      </c>
      <c r="AC74" s="392" t="e">
        <f>Y58+Y65+Y72+Y79</f>
        <v>#REF!</v>
      </c>
    </row>
    <row r="75" spans="1:29" s="41" customFormat="1" ht="15.75" hidden="1" thickBot="1" x14ac:dyDescent="0.3">
      <c r="A75" s="143" t="s">
        <v>53</v>
      </c>
      <c r="B75" s="144">
        <v>43152</v>
      </c>
      <c r="C75" s="195">
        <v>0.375</v>
      </c>
      <c r="D75" s="196">
        <v>0.54166666666666663</v>
      </c>
      <c r="E75" s="196">
        <v>0.58333333333333337</v>
      </c>
      <c r="F75" s="197">
        <v>0.70833333333333337</v>
      </c>
      <c r="G75" s="378"/>
      <c r="H75" s="198" t="s">
        <v>44</v>
      </c>
      <c r="I75" s="146" t="e">
        <f>IF(H75="Normal",#REF!,IF(H75="Recup",#REF!,IF(H75="CP journée",#REF!,IF(H75="Enceinte",#REF!,IF(H75="temps partiel",#REF!,IF(H75="Sans solde",#REF!,IF(H75="Arrêt",#REF!,IF(H75="CP matin",#REF!,IF(H75="Déplacement",#REF!,IF(H75="CP Après-midi",#REF!,IF(H75="Férié",#REF!,IF(H75="Maternité",#REF!,0))))))))))))</f>
        <v>#REF!</v>
      </c>
      <c r="J75" s="145" t="e">
        <f>IF(H75="Demi CP",I75,IF(AND(H75="Déplacement",N75="Arrivée Chine",B75&gt;=#REF!,B75&lt;=#REF!),(D75-C75)+(F75-E75)-#REF!,IF(AND(H75="Déplacement",N75="Arrivée Chine",B75&gt;#REF!,B75&lt;#REF!),(D75-C75)+(F75-E75)-#REF!,IF(AND(H75="Déplacement",N75="Arrivée Chine",B75&gt;#REF!),(D75-C75)+(F75-E75)-#REF!,IF(AND(H75="Déplacement",((D75-C75)+(F75-E75))&lt;I75),I75,IF(AND(H75="Déplacement",N75="Arrivée Chine",B75&lt;#REF!),(D75-C75)+(F75-E75)-#REF!,IF(AND(H75="Déplacement",N75="Retour Chine",B75&gt;=#REF!,B75&lt;=#REF!),(D75-C75)+(F75-E75)+#REF!,IF(AND(H75="Déplacement",N75="Retour Chine",B75&gt;#REF!,B75&lt;#REF!),(D75-C75)+(F75-E75)+#REF!,IF(AND(H75="Déplacement",N75="Retour Chine",B75&gt;#REF!),(D75-C75)+(F75-E75)+#REF!,IF(AND(H75="Déplacement",((D75-C75)+(F75-E75))&lt;I75),I75,IF(AND(H75="Déplacement",N75="Retour Chine",B75&lt;#REF!),(D75-C75)+(F75-E75)+#REF!,(D75-C75)+(F75-E75))))))))))))</f>
        <v>#REF!</v>
      </c>
      <c r="K75" s="153" t="e">
        <f>IF(L75&gt;0,#REF!-L75,0)</f>
        <v>#REF!</v>
      </c>
      <c r="L75" s="154" t="e">
        <f>IF(OR(H75="Recup"),#REF!-J75,#REF!)</f>
        <v>#REF!</v>
      </c>
      <c r="M75" s="199"/>
      <c r="N75" s="200"/>
      <c r="O75" s="149" t="e">
        <f t="shared" si="0"/>
        <v>#REF!</v>
      </c>
      <c r="P75" s="150" t="str">
        <f t="shared" si="1"/>
        <v/>
      </c>
      <c r="Q75" s="361"/>
      <c r="R75" s="401"/>
      <c r="S75" s="201"/>
      <c r="T75" s="384"/>
      <c r="U75" s="386"/>
      <c r="V75" s="104">
        <v>0.5</v>
      </c>
      <c r="W75" s="98" t="e">
        <f>IF((Y74-43)&lt;0,0,(Y74-43))</f>
        <v>#REF!</v>
      </c>
      <c r="X75" s="105" t="s">
        <v>54</v>
      </c>
      <c r="Y75" s="106" t="e">
        <f>(Y74-Y73)-J79*24</f>
        <v>#REF!</v>
      </c>
      <c r="Z75" s="107" t="s">
        <v>55</v>
      </c>
      <c r="AA75" s="91"/>
      <c r="AB75" s="395"/>
      <c r="AC75" s="393"/>
    </row>
    <row r="76" spans="1:29" s="41" customFormat="1" ht="15.75" hidden="1" thickBot="1" x14ac:dyDescent="0.3">
      <c r="A76" s="143" t="s">
        <v>56</v>
      </c>
      <c r="B76" s="144">
        <v>43153</v>
      </c>
      <c r="C76" s="195"/>
      <c r="D76" s="196"/>
      <c r="E76" s="196"/>
      <c r="F76" s="197"/>
      <c r="G76" s="378"/>
      <c r="H76" s="202" t="s">
        <v>143</v>
      </c>
      <c r="I76" s="146" t="e">
        <f>IF(H76="Normal",#REF!,IF(H76="Recup",#REF!,IF(H76="CP journée",#REF!,IF(H76="Enceinte",#REF!,IF(H76="temps partiel",#REF!,IF(H76="Sans solde",#REF!,IF(H76="Arrêt",#REF!,IF(H76="CP matin",#REF!,IF(H76="Déplacement",#REF!,IF(H76="CP Après-midi",#REF!,IF(H76="Férié",#REF!,IF(H76="Maternité",#REF!,0))))))))))))</f>
        <v>#REF!</v>
      </c>
      <c r="J76" s="145" t="e">
        <f>IF(H76="Demi CP",I76,IF(AND(H76="Déplacement",N76="Arrivée Chine",B76&gt;=#REF!,B76&lt;=#REF!),(D76-C76)+(F76-E76)-#REF!,IF(AND(H76="Déplacement",N76="Arrivée Chine",B76&gt;#REF!,B76&lt;#REF!),(D76-C76)+(F76-E76)-#REF!,IF(AND(H76="Déplacement",N76="Arrivée Chine",B76&gt;#REF!),(D76-C76)+(F76-E76)-#REF!,IF(AND(H76="Déplacement",((D76-C76)+(F76-E76))&lt;I76),I76,IF(AND(H76="Déplacement",N76="Arrivée Chine",B76&lt;#REF!),(D76-C76)+(F76-E76)-#REF!,IF(AND(H76="Déplacement",N76="Retour Chine",B76&gt;=#REF!,B76&lt;=#REF!),(D76-C76)+(F76-E76)+#REF!,IF(AND(H76="Déplacement",N76="Retour Chine",B76&gt;#REF!,B76&lt;#REF!),(D76-C76)+(F76-E76)+#REF!,IF(AND(H76="Déplacement",N76="Retour Chine",B76&gt;#REF!),(D76-C76)+(F76-E76)+#REF!,IF(AND(H76="Déplacement",((D76-C76)+(F76-E76))&lt;I76),I76,IF(AND(H76="Déplacement",N76="Retour Chine",B76&lt;#REF!),(D76-C76)+(F76-E76)+#REF!,(D76-C76)+(F76-E76))))))))))))</f>
        <v>#REF!</v>
      </c>
      <c r="K76" s="156" t="e">
        <f>IF(L76&gt;0,#REF!-L76,0)</f>
        <v>#REF!</v>
      </c>
      <c r="L76" s="157" t="e">
        <f>IF(OR(H76="Recup"),#REF!-J76,#REF!)</f>
        <v>#REF!</v>
      </c>
      <c r="M76" s="199"/>
      <c r="N76" s="200"/>
      <c r="O76" s="149" t="e">
        <f t="shared" si="0"/>
        <v>#REF!</v>
      </c>
      <c r="P76" s="150" t="str">
        <f t="shared" si="1"/>
        <v/>
      </c>
      <c r="Q76" s="361"/>
      <c r="R76" s="401"/>
      <c r="S76" s="201"/>
      <c r="T76" s="384"/>
      <c r="U76" s="386"/>
      <c r="V76" s="110">
        <v>1</v>
      </c>
      <c r="W76" s="98" t="e">
        <f>IF(M79="",J79*24,0)</f>
        <v>#REF!</v>
      </c>
      <c r="X76" s="111" t="s">
        <v>57</v>
      </c>
      <c r="Y76" s="112">
        <f>COUNTIF(H73:H77,"Arrêt")</f>
        <v>0</v>
      </c>
      <c r="Z76" s="107">
        <f>COUNTIF(H73:H77,"Férié")</f>
        <v>0</v>
      </c>
      <c r="AA76" s="91"/>
    </row>
    <row r="77" spans="1:29" s="41" customFormat="1" ht="15.75" hidden="1" customHeight="1" thickBot="1" x14ac:dyDescent="0.3">
      <c r="A77" s="143" t="s">
        <v>58</v>
      </c>
      <c r="B77" s="144">
        <v>43154</v>
      </c>
      <c r="C77" s="195"/>
      <c r="D77" s="196"/>
      <c r="E77" s="196"/>
      <c r="F77" s="197"/>
      <c r="G77" s="378"/>
      <c r="H77" s="198" t="s">
        <v>143</v>
      </c>
      <c r="I77" s="146" t="e">
        <f>IF(H77="Normal",#REF!,IF(H77="Recup",#REF!,IF(H77="CP journée",#REF!,IF(H77="Enceinte",#REF!,IF(H77="temps partiel",#REF!,IF(H77="Sans solde",#REF!,IF(H77="Arrêt",#REF!,IF(H77="CP matin",#REF!,IF(H77="Déplacement",#REF!,IF(H77="CP Après-midi",#REF!,IF(H77="Férié",#REF!,IF(H77="Maternité",#REF!,0))))))))))))</f>
        <v>#REF!</v>
      </c>
      <c r="J77" s="145" t="e">
        <f>IF(H77="Demi CP",I77,IF(AND(H77="Déplacement",N77="Arrivée Chine",B77&gt;=#REF!,B77&lt;=#REF!),(D77-C77)+(F77-E77)-#REF!,IF(AND(H77="Déplacement",N77="Arrivée Chine",B77&gt;#REF!,B77&lt;#REF!),(D77-C77)+(F77-E77)-#REF!,IF(AND(H77="Déplacement",N77="Arrivée Chine",B77&gt;#REF!),(D77-C77)+(F77-E77)-#REF!,IF(AND(H77="Déplacement",((D77-C77)+(F77-E77))&lt;I77),I77,IF(AND(H77="Déplacement",N77="Arrivée Chine",B77&lt;#REF!),(D77-C77)+(F77-E77)-#REF!,IF(AND(H77="Déplacement",N77="Retour Chine",B77&gt;=#REF!,B77&lt;=#REF!),(D77-C77)+(F77-E77)+#REF!,IF(AND(H77="Déplacement",N77="Retour Chine",B77&gt;#REF!,B77&lt;#REF!),(D77-C77)+(F77-E77)+#REF!,IF(AND(H77="Déplacement",N77="Retour Chine",B77&gt;#REF!),(D77-C77)+(F77-E77)+#REF!,IF(AND(H77="Déplacement",((D77-C77)+(F77-E77))&lt;I77),I77,IF(AND(H77="Déplacement",N77="Retour Chine",B77&lt;#REF!),(D77-C77)+(F77-E77)+#REF!,(D77-C77)+(F77-E77))))))))))))</f>
        <v>#REF!</v>
      </c>
      <c r="K77" s="153" t="e">
        <f>IF(L77&gt;0,#REF!-L77,0)</f>
        <v>#REF!</v>
      </c>
      <c r="L77" s="154" t="e">
        <f>IF(OR(H77="Recup"),#REF!-J77,#REF!)</f>
        <v>#REF!</v>
      </c>
      <c r="M77" s="199"/>
      <c r="N77" s="200"/>
      <c r="O77" s="149" t="e">
        <f t="shared" si="0"/>
        <v>#REF!</v>
      </c>
      <c r="P77" s="150" t="str">
        <f t="shared" si="1"/>
        <v/>
      </c>
      <c r="Q77" s="361"/>
      <c r="R77" s="401"/>
      <c r="S77" s="201"/>
      <c r="T77" s="384"/>
      <c r="U77" s="386"/>
      <c r="V77" s="113" t="s">
        <v>3</v>
      </c>
      <c r="W77" s="114" t="e">
        <f>IF(G73="Enceinte",(SUM(L73:L77))-COUNTIF(H73:H77,"Recup")*#REF!,SUM(L73:L77))</f>
        <v>#REF!</v>
      </c>
      <c r="X77" s="115" t="s">
        <v>59</v>
      </c>
      <c r="Y77" s="116">
        <f>COUNTIF(H73:H77,"sans solde")</f>
        <v>0</v>
      </c>
      <c r="Z77" s="328" t="s">
        <v>148</v>
      </c>
      <c r="AA77" s="91"/>
    </row>
    <row r="78" spans="1:29" s="41" customFormat="1" ht="15.75" hidden="1" thickBot="1" x14ac:dyDescent="0.3">
      <c r="A78" s="143" t="s">
        <v>60</v>
      </c>
      <c r="B78" s="144">
        <v>43155</v>
      </c>
      <c r="C78" s="203"/>
      <c r="D78" s="204"/>
      <c r="E78" s="204"/>
      <c r="F78" s="205"/>
      <c r="G78" s="378"/>
      <c r="H78" s="206"/>
      <c r="I78" s="146">
        <f>IF(H78="Normal",#REF!,IF(H78="Recup",#REF!,IF(H78="CP journée",#REF!,IF(H78="Enceinte",#REF!,IF(H78="temps partiel",#REF!,IF(H78="Sans solde",#REF!,IF(H78="Arrêt",#REF!,IF(H78="CP matin",#REF!,IF(H78="Déplacement",#REF!,IF(H78="CP Après-midi",#REF!,IF(H78="Férié",#REF!,IF(H78="Maternité",#REF!,0))))))))))))</f>
        <v>0</v>
      </c>
      <c r="J78" s="145" t="e">
        <f>IF(H78="Demi CP",I78,IF(AND(H78="Déplacement",N78="Arrivée Chine",B78&gt;=#REF!,B78&lt;=#REF!),(D78-C78)+(F78-E78)-#REF!,IF(AND(H78="Déplacement",N78="Arrivée Chine",B78&gt;#REF!,B78&lt;#REF!),(D78-C78)+(F78-E78)-#REF!,IF(AND(H78="Déplacement",N78="Arrivée Chine",B78&gt;#REF!),(D78-C78)+(F78-E78)-#REF!,IF(AND(H78="Déplacement",((D78-C78)+(F78-E78))&lt;I78),I78,IF(AND(H78="Déplacement",N78="Arrivée Chine",B78&lt;#REF!),(D78-C78)+(F78-E78)-#REF!,IF(AND(H78="Déplacement",N78="Retour Chine",B78&gt;=#REF!,B78&lt;=#REF!),(D78-C78)+(F78-E78)+#REF!,IF(AND(H78="Déplacement",N78="Retour Chine",B78&gt;#REF!,B78&lt;#REF!),(D78-C78)+(F78-E78)+#REF!,IF(AND(H78="Déplacement",N78="Retour Chine",B78&gt;#REF!),(D78-C78)+(F78-E78)+#REF!,IF(AND(H78="Déplacement",((D78-C78)+(F78-E78))&lt;I78),I78,IF(AND(H78="Déplacement",N78="Retour Chine",B78&lt;#REF!),(D78-C78)+(F78-E78)+#REF!,(D78-C78)+(F78-E78))))))))))))</f>
        <v>#REF!</v>
      </c>
      <c r="K78" s="161" t="e">
        <f>IF(L78&gt;0,#REF!-L78,0)</f>
        <v>#REF!</v>
      </c>
      <c r="L78" s="162" t="e">
        <f>IF(OR(H78="Recup"),#REF!-J78,#REF!)</f>
        <v>#REF!</v>
      </c>
      <c r="M78" s="199"/>
      <c r="N78" s="200"/>
      <c r="O78" s="149" t="e">
        <f t="shared" si="0"/>
        <v>#REF!</v>
      </c>
      <c r="P78" s="150" t="str">
        <f t="shared" si="1"/>
        <v/>
      </c>
      <c r="Q78" s="361"/>
      <c r="R78" s="401"/>
      <c r="S78" s="201"/>
      <c r="T78" s="384"/>
      <c r="U78" s="386"/>
      <c r="V78" s="119" t="s">
        <v>61</v>
      </c>
      <c r="W78" s="120" t="e">
        <f>IF(AND(G73="Temps partiel",Y75&gt;0),Y75-W79-W75-W76,0)</f>
        <v>#REF!</v>
      </c>
      <c r="X78" s="121" t="s">
        <v>62</v>
      </c>
      <c r="Y78" s="122">
        <f>COUNTIF(H73:H77,"CP journée")+(COUNTIF(H73:H77,"CP matin"))/2+(COUNTIF(H73:H77,"CP Après-midi"))/2</f>
        <v>2</v>
      </c>
      <c r="Z78" s="329"/>
      <c r="AA78" s="91"/>
      <c r="AB78" s="179"/>
    </row>
    <row r="79" spans="1:29" s="41" customFormat="1" ht="15.75" hidden="1" thickBot="1" x14ac:dyDescent="0.3">
      <c r="A79" s="164" t="s">
        <v>64</v>
      </c>
      <c r="B79" s="165">
        <v>43156</v>
      </c>
      <c r="C79" s="207"/>
      <c r="D79" s="208"/>
      <c r="E79" s="208"/>
      <c r="F79" s="209"/>
      <c r="G79" s="379"/>
      <c r="H79" s="210"/>
      <c r="I79" s="166">
        <f>IF(H79="Normal",#REF!,IF(H79="Recup",#REF!,IF(H79="CP journée",#REF!,IF(H79="Enceinte",#REF!,IF(H79="temps partiel",#REF!,IF(H79="Sans solde",#REF!,IF(H79="Arrêt",#REF!,IF(H79="CP matin",#REF!,IF(H79="Déplacement",#REF!,IF(H79="CP Après-midi",#REF!,IF(H79="Férié",#REF!,IF(H79="Maternité",#REF!,0))))))))))))</f>
        <v>0</v>
      </c>
      <c r="J79" s="167" t="e">
        <f>IF(H79="Demi CP",I79,IF(AND(H79="Déplacement",N79="Arrivée Chine",B79&gt;=#REF!,B79&lt;=#REF!),(D79-C79)+(F79-E79)-#REF!,IF(AND(H79="Déplacement",N79="Arrivée Chine",B79&gt;#REF!,B79&lt;#REF!),(D79-C79)+(F79-E79)-#REF!,IF(AND(H79="Déplacement",N79="Arrivée Chine",B79&gt;#REF!),(D79-C79)+(F79-E79)-#REF!,IF(AND(H79="Déplacement",((D79-C79)+(F79-E79))&lt;I79),I79,IF(AND(H79="Déplacement",N79="Arrivée Chine",B79&lt;#REF!),(D79-C79)+(F79-E79)-#REF!,IF(AND(H79="Déplacement",N79="Retour Chine",B79&gt;=#REF!,B79&lt;=#REF!),(D79-C79)+(F79-E79)+#REF!,IF(AND(H79="Déplacement",N79="Retour Chine",B79&gt;#REF!,B79&lt;#REF!),(D79-C79)+(F79-E79)+#REF!,IF(AND(H79="Déplacement",N79="Retour Chine",B79&gt;#REF!),(D79-C79)+(F79-E79)+#REF!,IF(AND(H79="Déplacement",((D79-C79)+(F79-E79))&lt;I79),I79,IF(AND(H79="Déplacement",N79="Retour Chine",B79&lt;#REF!),(D79-C79)+(F79-E79)+#REF!,(D79-C79)+(F79-E79))))))))))))</f>
        <v>#REF!</v>
      </c>
      <c r="K79" s="168" t="e">
        <f>IF(L79&gt;0,#REF!-L79,0)</f>
        <v>#REF!</v>
      </c>
      <c r="L79" s="169" t="e">
        <f>IF(OR(H79="Recup"),#REF!-J79,#REF!)</f>
        <v>#REF!</v>
      </c>
      <c r="M79" s="211"/>
      <c r="N79" s="212"/>
      <c r="O79" s="170" t="e">
        <f t="shared" si="0"/>
        <v>#REF!</v>
      </c>
      <c r="P79" s="171" t="str">
        <f t="shared" si="1"/>
        <v/>
      </c>
      <c r="Q79" s="362"/>
      <c r="R79" s="402"/>
      <c r="S79" s="213"/>
      <c r="T79" s="384"/>
      <c r="U79" s="387"/>
      <c r="V79" s="129" t="s">
        <v>65</v>
      </c>
      <c r="W79" s="130" t="e">
        <f>IF(AND(G73="Temps partiel",Y75&gt;3),Y75-3-W75-W76,0)</f>
        <v>#REF!</v>
      </c>
      <c r="X79" s="131" t="s">
        <v>66</v>
      </c>
      <c r="Y79" s="132" t="e">
        <f>W73+(W74*1.25)+(W75*1.5)+(W76*2)+(W78*1.1)+(W79*1.25)</f>
        <v>#REF!</v>
      </c>
      <c r="Z79" s="294" t="e">
        <f>IF(SUM(J73:J79)*24-SUM(I73:I79)*24&lt;0,(SUM(J73:J79)*24-SUM(I73:I79)*24),0)</f>
        <v>#REF!</v>
      </c>
      <c r="AA79" s="91"/>
    </row>
    <row r="80" spans="1:29" s="41" customFormat="1" ht="30" hidden="1" customHeight="1" x14ac:dyDescent="0.3">
      <c r="A80" s="173" t="s">
        <v>43</v>
      </c>
      <c r="B80" s="134">
        <v>43157</v>
      </c>
      <c r="C80" s="188">
        <v>0.375</v>
      </c>
      <c r="D80" s="189">
        <v>0.54166666666666663</v>
      </c>
      <c r="E80" s="189">
        <v>0.58333333333333337</v>
      </c>
      <c r="F80" s="190">
        <v>0.70833333333333337</v>
      </c>
      <c r="G80" s="377"/>
      <c r="H80" s="191" t="s">
        <v>44</v>
      </c>
      <c r="I80" s="136" t="e">
        <f>IF(H80="Normal",#REF!,IF(H80="Recup",#REF!,IF(H80="CP journée",#REF!,IF(H80="Enceinte",#REF!,IF(H80="temps partiel",#REF!,IF(H80="Sans solde",#REF!,IF(H80="Arrêt",#REF!,IF(H80="CP matin",#REF!,IF(H80="Déplacement",#REF!,IF(H80="CP Après-midi",#REF!,IF(H80="Férié",#REF!,IF(H80="Maternité",#REF!,0))))))))))))</f>
        <v>#REF!</v>
      </c>
      <c r="J80" s="135" t="e">
        <f>IF(H80="Demi CP",I80,IF(AND(H80="Déplacement",N80="Arrivée Chine",B80&gt;=#REF!,B80&lt;=#REF!),(D80-C80)+(F80-E80)-#REF!,IF(AND(H80="Déplacement",N80="Arrivée Chine",B80&gt;#REF!,B80&lt;#REF!),(D80-C80)+(F80-E80)-#REF!,IF(AND(H80="Déplacement",N80="Arrivée Chine",B80&gt;#REF!),(D80-C80)+(F80-E80)-#REF!,IF(AND(H80="Déplacement",((D80-C80)+(F80-E80))&lt;I80),I80,IF(AND(H80="Déplacement",N80="Arrivée Chine",B80&lt;#REF!),(D80-C80)+(F80-E80)-#REF!,IF(AND(H80="Déplacement",N80="Retour Chine",B80&gt;=#REF!,B80&lt;=#REF!),(D80-C80)+(F80-E80)+#REF!,IF(AND(H80="Déplacement",N80="Retour Chine",B80&gt;#REF!,B80&lt;#REF!),(D80-C80)+(F80-E80)+#REF!,IF(AND(H80="Déplacement",N80="Retour Chine",B80&gt;#REF!),(D80-C80)+(F80-E80)+#REF!,IF(AND(H80="Déplacement",((D80-C80)+(F80-E80))&lt;I80),I80,IF(AND(H80="Déplacement",N80="Retour Chine",B80&lt;#REF!),(D80-C80)+(F80-E80)+#REF!,(D80-C80)+(F80-E80))))))))))))</f>
        <v>#REF!</v>
      </c>
      <c r="K80" s="137" t="e">
        <f>IF(L80&gt;0,#REF!-L80,0)</f>
        <v>#REF!</v>
      </c>
      <c r="L80" s="138" t="e">
        <f>IF(OR(H80="Recup"),#REF!-J80,#REF!)</f>
        <v>#REF!</v>
      </c>
      <c r="M80" s="192"/>
      <c r="N80" s="193"/>
      <c r="O80" s="139" t="e">
        <f t="shared" si="0"/>
        <v>#REF!</v>
      </c>
      <c r="P80" s="140" t="str">
        <f t="shared" si="1"/>
        <v/>
      </c>
      <c r="Q80" s="360" t="s">
        <v>45</v>
      </c>
      <c r="R80" s="400" t="s">
        <v>46</v>
      </c>
      <c r="S80" s="194"/>
      <c r="T80" s="383" t="s">
        <v>77</v>
      </c>
      <c r="U80" s="385" t="s">
        <v>78</v>
      </c>
      <c r="V80" s="86" t="s">
        <v>49</v>
      </c>
      <c r="W80" s="87" t="e">
        <f>IF(AND(G80="",(Y82)&gt;0),Y82-W81-W82,IF(AND(G80="Enceinte",(Y82)&gt;0),Y82-W81-W82,0))</f>
        <v>#REF!</v>
      </c>
      <c r="X80" s="88" t="s">
        <v>34</v>
      </c>
      <c r="Y80" s="89" t="e">
        <f>(SUM(I80:I84)*24+SUM(K80:K84)*24)</f>
        <v>#REF!</v>
      </c>
      <c r="Z80" s="90" t="s">
        <v>50</v>
      </c>
      <c r="AA80" s="91"/>
    </row>
    <row r="81" spans="1:29" s="41" customFormat="1" ht="15.75" hidden="1" thickBot="1" x14ac:dyDescent="0.3">
      <c r="A81" s="143" t="s">
        <v>51</v>
      </c>
      <c r="B81" s="144">
        <v>43158</v>
      </c>
      <c r="C81" s="195">
        <v>0.40277777777777773</v>
      </c>
      <c r="D81" s="196">
        <v>0.54166666666666663</v>
      </c>
      <c r="E81" s="196">
        <v>0.58333333333333337</v>
      </c>
      <c r="F81" s="197">
        <v>0.70833333333333337</v>
      </c>
      <c r="G81" s="378"/>
      <c r="H81" s="198" t="s">
        <v>44</v>
      </c>
      <c r="I81" s="146" t="e">
        <f>IF(H81="Normal",#REF!,IF(H81="Recup",#REF!,IF(H81="CP journée",#REF!,IF(H81="Enceinte",#REF!,IF(H81="temps partiel",#REF!,IF(H81="Sans solde",#REF!,IF(H81="Arrêt",#REF!,IF(H81="CP matin",#REF!,IF(H81="Déplacement",#REF!,IF(H81="CP Après-midi",#REF!,IF(H81="Férié",#REF!,IF(H81="Maternité",#REF!,0))))))))))))</f>
        <v>#REF!</v>
      </c>
      <c r="J81" s="145" t="e">
        <f>IF(H81="Demi CP",I81,IF(AND(H81="Déplacement",N81="Arrivée Chine",B81&gt;=#REF!,B81&lt;=#REF!),(D81-C81)+(F81-E81)-#REF!,IF(AND(H81="Déplacement",N81="Arrivée Chine",B81&gt;#REF!,B81&lt;#REF!),(D81-C81)+(F81-E81)-#REF!,IF(AND(H81="Déplacement",N81="Arrivée Chine",B81&gt;#REF!),(D81-C81)+(F81-E81)-#REF!,IF(AND(H81="Déplacement",((D81-C81)+(F81-E81))&lt;I81),I81,IF(AND(H81="Déplacement",N81="Arrivée Chine",B81&lt;#REF!),(D81-C81)+(F81-E81)-#REF!,IF(AND(H81="Déplacement",N81="Retour Chine",B81&gt;=#REF!,B81&lt;=#REF!),(D81-C81)+(F81-E81)+#REF!,IF(AND(H81="Déplacement",N81="Retour Chine",B81&gt;#REF!,B81&lt;#REF!),(D81-C81)+(F81-E81)+#REF!,IF(AND(H81="Déplacement",N81="Retour Chine",B81&gt;#REF!),(D81-C81)+(F81-E81)+#REF!,IF(AND(H81="Déplacement",((D81-C81)+(F81-E81))&lt;I81),I81,IF(AND(H81="Déplacement",N81="Retour Chine",B81&lt;#REF!),(D81-C81)+(F81-E81)+#REF!,(D81-C81)+(F81-E81))))))))))))</f>
        <v>#REF!</v>
      </c>
      <c r="K81" s="147" t="e">
        <f>IF(L81&gt;0,#REF!-L81,0)</f>
        <v>#REF!</v>
      </c>
      <c r="L81" s="148" t="e">
        <f>IF(OR(H81="Recup"),#REF!-J81,#REF!)</f>
        <v>#REF!</v>
      </c>
      <c r="M81" s="199"/>
      <c r="N81" s="200"/>
      <c r="O81" s="149" t="e">
        <f t="shared" si="0"/>
        <v>#REF!</v>
      </c>
      <c r="P81" s="150" t="str">
        <f t="shared" si="1"/>
        <v/>
      </c>
      <c r="Q81" s="361"/>
      <c r="R81" s="401"/>
      <c r="S81" s="201" t="s">
        <v>175</v>
      </c>
      <c r="T81" s="384"/>
      <c r="U81" s="386"/>
      <c r="V81" s="97" t="s">
        <v>52</v>
      </c>
      <c r="W81" s="98" t="e">
        <f>IF(AND(G80="",(Y81-35)&gt;0),(Y81-35-W82-W83),IF(AND(G80="Enceinte",(Y81-35)&gt;0),(Y81-35-W82-W83),0))</f>
        <v>#REF!</v>
      </c>
      <c r="X81" s="99" t="s">
        <v>35</v>
      </c>
      <c r="Y81" s="100" t="e">
        <f>(SUM(J80:J86))*24-(SUM(O80:O86))*24</f>
        <v>#REF!</v>
      </c>
      <c r="Z81" s="101">
        <f>SUM(P80:P86)</f>
        <v>0</v>
      </c>
    </row>
    <row r="82" spans="1:29" s="41" customFormat="1" ht="15.75" hidden="1" thickBot="1" x14ac:dyDescent="0.3">
      <c r="A82" s="143" t="s">
        <v>53</v>
      </c>
      <c r="B82" s="144">
        <v>43159</v>
      </c>
      <c r="C82" s="195">
        <v>0.375</v>
      </c>
      <c r="D82" s="196">
        <v>0.54166666666666663</v>
      </c>
      <c r="E82" s="196">
        <v>0.58333333333333337</v>
      </c>
      <c r="F82" s="197">
        <v>0.70833333333333337</v>
      </c>
      <c r="G82" s="378"/>
      <c r="H82" s="198" t="s">
        <v>44</v>
      </c>
      <c r="I82" s="146" t="e">
        <f>IF(H82="Normal",#REF!,IF(H82="Recup",#REF!,IF(H82="CP journée",#REF!,IF(H82="Enceinte",#REF!,IF(H82="temps partiel",#REF!,IF(H82="Sans solde",#REF!,IF(H82="Arrêt",#REF!,IF(H82="CP matin",#REF!,IF(H82="Déplacement",#REF!,IF(H82="CP Après-midi",#REF!,IF(H82="Férié",#REF!,IF(H82="Maternité",#REF!,0))))))))))))</f>
        <v>#REF!</v>
      </c>
      <c r="J82" s="145" t="e">
        <f>IF(H82="Demi CP",I82,IF(AND(H82="Déplacement",N82="Arrivée Chine",B82&gt;=#REF!,B82&lt;=#REF!),(D82-C82)+(F82-E82)-#REF!,IF(AND(H82="Déplacement",N82="Arrivée Chine",B82&gt;#REF!,B82&lt;#REF!),(D82-C82)+(F82-E82)-#REF!,IF(AND(H82="Déplacement",N82="Arrivée Chine",B82&gt;#REF!),(D82-C82)+(F82-E82)-#REF!,IF(AND(H82="Déplacement",((D82-C82)+(F82-E82))&lt;I82),I82,IF(AND(H82="Déplacement",N82="Arrivée Chine",B82&lt;#REF!),(D82-C82)+(F82-E82)-#REF!,IF(AND(H82="Déplacement",N82="Retour Chine",B82&gt;=#REF!,B82&lt;=#REF!),(D82-C82)+(F82-E82)+#REF!,IF(AND(H82="Déplacement",N82="Retour Chine",B82&gt;#REF!,B82&lt;#REF!),(D82-C82)+(F82-E82)+#REF!,IF(AND(H82="Déplacement",N82="Retour Chine",B82&gt;#REF!),(D82-C82)+(F82-E82)+#REF!,IF(AND(H82="Déplacement",((D82-C82)+(F82-E82))&lt;I82),I82,IF(AND(H82="Déplacement",N82="Retour Chine",B82&lt;#REF!),(D82-C82)+(F82-E82)+#REF!,(D82-C82)+(F82-E82))))))))))))</f>
        <v>#REF!</v>
      </c>
      <c r="K82" s="153" t="e">
        <f>IF(L82&gt;0,#REF!-L82,0)</f>
        <v>#REF!</v>
      </c>
      <c r="L82" s="154" t="e">
        <f>IF(OR(H82="Recup"),#REF!-J82,#REF!)</f>
        <v>#REF!</v>
      </c>
      <c r="M82" s="199"/>
      <c r="N82" s="200"/>
      <c r="O82" s="149" t="e">
        <f t="shared" si="0"/>
        <v>#REF!</v>
      </c>
      <c r="P82" s="150" t="str">
        <f t="shared" si="1"/>
        <v/>
      </c>
      <c r="Q82" s="361"/>
      <c r="R82" s="401"/>
      <c r="S82" s="201"/>
      <c r="T82" s="384"/>
      <c r="U82" s="386"/>
      <c r="V82" s="104">
        <v>0.5</v>
      </c>
      <c r="W82" s="98" t="e">
        <f>IF((Y81-43)&lt;0,0,(Y81-43))</f>
        <v>#REF!</v>
      </c>
      <c r="X82" s="105" t="s">
        <v>54</v>
      </c>
      <c r="Y82" s="106" t="e">
        <f>(Y81-Y80)-J86*24</f>
        <v>#REF!</v>
      </c>
      <c r="Z82" s="107" t="s">
        <v>55</v>
      </c>
    </row>
    <row r="83" spans="1:29" s="41" customFormat="1" ht="15.75" hidden="1" thickBot="1" x14ac:dyDescent="0.3">
      <c r="A83" s="143" t="s">
        <v>56</v>
      </c>
      <c r="B83" s="144">
        <v>43160</v>
      </c>
      <c r="C83" s="195">
        <v>0.375</v>
      </c>
      <c r="D83" s="196">
        <v>0.54166666666666663</v>
      </c>
      <c r="E83" s="196">
        <v>0.58333333333333337</v>
      </c>
      <c r="F83" s="197">
        <v>0.70833333333333337</v>
      </c>
      <c r="G83" s="378"/>
      <c r="H83" s="202" t="s">
        <v>44</v>
      </c>
      <c r="I83" s="146" t="e">
        <f>IF(H83="Normal",#REF!,IF(H83="Recup",#REF!,IF(H83="CP journée",#REF!,IF(H83="Enceinte",#REF!,IF(H83="temps partiel",#REF!,IF(H83="Sans solde",#REF!,IF(H83="Arrêt",#REF!,IF(H83="CP matin",#REF!,IF(H83="Déplacement",#REF!,IF(H83="CP Après-midi",#REF!,IF(H83="Férié",#REF!,IF(H83="Maternité",#REF!,0))))))))))))</f>
        <v>#REF!</v>
      </c>
      <c r="J83" s="145" t="e">
        <f>IF(H83="Demi CP",I83,IF(AND(H83="Déplacement",N83="Arrivée Chine",B83&gt;=#REF!,B83&lt;=#REF!),(D83-C83)+(F83-E83)-#REF!,IF(AND(H83="Déplacement",N83="Arrivée Chine",B83&gt;#REF!,B83&lt;#REF!),(D83-C83)+(F83-E83)-#REF!,IF(AND(H83="Déplacement",N83="Arrivée Chine",B83&gt;#REF!),(D83-C83)+(F83-E83)-#REF!,IF(AND(H83="Déplacement",((D83-C83)+(F83-E83))&lt;I83),I83,IF(AND(H83="Déplacement",N83="Arrivée Chine",B83&lt;#REF!),(D83-C83)+(F83-E83)-#REF!,IF(AND(H83="Déplacement",N83="Retour Chine",B83&gt;=#REF!,B83&lt;=#REF!),(D83-C83)+(F83-E83)+#REF!,IF(AND(H83="Déplacement",N83="Retour Chine",B83&gt;#REF!,B83&lt;#REF!),(D83-C83)+(F83-E83)+#REF!,IF(AND(H83="Déplacement",N83="Retour Chine",B83&gt;#REF!),(D83-C83)+(F83-E83)+#REF!,IF(AND(H83="Déplacement",((D83-C83)+(F83-E83))&lt;I83),I83,IF(AND(H83="Déplacement",N83="Retour Chine",B83&lt;#REF!),(D83-C83)+(F83-E83)+#REF!,(D83-C83)+(F83-E83))))))))))))</f>
        <v>#REF!</v>
      </c>
      <c r="K83" s="156" t="e">
        <f>IF(L83&gt;0,#REF!-L83,0)</f>
        <v>#REF!</v>
      </c>
      <c r="L83" s="157" t="e">
        <f>IF(OR(H83="Recup"),#REF!-J83,#REF!)</f>
        <v>#REF!</v>
      </c>
      <c r="M83" s="199"/>
      <c r="N83" s="200"/>
      <c r="O83" s="149" t="e">
        <f t="shared" si="0"/>
        <v>#REF!</v>
      </c>
      <c r="P83" s="150" t="str">
        <f t="shared" si="1"/>
        <v/>
      </c>
      <c r="Q83" s="361"/>
      <c r="R83" s="401"/>
      <c r="S83" s="201"/>
      <c r="T83" s="384"/>
      <c r="U83" s="386"/>
      <c r="V83" s="110">
        <v>1</v>
      </c>
      <c r="W83" s="98" t="e">
        <f>IF(M86="",J86*24,0)</f>
        <v>#REF!</v>
      </c>
      <c r="X83" s="111" t="s">
        <v>57</v>
      </c>
      <c r="Y83" s="112">
        <f>COUNTIF(H80:H84,"Arrêt")</f>
        <v>0</v>
      </c>
      <c r="Z83" s="107">
        <f>COUNTIF(H80:H84,"Férié")</f>
        <v>0</v>
      </c>
    </row>
    <row r="84" spans="1:29" s="41" customFormat="1" ht="15.75" hidden="1" customHeight="1" thickBot="1" x14ac:dyDescent="0.3">
      <c r="A84" s="143" t="s">
        <v>58</v>
      </c>
      <c r="B84" s="144">
        <v>43161</v>
      </c>
      <c r="C84" s="195">
        <v>0.375</v>
      </c>
      <c r="D84" s="196">
        <v>0.54166666666666663</v>
      </c>
      <c r="E84" s="196">
        <v>0.58333333333333337</v>
      </c>
      <c r="F84" s="197">
        <v>0.73958333333333337</v>
      </c>
      <c r="G84" s="378"/>
      <c r="H84" s="198" t="s">
        <v>44</v>
      </c>
      <c r="I84" s="146" t="e">
        <f>IF(H84="Normal",#REF!,IF(H84="Recup",#REF!,IF(H84="CP journée",#REF!,IF(H84="Enceinte",#REF!,IF(H84="temps partiel",#REF!,IF(H84="Sans solde",#REF!,IF(H84="Arrêt",#REF!,IF(H84="CP matin",#REF!,IF(H84="Déplacement",#REF!,IF(H84="CP Après-midi",#REF!,IF(H84="Férié",#REF!,IF(H84="Maternité",#REF!,0))))))))))))</f>
        <v>#REF!</v>
      </c>
      <c r="J84" s="145" t="e">
        <f>IF(H84="Demi CP",I84,IF(AND(H84="Déplacement",N84="Arrivée Chine",B84&gt;=#REF!,B84&lt;=#REF!),(D84-C84)+(F84-E84)-#REF!,IF(AND(H84="Déplacement",N84="Arrivée Chine",B84&gt;#REF!,B84&lt;#REF!),(D84-C84)+(F84-E84)-#REF!,IF(AND(H84="Déplacement",N84="Arrivée Chine",B84&gt;#REF!),(D84-C84)+(F84-E84)-#REF!,IF(AND(H84="Déplacement",((D84-C84)+(F84-E84))&lt;I84),I84,IF(AND(H84="Déplacement",N84="Arrivée Chine",B84&lt;#REF!),(D84-C84)+(F84-E84)-#REF!,IF(AND(H84="Déplacement",N84="Retour Chine",B84&gt;=#REF!,B84&lt;=#REF!),(D84-C84)+(F84-E84)+#REF!,IF(AND(H84="Déplacement",N84="Retour Chine",B84&gt;#REF!,B84&lt;#REF!),(D84-C84)+(F84-E84)+#REF!,IF(AND(H84="Déplacement",N84="Retour Chine",B84&gt;#REF!),(D84-C84)+(F84-E84)+#REF!,IF(AND(H84="Déplacement",((D84-C84)+(F84-E84))&lt;I84),I84,IF(AND(H84="Déplacement",N84="Retour Chine",B84&lt;#REF!),(D84-C84)+(F84-E84)+#REF!,(D84-C84)+(F84-E84))))))))))))</f>
        <v>#REF!</v>
      </c>
      <c r="K84" s="153" t="e">
        <f>IF(L84&gt;0,#REF!-L84,0)</f>
        <v>#REF!</v>
      </c>
      <c r="L84" s="154" t="e">
        <f>IF(OR(H84="Recup"),#REF!-J84,#REF!)</f>
        <v>#REF!</v>
      </c>
      <c r="M84" s="199"/>
      <c r="N84" s="200"/>
      <c r="O84" s="149" t="e">
        <f t="shared" si="0"/>
        <v>#REF!</v>
      </c>
      <c r="P84" s="150" t="str">
        <f t="shared" si="1"/>
        <v/>
      </c>
      <c r="Q84" s="361"/>
      <c r="R84" s="401"/>
      <c r="S84" s="201" t="s">
        <v>152</v>
      </c>
      <c r="T84" s="384"/>
      <c r="U84" s="386"/>
      <c r="V84" s="113" t="s">
        <v>3</v>
      </c>
      <c r="W84" s="114" t="e">
        <f>IF(G80="Enceinte",(SUM(L80:L84))-COUNTIF(H80:H84,"Recup")*#REF!,SUM(L80:L84))</f>
        <v>#REF!</v>
      </c>
      <c r="X84" s="115" t="s">
        <v>59</v>
      </c>
      <c r="Y84" s="116">
        <f>COUNTIF(H80:H84,"sans solde")</f>
        <v>0</v>
      </c>
      <c r="Z84" s="328" t="s">
        <v>148</v>
      </c>
    </row>
    <row r="85" spans="1:29" s="41" customFormat="1" ht="15.75" hidden="1" thickBot="1" x14ac:dyDescent="0.3">
      <c r="A85" s="143" t="s">
        <v>60</v>
      </c>
      <c r="B85" s="144">
        <v>43162</v>
      </c>
      <c r="C85" s="203"/>
      <c r="D85" s="204"/>
      <c r="E85" s="204"/>
      <c r="F85" s="205"/>
      <c r="G85" s="378"/>
      <c r="H85" s="206"/>
      <c r="I85" s="146">
        <f>IF(H85="Normal",#REF!,IF(H85="Recup",#REF!,IF(H85="CP journée",#REF!,IF(H85="Enceinte",#REF!,IF(H85="temps partiel",#REF!,IF(H85="Sans solde",#REF!,IF(H85="Arrêt",#REF!,IF(H85="CP matin",#REF!,IF(H85="Déplacement",#REF!,IF(H85="CP Après-midi",#REF!,IF(H85="Férié",#REF!,IF(H85="Maternité",#REF!,0))))))))))))</f>
        <v>0</v>
      </c>
      <c r="J85" s="145" t="e">
        <f>IF(H85="Demi CP",I85,IF(AND(H85="Déplacement",N85="Arrivée Chine",B85&gt;=#REF!,B85&lt;=#REF!),(D85-C85)+(F85-E85)-#REF!,IF(AND(H85="Déplacement",N85="Arrivée Chine",B85&gt;#REF!,B85&lt;#REF!),(D85-C85)+(F85-E85)-#REF!,IF(AND(H85="Déplacement",N85="Arrivée Chine",B85&gt;#REF!),(D85-C85)+(F85-E85)-#REF!,IF(AND(H85="Déplacement",((D85-C85)+(F85-E85))&lt;I85),I85,IF(AND(H85="Déplacement",N85="Arrivée Chine",B85&lt;#REF!),(D85-C85)+(F85-E85)-#REF!,IF(AND(H85="Déplacement",N85="Retour Chine",B85&gt;=#REF!,B85&lt;=#REF!),(D85-C85)+(F85-E85)+#REF!,IF(AND(H85="Déplacement",N85="Retour Chine",B85&gt;#REF!,B85&lt;#REF!),(D85-C85)+(F85-E85)+#REF!,IF(AND(H85="Déplacement",N85="Retour Chine",B85&gt;#REF!),(D85-C85)+(F85-E85)+#REF!,IF(AND(H85="Déplacement",((D85-C85)+(F85-E85))&lt;I85),I85,IF(AND(H85="Déplacement",N85="Retour Chine",B85&lt;#REF!),(D85-C85)+(F85-E85)+#REF!,(D85-C85)+(F85-E85))))))))))))</f>
        <v>#REF!</v>
      </c>
      <c r="K85" s="161" t="e">
        <f>IF(L85&gt;0,#REF!-L85,0)</f>
        <v>#REF!</v>
      </c>
      <c r="L85" s="162" t="e">
        <f>IF(OR(H85="Recup"),#REF!-J85,#REF!)</f>
        <v>#REF!</v>
      </c>
      <c r="M85" s="199"/>
      <c r="N85" s="200"/>
      <c r="O85" s="149" t="e">
        <f t="shared" si="0"/>
        <v>#REF!</v>
      </c>
      <c r="P85" s="150" t="str">
        <f t="shared" si="1"/>
        <v/>
      </c>
      <c r="Q85" s="361"/>
      <c r="R85" s="401"/>
      <c r="S85" s="201"/>
      <c r="T85" s="384"/>
      <c r="U85" s="386"/>
      <c r="V85" s="119" t="s">
        <v>61</v>
      </c>
      <c r="W85" s="120" t="e">
        <f>IF(AND(G80="Temps partiel",Y82&gt;0),Y82-W86-W82-W83,0)</f>
        <v>#REF!</v>
      </c>
      <c r="X85" s="121" t="s">
        <v>62</v>
      </c>
      <c r="Y85" s="122">
        <f>COUNTIF(H80:H84,"CP journée")+(COUNTIF(H80:H84,"CP matin"))/2+(COUNTIF(H80:H84,"CP Après-midi"))/2</f>
        <v>0</v>
      </c>
      <c r="Z85" s="329"/>
      <c r="AB85" s="179" t="s">
        <v>77</v>
      </c>
      <c r="AC85" s="179" t="s">
        <v>161</v>
      </c>
    </row>
    <row r="86" spans="1:29" s="41" customFormat="1" ht="15.75" hidden="1" thickBot="1" x14ac:dyDescent="0.3">
      <c r="A86" s="164" t="s">
        <v>64</v>
      </c>
      <c r="B86" s="165">
        <v>43163</v>
      </c>
      <c r="C86" s="207"/>
      <c r="D86" s="208"/>
      <c r="E86" s="208"/>
      <c r="F86" s="209"/>
      <c r="G86" s="379"/>
      <c r="H86" s="210"/>
      <c r="I86" s="166">
        <f>IF(H86="Normal",#REF!,IF(H86="Recup",#REF!,IF(H86="CP journée",#REF!,IF(H86="Enceinte",#REF!,IF(H86="temps partiel",#REF!,IF(H86="Sans solde",#REF!,IF(H86="Arrêt",#REF!,IF(H86="CP matin",#REF!,IF(H86="Déplacement",#REF!,IF(H86="CP Après-midi",#REF!,IF(H86="Férié",#REF!,IF(H86="Maternité",#REF!,0))))))))))))</f>
        <v>0</v>
      </c>
      <c r="J86" s="167" t="e">
        <f>IF(H86="Demi CP",I86,IF(AND(H86="Déplacement",N86="Arrivée Chine",B86&gt;=#REF!,B86&lt;=#REF!),(D86-C86)+(F86-E86)-#REF!,IF(AND(H86="Déplacement",N86="Arrivée Chine",B86&gt;#REF!,B86&lt;#REF!),(D86-C86)+(F86-E86)-#REF!,IF(AND(H86="Déplacement",N86="Arrivée Chine",B86&gt;#REF!),(D86-C86)+(F86-E86)-#REF!,IF(AND(H86="Déplacement",((D86-C86)+(F86-E86))&lt;I86),I86,IF(AND(H86="Déplacement",N86="Arrivée Chine",B86&lt;#REF!),(D86-C86)+(F86-E86)-#REF!,IF(AND(H86="Déplacement",N86="Retour Chine",B86&gt;=#REF!,B86&lt;=#REF!),(D86-C86)+(F86-E86)+#REF!,IF(AND(H86="Déplacement",N86="Retour Chine",B86&gt;#REF!,B86&lt;#REF!),(D86-C86)+(F86-E86)+#REF!,IF(AND(H86="Déplacement",N86="Retour Chine",B86&gt;#REF!),(D86-C86)+(F86-E86)+#REF!,IF(AND(H86="Déplacement",((D86-C86)+(F86-E86))&lt;I86),I86,IF(AND(H86="Déplacement",N86="Retour Chine",B86&lt;#REF!),(D86-C86)+(F86-E86)+#REF!,(D86-C86)+(F86-E86))))))))))))</f>
        <v>#REF!</v>
      </c>
      <c r="K86" s="168" t="e">
        <f>IF(L86&gt;0,#REF!-L86,0)</f>
        <v>#REF!</v>
      </c>
      <c r="L86" s="169" t="e">
        <f>IF(OR(H86="Recup"),#REF!-J86,#REF!)</f>
        <v>#REF!</v>
      </c>
      <c r="M86" s="211"/>
      <c r="N86" s="212"/>
      <c r="O86" s="170" t="e">
        <f t="shared" si="0"/>
        <v>#REF!</v>
      </c>
      <c r="P86" s="171" t="str">
        <f t="shared" si="1"/>
        <v/>
      </c>
      <c r="Q86" s="362"/>
      <c r="R86" s="402"/>
      <c r="S86" s="213"/>
      <c r="T86" s="384"/>
      <c r="U86" s="387"/>
      <c r="V86" s="129" t="s">
        <v>65</v>
      </c>
      <c r="W86" s="130" t="e">
        <f>IF(AND(G80="Temps partiel",Y82&gt;3),Y82-3-W82-W83,0)</f>
        <v>#REF!</v>
      </c>
      <c r="X86" s="131" t="s">
        <v>66</v>
      </c>
      <c r="Y86" s="132" t="e">
        <f>W80+(W81*1.25)+(W82*1.5)+(W83*2)+(W85*1.1)+(W86*1.25)</f>
        <v>#REF!</v>
      </c>
      <c r="Z86" s="294" t="e">
        <f>IF(SUM(J80:J86)*24-SUM(I80:I86)*24&lt;0,(SUM(J80:J86)*24-SUM(I80:I86)*24),0)</f>
        <v>#REF!</v>
      </c>
      <c r="AB86" s="179"/>
      <c r="AC86" s="179"/>
    </row>
    <row r="87" spans="1:29" s="41" customFormat="1" ht="30" hidden="1" customHeight="1" x14ac:dyDescent="0.3">
      <c r="A87" s="133" t="s">
        <v>43</v>
      </c>
      <c r="B87" s="134">
        <v>43164</v>
      </c>
      <c r="C87" s="188">
        <v>0.375</v>
      </c>
      <c r="D87" s="189">
        <v>0.54166666666666663</v>
      </c>
      <c r="E87" s="189">
        <v>0.58333333333333337</v>
      </c>
      <c r="F87" s="190">
        <v>0.72916666666666663</v>
      </c>
      <c r="G87" s="377"/>
      <c r="H87" s="191" t="s">
        <v>44</v>
      </c>
      <c r="I87" s="136" t="e">
        <f>IF(H87="Normal",#REF!,IF(H87="Recup",#REF!,IF(H87="CP journée",#REF!,IF(H87="Enceinte",#REF!,IF(H87="temps partiel",#REF!,IF(H87="Sans solde",#REF!,IF(H87="Arrêt",#REF!,IF(H87="CP matin",#REF!,IF(H87="Déplacement",#REF!,IF(H87="CP Après-midi",#REF!,IF(H87="Férié",#REF!,IF(H87="Maternité",#REF!,0))))))))))))</f>
        <v>#REF!</v>
      </c>
      <c r="J87" s="135" t="e">
        <f>IF(H87="Demi CP",I87,IF(AND(H87="Déplacement",N87="Arrivée Chine",B87&gt;=#REF!,B87&lt;=#REF!),(D87-C87)+(F87-E87)-#REF!,IF(AND(H87="Déplacement",N87="Arrivée Chine",B87&gt;#REF!,B87&lt;#REF!),(D87-C87)+(F87-E87)-#REF!,IF(AND(H87="Déplacement",N87="Arrivée Chine",B87&gt;#REF!),(D87-C87)+(F87-E87)-#REF!,IF(AND(H87="Déplacement",((D87-C87)+(F87-E87))&lt;I87),I87,IF(AND(H87="Déplacement",N87="Arrivée Chine",B87&lt;#REF!),(D87-C87)+(F87-E87)-#REF!,IF(AND(H87="Déplacement",N87="Retour Chine",B87&gt;=#REF!,B87&lt;=#REF!),(D87-C87)+(F87-E87)+#REF!,IF(AND(H87="Déplacement",N87="Retour Chine",B87&gt;#REF!,B87&lt;#REF!),(D87-C87)+(F87-E87)+#REF!,IF(AND(H87="Déplacement",N87="Retour Chine",B87&gt;#REF!),(D87-C87)+(F87-E87)+#REF!,IF(AND(H87="Déplacement",((D87-C87)+(F87-E87))&lt;I87),I87,IF(AND(H87="Déplacement",N87="Retour Chine",B87&lt;#REF!),(D87-C87)+(F87-E87)+#REF!,(D87-C87)+(F87-E87))))))))))))</f>
        <v>#REF!</v>
      </c>
      <c r="K87" s="137" t="e">
        <f>IF(L87&gt;0,#REF!-L87,0)</f>
        <v>#REF!</v>
      </c>
      <c r="L87" s="138" t="e">
        <f>IF(OR(H87="Recup"),#REF!-J87,#REF!)</f>
        <v>#REF!</v>
      </c>
      <c r="M87" s="192"/>
      <c r="N87" s="193"/>
      <c r="O87" s="139" t="e">
        <f t="shared" si="0"/>
        <v>#REF!</v>
      </c>
      <c r="P87" s="140" t="str">
        <f t="shared" si="1"/>
        <v/>
      </c>
      <c r="Q87" s="391" t="s">
        <v>45</v>
      </c>
      <c r="R87" s="400" t="s">
        <v>46</v>
      </c>
      <c r="S87" s="194" t="s">
        <v>176</v>
      </c>
      <c r="T87" s="383" t="s">
        <v>77</v>
      </c>
      <c r="U87" s="385" t="s">
        <v>80</v>
      </c>
      <c r="V87" s="86" t="s">
        <v>49</v>
      </c>
      <c r="W87" s="87" t="e">
        <f>IF(AND(G87="",(Y89)&gt;0),Y89-W88-W89,IF(AND(G87="Enceinte",(Y89)&gt;0),Y89-W88-W89,0))</f>
        <v>#REF!</v>
      </c>
      <c r="X87" s="88" t="s">
        <v>34</v>
      </c>
      <c r="Y87" s="89" t="e">
        <f>(SUM(I87:I91)*24+SUM(K87:K91)*24)</f>
        <v>#REF!</v>
      </c>
      <c r="Z87" s="90" t="s">
        <v>50</v>
      </c>
      <c r="AB87" s="141" t="s">
        <v>49</v>
      </c>
      <c r="AC87" s="142" t="e">
        <f t="shared" ref="AC87:AC93" si="6">W80+W87+W94+W101</f>
        <v>#REF!</v>
      </c>
    </row>
    <row r="88" spans="1:29" s="41" customFormat="1" ht="15.75" hidden="1" thickBot="1" x14ac:dyDescent="0.3">
      <c r="A88" s="143" t="s">
        <v>51</v>
      </c>
      <c r="B88" s="144">
        <v>43165</v>
      </c>
      <c r="C88" s="195">
        <v>0.375</v>
      </c>
      <c r="D88" s="196">
        <v>0.54166666666666663</v>
      </c>
      <c r="E88" s="196">
        <v>0.58333333333333337</v>
      </c>
      <c r="F88" s="197">
        <v>0.70833333333333337</v>
      </c>
      <c r="G88" s="378"/>
      <c r="H88" s="198" t="s">
        <v>44</v>
      </c>
      <c r="I88" s="146" t="e">
        <f>IF(H88="Normal",#REF!,IF(H88="Recup",#REF!,IF(H88="CP journée",#REF!,IF(H88="Enceinte",#REF!,IF(H88="temps partiel",#REF!,IF(H88="Sans solde",#REF!,IF(H88="Arrêt",#REF!,IF(H88="CP matin",#REF!,IF(H88="Déplacement",#REF!,IF(H88="CP Après-midi",#REF!,IF(H88="Férié",#REF!,IF(H88="Maternité",#REF!,0))))))))))))</f>
        <v>#REF!</v>
      </c>
      <c r="J88" s="145" t="e">
        <f>IF(H88="Demi CP",I88,IF(AND(H88="Déplacement",N88="Arrivée Chine",B88&gt;=#REF!,B88&lt;=#REF!),(D88-C88)+(F88-E88)-#REF!,IF(AND(H88="Déplacement",N88="Arrivée Chine",B88&gt;#REF!,B88&lt;#REF!),(D88-C88)+(F88-E88)-#REF!,IF(AND(H88="Déplacement",N88="Arrivée Chine",B88&gt;#REF!),(D88-C88)+(F88-E88)-#REF!,IF(AND(H88="Déplacement",((D88-C88)+(F88-E88))&lt;I88),I88,IF(AND(H88="Déplacement",N88="Arrivée Chine",B88&lt;#REF!),(D88-C88)+(F88-E88)-#REF!,IF(AND(H88="Déplacement",N88="Retour Chine",B88&gt;=#REF!,B88&lt;=#REF!),(D88-C88)+(F88-E88)+#REF!,IF(AND(H88="Déplacement",N88="Retour Chine",B88&gt;#REF!,B88&lt;#REF!),(D88-C88)+(F88-E88)+#REF!,IF(AND(H88="Déplacement",N88="Retour Chine",B88&gt;#REF!),(D88-C88)+(F88-E88)+#REF!,IF(AND(H88="Déplacement",((D88-C88)+(F88-E88))&lt;I88),I88,IF(AND(H88="Déplacement",N88="Retour Chine",B88&lt;#REF!),(D88-C88)+(F88-E88)+#REF!,(D88-C88)+(F88-E88))))))))))))</f>
        <v>#REF!</v>
      </c>
      <c r="K88" s="147" t="e">
        <f>IF(L88&gt;0,#REF!-L88,0)</f>
        <v>#REF!</v>
      </c>
      <c r="L88" s="148" t="e">
        <f>IF(OR(H88="Recup"),#REF!-J88,#REF!)</f>
        <v>#REF!</v>
      </c>
      <c r="M88" s="199"/>
      <c r="N88" s="200"/>
      <c r="O88" s="149" t="e">
        <f t="shared" ref="O88:O151" si="7">IF(AND(J88&gt;I88,M88="France"),J88-I88,IF(AND(J88&gt;I88,M88="Chine"),J88-I88,0))</f>
        <v>#REF!</v>
      </c>
      <c r="P88" s="150" t="str">
        <f t="shared" ref="P88:P151" si="8">IF(M88="Chine",((J88-I88)*24)*0.75,IF(M88="France",((J88-I88)*24)*0.5,""))</f>
        <v/>
      </c>
      <c r="Q88" s="361"/>
      <c r="R88" s="401"/>
      <c r="S88" s="201"/>
      <c r="T88" s="384"/>
      <c r="U88" s="386"/>
      <c r="V88" s="97" t="s">
        <v>52</v>
      </c>
      <c r="W88" s="98" t="e">
        <f>IF(AND(G87="",(Y88-35)&gt;0),(Y88-35-W89-W90),IF(AND(G87="Enceinte",(Y88-35)&gt;0),(Y88-35-W89-W90),0))</f>
        <v>#REF!</v>
      </c>
      <c r="X88" s="99" t="s">
        <v>35</v>
      </c>
      <c r="Y88" s="100" t="e">
        <f>(SUM(J87:J93))*24-(SUM(O87:O93))*24</f>
        <v>#REF!</v>
      </c>
      <c r="Z88" s="101">
        <f>SUM(P87:P93)</f>
        <v>0</v>
      </c>
      <c r="AB88" s="151" t="s">
        <v>52</v>
      </c>
      <c r="AC88" s="152" t="e">
        <f t="shared" si="6"/>
        <v>#REF!</v>
      </c>
    </row>
    <row r="89" spans="1:29" s="41" customFormat="1" ht="15.75" hidden="1" thickBot="1" x14ac:dyDescent="0.3">
      <c r="A89" s="143" t="s">
        <v>53</v>
      </c>
      <c r="B89" s="144">
        <v>43166</v>
      </c>
      <c r="C89" s="195">
        <v>0.375</v>
      </c>
      <c r="D89" s="196">
        <v>0.54166666666666663</v>
      </c>
      <c r="E89" s="196">
        <v>0.58333333333333337</v>
      </c>
      <c r="F89" s="197">
        <v>0.70833333333333337</v>
      </c>
      <c r="G89" s="378"/>
      <c r="H89" s="198" t="s">
        <v>44</v>
      </c>
      <c r="I89" s="146" t="e">
        <f>IF(H89="Normal",#REF!,IF(H89="Recup",#REF!,IF(H89="CP journée",#REF!,IF(H89="Enceinte",#REF!,IF(H89="temps partiel",#REF!,IF(H89="Sans solde",#REF!,IF(H89="Arrêt",#REF!,IF(H89="CP matin",#REF!,IF(H89="Déplacement",#REF!,IF(H89="CP Après-midi",#REF!,IF(H89="Férié",#REF!,IF(H89="Maternité",#REF!,0))))))))))))</f>
        <v>#REF!</v>
      </c>
      <c r="J89" s="145" t="e">
        <f>IF(H89="Demi CP",I89,IF(AND(H89="Déplacement",N89="Arrivée Chine",B89&gt;=#REF!,B89&lt;=#REF!),(D89-C89)+(F89-E89)-#REF!,IF(AND(H89="Déplacement",N89="Arrivée Chine",B89&gt;#REF!,B89&lt;#REF!),(D89-C89)+(F89-E89)-#REF!,IF(AND(H89="Déplacement",N89="Arrivée Chine",B89&gt;#REF!),(D89-C89)+(F89-E89)-#REF!,IF(AND(H89="Déplacement",((D89-C89)+(F89-E89))&lt;I89),I89,IF(AND(H89="Déplacement",N89="Arrivée Chine",B89&lt;#REF!),(D89-C89)+(F89-E89)-#REF!,IF(AND(H89="Déplacement",N89="Retour Chine",B89&gt;=#REF!,B89&lt;=#REF!),(D89-C89)+(F89-E89)+#REF!,IF(AND(H89="Déplacement",N89="Retour Chine",B89&gt;#REF!,B89&lt;#REF!),(D89-C89)+(F89-E89)+#REF!,IF(AND(H89="Déplacement",N89="Retour Chine",B89&gt;#REF!),(D89-C89)+(F89-E89)+#REF!,IF(AND(H89="Déplacement",((D89-C89)+(F89-E89))&lt;I89),I89,IF(AND(H89="Déplacement",N89="Retour Chine",B89&lt;#REF!),(D89-C89)+(F89-E89)+#REF!,(D89-C89)+(F89-E89))))))))))))</f>
        <v>#REF!</v>
      </c>
      <c r="K89" s="153" t="e">
        <f>IF(L89&gt;0,#REF!-L89,0)</f>
        <v>#REF!</v>
      </c>
      <c r="L89" s="154" t="e">
        <f>IF(OR(H89="Recup"),#REF!-J89,#REF!)</f>
        <v>#REF!</v>
      </c>
      <c r="M89" s="199"/>
      <c r="N89" s="200"/>
      <c r="O89" s="149" t="e">
        <f t="shared" si="7"/>
        <v>#REF!</v>
      </c>
      <c r="P89" s="150" t="str">
        <f t="shared" si="8"/>
        <v/>
      </c>
      <c r="Q89" s="361"/>
      <c r="R89" s="401"/>
      <c r="S89" s="201"/>
      <c r="T89" s="384"/>
      <c r="U89" s="386"/>
      <c r="V89" s="104">
        <v>0.5</v>
      </c>
      <c r="W89" s="98" t="e">
        <f>IF((Y88-43)&lt;0,0,(Y88-43))</f>
        <v>#REF!</v>
      </c>
      <c r="X89" s="105" t="s">
        <v>54</v>
      </c>
      <c r="Y89" s="106" t="e">
        <f>(Y88-Y87)-J93*24</f>
        <v>#REF!</v>
      </c>
      <c r="Z89" s="107" t="s">
        <v>55</v>
      </c>
      <c r="AB89" s="155">
        <v>0.5</v>
      </c>
      <c r="AC89" s="152" t="e">
        <f t="shared" si="6"/>
        <v>#REF!</v>
      </c>
    </row>
    <row r="90" spans="1:29" s="41" customFormat="1" ht="15.75" hidden="1" thickBot="1" x14ac:dyDescent="0.3">
      <c r="A90" s="143" t="s">
        <v>56</v>
      </c>
      <c r="B90" s="144">
        <v>43167</v>
      </c>
      <c r="C90" s="195">
        <v>0.375</v>
      </c>
      <c r="D90" s="196">
        <v>0.54166666666666663</v>
      </c>
      <c r="E90" s="196">
        <v>0.58333333333333337</v>
      </c>
      <c r="F90" s="197">
        <v>0.70833333333333337</v>
      </c>
      <c r="G90" s="378"/>
      <c r="H90" s="202" t="s">
        <v>44</v>
      </c>
      <c r="I90" s="146" t="e">
        <f>IF(H90="Normal",#REF!,IF(H90="Recup",#REF!,IF(H90="CP journée",#REF!,IF(H90="Enceinte",#REF!,IF(H90="temps partiel",#REF!,IF(H90="Sans solde",#REF!,IF(H90="Arrêt",#REF!,IF(H90="CP matin",#REF!,IF(H90="Déplacement",#REF!,IF(H90="CP Après-midi",#REF!,IF(H90="Férié",#REF!,IF(H90="Maternité",#REF!,0))))))))))))</f>
        <v>#REF!</v>
      </c>
      <c r="J90" s="145" t="e">
        <f>IF(H90="Demi CP",I90,IF(AND(H90="Déplacement",N90="Arrivée Chine",B90&gt;=#REF!,B90&lt;=#REF!),(D90-C90)+(F90-E90)-#REF!,IF(AND(H90="Déplacement",N90="Arrivée Chine",B90&gt;#REF!,B90&lt;#REF!),(D90-C90)+(F90-E90)-#REF!,IF(AND(H90="Déplacement",N90="Arrivée Chine",B90&gt;#REF!),(D90-C90)+(F90-E90)-#REF!,IF(AND(H90="Déplacement",((D90-C90)+(F90-E90))&lt;I90),I90,IF(AND(H90="Déplacement",N90="Arrivée Chine",B90&lt;#REF!),(D90-C90)+(F90-E90)-#REF!,IF(AND(H90="Déplacement",N90="Retour Chine",B90&gt;=#REF!,B90&lt;=#REF!),(D90-C90)+(F90-E90)+#REF!,IF(AND(H90="Déplacement",N90="Retour Chine",B90&gt;#REF!,B90&lt;#REF!),(D90-C90)+(F90-E90)+#REF!,IF(AND(H90="Déplacement",N90="Retour Chine",B90&gt;#REF!),(D90-C90)+(F90-E90)+#REF!,IF(AND(H90="Déplacement",((D90-C90)+(F90-E90))&lt;I90),I90,IF(AND(H90="Déplacement",N90="Retour Chine",B90&lt;#REF!),(D90-C90)+(F90-E90)+#REF!,(D90-C90)+(F90-E90))))))))))))</f>
        <v>#REF!</v>
      </c>
      <c r="K90" s="156" t="e">
        <f>IF(L90&gt;0,#REF!-L90,0)</f>
        <v>#REF!</v>
      </c>
      <c r="L90" s="157" t="e">
        <f>IF(OR(H90="Recup"),#REF!-J90,#REF!)</f>
        <v>#REF!</v>
      </c>
      <c r="M90" s="199"/>
      <c r="N90" s="200"/>
      <c r="O90" s="149" t="e">
        <f t="shared" si="7"/>
        <v>#REF!</v>
      </c>
      <c r="P90" s="150" t="str">
        <f t="shared" si="8"/>
        <v/>
      </c>
      <c r="Q90" s="361"/>
      <c r="R90" s="401"/>
      <c r="S90" s="201"/>
      <c r="T90" s="384"/>
      <c r="U90" s="386"/>
      <c r="V90" s="110">
        <v>1</v>
      </c>
      <c r="W90" s="98" t="e">
        <f>IF(M93="",J93*24,0)</f>
        <v>#REF!</v>
      </c>
      <c r="X90" s="111" t="s">
        <v>57</v>
      </c>
      <c r="Y90" s="112">
        <f>COUNTIF(H87:H91,"Arrêt")</f>
        <v>0</v>
      </c>
      <c r="Z90" s="107">
        <f>COUNTIF(H87:H91,"Férié")</f>
        <v>0</v>
      </c>
      <c r="AB90" s="158">
        <v>1</v>
      </c>
      <c r="AC90" s="152" t="e">
        <f t="shared" si="6"/>
        <v>#REF!</v>
      </c>
    </row>
    <row r="91" spans="1:29" s="41" customFormat="1" ht="15.75" hidden="1" customHeight="1" thickBot="1" x14ac:dyDescent="0.3">
      <c r="A91" s="143" t="s">
        <v>58</v>
      </c>
      <c r="B91" s="144">
        <v>43168</v>
      </c>
      <c r="C91" s="195">
        <v>0.375</v>
      </c>
      <c r="D91" s="196">
        <v>0.54166666666666663</v>
      </c>
      <c r="E91" s="196">
        <v>0.58333333333333337</v>
      </c>
      <c r="F91" s="197">
        <v>0.70833333333333337</v>
      </c>
      <c r="G91" s="378"/>
      <c r="H91" s="198" t="s">
        <v>44</v>
      </c>
      <c r="I91" s="146" t="e">
        <f>IF(H91="Normal",#REF!,IF(H91="Recup",#REF!,IF(H91="CP journée",#REF!,IF(H91="Enceinte",#REF!,IF(H91="temps partiel",#REF!,IF(H91="Sans solde",#REF!,IF(H91="Arrêt",#REF!,IF(H91="CP matin",#REF!,IF(H91="Déplacement",#REF!,IF(H91="CP Après-midi",#REF!,IF(H91="Férié",#REF!,IF(H91="Maternité",#REF!,0))))))))))))</f>
        <v>#REF!</v>
      </c>
      <c r="J91" s="145" t="e">
        <f>IF(H91="Demi CP",I91,IF(AND(H91="Déplacement",N91="Arrivée Chine",B91&gt;=#REF!,B91&lt;=#REF!),(D91-C91)+(F91-E91)-#REF!,IF(AND(H91="Déplacement",N91="Arrivée Chine",B91&gt;#REF!,B91&lt;#REF!),(D91-C91)+(F91-E91)-#REF!,IF(AND(H91="Déplacement",N91="Arrivée Chine",B91&gt;#REF!),(D91-C91)+(F91-E91)-#REF!,IF(AND(H91="Déplacement",((D91-C91)+(F91-E91))&lt;I91),I91,IF(AND(H91="Déplacement",N91="Arrivée Chine",B91&lt;#REF!),(D91-C91)+(F91-E91)-#REF!,IF(AND(H91="Déplacement",N91="Retour Chine",B91&gt;=#REF!,B91&lt;=#REF!),(D91-C91)+(F91-E91)+#REF!,IF(AND(H91="Déplacement",N91="Retour Chine",B91&gt;#REF!,B91&lt;#REF!),(D91-C91)+(F91-E91)+#REF!,IF(AND(H91="Déplacement",N91="Retour Chine",B91&gt;#REF!),(D91-C91)+(F91-E91)+#REF!,IF(AND(H91="Déplacement",((D91-C91)+(F91-E91))&lt;I91),I91,IF(AND(H91="Déplacement",N91="Retour Chine",B91&lt;#REF!),(D91-C91)+(F91-E91)+#REF!,(D91-C91)+(F91-E91))))))))))))</f>
        <v>#REF!</v>
      </c>
      <c r="K91" s="153" t="e">
        <f>IF(L91&gt;0,#REF!-L91,0)</f>
        <v>#REF!</v>
      </c>
      <c r="L91" s="154" t="e">
        <f>IF(OR(H91="Recup"),#REF!-J91,#REF!)</f>
        <v>#REF!</v>
      </c>
      <c r="M91" s="199"/>
      <c r="N91" s="200"/>
      <c r="O91" s="149" t="e">
        <f t="shared" si="7"/>
        <v>#REF!</v>
      </c>
      <c r="P91" s="150" t="str">
        <f t="shared" si="8"/>
        <v/>
      </c>
      <c r="Q91" s="361"/>
      <c r="R91" s="401"/>
      <c r="S91" s="201"/>
      <c r="T91" s="384"/>
      <c r="U91" s="386"/>
      <c r="V91" s="113" t="s">
        <v>3</v>
      </c>
      <c r="W91" s="114" t="e">
        <f>IF(G87="Enceinte",(SUM(L87:L91))-COUNTIF(H87:H91,"Recup")*#REF!,SUM(L87:L91))</f>
        <v>#REF!</v>
      </c>
      <c r="X91" s="115" t="s">
        <v>59</v>
      </c>
      <c r="Y91" s="116">
        <f>COUNTIF(H87:H91,"sans solde")</f>
        <v>0</v>
      </c>
      <c r="Z91" s="328" t="s">
        <v>148</v>
      </c>
      <c r="AB91" s="159" t="s">
        <v>3</v>
      </c>
      <c r="AC91" s="160" t="e">
        <f t="shared" si="6"/>
        <v>#REF!</v>
      </c>
    </row>
    <row r="92" spans="1:29" s="41" customFormat="1" ht="15.75" hidden="1" thickBot="1" x14ac:dyDescent="0.3">
      <c r="A92" s="143" t="s">
        <v>60</v>
      </c>
      <c r="B92" s="144">
        <v>43169</v>
      </c>
      <c r="C92" s="203"/>
      <c r="D92" s="204"/>
      <c r="E92" s="204"/>
      <c r="F92" s="205"/>
      <c r="G92" s="378"/>
      <c r="H92" s="206"/>
      <c r="I92" s="146">
        <f>IF(H92="Normal",#REF!,IF(H92="Recup",#REF!,IF(H92="CP journée",#REF!,IF(H92="Enceinte",#REF!,IF(H92="temps partiel",#REF!,IF(H92="Sans solde",#REF!,IF(H92="Arrêt",#REF!,IF(H92="CP matin",#REF!,IF(H92="Déplacement",#REF!,IF(H92="CP Après-midi",#REF!,IF(H92="Férié",#REF!,IF(H92="Maternité",#REF!,0))))))))))))</f>
        <v>0</v>
      </c>
      <c r="J92" s="145" t="e">
        <f>IF(H92="Demi CP",I92,IF(AND(H92="Déplacement",N92="Arrivée Chine",B92&gt;=#REF!,B92&lt;=#REF!),(D92-C92)+(F92-E92)-#REF!,IF(AND(H92="Déplacement",N92="Arrivée Chine",B92&gt;#REF!,B92&lt;#REF!),(D92-C92)+(F92-E92)-#REF!,IF(AND(H92="Déplacement",N92="Arrivée Chine",B92&gt;#REF!),(D92-C92)+(F92-E92)-#REF!,IF(AND(H92="Déplacement",((D92-C92)+(F92-E92))&lt;I92),I92,IF(AND(H92="Déplacement",N92="Arrivée Chine",B92&lt;#REF!),(D92-C92)+(F92-E92)-#REF!,IF(AND(H92="Déplacement",N92="Retour Chine",B92&gt;=#REF!,B92&lt;=#REF!),(D92-C92)+(F92-E92)+#REF!,IF(AND(H92="Déplacement",N92="Retour Chine",B92&gt;#REF!,B92&lt;#REF!),(D92-C92)+(F92-E92)+#REF!,IF(AND(H92="Déplacement",N92="Retour Chine",B92&gt;#REF!),(D92-C92)+(F92-E92)+#REF!,IF(AND(H92="Déplacement",((D92-C92)+(F92-E92))&lt;I92),I92,IF(AND(H92="Déplacement",N92="Retour Chine",B92&lt;#REF!),(D92-C92)+(F92-E92)+#REF!,(D92-C92)+(F92-E92))))))))))))</f>
        <v>#REF!</v>
      </c>
      <c r="K92" s="161" t="e">
        <f>IF(L92&gt;0,#REF!-L92,0)</f>
        <v>#REF!</v>
      </c>
      <c r="L92" s="162" t="e">
        <f>IF(OR(H92="Recup"),#REF!-J92,#REF!)</f>
        <v>#REF!</v>
      </c>
      <c r="M92" s="199"/>
      <c r="N92" s="200"/>
      <c r="O92" s="149" t="e">
        <f t="shared" si="7"/>
        <v>#REF!</v>
      </c>
      <c r="P92" s="150" t="str">
        <f t="shared" si="8"/>
        <v/>
      </c>
      <c r="Q92" s="361"/>
      <c r="R92" s="401"/>
      <c r="S92" s="201"/>
      <c r="T92" s="384"/>
      <c r="U92" s="386"/>
      <c r="V92" s="119" t="s">
        <v>61</v>
      </c>
      <c r="W92" s="120" t="e">
        <f>IF(AND(G87="Temps partiel",Y89&gt;0),Y89-W93-W89-W90,0)</f>
        <v>#REF!</v>
      </c>
      <c r="X92" s="121" t="s">
        <v>62</v>
      </c>
      <c r="Y92" s="122">
        <f>COUNTIF(H87:H91,"CP journée")+(COUNTIF(H87:H91,"CP matin"))/2+(COUNTIF(H87:H91,"CP Après-midi"))/2</f>
        <v>0</v>
      </c>
      <c r="Z92" s="329"/>
      <c r="AB92" s="163" t="s">
        <v>61</v>
      </c>
      <c r="AC92" s="152" t="e">
        <f t="shared" si="6"/>
        <v>#REF!</v>
      </c>
    </row>
    <row r="93" spans="1:29" s="41" customFormat="1" ht="15.75" hidden="1" thickBot="1" x14ac:dyDescent="0.3">
      <c r="A93" s="164" t="s">
        <v>64</v>
      </c>
      <c r="B93" s="165">
        <v>43170</v>
      </c>
      <c r="C93" s="207"/>
      <c r="D93" s="208"/>
      <c r="E93" s="208"/>
      <c r="F93" s="209"/>
      <c r="G93" s="379"/>
      <c r="H93" s="210"/>
      <c r="I93" s="166">
        <f>IF(H93="Normal",#REF!,IF(H93="Recup",#REF!,IF(H93="CP journée",#REF!,IF(H93="Enceinte",#REF!,IF(H93="temps partiel",#REF!,IF(H93="Sans solde",#REF!,IF(H93="Arrêt",#REF!,IF(H93="CP matin",#REF!,IF(H93="Déplacement",#REF!,IF(H93="CP Après-midi",#REF!,IF(H93="Férié",#REF!,IF(H93="Maternité",#REF!,0))))))))))))</f>
        <v>0</v>
      </c>
      <c r="J93" s="167" t="e">
        <f>IF(H93="Demi CP",I93,IF(AND(H93="Déplacement",N93="Arrivée Chine",B93&gt;=#REF!,B93&lt;=#REF!),(D93-C93)+(F93-E93)-#REF!,IF(AND(H93="Déplacement",N93="Arrivée Chine",B93&gt;#REF!,B93&lt;#REF!),(D93-C93)+(F93-E93)-#REF!,IF(AND(H93="Déplacement",N93="Arrivée Chine",B93&gt;#REF!),(D93-C93)+(F93-E93)-#REF!,IF(AND(H93="Déplacement",((D93-C93)+(F93-E93))&lt;I93),I93,IF(AND(H93="Déplacement",N93="Arrivée Chine",B93&lt;#REF!),(D93-C93)+(F93-E93)-#REF!,IF(AND(H93="Déplacement",N93="Retour Chine",B93&gt;=#REF!,B93&lt;=#REF!),(D93-C93)+(F93-E93)+#REF!,IF(AND(H93="Déplacement",N93="Retour Chine",B93&gt;#REF!,B93&lt;#REF!),(D93-C93)+(F93-E93)+#REF!,IF(AND(H93="Déplacement",N93="Retour Chine",B93&gt;#REF!),(D93-C93)+(F93-E93)+#REF!,IF(AND(H93="Déplacement",((D93-C93)+(F93-E93))&lt;I93),I93,IF(AND(H93="Déplacement",N93="Retour Chine",B93&lt;#REF!),(D93-C93)+(F93-E93)+#REF!,(D93-C93)+(F93-E93))))))))))))</f>
        <v>#REF!</v>
      </c>
      <c r="K93" s="168" t="e">
        <f>IF(L93&gt;0,#REF!-L93,0)</f>
        <v>#REF!</v>
      </c>
      <c r="L93" s="169" t="e">
        <f>IF(OR(H93="Recup"),#REF!-J93,#REF!)</f>
        <v>#REF!</v>
      </c>
      <c r="M93" s="211"/>
      <c r="N93" s="212"/>
      <c r="O93" s="170" t="e">
        <f t="shared" si="7"/>
        <v>#REF!</v>
      </c>
      <c r="P93" s="171" t="str">
        <f t="shared" si="8"/>
        <v/>
      </c>
      <c r="Q93" s="362"/>
      <c r="R93" s="402"/>
      <c r="S93" s="213"/>
      <c r="T93" s="384"/>
      <c r="U93" s="387"/>
      <c r="V93" s="129" t="s">
        <v>65</v>
      </c>
      <c r="W93" s="130" t="e">
        <f>IF(AND(G87="Temps partiel",Y89&gt;3),Y89-3-W89-W90,0)</f>
        <v>#REF!</v>
      </c>
      <c r="X93" s="131" t="s">
        <v>66</v>
      </c>
      <c r="Y93" s="132" t="e">
        <f>W87+(W88*1.25)+(W89*1.5)+(W90*2)+(W92*1.1)+(W93*1.25)</f>
        <v>#REF!</v>
      </c>
      <c r="Z93" s="294" t="e">
        <f>IF(SUM(J87:J93)*24-SUM(I87:I93)*24&lt;0,(SUM(J87:J93)*24-SUM(I87:I93)*24),0)</f>
        <v>#REF!</v>
      </c>
      <c r="AB93" s="172" t="s">
        <v>65</v>
      </c>
      <c r="AC93" s="152" t="e">
        <f t="shared" si="6"/>
        <v>#REF!</v>
      </c>
    </row>
    <row r="94" spans="1:29" s="41" customFormat="1" ht="30" hidden="1" customHeight="1" x14ac:dyDescent="0.3">
      <c r="A94" s="133" t="s">
        <v>43</v>
      </c>
      <c r="B94" s="134">
        <v>43171</v>
      </c>
      <c r="C94" s="188">
        <v>0.375</v>
      </c>
      <c r="D94" s="189">
        <v>0.54166666666666663</v>
      </c>
      <c r="E94" s="189">
        <v>0.58333333333333337</v>
      </c>
      <c r="F94" s="190">
        <v>0.73958333333333337</v>
      </c>
      <c r="G94" s="377"/>
      <c r="H94" s="191" t="s">
        <v>44</v>
      </c>
      <c r="I94" s="136" t="e">
        <f>IF(H94="Normal",#REF!,IF(H94="Recup",#REF!,IF(H94="CP journée",#REF!,IF(H94="Enceinte",#REF!,IF(H94="temps partiel",#REF!,IF(H94="Sans solde",#REF!,IF(H94="Arrêt",#REF!,IF(H94="CP matin",#REF!,IF(H94="Déplacement",#REF!,IF(H94="CP Après-midi",#REF!,IF(H94="Férié",#REF!,IF(H94="Maternité",#REF!,0))))))))))))</f>
        <v>#REF!</v>
      </c>
      <c r="J94" s="135" t="e">
        <f>IF(H94="Demi CP",I94,IF(AND(H94="Déplacement",N94="Arrivée Chine",B94&gt;=#REF!,B94&lt;=#REF!),(D94-C94)+(F94-E94)-#REF!,IF(AND(H94="Déplacement",N94="Arrivée Chine",B94&gt;#REF!,B94&lt;#REF!),(D94-C94)+(F94-E94)-#REF!,IF(AND(H94="Déplacement",N94="Arrivée Chine",B94&gt;#REF!),(D94-C94)+(F94-E94)-#REF!,IF(AND(H94="Déplacement",((D94-C94)+(F94-E94))&lt;I94),I94,IF(AND(H94="Déplacement",N94="Arrivée Chine",B94&lt;#REF!),(D94-C94)+(F94-E94)-#REF!,IF(AND(H94="Déplacement",N94="Retour Chine",B94&gt;=#REF!,B94&lt;=#REF!),(D94-C94)+(F94-E94)+#REF!,IF(AND(H94="Déplacement",N94="Retour Chine",B94&gt;#REF!,B94&lt;#REF!),(D94-C94)+(F94-E94)+#REF!,IF(AND(H94="Déplacement",N94="Retour Chine",B94&gt;#REF!),(D94-C94)+(F94-E94)+#REF!,IF(AND(H94="Déplacement",((D94-C94)+(F94-E94))&lt;I94),I94,IF(AND(H94="Déplacement",N94="Retour Chine",B94&lt;#REF!),(D94-C94)+(F94-E94)+#REF!,(D94-C94)+(F94-E94))))))))))))</f>
        <v>#REF!</v>
      </c>
      <c r="K94" s="137" t="e">
        <f>IF(L94&gt;0,#REF!-L94,0)</f>
        <v>#REF!</v>
      </c>
      <c r="L94" s="138" t="e">
        <f>IF(OR(H94="Recup"),#REF!-J94,#REF!)</f>
        <v>#REF!</v>
      </c>
      <c r="M94" s="192"/>
      <c r="N94" s="193"/>
      <c r="O94" s="139" t="e">
        <f t="shared" si="7"/>
        <v>#REF!</v>
      </c>
      <c r="P94" s="140" t="str">
        <f t="shared" si="8"/>
        <v/>
      </c>
      <c r="Q94" s="360" t="s">
        <v>45</v>
      </c>
      <c r="R94" s="400" t="s">
        <v>46</v>
      </c>
      <c r="S94" s="194" t="s">
        <v>177</v>
      </c>
      <c r="T94" s="383" t="s">
        <v>77</v>
      </c>
      <c r="U94" s="385" t="s">
        <v>81</v>
      </c>
      <c r="V94" s="86" t="s">
        <v>49</v>
      </c>
      <c r="W94" s="87" t="e">
        <f>IF(AND(G94="",(Y96)&gt;0),Y96-W95-W96,IF(AND(G94="Enceinte",(Y96)&gt;0),Y96-W95-W96,0))</f>
        <v>#REF!</v>
      </c>
      <c r="X94" s="88" t="s">
        <v>34</v>
      </c>
      <c r="Y94" s="89" t="e">
        <f>(SUM(I94:I98)*24+SUM(K94:K98)*24)</f>
        <v>#REF!</v>
      </c>
      <c r="Z94" s="90" t="s">
        <v>50</v>
      </c>
      <c r="AB94" s="174" t="s">
        <v>34</v>
      </c>
      <c r="AC94" s="152" t="e">
        <f t="shared" ref="AC94:AC99" si="9">Y80+Y87+Y94+Y101</f>
        <v>#REF!</v>
      </c>
    </row>
    <row r="95" spans="1:29" s="41" customFormat="1" ht="15.75" hidden="1" thickBot="1" x14ac:dyDescent="0.3">
      <c r="A95" s="143" t="s">
        <v>51</v>
      </c>
      <c r="B95" s="144">
        <v>43172</v>
      </c>
      <c r="C95" s="195">
        <v>0.38055555555555554</v>
      </c>
      <c r="D95" s="196">
        <v>0.54166666666666663</v>
      </c>
      <c r="E95" s="196">
        <v>0.58333333333333337</v>
      </c>
      <c r="F95" s="197">
        <v>0.92083333333333339</v>
      </c>
      <c r="G95" s="378"/>
      <c r="H95" s="198" t="s">
        <v>141</v>
      </c>
      <c r="I95" s="146" t="e">
        <f>IF(H95="Normal",#REF!,IF(H95="Recup",#REF!,IF(H95="CP journée",#REF!,IF(H95="Enceinte",#REF!,IF(H95="temps partiel",#REF!,IF(H95="Sans solde",#REF!,IF(H95="Arrêt",#REF!,IF(H95="CP matin",#REF!,IF(H95="Déplacement",#REF!,IF(H95="CP Après-midi",#REF!,IF(H95="Férié",#REF!,IF(H95="Maternité",#REF!,0))))))))))))</f>
        <v>#REF!</v>
      </c>
      <c r="J95" s="145" t="e">
        <f>IF(H95="Demi CP",I95,IF(AND(H95="Déplacement",N95="Arrivée Chine",B95&gt;=#REF!,B95&lt;=#REF!),(D95-C95)+(F95-E95)-#REF!,IF(AND(H95="Déplacement",N95="Arrivée Chine",B95&gt;#REF!,B95&lt;#REF!),(D95-C95)+(F95-E95)-#REF!,IF(AND(H95="Déplacement",N95="Arrivée Chine",B95&gt;#REF!),(D95-C95)+(F95-E95)-#REF!,IF(AND(H95="Déplacement",((D95-C95)+(F95-E95))&lt;I95),I95,IF(AND(H95="Déplacement",N95="Arrivée Chine",B95&lt;#REF!),(D95-C95)+(F95-E95)-#REF!,IF(AND(H95="Déplacement",N95="Retour Chine",B95&gt;=#REF!,B95&lt;=#REF!),(D95-C95)+(F95-E95)+#REF!,IF(AND(H95="Déplacement",N95="Retour Chine",B95&gt;#REF!,B95&lt;#REF!),(D95-C95)+(F95-E95)+#REF!,IF(AND(H95="Déplacement",N95="Retour Chine",B95&gt;#REF!),(D95-C95)+(F95-E95)+#REF!,IF(AND(H95="Déplacement",((D95-C95)+(F95-E95))&lt;I95),I95,IF(AND(H95="Déplacement",N95="Retour Chine",B95&lt;#REF!),(D95-C95)+(F95-E95)+#REF!,(D95-C95)+(F95-E95))))))))))))</f>
        <v>#REF!</v>
      </c>
      <c r="K95" s="147" t="e">
        <f>IF(L95&gt;0,#REF!-L95,0)</f>
        <v>#REF!</v>
      </c>
      <c r="L95" s="148" t="e">
        <f>IF(OR(H95="Recup"),#REF!-J95,#REF!)</f>
        <v>#REF!</v>
      </c>
      <c r="M95" s="199" t="s">
        <v>142</v>
      </c>
      <c r="N95" s="200"/>
      <c r="O95" s="149" t="e">
        <f t="shared" si="7"/>
        <v>#REF!</v>
      </c>
      <c r="P95" s="150" t="e">
        <f t="shared" si="8"/>
        <v>#REF!</v>
      </c>
      <c r="Q95" s="361"/>
      <c r="R95" s="401"/>
      <c r="S95" s="201" t="s">
        <v>178</v>
      </c>
      <c r="T95" s="384"/>
      <c r="U95" s="386"/>
      <c r="V95" s="97" t="s">
        <v>52</v>
      </c>
      <c r="W95" s="98" t="e">
        <f>IF(AND(G94="",(Y95-35)&gt;0),(Y95-35-W96-W97),IF(AND(G94="Enceinte",(Y95-35)&gt;0),(Y95-35-W96-W97),0))</f>
        <v>#REF!</v>
      </c>
      <c r="X95" s="99" t="s">
        <v>35</v>
      </c>
      <c r="Y95" s="100" t="e">
        <f>(SUM(J94:J100))*24-(SUM(O94:O100))*24</f>
        <v>#REF!</v>
      </c>
      <c r="Z95" s="101" t="e">
        <f>SUM(P94:P100)</f>
        <v>#REF!</v>
      </c>
      <c r="AB95" s="174" t="s">
        <v>35</v>
      </c>
      <c r="AC95" s="152" t="e">
        <f t="shared" si="9"/>
        <v>#REF!</v>
      </c>
    </row>
    <row r="96" spans="1:29" s="41" customFormat="1" ht="15.75" hidden="1" thickBot="1" x14ac:dyDescent="0.3">
      <c r="A96" s="143" t="s">
        <v>53</v>
      </c>
      <c r="B96" s="144">
        <v>43173</v>
      </c>
      <c r="C96" s="195">
        <v>0.375</v>
      </c>
      <c r="D96" s="196">
        <v>0.5625</v>
      </c>
      <c r="E96" s="196">
        <v>0.58333333333333337</v>
      </c>
      <c r="F96" s="197">
        <v>0.75</v>
      </c>
      <c r="G96" s="378"/>
      <c r="H96" s="198" t="s">
        <v>44</v>
      </c>
      <c r="I96" s="146" t="e">
        <f>IF(H96="Normal",#REF!,IF(H96="Recup",#REF!,IF(H96="CP journée",#REF!,IF(H96="Enceinte",#REF!,IF(H96="temps partiel",#REF!,IF(H96="Sans solde",#REF!,IF(H96="Arrêt",#REF!,IF(H96="CP matin",#REF!,IF(H96="Déplacement",#REF!,IF(H96="CP Après-midi",#REF!,IF(H96="Férié",#REF!,IF(H96="Maternité",#REF!,0))))))))))))</f>
        <v>#REF!</v>
      </c>
      <c r="J96" s="145" t="e">
        <f>IF(H96="Demi CP",I96,IF(AND(H96="Déplacement",N96="Arrivée Chine",B96&gt;=#REF!,B96&lt;=#REF!),(D96-C96)+(F96-E96)-#REF!,IF(AND(H96="Déplacement",N96="Arrivée Chine",B96&gt;#REF!,B96&lt;#REF!),(D96-C96)+(F96-E96)-#REF!,IF(AND(H96="Déplacement",N96="Arrivée Chine",B96&gt;#REF!),(D96-C96)+(F96-E96)-#REF!,IF(AND(H96="Déplacement",((D96-C96)+(F96-E96))&lt;I96),I96,IF(AND(H96="Déplacement",N96="Arrivée Chine",B96&lt;#REF!),(D96-C96)+(F96-E96)-#REF!,IF(AND(H96="Déplacement",N96="Retour Chine",B96&gt;=#REF!,B96&lt;=#REF!),(D96-C96)+(F96-E96)+#REF!,IF(AND(H96="Déplacement",N96="Retour Chine",B96&gt;#REF!,B96&lt;#REF!),(D96-C96)+(F96-E96)+#REF!,IF(AND(H96="Déplacement",N96="Retour Chine",B96&gt;#REF!),(D96-C96)+(F96-E96)+#REF!,IF(AND(H96="Déplacement",((D96-C96)+(F96-E96))&lt;I96),I96,IF(AND(H96="Déplacement",N96="Retour Chine",B96&lt;#REF!),(D96-C96)+(F96-E96)+#REF!,(D96-C96)+(F96-E96))))))))))))</f>
        <v>#REF!</v>
      </c>
      <c r="K96" s="153" t="e">
        <f>IF(L96&gt;0,#REF!-L96,0)</f>
        <v>#REF!</v>
      </c>
      <c r="L96" s="154" t="e">
        <f>IF(OR(H96="Recup"),#REF!-J96,#REF!)</f>
        <v>#REF!</v>
      </c>
      <c r="M96" s="199"/>
      <c r="N96" s="200"/>
      <c r="O96" s="149" t="e">
        <f t="shared" si="7"/>
        <v>#REF!</v>
      </c>
      <c r="P96" s="150" t="str">
        <f t="shared" si="8"/>
        <v/>
      </c>
      <c r="Q96" s="361"/>
      <c r="R96" s="401"/>
      <c r="S96" s="201" t="s">
        <v>179</v>
      </c>
      <c r="T96" s="384"/>
      <c r="U96" s="386"/>
      <c r="V96" s="104">
        <v>0.5</v>
      </c>
      <c r="W96" s="98" t="e">
        <f>IF((Y95-43)&lt;0,0,(Y95-43))</f>
        <v>#REF!</v>
      </c>
      <c r="X96" s="105" t="s">
        <v>54</v>
      </c>
      <c r="Y96" s="106" t="e">
        <f>(Y95-Y94)-J100*24</f>
        <v>#REF!</v>
      </c>
      <c r="Z96" s="107" t="s">
        <v>55</v>
      </c>
      <c r="AB96" s="174" t="s">
        <v>54</v>
      </c>
      <c r="AC96" s="152" t="e">
        <f t="shared" si="9"/>
        <v>#REF!</v>
      </c>
    </row>
    <row r="97" spans="1:29" s="41" customFormat="1" ht="15.75" hidden="1" thickBot="1" x14ac:dyDescent="0.3">
      <c r="A97" s="143" t="s">
        <v>56</v>
      </c>
      <c r="B97" s="144">
        <v>43174</v>
      </c>
      <c r="C97" s="195">
        <v>0.375</v>
      </c>
      <c r="D97" s="196">
        <v>0.54166666666666663</v>
      </c>
      <c r="E97" s="196">
        <v>0.58333333333333337</v>
      </c>
      <c r="F97" s="197">
        <v>0.70833333333333337</v>
      </c>
      <c r="G97" s="378"/>
      <c r="H97" s="202" t="s">
        <v>44</v>
      </c>
      <c r="I97" s="146" t="e">
        <f>IF(H97="Normal",#REF!,IF(H97="Recup",#REF!,IF(H97="CP journée",#REF!,IF(H97="Enceinte",#REF!,IF(H97="temps partiel",#REF!,IF(H97="Sans solde",#REF!,IF(H97="Arrêt",#REF!,IF(H97="CP matin",#REF!,IF(H97="Déplacement",#REF!,IF(H97="CP Après-midi",#REF!,IF(H97="Férié",#REF!,IF(H97="Maternité",#REF!,0))))))))))))</f>
        <v>#REF!</v>
      </c>
      <c r="J97" s="145" t="e">
        <f>IF(H97="Demi CP",I97,IF(AND(H97="Déplacement",N97="Arrivée Chine",B97&gt;=#REF!,B97&lt;=#REF!),(D97-C97)+(F97-E97)-#REF!,IF(AND(H97="Déplacement",N97="Arrivée Chine",B97&gt;#REF!,B97&lt;#REF!),(D97-C97)+(F97-E97)-#REF!,IF(AND(H97="Déplacement",N97="Arrivée Chine",B97&gt;#REF!),(D97-C97)+(F97-E97)-#REF!,IF(AND(H97="Déplacement",((D97-C97)+(F97-E97))&lt;I97),I97,IF(AND(H97="Déplacement",N97="Arrivée Chine",B97&lt;#REF!),(D97-C97)+(F97-E97)-#REF!,IF(AND(H97="Déplacement",N97="Retour Chine",B97&gt;=#REF!,B97&lt;=#REF!),(D97-C97)+(F97-E97)+#REF!,IF(AND(H97="Déplacement",N97="Retour Chine",B97&gt;#REF!,B97&lt;#REF!),(D97-C97)+(F97-E97)+#REF!,IF(AND(H97="Déplacement",N97="Retour Chine",B97&gt;#REF!),(D97-C97)+(F97-E97)+#REF!,IF(AND(H97="Déplacement",((D97-C97)+(F97-E97))&lt;I97),I97,IF(AND(H97="Déplacement",N97="Retour Chine",B97&lt;#REF!),(D97-C97)+(F97-E97)+#REF!,(D97-C97)+(F97-E97))))))))))))</f>
        <v>#REF!</v>
      </c>
      <c r="K97" s="156" t="e">
        <f>IF(L97&gt;0,#REF!-L97,0)</f>
        <v>#REF!</v>
      </c>
      <c r="L97" s="157" t="e">
        <f>IF(OR(H97="Recup"),#REF!-J97,#REF!)</f>
        <v>#REF!</v>
      </c>
      <c r="M97" s="199"/>
      <c r="N97" s="200"/>
      <c r="O97" s="149" t="e">
        <f t="shared" si="7"/>
        <v>#REF!</v>
      </c>
      <c r="P97" s="150" t="str">
        <f t="shared" si="8"/>
        <v/>
      </c>
      <c r="Q97" s="361"/>
      <c r="R97" s="401"/>
      <c r="S97" s="201"/>
      <c r="T97" s="384"/>
      <c r="U97" s="386"/>
      <c r="V97" s="110">
        <v>1</v>
      </c>
      <c r="W97" s="98" t="e">
        <f>IF(M100="",J100*24,0)</f>
        <v>#REF!</v>
      </c>
      <c r="X97" s="111" t="s">
        <v>57</v>
      </c>
      <c r="Y97" s="112">
        <f>COUNTIF(H94:H98,"Arrêt")</f>
        <v>0</v>
      </c>
      <c r="Z97" s="107">
        <f>COUNTIF(H94:H98,"Férié")</f>
        <v>0</v>
      </c>
      <c r="AB97" s="175" t="s">
        <v>57</v>
      </c>
      <c r="AC97" s="152">
        <f t="shared" si="9"/>
        <v>0</v>
      </c>
    </row>
    <row r="98" spans="1:29" s="41" customFormat="1" ht="15.75" hidden="1" customHeight="1" thickBot="1" x14ac:dyDescent="0.3">
      <c r="A98" s="143" t="s">
        <v>58</v>
      </c>
      <c r="B98" s="144">
        <v>43175</v>
      </c>
      <c r="C98" s="195">
        <v>0.375</v>
      </c>
      <c r="D98" s="196">
        <v>0.54166666666666663</v>
      </c>
      <c r="E98" s="196">
        <v>0.58333333333333337</v>
      </c>
      <c r="F98" s="197">
        <v>0.76041666666666663</v>
      </c>
      <c r="G98" s="378"/>
      <c r="H98" s="198" t="s">
        <v>44</v>
      </c>
      <c r="I98" s="146" t="e">
        <f>IF(H98="Normal",#REF!,IF(H98="Recup",#REF!,IF(H98="CP journée",#REF!,IF(H98="Enceinte",#REF!,IF(H98="temps partiel",#REF!,IF(H98="Sans solde",#REF!,IF(H98="Arrêt",#REF!,IF(H98="CP matin",#REF!,IF(H98="Déplacement",#REF!,IF(H98="CP Après-midi",#REF!,IF(H98="Férié",#REF!,IF(H98="Maternité",#REF!,0))))))))))))</f>
        <v>#REF!</v>
      </c>
      <c r="J98" s="145" t="e">
        <f>IF(H98="Demi CP",I98,IF(AND(H98="Déplacement",N98="Arrivée Chine",B98&gt;=#REF!,B98&lt;=#REF!),(D98-C98)+(F98-E98)-#REF!,IF(AND(H98="Déplacement",N98="Arrivée Chine",B98&gt;#REF!,B98&lt;#REF!),(D98-C98)+(F98-E98)-#REF!,IF(AND(H98="Déplacement",N98="Arrivée Chine",B98&gt;#REF!),(D98-C98)+(F98-E98)-#REF!,IF(AND(H98="Déplacement",((D98-C98)+(F98-E98))&lt;I98),I98,IF(AND(H98="Déplacement",N98="Arrivée Chine",B98&lt;#REF!),(D98-C98)+(F98-E98)-#REF!,IF(AND(H98="Déplacement",N98="Retour Chine",B98&gt;=#REF!,B98&lt;=#REF!),(D98-C98)+(F98-E98)+#REF!,IF(AND(H98="Déplacement",N98="Retour Chine",B98&gt;#REF!,B98&lt;#REF!),(D98-C98)+(F98-E98)+#REF!,IF(AND(H98="Déplacement",N98="Retour Chine",B98&gt;#REF!),(D98-C98)+(F98-E98)+#REF!,IF(AND(H98="Déplacement",((D98-C98)+(F98-E98))&lt;I98),I98,IF(AND(H98="Déplacement",N98="Retour Chine",B98&lt;#REF!),(D98-C98)+(F98-E98)+#REF!,(D98-C98)+(F98-E98))))))))))))</f>
        <v>#REF!</v>
      </c>
      <c r="K98" s="153" t="e">
        <f>IF(L98&gt;0,#REF!-L98,0)</f>
        <v>#REF!</v>
      </c>
      <c r="L98" s="154" t="e">
        <f>IF(OR(H98="Recup"),#REF!-J98,#REF!)</f>
        <v>#REF!</v>
      </c>
      <c r="M98" s="199"/>
      <c r="N98" s="200"/>
      <c r="O98" s="149" t="e">
        <f t="shared" si="7"/>
        <v>#REF!</v>
      </c>
      <c r="P98" s="150" t="str">
        <f t="shared" si="8"/>
        <v/>
      </c>
      <c r="Q98" s="361"/>
      <c r="R98" s="401"/>
      <c r="S98" s="201" t="s">
        <v>180</v>
      </c>
      <c r="T98" s="384"/>
      <c r="U98" s="386"/>
      <c r="V98" s="113" t="s">
        <v>3</v>
      </c>
      <c r="W98" s="114" t="e">
        <f>IF(G94="Enceinte",(SUM(L94:L98))-COUNTIF(H94:H98,"Recup")*#REF!,SUM(L94:L98))</f>
        <v>#REF!</v>
      </c>
      <c r="X98" s="115" t="s">
        <v>59</v>
      </c>
      <c r="Y98" s="116">
        <f>COUNTIF(H94:H98,"sans solde")</f>
        <v>0</v>
      </c>
      <c r="Z98" s="328" t="s">
        <v>148</v>
      </c>
      <c r="AB98" s="176" t="s">
        <v>59</v>
      </c>
      <c r="AC98" s="152">
        <f t="shared" si="9"/>
        <v>0</v>
      </c>
    </row>
    <row r="99" spans="1:29" s="41" customFormat="1" ht="15.75" hidden="1" thickBot="1" x14ac:dyDescent="0.3">
      <c r="A99" s="143" t="s">
        <v>60</v>
      </c>
      <c r="B99" s="144">
        <v>43176</v>
      </c>
      <c r="C99" s="203"/>
      <c r="D99" s="204"/>
      <c r="E99" s="204"/>
      <c r="F99" s="205"/>
      <c r="G99" s="378"/>
      <c r="H99" s="206"/>
      <c r="I99" s="146">
        <f>IF(H99="Normal",#REF!,IF(H99="Recup",#REF!,IF(H99="CP journée",#REF!,IF(H99="Enceinte",#REF!,IF(H99="temps partiel",#REF!,IF(H99="Sans solde",#REF!,IF(H99="Arrêt",#REF!,IF(H99="CP matin",#REF!,IF(H99="Déplacement",#REF!,IF(H99="CP Après-midi",#REF!,IF(H99="Férié",#REF!,IF(H99="Maternité",#REF!,0))))))))))))</f>
        <v>0</v>
      </c>
      <c r="J99" s="145" t="e">
        <f>IF(H99="Demi CP",I99,IF(AND(H99="Déplacement",N99="Arrivée Chine",B99&gt;=#REF!,B99&lt;=#REF!),(D99-C99)+(F99-E99)-#REF!,IF(AND(H99="Déplacement",N99="Arrivée Chine",B99&gt;#REF!,B99&lt;#REF!),(D99-C99)+(F99-E99)-#REF!,IF(AND(H99="Déplacement",N99="Arrivée Chine",B99&gt;#REF!),(D99-C99)+(F99-E99)-#REF!,IF(AND(H99="Déplacement",((D99-C99)+(F99-E99))&lt;I99),I99,IF(AND(H99="Déplacement",N99="Arrivée Chine",B99&lt;#REF!),(D99-C99)+(F99-E99)-#REF!,IF(AND(H99="Déplacement",N99="Retour Chine",B99&gt;=#REF!,B99&lt;=#REF!),(D99-C99)+(F99-E99)+#REF!,IF(AND(H99="Déplacement",N99="Retour Chine",B99&gt;#REF!,B99&lt;#REF!),(D99-C99)+(F99-E99)+#REF!,IF(AND(H99="Déplacement",N99="Retour Chine",B99&gt;#REF!),(D99-C99)+(F99-E99)+#REF!,IF(AND(H99="Déplacement",((D99-C99)+(F99-E99))&lt;I99),I99,IF(AND(H99="Déplacement",N99="Retour Chine",B99&lt;#REF!),(D99-C99)+(F99-E99)+#REF!,(D99-C99)+(F99-E99))))))))))))</f>
        <v>#REF!</v>
      </c>
      <c r="K99" s="161" t="e">
        <f>IF(L99&gt;0,#REF!-L99,0)</f>
        <v>#REF!</v>
      </c>
      <c r="L99" s="162" t="e">
        <f>IF(OR(H99="Recup"),#REF!-J99,#REF!)</f>
        <v>#REF!</v>
      </c>
      <c r="M99" s="199"/>
      <c r="N99" s="200"/>
      <c r="O99" s="149" t="e">
        <f t="shared" si="7"/>
        <v>#REF!</v>
      </c>
      <c r="P99" s="150" t="str">
        <f t="shared" si="8"/>
        <v/>
      </c>
      <c r="Q99" s="361"/>
      <c r="R99" s="401"/>
      <c r="S99" s="201"/>
      <c r="T99" s="384"/>
      <c r="U99" s="386"/>
      <c r="V99" s="119" t="s">
        <v>61</v>
      </c>
      <c r="W99" s="120" t="e">
        <f>IF(AND(G94="Temps partiel",Y96&gt;0),Y96-W100-W96-W97,0)</f>
        <v>#REF!</v>
      </c>
      <c r="X99" s="121" t="s">
        <v>62</v>
      </c>
      <c r="Y99" s="122">
        <f>COUNTIF(H94:H98,"CP journée")+(COUNTIF(H94:H98,"CP matin"))/2+(COUNTIF(H94:H98,"CP Après-midi"))/2</f>
        <v>0</v>
      </c>
      <c r="Z99" s="329"/>
      <c r="AB99" s="177" t="s">
        <v>62</v>
      </c>
      <c r="AC99" s="152">
        <f t="shared" si="9"/>
        <v>0</v>
      </c>
    </row>
    <row r="100" spans="1:29" s="41" customFormat="1" ht="15.75" hidden="1" thickBot="1" x14ac:dyDescent="0.3">
      <c r="A100" s="164" t="s">
        <v>64</v>
      </c>
      <c r="B100" s="165">
        <v>43177</v>
      </c>
      <c r="C100" s="207"/>
      <c r="D100" s="208"/>
      <c r="E100" s="208"/>
      <c r="F100" s="209"/>
      <c r="G100" s="379"/>
      <c r="H100" s="210"/>
      <c r="I100" s="166">
        <f>IF(H100="Normal",#REF!,IF(H100="Recup",#REF!,IF(H100="CP journée",#REF!,IF(H100="Enceinte",#REF!,IF(H100="temps partiel",#REF!,IF(H100="Sans solde",#REF!,IF(H100="Arrêt",#REF!,IF(H100="CP matin",#REF!,IF(H100="Déplacement",#REF!,IF(H100="CP Après-midi",#REF!,IF(H100="Férié",#REF!,IF(H100="Maternité",#REF!,0))))))))))))</f>
        <v>0</v>
      </c>
      <c r="J100" s="167" t="e">
        <f>IF(H100="Demi CP",I100,IF(AND(H100="Déplacement",N100="Arrivée Chine",B100&gt;=#REF!,B100&lt;=#REF!),(D100-C100)+(F100-E100)-#REF!,IF(AND(H100="Déplacement",N100="Arrivée Chine",B100&gt;#REF!,B100&lt;#REF!),(D100-C100)+(F100-E100)-#REF!,IF(AND(H100="Déplacement",N100="Arrivée Chine",B100&gt;#REF!),(D100-C100)+(F100-E100)-#REF!,IF(AND(H100="Déplacement",((D100-C100)+(F100-E100))&lt;I100),I100,IF(AND(H100="Déplacement",N100="Arrivée Chine",B100&lt;#REF!),(D100-C100)+(F100-E100)-#REF!,IF(AND(H100="Déplacement",N100="Retour Chine",B100&gt;=#REF!,B100&lt;=#REF!),(D100-C100)+(F100-E100)+#REF!,IF(AND(H100="Déplacement",N100="Retour Chine",B100&gt;#REF!,B100&lt;#REF!),(D100-C100)+(F100-E100)+#REF!,IF(AND(H100="Déplacement",N100="Retour Chine",B100&gt;#REF!),(D100-C100)+(F100-E100)+#REF!,IF(AND(H100="Déplacement",((D100-C100)+(F100-E100))&lt;I100),I100,IF(AND(H100="Déplacement",N100="Retour Chine",B100&lt;#REF!),(D100-C100)+(F100-E100)+#REF!,(D100-C100)+(F100-E100))))))))))))</f>
        <v>#REF!</v>
      </c>
      <c r="K100" s="168" t="e">
        <f>IF(L100&gt;0,#REF!-L100,0)</f>
        <v>#REF!</v>
      </c>
      <c r="L100" s="169" t="e">
        <f>IF(OR(H100="Recup"),#REF!-J100,#REF!)</f>
        <v>#REF!</v>
      </c>
      <c r="M100" s="211"/>
      <c r="N100" s="212"/>
      <c r="O100" s="170" t="e">
        <f t="shared" si="7"/>
        <v>#REF!</v>
      </c>
      <c r="P100" s="171" t="str">
        <f t="shared" si="8"/>
        <v/>
      </c>
      <c r="Q100" s="362"/>
      <c r="R100" s="402"/>
      <c r="S100" s="213"/>
      <c r="T100" s="384"/>
      <c r="U100" s="387"/>
      <c r="V100" s="129" t="s">
        <v>65</v>
      </c>
      <c r="W100" s="130" t="e">
        <f>IF(AND(G94="Temps partiel",Y96&gt;3),Y96-3-W96-W97,0)</f>
        <v>#REF!</v>
      </c>
      <c r="X100" s="131" t="s">
        <v>66</v>
      </c>
      <c r="Y100" s="132" t="e">
        <f>W94+(W95*1.25)+(W96*1.5)+(W97*2)+(W99*1.1)+(W100*1.25)</f>
        <v>#REF!</v>
      </c>
      <c r="Z100" s="294" t="e">
        <f>IF(SUM(J94:J100)*24-SUM(I94:I100)*24&lt;0,(SUM(J94:J100)*24-SUM(I94:I100)*24),0)</f>
        <v>#REF!</v>
      </c>
      <c r="AB100" s="178" t="s">
        <v>50</v>
      </c>
      <c r="AC100" s="152" t="e">
        <f>Z109+Z81+Z88+Z95</f>
        <v>#REF!</v>
      </c>
    </row>
    <row r="101" spans="1:29" s="41" customFormat="1" ht="30" hidden="1" customHeight="1" x14ac:dyDescent="0.3">
      <c r="A101" s="173" t="s">
        <v>43</v>
      </c>
      <c r="B101" s="134">
        <v>43178</v>
      </c>
      <c r="C101" s="188">
        <v>0.375</v>
      </c>
      <c r="D101" s="189">
        <v>0.54166666666666663</v>
      </c>
      <c r="E101" s="189">
        <v>0.58333333333333337</v>
      </c>
      <c r="F101" s="190">
        <v>0.70833333333333337</v>
      </c>
      <c r="G101" s="377"/>
      <c r="H101" s="191" t="s">
        <v>44</v>
      </c>
      <c r="I101" s="136" t="e">
        <f>IF(H101="Normal",#REF!,IF(H101="Recup",#REF!,IF(H101="CP journée",#REF!,IF(H101="Enceinte",#REF!,IF(H101="temps partiel",#REF!,IF(H101="Sans solde",#REF!,IF(H101="Arrêt",#REF!,IF(H101="CP matin",#REF!,IF(H101="Déplacement",#REF!,IF(H101="CP Après-midi",#REF!,IF(H101="Férié",#REF!,IF(H101="Maternité",#REF!,0))))))))))))</f>
        <v>#REF!</v>
      </c>
      <c r="J101" s="135" t="e">
        <f>IF(H101="Demi CP",I101,IF(AND(H101="Déplacement",N101="Arrivée Chine",B101&gt;=#REF!,B101&lt;=#REF!),(D101-C101)+(F101-E101)-#REF!,IF(AND(H101="Déplacement",N101="Arrivée Chine",B101&gt;#REF!,B101&lt;#REF!),(D101-C101)+(F101-E101)-#REF!,IF(AND(H101="Déplacement",N101="Arrivée Chine",B101&gt;#REF!),(D101-C101)+(F101-E101)-#REF!,IF(AND(H101="Déplacement",((D101-C101)+(F101-E101))&lt;I101),I101,IF(AND(H101="Déplacement",N101="Arrivée Chine",B101&lt;#REF!),(D101-C101)+(F101-E101)-#REF!,IF(AND(H101="Déplacement",N101="Retour Chine",B101&gt;=#REF!,B101&lt;=#REF!),(D101-C101)+(F101-E101)+#REF!,IF(AND(H101="Déplacement",N101="Retour Chine",B101&gt;#REF!,B101&lt;#REF!),(D101-C101)+(F101-E101)+#REF!,IF(AND(H101="Déplacement",N101="Retour Chine",B101&gt;#REF!),(D101-C101)+(F101-E101)+#REF!,IF(AND(H101="Déplacement",((D101-C101)+(F101-E101))&lt;I101),I101,IF(AND(H101="Déplacement",N101="Retour Chine",B101&lt;#REF!),(D101-C101)+(F101-E101)+#REF!,(D101-C101)+(F101-E101))))))))))))</f>
        <v>#REF!</v>
      </c>
      <c r="K101" s="137" t="e">
        <f>IF(L101&gt;0,#REF!-L101,0)</f>
        <v>#REF!</v>
      </c>
      <c r="L101" s="138" t="e">
        <f>IF(OR(H101="Recup"),#REF!-J101,#REF!)</f>
        <v>#REF!</v>
      </c>
      <c r="M101" s="192"/>
      <c r="N101" s="193"/>
      <c r="O101" s="139" t="e">
        <f t="shared" si="7"/>
        <v>#REF!</v>
      </c>
      <c r="P101" s="140" t="str">
        <f t="shared" si="8"/>
        <v/>
      </c>
      <c r="Q101" s="391" t="s">
        <v>45</v>
      </c>
      <c r="R101" s="400" t="s">
        <v>46</v>
      </c>
      <c r="S101" s="194"/>
      <c r="T101" s="383" t="s">
        <v>77</v>
      </c>
      <c r="U101" s="385" t="s">
        <v>82</v>
      </c>
      <c r="V101" s="86" t="s">
        <v>49</v>
      </c>
      <c r="W101" s="87" t="e">
        <f>IF(AND(G101="",(Y103)&gt;0),Y103-W102-W103,IF(AND(G101="Enceinte",(Y103)&gt;0),Y103-W102-W103,0))</f>
        <v>#REF!</v>
      </c>
      <c r="X101" s="88" t="s">
        <v>34</v>
      </c>
      <c r="Y101" s="89" t="e">
        <f>(SUM(I101:I105)*24+SUM(K101:K105)*24)</f>
        <v>#REF!</v>
      </c>
      <c r="Z101" s="90" t="s">
        <v>50</v>
      </c>
      <c r="AB101" s="179"/>
      <c r="AC101" s="179"/>
    </row>
    <row r="102" spans="1:29" s="41" customFormat="1" ht="15.75" hidden="1" thickBot="1" x14ac:dyDescent="0.3">
      <c r="A102" s="143" t="s">
        <v>51</v>
      </c>
      <c r="B102" s="144">
        <v>43179</v>
      </c>
      <c r="C102" s="195">
        <v>0.375</v>
      </c>
      <c r="D102" s="196">
        <v>0.54166666666666663</v>
      </c>
      <c r="E102" s="196">
        <v>0.58333333333333337</v>
      </c>
      <c r="F102" s="197">
        <v>0.75</v>
      </c>
      <c r="G102" s="378"/>
      <c r="H102" s="198" t="s">
        <v>44</v>
      </c>
      <c r="I102" s="146" t="e">
        <f>IF(H102="Normal",#REF!,IF(H102="Recup",#REF!,IF(H102="CP journée",#REF!,IF(H102="Enceinte",#REF!,IF(H102="temps partiel",#REF!,IF(H102="Sans solde",#REF!,IF(H102="Arrêt",#REF!,IF(H102="CP matin",#REF!,IF(H102="Déplacement",#REF!,IF(H102="CP Après-midi",#REF!,IF(H102="Férié",#REF!,IF(H102="Maternité",#REF!,0))))))))))))</f>
        <v>#REF!</v>
      </c>
      <c r="J102" s="145" t="e">
        <f>IF(H102="Demi CP",I102,IF(AND(H102="Déplacement",N102="Arrivée Chine",B102&gt;=#REF!,B102&lt;=#REF!),(D102-C102)+(F102-E102)-#REF!,IF(AND(H102="Déplacement",N102="Arrivée Chine",B102&gt;#REF!,B102&lt;#REF!),(D102-C102)+(F102-E102)-#REF!,IF(AND(H102="Déplacement",N102="Arrivée Chine",B102&gt;#REF!),(D102-C102)+(F102-E102)-#REF!,IF(AND(H102="Déplacement",((D102-C102)+(F102-E102))&lt;I102),I102,IF(AND(H102="Déplacement",N102="Arrivée Chine",B102&lt;#REF!),(D102-C102)+(F102-E102)-#REF!,IF(AND(H102="Déplacement",N102="Retour Chine",B102&gt;=#REF!,B102&lt;=#REF!),(D102-C102)+(F102-E102)+#REF!,IF(AND(H102="Déplacement",N102="Retour Chine",B102&gt;#REF!,B102&lt;#REF!),(D102-C102)+(F102-E102)+#REF!,IF(AND(H102="Déplacement",N102="Retour Chine",B102&gt;#REF!),(D102-C102)+(F102-E102)+#REF!,IF(AND(H102="Déplacement",((D102-C102)+(F102-E102))&lt;I102),I102,IF(AND(H102="Déplacement",N102="Retour Chine",B102&lt;#REF!),(D102-C102)+(F102-E102)+#REF!,(D102-C102)+(F102-E102))))))))))))</f>
        <v>#REF!</v>
      </c>
      <c r="K102" s="147" t="e">
        <f>IF(L102&gt;0,#REF!-L102,0)</f>
        <v>#REF!</v>
      </c>
      <c r="L102" s="148" t="e">
        <f>IF(OR(H102="Recup"),#REF!-J102,#REF!)</f>
        <v>#REF!</v>
      </c>
      <c r="M102" s="199"/>
      <c r="N102" s="200"/>
      <c r="O102" s="149" t="e">
        <f t="shared" si="7"/>
        <v>#REF!</v>
      </c>
      <c r="P102" s="150" t="str">
        <f t="shared" si="8"/>
        <v/>
      </c>
      <c r="Q102" s="361"/>
      <c r="R102" s="401"/>
      <c r="S102" s="201" t="s">
        <v>181</v>
      </c>
      <c r="T102" s="384"/>
      <c r="U102" s="386"/>
      <c r="V102" s="97" t="s">
        <v>52</v>
      </c>
      <c r="W102" s="98" t="e">
        <f>IF(AND(G101="",(Y102-35)&gt;0),(Y102-35-W103-W104),IF(AND(G101="Enceinte",(Y102-35)&gt;0),(Y102-35-W103-W104),0))</f>
        <v>#REF!</v>
      </c>
      <c r="X102" s="99" t="s">
        <v>35</v>
      </c>
      <c r="Y102" s="100" t="e">
        <f>(SUM(J101:J107))*24-(SUM(O101:O107))*24</f>
        <v>#REF!</v>
      </c>
      <c r="Z102" s="101">
        <f>SUM(P101:P107)</f>
        <v>0</v>
      </c>
      <c r="AB102" s="394" t="s">
        <v>70</v>
      </c>
      <c r="AC102" s="392" t="e">
        <f>Y86+Y93+Y100+Y107</f>
        <v>#REF!</v>
      </c>
    </row>
    <row r="103" spans="1:29" s="41" customFormat="1" ht="15.75" hidden="1" thickBot="1" x14ac:dyDescent="0.3">
      <c r="A103" s="143" t="s">
        <v>53</v>
      </c>
      <c r="B103" s="144">
        <v>43180</v>
      </c>
      <c r="C103" s="195">
        <v>0.375</v>
      </c>
      <c r="D103" s="196">
        <v>0.54166666666666663</v>
      </c>
      <c r="E103" s="196">
        <v>0.58333333333333337</v>
      </c>
      <c r="F103" s="197">
        <v>0.72916666666666663</v>
      </c>
      <c r="G103" s="378"/>
      <c r="H103" s="198" t="s">
        <v>44</v>
      </c>
      <c r="I103" s="146" t="e">
        <f>IF(H103="Normal",#REF!,IF(H103="Recup",#REF!,IF(H103="CP journée",#REF!,IF(H103="Enceinte",#REF!,IF(H103="temps partiel",#REF!,IF(H103="Sans solde",#REF!,IF(H103="Arrêt",#REF!,IF(H103="CP matin",#REF!,IF(H103="Déplacement",#REF!,IF(H103="CP Après-midi",#REF!,IF(H103="Férié",#REF!,IF(H103="Maternité",#REF!,0))))))))))))</f>
        <v>#REF!</v>
      </c>
      <c r="J103" s="145" t="e">
        <f>IF(H103="Demi CP",I103,IF(AND(H103="Déplacement",N103="Arrivée Chine",B103&gt;=#REF!,B103&lt;=#REF!),(D103-C103)+(F103-E103)-#REF!,IF(AND(H103="Déplacement",N103="Arrivée Chine",B103&gt;#REF!,B103&lt;#REF!),(D103-C103)+(F103-E103)-#REF!,IF(AND(H103="Déplacement",N103="Arrivée Chine",B103&gt;#REF!),(D103-C103)+(F103-E103)-#REF!,IF(AND(H103="Déplacement",((D103-C103)+(F103-E103))&lt;I103),I103,IF(AND(H103="Déplacement",N103="Arrivée Chine",B103&lt;#REF!),(D103-C103)+(F103-E103)-#REF!,IF(AND(H103="Déplacement",N103="Retour Chine",B103&gt;=#REF!,B103&lt;=#REF!),(D103-C103)+(F103-E103)+#REF!,IF(AND(H103="Déplacement",N103="Retour Chine",B103&gt;#REF!,B103&lt;#REF!),(D103-C103)+(F103-E103)+#REF!,IF(AND(H103="Déplacement",N103="Retour Chine",B103&gt;#REF!),(D103-C103)+(F103-E103)+#REF!,IF(AND(H103="Déplacement",((D103-C103)+(F103-E103))&lt;I103),I103,IF(AND(H103="Déplacement",N103="Retour Chine",B103&lt;#REF!),(D103-C103)+(F103-E103)+#REF!,(D103-C103)+(F103-E103))))))))))))</f>
        <v>#REF!</v>
      </c>
      <c r="K103" s="153" t="e">
        <f>IF(L103&gt;0,#REF!-L103,0)</f>
        <v>#REF!</v>
      </c>
      <c r="L103" s="154" t="e">
        <f>IF(OR(H103="Recup"),#REF!-J103,#REF!)</f>
        <v>#REF!</v>
      </c>
      <c r="M103" s="199"/>
      <c r="N103" s="200"/>
      <c r="O103" s="149" t="e">
        <f t="shared" si="7"/>
        <v>#REF!</v>
      </c>
      <c r="P103" s="150" t="str">
        <f t="shared" si="8"/>
        <v/>
      </c>
      <c r="Q103" s="361"/>
      <c r="R103" s="401"/>
      <c r="S103" s="201" t="s">
        <v>171</v>
      </c>
      <c r="T103" s="384"/>
      <c r="U103" s="386"/>
      <c r="V103" s="104">
        <v>0.5</v>
      </c>
      <c r="W103" s="98" t="e">
        <f>IF((Y102-43)&lt;0,0,(Y102-43))</f>
        <v>#REF!</v>
      </c>
      <c r="X103" s="105" t="s">
        <v>54</v>
      </c>
      <c r="Y103" s="106" t="e">
        <f>(Y102-Y101)-J107*24</f>
        <v>#REF!</v>
      </c>
      <c r="Z103" s="107" t="s">
        <v>55</v>
      </c>
      <c r="AB103" s="395"/>
      <c r="AC103" s="393"/>
    </row>
    <row r="104" spans="1:29" s="41" customFormat="1" ht="15.75" hidden="1" thickBot="1" x14ac:dyDescent="0.3">
      <c r="A104" s="143" t="s">
        <v>56</v>
      </c>
      <c r="B104" s="144">
        <v>43181</v>
      </c>
      <c r="C104" s="195">
        <v>0.3576388888888889</v>
      </c>
      <c r="D104" s="196">
        <v>0.54166666666666663</v>
      </c>
      <c r="E104" s="196">
        <v>0.58333333333333337</v>
      </c>
      <c r="F104" s="197">
        <v>0.70833333333333337</v>
      </c>
      <c r="G104" s="378"/>
      <c r="H104" s="202" t="s">
        <v>44</v>
      </c>
      <c r="I104" s="146" t="e">
        <f>IF(H104="Normal",#REF!,IF(H104="Recup",#REF!,IF(H104="CP journée",#REF!,IF(H104="Enceinte",#REF!,IF(H104="temps partiel",#REF!,IF(H104="Sans solde",#REF!,IF(H104="Arrêt",#REF!,IF(H104="CP matin",#REF!,IF(H104="Déplacement",#REF!,IF(H104="CP Après-midi",#REF!,IF(H104="Férié",#REF!,IF(H104="Maternité",#REF!,0))))))))))))</f>
        <v>#REF!</v>
      </c>
      <c r="J104" s="145" t="e">
        <f>IF(H104="Demi CP",I104,IF(AND(H104="Déplacement",N104="Arrivée Chine",B104&gt;=#REF!,B104&lt;=#REF!),(D104-C104)+(F104-E104)-#REF!,IF(AND(H104="Déplacement",N104="Arrivée Chine",B104&gt;#REF!,B104&lt;#REF!),(D104-C104)+(F104-E104)-#REF!,IF(AND(H104="Déplacement",N104="Arrivée Chine",B104&gt;#REF!),(D104-C104)+(F104-E104)-#REF!,IF(AND(H104="Déplacement",((D104-C104)+(F104-E104))&lt;I104),I104,IF(AND(H104="Déplacement",N104="Arrivée Chine",B104&lt;#REF!),(D104-C104)+(F104-E104)-#REF!,IF(AND(H104="Déplacement",N104="Retour Chine",B104&gt;=#REF!,B104&lt;=#REF!),(D104-C104)+(F104-E104)+#REF!,IF(AND(H104="Déplacement",N104="Retour Chine",B104&gt;#REF!,B104&lt;#REF!),(D104-C104)+(F104-E104)+#REF!,IF(AND(H104="Déplacement",N104="Retour Chine",B104&gt;#REF!),(D104-C104)+(F104-E104)+#REF!,IF(AND(H104="Déplacement",((D104-C104)+(F104-E104))&lt;I104),I104,IF(AND(H104="Déplacement",N104="Retour Chine",B104&lt;#REF!),(D104-C104)+(F104-E104)+#REF!,(D104-C104)+(F104-E104))))))))))))</f>
        <v>#REF!</v>
      </c>
      <c r="K104" s="156" t="e">
        <f>IF(L104&gt;0,#REF!-L104,0)</f>
        <v>#REF!</v>
      </c>
      <c r="L104" s="157" t="e">
        <f>IF(OR(H104="Recup"),#REF!-J104,#REF!)</f>
        <v>#REF!</v>
      </c>
      <c r="M104" s="199"/>
      <c r="N104" s="200"/>
      <c r="O104" s="149" t="e">
        <f t="shared" si="7"/>
        <v>#REF!</v>
      </c>
      <c r="P104" s="150" t="str">
        <f t="shared" si="8"/>
        <v/>
      </c>
      <c r="Q104" s="361"/>
      <c r="R104" s="401"/>
      <c r="S104" s="201" t="s">
        <v>182</v>
      </c>
      <c r="T104" s="384"/>
      <c r="U104" s="386"/>
      <c r="V104" s="110">
        <v>1</v>
      </c>
      <c r="W104" s="98" t="e">
        <f>IF(M107="",J107*24,0)</f>
        <v>#REF!</v>
      </c>
      <c r="X104" s="111" t="s">
        <v>57</v>
      </c>
      <c r="Y104" s="112">
        <f>COUNTIF(H101:H105,"Arrêt")</f>
        <v>0</v>
      </c>
      <c r="Z104" s="107">
        <f>COUNTIF(H101:H105,"Férié")</f>
        <v>0</v>
      </c>
    </row>
    <row r="105" spans="1:29" s="41" customFormat="1" ht="15.75" hidden="1" customHeight="1" thickBot="1" x14ac:dyDescent="0.3">
      <c r="A105" s="143" t="s">
        <v>58</v>
      </c>
      <c r="B105" s="144">
        <v>43182</v>
      </c>
      <c r="C105" s="195">
        <v>0.375</v>
      </c>
      <c r="D105" s="196">
        <v>0.54166666666666663</v>
      </c>
      <c r="E105" s="196">
        <v>0.58333333333333337</v>
      </c>
      <c r="F105" s="197">
        <v>0.70833333333333337</v>
      </c>
      <c r="G105" s="378"/>
      <c r="H105" s="198" t="s">
        <v>44</v>
      </c>
      <c r="I105" s="146" t="e">
        <f>IF(H105="Normal",#REF!,IF(H105="Recup",#REF!,IF(H105="CP journée",#REF!,IF(H105="Enceinte",#REF!,IF(H105="temps partiel",#REF!,IF(H105="Sans solde",#REF!,IF(H105="Arrêt",#REF!,IF(H105="CP matin",#REF!,IF(H105="Déplacement",#REF!,IF(H105="CP Après-midi",#REF!,IF(H105="Férié",#REF!,IF(H105="Maternité",#REF!,0))))))))))))</f>
        <v>#REF!</v>
      </c>
      <c r="J105" s="145" t="e">
        <f>IF(H105="Demi CP",I105,IF(AND(H105="Déplacement",N105="Arrivée Chine",B105&gt;=#REF!,B105&lt;=#REF!),(D105-C105)+(F105-E105)-#REF!,IF(AND(H105="Déplacement",N105="Arrivée Chine",B105&gt;#REF!,B105&lt;#REF!),(D105-C105)+(F105-E105)-#REF!,IF(AND(H105="Déplacement",N105="Arrivée Chine",B105&gt;#REF!),(D105-C105)+(F105-E105)-#REF!,IF(AND(H105="Déplacement",((D105-C105)+(F105-E105))&lt;I105),I105,IF(AND(H105="Déplacement",N105="Arrivée Chine",B105&lt;#REF!),(D105-C105)+(F105-E105)-#REF!,IF(AND(H105="Déplacement",N105="Retour Chine",B105&gt;=#REF!,B105&lt;=#REF!),(D105-C105)+(F105-E105)+#REF!,IF(AND(H105="Déplacement",N105="Retour Chine",B105&gt;#REF!,B105&lt;#REF!),(D105-C105)+(F105-E105)+#REF!,IF(AND(H105="Déplacement",N105="Retour Chine",B105&gt;#REF!),(D105-C105)+(F105-E105)+#REF!,IF(AND(H105="Déplacement",((D105-C105)+(F105-E105))&lt;I105),I105,IF(AND(H105="Déplacement",N105="Retour Chine",B105&lt;#REF!),(D105-C105)+(F105-E105)+#REF!,(D105-C105)+(F105-E105))))))))))))</f>
        <v>#REF!</v>
      </c>
      <c r="K105" s="153" t="e">
        <f>IF(L105&gt;0,#REF!-L105,0)</f>
        <v>#REF!</v>
      </c>
      <c r="L105" s="154" t="e">
        <f>IF(OR(H105="Recup"),#REF!-J105,#REF!)</f>
        <v>#REF!</v>
      </c>
      <c r="M105" s="199"/>
      <c r="N105" s="200"/>
      <c r="O105" s="149" t="e">
        <f t="shared" si="7"/>
        <v>#REF!</v>
      </c>
      <c r="P105" s="150" t="str">
        <f t="shared" si="8"/>
        <v/>
      </c>
      <c r="Q105" s="361"/>
      <c r="R105" s="401"/>
      <c r="S105" s="201"/>
      <c r="T105" s="384"/>
      <c r="U105" s="386"/>
      <c r="V105" s="113" t="s">
        <v>3</v>
      </c>
      <c r="W105" s="114" t="e">
        <f>IF(G101="Enceinte",(SUM(L101:L105))-COUNTIF(H101:H105,"Recup")*#REF!,SUM(L101:L105))</f>
        <v>#REF!</v>
      </c>
      <c r="X105" s="115" t="s">
        <v>59</v>
      </c>
      <c r="Y105" s="116">
        <f>COUNTIF(H101:H105,"sans solde")</f>
        <v>0</v>
      </c>
      <c r="Z105" s="328" t="s">
        <v>148</v>
      </c>
    </row>
    <row r="106" spans="1:29" s="41" customFormat="1" ht="15.75" hidden="1" thickBot="1" x14ac:dyDescent="0.3">
      <c r="A106" s="143" t="s">
        <v>60</v>
      </c>
      <c r="B106" s="144">
        <v>43183</v>
      </c>
      <c r="C106" s="203"/>
      <c r="D106" s="204"/>
      <c r="E106" s="204"/>
      <c r="F106" s="205"/>
      <c r="G106" s="378"/>
      <c r="H106" s="206"/>
      <c r="I106" s="146">
        <f>IF(H106="Normal",#REF!,IF(H106="Recup",#REF!,IF(H106="CP journée",#REF!,IF(H106="Enceinte",#REF!,IF(H106="temps partiel",#REF!,IF(H106="Sans solde",#REF!,IF(H106="Arrêt",#REF!,IF(H106="CP matin",#REF!,IF(H106="Déplacement",#REF!,IF(H106="CP Après-midi",#REF!,IF(H106="Férié",#REF!,IF(H106="Maternité",#REF!,0))))))))))))</f>
        <v>0</v>
      </c>
      <c r="J106" s="145" t="e">
        <f>IF(H106="Demi CP",I106,IF(AND(H106="Déplacement",N106="Arrivée Chine",B106&gt;=#REF!,B106&lt;=#REF!),(D106-C106)+(F106-E106)-#REF!,IF(AND(H106="Déplacement",N106="Arrivée Chine",B106&gt;#REF!,B106&lt;#REF!),(D106-C106)+(F106-E106)-#REF!,IF(AND(H106="Déplacement",N106="Arrivée Chine",B106&gt;#REF!),(D106-C106)+(F106-E106)-#REF!,IF(AND(H106="Déplacement",((D106-C106)+(F106-E106))&lt;I106),I106,IF(AND(H106="Déplacement",N106="Arrivée Chine",B106&lt;#REF!),(D106-C106)+(F106-E106)-#REF!,IF(AND(H106="Déplacement",N106="Retour Chine",B106&gt;=#REF!,B106&lt;=#REF!),(D106-C106)+(F106-E106)+#REF!,IF(AND(H106="Déplacement",N106="Retour Chine",B106&gt;#REF!,B106&lt;#REF!),(D106-C106)+(F106-E106)+#REF!,IF(AND(H106="Déplacement",N106="Retour Chine",B106&gt;#REF!),(D106-C106)+(F106-E106)+#REF!,IF(AND(H106="Déplacement",((D106-C106)+(F106-E106))&lt;I106),I106,IF(AND(H106="Déplacement",N106="Retour Chine",B106&lt;#REF!),(D106-C106)+(F106-E106)+#REF!,(D106-C106)+(F106-E106))))))))))))</f>
        <v>#REF!</v>
      </c>
      <c r="K106" s="161" t="e">
        <f>IF(L106&gt;0,#REF!-L106,0)</f>
        <v>#REF!</v>
      </c>
      <c r="L106" s="162" t="e">
        <f>IF(OR(H106="Recup"),#REF!-J106,#REF!)</f>
        <v>#REF!</v>
      </c>
      <c r="M106" s="199"/>
      <c r="N106" s="200"/>
      <c r="O106" s="149" t="e">
        <f t="shared" si="7"/>
        <v>#REF!</v>
      </c>
      <c r="P106" s="150" t="str">
        <f t="shared" si="8"/>
        <v/>
      </c>
      <c r="Q106" s="361"/>
      <c r="R106" s="401"/>
      <c r="S106" s="201"/>
      <c r="T106" s="384"/>
      <c r="U106" s="386"/>
      <c r="V106" s="119" t="s">
        <v>61</v>
      </c>
      <c r="W106" s="120" t="e">
        <f>IF(AND(G101="Temps partiel",Y103&gt;0),Y103-W107-W103-W104,0)</f>
        <v>#REF!</v>
      </c>
      <c r="X106" s="121" t="s">
        <v>62</v>
      </c>
      <c r="Y106" s="122">
        <f>COUNTIF(H101:H105,"CP journée")+(COUNTIF(H101:H105,"CP matin"))/2+(COUNTIF(H101:H105,"CP Après-midi"))/2</f>
        <v>0</v>
      </c>
      <c r="Z106" s="329"/>
    </row>
    <row r="107" spans="1:29" s="41" customFormat="1" ht="15.75" hidden="1" thickBot="1" x14ac:dyDescent="0.3">
      <c r="A107" s="164" t="s">
        <v>64</v>
      </c>
      <c r="B107" s="165">
        <v>43184</v>
      </c>
      <c r="C107" s="207"/>
      <c r="D107" s="208"/>
      <c r="E107" s="208"/>
      <c r="F107" s="209"/>
      <c r="G107" s="379"/>
      <c r="H107" s="210"/>
      <c r="I107" s="166">
        <f>IF(H107="Normal",#REF!,IF(H107="Recup",#REF!,IF(H107="CP journée",#REF!,IF(H107="Enceinte",#REF!,IF(H107="temps partiel",#REF!,IF(H107="Sans solde",#REF!,IF(H107="Arrêt",#REF!,IF(H107="CP matin",#REF!,IF(H107="Déplacement",#REF!,IF(H107="CP Après-midi",#REF!,IF(H107="Férié",#REF!,IF(H107="Maternité",#REF!,0))))))))))))</f>
        <v>0</v>
      </c>
      <c r="J107" s="167" t="e">
        <f>IF(H107="Demi CP",I107,IF(AND(H107="Déplacement",N107="Arrivée Chine",B107&gt;=#REF!,B107&lt;=#REF!),(D107-C107)+(F107-E107)-#REF!,IF(AND(H107="Déplacement",N107="Arrivée Chine",B107&gt;#REF!,B107&lt;#REF!),(D107-C107)+(F107-E107)-#REF!,IF(AND(H107="Déplacement",N107="Arrivée Chine",B107&gt;#REF!),(D107-C107)+(F107-E107)-#REF!,IF(AND(H107="Déplacement",((D107-C107)+(F107-E107))&lt;I107),I107,IF(AND(H107="Déplacement",N107="Arrivée Chine",B107&lt;#REF!),(D107-C107)+(F107-E107)-#REF!,IF(AND(H107="Déplacement",N107="Retour Chine",B107&gt;=#REF!,B107&lt;=#REF!),(D107-C107)+(F107-E107)+#REF!,IF(AND(H107="Déplacement",N107="Retour Chine",B107&gt;#REF!,B107&lt;#REF!),(D107-C107)+(F107-E107)+#REF!,IF(AND(H107="Déplacement",N107="Retour Chine",B107&gt;#REF!),(D107-C107)+(F107-E107)+#REF!,IF(AND(H107="Déplacement",((D107-C107)+(F107-E107))&lt;I107),I107,IF(AND(H107="Déplacement",N107="Retour Chine",B107&lt;#REF!),(D107-C107)+(F107-E107)+#REF!,(D107-C107)+(F107-E107))))))))))))</f>
        <v>#REF!</v>
      </c>
      <c r="K107" s="168" t="e">
        <f>IF(L107&gt;0,#REF!-L107,0)</f>
        <v>#REF!</v>
      </c>
      <c r="L107" s="169" t="e">
        <f>IF(OR(H107="Recup"),#REF!-J107,#REF!)</f>
        <v>#REF!</v>
      </c>
      <c r="M107" s="211"/>
      <c r="N107" s="212"/>
      <c r="O107" s="170" t="e">
        <f t="shared" si="7"/>
        <v>#REF!</v>
      </c>
      <c r="P107" s="171" t="str">
        <f t="shared" si="8"/>
        <v/>
      </c>
      <c r="Q107" s="362"/>
      <c r="R107" s="402"/>
      <c r="S107" s="213"/>
      <c r="T107" s="384"/>
      <c r="U107" s="387"/>
      <c r="V107" s="129" t="s">
        <v>65</v>
      </c>
      <c r="W107" s="130" t="e">
        <f>IF(AND(G101="Temps partiel",Y103&gt;3),Y103-3-W103-W104,0)</f>
        <v>#REF!</v>
      </c>
      <c r="X107" s="131" t="s">
        <v>66</v>
      </c>
      <c r="Y107" s="132" t="e">
        <f>W101+(W102*1.25)+(W103*1.5)+(W104*2)+(W106*1.1)+(W107*1.25)</f>
        <v>#REF!</v>
      </c>
      <c r="Z107" s="294" t="e">
        <f>IF(SUM(J101:J107)*24-SUM(I101:I107)*24&lt;0,(SUM(J101:J107)*24-SUM(I101:I107)*24),0)</f>
        <v>#REF!</v>
      </c>
    </row>
    <row r="108" spans="1:29" s="41" customFormat="1" ht="30" hidden="1" customHeight="1" x14ac:dyDescent="0.3">
      <c r="A108" s="133" t="s">
        <v>43</v>
      </c>
      <c r="B108" s="134">
        <v>43185</v>
      </c>
      <c r="C108" s="188">
        <v>0.375</v>
      </c>
      <c r="D108" s="189">
        <v>0.54166666666666663</v>
      </c>
      <c r="E108" s="189">
        <v>0.58333333333333337</v>
      </c>
      <c r="F108" s="190">
        <v>0.70833333333333337</v>
      </c>
      <c r="G108" s="377"/>
      <c r="H108" s="191" t="s">
        <v>44</v>
      </c>
      <c r="I108" s="136" t="e">
        <f>IF(H108="Normal",#REF!,IF(H108="Recup",#REF!,IF(H108="CP journée",#REF!,IF(H108="Enceinte",#REF!,IF(H108="temps partiel",#REF!,IF(H108="Sans solde",#REF!,IF(H108="Arrêt",#REF!,IF(H108="CP matin",#REF!,IF(H108="Déplacement",#REF!,IF(H108="CP Après-midi",#REF!,IF(H108="Férié",#REF!,IF(H108="Maternité",#REF!,0))))))))))))</f>
        <v>#REF!</v>
      </c>
      <c r="J108" s="135" t="e">
        <f>IF(H108="Demi CP",I108,IF(AND(H108="Déplacement",N108="Arrivée Chine",B108&gt;=#REF!,B108&lt;=#REF!),(D108-C108)+(F108-E108)-#REF!,IF(AND(H108="Déplacement",N108="Arrivée Chine",B108&gt;#REF!,B108&lt;#REF!),(D108-C108)+(F108-E108)-#REF!,IF(AND(H108="Déplacement",N108="Arrivée Chine",B108&gt;#REF!),(D108-C108)+(F108-E108)-#REF!,IF(AND(H108="Déplacement",((D108-C108)+(F108-E108))&lt;I108),I108,IF(AND(H108="Déplacement",N108="Arrivée Chine",B108&lt;#REF!),(D108-C108)+(F108-E108)-#REF!,IF(AND(H108="Déplacement",N108="Retour Chine",B108&gt;=#REF!,B108&lt;=#REF!),(D108-C108)+(F108-E108)+#REF!,IF(AND(H108="Déplacement",N108="Retour Chine",B108&gt;#REF!,B108&lt;#REF!),(D108-C108)+(F108-E108)+#REF!,IF(AND(H108="Déplacement",N108="Retour Chine",B108&gt;#REF!),(D108-C108)+(F108-E108)+#REF!,IF(AND(H108="Déplacement",((D108-C108)+(F108-E108))&lt;I108),I108,IF(AND(H108="Déplacement",N108="Retour Chine",B108&lt;#REF!),(D108-C108)+(F108-E108)+#REF!,(D108-C108)+(F108-E108))))))))))))</f>
        <v>#REF!</v>
      </c>
      <c r="K108" s="137" t="e">
        <f>IF(L108&gt;0,#REF!-L108,0)</f>
        <v>#REF!</v>
      </c>
      <c r="L108" s="138" t="e">
        <f>IF(OR(H108="Recup"),#REF!-J108,#REF!)</f>
        <v>#REF!</v>
      </c>
      <c r="M108" s="192"/>
      <c r="N108" s="193"/>
      <c r="O108" s="139" t="e">
        <f t="shared" si="7"/>
        <v>#REF!</v>
      </c>
      <c r="P108" s="140" t="str">
        <f t="shared" si="8"/>
        <v/>
      </c>
      <c r="Q108" s="360" t="s">
        <v>45</v>
      </c>
      <c r="R108" s="400" t="s">
        <v>46</v>
      </c>
      <c r="S108" s="194"/>
      <c r="T108" s="383" t="s">
        <v>84</v>
      </c>
      <c r="U108" s="385" t="s">
        <v>83</v>
      </c>
      <c r="V108" s="86" t="s">
        <v>49</v>
      </c>
      <c r="W108" s="87" t="e">
        <f>IF(AND(G108="",(Y110)&gt;0),Y110-W109-W110,IF(AND(G108="Enceinte",(Y110)&gt;0),Y110-W109-W110,0))</f>
        <v>#REF!</v>
      </c>
      <c r="X108" s="88" t="s">
        <v>34</v>
      </c>
      <c r="Y108" s="89" t="e">
        <f>(SUM(I108:I112)*24+SUM(K108:K112)*24)</f>
        <v>#REF!</v>
      </c>
      <c r="Z108" s="90" t="s">
        <v>50</v>
      </c>
    </row>
    <row r="109" spans="1:29" s="41" customFormat="1" ht="15.75" hidden="1" thickBot="1" x14ac:dyDescent="0.3">
      <c r="A109" s="143" t="s">
        <v>51</v>
      </c>
      <c r="B109" s="144">
        <v>43186</v>
      </c>
      <c r="C109" s="195">
        <v>0.375</v>
      </c>
      <c r="D109" s="196">
        <v>0.54166666666666663</v>
      </c>
      <c r="E109" s="196">
        <v>0.58333333333333337</v>
      </c>
      <c r="F109" s="197">
        <v>0.75</v>
      </c>
      <c r="G109" s="378"/>
      <c r="H109" s="198" t="s">
        <v>44</v>
      </c>
      <c r="I109" s="146" t="e">
        <f>IF(H109="Normal",#REF!,IF(H109="Recup",#REF!,IF(H109="CP journée",#REF!,IF(H109="Enceinte",#REF!,IF(H109="temps partiel",#REF!,IF(H109="Sans solde",#REF!,IF(H109="Arrêt",#REF!,IF(H109="CP matin",#REF!,IF(H109="Déplacement",#REF!,IF(H109="CP Après-midi",#REF!,IF(H109="Férié",#REF!,IF(H109="Maternité",#REF!,0))))))))))))</f>
        <v>#REF!</v>
      </c>
      <c r="J109" s="145" t="e">
        <f>IF(H109="Demi CP",I109,IF(AND(H109="Déplacement",N109="Arrivée Chine",B109&gt;=#REF!,B109&lt;=#REF!),(D109-C109)+(F109-E109)-#REF!,IF(AND(H109="Déplacement",N109="Arrivée Chine",B109&gt;#REF!,B109&lt;#REF!),(D109-C109)+(F109-E109)-#REF!,IF(AND(H109="Déplacement",N109="Arrivée Chine",B109&gt;#REF!),(D109-C109)+(F109-E109)-#REF!,IF(AND(H109="Déplacement",((D109-C109)+(F109-E109))&lt;I109),I109,IF(AND(H109="Déplacement",N109="Arrivée Chine",B109&lt;#REF!),(D109-C109)+(F109-E109)-#REF!,IF(AND(H109="Déplacement",N109="Retour Chine",B109&gt;=#REF!,B109&lt;=#REF!),(D109-C109)+(F109-E109)+#REF!,IF(AND(H109="Déplacement",N109="Retour Chine",B109&gt;#REF!,B109&lt;#REF!),(D109-C109)+(F109-E109)+#REF!,IF(AND(H109="Déplacement",N109="Retour Chine",B109&gt;#REF!),(D109-C109)+(F109-E109)+#REF!,IF(AND(H109="Déplacement",((D109-C109)+(F109-E109))&lt;I109),I109,IF(AND(H109="Déplacement",N109="Retour Chine",B109&lt;#REF!),(D109-C109)+(F109-E109)+#REF!,(D109-C109)+(F109-E109))))))))))))</f>
        <v>#REF!</v>
      </c>
      <c r="K109" s="147" t="e">
        <f>IF(L109&gt;0,#REF!-L109,0)</f>
        <v>#REF!</v>
      </c>
      <c r="L109" s="148" t="e">
        <f>IF(OR(H109="Recup"),#REF!-J109,#REF!)</f>
        <v>#REF!</v>
      </c>
      <c r="M109" s="199"/>
      <c r="N109" s="200"/>
      <c r="O109" s="149" t="e">
        <f t="shared" si="7"/>
        <v>#REF!</v>
      </c>
      <c r="P109" s="150" t="str">
        <f t="shared" si="8"/>
        <v/>
      </c>
      <c r="Q109" s="361"/>
      <c r="R109" s="401"/>
      <c r="S109" s="201" t="s">
        <v>183</v>
      </c>
      <c r="T109" s="384"/>
      <c r="U109" s="386"/>
      <c r="V109" s="97" t="s">
        <v>52</v>
      </c>
      <c r="W109" s="98" t="e">
        <f>IF(AND(G108="",(Y109-35)&gt;0),(Y109-35-W110-W111),IF(AND(G108="Enceinte",(Y109-35)&gt;0),(Y109-35-W110-W111),0))</f>
        <v>#REF!</v>
      </c>
      <c r="X109" s="99" t="s">
        <v>35</v>
      </c>
      <c r="Y109" s="100" t="e">
        <f>(SUM(J108:J114))*24-(SUM(O108:O114))*24</f>
        <v>#REF!</v>
      </c>
      <c r="Z109" s="101">
        <f>SUM(P108:P114)</f>
        <v>0</v>
      </c>
    </row>
    <row r="110" spans="1:29" s="41" customFormat="1" ht="15.75" hidden="1" thickBot="1" x14ac:dyDescent="0.3">
      <c r="A110" s="143" t="s">
        <v>53</v>
      </c>
      <c r="B110" s="144">
        <v>43187</v>
      </c>
      <c r="C110" s="195">
        <v>0.375</v>
      </c>
      <c r="D110" s="196">
        <v>0.54166666666666663</v>
      </c>
      <c r="E110" s="196">
        <v>0.58333333333333337</v>
      </c>
      <c r="F110" s="197">
        <v>0.70833333333333337</v>
      </c>
      <c r="G110" s="378"/>
      <c r="H110" s="198" t="s">
        <v>44</v>
      </c>
      <c r="I110" s="146" t="e">
        <f>IF(H110="Normal",#REF!,IF(H110="Recup",#REF!,IF(H110="CP journée",#REF!,IF(H110="Enceinte",#REF!,IF(H110="temps partiel",#REF!,IF(H110="Sans solde",#REF!,IF(H110="Arrêt",#REF!,IF(H110="CP matin",#REF!,IF(H110="Déplacement",#REF!,IF(H110="CP Après-midi",#REF!,IF(H110="Férié",#REF!,IF(H110="Maternité",#REF!,0))))))))))))</f>
        <v>#REF!</v>
      </c>
      <c r="J110" s="145" t="e">
        <f>IF(H110="Demi CP",I110,IF(AND(H110="Déplacement",N110="Arrivée Chine",B110&gt;=#REF!,B110&lt;=#REF!),(D110-C110)+(F110-E110)-#REF!,IF(AND(H110="Déplacement",N110="Arrivée Chine",B110&gt;#REF!,B110&lt;#REF!),(D110-C110)+(F110-E110)-#REF!,IF(AND(H110="Déplacement",N110="Arrivée Chine",B110&gt;#REF!),(D110-C110)+(F110-E110)-#REF!,IF(AND(H110="Déplacement",((D110-C110)+(F110-E110))&lt;I110),I110,IF(AND(H110="Déplacement",N110="Arrivée Chine",B110&lt;#REF!),(D110-C110)+(F110-E110)-#REF!,IF(AND(H110="Déplacement",N110="Retour Chine",B110&gt;=#REF!,B110&lt;=#REF!),(D110-C110)+(F110-E110)+#REF!,IF(AND(H110="Déplacement",N110="Retour Chine",B110&gt;#REF!,B110&lt;#REF!),(D110-C110)+(F110-E110)+#REF!,IF(AND(H110="Déplacement",N110="Retour Chine",B110&gt;#REF!),(D110-C110)+(F110-E110)+#REF!,IF(AND(H110="Déplacement",((D110-C110)+(F110-E110))&lt;I110),I110,IF(AND(H110="Déplacement",N110="Retour Chine",B110&lt;#REF!),(D110-C110)+(F110-E110)+#REF!,(D110-C110)+(F110-E110))))))))))))</f>
        <v>#REF!</v>
      </c>
      <c r="K110" s="153" t="e">
        <f>IF(L110&gt;0,#REF!-L110,0)</f>
        <v>#REF!</v>
      </c>
      <c r="L110" s="154" t="e">
        <f>IF(OR(H110="Recup"),#REF!-J110,#REF!)</f>
        <v>#REF!</v>
      </c>
      <c r="M110" s="199"/>
      <c r="N110" s="200"/>
      <c r="O110" s="149" t="e">
        <f t="shared" si="7"/>
        <v>#REF!</v>
      </c>
      <c r="P110" s="150" t="str">
        <f t="shared" si="8"/>
        <v/>
      </c>
      <c r="Q110" s="361"/>
      <c r="R110" s="401"/>
      <c r="S110" s="201"/>
      <c r="T110" s="384"/>
      <c r="U110" s="386"/>
      <c r="V110" s="104">
        <v>0.5</v>
      </c>
      <c r="W110" s="98" t="e">
        <f>IF((Y109-43)&lt;0,0,(Y109-43))</f>
        <v>#REF!</v>
      </c>
      <c r="X110" s="105" t="s">
        <v>54</v>
      </c>
      <c r="Y110" s="106" t="e">
        <f>(Y109-Y108)-J114*24</f>
        <v>#REF!</v>
      </c>
      <c r="Z110" s="107" t="s">
        <v>55</v>
      </c>
    </row>
    <row r="111" spans="1:29" s="41" customFormat="1" ht="15.75" hidden="1" thickBot="1" x14ac:dyDescent="0.3">
      <c r="A111" s="143" t="s">
        <v>56</v>
      </c>
      <c r="B111" s="144">
        <v>43188</v>
      </c>
      <c r="C111" s="195">
        <v>0.375</v>
      </c>
      <c r="D111" s="196">
        <v>0.54166666666666663</v>
      </c>
      <c r="E111" s="196">
        <v>0.58333333333333337</v>
      </c>
      <c r="F111" s="197">
        <v>0.70833333333333337</v>
      </c>
      <c r="G111" s="378"/>
      <c r="H111" s="202" t="s">
        <v>44</v>
      </c>
      <c r="I111" s="146" t="e">
        <f>IF(H111="Normal",#REF!,IF(H111="Recup",#REF!,IF(H111="CP journée",#REF!,IF(H111="Enceinte",#REF!,IF(H111="temps partiel",#REF!,IF(H111="Sans solde",#REF!,IF(H111="Arrêt",#REF!,IF(H111="CP matin",#REF!,IF(H111="Déplacement",#REF!,IF(H111="CP Après-midi",#REF!,IF(H111="Férié",#REF!,IF(H111="Maternité",#REF!,0))))))))))))</f>
        <v>#REF!</v>
      </c>
      <c r="J111" s="145" t="e">
        <f>IF(H111="Demi CP",I111,IF(AND(H111="Déplacement",N111="Arrivée Chine",B111&gt;=#REF!,B111&lt;=#REF!),(D111-C111)+(F111-E111)-#REF!,IF(AND(H111="Déplacement",N111="Arrivée Chine",B111&gt;#REF!,B111&lt;#REF!),(D111-C111)+(F111-E111)-#REF!,IF(AND(H111="Déplacement",N111="Arrivée Chine",B111&gt;#REF!),(D111-C111)+(F111-E111)-#REF!,IF(AND(H111="Déplacement",((D111-C111)+(F111-E111))&lt;I111),I111,IF(AND(H111="Déplacement",N111="Arrivée Chine",B111&lt;#REF!),(D111-C111)+(F111-E111)-#REF!,IF(AND(H111="Déplacement",N111="Retour Chine",B111&gt;=#REF!,B111&lt;=#REF!),(D111-C111)+(F111-E111)+#REF!,IF(AND(H111="Déplacement",N111="Retour Chine",B111&gt;#REF!,B111&lt;#REF!),(D111-C111)+(F111-E111)+#REF!,IF(AND(H111="Déplacement",N111="Retour Chine",B111&gt;#REF!),(D111-C111)+(F111-E111)+#REF!,IF(AND(H111="Déplacement",((D111-C111)+(F111-E111))&lt;I111),I111,IF(AND(H111="Déplacement",N111="Retour Chine",B111&lt;#REF!),(D111-C111)+(F111-E111)+#REF!,(D111-C111)+(F111-E111))))))))))))</f>
        <v>#REF!</v>
      </c>
      <c r="K111" s="156" t="e">
        <f>IF(L111&gt;0,#REF!-L111,0)</f>
        <v>#REF!</v>
      </c>
      <c r="L111" s="157" t="e">
        <f>IF(OR(H111="Recup"),#REF!-J111,#REF!)</f>
        <v>#REF!</v>
      </c>
      <c r="M111" s="199"/>
      <c r="N111" s="200"/>
      <c r="O111" s="149" t="e">
        <f t="shared" si="7"/>
        <v>#REF!</v>
      </c>
      <c r="P111" s="150" t="str">
        <f t="shared" si="8"/>
        <v/>
      </c>
      <c r="Q111" s="361"/>
      <c r="R111" s="401"/>
      <c r="S111" s="201"/>
      <c r="T111" s="384"/>
      <c r="U111" s="386"/>
      <c r="V111" s="110">
        <v>1</v>
      </c>
      <c r="W111" s="98" t="e">
        <f>IF(M114="",J114*24,0)</f>
        <v>#REF!</v>
      </c>
      <c r="X111" s="111" t="s">
        <v>57</v>
      </c>
      <c r="Y111" s="112">
        <f>COUNTIF(H108:H112,"Arrêt")</f>
        <v>0</v>
      </c>
      <c r="Z111" s="107">
        <f>COUNTIF(H108:H112,"Férié")</f>
        <v>0</v>
      </c>
    </row>
    <row r="112" spans="1:29" s="41" customFormat="1" ht="15.75" hidden="1" customHeight="1" thickBot="1" x14ac:dyDescent="0.3">
      <c r="A112" s="143" t="s">
        <v>58</v>
      </c>
      <c r="B112" s="144">
        <v>43189</v>
      </c>
      <c r="C112" s="195">
        <v>0.375</v>
      </c>
      <c r="D112" s="196">
        <v>0.54166666666666663</v>
      </c>
      <c r="E112" s="196">
        <v>0.58333333333333337</v>
      </c>
      <c r="F112" s="197">
        <v>0.70833333333333337</v>
      </c>
      <c r="G112" s="378"/>
      <c r="H112" s="198" t="s">
        <v>44</v>
      </c>
      <c r="I112" s="146" t="e">
        <f>IF(H112="Normal",#REF!,IF(H112="Recup",#REF!,IF(H112="CP journée",#REF!,IF(H112="Enceinte",#REF!,IF(H112="temps partiel",#REF!,IF(H112="Sans solde",#REF!,IF(H112="Arrêt",#REF!,IF(H112="CP matin",#REF!,IF(H112="Déplacement",#REF!,IF(H112="CP Après-midi",#REF!,IF(H112="Férié",#REF!,IF(H112="Maternité",#REF!,0))))))))))))</f>
        <v>#REF!</v>
      </c>
      <c r="J112" s="145" t="e">
        <f>IF(H112="Demi CP",I112,IF(AND(H112="Déplacement",N112="Arrivée Chine",B112&gt;=#REF!,B112&lt;=#REF!),(D112-C112)+(F112-E112)-#REF!,IF(AND(H112="Déplacement",N112="Arrivée Chine",B112&gt;#REF!,B112&lt;#REF!),(D112-C112)+(F112-E112)-#REF!,IF(AND(H112="Déplacement",N112="Arrivée Chine",B112&gt;#REF!),(D112-C112)+(F112-E112)-#REF!,IF(AND(H112="Déplacement",((D112-C112)+(F112-E112))&lt;I112),I112,IF(AND(H112="Déplacement",N112="Arrivée Chine",B112&lt;#REF!),(D112-C112)+(F112-E112)-#REF!,IF(AND(H112="Déplacement",N112="Retour Chine",B112&gt;=#REF!,B112&lt;=#REF!),(D112-C112)+(F112-E112)+#REF!,IF(AND(H112="Déplacement",N112="Retour Chine",B112&gt;#REF!,B112&lt;#REF!),(D112-C112)+(F112-E112)+#REF!,IF(AND(H112="Déplacement",N112="Retour Chine",B112&gt;#REF!),(D112-C112)+(F112-E112)+#REF!,IF(AND(H112="Déplacement",((D112-C112)+(F112-E112))&lt;I112),I112,IF(AND(H112="Déplacement",N112="Retour Chine",B112&lt;#REF!),(D112-C112)+(F112-E112)+#REF!,(D112-C112)+(F112-E112))))))))))))</f>
        <v>#REF!</v>
      </c>
      <c r="K112" s="153" t="e">
        <f>IF(L112&gt;0,#REF!-L112,0)</f>
        <v>#REF!</v>
      </c>
      <c r="L112" s="154" t="e">
        <f>IF(OR(H112="Recup"),#REF!-J112,#REF!)</f>
        <v>#REF!</v>
      </c>
      <c r="M112" s="199"/>
      <c r="N112" s="200"/>
      <c r="O112" s="149" t="e">
        <f t="shared" si="7"/>
        <v>#REF!</v>
      </c>
      <c r="P112" s="150" t="str">
        <f t="shared" si="8"/>
        <v/>
      </c>
      <c r="Q112" s="361"/>
      <c r="R112" s="401"/>
      <c r="S112" s="201"/>
      <c r="T112" s="384"/>
      <c r="U112" s="386"/>
      <c r="V112" s="113" t="s">
        <v>3</v>
      </c>
      <c r="W112" s="114" t="e">
        <f>IF(G108="Enceinte",(SUM(L108:L112))-COUNTIF(H108:H112,"Recup")*#REF!,SUM(L108:L112))</f>
        <v>#REF!</v>
      </c>
      <c r="X112" s="115" t="s">
        <v>59</v>
      </c>
      <c r="Y112" s="116">
        <f>COUNTIF(H108:H112,"sans solde")</f>
        <v>0</v>
      </c>
      <c r="Z112" s="328" t="s">
        <v>148</v>
      </c>
    </row>
    <row r="113" spans="1:29" s="41" customFormat="1" ht="15.75" hidden="1" thickBot="1" x14ac:dyDescent="0.3">
      <c r="A113" s="143" t="s">
        <v>60</v>
      </c>
      <c r="B113" s="144">
        <v>43190</v>
      </c>
      <c r="C113" s="203"/>
      <c r="D113" s="204"/>
      <c r="E113" s="204"/>
      <c r="F113" s="205"/>
      <c r="G113" s="378"/>
      <c r="H113" s="206"/>
      <c r="I113" s="146">
        <f>IF(H113="Normal",#REF!,IF(H113="Recup",#REF!,IF(H113="CP journée",#REF!,IF(H113="Enceinte",#REF!,IF(H113="temps partiel",#REF!,IF(H113="Sans solde",#REF!,IF(H113="Arrêt",#REF!,IF(H113="CP matin",#REF!,IF(H113="Déplacement",#REF!,IF(H113="CP Après-midi",#REF!,IF(H113="Férié",#REF!,IF(H113="Maternité",#REF!,0))))))))))))</f>
        <v>0</v>
      </c>
      <c r="J113" s="145" t="e">
        <f>IF(H113="Demi CP",I113,IF(AND(H113="Déplacement",N113="Arrivée Chine",B113&gt;=#REF!,B113&lt;=#REF!),(D113-C113)+(F113-E113)-#REF!,IF(AND(H113="Déplacement",N113="Arrivée Chine",B113&gt;#REF!,B113&lt;#REF!),(D113-C113)+(F113-E113)-#REF!,IF(AND(H113="Déplacement",N113="Arrivée Chine",B113&gt;#REF!),(D113-C113)+(F113-E113)-#REF!,IF(AND(H113="Déplacement",((D113-C113)+(F113-E113))&lt;I113),I113,IF(AND(H113="Déplacement",N113="Arrivée Chine",B113&lt;#REF!),(D113-C113)+(F113-E113)-#REF!,IF(AND(H113="Déplacement",N113="Retour Chine",B113&gt;=#REF!,B113&lt;=#REF!),(D113-C113)+(F113-E113)+#REF!,IF(AND(H113="Déplacement",N113="Retour Chine",B113&gt;#REF!,B113&lt;#REF!),(D113-C113)+(F113-E113)+#REF!,IF(AND(H113="Déplacement",N113="Retour Chine",B113&gt;#REF!),(D113-C113)+(F113-E113)+#REF!,IF(AND(H113="Déplacement",((D113-C113)+(F113-E113))&lt;I113),I113,IF(AND(H113="Déplacement",N113="Retour Chine",B113&lt;#REF!),(D113-C113)+(F113-E113)+#REF!,(D113-C113)+(F113-E113))))))))))))</f>
        <v>#REF!</v>
      </c>
      <c r="K113" s="161" t="e">
        <f>IF(L113&gt;0,#REF!-L113,0)</f>
        <v>#REF!</v>
      </c>
      <c r="L113" s="162" t="e">
        <f>IF(OR(H113="Recup"),#REF!-J113,#REF!)</f>
        <v>#REF!</v>
      </c>
      <c r="M113" s="199"/>
      <c r="N113" s="200"/>
      <c r="O113" s="149" t="e">
        <f t="shared" si="7"/>
        <v>#REF!</v>
      </c>
      <c r="P113" s="150" t="str">
        <f t="shared" si="8"/>
        <v/>
      </c>
      <c r="Q113" s="361"/>
      <c r="R113" s="401"/>
      <c r="S113" s="201"/>
      <c r="T113" s="384"/>
      <c r="U113" s="386"/>
      <c r="V113" s="119" t="s">
        <v>61</v>
      </c>
      <c r="W113" s="120" t="e">
        <f>IF(AND(G108="Temps partiel",Y110&gt;0),Y110-W114-W110-W111,0)</f>
        <v>#REF!</v>
      </c>
      <c r="X113" s="121" t="s">
        <v>62</v>
      </c>
      <c r="Y113" s="122">
        <f>COUNTIF(H108:H112,"CP journée")+(COUNTIF(H108:H112,"CP matin"))/2+(COUNTIF(H108:H112,"CP Après-midi"))/2</f>
        <v>0</v>
      </c>
      <c r="Z113" s="329"/>
    </row>
    <row r="114" spans="1:29" s="41" customFormat="1" ht="15.75" hidden="1" thickBot="1" x14ac:dyDescent="0.3">
      <c r="A114" s="164" t="s">
        <v>64</v>
      </c>
      <c r="B114" s="165">
        <v>43191</v>
      </c>
      <c r="C114" s="207"/>
      <c r="D114" s="208"/>
      <c r="E114" s="208"/>
      <c r="F114" s="209"/>
      <c r="G114" s="379"/>
      <c r="H114" s="210"/>
      <c r="I114" s="166">
        <f>IF(H114="Normal",#REF!,IF(H114="Recup",#REF!,IF(H114="CP journée",#REF!,IF(H114="Enceinte",#REF!,IF(H114="temps partiel",#REF!,IF(H114="Sans solde",#REF!,IF(H114="Arrêt",#REF!,IF(H114="CP matin",#REF!,IF(H114="Déplacement",#REF!,IF(H114="CP Après-midi",#REF!,IF(H114="Férié",#REF!,IF(H114="Maternité",#REF!,0))))))))))))</f>
        <v>0</v>
      </c>
      <c r="J114" s="167" t="e">
        <f>IF(H114="Demi CP",I114,IF(AND(H114="Déplacement",N114="Arrivée Chine",B114&gt;=#REF!,B114&lt;=#REF!),(D114-C114)+(F114-E114)-#REF!,IF(AND(H114="Déplacement",N114="Arrivée Chine",B114&gt;#REF!,B114&lt;#REF!),(D114-C114)+(F114-E114)-#REF!,IF(AND(H114="Déplacement",N114="Arrivée Chine",B114&gt;#REF!),(D114-C114)+(F114-E114)-#REF!,IF(AND(H114="Déplacement",((D114-C114)+(F114-E114))&lt;I114),I114,IF(AND(H114="Déplacement",N114="Arrivée Chine",B114&lt;#REF!),(D114-C114)+(F114-E114)-#REF!,IF(AND(H114="Déplacement",N114="Retour Chine",B114&gt;=#REF!,B114&lt;=#REF!),(D114-C114)+(F114-E114)+#REF!,IF(AND(H114="Déplacement",N114="Retour Chine",B114&gt;#REF!,B114&lt;#REF!),(D114-C114)+(F114-E114)+#REF!,IF(AND(H114="Déplacement",N114="Retour Chine",B114&gt;#REF!),(D114-C114)+(F114-E114)+#REF!,IF(AND(H114="Déplacement",((D114-C114)+(F114-E114))&lt;I114),I114,IF(AND(H114="Déplacement",N114="Retour Chine",B114&lt;#REF!),(D114-C114)+(F114-E114)+#REF!,(D114-C114)+(F114-E114))))))))))))</f>
        <v>#REF!</v>
      </c>
      <c r="K114" s="168" t="e">
        <f>IF(L114&gt;0,#REF!-L114,0)</f>
        <v>#REF!</v>
      </c>
      <c r="L114" s="169" t="e">
        <f>IF(OR(H114="Recup"),#REF!-J114,#REF!)</f>
        <v>#REF!</v>
      </c>
      <c r="M114" s="211"/>
      <c r="N114" s="212"/>
      <c r="O114" s="170" t="e">
        <f t="shared" si="7"/>
        <v>#REF!</v>
      </c>
      <c r="P114" s="171" t="str">
        <f t="shared" si="8"/>
        <v/>
      </c>
      <c r="Q114" s="362"/>
      <c r="R114" s="402"/>
      <c r="S114" s="213"/>
      <c r="T114" s="384"/>
      <c r="U114" s="387"/>
      <c r="V114" s="129" t="s">
        <v>65</v>
      </c>
      <c r="W114" s="130" t="e">
        <f>IF(AND(G108="Temps partiel",Y110&gt;3),Y110-3-W110-W111,0)</f>
        <v>#REF!</v>
      </c>
      <c r="X114" s="131" t="s">
        <v>66</v>
      </c>
      <c r="Y114" s="132" t="e">
        <f>W108+(W109*1.25)+(W110*1.5)+(W111*2)+(W113*1.1)+(W114*1.25)</f>
        <v>#REF!</v>
      </c>
      <c r="Z114" s="294" t="e">
        <f>IF(SUM(J108:J114)*24-SUM(I108:I114)*24&lt;0,(SUM(J108:J114)*24-SUM(I108:I114)*24),0)</f>
        <v>#REF!</v>
      </c>
    </row>
    <row r="115" spans="1:29" s="41" customFormat="1" ht="30" hidden="1" customHeight="1" x14ac:dyDescent="0.3">
      <c r="A115" s="133" t="s">
        <v>43</v>
      </c>
      <c r="B115" s="134">
        <v>43192</v>
      </c>
      <c r="C115" s="188"/>
      <c r="D115" s="189"/>
      <c r="E115" s="189"/>
      <c r="F115" s="190"/>
      <c r="G115" s="377"/>
      <c r="H115" s="191" t="s">
        <v>151</v>
      </c>
      <c r="I115" s="136" t="e">
        <f>IF(H115="Normal",#REF!,IF(H115="Recup",#REF!,IF(H115="CP journée",#REF!,IF(H115="Enceinte",#REF!,IF(H115="temps partiel",#REF!,IF(H115="Sans solde",#REF!,IF(H115="Arrêt",#REF!,IF(H115="CP matin",#REF!,IF(H115="Déplacement",#REF!,IF(H115="CP Après-midi",#REF!,IF(H115="Férié",#REF!,IF(H115="Maternité",#REF!,0))))))))))))</f>
        <v>#REF!</v>
      </c>
      <c r="J115" s="135" t="e">
        <f>IF(H115="Demi CP",I115,IF(AND(H115="Déplacement",N115="Arrivée Chine",B115&gt;=#REF!,B115&lt;=#REF!),(D115-C115)+(F115-E115)-#REF!,IF(AND(H115="Déplacement",N115="Arrivée Chine",B115&gt;#REF!,B115&lt;#REF!),(D115-C115)+(F115-E115)-#REF!,IF(AND(H115="Déplacement",N115="Arrivée Chine",B115&gt;#REF!),(D115-C115)+(F115-E115)-#REF!,IF(AND(H115="Déplacement",((D115-C115)+(F115-E115))&lt;I115),I115,IF(AND(H115="Déplacement",N115="Arrivée Chine",B115&lt;#REF!),(D115-C115)+(F115-E115)-#REF!,IF(AND(H115="Déplacement",N115="Retour Chine",B115&gt;=#REF!,B115&lt;=#REF!),(D115-C115)+(F115-E115)+#REF!,IF(AND(H115="Déplacement",N115="Retour Chine",B115&gt;#REF!,B115&lt;#REF!),(D115-C115)+(F115-E115)+#REF!,IF(AND(H115="Déplacement",N115="Retour Chine",B115&gt;#REF!),(D115-C115)+(F115-E115)+#REF!,IF(AND(H115="Déplacement",((D115-C115)+(F115-E115))&lt;I115),I115,IF(AND(H115="Déplacement",N115="Retour Chine",B115&lt;#REF!),(D115-C115)+(F115-E115)+#REF!,(D115-C115)+(F115-E115))))))))))))</f>
        <v>#REF!</v>
      </c>
      <c r="K115" s="137" t="e">
        <f>IF(L115&gt;0,#REF!-L115,0)</f>
        <v>#REF!</v>
      </c>
      <c r="L115" s="138" t="e">
        <f>IF(OR(H115="Recup"),#REF!-J115,#REF!)</f>
        <v>#REF!</v>
      </c>
      <c r="M115" s="192"/>
      <c r="N115" s="193"/>
      <c r="O115" s="139" t="e">
        <f t="shared" si="7"/>
        <v>#REF!</v>
      </c>
      <c r="P115" s="140" t="str">
        <f t="shared" si="8"/>
        <v/>
      </c>
      <c r="Q115" s="391" t="s">
        <v>45</v>
      </c>
      <c r="R115" s="400" t="s">
        <v>46</v>
      </c>
      <c r="S115" s="194"/>
      <c r="T115" s="383" t="s">
        <v>84</v>
      </c>
      <c r="U115" s="385" t="s">
        <v>85</v>
      </c>
      <c r="V115" s="86" t="s">
        <v>49</v>
      </c>
      <c r="W115" s="87" t="e">
        <f>IF(AND(G115="",(Y117)&gt;0),Y117-W116-W117,IF(AND(G115="Enceinte",(Y117)&gt;0),Y117-W116-W117,0))</f>
        <v>#REF!</v>
      </c>
      <c r="X115" s="88" t="s">
        <v>34</v>
      </c>
      <c r="Y115" s="89" t="e">
        <f>(SUM(I115:I119)*24+SUM(K115:K119)*24)</f>
        <v>#REF!</v>
      </c>
      <c r="Z115" s="90" t="s">
        <v>50</v>
      </c>
    </row>
    <row r="116" spans="1:29" s="41" customFormat="1" ht="15.75" hidden="1" thickBot="1" x14ac:dyDescent="0.3">
      <c r="A116" s="143" t="s">
        <v>51</v>
      </c>
      <c r="B116" s="144">
        <v>43193</v>
      </c>
      <c r="C116" s="195">
        <v>0.375</v>
      </c>
      <c r="D116" s="196">
        <v>0.54166666666666663</v>
      </c>
      <c r="E116" s="196">
        <v>0.58333333333333337</v>
      </c>
      <c r="F116" s="197">
        <v>0.70833333333333337</v>
      </c>
      <c r="G116" s="378"/>
      <c r="H116" s="198" t="s">
        <v>44</v>
      </c>
      <c r="I116" s="146" t="e">
        <f>IF(H116="Normal",#REF!,IF(H116="Recup",#REF!,IF(H116="CP journée",#REF!,IF(H116="Enceinte",#REF!,IF(H116="temps partiel",#REF!,IF(H116="Sans solde",#REF!,IF(H116="Arrêt",#REF!,IF(H116="CP matin",#REF!,IF(H116="Déplacement",#REF!,IF(H116="CP Après-midi",#REF!,IF(H116="Férié",#REF!,IF(H116="Maternité",#REF!,0))))))))))))</f>
        <v>#REF!</v>
      </c>
      <c r="J116" s="145" t="e">
        <f>IF(H116="Demi CP",I116,IF(AND(H116="Déplacement",N116="Arrivée Chine",B116&gt;=#REF!,B116&lt;=#REF!),(D116-C116)+(F116-E116)-#REF!,IF(AND(H116="Déplacement",N116="Arrivée Chine",B116&gt;#REF!,B116&lt;#REF!),(D116-C116)+(F116-E116)-#REF!,IF(AND(H116="Déplacement",N116="Arrivée Chine",B116&gt;#REF!),(D116-C116)+(F116-E116)-#REF!,IF(AND(H116="Déplacement",((D116-C116)+(F116-E116))&lt;I116),I116,IF(AND(H116="Déplacement",N116="Arrivée Chine",B116&lt;#REF!),(D116-C116)+(F116-E116)-#REF!,IF(AND(H116="Déplacement",N116="Retour Chine",B116&gt;=#REF!,B116&lt;=#REF!),(D116-C116)+(F116-E116)+#REF!,IF(AND(H116="Déplacement",N116="Retour Chine",B116&gt;#REF!,B116&lt;#REF!),(D116-C116)+(F116-E116)+#REF!,IF(AND(H116="Déplacement",N116="Retour Chine",B116&gt;#REF!),(D116-C116)+(F116-E116)+#REF!,IF(AND(H116="Déplacement",((D116-C116)+(F116-E116))&lt;I116),I116,IF(AND(H116="Déplacement",N116="Retour Chine",B116&lt;#REF!),(D116-C116)+(F116-E116)+#REF!,(D116-C116)+(F116-E116))))))))))))</f>
        <v>#REF!</v>
      </c>
      <c r="K116" s="147" t="e">
        <f>IF(L116&gt;0,#REF!-L116,0)</f>
        <v>#REF!</v>
      </c>
      <c r="L116" s="148" t="e">
        <f>IF(OR(H116="Recup"),#REF!-J116,#REF!)</f>
        <v>#REF!</v>
      </c>
      <c r="M116" s="199"/>
      <c r="N116" s="200"/>
      <c r="O116" s="149" t="e">
        <f t="shared" si="7"/>
        <v>#REF!</v>
      </c>
      <c r="P116" s="150" t="str">
        <f t="shared" si="8"/>
        <v/>
      </c>
      <c r="Q116" s="361"/>
      <c r="R116" s="401"/>
      <c r="S116" s="201"/>
      <c r="T116" s="384"/>
      <c r="U116" s="386"/>
      <c r="V116" s="97" t="s">
        <v>52</v>
      </c>
      <c r="W116" s="98" t="e">
        <f>IF(AND(G115="",(Y116-35)&gt;0),(Y116-35-W117-W118),IF(AND(G115="Enceinte",(Y116-35)&gt;0),(Y116-35-W117-W118),0))</f>
        <v>#REF!</v>
      </c>
      <c r="X116" s="99" t="s">
        <v>35</v>
      </c>
      <c r="Y116" s="100" t="e">
        <f>(SUM(J115:J121))*24-(SUM(O115:O121))*24</f>
        <v>#REF!</v>
      </c>
      <c r="Z116" s="101">
        <f>SUM(P115:P121)</f>
        <v>0</v>
      </c>
    </row>
    <row r="117" spans="1:29" s="41" customFormat="1" ht="15.75" hidden="1" thickBot="1" x14ac:dyDescent="0.3">
      <c r="A117" s="143" t="s">
        <v>53</v>
      </c>
      <c r="B117" s="144">
        <v>43194</v>
      </c>
      <c r="C117" s="195">
        <v>0.375</v>
      </c>
      <c r="D117" s="196">
        <v>0.54166666666666663</v>
      </c>
      <c r="E117" s="196">
        <v>0.58333333333333337</v>
      </c>
      <c r="F117" s="197">
        <v>0.70833333333333337</v>
      </c>
      <c r="G117" s="378"/>
      <c r="H117" s="198" t="s">
        <v>44</v>
      </c>
      <c r="I117" s="146" t="e">
        <f>IF(H117="Normal",#REF!,IF(H117="Recup",#REF!,IF(H117="CP journée",#REF!,IF(H117="Enceinte",#REF!,IF(H117="temps partiel",#REF!,IF(H117="Sans solde",#REF!,IF(H117="Arrêt",#REF!,IF(H117="CP matin",#REF!,IF(H117="Déplacement",#REF!,IF(H117="CP Après-midi",#REF!,IF(H117="Férié",#REF!,IF(H117="Maternité",#REF!,0))))))))))))</f>
        <v>#REF!</v>
      </c>
      <c r="J117" s="145" t="e">
        <f>IF(H117="Demi CP",I117,IF(AND(H117="Déplacement",N117="Arrivée Chine",B117&gt;=#REF!,B117&lt;=#REF!),(D117-C117)+(F117-E117)-#REF!,IF(AND(H117="Déplacement",N117="Arrivée Chine",B117&gt;#REF!,B117&lt;#REF!),(D117-C117)+(F117-E117)-#REF!,IF(AND(H117="Déplacement",N117="Arrivée Chine",B117&gt;#REF!),(D117-C117)+(F117-E117)-#REF!,IF(AND(H117="Déplacement",((D117-C117)+(F117-E117))&lt;I117),I117,IF(AND(H117="Déplacement",N117="Arrivée Chine",B117&lt;#REF!),(D117-C117)+(F117-E117)-#REF!,IF(AND(H117="Déplacement",N117="Retour Chine",B117&gt;=#REF!,B117&lt;=#REF!),(D117-C117)+(F117-E117)+#REF!,IF(AND(H117="Déplacement",N117="Retour Chine",B117&gt;#REF!,B117&lt;#REF!),(D117-C117)+(F117-E117)+#REF!,IF(AND(H117="Déplacement",N117="Retour Chine",B117&gt;#REF!),(D117-C117)+(F117-E117)+#REF!,IF(AND(H117="Déplacement",((D117-C117)+(F117-E117))&lt;I117),I117,IF(AND(H117="Déplacement",N117="Retour Chine",B117&lt;#REF!),(D117-C117)+(F117-E117)+#REF!,(D117-C117)+(F117-E117))))))))))))</f>
        <v>#REF!</v>
      </c>
      <c r="K117" s="153" t="e">
        <f>IF(L117&gt;0,#REF!-L117,0)</f>
        <v>#REF!</v>
      </c>
      <c r="L117" s="154" t="e">
        <f>IF(OR(H117="Recup"),#REF!-J117,#REF!)</f>
        <v>#REF!</v>
      </c>
      <c r="M117" s="199"/>
      <c r="N117" s="200"/>
      <c r="O117" s="149" t="e">
        <f t="shared" si="7"/>
        <v>#REF!</v>
      </c>
      <c r="P117" s="150" t="str">
        <f t="shared" si="8"/>
        <v/>
      </c>
      <c r="Q117" s="361"/>
      <c r="R117" s="401"/>
      <c r="S117" s="201"/>
      <c r="T117" s="384"/>
      <c r="U117" s="386"/>
      <c r="V117" s="104">
        <v>0.5</v>
      </c>
      <c r="W117" s="98" t="e">
        <f>IF((Y116-43)&lt;0,0,(Y116-43))</f>
        <v>#REF!</v>
      </c>
      <c r="X117" s="105" t="s">
        <v>54</v>
      </c>
      <c r="Y117" s="106" t="e">
        <f>(Y116-Y115)-J121*24</f>
        <v>#REF!</v>
      </c>
      <c r="Z117" s="107" t="s">
        <v>55</v>
      </c>
    </row>
    <row r="118" spans="1:29" s="41" customFormat="1" ht="15.75" hidden="1" thickBot="1" x14ac:dyDescent="0.3">
      <c r="A118" s="143" t="s">
        <v>56</v>
      </c>
      <c r="B118" s="144">
        <v>43195</v>
      </c>
      <c r="C118" s="195">
        <v>0.375</v>
      </c>
      <c r="D118" s="196">
        <v>0.54166666666666663</v>
      </c>
      <c r="E118" s="196">
        <v>0.58333333333333337</v>
      </c>
      <c r="F118" s="197">
        <v>0.70833333333333337</v>
      </c>
      <c r="G118" s="378"/>
      <c r="H118" s="202" t="s">
        <v>44</v>
      </c>
      <c r="I118" s="146" t="e">
        <f>IF(H118="Normal",#REF!,IF(H118="Recup",#REF!,IF(H118="CP journée",#REF!,IF(H118="Enceinte",#REF!,IF(H118="temps partiel",#REF!,IF(H118="Sans solde",#REF!,IF(H118="Arrêt",#REF!,IF(H118="CP matin",#REF!,IF(H118="Déplacement",#REF!,IF(H118="CP Après-midi",#REF!,IF(H118="Férié",#REF!,IF(H118="Maternité",#REF!,0))))))))))))</f>
        <v>#REF!</v>
      </c>
      <c r="J118" s="145" t="e">
        <f>IF(H118="Demi CP",I118,IF(AND(H118="Déplacement",N118="Arrivée Chine",B118&gt;=#REF!,B118&lt;=#REF!),(D118-C118)+(F118-E118)-#REF!,IF(AND(H118="Déplacement",N118="Arrivée Chine",B118&gt;#REF!,B118&lt;#REF!),(D118-C118)+(F118-E118)-#REF!,IF(AND(H118="Déplacement",N118="Arrivée Chine",B118&gt;#REF!),(D118-C118)+(F118-E118)-#REF!,IF(AND(H118="Déplacement",((D118-C118)+(F118-E118))&lt;I118),I118,IF(AND(H118="Déplacement",N118="Arrivée Chine",B118&lt;#REF!),(D118-C118)+(F118-E118)-#REF!,IF(AND(H118="Déplacement",N118="Retour Chine",B118&gt;=#REF!,B118&lt;=#REF!),(D118-C118)+(F118-E118)+#REF!,IF(AND(H118="Déplacement",N118="Retour Chine",B118&gt;#REF!,B118&lt;#REF!),(D118-C118)+(F118-E118)+#REF!,IF(AND(H118="Déplacement",N118="Retour Chine",B118&gt;#REF!),(D118-C118)+(F118-E118)+#REF!,IF(AND(H118="Déplacement",((D118-C118)+(F118-E118))&lt;I118),I118,IF(AND(H118="Déplacement",N118="Retour Chine",B118&lt;#REF!),(D118-C118)+(F118-E118)+#REF!,(D118-C118)+(F118-E118))))))))))))</f>
        <v>#REF!</v>
      </c>
      <c r="K118" s="156" t="e">
        <f>IF(L118&gt;0,#REF!-L118,0)</f>
        <v>#REF!</v>
      </c>
      <c r="L118" s="157" t="e">
        <f>IF(OR(H118="Recup"),#REF!-J118,#REF!)</f>
        <v>#REF!</v>
      </c>
      <c r="M118" s="199"/>
      <c r="N118" s="200"/>
      <c r="O118" s="149" t="e">
        <f t="shared" si="7"/>
        <v>#REF!</v>
      </c>
      <c r="P118" s="150" t="str">
        <f t="shared" si="8"/>
        <v/>
      </c>
      <c r="Q118" s="361"/>
      <c r="R118" s="401"/>
      <c r="S118" s="201"/>
      <c r="T118" s="384"/>
      <c r="U118" s="386"/>
      <c r="V118" s="110">
        <v>1</v>
      </c>
      <c r="W118" s="98" t="e">
        <f>IF(M121="",J121*24,0)</f>
        <v>#REF!</v>
      </c>
      <c r="X118" s="111" t="s">
        <v>57</v>
      </c>
      <c r="Y118" s="112">
        <f>COUNTIF(H115:H119,"Arrêt")</f>
        <v>0</v>
      </c>
      <c r="Z118" s="107">
        <f>COUNTIF(H115:H119,"Férié")</f>
        <v>1</v>
      </c>
    </row>
    <row r="119" spans="1:29" s="41" customFormat="1" ht="15.75" hidden="1" customHeight="1" thickBot="1" x14ac:dyDescent="0.3">
      <c r="A119" s="143" t="s">
        <v>58</v>
      </c>
      <c r="B119" s="144">
        <v>43196</v>
      </c>
      <c r="C119" s="195">
        <v>0.375</v>
      </c>
      <c r="D119" s="196">
        <v>0.54166666666666663</v>
      </c>
      <c r="E119" s="196">
        <v>0.54166666666666663</v>
      </c>
      <c r="F119" s="197">
        <v>0.76041666666666663</v>
      </c>
      <c r="G119" s="378"/>
      <c r="H119" s="198" t="s">
        <v>44</v>
      </c>
      <c r="I119" s="146" t="e">
        <f>IF(H119="Normal",#REF!,IF(H119="Recup",#REF!,IF(H119="CP journée",#REF!,IF(H119="Enceinte",#REF!,IF(H119="temps partiel",#REF!,IF(H119="Sans solde",#REF!,IF(H119="Arrêt",#REF!,IF(H119="CP matin",#REF!,IF(H119="Déplacement",#REF!,IF(H119="CP Après-midi",#REF!,IF(H119="Férié",#REF!,IF(H119="Maternité",#REF!,0))))))))))))</f>
        <v>#REF!</v>
      </c>
      <c r="J119" s="145" t="e">
        <f>IF(H119="Demi CP",I119,IF(AND(H119="Déplacement",N119="Arrivée Chine",B119&gt;=#REF!,B119&lt;=#REF!),(D119-C119)+(F119-E119)-#REF!,IF(AND(H119="Déplacement",N119="Arrivée Chine",B119&gt;#REF!,B119&lt;#REF!),(D119-C119)+(F119-E119)-#REF!,IF(AND(H119="Déplacement",N119="Arrivée Chine",B119&gt;#REF!),(D119-C119)+(F119-E119)-#REF!,IF(AND(H119="Déplacement",((D119-C119)+(F119-E119))&lt;I119),I119,IF(AND(H119="Déplacement",N119="Arrivée Chine",B119&lt;#REF!),(D119-C119)+(F119-E119)-#REF!,IF(AND(H119="Déplacement",N119="Retour Chine",B119&gt;=#REF!,B119&lt;=#REF!),(D119-C119)+(F119-E119)+#REF!,IF(AND(H119="Déplacement",N119="Retour Chine",B119&gt;#REF!,B119&lt;#REF!),(D119-C119)+(F119-E119)+#REF!,IF(AND(H119="Déplacement",N119="Retour Chine",B119&gt;#REF!),(D119-C119)+(F119-E119)+#REF!,IF(AND(H119="Déplacement",((D119-C119)+(F119-E119))&lt;I119),I119,IF(AND(H119="Déplacement",N119="Retour Chine",B119&lt;#REF!),(D119-C119)+(F119-E119)+#REF!,(D119-C119)+(F119-E119))))))))))))</f>
        <v>#REF!</v>
      </c>
      <c r="K119" s="153" t="e">
        <f>IF(L119&gt;0,#REF!-L119,0)</f>
        <v>#REF!</v>
      </c>
      <c r="L119" s="154" t="e">
        <f>IF(OR(H119="Recup"),#REF!-J119,#REF!)</f>
        <v>#REF!</v>
      </c>
      <c r="M119" s="199"/>
      <c r="N119" s="200"/>
      <c r="O119" s="149" t="e">
        <f t="shared" si="7"/>
        <v>#REF!</v>
      </c>
      <c r="P119" s="150" t="str">
        <f t="shared" si="8"/>
        <v/>
      </c>
      <c r="Q119" s="361"/>
      <c r="R119" s="401"/>
      <c r="S119" s="201" t="s">
        <v>184</v>
      </c>
      <c r="T119" s="384"/>
      <c r="U119" s="386"/>
      <c r="V119" s="113" t="s">
        <v>3</v>
      </c>
      <c r="W119" s="114" t="e">
        <f>IF(G115="Enceinte",(SUM(L115:L119))-COUNTIF(H115:H119,"Recup")*#REF!,SUM(L115:L119))</f>
        <v>#REF!</v>
      </c>
      <c r="X119" s="115" t="s">
        <v>59</v>
      </c>
      <c r="Y119" s="116">
        <f>COUNTIF(H115:H119,"sans solde")</f>
        <v>0</v>
      </c>
      <c r="Z119" s="328" t="s">
        <v>148</v>
      </c>
    </row>
    <row r="120" spans="1:29" s="41" customFormat="1" ht="15.75" hidden="1" thickBot="1" x14ac:dyDescent="0.3">
      <c r="A120" s="143" t="s">
        <v>60</v>
      </c>
      <c r="B120" s="144">
        <v>43197</v>
      </c>
      <c r="C120" s="203"/>
      <c r="D120" s="204"/>
      <c r="E120" s="204"/>
      <c r="F120" s="205"/>
      <c r="G120" s="378"/>
      <c r="H120" s="206"/>
      <c r="I120" s="146">
        <f>IF(H120="Normal",#REF!,IF(H120="Recup",#REF!,IF(H120="CP journée",#REF!,IF(H120="Enceinte",#REF!,IF(H120="temps partiel",#REF!,IF(H120="Sans solde",#REF!,IF(H120="Arrêt",#REF!,IF(H120="CP matin",#REF!,IF(H120="Déplacement",#REF!,IF(H120="CP Après-midi",#REF!,IF(H120="Férié",#REF!,IF(H120="Maternité",#REF!,0))))))))))))</f>
        <v>0</v>
      </c>
      <c r="J120" s="145" t="e">
        <f>IF(H120="Demi CP",I120,IF(AND(H120="Déplacement",N120="Arrivée Chine",B120&gt;=#REF!,B120&lt;=#REF!),(D120-C120)+(F120-E120)-#REF!,IF(AND(H120="Déplacement",N120="Arrivée Chine",B120&gt;#REF!,B120&lt;#REF!),(D120-C120)+(F120-E120)-#REF!,IF(AND(H120="Déplacement",N120="Arrivée Chine",B120&gt;#REF!),(D120-C120)+(F120-E120)-#REF!,IF(AND(H120="Déplacement",((D120-C120)+(F120-E120))&lt;I120),I120,IF(AND(H120="Déplacement",N120="Arrivée Chine",B120&lt;#REF!),(D120-C120)+(F120-E120)-#REF!,IF(AND(H120="Déplacement",N120="Retour Chine",B120&gt;=#REF!,B120&lt;=#REF!),(D120-C120)+(F120-E120)+#REF!,IF(AND(H120="Déplacement",N120="Retour Chine",B120&gt;#REF!,B120&lt;#REF!),(D120-C120)+(F120-E120)+#REF!,IF(AND(H120="Déplacement",N120="Retour Chine",B120&gt;#REF!),(D120-C120)+(F120-E120)+#REF!,IF(AND(H120="Déplacement",((D120-C120)+(F120-E120))&lt;I120),I120,IF(AND(H120="Déplacement",N120="Retour Chine",B120&lt;#REF!),(D120-C120)+(F120-E120)+#REF!,(D120-C120)+(F120-E120))))))))))))</f>
        <v>#REF!</v>
      </c>
      <c r="K120" s="161" t="e">
        <f>IF(L120&gt;0,#REF!-L120,0)</f>
        <v>#REF!</v>
      </c>
      <c r="L120" s="162" t="e">
        <f>IF(OR(H120="Recup"),#REF!-J120,#REF!)</f>
        <v>#REF!</v>
      </c>
      <c r="M120" s="199"/>
      <c r="N120" s="200"/>
      <c r="O120" s="149" t="e">
        <f t="shared" si="7"/>
        <v>#REF!</v>
      </c>
      <c r="P120" s="150" t="str">
        <f t="shared" si="8"/>
        <v/>
      </c>
      <c r="Q120" s="361"/>
      <c r="R120" s="401"/>
      <c r="S120" s="201"/>
      <c r="T120" s="384"/>
      <c r="U120" s="386"/>
      <c r="V120" s="119" t="s">
        <v>61</v>
      </c>
      <c r="W120" s="120" t="e">
        <f>IF(AND(G115="Temps partiel",Y117&gt;0),Y117-W121-W117-W118,0)</f>
        <v>#REF!</v>
      </c>
      <c r="X120" s="121" t="s">
        <v>62</v>
      </c>
      <c r="Y120" s="122">
        <f>COUNTIF(H115:H119,"CP journée")+(COUNTIF(H115:H119,"CP matin"))/2+(COUNTIF(H115:H119,"CP Après-midi"))/2</f>
        <v>0</v>
      </c>
      <c r="Z120" s="329"/>
      <c r="AB120" s="179" t="s">
        <v>84</v>
      </c>
      <c r="AC120" s="179" t="s">
        <v>162</v>
      </c>
    </row>
    <row r="121" spans="1:29" s="41" customFormat="1" ht="15.75" hidden="1" thickBot="1" x14ac:dyDescent="0.3">
      <c r="A121" s="164" t="s">
        <v>64</v>
      </c>
      <c r="B121" s="165">
        <v>43198</v>
      </c>
      <c r="C121" s="207"/>
      <c r="D121" s="208"/>
      <c r="E121" s="208"/>
      <c r="F121" s="209"/>
      <c r="G121" s="379"/>
      <c r="H121" s="210"/>
      <c r="I121" s="166">
        <f>IF(H121="Normal",#REF!,IF(H121="Recup",#REF!,IF(H121="CP journée",#REF!,IF(H121="Enceinte",#REF!,IF(H121="temps partiel",#REF!,IF(H121="Sans solde",#REF!,IF(H121="Arrêt",#REF!,IF(H121="CP matin",#REF!,IF(H121="Déplacement",#REF!,IF(H121="CP Après-midi",#REF!,IF(H121="Férié",#REF!,IF(H121="Maternité",#REF!,0))))))))))))</f>
        <v>0</v>
      </c>
      <c r="J121" s="167" t="e">
        <f>IF(H121="Demi CP",I121,IF(AND(H121="Déplacement",N121="Arrivée Chine",B121&gt;=#REF!,B121&lt;=#REF!),(D121-C121)+(F121-E121)-#REF!,IF(AND(H121="Déplacement",N121="Arrivée Chine",B121&gt;#REF!,B121&lt;#REF!),(D121-C121)+(F121-E121)-#REF!,IF(AND(H121="Déplacement",N121="Arrivée Chine",B121&gt;#REF!),(D121-C121)+(F121-E121)-#REF!,IF(AND(H121="Déplacement",((D121-C121)+(F121-E121))&lt;I121),I121,IF(AND(H121="Déplacement",N121="Arrivée Chine",B121&lt;#REF!),(D121-C121)+(F121-E121)-#REF!,IF(AND(H121="Déplacement",N121="Retour Chine",B121&gt;=#REF!,B121&lt;=#REF!),(D121-C121)+(F121-E121)+#REF!,IF(AND(H121="Déplacement",N121="Retour Chine",B121&gt;#REF!,B121&lt;#REF!),(D121-C121)+(F121-E121)+#REF!,IF(AND(H121="Déplacement",N121="Retour Chine",B121&gt;#REF!),(D121-C121)+(F121-E121)+#REF!,IF(AND(H121="Déplacement",((D121-C121)+(F121-E121))&lt;I121),I121,IF(AND(H121="Déplacement",N121="Retour Chine",B121&lt;#REF!),(D121-C121)+(F121-E121)+#REF!,(D121-C121)+(F121-E121))))))))))))</f>
        <v>#REF!</v>
      </c>
      <c r="K121" s="168" t="e">
        <f>IF(L121&gt;0,#REF!-L121,0)</f>
        <v>#REF!</v>
      </c>
      <c r="L121" s="169" t="e">
        <f>IF(OR(H121="Recup"),#REF!-J121,#REF!)</f>
        <v>#REF!</v>
      </c>
      <c r="M121" s="211"/>
      <c r="N121" s="212"/>
      <c r="O121" s="170" t="e">
        <f t="shared" si="7"/>
        <v>#REF!</v>
      </c>
      <c r="P121" s="171" t="str">
        <f t="shared" si="8"/>
        <v/>
      </c>
      <c r="Q121" s="362"/>
      <c r="R121" s="402"/>
      <c r="S121" s="213"/>
      <c r="T121" s="384"/>
      <c r="U121" s="387"/>
      <c r="V121" s="129" t="s">
        <v>65</v>
      </c>
      <c r="W121" s="130" t="e">
        <f>IF(AND(G115="Temps partiel",Y117&gt;3),Y117-3-W117-W118,0)</f>
        <v>#REF!</v>
      </c>
      <c r="X121" s="131" t="s">
        <v>66</v>
      </c>
      <c r="Y121" s="132" t="e">
        <f>W115+(W116*1.25)+(W117*1.5)+(W118*2)+(W120*1.1)+(W121*1.25)</f>
        <v>#REF!</v>
      </c>
      <c r="Z121" s="294" t="e">
        <f>IF(SUM(J115:J121)*24-SUM(I115:I121)*24&lt;0,(SUM(J115:J121)*24-SUM(I115:I121)*24),0)</f>
        <v>#REF!</v>
      </c>
      <c r="AB121" s="179"/>
      <c r="AC121" s="179"/>
    </row>
    <row r="122" spans="1:29" s="41" customFormat="1" ht="30" hidden="1" customHeight="1" x14ac:dyDescent="0.3">
      <c r="A122" s="173" t="s">
        <v>43</v>
      </c>
      <c r="B122" s="134">
        <v>43199</v>
      </c>
      <c r="C122" s="188">
        <v>0.375</v>
      </c>
      <c r="D122" s="189">
        <v>0.54166666666666663</v>
      </c>
      <c r="E122" s="189">
        <v>0.58333333333333337</v>
      </c>
      <c r="F122" s="190">
        <v>0.79166666666666663</v>
      </c>
      <c r="G122" s="377"/>
      <c r="H122" s="191" t="s">
        <v>44</v>
      </c>
      <c r="I122" s="136" t="e">
        <f>IF(H122="Normal",#REF!,IF(H122="Recup",#REF!,IF(H122="CP journée",#REF!,IF(H122="Enceinte",#REF!,IF(H122="temps partiel",#REF!,IF(H122="Sans solde",#REF!,IF(H122="Arrêt",#REF!,IF(H122="CP matin",#REF!,IF(H122="Déplacement",#REF!,IF(H122="CP Après-midi",#REF!,IF(H122="Férié",#REF!,IF(H122="Maternité",#REF!,0))))))))))))</f>
        <v>#REF!</v>
      </c>
      <c r="J122" s="135" t="e">
        <f>IF(H122="Demi CP",I122,IF(AND(H122="Déplacement",N122="Arrivée Chine",B122&gt;=#REF!,B122&lt;=#REF!),(D122-C122)+(F122-E122)-#REF!,IF(AND(H122="Déplacement",N122="Arrivée Chine",B122&gt;#REF!,B122&lt;#REF!),(D122-C122)+(F122-E122)-#REF!,IF(AND(H122="Déplacement",N122="Arrivée Chine",B122&gt;#REF!),(D122-C122)+(F122-E122)-#REF!,IF(AND(H122="Déplacement",((D122-C122)+(F122-E122))&lt;I122),I122,IF(AND(H122="Déplacement",N122="Arrivée Chine",B122&lt;#REF!),(D122-C122)+(F122-E122)-#REF!,IF(AND(H122="Déplacement",N122="Retour Chine",B122&gt;=#REF!,B122&lt;=#REF!),(D122-C122)+(F122-E122)+#REF!,IF(AND(H122="Déplacement",N122="Retour Chine",B122&gt;#REF!,B122&lt;#REF!),(D122-C122)+(F122-E122)+#REF!,IF(AND(H122="Déplacement",N122="Retour Chine",B122&gt;#REF!),(D122-C122)+(F122-E122)+#REF!,IF(AND(H122="Déplacement",((D122-C122)+(F122-E122))&lt;I122),I122,IF(AND(H122="Déplacement",N122="Retour Chine",B122&lt;#REF!),(D122-C122)+(F122-E122)+#REF!,(D122-C122)+(F122-E122))))))))))))</f>
        <v>#REF!</v>
      </c>
      <c r="K122" s="137" t="e">
        <f>IF(L122&gt;0,#REF!-L122,0)</f>
        <v>#REF!</v>
      </c>
      <c r="L122" s="138" t="e">
        <f>IF(OR(H122="Recup"),#REF!-J122,#REF!)</f>
        <v>#REF!</v>
      </c>
      <c r="M122" s="192"/>
      <c r="N122" s="193"/>
      <c r="O122" s="139" t="e">
        <f t="shared" si="7"/>
        <v>#REF!</v>
      </c>
      <c r="P122" s="140" t="str">
        <f t="shared" si="8"/>
        <v/>
      </c>
      <c r="Q122" s="360" t="s">
        <v>45</v>
      </c>
      <c r="R122" s="400" t="s">
        <v>46</v>
      </c>
      <c r="S122" s="194" t="s">
        <v>185</v>
      </c>
      <c r="T122" s="383" t="s">
        <v>84</v>
      </c>
      <c r="U122" s="385" t="s">
        <v>87</v>
      </c>
      <c r="V122" s="86" t="s">
        <v>49</v>
      </c>
      <c r="W122" s="87" t="e">
        <f>IF(AND(G122="",(Y124)&gt;0),Y124-W123-W124,IF(AND(G122="Enceinte",(Y124)&gt;0),Y124-W123-W124,0))</f>
        <v>#REF!</v>
      </c>
      <c r="X122" s="88" t="s">
        <v>34</v>
      </c>
      <c r="Y122" s="89" t="e">
        <f>(SUM(I122:I126)*24+SUM(K122:K126)*24)</f>
        <v>#REF!</v>
      </c>
      <c r="Z122" s="90" t="s">
        <v>50</v>
      </c>
      <c r="AB122" s="141" t="s">
        <v>49</v>
      </c>
      <c r="AC122" s="142" t="e">
        <f t="shared" ref="AC122:AC128" si="10">W108+W115+W122+W129+W136</f>
        <v>#REF!</v>
      </c>
    </row>
    <row r="123" spans="1:29" s="41" customFormat="1" ht="15.75" hidden="1" thickBot="1" x14ac:dyDescent="0.3">
      <c r="A123" s="143" t="s">
        <v>51</v>
      </c>
      <c r="B123" s="144">
        <v>43200</v>
      </c>
      <c r="C123" s="195">
        <v>0.27361111111111108</v>
      </c>
      <c r="D123" s="196">
        <v>0.54166666666666663</v>
      </c>
      <c r="E123" s="196">
        <v>0.58333333333333337</v>
      </c>
      <c r="F123" s="197">
        <v>0.66388888888888886</v>
      </c>
      <c r="G123" s="378"/>
      <c r="H123" s="198" t="s">
        <v>141</v>
      </c>
      <c r="I123" s="146" t="e">
        <f>IF(H123="Normal",#REF!,IF(H123="Recup",#REF!,IF(H123="CP journée",#REF!,IF(H123="Enceinte",#REF!,IF(H123="temps partiel",#REF!,IF(H123="Sans solde",#REF!,IF(H123="Arrêt",#REF!,IF(H123="CP matin",#REF!,IF(H123="Déplacement",#REF!,IF(H123="CP Après-midi",#REF!,IF(H123="Férié",#REF!,IF(H123="Maternité",#REF!,0))))))))))))</f>
        <v>#REF!</v>
      </c>
      <c r="J123" s="145" t="e">
        <f>IF(H123="Demi CP",I123,IF(AND(H123="Déplacement",N123="Arrivée Chine",B123&gt;=#REF!,B123&lt;=#REF!),(D123-C123)+(F123-E123)-#REF!,IF(AND(H123="Déplacement",N123="Arrivée Chine",B123&gt;#REF!,B123&lt;#REF!),(D123-C123)+(F123-E123)-#REF!,IF(AND(H123="Déplacement",N123="Arrivée Chine",B123&gt;#REF!),(D123-C123)+(F123-E123)-#REF!,IF(AND(H123="Déplacement",((D123-C123)+(F123-E123))&lt;I123),I123,IF(AND(H123="Déplacement",N123="Arrivée Chine",B123&lt;#REF!),(D123-C123)+(F123-E123)-#REF!,IF(AND(H123="Déplacement",N123="Retour Chine",B123&gt;=#REF!,B123&lt;=#REF!),(D123-C123)+(F123-E123)+#REF!,IF(AND(H123="Déplacement",N123="Retour Chine",B123&gt;#REF!,B123&lt;#REF!),(D123-C123)+(F123-E123)+#REF!,IF(AND(H123="Déplacement",N123="Retour Chine",B123&gt;#REF!),(D123-C123)+(F123-E123)+#REF!,IF(AND(H123="Déplacement",((D123-C123)+(F123-E123))&lt;I123),I123,IF(AND(H123="Déplacement",N123="Retour Chine",B123&lt;#REF!),(D123-C123)+(F123-E123)+#REF!,(D123-C123)+(F123-E123))))))))))))</f>
        <v>#REF!</v>
      </c>
      <c r="K123" s="147" t="e">
        <f>IF(L123&gt;0,#REF!-L123,0)</f>
        <v>#REF!</v>
      </c>
      <c r="L123" s="148" t="e">
        <f>IF(OR(H123="Recup"),#REF!-J123,#REF!)</f>
        <v>#REF!</v>
      </c>
      <c r="M123" s="199" t="s">
        <v>142</v>
      </c>
      <c r="N123" s="200"/>
      <c r="O123" s="149" t="e">
        <f t="shared" si="7"/>
        <v>#REF!</v>
      </c>
      <c r="P123" s="150" t="e">
        <f t="shared" si="8"/>
        <v>#REF!</v>
      </c>
      <c r="Q123" s="361"/>
      <c r="R123" s="401"/>
      <c r="S123" s="201" t="s">
        <v>186</v>
      </c>
      <c r="T123" s="384"/>
      <c r="U123" s="386"/>
      <c r="V123" s="97" t="s">
        <v>52</v>
      </c>
      <c r="W123" s="98" t="e">
        <f>IF(AND(G122="",(Y123-35)&gt;0),(Y123-35-W124-W125),IF(AND(G122="Enceinte",(Y123-35)&gt;0),(Y123-35-W124-W125),0))</f>
        <v>#REF!</v>
      </c>
      <c r="X123" s="99" t="s">
        <v>35</v>
      </c>
      <c r="Y123" s="100" t="e">
        <f>(SUM(J122:J128))*24-(SUM(O122:O128))*24</f>
        <v>#REF!</v>
      </c>
      <c r="Z123" s="101" t="e">
        <f>SUM(P122:P128)</f>
        <v>#REF!</v>
      </c>
      <c r="AB123" s="151" t="s">
        <v>52</v>
      </c>
      <c r="AC123" s="152" t="e">
        <f t="shared" si="10"/>
        <v>#REF!</v>
      </c>
    </row>
    <row r="124" spans="1:29" s="41" customFormat="1" ht="15.75" hidden="1" thickBot="1" x14ac:dyDescent="0.3">
      <c r="A124" s="143" t="s">
        <v>53</v>
      </c>
      <c r="B124" s="144">
        <v>43201</v>
      </c>
      <c r="C124" s="195">
        <v>0.35416666666666669</v>
      </c>
      <c r="D124" s="196">
        <v>0.54166666666666663</v>
      </c>
      <c r="E124" s="196">
        <v>0.58333333333333337</v>
      </c>
      <c r="F124" s="197">
        <v>0.75694444444444453</v>
      </c>
      <c r="G124" s="378"/>
      <c r="H124" s="198" t="s">
        <v>44</v>
      </c>
      <c r="I124" s="146" t="e">
        <f>IF(H124="Normal",#REF!,IF(H124="Recup",#REF!,IF(H124="CP journée",#REF!,IF(H124="Enceinte",#REF!,IF(H124="temps partiel",#REF!,IF(H124="Sans solde",#REF!,IF(H124="Arrêt",#REF!,IF(H124="CP matin",#REF!,IF(H124="Déplacement",#REF!,IF(H124="CP Après-midi",#REF!,IF(H124="Férié",#REF!,IF(H124="Maternité",#REF!,0))))))))))))</f>
        <v>#REF!</v>
      </c>
      <c r="J124" s="145" t="e">
        <f>IF(H124="Demi CP",I124,IF(AND(H124="Déplacement",N124="Arrivée Chine",B124&gt;=#REF!,B124&lt;=#REF!),(D124-C124)+(F124-E124)-#REF!,IF(AND(H124="Déplacement",N124="Arrivée Chine",B124&gt;#REF!,B124&lt;#REF!),(D124-C124)+(F124-E124)-#REF!,IF(AND(H124="Déplacement",N124="Arrivée Chine",B124&gt;#REF!),(D124-C124)+(F124-E124)-#REF!,IF(AND(H124="Déplacement",((D124-C124)+(F124-E124))&lt;I124),I124,IF(AND(H124="Déplacement",N124="Arrivée Chine",B124&lt;#REF!),(D124-C124)+(F124-E124)-#REF!,IF(AND(H124="Déplacement",N124="Retour Chine",B124&gt;=#REF!,B124&lt;=#REF!),(D124-C124)+(F124-E124)+#REF!,IF(AND(H124="Déplacement",N124="Retour Chine",B124&gt;#REF!,B124&lt;#REF!),(D124-C124)+(F124-E124)+#REF!,IF(AND(H124="Déplacement",N124="Retour Chine",B124&gt;#REF!),(D124-C124)+(F124-E124)+#REF!,IF(AND(H124="Déplacement",((D124-C124)+(F124-E124))&lt;I124),I124,IF(AND(H124="Déplacement",N124="Retour Chine",B124&lt;#REF!),(D124-C124)+(F124-E124)+#REF!,(D124-C124)+(F124-E124))))))))))))</f>
        <v>#REF!</v>
      </c>
      <c r="K124" s="153" t="e">
        <f>IF(L124&gt;0,#REF!-L124,0)</f>
        <v>#REF!</v>
      </c>
      <c r="L124" s="154" t="e">
        <f>IF(OR(H124="Recup"),#REF!-J124,#REF!)</f>
        <v>#REF!</v>
      </c>
      <c r="M124" s="199"/>
      <c r="N124" s="200"/>
      <c r="O124" s="149" t="e">
        <f t="shared" si="7"/>
        <v>#REF!</v>
      </c>
      <c r="P124" s="150" t="str">
        <f t="shared" si="8"/>
        <v/>
      </c>
      <c r="Q124" s="361"/>
      <c r="R124" s="401"/>
      <c r="S124" s="201" t="s">
        <v>183</v>
      </c>
      <c r="T124" s="384"/>
      <c r="U124" s="386"/>
      <c r="V124" s="104">
        <v>0.5</v>
      </c>
      <c r="W124" s="98" t="e">
        <f>IF((Y123-43)&lt;0,0,(Y123-43))</f>
        <v>#REF!</v>
      </c>
      <c r="X124" s="105" t="s">
        <v>54</v>
      </c>
      <c r="Y124" s="106" t="e">
        <f>(Y123-Y122)-J128*24</f>
        <v>#REF!</v>
      </c>
      <c r="Z124" s="107" t="s">
        <v>55</v>
      </c>
      <c r="AB124" s="155">
        <v>0.5</v>
      </c>
      <c r="AC124" s="152" t="e">
        <f t="shared" si="10"/>
        <v>#REF!</v>
      </c>
    </row>
    <row r="125" spans="1:29" s="41" customFormat="1" ht="15.75" hidden="1" thickBot="1" x14ac:dyDescent="0.3">
      <c r="A125" s="143" t="s">
        <v>56</v>
      </c>
      <c r="B125" s="144">
        <v>43202</v>
      </c>
      <c r="C125" s="195">
        <v>0.34375</v>
      </c>
      <c r="D125" s="196">
        <v>0.54166666666666663</v>
      </c>
      <c r="E125" s="196">
        <v>0.58333333333333337</v>
      </c>
      <c r="F125" s="197">
        <v>0.80208333333333337</v>
      </c>
      <c r="G125" s="378"/>
      <c r="H125" s="202" t="s">
        <v>44</v>
      </c>
      <c r="I125" s="146" t="e">
        <f>IF(H125="Normal",#REF!,IF(H125="Recup",#REF!,IF(H125="CP journée",#REF!,IF(H125="Enceinte",#REF!,IF(H125="temps partiel",#REF!,IF(H125="Sans solde",#REF!,IF(H125="Arrêt",#REF!,IF(H125="CP matin",#REF!,IF(H125="Déplacement",#REF!,IF(H125="CP Après-midi",#REF!,IF(H125="Férié",#REF!,IF(H125="Maternité",#REF!,0))))))))))))</f>
        <v>#REF!</v>
      </c>
      <c r="J125" s="145" t="e">
        <f>IF(H125="Demi CP",I125,IF(AND(H125="Déplacement",N125="Arrivée Chine",B125&gt;=#REF!,B125&lt;=#REF!),(D125-C125)+(F125-E125)-#REF!,IF(AND(H125="Déplacement",N125="Arrivée Chine",B125&gt;#REF!,B125&lt;#REF!),(D125-C125)+(F125-E125)-#REF!,IF(AND(H125="Déplacement",N125="Arrivée Chine",B125&gt;#REF!),(D125-C125)+(F125-E125)-#REF!,IF(AND(H125="Déplacement",((D125-C125)+(F125-E125))&lt;I125),I125,IF(AND(H125="Déplacement",N125="Arrivée Chine",B125&lt;#REF!),(D125-C125)+(F125-E125)-#REF!,IF(AND(H125="Déplacement",N125="Retour Chine",B125&gt;=#REF!,B125&lt;=#REF!),(D125-C125)+(F125-E125)+#REF!,IF(AND(H125="Déplacement",N125="Retour Chine",B125&gt;#REF!,B125&lt;#REF!),(D125-C125)+(F125-E125)+#REF!,IF(AND(H125="Déplacement",N125="Retour Chine",B125&gt;#REF!),(D125-C125)+(F125-E125)+#REF!,IF(AND(H125="Déplacement",((D125-C125)+(F125-E125))&lt;I125),I125,IF(AND(H125="Déplacement",N125="Retour Chine",B125&lt;#REF!),(D125-C125)+(F125-E125)+#REF!,(D125-C125)+(F125-E125))))))))))))</f>
        <v>#REF!</v>
      </c>
      <c r="K125" s="156" t="e">
        <f>IF(L125&gt;0,#REF!-L125,0)</f>
        <v>#REF!</v>
      </c>
      <c r="L125" s="157" t="e">
        <f>IF(OR(H125="Recup"),#REF!-J125,#REF!)</f>
        <v>#REF!</v>
      </c>
      <c r="M125" s="199"/>
      <c r="N125" s="200"/>
      <c r="O125" s="149" t="e">
        <f t="shared" si="7"/>
        <v>#REF!</v>
      </c>
      <c r="P125" s="150" t="str">
        <f t="shared" si="8"/>
        <v/>
      </c>
      <c r="Q125" s="361"/>
      <c r="R125" s="401"/>
      <c r="S125" s="201" t="s">
        <v>187</v>
      </c>
      <c r="T125" s="384"/>
      <c r="U125" s="386"/>
      <c r="V125" s="110">
        <v>1</v>
      </c>
      <c r="W125" s="98" t="e">
        <f>IF(M128="",J128*24,0)</f>
        <v>#REF!</v>
      </c>
      <c r="X125" s="111" t="s">
        <v>57</v>
      </c>
      <c r="Y125" s="112">
        <f>COUNTIF(H122:H126,"Arrêt")</f>
        <v>0</v>
      </c>
      <c r="Z125" s="107">
        <f>COUNTIF(H122:H126,"Férié")</f>
        <v>0</v>
      </c>
      <c r="AB125" s="158">
        <v>1</v>
      </c>
      <c r="AC125" s="152" t="e">
        <f t="shared" si="10"/>
        <v>#REF!</v>
      </c>
    </row>
    <row r="126" spans="1:29" s="41" customFormat="1" ht="15.75" hidden="1" customHeight="1" thickBot="1" x14ac:dyDescent="0.3">
      <c r="A126" s="143" t="s">
        <v>58</v>
      </c>
      <c r="B126" s="144">
        <v>43203</v>
      </c>
      <c r="C126" s="195">
        <v>0.375</v>
      </c>
      <c r="D126" s="196">
        <v>0.54166666666666663</v>
      </c>
      <c r="E126" s="196"/>
      <c r="F126" s="197"/>
      <c r="G126" s="378"/>
      <c r="H126" s="198" t="s">
        <v>3</v>
      </c>
      <c r="I126" s="146" t="e">
        <f>IF(H126="Normal",#REF!,IF(H126="Recup",#REF!,IF(H126="CP journée",#REF!,IF(H126="Enceinte",#REF!,IF(H126="temps partiel",#REF!,IF(H126="Sans solde",#REF!,IF(H126="Arrêt",#REF!,IF(H126="CP matin",#REF!,IF(H126="Déplacement",#REF!,IF(H126="CP Après-midi",#REF!,IF(H126="Férié",#REF!,IF(H126="Maternité",#REF!,0))))))))))))</f>
        <v>#REF!</v>
      </c>
      <c r="J126" s="145" t="e">
        <f>IF(H126="Demi CP",I126,IF(AND(H126="Déplacement",N126="Arrivée Chine",B126&gt;=#REF!,B126&lt;=#REF!),(D126-C126)+(F126-E126)-#REF!,IF(AND(H126="Déplacement",N126="Arrivée Chine",B126&gt;#REF!,B126&lt;#REF!),(D126-C126)+(F126-E126)-#REF!,IF(AND(H126="Déplacement",N126="Arrivée Chine",B126&gt;#REF!),(D126-C126)+(F126-E126)-#REF!,IF(AND(H126="Déplacement",((D126-C126)+(F126-E126))&lt;I126),I126,IF(AND(H126="Déplacement",N126="Arrivée Chine",B126&lt;#REF!),(D126-C126)+(F126-E126)-#REF!,IF(AND(H126="Déplacement",N126="Retour Chine",B126&gt;=#REF!,B126&lt;=#REF!),(D126-C126)+(F126-E126)+#REF!,IF(AND(H126="Déplacement",N126="Retour Chine",B126&gt;#REF!,B126&lt;#REF!),(D126-C126)+(F126-E126)+#REF!,IF(AND(H126="Déplacement",N126="Retour Chine",B126&gt;#REF!),(D126-C126)+(F126-E126)+#REF!,IF(AND(H126="Déplacement",((D126-C126)+(F126-E126))&lt;I126),I126,IF(AND(H126="Déplacement",N126="Retour Chine",B126&lt;#REF!),(D126-C126)+(F126-E126)+#REF!,(D126-C126)+(F126-E126))))))))))))</f>
        <v>#REF!</v>
      </c>
      <c r="K126" s="153" t="e">
        <f>IF(L126&gt;0,#REF!-L126,0)</f>
        <v>#REF!</v>
      </c>
      <c r="L126" s="154" t="e">
        <f>IF(OR(H126="Recup"),#REF!-J126,#REF!)</f>
        <v>#REF!</v>
      </c>
      <c r="M126" s="199"/>
      <c r="N126" s="200"/>
      <c r="O126" s="149" t="e">
        <f t="shared" si="7"/>
        <v>#REF!</v>
      </c>
      <c r="P126" s="150" t="str">
        <f t="shared" si="8"/>
        <v/>
      </c>
      <c r="Q126" s="361"/>
      <c r="R126" s="401"/>
      <c r="S126" s="201"/>
      <c r="T126" s="384"/>
      <c r="U126" s="386"/>
      <c r="V126" s="113" t="s">
        <v>3</v>
      </c>
      <c r="W126" s="114" t="e">
        <f>IF(G122="Enceinte",(SUM(L122:L126))-COUNTIF(H122:H126,"Recup")*#REF!,SUM(L122:L126))</f>
        <v>#REF!</v>
      </c>
      <c r="X126" s="115" t="s">
        <v>59</v>
      </c>
      <c r="Y126" s="116">
        <f>COUNTIF(H122:H126,"sans solde")</f>
        <v>0</v>
      </c>
      <c r="Z126" s="328" t="s">
        <v>148</v>
      </c>
      <c r="AB126" s="159" t="s">
        <v>3</v>
      </c>
      <c r="AC126" s="160" t="e">
        <f t="shared" si="10"/>
        <v>#REF!</v>
      </c>
    </row>
    <row r="127" spans="1:29" s="41" customFormat="1" ht="15.75" hidden="1" thickBot="1" x14ac:dyDescent="0.3">
      <c r="A127" s="143" t="s">
        <v>60</v>
      </c>
      <c r="B127" s="144">
        <v>43204</v>
      </c>
      <c r="C127" s="203"/>
      <c r="D127" s="204"/>
      <c r="E127" s="204"/>
      <c r="F127" s="205"/>
      <c r="G127" s="378"/>
      <c r="H127" s="206"/>
      <c r="I127" s="146">
        <f>IF(H127="Normal",#REF!,IF(H127="Recup",#REF!,IF(H127="CP journée",#REF!,IF(H127="Enceinte",#REF!,IF(H127="temps partiel",#REF!,IF(H127="Sans solde",#REF!,IF(H127="Arrêt",#REF!,IF(H127="CP matin",#REF!,IF(H127="Déplacement",#REF!,IF(H127="CP Après-midi",#REF!,IF(H127="Férié",#REF!,IF(H127="Maternité",#REF!,0))))))))))))</f>
        <v>0</v>
      </c>
      <c r="J127" s="145" t="e">
        <f>IF(H127="Demi CP",I127,IF(AND(H127="Déplacement",N127="Arrivée Chine",B127&gt;=#REF!,B127&lt;=#REF!),(D127-C127)+(F127-E127)-#REF!,IF(AND(H127="Déplacement",N127="Arrivée Chine",B127&gt;#REF!,B127&lt;#REF!),(D127-C127)+(F127-E127)-#REF!,IF(AND(H127="Déplacement",N127="Arrivée Chine",B127&gt;#REF!),(D127-C127)+(F127-E127)-#REF!,IF(AND(H127="Déplacement",((D127-C127)+(F127-E127))&lt;I127),I127,IF(AND(H127="Déplacement",N127="Arrivée Chine",B127&lt;#REF!),(D127-C127)+(F127-E127)-#REF!,IF(AND(H127="Déplacement",N127="Retour Chine",B127&gt;=#REF!,B127&lt;=#REF!),(D127-C127)+(F127-E127)+#REF!,IF(AND(H127="Déplacement",N127="Retour Chine",B127&gt;#REF!,B127&lt;#REF!),(D127-C127)+(F127-E127)+#REF!,IF(AND(H127="Déplacement",N127="Retour Chine",B127&gt;#REF!),(D127-C127)+(F127-E127)+#REF!,IF(AND(H127="Déplacement",((D127-C127)+(F127-E127))&lt;I127),I127,IF(AND(H127="Déplacement",N127="Retour Chine",B127&lt;#REF!),(D127-C127)+(F127-E127)+#REF!,(D127-C127)+(F127-E127))))))))))))</f>
        <v>#REF!</v>
      </c>
      <c r="K127" s="161" t="e">
        <f>IF(L127&gt;0,#REF!-L127,0)</f>
        <v>#REF!</v>
      </c>
      <c r="L127" s="162" t="e">
        <f>IF(OR(H127="Recup"),#REF!-J127,#REF!)</f>
        <v>#REF!</v>
      </c>
      <c r="M127" s="199"/>
      <c r="N127" s="200"/>
      <c r="O127" s="149" t="e">
        <f t="shared" si="7"/>
        <v>#REF!</v>
      </c>
      <c r="P127" s="150" t="str">
        <f t="shared" si="8"/>
        <v/>
      </c>
      <c r="Q127" s="361"/>
      <c r="R127" s="401"/>
      <c r="S127" s="201"/>
      <c r="T127" s="384"/>
      <c r="U127" s="386"/>
      <c r="V127" s="119" t="s">
        <v>61</v>
      </c>
      <c r="W127" s="120" t="e">
        <f>IF(AND(G122="Temps partiel",Y124&gt;0),Y124-W128-W124-W125,0)</f>
        <v>#REF!</v>
      </c>
      <c r="X127" s="121" t="s">
        <v>62</v>
      </c>
      <c r="Y127" s="122">
        <f>COUNTIF(H122:H126,"CP journée")+(COUNTIF(H122:H126,"CP matin"))/2+(COUNTIF(H122:H126,"CP Après-midi"))/2</f>
        <v>0</v>
      </c>
      <c r="Z127" s="329"/>
      <c r="AB127" s="163" t="s">
        <v>61</v>
      </c>
      <c r="AC127" s="152" t="e">
        <f t="shared" si="10"/>
        <v>#REF!</v>
      </c>
    </row>
    <row r="128" spans="1:29" s="41" customFormat="1" ht="15.75" hidden="1" thickBot="1" x14ac:dyDescent="0.3">
      <c r="A128" s="164" t="s">
        <v>64</v>
      </c>
      <c r="B128" s="165">
        <v>43205</v>
      </c>
      <c r="C128" s="207"/>
      <c r="D128" s="208"/>
      <c r="E128" s="208"/>
      <c r="F128" s="209"/>
      <c r="G128" s="379"/>
      <c r="H128" s="210"/>
      <c r="I128" s="166">
        <f>IF(H128="Normal",#REF!,IF(H128="Recup",#REF!,IF(H128="CP journée",#REF!,IF(H128="Enceinte",#REF!,IF(H128="temps partiel",#REF!,IF(H128="Sans solde",#REF!,IF(H128="Arrêt",#REF!,IF(H128="CP matin",#REF!,IF(H128="Déplacement",#REF!,IF(H128="CP Après-midi",#REF!,IF(H128="Férié",#REF!,IF(H128="Maternité",#REF!,0))))))))))))</f>
        <v>0</v>
      </c>
      <c r="J128" s="167" t="e">
        <f>IF(H128="Demi CP",I128,IF(AND(H128="Déplacement",N128="Arrivée Chine",B128&gt;=#REF!,B128&lt;=#REF!),(D128-C128)+(F128-E128)-#REF!,IF(AND(H128="Déplacement",N128="Arrivée Chine",B128&gt;#REF!,B128&lt;#REF!),(D128-C128)+(F128-E128)-#REF!,IF(AND(H128="Déplacement",N128="Arrivée Chine",B128&gt;#REF!),(D128-C128)+(F128-E128)-#REF!,IF(AND(H128="Déplacement",((D128-C128)+(F128-E128))&lt;I128),I128,IF(AND(H128="Déplacement",N128="Arrivée Chine",B128&lt;#REF!),(D128-C128)+(F128-E128)-#REF!,IF(AND(H128="Déplacement",N128="Retour Chine",B128&gt;=#REF!,B128&lt;=#REF!),(D128-C128)+(F128-E128)+#REF!,IF(AND(H128="Déplacement",N128="Retour Chine",B128&gt;#REF!,B128&lt;#REF!),(D128-C128)+(F128-E128)+#REF!,IF(AND(H128="Déplacement",N128="Retour Chine",B128&gt;#REF!),(D128-C128)+(F128-E128)+#REF!,IF(AND(H128="Déplacement",((D128-C128)+(F128-E128))&lt;I128),I128,IF(AND(H128="Déplacement",N128="Retour Chine",B128&lt;#REF!),(D128-C128)+(F128-E128)+#REF!,(D128-C128)+(F128-E128))))))))))))</f>
        <v>#REF!</v>
      </c>
      <c r="K128" s="168" t="e">
        <f>IF(L128&gt;0,#REF!-L128,0)</f>
        <v>#REF!</v>
      </c>
      <c r="L128" s="169" t="e">
        <f>IF(OR(H128="Recup"),#REF!-J128,#REF!)</f>
        <v>#REF!</v>
      </c>
      <c r="M128" s="211"/>
      <c r="N128" s="212"/>
      <c r="O128" s="170" t="e">
        <f t="shared" si="7"/>
        <v>#REF!</v>
      </c>
      <c r="P128" s="171" t="str">
        <f t="shared" si="8"/>
        <v/>
      </c>
      <c r="Q128" s="362"/>
      <c r="R128" s="402"/>
      <c r="S128" s="213"/>
      <c r="T128" s="384"/>
      <c r="U128" s="387"/>
      <c r="V128" s="129" t="s">
        <v>65</v>
      </c>
      <c r="W128" s="130" t="e">
        <f>IF(AND(G122="Temps partiel",Y124&gt;3),Y124-3-W124-W125,0)</f>
        <v>#REF!</v>
      </c>
      <c r="X128" s="131" t="s">
        <v>66</v>
      </c>
      <c r="Y128" s="132" t="e">
        <f>W122+(W123*1.25)+(W124*1.5)+(W125*2)+(W127*1.1)+(W128*1.25)</f>
        <v>#REF!</v>
      </c>
      <c r="Z128" s="294" t="e">
        <f>IF(SUM(J122:J128)*24-SUM(I122:I128)*24&lt;0,(SUM(J122:J128)*24-SUM(I122:I128)*24),0)</f>
        <v>#REF!</v>
      </c>
      <c r="AB128" s="172" t="s">
        <v>65</v>
      </c>
      <c r="AC128" s="152" t="e">
        <f t="shared" si="10"/>
        <v>#REF!</v>
      </c>
    </row>
    <row r="129" spans="1:29" s="41" customFormat="1" ht="30" hidden="1" customHeight="1" x14ac:dyDescent="0.3">
      <c r="A129" s="133" t="s">
        <v>43</v>
      </c>
      <c r="B129" s="134">
        <v>43206</v>
      </c>
      <c r="C129" s="188"/>
      <c r="D129" s="189"/>
      <c r="E129" s="189"/>
      <c r="F129" s="190"/>
      <c r="G129" s="377"/>
      <c r="H129" s="191" t="s">
        <v>3</v>
      </c>
      <c r="I129" s="136" t="e">
        <f>IF(H129="Normal",#REF!,IF(H129="Recup",#REF!,IF(H129="CP journée",#REF!,IF(H129="Enceinte",#REF!,IF(H129="temps partiel",#REF!,IF(H129="Sans solde",#REF!,IF(H129="Arrêt",#REF!,IF(H129="CP matin",#REF!,IF(H129="Déplacement",#REF!,IF(H129="CP Après-midi",#REF!,IF(H129="Férié",#REF!,IF(H129="Maternité",#REF!,0))))))))))))</f>
        <v>#REF!</v>
      </c>
      <c r="J129" s="135" t="e">
        <f>IF(H129="Demi CP",I129,IF(AND(H129="Déplacement",N129="Arrivée Chine",B129&gt;=#REF!,B129&lt;=#REF!),(D129-C129)+(F129-E129)-#REF!,IF(AND(H129="Déplacement",N129="Arrivée Chine",B129&gt;#REF!,B129&lt;#REF!),(D129-C129)+(F129-E129)-#REF!,IF(AND(H129="Déplacement",N129="Arrivée Chine",B129&gt;#REF!),(D129-C129)+(F129-E129)-#REF!,IF(AND(H129="Déplacement",((D129-C129)+(F129-E129))&lt;I129),I129,IF(AND(H129="Déplacement",N129="Arrivée Chine",B129&lt;#REF!),(D129-C129)+(F129-E129)-#REF!,IF(AND(H129="Déplacement",N129="Retour Chine",B129&gt;=#REF!,B129&lt;=#REF!),(D129-C129)+(F129-E129)+#REF!,IF(AND(H129="Déplacement",N129="Retour Chine",B129&gt;#REF!,B129&lt;#REF!),(D129-C129)+(F129-E129)+#REF!,IF(AND(H129="Déplacement",N129="Retour Chine",B129&gt;#REF!),(D129-C129)+(F129-E129)+#REF!,IF(AND(H129="Déplacement",((D129-C129)+(F129-E129))&lt;I129),I129,IF(AND(H129="Déplacement",N129="Retour Chine",B129&lt;#REF!),(D129-C129)+(F129-E129)+#REF!,(D129-C129)+(F129-E129))))))))))))</f>
        <v>#REF!</v>
      </c>
      <c r="K129" s="137" t="e">
        <f>IF(L129&gt;0,#REF!-L129,0)</f>
        <v>#REF!</v>
      </c>
      <c r="L129" s="138" t="e">
        <f>IF(OR(H129="Recup"),#REF!-J129,#REF!)</f>
        <v>#REF!</v>
      </c>
      <c r="M129" s="192"/>
      <c r="N129" s="193"/>
      <c r="O129" s="139" t="e">
        <f t="shared" si="7"/>
        <v>#REF!</v>
      </c>
      <c r="P129" s="140" t="str">
        <f t="shared" si="8"/>
        <v/>
      </c>
      <c r="Q129" s="391" t="s">
        <v>45</v>
      </c>
      <c r="R129" s="400" t="s">
        <v>46</v>
      </c>
      <c r="S129" s="194"/>
      <c r="T129" s="383" t="s">
        <v>84</v>
      </c>
      <c r="U129" s="385" t="s">
        <v>88</v>
      </c>
      <c r="V129" s="86" t="s">
        <v>49</v>
      </c>
      <c r="W129" s="87" t="e">
        <f>IF(AND(G129="",(Y131)&gt;0),Y131-W130-W131,IF(AND(G129="Enceinte",(Y131)&gt;0),Y131-W130-W131,0))</f>
        <v>#REF!</v>
      </c>
      <c r="X129" s="88" t="s">
        <v>34</v>
      </c>
      <c r="Y129" s="89" t="e">
        <f>(SUM(I129:I133)*24+SUM(K129:K133)*24)</f>
        <v>#REF!</v>
      </c>
      <c r="Z129" s="90" t="s">
        <v>50</v>
      </c>
      <c r="AB129" s="174" t="s">
        <v>34</v>
      </c>
      <c r="AC129" s="152" t="e">
        <f t="shared" ref="AC129:AC134" si="11">Y108+Y115+Y122+Y129+Y136</f>
        <v>#REF!</v>
      </c>
    </row>
    <row r="130" spans="1:29" s="41" customFormat="1" ht="15.75" hidden="1" thickBot="1" x14ac:dyDescent="0.3">
      <c r="A130" s="143" t="s">
        <v>51</v>
      </c>
      <c r="B130" s="144">
        <v>43207</v>
      </c>
      <c r="C130" s="195">
        <v>0.35416666666666669</v>
      </c>
      <c r="D130" s="196">
        <v>0.54166666666666663</v>
      </c>
      <c r="E130" s="196">
        <v>0.58333333333333337</v>
      </c>
      <c r="F130" s="197">
        <v>0.77083333333333337</v>
      </c>
      <c r="G130" s="378"/>
      <c r="H130" s="198" t="s">
        <v>44</v>
      </c>
      <c r="I130" s="146" t="e">
        <f>IF(H130="Normal",#REF!,IF(H130="Recup",#REF!,IF(H130="CP journée",#REF!,IF(H130="Enceinte",#REF!,IF(H130="temps partiel",#REF!,IF(H130="Sans solde",#REF!,IF(H130="Arrêt",#REF!,IF(H130="CP matin",#REF!,IF(H130="Déplacement",#REF!,IF(H130="CP Après-midi",#REF!,IF(H130="Férié",#REF!,IF(H130="Maternité",#REF!,0))))))))))))</f>
        <v>#REF!</v>
      </c>
      <c r="J130" s="145" t="e">
        <f>IF(H130="Demi CP",I130,IF(AND(H130="Déplacement",N130="Arrivée Chine",B130&gt;=#REF!,B130&lt;=#REF!),(D130-C130)+(F130-E130)-#REF!,IF(AND(H130="Déplacement",N130="Arrivée Chine",B130&gt;#REF!,B130&lt;#REF!),(D130-C130)+(F130-E130)-#REF!,IF(AND(H130="Déplacement",N130="Arrivée Chine",B130&gt;#REF!),(D130-C130)+(F130-E130)-#REF!,IF(AND(H130="Déplacement",((D130-C130)+(F130-E130))&lt;I130),I130,IF(AND(H130="Déplacement",N130="Arrivée Chine",B130&lt;#REF!),(D130-C130)+(F130-E130)-#REF!,IF(AND(H130="Déplacement",N130="Retour Chine",B130&gt;=#REF!,B130&lt;=#REF!),(D130-C130)+(F130-E130)+#REF!,IF(AND(H130="Déplacement",N130="Retour Chine",B130&gt;#REF!,B130&lt;#REF!),(D130-C130)+(F130-E130)+#REF!,IF(AND(H130="Déplacement",N130="Retour Chine",B130&gt;#REF!),(D130-C130)+(F130-E130)+#REF!,IF(AND(H130="Déplacement",((D130-C130)+(F130-E130))&lt;I130),I130,IF(AND(H130="Déplacement",N130="Retour Chine",B130&lt;#REF!),(D130-C130)+(F130-E130)+#REF!,(D130-C130)+(F130-E130))))))))))))</f>
        <v>#REF!</v>
      </c>
      <c r="K130" s="147" t="e">
        <f>IF(L130&gt;0,#REF!-L130,0)</f>
        <v>#REF!</v>
      </c>
      <c r="L130" s="148" t="e">
        <f>IF(OR(H130="Recup"),#REF!-J130,#REF!)</f>
        <v>#REF!</v>
      </c>
      <c r="M130" s="199"/>
      <c r="N130" s="200"/>
      <c r="O130" s="149" t="e">
        <f t="shared" si="7"/>
        <v>#REF!</v>
      </c>
      <c r="P130" s="150" t="str">
        <f t="shared" si="8"/>
        <v/>
      </c>
      <c r="Q130" s="361"/>
      <c r="R130" s="401"/>
      <c r="S130" s="201" t="s">
        <v>188</v>
      </c>
      <c r="T130" s="384"/>
      <c r="U130" s="386"/>
      <c r="V130" s="97" t="s">
        <v>52</v>
      </c>
      <c r="W130" s="98" t="e">
        <f>IF(AND(G129="",(Y130-35)&gt;0),(Y130-35-W131-W132),IF(AND(G129="Enceinte",(Y130-35)&gt;0),(Y130-35-W131-W132),0))</f>
        <v>#REF!</v>
      </c>
      <c r="X130" s="99" t="s">
        <v>35</v>
      </c>
      <c r="Y130" s="100" t="e">
        <f>(SUM(J129:J135))*24-(SUM(O129:O135))*24</f>
        <v>#REF!</v>
      </c>
      <c r="Z130" s="101">
        <f>SUM(P129:P135)</f>
        <v>0</v>
      </c>
      <c r="AB130" s="174" t="s">
        <v>35</v>
      </c>
      <c r="AC130" s="152" t="e">
        <f t="shared" si="11"/>
        <v>#REF!</v>
      </c>
    </row>
    <row r="131" spans="1:29" s="41" customFormat="1" ht="15.75" hidden="1" thickBot="1" x14ac:dyDescent="0.3">
      <c r="A131" s="143" t="s">
        <v>53</v>
      </c>
      <c r="B131" s="144">
        <v>43208</v>
      </c>
      <c r="C131" s="195">
        <v>0.35416666666666669</v>
      </c>
      <c r="D131" s="196">
        <v>0.54166666666666663</v>
      </c>
      <c r="E131" s="196">
        <v>0.58333333333333337</v>
      </c>
      <c r="F131" s="197">
        <v>0.75</v>
      </c>
      <c r="G131" s="378"/>
      <c r="H131" s="198" t="s">
        <v>44</v>
      </c>
      <c r="I131" s="146" t="e">
        <f>IF(H131="Normal",#REF!,IF(H131="Recup",#REF!,IF(H131="CP journée",#REF!,IF(H131="Enceinte",#REF!,IF(H131="temps partiel",#REF!,IF(H131="Sans solde",#REF!,IF(H131="Arrêt",#REF!,IF(H131="CP matin",#REF!,IF(H131="Déplacement",#REF!,IF(H131="CP Après-midi",#REF!,IF(H131="Férié",#REF!,IF(H131="Maternité",#REF!,0))))))))))))</f>
        <v>#REF!</v>
      </c>
      <c r="J131" s="145" t="e">
        <f>IF(H131="Demi CP",I131,IF(AND(H131="Déplacement",N131="Arrivée Chine",B131&gt;=#REF!,B131&lt;=#REF!),(D131-C131)+(F131-E131)-#REF!,IF(AND(H131="Déplacement",N131="Arrivée Chine",B131&gt;#REF!,B131&lt;#REF!),(D131-C131)+(F131-E131)-#REF!,IF(AND(H131="Déplacement",N131="Arrivée Chine",B131&gt;#REF!),(D131-C131)+(F131-E131)-#REF!,IF(AND(H131="Déplacement",((D131-C131)+(F131-E131))&lt;I131),I131,IF(AND(H131="Déplacement",N131="Arrivée Chine",B131&lt;#REF!),(D131-C131)+(F131-E131)-#REF!,IF(AND(H131="Déplacement",N131="Retour Chine",B131&gt;=#REF!,B131&lt;=#REF!),(D131-C131)+(F131-E131)+#REF!,IF(AND(H131="Déplacement",N131="Retour Chine",B131&gt;#REF!,B131&lt;#REF!),(D131-C131)+(F131-E131)+#REF!,IF(AND(H131="Déplacement",N131="Retour Chine",B131&gt;#REF!),(D131-C131)+(F131-E131)+#REF!,IF(AND(H131="Déplacement",((D131-C131)+(F131-E131))&lt;I131),I131,IF(AND(H131="Déplacement",N131="Retour Chine",B131&lt;#REF!),(D131-C131)+(F131-E131)+#REF!,(D131-C131)+(F131-E131))))))))))))</f>
        <v>#REF!</v>
      </c>
      <c r="K131" s="153" t="e">
        <f>IF(L131&gt;0,#REF!-L131,0)</f>
        <v>#REF!</v>
      </c>
      <c r="L131" s="154" t="e">
        <f>IF(OR(H131="Recup"),#REF!-J131,#REF!)</f>
        <v>#REF!</v>
      </c>
      <c r="M131" s="199"/>
      <c r="N131" s="200"/>
      <c r="O131" s="149" t="e">
        <f t="shared" si="7"/>
        <v>#REF!</v>
      </c>
      <c r="P131" s="150" t="str">
        <f t="shared" si="8"/>
        <v/>
      </c>
      <c r="Q131" s="361"/>
      <c r="R131" s="401"/>
      <c r="S131" s="201" t="s">
        <v>188</v>
      </c>
      <c r="T131" s="384"/>
      <c r="U131" s="386"/>
      <c r="V131" s="104">
        <v>0.5</v>
      </c>
      <c r="W131" s="98" t="e">
        <f>IF((Y130-43)&lt;0,0,(Y130-43))</f>
        <v>#REF!</v>
      </c>
      <c r="X131" s="105" t="s">
        <v>54</v>
      </c>
      <c r="Y131" s="106" t="e">
        <f>(Y130-Y129)-J135*24</f>
        <v>#REF!</v>
      </c>
      <c r="Z131" s="107" t="s">
        <v>55</v>
      </c>
      <c r="AB131" s="174" t="s">
        <v>54</v>
      </c>
      <c r="AC131" s="152" t="e">
        <f t="shared" si="11"/>
        <v>#REF!</v>
      </c>
    </row>
    <row r="132" spans="1:29" s="41" customFormat="1" ht="15.75" hidden="1" thickBot="1" x14ac:dyDescent="0.3">
      <c r="A132" s="143" t="s">
        <v>56</v>
      </c>
      <c r="B132" s="144">
        <v>43209</v>
      </c>
      <c r="C132" s="195">
        <v>0.35416666666666669</v>
      </c>
      <c r="D132" s="196">
        <v>0.54166666666666663</v>
      </c>
      <c r="E132" s="196">
        <v>0.58333333333333337</v>
      </c>
      <c r="F132" s="197">
        <v>0.66666666666666663</v>
      </c>
      <c r="G132" s="378"/>
      <c r="H132" s="202" t="s">
        <v>44</v>
      </c>
      <c r="I132" s="146" t="e">
        <f>IF(H132="Normal",#REF!,IF(H132="Recup",#REF!,IF(H132="CP journée",#REF!,IF(H132="Enceinte",#REF!,IF(H132="temps partiel",#REF!,IF(H132="Sans solde",#REF!,IF(H132="Arrêt",#REF!,IF(H132="CP matin",#REF!,IF(H132="Déplacement",#REF!,IF(H132="CP Après-midi",#REF!,IF(H132="Férié",#REF!,IF(H132="Maternité",#REF!,0))))))))))))</f>
        <v>#REF!</v>
      </c>
      <c r="J132" s="145" t="e">
        <f>IF(H132="Demi CP",I132,IF(AND(H132="Déplacement",N132="Arrivée Chine",B132&gt;=#REF!,B132&lt;=#REF!),(D132-C132)+(F132-E132)-#REF!,IF(AND(H132="Déplacement",N132="Arrivée Chine",B132&gt;#REF!,B132&lt;#REF!),(D132-C132)+(F132-E132)-#REF!,IF(AND(H132="Déplacement",N132="Arrivée Chine",B132&gt;#REF!),(D132-C132)+(F132-E132)-#REF!,IF(AND(H132="Déplacement",((D132-C132)+(F132-E132))&lt;I132),I132,IF(AND(H132="Déplacement",N132="Arrivée Chine",B132&lt;#REF!),(D132-C132)+(F132-E132)-#REF!,IF(AND(H132="Déplacement",N132="Retour Chine",B132&gt;=#REF!,B132&lt;=#REF!),(D132-C132)+(F132-E132)+#REF!,IF(AND(H132="Déplacement",N132="Retour Chine",B132&gt;#REF!,B132&lt;#REF!),(D132-C132)+(F132-E132)+#REF!,IF(AND(H132="Déplacement",N132="Retour Chine",B132&gt;#REF!),(D132-C132)+(F132-E132)+#REF!,IF(AND(H132="Déplacement",((D132-C132)+(F132-E132))&lt;I132),I132,IF(AND(H132="Déplacement",N132="Retour Chine",B132&lt;#REF!),(D132-C132)+(F132-E132)+#REF!,(D132-C132)+(F132-E132))))))))))))</f>
        <v>#REF!</v>
      </c>
      <c r="K132" s="156" t="e">
        <f>IF(L132&gt;0,#REF!-L132,0)</f>
        <v>#REF!</v>
      </c>
      <c r="L132" s="157" t="e">
        <f>IF(OR(H132="Recup"),#REF!-J132,#REF!)</f>
        <v>#REF!</v>
      </c>
      <c r="M132" s="199"/>
      <c r="N132" s="200"/>
      <c r="O132" s="149" t="e">
        <f t="shared" si="7"/>
        <v>#REF!</v>
      </c>
      <c r="P132" s="150" t="str">
        <f t="shared" si="8"/>
        <v/>
      </c>
      <c r="Q132" s="361"/>
      <c r="R132" s="401"/>
      <c r="S132" s="201" t="s">
        <v>188</v>
      </c>
      <c r="T132" s="384"/>
      <c r="U132" s="386"/>
      <c r="V132" s="110">
        <v>1</v>
      </c>
      <c r="W132" s="98" t="e">
        <f>IF(M135="",J135*24,0)</f>
        <v>#REF!</v>
      </c>
      <c r="X132" s="111" t="s">
        <v>57</v>
      </c>
      <c r="Y132" s="112">
        <f>COUNTIF(H129:H133,"Arrêt")</f>
        <v>0</v>
      </c>
      <c r="Z132" s="107">
        <f>COUNTIF(H129:H133,"Férié")</f>
        <v>0</v>
      </c>
      <c r="AB132" s="175" t="s">
        <v>57</v>
      </c>
      <c r="AC132" s="152">
        <f t="shared" si="11"/>
        <v>0</v>
      </c>
    </row>
    <row r="133" spans="1:29" s="41" customFormat="1" ht="15.75" hidden="1" customHeight="1" thickBot="1" x14ac:dyDescent="0.3">
      <c r="A133" s="143" t="s">
        <v>58</v>
      </c>
      <c r="B133" s="144">
        <v>43210</v>
      </c>
      <c r="C133" s="195"/>
      <c r="D133" s="196"/>
      <c r="E133" s="196"/>
      <c r="F133" s="197"/>
      <c r="G133" s="378"/>
      <c r="H133" s="198" t="s">
        <v>3</v>
      </c>
      <c r="I133" s="146" t="e">
        <f>IF(H133="Normal",#REF!,IF(H133="Recup",#REF!,IF(H133="CP journée",#REF!,IF(H133="Enceinte",#REF!,IF(H133="temps partiel",#REF!,IF(H133="Sans solde",#REF!,IF(H133="Arrêt",#REF!,IF(H133="CP matin",#REF!,IF(H133="Déplacement",#REF!,IF(H133="CP Après-midi",#REF!,IF(H133="Férié",#REF!,IF(H133="Maternité",#REF!,0))))))))))))</f>
        <v>#REF!</v>
      </c>
      <c r="J133" s="145" t="e">
        <f>IF(H133="Demi CP",I133,IF(AND(H133="Déplacement",N133="Arrivée Chine",B133&gt;=#REF!,B133&lt;=#REF!),(D133-C133)+(F133-E133)-#REF!,IF(AND(H133="Déplacement",N133="Arrivée Chine",B133&gt;#REF!,B133&lt;#REF!),(D133-C133)+(F133-E133)-#REF!,IF(AND(H133="Déplacement",N133="Arrivée Chine",B133&gt;#REF!),(D133-C133)+(F133-E133)-#REF!,IF(AND(H133="Déplacement",((D133-C133)+(F133-E133))&lt;I133),I133,IF(AND(H133="Déplacement",N133="Arrivée Chine",B133&lt;#REF!),(D133-C133)+(F133-E133)-#REF!,IF(AND(H133="Déplacement",N133="Retour Chine",B133&gt;=#REF!,B133&lt;=#REF!),(D133-C133)+(F133-E133)+#REF!,IF(AND(H133="Déplacement",N133="Retour Chine",B133&gt;#REF!,B133&lt;#REF!),(D133-C133)+(F133-E133)+#REF!,IF(AND(H133="Déplacement",N133="Retour Chine",B133&gt;#REF!),(D133-C133)+(F133-E133)+#REF!,IF(AND(H133="Déplacement",((D133-C133)+(F133-E133))&lt;I133),I133,IF(AND(H133="Déplacement",N133="Retour Chine",B133&lt;#REF!),(D133-C133)+(F133-E133)+#REF!,(D133-C133)+(F133-E133))))))))))))</f>
        <v>#REF!</v>
      </c>
      <c r="K133" s="153" t="e">
        <f>IF(L133&gt;0,#REF!-L133,0)</f>
        <v>#REF!</v>
      </c>
      <c r="L133" s="154" t="e">
        <f>IF(OR(H133="Recup"),#REF!-J133,#REF!)</f>
        <v>#REF!</v>
      </c>
      <c r="M133" s="199"/>
      <c r="N133" s="200"/>
      <c r="O133" s="149" t="e">
        <f t="shared" si="7"/>
        <v>#REF!</v>
      </c>
      <c r="P133" s="150" t="str">
        <f t="shared" si="8"/>
        <v/>
      </c>
      <c r="Q133" s="361"/>
      <c r="R133" s="401"/>
      <c r="S133" s="201"/>
      <c r="T133" s="384"/>
      <c r="U133" s="386"/>
      <c r="V133" s="113" t="s">
        <v>3</v>
      </c>
      <c r="W133" s="114" t="e">
        <f>IF(G129="Enceinte",(SUM(L129:L133))-COUNTIF(H129:H133,"Recup")*#REF!,SUM(L129:L133))</f>
        <v>#REF!</v>
      </c>
      <c r="X133" s="115" t="s">
        <v>59</v>
      </c>
      <c r="Y133" s="116">
        <f>COUNTIF(H129:H133,"sans solde")</f>
        <v>0</v>
      </c>
      <c r="Z133" s="328" t="s">
        <v>148</v>
      </c>
      <c r="AB133" s="176" t="s">
        <v>59</v>
      </c>
      <c r="AC133" s="152">
        <f t="shared" si="11"/>
        <v>0</v>
      </c>
    </row>
    <row r="134" spans="1:29" s="41" customFormat="1" ht="15.75" hidden="1" thickBot="1" x14ac:dyDescent="0.3">
      <c r="A134" s="143" t="s">
        <v>60</v>
      </c>
      <c r="B134" s="144">
        <v>43211</v>
      </c>
      <c r="C134" s="203"/>
      <c r="D134" s="204"/>
      <c r="E134" s="204"/>
      <c r="F134" s="205"/>
      <c r="G134" s="378"/>
      <c r="H134" s="206"/>
      <c r="I134" s="146">
        <f>IF(H134="Normal",#REF!,IF(H134="Recup",#REF!,IF(H134="CP journée",#REF!,IF(H134="Enceinte",#REF!,IF(H134="temps partiel",#REF!,IF(H134="Sans solde",#REF!,IF(H134="Arrêt",#REF!,IF(H134="CP matin",#REF!,IF(H134="Déplacement",#REF!,IF(H134="CP Après-midi",#REF!,IF(H134="Férié",#REF!,IF(H134="Maternité",#REF!,0))))))))))))</f>
        <v>0</v>
      </c>
      <c r="J134" s="145" t="e">
        <f>IF(H134="Demi CP",I134,IF(AND(H134="Déplacement",N134="Arrivée Chine",B134&gt;=#REF!,B134&lt;=#REF!),(D134-C134)+(F134-E134)-#REF!,IF(AND(H134="Déplacement",N134="Arrivée Chine",B134&gt;#REF!,B134&lt;#REF!),(D134-C134)+(F134-E134)-#REF!,IF(AND(H134="Déplacement",N134="Arrivée Chine",B134&gt;#REF!),(D134-C134)+(F134-E134)-#REF!,IF(AND(H134="Déplacement",((D134-C134)+(F134-E134))&lt;I134),I134,IF(AND(H134="Déplacement",N134="Arrivée Chine",B134&lt;#REF!),(D134-C134)+(F134-E134)-#REF!,IF(AND(H134="Déplacement",N134="Retour Chine",B134&gt;=#REF!,B134&lt;=#REF!),(D134-C134)+(F134-E134)+#REF!,IF(AND(H134="Déplacement",N134="Retour Chine",B134&gt;#REF!,B134&lt;#REF!),(D134-C134)+(F134-E134)+#REF!,IF(AND(H134="Déplacement",N134="Retour Chine",B134&gt;#REF!),(D134-C134)+(F134-E134)+#REF!,IF(AND(H134="Déplacement",((D134-C134)+(F134-E134))&lt;I134),I134,IF(AND(H134="Déplacement",N134="Retour Chine",B134&lt;#REF!),(D134-C134)+(F134-E134)+#REF!,(D134-C134)+(F134-E134))))))))))))</f>
        <v>#REF!</v>
      </c>
      <c r="K134" s="161" t="e">
        <f>IF(L134&gt;0,#REF!-L134,0)</f>
        <v>#REF!</v>
      </c>
      <c r="L134" s="162" t="e">
        <f>IF(OR(H134="Recup"),#REF!-J134,#REF!)</f>
        <v>#REF!</v>
      </c>
      <c r="M134" s="199"/>
      <c r="N134" s="200"/>
      <c r="O134" s="149" t="e">
        <f t="shared" si="7"/>
        <v>#REF!</v>
      </c>
      <c r="P134" s="150" t="str">
        <f t="shared" si="8"/>
        <v/>
      </c>
      <c r="Q134" s="361"/>
      <c r="R134" s="401"/>
      <c r="S134" s="201"/>
      <c r="T134" s="384"/>
      <c r="U134" s="386"/>
      <c r="V134" s="119" t="s">
        <v>61</v>
      </c>
      <c r="W134" s="120" t="e">
        <f>IF(AND(G129="Temps partiel",Y131&gt;0),Y131-W135-W131-W132,0)</f>
        <v>#REF!</v>
      </c>
      <c r="X134" s="121" t="s">
        <v>62</v>
      </c>
      <c r="Y134" s="122">
        <f>COUNTIF(H129:H133,"CP journée")+(COUNTIF(H129:H133,"CP matin"))/2+(COUNTIF(H129:H133,"CP Après-midi"))/2</f>
        <v>0</v>
      </c>
      <c r="Z134" s="329"/>
      <c r="AB134" s="177" t="s">
        <v>62</v>
      </c>
      <c r="AC134" s="152">
        <f t="shared" si="11"/>
        <v>0</v>
      </c>
    </row>
    <row r="135" spans="1:29" s="41" customFormat="1" ht="15.75" hidden="1" thickBot="1" x14ac:dyDescent="0.3">
      <c r="A135" s="164" t="s">
        <v>64</v>
      </c>
      <c r="B135" s="165">
        <v>43212</v>
      </c>
      <c r="C135" s="207"/>
      <c r="D135" s="208"/>
      <c r="E135" s="208"/>
      <c r="F135" s="209"/>
      <c r="G135" s="379"/>
      <c r="H135" s="210"/>
      <c r="I135" s="166">
        <f>IF(H135="Normal",#REF!,IF(H135="Recup",#REF!,IF(H135="CP journée",#REF!,IF(H135="Enceinte",#REF!,IF(H135="temps partiel",#REF!,IF(H135="Sans solde",#REF!,IF(H135="Arrêt",#REF!,IF(H135="CP matin",#REF!,IF(H135="Déplacement",#REF!,IF(H135="CP Après-midi",#REF!,IF(H135="Férié",#REF!,IF(H135="Maternité",#REF!,0))))))))))))</f>
        <v>0</v>
      </c>
      <c r="J135" s="167" t="e">
        <f>IF(H135="Demi CP",I135,IF(AND(H135="Déplacement",N135="Arrivée Chine",B135&gt;=#REF!,B135&lt;=#REF!),(D135-C135)+(F135-E135)-#REF!,IF(AND(H135="Déplacement",N135="Arrivée Chine",B135&gt;#REF!,B135&lt;#REF!),(D135-C135)+(F135-E135)-#REF!,IF(AND(H135="Déplacement",N135="Arrivée Chine",B135&gt;#REF!),(D135-C135)+(F135-E135)-#REF!,IF(AND(H135="Déplacement",((D135-C135)+(F135-E135))&lt;I135),I135,IF(AND(H135="Déplacement",N135="Arrivée Chine",B135&lt;#REF!),(D135-C135)+(F135-E135)-#REF!,IF(AND(H135="Déplacement",N135="Retour Chine",B135&gt;=#REF!,B135&lt;=#REF!),(D135-C135)+(F135-E135)+#REF!,IF(AND(H135="Déplacement",N135="Retour Chine",B135&gt;#REF!,B135&lt;#REF!),(D135-C135)+(F135-E135)+#REF!,IF(AND(H135="Déplacement",N135="Retour Chine",B135&gt;#REF!),(D135-C135)+(F135-E135)+#REF!,IF(AND(H135="Déplacement",((D135-C135)+(F135-E135))&lt;I135),I135,IF(AND(H135="Déplacement",N135="Retour Chine",B135&lt;#REF!),(D135-C135)+(F135-E135)+#REF!,(D135-C135)+(F135-E135))))))))))))</f>
        <v>#REF!</v>
      </c>
      <c r="K135" s="168" t="e">
        <f>IF(L135&gt;0,#REF!-L135,0)</f>
        <v>#REF!</v>
      </c>
      <c r="L135" s="169" t="e">
        <f>IF(OR(H135="Recup"),#REF!-J135,#REF!)</f>
        <v>#REF!</v>
      </c>
      <c r="M135" s="211"/>
      <c r="N135" s="212"/>
      <c r="O135" s="170" t="e">
        <f t="shared" si="7"/>
        <v>#REF!</v>
      </c>
      <c r="P135" s="171" t="str">
        <f t="shared" si="8"/>
        <v/>
      </c>
      <c r="Q135" s="362"/>
      <c r="R135" s="402"/>
      <c r="S135" s="213"/>
      <c r="T135" s="384"/>
      <c r="U135" s="387"/>
      <c r="V135" s="129" t="s">
        <v>65</v>
      </c>
      <c r="W135" s="130" t="e">
        <f>IF(AND(G129="Temps partiel",Y131&gt;3),Y131-3-W131-W132,0)</f>
        <v>#REF!</v>
      </c>
      <c r="X135" s="131" t="s">
        <v>66</v>
      </c>
      <c r="Y135" s="132" t="e">
        <f>W129+(W130*1.25)+(W131*1.5)+(W132*2)+(W134*1.1)+(W135*1.25)</f>
        <v>#REF!</v>
      </c>
      <c r="Z135" s="294" t="e">
        <f>IF(SUM(J129:J135)*24-SUM(I129:I135)*24&lt;0,(SUM(J129:J135)*24-SUM(I129:I135)*24),0)</f>
        <v>#REF!</v>
      </c>
      <c r="AB135" s="178" t="s">
        <v>50</v>
      </c>
      <c r="AC135" s="152" t="e">
        <f>Z109+Z116+Z123+Z130+Z137</f>
        <v>#REF!</v>
      </c>
    </row>
    <row r="136" spans="1:29" s="41" customFormat="1" ht="30" hidden="1" customHeight="1" x14ac:dyDescent="0.3">
      <c r="A136" s="133" t="s">
        <v>43</v>
      </c>
      <c r="B136" s="134">
        <v>43213</v>
      </c>
      <c r="C136" s="188">
        <v>0.375</v>
      </c>
      <c r="D136" s="189">
        <v>0.54166666666666663</v>
      </c>
      <c r="E136" s="189">
        <v>0.58333333333333337</v>
      </c>
      <c r="F136" s="190">
        <v>0.80555555555555547</v>
      </c>
      <c r="G136" s="377"/>
      <c r="H136" s="191" t="s">
        <v>44</v>
      </c>
      <c r="I136" s="136" t="e">
        <f>IF(H136="Normal",#REF!,IF(H136="Recup",#REF!,IF(H136="CP journée",#REF!,IF(H136="Enceinte",#REF!,IF(H136="temps partiel",#REF!,IF(H136="Sans solde",#REF!,IF(H136="Arrêt",#REF!,IF(H136="CP matin",#REF!,IF(H136="Déplacement",#REF!,IF(H136="CP Après-midi",#REF!,IF(H136="Férié",#REF!,IF(H136="Maternité",#REF!,0))))))))))))</f>
        <v>#REF!</v>
      </c>
      <c r="J136" s="135" t="e">
        <f>IF(H136="Demi CP",I136,IF(AND(H136="Déplacement",N136="Arrivée Chine",B136&gt;=#REF!,B136&lt;=#REF!),(D136-C136)+(F136-E136)-#REF!,IF(AND(H136="Déplacement",N136="Arrivée Chine",B136&gt;#REF!,B136&lt;#REF!),(D136-C136)+(F136-E136)-#REF!,IF(AND(H136="Déplacement",N136="Arrivée Chine",B136&gt;#REF!),(D136-C136)+(F136-E136)-#REF!,IF(AND(H136="Déplacement",((D136-C136)+(F136-E136))&lt;I136),I136,IF(AND(H136="Déplacement",N136="Arrivée Chine",B136&lt;#REF!),(D136-C136)+(F136-E136)-#REF!,IF(AND(H136="Déplacement",N136="Retour Chine",B136&gt;=#REF!,B136&lt;=#REF!),(D136-C136)+(F136-E136)+#REF!,IF(AND(H136="Déplacement",N136="Retour Chine",B136&gt;#REF!,B136&lt;#REF!),(D136-C136)+(F136-E136)+#REF!,IF(AND(H136="Déplacement",N136="Retour Chine",B136&gt;#REF!),(D136-C136)+(F136-E136)+#REF!,IF(AND(H136="Déplacement",((D136-C136)+(F136-E136))&lt;I136),I136,IF(AND(H136="Déplacement",N136="Retour Chine",B136&lt;#REF!),(D136-C136)+(F136-E136)+#REF!,(D136-C136)+(F136-E136))))))))))))</f>
        <v>#REF!</v>
      </c>
      <c r="K136" s="137" t="e">
        <f>IF(L136&gt;0,#REF!-L136,0)</f>
        <v>#REF!</v>
      </c>
      <c r="L136" s="138" t="e">
        <f>IF(OR(H136="Recup"),#REF!-J136,#REF!)</f>
        <v>#REF!</v>
      </c>
      <c r="M136" s="192"/>
      <c r="N136" s="193"/>
      <c r="O136" s="139" t="e">
        <f t="shared" si="7"/>
        <v>#REF!</v>
      </c>
      <c r="P136" s="140" t="str">
        <f t="shared" si="8"/>
        <v/>
      </c>
      <c r="Q136" s="360" t="s">
        <v>45</v>
      </c>
      <c r="R136" s="400" t="s">
        <v>46</v>
      </c>
      <c r="S136" s="194" t="s">
        <v>183</v>
      </c>
      <c r="T136" s="383" t="s">
        <v>84</v>
      </c>
      <c r="U136" s="385" t="s">
        <v>89</v>
      </c>
      <c r="V136" s="86" t="s">
        <v>49</v>
      </c>
      <c r="W136" s="87" t="e">
        <f>IF(AND(G136="",(Y138)&gt;0),Y138-W137-W138,IF(AND(G136="Enceinte",(Y138)&gt;0),Y138-W137-W138,0))</f>
        <v>#REF!</v>
      </c>
      <c r="X136" s="88" t="s">
        <v>34</v>
      </c>
      <c r="Y136" s="89" t="e">
        <f>(SUM(I136:I140)*24+SUM(K136:K140)*24)</f>
        <v>#REF!</v>
      </c>
      <c r="Z136" s="90" t="s">
        <v>50</v>
      </c>
      <c r="AB136" s="179"/>
      <c r="AC136" s="179"/>
    </row>
    <row r="137" spans="1:29" s="41" customFormat="1" ht="15.75" hidden="1" thickBot="1" x14ac:dyDescent="0.3">
      <c r="A137" s="143" t="s">
        <v>51</v>
      </c>
      <c r="B137" s="144">
        <v>43214</v>
      </c>
      <c r="C137" s="195">
        <v>0.375</v>
      </c>
      <c r="D137" s="196">
        <v>0.54166666666666663</v>
      </c>
      <c r="E137" s="196">
        <v>0.58333333333333337</v>
      </c>
      <c r="F137" s="197">
        <v>0.82291666666666663</v>
      </c>
      <c r="G137" s="378"/>
      <c r="H137" s="198" t="s">
        <v>44</v>
      </c>
      <c r="I137" s="146" t="e">
        <f>IF(H137="Normal",#REF!,IF(H137="Recup",#REF!,IF(H137="CP journée",#REF!,IF(H137="Enceinte",#REF!,IF(H137="temps partiel",#REF!,IF(H137="Sans solde",#REF!,IF(H137="Arrêt",#REF!,IF(H137="CP matin",#REF!,IF(H137="Déplacement",#REF!,IF(H137="CP Après-midi",#REF!,IF(H137="Férié",#REF!,IF(H137="Maternité",#REF!,0))))))))))))</f>
        <v>#REF!</v>
      </c>
      <c r="J137" s="145" t="e">
        <f>IF(H137="Demi CP",I137,IF(AND(H137="Déplacement",N137="Arrivée Chine",B137&gt;=#REF!,B137&lt;=#REF!),(D137-C137)+(F137-E137)-#REF!,IF(AND(H137="Déplacement",N137="Arrivée Chine",B137&gt;#REF!,B137&lt;#REF!),(D137-C137)+(F137-E137)-#REF!,IF(AND(H137="Déplacement",N137="Arrivée Chine",B137&gt;#REF!),(D137-C137)+(F137-E137)-#REF!,IF(AND(H137="Déplacement",((D137-C137)+(F137-E137))&lt;I137),I137,IF(AND(H137="Déplacement",N137="Arrivée Chine",B137&lt;#REF!),(D137-C137)+(F137-E137)-#REF!,IF(AND(H137="Déplacement",N137="Retour Chine",B137&gt;=#REF!,B137&lt;=#REF!),(D137-C137)+(F137-E137)+#REF!,IF(AND(H137="Déplacement",N137="Retour Chine",B137&gt;#REF!,B137&lt;#REF!),(D137-C137)+(F137-E137)+#REF!,IF(AND(H137="Déplacement",N137="Retour Chine",B137&gt;#REF!),(D137-C137)+(F137-E137)+#REF!,IF(AND(H137="Déplacement",((D137-C137)+(F137-E137))&lt;I137),I137,IF(AND(H137="Déplacement",N137="Retour Chine",B137&lt;#REF!),(D137-C137)+(F137-E137)+#REF!,(D137-C137)+(F137-E137))))))))))))</f>
        <v>#REF!</v>
      </c>
      <c r="K137" s="147" t="e">
        <f>IF(L137&gt;0,#REF!-L137,0)</f>
        <v>#REF!</v>
      </c>
      <c r="L137" s="148" t="e">
        <f>IF(OR(H137="Recup"),#REF!-J137,#REF!)</f>
        <v>#REF!</v>
      </c>
      <c r="M137" s="199"/>
      <c r="N137" s="200"/>
      <c r="O137" s="149" t="e">
        <f t="shared" si="7"/>
        <v>#REF!</v>
      </c>
      <c r="P137" s="150" t="str">
        <f t="shared" si="8"/>
        <v/>
      </c>
      <c r="Q137" s="361"/>
      <c r="R137" s="401"/>
      <c r="S137" s="201"/>
      <c r="T137" s="384"/>
      <c r="U137" s="386"/>
      <c r="V137" s="97" t="s">
        <v>52</v>
      </c>
      <c r="W137" s="98" t="e">
        <f>IF(AND(G136="",(Y137-35)&gt;0),(Y137-35-W138-W139),IF(AND(G136="Enceinte",(Y137-35)&gt;0),(Y137-35-W138-W139),0))</f>
        <v>#REF!</v>
      </c>
      <c r="X137" s="99" t="s">
        <v>35</v>
      </c>
      <c r="Y137" s="100" t="e">
        <f>(SUM(J136:J142))*24-(SUM(O136:O142))*24</f>
        <v>#REF!</v>
      </c>
      <c r="Z137" s="101">
        <f>SUM(P136:P142)</f>
        <v>0</v>
      </c>
      <c r="AB137" s="394" t="s">
        <v>70</v>
      </c>
      <c r="AC137" s="392" t="e">
        <f>Y114+Y121+Y128+Y135+Y142</f>
        <v>#REF!</v>
      </c>
    </row>
    <row r="138" spans="1:29" s="41" customFormat="1" ht="15.75" hidden="1" thickBot="1" x14ac:dyDescent="0.3">
      <c r="A138" s="143" t="s">
        <v>53</v>
      </c>
      <c r="B138" s="144">
        <v>43215</v>
      </c>
      <c r="C138" s="195">
        <v>0.375</v>
      </c>
      <c r="D138" s="196">
        <v>0.55208333333333337</v>
      </c>
      <c r="E138" s="196">
        <v>0.57291666666666663</v>
      </c>
      <c r="F138" s="197">
        <v>0.72916666666666663</v>
      </c>
      <c r="G138" s="378"/>
      <c r="H138" s="198" t="s">
        <v>44</v>
      </c>
      <c r="I138" s="146" t="e">
        <f>IF(H138="Normal",#REF!,IF(H138="Recup",#REF!,IF(H138="CP journée",#REF!,IF(H138="Enceinte",#REF!,IF(H138="temps partiel",#REF!,IF(H138="Sans solde",#REF!,IF(H138="Arrêt",#REF!,IF(H138="CP matin",#REF!,IF(H138="Déplacement",#REF!,IF(H138="CP Après-midi",#REF!,IF(H138="Férié",#REF!,IF(H138="Maternité",#REF!,0))))))))))))</f>
        <v>#REF!</v>
      </c>
      <c r="J138" s="145" t="e">
        <f>IF(H138="Demi CP",I138,IF(AND(H138="Déplacement",N138="Arrivée Chine",B138&gt;=#REF!,B138&lt;=#REF!),(D138-C138)+(F138-E138)-#REF!,IF(AND(H138="Déplacement",N138="Arrivée Chine",B138&gt;#REF!,B138&lt;#REF!),(D138-C138)+(F138-E138)-#REF!,IF(AND(H138="Déplacement",N138="Arrivée Chine",B138&gt;#REF!),(D138-C138)+(F138-E138)-#REF!,IF(AND(H138="Déplacement",((D138-C138)+(F138-E138))&lt;I138),I138,IF(AND(H138="Déplacement",N138="Arrivée Chine",B138&lt;#REF!),(D138-C138)+(F138-E138)-#REF!,IF(AND(H138="Déplacement",N138="Retour Chine",B138&gt;=#REF!,B138&lt;=#REF!),(D138-C138)+(F138-E138)+#REF!,IF(AND(H138="Déplacement",N138="Retour Chine",B138&gt;#REF!,B138&lt;#REF!),(D138-C138)+(F138-E138)+#REF!,IF(AND(H138="Déplacement",N138="Retour Chine",B138&gt;#REF!),(D138-C138)+(F138-E138)+#REF!,IF(AND(H138="Déplacement",((D138-C138)+(F138-E138))&lt;I138),I138,IF(AND(H138="Déplacement",N138="Retour Chine",B138&lt;#REF!),(D138-C138)+(F138-E138)+#REF!,(D138-C138)+(F138-E138))))))))))))</f>
        <v>#REF!</v>
      </c>
      <c r="K138" s="153" t="e">
        <f>IF(L138&gt;0,#REF!-L138,0)</f>
        <v>#REF!</v>
      </c>
      <c r="L138" s="154" t="e">
        <f>IF(OR(H138="Recup"),#REF!-J138,#REF!)</f>
        <v>#REF!</v>
      </c>
      <c r="M138" s="199"/>
      <c r="N138" s="200"/>
      <c r="O138" s="149" t="e">
        <f t="shared" si="7"/>
        <v>#REF!</v>
      </c>
      <c r="P138" s="150" t="str">
        <f t="shared" si="8"/>
        <v/>
      </c>
      <c r="Q138" s="361"/>
      <c r="R138" s="401"/>
      <c r="S138" s="201" t="s">
        <v>183</v>
      </c>
      <c r="T138" s="384"/>
      <c r="U138" s="386"/>
      <c r="V138" s="104">
        <v>0.5</v>
      </c>
      <c r="W138" s="98" t="e">
        <f>IF((Y137-43)&lt;0,0,(Y137-43))</f>
        <v>#REF!</v>
      </c>
      <c r="X138" s="105" t="s">
        <v>54</v>
      </c>
      <c r="Y138" s="106" t="e">
        <f>(Y137-Y136)-J142*24</f>
        <v>#REF!</v>
      </c>
      <c r="Z138" s="107" t="s">
        <v>55</v>
      </c>
      <c r="AB138" s="395"/>
      <c r="AC138" s="393"/>
    </row>
    <row r="139" spans="1:29" s="41" customFormat="1" ht="15.75" hidden="1" thickBot="1" x14ac:dyDescent="0.3">
      <c r="A139" s="143" t="s">
        <v>56</v>
      </c>
      <c r="B139" s="144">
        <v>43216</v>
      </c>
      <c r="C139" s="195">
        <v>0.34722222222222227</v>
      </c>
      <c r="D139" s="196">
        <v>0.54166666666666663</v>
      </c>
      <c r="E139" s="196">
        <v>0.58333333333333337</v>
      </c>
      <c r="F139" s="197">
        <v>0.70833333333333337</v>
      </c>
      <c r="G139" s="378"/>
      <c r="H139" s="202" t="s">
        <v>44</v>
      </c>
      <c r="I139" s="146" t="e">
        <f>IF(H139="Normal",#REF!,IF(H139="Recup",#REF!,IF(H139="CP journée",#REF!,IF(H139="Enceinte",#REF!,IF(H139="temps partiel",#REF!,IF(H139="Sans solde",#REF!,IF(H139="Arrêt",#REF!,IF(H139="CP matin",#REF!,IF(H139="Déplacement",#REF!,IF(H139="CP Après-midi",#REF!,IF(H139="Férié",#REF!,IF(H139="Maternité",#REF!,0))))))))))))</f>
        <v>#REF!</v>
      </c>
      <c r="J139" s="145" t="e">
        <f>IF(H139="Demi CP",I139,IF(AND(H139="Déplacement",N139="Arrivée Chine",B139&gt;=#REF!,B139&lt;=#REF!),(D139-C139)+(F139-E139)-#REF!,IF(AND(H139="Déplacement",N139="Arrivée Chine",B139&gt;#REF!,B139&lt;#REF!),(D139-C139)+(F139-E139)-#REF!,IF(AND(H139="Déplacement",N139="Arrivée Chine",B139&gt;#REF!),(D139-C139)+(F139-E139)-#REF!,IF(AND(H139="Déplacement",((D139-C139)+(F139-E139))&lt;I139),I139,IF(AND(H139="Déplacement",N139="Arrivée Chine",B139&lt;#REF!),(D139-C139)+(F139-E139)-#REF!,IF(AND(H139="Déplacement",N139="Retour Chine",B139&gt;=#REF!,B139&lt;=#REF!),(D139-C139)+(F139-E139)+#REF!,IF(AND(H139="Déplacement",N139="Retour Chine",B139&gt;#REF!,B139&lt;#REF!),(D139-C139)+(F139-E139)+#REF!,IF(AND(H139="Déplacement",N139="Retour Chine",B139&gt;#REF!),(D139-C139)+(F139-E139)+#REF!,IF(AND(H139="Déplacement",((D139-C139)+(F139-E139))&lt;I139),I139,IF(AND(H139="Déplacement",N139="Retour Chine",B139&lt;#REF!),(D139-C139)+(F139-E139)+#REF!,(D139-C139)+(F139-E139))))))))))))</f>
        <v>#REF!</v>
      </c>
      <c r="K139" s="156" t="e">
        <f>IF(L139&gt;0,#REF!-L139,0)</f>
        <v>#REF!</v>
      </c>
      <c r="L139" s="157" t="e">
        <f>IF(OR(H139="Recup"),#REF!-J139,#REF!)</f>
        <v>#REF!</v>
      </c>
      <c r="M139" s="199"/>
      <c r="N139" s="200"/>
      <c r="O139" s="149" t="e">
        <f t="shared" si="7"/>
        <v>#REF!</v>
      </c>
      <c r="P139" s="150" t="str">
        <f t="shared" si="8"/>
        <v/>
      </c>
      <c r="Q139" s="361"/>
      <c r="R139" s="401"/>
      <c r="S139" s="201" t="s">
        <v>189</v>
      </c>
      <c r="T139" s="384"/>
      <c r="U139" s="386"/>
      <c r="V139" s="110">
        <v>1</v>
      </c>
      <c r="W139" s="98" t="e">
        <f>IF(M142="",J142*24,0)</f>
        <v>#REF!</v>
      </c>
      <c r="X139" s="111" t="s">
        <v>57</v>
      </c>
      <c r="Y139" s="112">
        <f>COUNTIF(H136:H140,"Arrêt")</f>
        <v>0</v>
      </c>
      <c r="Z139" s="107">
        <f>COUNTIF(H136:H140,"Férié")</f>
        <v>0</v>
      </c>
    </row>
    <row r="140" spans="1:29" s="41" customFormat="1" ht="15.75" hidden="1" customHeight="1" thickBot="1" x14ac:dyDescent="0.3">
      <c r="A140" s="143" t="s">
        <v>58</v>
      </c>
      <c r="B140" s="144">
        <v>43217</v>
      </c>
      <c r="C140" s="195">
        <v>0.375</v>
      </c>
      <c r="D140" s="196">
        <v>0.54166666666666663</v>
      </c>
      <c r="E140" s="196">
        <v>0.58333333333333337</v>
      </c>
      <c r="F140" s="197">
        <v>0.70833333333333337</v>
      </c>
      <c r="G140" s="378"/>
      <c r="H140" s="198" t="s">
        <v>44</v>
      </c>
      <c r="I140" s="146" t="e">
        <f>IF(H140="Normal",#REF!,IF(H140="Recup",#REF!,IF(H140="CP journée",#REF!,IF(H140="Enceinte",#REF!,IF(H140="temps partiel",#REF!,IF(H140="Sans solde",#REF!,IF(H140="Arrêt",#REF!,IF(H140="CP matin",#REF!,IF(H140="Déplacement",#REF!,IF(H140="CP Après-midi",#REF!,IF(H140="Férié",#REF!,IF(H140="Maternité",#REF!,0))))))))))))</f>
        <v>#REF!</v>
      </c>
      <c r="J140" s="145" t="e">
        <f>IF(H140="Demi CP",I140,IF(AND(H140="Déplacement",N140="Arrivée Chine",B140&gt;=#REF!,B140&lt;=#REF!),(D140-C140)+(F140-E140)-#REF!,IF(AND(H140="Déplacement",N140="Arrivée Chine",B140&gt;#REF!,B140&lt;#REF!),(D140-C140)+(F140-E140)-#REF!,IF(AND(H140="Déplacement",N140="Arrivée Chine",B140&gt;#REF!),(D140-C140)+(F140-E140)-#REF!,IF(AND(H140="Déplacement",((D140-C140)+(F140-E140))&lt;I140),I140,IF(AND(H140="Déplacement",N140="Arrivée Chine",B140&lt;#REF!),(D140-C140)+(F140-E140)-#REF!,IF(AND(H140="Déplacement",N140="Retour Chine",B140&gt;=#REF!,B140&lt;=#REF!),(D140-C140)+(F140-E140)+#REF!,IF(AND(H140="Déplacement",N140="Retour Chine",B140&gt;#REF!,B140&lt;#REF!),(D140-C140)+(F140-E140)+#REF!,IF(AND(H140="Déplacement",N140="Retour Chine",B140&gt;#REF!),(D140-C140)+(F140-E140)+#REF!,IF(AND(H140="Déplacement",((D140-C140)+(F140-E140))&lt;I140),I140,IF(AND(H140="Déplacement",N140="Retour Chine",B140&lt;#REF!),(D140-C140)+(F140-E140)+#REF!,(D140-C140)+(F140-E140))))))))))))</f>
        <v>#REF!</v>
      </c>
      <c r="K140" s="153" t="e">
        <f>IF(L140&gt;0,#REF!-L140,0)</f>
        <v>#REF!</v>
      </c>
      <c r="L140" s="154" t="e">
        <f>IF(OR(H140="Recup"),#REF!-J140,#REF!)</f>
        <v>#REF!</v>
      </c>
      <c r="M140" s="199"/>
      <c r="N140" s="200"/>
      <c r="O140" s="149" t="e">
        <f t="shared" si="7"/>
        <v>#REF!</v>
      </c>
      <c r="P140" s="150" t="str">
        <f t="shared" si="8"/>
        <v/>
      </c>
      <c r="Q140" s="361"/>
      <c r="R140" s="401"/>
      <c r="S140" s="201"/>
      <c r="T140" s="384"/>
      <c r="U140" s="386"/>
      <c r="V140" s="113" t="s">
        <v>3</v>
      </c>
      <c r="W140" s="114" t="e">
        <f>IF(G136="Enceinte",(SUM(L136:L140))-COUNTIF(H136:H140,"Recup")*#REF!,SUM(L136:L140))</f>
        <v>#REF!</v>
      </c>
      <c r="X140" s="115" t="s">
        <v>59</v>
      </c>
      <c r="Y140" s="116">
        <f>COUNTIF(H136:H140,"sans solde")</f>
        <v>0</v>
      </c>
      <c r="Z140" s="328" t="s">
        <v>148</v>
      </c>
    </row>
    <row r="141" spans="1:29" s="41" customFormat="1" ht="15.75" hidden="1" thickBot="1" x14ac:dyDescent="0.3">
      <c r="A141" s="143" t="s">
        <v>60</v>
      </c>
      <c r="B141" s="144">
        <v>43218</v>
      </c>
      <c r="C141" s="203"/>
      <c r="D141" s="204"/>
      <c r="E141" s="204"/>
      <c r="F141" s="205"/>
      <c r="G141" s="378"/>
      <c r="H141" s="206"/>
      <c r="I141" s="146">
        <f>IF(H141="Normal",#REF!,IF(H141="Recup",#REF!,IF(H141="CP journée",#REF!,IF(H141="Enceinte",#REF!,IF(H141="temps partiel",#REF!,IF(H141="Sans solde",#REF!,IF(H141="Arrêt",#REF!,IF(H141="CP matin",#REF!,IF(H141="Déplacement",#REF!,IF(H141="CP Après-midi",#REF!,IF(H141="Férié",#REF!,IF(H141="Maternité",#REF!,0))))))))))))</f>
        <v>0</v>
      </c>
      <c r="J141" s="145" t="e">
        <f>IF(H141="Demi CP",I141,IF(AND(H141="Déplacement",N141="Arrivée Chine",B141&gt;=#REF!,B141&lt;=#REF!),(D141-C141)+(F141-E141)-#REF!,IF(AND(H141="Déplacement",N141="Arrivée Chine",B141&gt;#REF!,B141&lt;#REF!),(D141-C141)+(F141-E141)-#REF!,IF(AND(H141="Déplacement",N141="Arrivée Chine",B141&gt;#REF!),(D141-C141)+(F141-E141)-#REF!,IF(AND(H141="Déplacement",((D141-C141)+(F141-E141))&lt;I141),I141,IF(AND(H141="Déplacement",N141="Arrivée Chine",B141&lt;#REF!),(D141-C141)+(F141-E141)-#REF!,IF(AND(H141="Déplacement",N141="Retour Chine",B141&gt;=#REF!,B141&lt;=#REF!),(D141-C141)+(F141-E141)+#REF!,IF(AND(H141="Déplacement",N141="Retour Chine",B141&gt;#REF!,B141&lt;#REF!),(D141-C141)+(F141-E141)+#REF!,IF(AND(H141="Déplacement",N141="Retour Chine",B141&gt;#REF!),(D141-C141)+(F141-E141)+#REF!,IF(AND(H141="Déplacement",((D141-C141)+(F141-E141))&lt;I141),I141,IF(AND(H141="Déplacement",N141="Retour Chine",B141&lt;#REF!),(D141-C141)+(F141-E141)+#REF!,(D141-C141)+(F141-E141))))))))))))</f>
        <v>#REF!</v>
      </c>
      <c r="K141" s="161" t="e">
        <f>IF(L141&gt;0,#REF!-L141,0)</f>
        <v>#REF!</v>
      </c>
      <c r="L141" s="162" t="e">
        <f>IF(OR(H141="Recup"),#REF!-J141,#REF!)</f>
        <v>#REF!</v>
      </c>
      <c r="M141" s="199"/>
      <c r="N141" s="200"/>
      <c r="O141" s="149" t="e">
        <f t="shared" si="7"/>
        <v>#REF!</v>
      </c>
      <c r="P141" s="150" t="str">
        <f t="shared" si="8"/>
        <v/>
      </c>
      <c r="Q141" s="361"/>
      <c r="R141" s="401"/>
      <c r="S141" s="201"/>
      <c r="T141" s="384"/>
      <c r="U141" s="386"/>
      <c r="V141" s="119" t="s">
        <v>61</v>
      </c>
      <c r="W141" s="120" t="e">
        <f>IF(AND(G136="Temps partiel",Y138&gt;0),Y138-W142-W138-W139,0)</f>
        <v>#REF!</v>
      </c>
      <c r="X141" s="121" t="s">
        <v>62</v>
      </c>
      <c r="Y141" s="122">
        <f>COUNTIF(H136:H140,"CP journée")+(COUNTIF(H136:H140,"CP matin"))/2+(COUNTIF(H136:H140,"CP Après-midi"))/2</f>
        <v>0</v>
      </c>
      <c r="Z141" s="329"/>
    </row>
    <row r="142" spans="1:29" s="41" customFormat="1" ht="15.75" hidden="1" thickBot="1" x14ac:dyDescent="0.3">
      <c r="A142" s="164" t="s">
        <v>64</v>
      </c>
      <c r="B142" s="165">
        <v>43219</v>
      </c>
      <c r="C142" s="207"/>
      <c r="D142" s="208"/>
      <c r="E142" s="208"/>
      <c r="F142" s="209"/>
      <c r="G142" s="379"/>
      <c r="H142" s="210"/>
      <c r="I142" s="166">
        <f>IF(H142="Normal",#REF!,IF(H142="Recup",#REF!,IF(H142="CP journée",#REF!,IF(H142="Enceinte",#REF!,IF(H142="temps partiel",#REF!,IF(H142="Sans solde",#REF!,IF(H142="Arrêt",#REF!,IF(H142="CP matin",#REF!,IF(H142="Déplacement",#REF!,IF(H142="CP Après-midi",#REF!,IF(H142="Férié",#REF!,IF(H142="Maternité",#REF!,0))))))))))))</f>
        <v>0</v>
      </c>
      <c r="J142" s="167" t="e">
        <f>IF(H142="Demi CP",I142,IF(AND(H142="Déplacement",N142="Arrivée Chine",B142&gt;=#REF!,B142&lt;=#REF!),(D142-C142)+(F142-E142)-#REF!,IF(AND(H142="Déplacement",N142="Arrivée Chine",B142&gt;#REF!,B142&lt;#REF!),(D142-C142)+(F142-E142)-#REF!,IF(AND(H142="Déplacement",N142="Arrivée Chine",B142&gt;#REF!),(D142-C142)+(F142-E142)-#REF!,IF(AND(H142="Déplacement",((D142-C142)+(F142-E142))&lt;I142),I142,IF(AND(H142="Déplacement",N142="Arrivée Chine",B142&lt;#REF!),(D142-C142)+(F142-E142)-#REF!,IF(AND(H142="Déplacement",N142="Retour Chine",B142&gt;=#REF!,B142&lt;=#REF!),(D142-C142)+(F142-E142)+#REF!,IF(AND(H142="Déplacement",N142="Retour Chine",B142&gt;#REF!,B142&lt;#REF!),(D142-C142)+(F142-E142)+#REF!,IF(AND(H142="Déplacement",N142="Retour Chine",B142&gt;#REF!),(D142-C142)+(F142-E142)+#REF!,IF(AND(H142="Déplacement",((D142-C142)+(F142-E142))&lt;I142),I142,IF(AND(H142="Déplacement",N142="Retour Chine",B142&lt;#REF!),(D142-C142)+(F142-E142)+#REF!,(D142-C142)+(F142-E142))))))))))))</f>
        <v>#REF!</v>
      </c>
      <c r="K142" s="168" t="e">
        <f>IF(L142&gt;0,#REF!-L142,0)</f>
        <v>#REF!</v>
      </c>
      <c r="L142" s="169" t="e">
        <f>IF(OR(H142="Recup"),#REF!-J142,#REF!)</f>
        <v>#REF!</v>
      </c>
      <c r="M142" s="211"/>
      <c r="N142" s="212"/>
      <c r="O142" s="170" t="e">
        <f t="shared" si="7"/>
        <v>#REF!</v>
      </c>
      <c r="P142" s="171" t="str">
        <f t="shared" si="8"/>
        <v/>
      </c>
      <c r="Q142" s="362"/>
      <c r="R142" s="402"/>
      <c r="S142" s="213"/>
      <c r="T142" s="384"/>
      <c r="U142" s="387"/>
      <c r="V142" s="129" t="s">
        <v>65</v>
      </c>
      <c r="W142" s="130" t="e">
        <f>IF(AND(G136="Temps partiel",Y138&gt;3),Y138-3-W138-W139,0)</f>
        <v>#REF!</v>
      </c>
      <c r="X142" s="131" t="s">
        <v>66</v>
      </c>
      <c r="Y142" s="132" t="e">
        <f>W136+(W137*1.25)+(W138*1.5)+(W139*2)+(W141*1.1)+(W142*1.25)</f>
        <v>#REF!</v>
      </c>
      <c r="Z142" s="294" t="e">
        <f>IF(SUM(J136:J142)*24-SUM(I136:I142)*24&lt;0,(SUM(J136:J142)*24-SUM(I136:I142)*24),0)</f>
        <v>#REF!</v>
      </c>
    </row>
    <row r="143" spans="1:29" s="41" customFormat="1" ht="30" hidden="1" customHeight="1" x14ac:dyDescent="0.3">
      <c r="A143" s="173" t="s">
        <v>43</v>
      </c>
      <c r="B143" s="134">
        <v>43220</v>
      </c>
      <c r="C143" s="188">
        <v>0.375</v>
      </c>
      <c r="D143" s="189">
        <v>0.54166666666666663</v>
      </c>
      <c r="E143" s="189">
        <v>0.58333333333333337</v>
      </c>
      <c r="F143" s="190">
        <v>0.73958333333333337</v>
      </c>
      <c r="G143" s="377"/>
      <c r="H143" s="191" t="s">
        <v>44</v>
      </c>
      <c r="I143" s="136" t="e">
        <f>IF(H143="Normal",#REF!,IF(H143="Recup",#REF!,IF(H143="CP journée",#REF!,IF(H143="Enceinte",#REF!,IF(H143="temps partiel",#REF!,IF(H143="Sans solde",#REF!,IF(H143="Arrêt",#REF!,IF(H143="CP matin",#REF!,IF(H143="Déplacement",#REF!,IF(H143="CP Après-midi",#REF!,IF(H143="Férié",#REF!,IF(H143="Maternité",#REF!,0))))))))))))</f>
        <v>#REF!</v>
      </c>
      <c r="J143" s="135" t="e">
        <f>IF(H143="Demi CP",I143,IF(AND(H143="Déplacement",N143="Arrivée Chine",B143&gt;=#REF!,B143&lt;=#REF!),(D143-C143)+(F143-E143)-#REF!,IF(AND(H143="Déplacement",N143="Arrivée Chine",B143&gt;#REF!,B143&lt;#REF!),(D143-C143)+(F143-E143)-#REF!,IF(AND(H143="Déplacement",N143="Arrivée Chine",B143&gt;#REF!),(D143-C143)+(F143-E143)-#REF!,IF(AND(H143="Déplacement",((D143-C143)+(F143-E143))&lt;I143),I143,IF(AND(H143="Déplacement",N143="Arrivée Chine",B143&lt;#REF!),(D143-C143)+(F143-E143)-#REF!,IF(AND(H143="Déplacement",N143="Retour Chine",B143&gt;=#REF!,B143&lt;=#REF!),(D143-C143)+(F143-E143)+#REF!,IF(AND(H143="Déplacement",N143="Retour Chine",B143&gt;#REF!,B143&lt;#REF!),(D143-C143)+(F143-E143)+#REF!,IF(AND(H143="Déplacement",N143="Retour Chine",B143&gt;#REF!),(D143-C143)+(F143-E143)+#REF!,IF(AND(H143="Déplacement",((D143-C143)+(F143-E143))&lt;I143),I143,IF(AND(H143="Déplacement",N143="Retour Chine",B143&lt;#REF!),(D143-C143)+(F143-E143)+#REF!,(D143-C143)+(F143-E143))))))))))))</f>
        <v>#REF!</v>
      </c>
      <c r="K143" s="137" t="e">
        <f>IF(L143&gt;0,#REF!-L143,0)</f>
        <v>#REF!</v>
      </c>
      <c r="L143" s="138" t="e">
        <f>IF(OR(H143="Recup"),#REF!-J143,#REF!)</f>
        <v>#REF!</v>
      </c>
      <c r="M143" s="192"/>
      <c r="N143" s="193"/>
      <c r="O143" s="139" t="e">
        <f t="shared" si="7"/>
        <v>#REF!</v>
      </c>
      <c r="P143" s="140" t="str">
        <f t="shared" si="8"/>
        <v/>
      </c>
      <c r="Q143" s="391" t="s">
        <v>45</v>
      </c>
      <c r="R143" s="400" t="s">
        <v>46</v>
      </c>
      <c r="S143" s="194" t="s">
        <v>183</v>
      </c>
      <c r="T143" s="383" t="s">
        <v>90</v>
      </c>
      <c r="U143" s="385" t="s">
        <v>91</v>
      </c>
      <c r="V143" s="86" t="s">
        <v>49</v>
      </c>
      <c r="W143" s="87" t="e">
        <f>IF(AND(G143="",(Y145)&gt;0),Y145-W144-W145,IF(AND(G143="Enceinte",(Y145)&gt;0),Y145-W144-W145,0))</f>
        <v>#REF!</v>
      </c>
      <c r="X143" s="88" t="s">
        <v>34</v>
      </c>
      <c r="Y143" s="89" t="e">
        <f>(SUM(I143:I147)*24+SUM(K143:K147)*24)</f>
        <v>#REF!</v>
      </c>
      <c r="Z143" s="90" t="s">
        <v>50</v>
      </c>
    </row>
    <row r="144" spans="1:29" s="41" customFormat="1" ht="15.75" hidden="1" thickBot="1" x14ac:dyDescent="0.3">
      <c r="A144" s="143" t="s">
        <v>51</v>
      </c>
      <c r="B144" s="144">
        <v>43221</v>
      </c>
      <c r="C144" s="195">
        <v>0.375</v>
      </c>
      <c r="D144" s="196">
        <v>0.54166666666666663</v>
      </c>
      <c r="E144" s="196">
        <v>0.58333333333333337</v>
      </c>
      <c r="F144" s="197">
        <v>0.70833333333333337</v>
      </c>
      <c r="G144" s="378"/>
      <c r="H144" s="198" t="s">
        <v>44</v>
      </c>
      <c r="I144" s="146" t="e">
        <f>IF(H144="Normal",#REF!,IF(H144="Recup",#REF!,IF(H144="CP journée",#REF!,IF(H144="Enceinte",#REF!,IF(H144="temps partiel",#REF!,IF(H144="Sans solde",#REF!,IF(H144="Arrêt",#REF!,IF(H144="CP matin",#REF!,IF(H144="Déplacement",#REF!,IF(H144="CP Après-midi",#REF!,IF(H144="Férié",#REF!,IF(H144="Maternité",#REF!,0))))))))))))</f>
        <v>#REF!</v>
      </c>
      <c r="J144" s="145" t="e">
        <f>IF(H144="Demi CP",I144,IF(AND(H144="Déplacement",N144="Arrivée Chine",B144&gt;=#REF!,B144&lt;=#REF!),(D144-C144)+(F144-E144)-#REF!,IF(AND(H144="Déplacement",N144="Arrivée Chine",B144&gt;#REF!,B144&lt;#REF!),(D144-C144)+(F144-E144)-#REF!,IF(AND(H144="Déplacement",N144="Arrivée Chine",B144&gt;#REF!),(D144-C144)+(F144-E144)-#REF!,IF(AND(H144="Déplacement",((D144-C144)+(F144-E144))&lt;I144),I144,IF(AND(H144="Déplacement",N144="Arrivée Chine",B144&lt;#REF!),(D144-C144)+(F144-E144)-#REF!,IF(AND(H144="Déplacement",N144="Retour Chine",B144&gt;=#REF!,B144&lt;=#REF!),(D144-C144)+(F144-E144)+#REF!,IF(AND(H144="Déplacement",N144="Retour Chine",B144&gt;#REF!,B144&lt;#REF!),(D144-C144)+(F144-E144)+#REF!,IF(AND(H144="Déplacement",N144="Retour Chine",B144&gt;#REF!),(D144-C144)+(F144-E144)+#REF!,IF(AND(H144="Déplacement",((D144-C144)+(F144-E144))&lt;I144),I144,IF(AND(H144="Déplacement",N144="Retour Chine",B144&lt;#REF!),(D144-C144)+(F144-E144)+#REF!,(D144-C144)+(F144-E144))))))))))))</f>
        <v>#REF!</v>
      </c>
      <c r="K144" s="147" t="e">
        <f>IF(L144&gt;0,#REF!-L144,0)</f>
        <v>#REF!</v>
      </c>
      <c r="L144" s="148" t="e">
        <f>IF(OR(H144="Recup"),#REF!-J144,#REF!)</f>
        <v>#REF!</v>
      </c>
      <c r="M144" s="199"/>
      <c r="N144" s="200"/>
      <c r="O144" s="149" t="e">
        <f t="shared" si="7"/>
        <v>#REF!</v>
      </c>
      <c r="P144" s="150" t="str">
        <f t="shared" si="8"/>
        <v/>
      </c>
      <c r="Q144" s="361"/>
      <c r="R144" s="401"/>
      <c r="S144" s="201"/>
      <c r="T144" s="384"/>
      <c r="U144" s="386"/>
      <c r="V144" s="97" t="s">
        <v>52</v>
      </c>
      <c r="W144" s="98" t="e">
        <f>IF(AND(G143="",(Y144-35)&gt;0),(Y144-35-W145-W146),IF(AND(G143="Enceinte",(Y144-35)&gt;0),(Y144-35-W145-W146),0))</f>
        <v>#REF!</v>
      </c>
      <c r="X144" s="99" t="s">
        <v>35</v>
      </c>
      <c r="Y144" s="100" t="e">
        <f>(SUM(J143:J149))*24-(SUM(O143:O149))*24</f>
        <v>#REF!</v>
      </c>
      <c r="Z144" s="101">
        <f>SUM(P143:P149)</f>
        <v>0</v>
      </c>
    </row>
    <row r="145" spans="1:29" s="41" customFormat="1" ht="15.75" hidden="1" thickBot="1" x14ac:dyDescent="0.3">
      <c r="A145" s="143" t="s">
        <v>53</v>
      </c>
      <c r="B145" s="144">
        <v>43222</v>
      </c>
      <c r="C145" s="195">
        <v>0.375</v>
      </c>
      <c r="D145" s="196">
        <v>0.54166666666666663</v>
      </c>
      <c r="E145" s="196">
        <v>0.58333333333333337</v>
      </c>
      <c r="F145" s="197">
        <v>0.70833333333333337</v>
      </c>
      <c r="G145" s="378"/>
      <c r="H145" s="198" t="s">
        <v>44</v>
      </c>
      <c r="I145" s="146" t="e">
        <f>IF(H145="Normal",#REF!,IF(H145="Recup",#REF!,IF(H145="CP journée",#REF!,IF(H145="Enceinte",#REF!,IF(H145="temps partiel",#REF!,IF(H145="Sans solde",#REF!,IF(H145="Arrêt",#REF!,IF(H145="CP matin",#REF!,IF(H145="Déplacement",#REF!,IF(H145="CP Après-midi",#REF!,IF(H145="Férié",#REF!,IF(H145="Maternité",#REF!,0))))))))))))</f>
        <v>#REF!</v>
      </c>
      <c r="J145" s="145" t="e">
        <f>IF(H145="Demi CP",I145,IF(AND(H145="Déplacement",N145="Arrivée Chine",B145&gt;=#REF!,B145&lt;=#REF!),(D145-C145)+(F145-E145)-#REF!,IF(AND(H145="Déplacement",N145="Arrivée Chine",B145&gt;#REF!,B145&lt;#REF!),(D145-C145)+(F145-E145)-#REF!,IF(AND(H145="Déplacement",N145="Arrivée Chine",B145&gt;#REF!),(D145-C145)+(F145-E145)-#REF!,IF(AND(H145="Déplacement",((D145-C145)+(F145-E145))&lt;I145),I145,IF(AND(H145="Déplacement",N145="Arrivée Chine",B145&lt;#REF!),(D145-C145)+(F145-E145)-#REF!,IF(AND(H145="Déplacement",N145="Retour Chine",B145&gt;=#REF!,B145&lt;=#REF!),(D145-C145)+(F145-E145)+#REF!,IF(AND(H145="Déplacement",N145="Retour Chine",B145&gt;#REF!,B145&lt;#REF!),(D145-C145)+(F145-E145)+#REF!,IF(AND(H145="Déplacement",N145="Retour Chine",B145&gt;#REF!),(D145-C145)+(F145-E145)+#REF!,IF(AND(H145="Déplacement",((D145-C145)+(F145-E145))&lt;I145),I145,IF(AND(H145="Déplacement",N145="Retour Chine",B145&lt;#REF!),(D145-C145)+(F145-E145)+#REF!,(D145-C145)+(F145-E145))))))))))))</f>
        <v>#REF!</v>
      </c>
      <c r="K145" s="153" t="e">
        <f>IF(L145&gt;0,#REF!-L145,0)</f>
        <v>#REF!</v>
      </c>
      <c r="L145" s="154" t="e">
        <f>IF(OR(H145="Recup"),#REF!-J145,#REF!)</f>
        <v>#REF!</v>
      </c>
      <c r="M145" s="199"/>
      <c r="N145" s="200"/>
      <c r="O145" s="149" t="e">
        <f t="shared" si="7"/>
        <v>#REF!</v>
      </c>
      <c r="P145" s="150" t="str">
        <f t="shared" si="8"/>
        <v/>
      </c>
      <c r="Q145" s="361"/>
      <c r="R145" s="401"/>
      <c r="S145" s="201"/>
      <c r="T145" s="384"/>
      <c r="U145" s="386"/>
      <c r="V145" s="104">
        <v>0.5</v>
      </c>
      <c r="W145" s="98" t="e">
        <f>IF((Y144-43)&lt;0,0,(Y144-43))</f>
        <v>#REF!</v>
      </c>
      <c r="X145" s="105" t="s">
        <v>54</v>
      </c>
      <c r="Y145" s="106" t="e">
        <f>(Y144-Y143)-J149*24</f>
        <v>#REF!</v>
      </c>
      <c r="Z145" s="107" t="s">
        <v>55</v>
      </c>
    </row>
    <row r="146" spans="1:29" s="41" customFormat="1" ht="15.75" hidden="1" thickBot="1" x14ac:dyDescent="0.3">
      <c r="A146" s="143" t="s">
        <v>56</v>
      </c>
      <c r="B146" s="144">
        <v>43223</v>
      </c>
      <c r="C146" s="195">
        <v>0.375</v>
      </c>
      <c r="D146" s="196">
        <v>0.54166666666666663</v>
      </c>
      <c r="E146" s="196">
        <v>0.58333333333333337</v>
      </c>
      <c r="F146" s="197">
        <v>0.70833333333333337</v>
      </c>
      <c r="G146" s="378"/>
      <c r="H146" s="202" t="s">
        <v>44</v>
      </c>
      <c r="I146" s="146" t="e">
        <f>IF(H146="Normal",#REF!,IF(H146="Recup",#REF!,IF(H146="CP journée",#REF!,IF(H146="Enceinte",#REF!,IF(H146="temps partiel",#REF!,IF(H146="Sans solde",#REF!,IF(H146="Arrêt",#REF!,IF(H146="CP matin",#REF!,IF(H146="Déplacement",#REF!,IF(H146="CP Après-midi",#REF!,IF(H146="Férié",#REF!,IF(H146="Maternité",#REF!,0))))))))))))</f>
        <v>#REF!</v>
      </c>
      <c r="J146" s="145" t="e">
        <f>IF(H146="Demi CP",I146,IF(AND(H146="Déplacement",N146="Arrivée Chine",B146&gt;=#REF!,B146&lt;=#REF!),(D146-C146)+(F146-E146)-#REF!,IF(AND(H146="Déplacement",N146="Arrivée Chine",B146&gt;#REF!,B146&lt;#REF!),(D146-C146)+(F146-E146)-#REF!,IF(AND(H146="Déplacement",N146="Arrivée Chine",B146&gt;#REF!),(D146-C146)+(F146-E146)-#REF!,IF(AND(H146="Déplacement",((D146-C146)+(F146-E146))&lt;I146),I146,IF(AND(H146="Déplacement",N146="Arrivée Chine",B146&lt;#REF!),(D146-C146)+(F146-E146)-#REF!,IF(AND(H146="Déplacement",N146="Retour Chine",B146&gt;=#REF!,B146&lt;=#REF!),(D146-C146)+(F146-E146)+#REF!,IF(AND(H146="Déplacement",N146="Retour Chine",B146&gt;#REF!,B146&lt;#REF!),(D146-C146)+(F146-E146)+#REF!,IF(AND(H146="Déplacement",N146="Retour Chine",B146&gt;#REF!),(D146-C146)+(F146-E146)+#REF!,IF(AND(H146="Déplacement",((D146-C146)+(F146-E146))&lt;I146),I146,IF(AND(H146="Déplacement",N146="Retour Chine",B146&lt;#REF!),(D146-C146)+(F146-E146)+#REF!,(D146-C146)+(F146-E146))))))))))))</f>
        <v>#REF!</v>
      </c>
      <c r="K146" s="156" t="e">
        <f>IF(L146&gt;0,#REF!-L146,0)</f>
        <v>#REF!</v>
      </c>
      <c r="L146" s="157" t="e">
        <f>IF(OR(H146="Recup"),#REF!-J146,#REF!)</f>
        <v>#REF!</v>
      </c>
      <c r="M146" s="199"/>
      <c r="N146" s="200"/>
      <c r="O146" s="149" t="e">
        <f t="shared" si="7"/>
        <v>#REF!</v>
      </c>
      <c r="P146" s="150" t="str">
        <f t="shared" si="8"/>
        <v/>
      </c>
      <c r="Q146" s="361"/>
      <c r="R146" s="401"/>
      <c r="S146" s="201"/>
      <c r="T146" s="384"/>
      <c r="U146" s="386"/>
      <c r="V146" s="110">
        <v>1</v>
      </c>
      <c r="W146" s="98" t="e">
        <f>IF(M149="",J149*24,0)</f>
        <v>#REF!</v>
      </c>
      <c r="X146" s="111" t="s">
        <v>57</v>
      </c>
      <c r="Y146" s="112">
        <f>COUNTIF(H143:H147,"Arrêt")</f>
        <v>0</v>
      </c>
      <c r="Z146" s="107">
        <f>COUNTIF(H143:H147,"Férié")</f>
        <v>0</v>
      </c>
    </row>
    <row r="147" spans="1:29" s="41" customFormat="1" ht="15.75" hidden="1" customHeight="1" thickBot="1" x14ac:dyDescent="0.3">
      <c r="A147" s="143" t="s">
        <v>58</v>
      </c>
      <c r="B147" s="144">
        <v>43224</v>
      </c>
      <c r="C147" s="195">
        <v>0.375</v>
      </c>
      <c r="D147" s="196">
        <v>0.54166666666666663</v>
      </c>
      <c r="E147" s="196">
        <v>0.58333333333333337</v>
      </c>
      <c r="F147" s="197">
        <v>0.70833333333333337</v>
      </c>
      <c r="G147" s="378"/>
      <c r="H147" s="198" t="s">
        <v>44</v>
      </c>
      <c r="I147" s="146" t="e">
        <f>IF(H147="Normal",#REF!,IF(H147="Recup",#REF!,IF(H147="CP journée",#REF!,IF(H147="Enceinte",#REF!,IF(H147="temps partiel",#REF!,IF(H147="Sans solde",#REF!,IF(H147="Arrêt",#REF!,IF(H147="CP matin",#REF!,IF(H147="Déplacement",#REF!,IF(H147="CP Après-midi",#REF!,IF(H147="Férié",#REF!,IF(H147="Maternité",#REF!,0))))))))))))</f>
        <v>#REF!</v>
      </c>
      <c r="J147" s="145" t="e">
        <f>IF(H147="Demi CP",I147,IF(AND(H147="Déplacement",N147="Arrivée Chine",B147&gt;=#REF!,B147&lt;=#REF!),(D147-C147)+(F147-E147)-#REF!,IF(AND(H147="Déplacement",N147="Arrivée Chine",B147&gt;#REF!,B147&lt;#REF!),(D147-C147)+(F147-E147)-#REF!,IF(AND(H147="Déplacement",N147="Arrivée Chine",B147&gt;#REF!),(D147-C147)+(F147-E147)-#REF!,IF(AND(H147="Déplacement",((D147-C147)+(F147-E147))&lt;I147),I147,IF(AND(H147="Déplacement",N147="Arrivée Chine",B147&lt;#REF!),(D147-C147)+(F147-E147)-#REF!,IF(AND(H147="Déplacement",N147="Retour Chine",B147&gt;=#REF!,B147&lt;=#REF!),(D147-C147)+(F147-E147)+#REF!,IF(AND(H147="Déplacement",N147="Retour Chine",B147&gt;#REF!,B147&lt;#REF!),(D147-C147)+(F147-E147)+#REF!,IF(AND(H147="Déplacement",N147="Retour Chine",B147&gt;#REF!),(D147-C147)+(F147-E147)+#REF!,IF(AND(H147="Déplacement",((D147-C147)+(F147-E147))&lt;I147),I147,IF(AND(H147="Déplacement",N147="Retour Chine",B147&lt;#REF!),(D147-C147)+(F147-E147)+#REF!,(D147-C147)+(F147-E147))))))))))))</f>
        <v>#REF!</v>
      </c>
      <c r="K147" s="153" t="e">
        <f>IF(L147&gt;0,#REF!-L147,0)</f>
        <v>#REF!</v>
      </c>
      <c r="L147" s="154" t="e">
        <f>IF(OR(H147="Recup"),#REF!-J147,#REF!)</f>
        <v>#REF!</v>
      </c>
      <c r="M147" s="199"/>
      <c r="N147" s="200"/>
      <c r="O147" s="149" t="e">
        <f t="shared" si="7"/>
        <v>#REF!</v>
      </c>
      <c r="P147" s="150" t="str">
        <f t="shared" si="8"/>
        <v/>
      </c>
      <c r="Q147" s="361"/>
      <c r="R147" s="401"/>
      <c r="S147" s="201"/>
      <c r="T147" s="384"/>
      <c r="U147" s="386"/>
      <c r="V147" s="113" t="s">
        <v>3</v>
      </c>
      <c r="W147" s="114" t="e">
        <f>IF(G143="Enceinte",(SUM(L143:L147))-COUNTIF(H143:H147,"Recup")*#REF!,SUM(L143:L147))</f>
        <v>#REF!</v>
      </c>
      <c r="X147" s="115" t="s">
        <v>59</v>
      </c>
      <c r="Y147" s="116">
        <f>COUNTIF(H143:H147,"sans solde")</f>
        <v>0</v>
      </c>
      <c r="Z147" s="328" t="s">
        <v>148</v>
      </c>
    </row>
    <row r="148" spans="1:29" s="41" customFormat="1" ht="15.75" hidden="1" thickBot="1" x14ac:dyDescent="0.3">
      <c r="A148" s="143" t="s">
        <v>60</v>
      </c>
      <c r="B148" s="144">
        <v>43225</v>
      </c>
      <c r="C148" s="203"/>
      <c r="D148" s="204"/>
      <c r="E148" s="204"/>
      <c r="F148" s="205"/>
      <c r="G148" s="378"/>
      <c r="H148" s="206"/>
      <c r="I148" s="146">
        <f>IF(H148="Normal",#REF!,IF(H148="Recup",#REF!,IF(H148="CP journée",#REF!,IF(H148="Enceinte",#REF!,IF(H148="temps partiel",#REF!,IF(H148="Sans solde",#REF!,IF(H148="Arrêt",#REF!,IF(H148="CP matin",#REF!,IF(H148="Déplacement",#REF!,IF(H148="CP Après-midi",#REF!,IF(H148="Férié",#REF!,IF(H148="Maternité",#REF!,0))))))))))))</f>
        <v>0</v>
      </c>
      <c r="J148" s="145" t="e">
        <f>IF(H148="Demi CP",I148,IF(AND(H148="Déplacement",N148="Arrivée Chine",B148&gt;=#REF!,B148&lt;=#REF!),(D148-C148)+(F148-E148)-#REF!,IF(AND(H148="Déplacement",N148="Arrivée Chine",B148&gt;#REF!,B148&lt;#REF!),(D148-C148)+(F148-E148)-#REF!,IF(AND(H148="Déplacement",N148="Arrivée Chine",B148&gt;#REF!),(D148-C148)+(F148-E148)-#REF!,IF(AND(H148="Déplacement",((D148-C148)+(F148-E148))&lt;I148),I148,IF(AND(H148="Déplacement",N148="Arrivée Chine",B148&lt;#REF!),(D148-C148)+(F148-E148)-#REF!,IF(AND(H148="Déplacement",N148="Retour Chine",B148&gt;=#REF!,B148&lt;=#REF!),(D148-C148)+(F148-E148)+#REF!,IF(AND(H148="Déplacement",N148="Retour Chine",B148&gt;#REF!,B148&lt;#REF!),(D148-C148)+(F148-E148)+#REF!,IF(AND(H148="Déplacement",N148="Retour Chine",B148&gt;#REF!),(D148-C148)+(F148-E148)+#REF!,IF(AND(H148="Déplacement",((D148-C148)+(F148-E148))&lt;I148),I148,IF(AND(H148="Déplacement",N148="Retour Chine",B148&lt;#REF!),(D148-C148)+(F148-E148)+#REF!,(D148-C148)+(F148-E148))))))))))))</f>
        <v>#REF!</v>
      </c>
      <c r="K148" s="161" t="e">
        <f>IF(L148&gt;0,#REF!-L148,0)</f>
        <v>#REF!</v>
      </c>
      <c r="L148" s="162" t="e">
        <f>IF(OR(H148="Recup"),#REF!-J148,#REF!)</f>
        <v>#REF!</v>
      </c>
      <c r="M148" s="199"/>
      <c r="N148" s="200"/>
      <c r="O148" s="149" t="e">
        <f t="shared" si="7"/>
        <v>#REF!</v>
      </c>
      <c r="P148" s="150" t="str">
        <f t="shared" si="8"/>
        <v/>
      </c>
      <c r="Q148" s="361"/>
      <c r="R148" s="401"/>
      <c r="S148" s="201"/>
      <c r="T148" s="384"/>
      <c r="U148" s="386"/>
      <c r="V148" s="119" t="s">
        <v>61</v>
      </c>
      <c r="W148" s="120" t="e">
        <f>IF(AND(G143="Temps partiel",Y145&gt;0),Y145-W149-W145-W146,0)</f>
        <v>#REF!</v>
      </c>
      <c r="X148" s="121" t="s">
        <v>62</v>
      </c>
      <c r="Y148" s="122">
        <f>COUNTIF(H143:H147,"CP journée")+(COUNTIF(H143:H147,"CP matin"))/2+(COUNTIF(H143:H147,"CP Après-midi"))/2</f>
        <v>0</v>
      </c>
      <c r="Z148" s="329"/>
      <c r="AB148" s="179" t="s">
        <v>90</v>
      </c>
      <c r="AC148" s="179" t="s">
        <v>163</v>
      </c>
    </row>
    <row r="149" spans="1:29" s="41" customFormat="1" ht="15.75" hidden="1" thickBot="1" x14ac:dyDescent="0.3">
      <c r="A149" s="164" t="s">
        <v>64</v>
      </c>
      <c r="B149" s="165">
        <v>43226</v>
      </c>
      <c r="C149" s="207"/>
      <c r="D149" s="208"/>
      <c r="E149" s="208"/>
      <c r="F149" s="209"/>
      <c r="G149" s="379"/>
      <c r="H149" s="210"/>
      <c r="I149" s="166">
        <f>IF(H149="Normal",#REF!,IF(H149="Recup",#REF!,IF(H149="CP journée",#REF!,IF(H149="Enceinte",#REF!,IF(H149="temps partiel",#REF!,IF(H149="Sans solde",#REF!,IF(H149="Arrêt",#REF!,IF(H149="CP matin",#REF!,IF(H149="Déplacement",#REF!,IF(H149="CP Après-midi",#REF!,IF(H149="Férié",#REF!,IF(H149="Maternité",#REF!,0))))))))))))</f>
        <v>0</v>
      </c>
      <c r="J149" s="167" t="e">
        <f>IF(H149="Demi CP",I149,IF(AND(H149="Déplacement",N149="Arrivée Chine",B149&gt;=#REF!,B149&lt;=#REF!),(D149-C149)+(F149-E149)-#REF!,IF(AND(H149="Déplacement",N149="Arrivée Chine",B149&gt;#REF!,B149&lt;#REF!),(D149-C149)+(F149-E149)-#REF!,IF(AND(H149="Déplacement",N149="Arrivée Chine",B149&gt;#REF!),(D149-C149)+(F149-E149)-#REF!,IF(AND(H149="Déplacement",((D149-C149)+(F149-E149))&lt;I149),I149,IF(AND(H149="Déplacement",N149="Arrivée Chine",B149&lt;#REF!),(D149-C149)+(F149-E149)-#REF!,IF(AND(H149="Déplacement",N149="Retour Chine",B149&gt;=#REF!,B149&lt;=#REF!),(D149-C149)+(F149-E149)+#REF!,IF(AND(H149="Déplacement",N149="Retour Chine",B149&gt;#REF!,B149&lt;#REF!),(D149-C149)+(F149-E149)+#REF!,IF(AND(H149="Déplacement",N149="Retour Chine",B149&gt;#REF!),(D149-C149)+(F149-E149)+#REF!,IF(AND(H149="Déplacement",((D149-C149)+(F149-E149))&lt;I149),I149,IF(AND(H149="Déplacement",N149="Retour Chine",B149&lt;#REF!),(D149-C149)+(F149-E149)+#REF!,(D149-C149)+(F149-E149))))))))))))</f>
        <v>#REF!</v>
      </c>
      <c r="K149" s="168" t="e">
        <f>IF(L149&gt;0,#REF!-L149,0)</f>
        <v>#REF!</v>
      </c>
      <c r="L149" s="169" t="e">
        <f>IF(OR(H149="Recup"),#REF!-J149,#REF!)</f>
        <v>#REF!</v>
      </c>
      <c r="M149" s="211"/>
      <c r="N149" s="212"/>
      <c r="O149" s="170" t="e">
        <f t="shared" si="7"/>
        <v>#REF!</v>
      </c>
      <c r="P149" s="171" t="str">
        <f t="shared" si="8"/>
        <v/>
      </c>
      <c r="Q149" s="362"/>
      <c r="R149" s="402"/>
      <c r="S149" s="213"/>
      <c r="T149" s="384"/>
      <c r="U149" s="387"/>
      <c r="V149" s="129" t="s">
        <v>65</v>
      </c>
      <c r="W149" s="130" t="e">
        <f>IF(AND(G143="Temps partiel",Y145&gt;3),Y145-3-W145-W146,0)</f>
        <v>#REF!</v>
      </c>
      <c r="X149" s="131" t="s">
        <v>66</v>
      </c>
      <c r="Y149" s="132" t="e">
        <f>W143+(W144*1.25)+(W145*1.5)+(W146*2)+(W148*1.1)+(W149*1.25)</f>
        <v>#REF!</v>
      </c>
      <c r="Z149" s="294" t="e">
        <f>IF(SUM(J143:J149)*24-SUM(I143:I149)*24&lt;0,(SUM(J143:J149)*24-SUM(I143:I149)*24),0)</f>
        <v>#REF!</v>
      </c>
      <c r="AB149" s="179"/>
      <c r="AC149" s="179"/>
    </row>
    <row r="150" spans="1:29" s="41" customFormat="1" ht="30" hidden="1" customHeight="1" x14ac:dyDescent="0.3">
      <c r="A150" s="133" t="s">
        <v>43</v>
      </c>
      <c r="B150" s="134">
        <v>43227</v>
      </c>
      <c r="C150" s="188"/>
      <c r="D150" s="189"/>
      <c r="E150" s="189"/>
      <c r="F150" s="190"/>
      <c r="G150" s="377"/>
      <c r="H150" s="191" t="s">
        <v>143</v>
      </c>
      <c r="I150" s="136" t="e">
        <f>IF(H150="Normal",#REF!,IF(H150="Recup",#REF!,IF(H150="CP journée",#REF!,IF(H150="Enceinte",#REF!,IF(H150="temps partiel",#REF!,IF(H150="Sans solde",#REF!,IF(H150="Arrêt",#REF!,IF(H150="CP matin",#REF!,IF(H150="Déplacement",#REF!,IF(H150="CP Après-midi",#REF!,IF(H150="Férié",#REF!,IF(H150="Maternité",#REF!,0))))))))))))</f>
        <v>#REF!</v>
      </c>
      <c r="J150" s="135" t="e">
        <f>IF(H150="Demi CP",I150,IF(AND(H150="Déplacement",N150="Arrivée Chine",B150&gt;=#REF!,B150&lt;=#REF!),(D150-C150)+(F150-E150)-#REF!,IF(AND(H150="Déplacement",N150="Arrivée Chine",B150&gt;#REF!,B150&lt;#REF!),(D150-C150)+(F150-E150)-#REF!,IF(AND(H150="Déplacement",N150="Arrivée Chine",B150&gt;#REF!),(D150-C150)+(F150-E150)-#REF!,IF(AND(H150="Déplacement",((D150-C150)+(F150-E150))&lt;I150),I150,IF(AND(H150="Déplacement",N150="Arrivée Chine",B150&lt;#REF!),(D150-C150)+(F150-E150)-#REF!,IF(AND(H150="Déplacement",N150="Retour Chine",B150&gt;=#REF!,B150&lt;=#REF!),(D150-C150)+(F150-E150)+#REF!,IF(AND(H150="Déplacement",N150="Retour Chine",B150&gt;#REF!,B150&lt;#REF!),(D150-C150)+(F150-E150)+#REF!,IF(AND(H150="Déplacement",N150="Retour Chine",B150&gt;#REF!),(D150-C150)+(F150-E150)+#REF!,IF(AND(H150="Déplacement",((D150-C150)+(F150-E150))&lt;I150),I150,IF(AND(H150="Déplacement",N150="Retour Chine",B150&lt;#REF!),(D150-C150)+(F150-E150)+#REF!,(D150-C150)+(F150-E150))))))))))))</f>
        <v>#REF!</v>
      </c>
      <c r="K150" s="137" t="e">
        <f>IF(L150&gt;0,#REF!-L150,0)</f>
        <v>#REF!</v>
      </c>
      <c r="L150" s="138" t="e">
        <f>IF(OR(H150="Recup"),#REF!-J150,#REF!)</f>
        <v>#REF!</v>
      </c>
      <c r="M150" s="192"/>
      <c r="N150" s="193"/>
      <c r="O150" s="139" t="e">
        <f t="shared" si="7"/>
        <v>#REF!</v>
      </c>
      <c r="P150" s="140" t="str">
        <f t="shared" si="8"/>
        <v/>
      </c>
      <c r="Q150" s="360" t="s">
        <v>45</v>
      </c>
      <c r="R150" s="400" t="s">
        <v>46</v>
      </c>
      <c r="S150" s="194"/>
      <c r="T150" s="383" t="s">
        <v>90</v>
      </c>
      <c r="U150" s="385" t="s">
        <v>93</v>
      </c>
      <c r="V150" s="86" t="s">
        <v>49</v>
      </c>
      <c r="W150" s="87" t="e">
        <f>IF(AND(G150="",(Y152)&gt;0),Y152-W151-W152,IF(AND(G150="Enceinte",(Y152)&gt;0),Y152-W151-W152,0))</f>
        <v>#REF!</v>
      </c>
      <c r="X150" s="88" t="s">
        <v>34</v>
      </c>
      <c r="Y150" s="89" t="e">
        <f>(SUM(I150:I154)*24+SUM(K150:K154)*24)</f>
        <v>#REF!</v>
      </c>
      <c r="Z150" s="90" t="s">
        <v>50</v>
      </c>
      <c r="AB150" s="141" t="s">
        <v>49</v>
      </c>
      <c r="AC150" s="142" t="e">
        <f>W143+W150+W157+W164</f>
        <v>#REF!</v>
      </c>
    </row>
    <row r="151" spans="1:29" s="41" customFormat="1" ht="15.75" hidden="1" thickBot="1" x14ac:dyDescent="0.3">
      <c r="A151" s="143" t="s">
        <v>51</v>
      </c>
      <c r="B151" s="144">
        <v>43228</v>
      </c>
      <c r="C151" s="195">
        <v>0.375</v>
      </c>
      <c r="D151" s="196">
        <v>0.54166666666666663</v>
      </c>
      <c r="E151" s="196">
        <v>0.58333333333333337</v>
      </c>
      <c r="F151" s="197">
        <v>0.70833333333333337</v>
      </c>
      <c r="G151" s="378"/>
      <c r="H151" s="198" t="s">
        <v>44</v>
      </c>
      <c r="I151" s="146" t="e">
        <f>IF(H151="Normal",#REF!,IF(H151="Recup",#REF!,IF(H151="CP journée",#REF!,IF(H151="Enceinte",#REF!,IF(H151="temps partiel",#REF!,IF(H151="Sans solde",#REF!,IF(H151="Arrêt",#REF!,IF(H151="CP matin",#REF!,IF(H151="Déplacement",#REF!,IF(H151="CP Après-midi",#REF!,IF(H151="Férié",#REF!,IF(H151="Maternité",#REF!,0))))))))))))</f>
        <v>#REF!</v>
      </c>
      <c r="J151" s="145" t="e">
        <f>IF(H151="Demi CP",I151,IF(AND(H151="Déplacement",N151="Arrivée Chine",B151&gt;=#REF!,B151&lt;=#REF!),(D151-C151)+(F151-E151)-#REF!,IF(AND(H151="Déplacement",N151="Arrivée Chine",B151&gt;#REF!,B151&lt;#REF!),(D151-C151)+(F151-E151)-#REF!,IF(AND(H151="Déplacement",N151="Arrivée Chine",B151&gt;#REF!),(D151-C151)+(F151-E151)-#REF!,IF(AND(H151="Déplacement",((D151-C151)+(F151-E151))&lt;I151),I151,IF(AND(H151="Déplacement",N151="Arrivée Chine",B151&lt;#REF!),(D151-C151)+(F151-E151)-#REF!,IF(AND(H151="Déplacement",N151="Retour Chine",B151&gt;=#REF!,B151&lt;=#REF!),(D151-C151)+(F151-E151)+#REF!,IF(AND(H151="Déplacement",N151="Retour Chine",B151&gt;#REF!,B151&lt;#REF!),(D151-C151)+(F151-E151)+#REF!,IF(AND(H151="Déplacement",N151="Retour Chine",B151&gt;#REF!),(D151-C151)+(F151-E151)+#REF!,IF(AND(H151="Déplacement",((D151-C151)+(F151-E151))&lt;I151),I151,IF(AND(H151="Déplacement",N151="Retour Chine",B151&lt;#REF!),(D151-C151)+(F151-E151)+#REF!,(D151-C151)+(F151-E151))))))))))))</f>
        <v>#REF!</v>
      </c>
      <c r="K151" s="147" t="e">
        <f>IF(L151&gt;0,#REF!-L151,0)</f>
        <v>#REF!</v>
      </c>
      <c r="L151" s="148" t="e">
        <f>IF(OR(H151="Recup"),#REF!-J151,#REF!)</f>
        <v>#REF!</v>
      </c>
      <c r="M151" s="199"/>
      <c r="N151" s="200"/>
      <c r="O151" s="149" t="e">
        <f t="shared" si="7"/>
        <v>#REF!</v>
      </c>
      <c r="P151" s="150" t="str">
        <f t="shared" si="8"/>
        <v/>
      </c>
      <c r="Q151" s="361"/>
      <c r="R151" s="401"/>
      <c r="S151" s="201"/>
      <c r="T151" s="384"/>
      <c r="U151" s="386"/>
      <c r="V151" s="97" t="s">
        <v>52</v>
      </c>
      <c r="W151" s="98" t="e">
        <f>IF(AND(G150="",(Y151-35)&gt;0),(Y151-35-W152-W153),IF(AND(G150="Enceinte",(Y151-35)&gt;0),(Y151-35-W152-W153),0))</f>
        <v>#REF!</v>
      </c>
      <c r="X151" s="99" t="s">
        <v>35</v>
      </c>
      <c r="Y151" s="100" t="e">
        <f>(SUM(J150:J156))*24-(SUM(O150:O156))*24</f>
        <v>#REF!</v>
      </c>
      <c r="Z151" s="101">
        <f>SUM(P150:P156)</f>
        <v>0</v>
      </c>
      <c r="AB151" s="151" t="s">
        <v>52</v>
      </c>
      <c r="AC151" s="152" t="e">
        <f t="shared" ref="AC151:AC156" si="12">W144+W151+W158+W165</f>
        <v>#REF!</v>
      </c>
    </row>
    <row r="152" spans="1:29" s="41" customFormat="1" ht="15.75" hidden="1" thickBot="1" x14ac:dyDescent="0.3">
      <c r="A152" s="143" t="s">
        <v>53</v>
      </c>
      <c r="B152" s="144">
        <v>43229</v>
      </c>
      <c r="C152" s="195"/>
      <c r="D152" s="196"/>
      <c r="E152" s="196"/>
      <c r="F152" s="197"/>
      <c r="G152" s="378"/>
      <c r="H152" s="198" t="s">
        <v>143</v>
      </c>
      <c r="I152" s="146" t="e">
        <f>IF(H152="Normal",#REF!,IF(H152="Recup",#REF!,IF(H152="CP journée",#REF!,IF(H152="Enceinte",#REF!,IF(H152="temps partiel",#REF!,IF(H152="Sans solde",#REF!,IF(H152="Arrêt",#REF!,IF(H152="CP matin",#REF!,IF(H152="Déplacement",#REF!,IF(H152="CP Après-midi",#REF!,IF(H152="Férié",#REF!,IF(H152="Maternité",#REF!,0))))))))))))</f>
        <v>#REF!</v>
      </c>
      <c r="J152" s="145" t="e">
        <f>IF(H152="Demi CP",I152,IF(AND(H152="Déplacement",N152="Arrivée Chine",B152&gt;=#REF!,B152&lt;=#REF!),(D152-C152)+(F152-E152)-#REF!,IF(AND(H152="Déplacement",N152="Arrivée Chine",B152&gt;#REF!,B152&lt;#REF!),(D152-C152)+(F152-E152)-#REF!,IF(AND(H152="Déplacement",N152="Arrivée Chine",B152&gt;#REF!),(D152-C152)+(F152-E152)-#REF!,IF(AND(H152="Déplacement",((D152-C152)+(F152-E152))&lt;I152),I152,IF(AND(H152="Déplacement",N152="Arrivée Chine",B152&lt;#REF!),(D152-C152)+(F152-E152)-#REF!,IF(AND(H152="Déplacement",N152="Retour Chine",B152&gt;=#REF!,B152&lt;=#REF!),(D152-C152)+(F152-E152)+#REF!,IF(AND(H152="Déplacement",N152="Retour Chine",B152&gt;#REF!,B152&lt;#REF!),(D152-C152)+(F152-E152)+#REF!,IF(AND(H152="Déplacement",N152="Retour Chine",B152&gt;#REF!),(D152-C152)+(F152-E152)+#REF!,IF(AND(H152="Déplacement",((D152-C152)+(F152-E152))&lt;I152),I152,IF(AND(H152="Déplacement",N152="Retour Chine",B152&lt;#REF!),(D152-C152)+(F152-E152)+#REF!,(D152-C152)+(F152-E152))))))))))))</f>
        <v>#REF!</v>
      </c>
      <c r="K152" s="153" t="e">
        <f>IF(L152&gt;0,#REF!-L152,0)</f>
        <v>#REF!</v>
      </c>
      <c r="L152" s="154" t="e">
        <f>IF(OR(H152="Recup"),#REF!-J152,#REF!)</f>
        <v>#REF!</v>
      </c>
      <c r="M152" s="199"/>
      <c r="N152" s="200"/>
      <c r="O152" s="149" t="e">
        <f t="shared" ref="O152:O215" si="13">IF(AND(J152&gt;I152,M152="France"),J152-I152,IF(AND(J152&gt;I152,M152="Chine"),J152-I152,0))</f>
        <v>#REF!</v>
      </c>
      <c r="P152" s="150" t="str">
        <f t="shared" ref="P152:P215" si="14">IF(M152="Chine",((J152-I152)*24)*0.75,IF(M152="France",((J152-I152)*24)*0.5,""))</f>
        <v/>
      </c>
      <c r="Q152" s="361"/>
      <c r="R152" s="401"/>
      <c r="S152" s="201"/>
      <c r="T152" s="384"/>
      <c r="U152" s="386"/>
      <c r="V152" s="104">
        <v>0.5</v>
      </c>
      <c r="W152" s="98" t="e">
        <f>IF((Y151-43)&lt;0,0,(Y151-43))</f>
        <v>#REF!</v>
      </c>
      <c r="X152" s="105" t="s">
        <v>54</v>
      </c>
      <c r="Y152" s="106" t="e">
        <f>(Y151-Y150)-J156*24</f>
        <v>#REF!</v>
      </c>
      <c r="Z152" s="107" t="s">
        <v>55</v>
      </c>
      <c r="AB152" s="155">
        <v>0.5</v>
      </c>
      <c r="AC152" s="152" t="e">
        <f t="shared" si="12"/>
        <v>#REF!</v>
      </c>
    </row>
    <row r="153" spans="1:29" s="41" customFormat="1" ht="15.75" hidden="1" thickBot="1" x14ac:dyDescent="0.3">
      <c r="A153" s="143" t="s">
        <v>56</v>
      </c>
      <c r="B153" s="144">
        <v>43230</v>
      </c>
      <c r="C153" s="195">
        <v>0.375</v>
      </c>
      <c r="D153" s="196">
        <v>0.54166666666666663</v>
      </c>
      <c r="E153" s="196">
        <v>0.58333333333333337</v>
      </c>
      <c r="F153" s="197">
        <v>0.70833333333333337</v>
      </c>
      <c r="G153" s="378"/>
      <c r="H153" s="202" t="s">
        <v>44</v>
      </c>
      <c r="I153" s="146" t="e">
        <f>IF(H153="Normal",#REF!,IF(H153="Recup",#REF!,IF(H153="CP journée",#REF!,IF(H153="Enceinte",#REF!,IF(H153="temps partiel",#REF!,IF(H153="Sans solde",#REF!,IF(H153="Arrêt",#REF!,IF(H153="CP matin",#REF!,IF(H153="Déplacement",#REF!,IF(H153="CP Après-midi",#REF!,IF(H153="Férié",#REF!,IF(H153="Maternité",#REF!,0))))))))))))</f>
        <v>#REF!</v>
      </c>
      <c r="J153" s="145" t="e">
        <f>IF(H153="Demi CP",I153,IF(AND(H153="Déplacement",N153="Arrivée Chine",B153&gt;=#REF!,B153&lt;=#REF!),(D153-C153)+(F153-E153)-#REF!,IF(AND(H153="Déplacement",N153="Arrivée Chine",B153&gt;#REF!,B153&lt;#REF!),(D153-C153)+(F153-E153)-#REF!,IF(AND(H153="Déplacement",N153="Arrivée Chine",B153&gt;#REF!),(D153-C153)+(F153-E153)-#REF!,IF(AND(H153="Déplacement",((D153-C153)+(F153-E153))&lt;I153),I153,IF(AND(H153="Déplacement",N153="Arrivée Chine",B153&lt;#REF!),(D153-C153)+(F153-E153)-#REF!,IF(AND(H153="Déplacement",N153="Retour Chine",B153&gt;=#REF!,B153&lt;=#REF!),(D153-C153)+(F153-E153)+#REF!,IF(AND(H153="Déplacement",N153="Retour Chine",B153&gt;#REF!,B153&lt;#REF!),(D153-C153)+(F153-E153)+#REF!,IF(AND(H153="Déplacement",N153="Retour Chine",B153&gt;#REF!),(D153-C153)+(F153-E153)+#REF!,IF(AND(H153="Déplacement",((D153-C153)+(F153-E153))&lt;I153),I153,IF(AND(H153="Déplacement",N153="Retour Chine",B153&lt;#REF!),(D153-C153)+(F153-E153)+#REF!,(D153-C153)+(F153-E153))))))))))))</f>
        <v>#REF!</v>
      </c>
      <c r="K153" s="156" t="e">
        <f>IF(L153&gt;0,#REF!-L153,0)</f>
        <v>#REF!</v>
      </c>
      <c r="L153" s="157" t="e">
        <f>IF(OR(H153="Recup"),#REF!-J153,#REF!)</f>
        <v>#REF!</v>
      </c>
      <c r="M153" s="199"/>
      <c r="N153" s="200"/>
      <c r="O153" s="149" t="e">
        <f t="shared" si="13"/>
        <v>#REF!</v>
      </c>
      <c r="P153" s="150" t="str">
        <f t="shared" si="14"/>
        <v/>
      </c>
      <c r="Q153" s="361"/>
      <c r="R153" s="401"/>
      <c r="S153" s="201"/>
      <c r="T153" s="384"/>
      <c r="U153" s="386"/>
      <c r="V153" s="110">
        <v>1</v>
      </c>
      <c r="W153" s="98" t="e">
        <f>IF(M156="",J156*24,0)</f>
        <v>#REF!</v>
      </c>
      <c r="X153" s="111" t="s">
        <v>57</v>
      </c>
      <c r="Y153" s="112">
        <f>COUNTIF(H150:H154,"Arrêt")</f>
        <v>0</v>
      </c>
      <c r="Z153" s="107">
        <f>COUNTIF(H150:H154,"Férié")</f>
        <v>0</v>
      </c>
      <c r="AB153" s="158">
        <v>1</v>
      </c>
      <c r="AC153" s="152" t="e">
        <f t="shared" si="12"/>
        <v>#REF!</v>
      </c>
    </row>
    <row r="154" spans="1:29" s="41" customFormat="1" ht="15.75" hidden="1" customHeight="1" thickBot="1" x14ac:dyDescent="0.3">
      <c r="A154" s="143" t="s">
        <v>58</v>
      </c>
      <c r="B154" s="144">
        <v>43231</v>
      </c>
      <c r="C154" s="195"/>
      <c r="D154" s="196"/>
      <c r="E154" s="196"/>
      <c r="F154" s="197"/>
      <c r="G154" s="378"/>
      <c r="H154" s="198" t="s">
        <v>143</v>
      </c>
      <c r="I154" s="146" t="e">
        <f>IF(H154="Normal",#REF!,IF(H154="Recup",#REF!,IF(H154="CP journée",#REF!,IF(H154="Enceinte",#REF!,IF(H154="temps partiel",#REF!,IF(H154="Sans solde",#REF!,IF(H154="Arrêt",#REF!,IF(H154="CP matin",#REF!,IF(H154="Déplacement",#REF!,IF(H154="CP Après-midi",#REF!,IF(H154="Férié",#REF!,IF(H154="Maternité",#REF!,0))))))))))))</f>
        <v>#REF!</v>
      </c>
      <c r="J154" s="145" t="e">
        <f>IF(H154="Demi CP",I154,IF(AND(H154="Déplacement",N154="Arrivée Chine",B154&gt;=#REF!,B154&lt;=#REF!),(D154-C154)+(F154-E154)-#REF!,IF(AND(H154="Déplacement",N154="Arrivée Chine",B154&gt;#REF!,B154&lt;#REF!),(D154-C154)+(F154-E154)-#REF!,IF(AND(H154="Déplacement",N154="Arrivée Chine",B154&gt;#REF!),(D154-C154)+(F154-E154)-#REF!,IF(AND(H154="Déplacement",((D154-C154)+(F154-E154))&lt;I154),I154,IF(AND(H154="Déplacement",N154="Arrivée Chine",B154&lt;#REF!),(D154-C154)+(F154-E154)-#REF!,IF(AND(H154="Déplacement",N154="Retour Chine",B154&gt;=#REF!,B154&lt;=#REF!),(D154-C154)+(F154-E154)+#REF!,IF(AND(H154="Déplacement",N154="Retour Chine",B154&gt;#REF!,B154&lt;#REF!),(D154-C154)+(F154-E154)+#REF!,IF(AND(H154="Déplacement",N154="Retour Chine",B154&gt;#REF!),(D154-C154)+(F154-E154)+#REF!,IF(AND(H154="Déplacement",((D154-C154)+(F154-E154))&lt;I154),I154,IF(AND(H154="Déplacement",N154="Retour Chine",B154&lt;#REF!),(D154-C154)+(F154-E154)+#REF!,(D154-C154)+(F154-E154))))))))))))</f>
        <v>#REF!</v>
      </c>
      <c r="K154" s="153" t="e">
        <f>IF(L154&gt;0,#REF!-L154,0)</f>
        <v>#REF!</v>
      </c>
      <c r="L154" s="154" t="e">
        <f>IF(OR(H154="Recup"),#REF!-J154,#REF!)</f>
        <v>#REF!</v>
      </c>
      <c r="M154" s="199"/>
      <c r="N154" s="200"/>
      <c r="O154" s="149" t="e">
        <f t="shared" si="13"/>
        <v>#REF!</v>
      </c>
      <c r="P154" s="150" t="str">
        <f t="shared" si="14"/>
        <v/>
      </c>
      <c r="Q154" s="361"/>
      <c r="R154" s="401"/>
      <c r="S154" s="201"/>
      <c r="T154" s="384"/>
      <c r="U154" s="386"/>
      <c r="V154" s="113" t="s">
        <v>3</v>
      </c>
      <c r="W154" s="114" t="e">
        <f>IF(G150="Enceinte",(SUM(L150:L154))-COUNTIF(H150:H154,"Recup")*#REF!,SUM(L150:L154))</f>
        <v>#REF!</v>
      </c>
      <c r="X154" s="115" t="s">
        <v>59</v>
      </c>
      <c r="Y154" s="116">
        <f>COUNTIF(H150:H154,"sans solde")</f>
        <v>0</v>
      </c>
      <c r="Z154" s="328" t="s">
        <v>148</v>
      </c>
      <c r="AB154" s="159" t="s">
        <v>3</v>
      </c>
      <c r="AC154" s="160" t="e">
        <f t="shared" si="12"/>
        <v>#REF!</v>
      </c>
    </row>
    <row r="155" spans="1:29" s="41" customFormat="1" ht="15.75" hidden="1" thickBot="1" x14ac:dyDescent="0.3">
      <c r="A155" s="143" t="s">
        <v>60</v>
      </c>
      <c r="B155" s="144">
        <v>43232</v>
      </c>
      <c r="C155" s="203"/>
      <c r="D155" s="204"/>
      <c r="E155" s="204"/>
      <c r="F155" s="205"/>
      <c r="G155" s="378"/>
      <c r="H155" s="206"/>
      <c r="I155" s="146">
        <f>IF(H155="Normal",#REF!,IF(H155="Recup",#REF!,IF(H155="CP journée",#REF!,IF(H155="Enceinte",#REF!,IF(H155="temps partiel",#REF!,IF(H155="Sans solde",#REF!,IF(H155="Arrêt",#REF!,IF(H155="CP matin",#REF!,IF(H155="Déplacement",#REF!,IF(H155="CP Après-midi",#REF!,IF(H155="Férié",#REF!,IF(H155="Maternité",#REF!,0))))))))))))</f>
        <v>0</v>
      </c>
      <c r="J155" s="145" t="e">
        <f>IF(H155="Demi CP",I155,IF(AND(H155="Déplacement",N155="Arrivée Chine",B155&gt;=#REF!,B155&lt;=#REF!),(D155-C155)+(F155-E155)-#REF!,IF(AND(H155="Déplacement",N155="Arrivée Chine",B155&gt;#REF!,B155&lt;#REF!),(D155-C155)+(F155-E155)-#REF!,IF(AND(H155="Déplacement",N155="Arrivée Chine",B155&gt;#REF!),(D155-C155)+(F155-E155)-#REF!,IF(AND(H155="Déplacement",((D155-C155)+(F155-E155))&lt;I155),I155,IF(AND(H155="Déplacement",N155="Arrivée Chine",B155&lt;#REF!),(D155-C155)+(F155-E155)-#REF!,IF(AND(H155="Déplacement",N155="Retour Chine",B155&gt;=#REF!,B155&lt;=#REF!),(D155-C155)+(F155-E155)+#REF!,IF(AND(H155="Déplacement",N155="Retour Chine",B155&gt;#REF!,B155&lt;#REF!),(D155-C155)+(F155-E155)+#REF!,IF(AND(H155="Déplacement",N155="Retour Chine",B155&gt;#REF!),(D155-C155)+(F155-E155)+#REF!,IF(AND(H155="Déplacement",((D155-C155)+(F155-E155))&lt;I155),I155,IF(AND(H155="Déplacement",N155="Retour Chine",B155&lt;#REF!),(D155-C155)+(F155-E155)+#REF!,(D155-C155)+(F155-E155))))))))))))</f>
        <v>#REF!</v>
      </c>
      <c r="K155" s="161" t="e">
        <f>IF(L155&gt;0,#REF!-L155,0)</f>
        <v>#REF!</v>
      </c>
      <c r="L155" s="162" t="e">
        <f>IF(OR(H155="Recup"),#REF!-J155,#REF!)</f>
        <v>#REF!</v>
      </c>
      <c r="M155" s="199"/>
      <c r="N155" s="200"/>
      <c r="O155" s="149" t="e">
        <f t="shared" si="13"/>
        <v>#REF!</v>
      </c>
      <c r="P155" s="150" t="str">
        <f t="shared" si="14"/>
        <v/>
      </c>
      <c r="Q155" s="361"/>
      <c r="R155" s="401"/>
      <c r="S155" s="201"/>
      <c r="T155" s="384"/>
      <c r="U155" s="386"/>
      <c r="V155" s="119" t="s">
        <v>61</v>
      </c>
      <c r="W155" s="120" t="e">
        <f>IF(AND(G150="Temps partiel",Y152&gt;0),Y152-W156-W152-W153,0)</f>
        <v>#REF!</v>
      </c>
      <c r="X155" s="121" t="s">
        <v>62</v>
      </c>
      <c r="Y155" s="122">
        <f>COUNTIF(H150:H154,"CP journée")+(COUNTIF(H150:H154,"CP matin"))/2+(COUNTIF(H150:H154,"CP Après-midi"))/2</f>
        <v>3</v>
      </c>
      <c r="Z155" s="329"/>
      <c r="AB155" s="163" t="s">
        <v>61</v>
      </c>
      <c r="AC155" s="152" t="e">
        <f t="shared" si="12"/>
        <v>#REF!</v>
      </c>
    </row>
    <row r="156" spans="1:29" s="41" customFormat="1" ht="15.75" hidden="1" thickBot="1" x14ac:dyDescent="0.3">
      <c r="A156" s="164" t="s">
        <v>64</v>
      </c>
      <c r="B156" s="165">
        <v>43233</v>
      </c>
      <c r="C156" s="207"/>
      <c r="D156" s="208"/>
      <c r="E156" s="208"/>
      <c r="F156" s="209"/>
      <c r="G156" s="379"/>
      <c r="H156" s="210"/>
      <c r="I156" s="166">
        <f>IF(H156="Normal",#REF!,IF(H156="Recup",#REF!,IF(H156="CP journée",#REF!,IF(H156="Enceinte",#REF!,IF(H156="temps partiel",#REF!,IF(H156="Sans solde",#REF!,IF(H156="Arrêt",#REF!,IF(H156="CP matin",#REF!,IF(H156="Déplacement",#REF!,IF(H156="CP Après-midi",#REF!,IF(H156="Férié",#REF!,IF(H156="Maternité",#REF!,0))))))))))))</f>
        <v>0</v>
      </c>
      <c r="J156" s="167" t="e">
        <f>IF(H156="Demi CP",I156,IF(AND(H156="Déplacement",N156="Arrivée Chine",B156&gt;=#REF!,B156&lt;=#REF!),(D156-C156)+(F156-E156)-#REF!,IF(AND(H156="Déplacement",N156="Arrivée Chine",B156&gt;#REF!,B156&lt;#REF!),(D156-C156)+(F156-E156)-#REF!,IF(AND(H156="Déplacement",N156="Arrivée Chine",B156&gt;#REF!),(D156-C156)+(F156-E156)-#REF!,IF(AND(H156="Déplacement",((D156-C156)+(F156-E156))&lt;I156),I156,IF(AND(H156="Déplacement",N156="Arrivée Chine",B156&lt;#REF!),(D156-C156)+(F156-E156)-#REF!,IF(AND(H156="Déplacement",N156="Retour Chine",B156&gt;=#REF!,B156&lt;=#REF!),(D156-C156)+(F156-E156)+#REF!,IF(AND(H156="Déplacement",N156="Retour Chine",B156&gt;#REF!,B156&lt;#REF!),(D156-C156)+(F156-E156)+#REF!,IF(AND(H156="Déplacement",N156="Retour Chine",B156&gt;#REF!),(D156-C156)+(F156-E156)+#REF!,IF(AND(H156="Déplacement",((D156-C156)+(F156-E156))&lt;I156),I156,IF(AND(H156="Déplacement",N156="Retour Chine",B156&lt;#REF!),(D156-C156)+(F156-E156)+#REF!,(D156-C156)+(F156-E156))))))))))))</f>
        <v>#REF!</v>
      </c>
      <c r="K156" s="168" t="e">
        <f>IF(L156&gt;0,#REF!-L156,0)</f>
        <v>#REF!</v>
      </c>
      <c r="L156" s="169" t="e">
        <f>IF(OR(H156="Recup"),#REF!-J156,#REF!)</f>
        <v>#REF!</v>
      </c>
      <c r="M156" s="211"/>
      <c r="N156" s="212"/>
      <c r="O156" s="170" t="e">
        <f t="shared" si="13"/>
        <v>#REF!</v>
      </c>
      <c r="P156" s="171" t="str">
        <f t="shared" si="14"/>
        <v/>
      </c>
      <c r="Q156" s="362"/>
      <c r="R156" s="402"/>
      <c r="S156" s="213"/>
      <c r="T156" s="384"/>
      <c r="U156" s="387"/>
      <c r="V156" s="129" t="s">
        <v>65</v>
      </c>
      <c r="W156" s="130" t="e">
        <f>IF(AND(G150="Temps partiel",Y152&gt;3),Y152-3-W152-W153,0)</f>
        <v>#REF!</v>
      </c>
      <c r="X156" s="131" t="s">
        <v>66</v>
      </c>
      <c r="Y156" s="132" t="e">
        <f>W150+(W151*1.25)+(W152*1.5)+(W153*2)+(W155*1.1)+(W156*1.25)</f>
        <v>#REF!</v>
      </c>
      <c r="Z156" s="294" t="e">
        <f>IF(SUM(J150:J156)*24-SUM(I150:I156)*24&lt;0,(SUM(J150:J156)*24-SUM(I150:I156)*24),0)</f>
        <v>#REF!</v>
      </c>
      <c r="AB156" s="172" t="s">
        <v>65</v>
      </c>
      <c r="AC156" s="152" t="e">
        <f t="shared" si="12"/>
        <v>#REF!</v>
      </c>
    </row>
    <row r="157" spans="1:29" s="41" customFormat="1" ht="30" hidden="1" customHeight="1" x14ac:dyDescent="0.3">
      <c r="A157" s="133" t="s">
        <v>43</v>
      </c>
      <c r="B157" s="134">
        <v>43234</v>
      </c>
      <c r="C157" s="188">
        <v>0.375</v>
      </c>
      <c r="D157" s="189">
        <v>0.54166666666666663</v>
      </c>
      <c r="E157" s="189">
        <v>0.58333333333333337</v>
      </c>
      <c r="F157" s="190">
        <v>0.73958333333333337</v>
      </c>
      <c r="G157" s="377"/>
      <c r="H157" s="191" t="s">
        <v>44</v>
      </c>
      <c r="I157" s="136" t="e">
        <f>IF(H157="Normal",#REF!,IF(H157="Recup",#REF!,IF(H157="CP journée",#REF!,IF(H157="Enceinte",#REF!,IF(H157="temps partiel",#REF!,IF(H157="Sans solde",#REF!,IF(H157="Arrêt",#REF!,IF(H157="CP matin",#REF!,IF(H157="Déplacement",#REF!,IF(H157="CP Après-midi",#REF!,IF(H157="Férié",#REF!,IF(H157="Maternité",#REF!,0))))))))))))</f>
        <v>#REF!</v>
      </c>
      <c r="J157" s="135" t="e">
        <f>IF(H157="Demi CP",I157,IF(AND(H157="Déplacement",N157="Arrivée Chine",B157&gt;=#REF!,B157&lt;=#REF!),(D157-C157)+(F157-E157)-#REF!,IF(AND(H157="Déplacement",N157="Arrivée Chine",B157&gt;#REF!,B157&lt;#REF!),(D157-C157)+(F157-E157)-#REF!,IF(AND(H157="Déplacement",N157="Arrivée Chine",B157&gt;#REF!),(D157-C157)+(F157-E157)-#REF!,IF(AND(H157="Déplacement",((D157-C157)+(F157-E157))&lt;I157),I157,IF(AND(H157="Déplacement",N157="Arrivée Chine",B157&lt;#REF!),(D157-C157)+(F157-E157)-#REF!,IF(AND(H157="Déplacement",N157="Retour Chine",B157&gt;=#REF!,B157&lt;=#REF!),(D157-C157)+(F157-E157)+#REF!,IF(AND(H157="Déplacement",N157="Retour Chine",B157&gt;#REF!,B157&lt;#REF!),(D157-C157)+(F157-E157)+#REF!,IF(AND(H157="Déplacement",N157="Retour Chine",B157&gt;#REF!),(D157-C157)+(F157-E157)+#REF!,IF(AND(H157="Déplacement",((D157-C157)+(F157-E157))&lt;I157),I157,IF(AND(H157="Déplacement",N157="Retour Chine",B157&lt;#REF!),(D157-C157)+(F157-E157)+#REF!,(D157-C157)+(F157-E157))))))))))))</f>
        <v>#REF!</v>
      </c>
      <c r="K157" s="137" t="e">
        <f>IF(L157&gt;0,#REF!-L157,0)</f>
        <v>#REF!</v>
      </c>
      <c r="L157" s="138" t="e">
        <f>IF(OR(H157="Recup"),#REF!-J157,#REF!)</f>
        <v>#REF!</v>
      </c>
      <c r="M157" s="192"/>
      <c r="N157" s="193"/>
      <c r="O157" s="139" t="e">
        <f t="shared" si="13"/>
        <v>#REF!</v>
      </c>
      <c r="P157" s="140" t="str">
        <f t="shared" si="14"/>
        <v/>
      </c>
      <c r="Q157" s="391" t="s">
        <v>45</v>
      </c>
      <c r="R157" s="400" t="s">
        <v>46</v>
      </c>
      <c r="S157" s="194" t="s">
        <v>171</v>
      </c>
      <c r="T157" s="383" t="s">
        <v>90</v>
      </c>
      <c r="U157" s="385" t="s">
        <v>94</v>
      </c>
      <c r="V157" s="86" t="s">
        <v>49</v>
      </c>
      <c r="W157" s="87" t="e">
        <f>IF(AND(G157="",(Y159)&gt;0),Y159-W158-W159,IF(AND(G157="Enceinte",(Y159)&gt;0),Y159-W158-W159,0))</f>
        <v>#REF!</v>
      </c>
      <c r="X157" s="88" t="s">
        <v>34</v>
      </c>
      <c r="Y157" s="89" t="e">
        <f>(SUM(I157:I161)*24+SUM(K157:K161)*24)</f>
        <v>#REF!</v>
      </c>
      <c r="Z157" s="90" t="s">
        <v>50</v>
      </c>
      <c r="AB157" s="174" t="s">
        <v>34</v>
      </c>
      <c r="AC157" s="152" t="e">
        <f t="shared" ref="AC157:AC162" si="15">Y143+Y150+Y157+Y164</f>
        <v>#REF!</v>
      </c>
    </row>
    <row r="158" spans="1:29" s="41" customFormat="1" ht="15.75" hidden="1" thickBot="1" x14ac:dyDescent="0.3">
      <c r="A158" s="143" t="s">
        <v>51</v>
      </c>
      <c r="B158" s="144">
        <v>43235</v>
      </c>
      <c r="C158" s="195">
        <v>0.375</v>
      </c>
      <c r="D158" s="196">
        <v>0.54166666666666663</v>
      </c>
      <c r="E158" s="196">
        <v>0.58333333333333337</v>
      </c>
      <c r="F158" s="197">
        <v>0.73958333333333337</v>
      </c>
      <c r="G158" s="378"/>
      <c r="H158" s="198" t="s">
        <v>44</v>
      </c>
      <c r="I158" s="146" t="e">
        <f>IF(H158="Normal",#REF!,IF(H158="Recup",#REF!,IF(H158="CP journée",#REF!,IF(H158="Enceinte",#REF!,IF(H158="temps partiel",#REF!,IF(H158="Sans solde",#REF!,IF(H158="Arrêt",#REF!,IF(H158="CP matin",#REF!,IF(H158="Déplacement",#REF!,IF(H158="CP Après-midi",#REF!,IF(H158="Férié",#REF!,IF(H158="Maternité",#REF!,0))))))))))))</f>
        <v>#REF!</v>
      </c>
      <c r="J158" s="145" t="e">
        <f>IF(H158="Demi CP",I158,IF(AND(H158="Déplacement",N158="Arrivée Chine",B158&gt;=#REF!,B158&lt;=#REF!),(D158-C158)+(F158-E158)-#REF!,IF(AND(H158="Déplacement",N158="Arrivée Chine",B158&gt;#REF!,B158&lt;#REF!),(D158-C158)+(F158-E158)-#REF!,IF(AND(H158="Déplacement",N158="Arrivée Chine",B158&gt;#REF!),(D158-C158)+(F158-E158)-#REF!,IF(AND(H158="Déplacement",((D158-C158)+(F158-E158))&lt;I158),I158,IF(AND(H158="Déplacement",N158="Arrivée Chine",B158&lt;#REF!),(D158-C158)+(F158-E158)-#REF!,IF(AND(H158="Déplacement",N158="Retour Chine",B158&gt;=#REF!,B158&lt;=#REF!),(D158-C158)+(F158-E158)+#REF!,IF(AND(H158="Déplacement",N158="Retour Chine",B158&gt;#REF!,B158&lt;#REF!),(D158-C158)+(F158-E158)+#REF!,IF(AND(H158="Déplacement",N158="Retour Chine",B158&gt;#REF!),(D158-C158)+(F158-E158)+#REF!,IF(AND(H158="Déplacement",((D158-C158)+(F158-E158))&lt;I158),I158,IF(AND(H158="Déplacement",N158="Retour Chine",B158&lt;#REF!),(D158-C158)+(F158-E158)+#REF!,(D158-C158)+(F158-E158))))))))))))</f>
        <v>#REF!</v>
      </c>
      <c r="K158" s="147" t="e">
        <f>IF(L158&gt;0,#REF!-L158,0)</f>
        <v>#REF!</v>
      </c>
      <c r="L158" s="148" t="e">
        <f>IF(OR(H158="Recup"),#REF!-J158,#REF!)</f>
        <v>#REF!</v>
      </c>
      <c r="M158" s="199"/>
      <c r="N158" s="200"/>
      <c r="O158" s="149" t="e">
        <f t="shared" si="13"/>
        <v>#REF!</v>
      </c>
      <c r="P158" s="150" t="str">
        <f t="shared" si="14"/>
        <v/>
      </c>
      <c r="Q158" s="361"/>
      <c r="R158" s="401"/>
      <c r="S158" s="201" t="s">
        <v>152</v>
      </c>
      <c r="T158" s="384"/>
      <c r="U158" s="386"/>
      <c r="V158" s="97" t="s">
        <v>52</v>
      </c>
      <c r="W158" s="98" t="e">
        <f>IF(AND(G157="",(Y158-35)&gt;0),(Y158-35-W159-W160),IF(AND(G157="Enceinte",(Y158-35)&gt;0),(Y158-35-W159-W160),0))</f>
        <v>#REF!</v>
      </c>
      <c r="X158" s="99" t="s">
        <v>35</v>
      </c>
      <c r="Y158" s="100" t="e">
        <f>(SUM(J157:J163))*24-(SUM(O157:O163))*24</f>
        <v>#REF!</v>
      </c>
      <c r="Z158" s="101">
        <f>SUM(P157:P163)</f>
        <v>0</v>
      </c>
      <c r="AB158" s="174" t="s">
        <v>35</v>
      </c>
      <c r="AC158" s="152" t="e">
        <f t="shared" si="15"/>
        <v>#REF!</v>
      </c>
    </row>
    <row r="159" spans="1:29" s="41" customFormat="1" ht="15.75" hidden="1" thickBot="1" x14ac:dyDescent="0.3">
      <c r="A159" s="143" t="s">
        <v>53</v>
      </c>
      <c r="B159" s="144">
        <v>43236</v>
      </c>
      <c r="C159" s="195">
        <v>0.375</v>
      </c>
      <c r="D159" s="196">
        <v>0.54166666666666663</v>
      </c>
      <c r="E159" s="196">
        <v>0.58333333333333337</v>
      </c>
      <c r="F159" s="197">
        <v>0.70833333333333337</v>
      </c>
      <c r="G159" s="378"/>
      <c r="H159" s="198" t="s">
        <v>44</v>
      </c>
      <c r="I159" s="146" t="e">
        <f>IF(H159="Normal",#REF!,IF(H159="Recup",#REF!,IF(H159="CP journée",#REF!,IF(H159="Enceinte",#REF!,IF(H159="temps partiel",#REF!,IF(H159="Sans solde",#REF!,IF(H159="Arrêt",#REF!,IF(H159="CP matin",#REF!,IF(H159="Déplacement",#REF!,IF(H159="CP Après-midi",#REF!,IF(H159="Férié",#REF!,IF(H159="Maternité",#REF!,0))))))))))))</f>
        <v>#REF!</v>
      </c>
      <c r="J159" s="145" t="e">
        <f>IF(H159="Demi CP",I159,IF(AND(H159="Déplacement",N159="Arrivée Chine",B159&gt;=#REF!,B159&lt;=#REF!),(D159-C159)+(F159-E159)-#REF!,IF(AND(H159="Déplacement",N159="Arrivée Chine",B159&gt;#REF!,B159&lt;#REF!),(D159-C159)+(F159-E159)-#REF!,IF(AND(H159="Déplacement",N159="Arrivée Chine",B159&gt;#REF!),(D159-C159)+(F159-E159)-#REF!,IF(AND(H159="Déplacement",((D159-C159)+(F159-E159))&lt;I159),I159,IF(AND(H159="Déplacement",N159="Arrivée Chine",B159&lt;#REF!),(D159-C159)+(F159-E159)-#REF!,IF(AND(H159="Déplacement",N159="Retour Chine",B159&gt;=#REF!,B159&lt;=#REF!),(D159-C159)+(F159-E159)+#REF!,IF(AND(H159="Déplacement",N159="Retour Chine",B159&gt;#REF!,B159&lt;#REF!),(D159-C159)+(F159-E159)+#REF!,IF(AND(H159="Déplacement",N159="Retour Chine",B159&gt;#REF!),(D159-C159)+(F159-E159)+#REF!,IF(AND(H159="Déplacement",((D159-C159)+(F159-E159))&lt;I159),I159,IF(AND(H159="Déplacement",N159="Retour Chine",B159&lt;#REF!),(D159-C159)+(F159-E159)+#REF!,(D159-C159)+(F159-E159))))))))))))</f>
        <v>#REF!</v>
      </c>
      <c r="K159" s="153" t="e">
        <f>IF(L159&gt;0,#REF!-L159,0)</f>
        <v>#REF!</v>
      </c>
      <c r="L159" s="154" t="e">
        <f>IF(OR(H159="Recup"),#REF!-J159,#REF!)</f>
        <v>#REF!</v>
      </c>
      <c r="M159" s="199"/>
      <c r="N159" s="200"/>
      <c r="O159" s="149" t="e">
        <f t="shared" si="13"/>
        <v>#REF!</v>
      </c>
      <c r="P159" s="150" t="str">
        <f t="shared" si="14"/>
        <v/>
      </c>
      <c r="Q159" s="361"/>
      <c r="R159" s="401"/>
      <c r="S159" s="201"/>
      <c r="T159" s="384"/>
      <c r="U159" s="386"/>
      <c r="V159" s="104">
        <v>0.5</v>
      </c>
      <c r="W159" s="98" t="e">
        <f>IF((Y158-43)&lt;0,0,(Y158-43))</f>
        <v>#REF!</v>
      </c>
      <c r="X159" s="105" t="s">
        <v>54</v>
      </c>
      <c r="Y159" s="106" t="e">
        <f>(Y158-Y157)-J163*24</f>
        <v>#REF!</v>
      </c>
      <c r="Z159" s="107" t="s">
        <v>55</v>
      </c>
      <c r="AB159" s="174" t="s">
        <v>54</v>
      </c>
      <c r="AC159" s="152" t="e">
        <f t="shared" si="15"/>
        <v>#REF!</v>
      </c>
    </row>
    <row r="160" spans="1:29" s="41" customFormat="1" ht="15.75" hidden="1" thickBot="1" x14ac:dyDescent="0.3">
      <c r="A160" s="143" t="s">
        <v>56</v>
      </c>
      <c r="B160" s="144">
        <v>43237</v>
      </c>
      <c r="C160" s="195">
        <v>0.375</v>
      </c>
      <c r="D160" s="196">
        <v>0.54166666666666663</v>
      </c>
      <c r="E160" s="196">
        <v>0.58333333333333337</v>
      </c>
      <c r="F160" s="197">
        <v>0.70833333333333337</v>
      </c>
      <c r="G160" s="378"/>
      <c r="H160" s="202" t="s">
        <v>44</v>
      </c>
      <c r="I160" s="146" t="e">
        <f>IF(H160="Normal",#REF!,IF(H160="Recup",#REF!,IF(H160="CP journée",#REF!,IF(H160="Enceinte",#REF!,IF(H160="temps partiel",#REF!,IF(H160="Sans solde",#REF!,IF(H160="Arrêt",#REF!,IF(H160="CP matin",#REF!,IF(H160="Déplacement",#REF!,IF(H160="CP Après-midi",#REF!,IF(H160="Férié",#REF!,IF(H160="Maternité",#REF!,0))))))))))))</f>
        <v>#REF!</v>
      </c>
      <c r="J160" s="145" t="e">
        <f>IF(H160="Demi CP",I160,IF(AND(H160="Déplacement",N160="Arrivée Chine",B160&gt;=#REF!,B160&lt;=#REF!),(D160-C160)+(F160-E160)-#REF!,IF(AND(H160="Déplacement",N160="Arrivée Chine",B160&gt;#REF!,B160&lt;#REF!),(D160-C160)+(F160-E160)-#REF!,IF(AND(H160="Déplacement",N160="Arrivée Chine",B160&gt;#REF!),(D160-C160)+(F160-E160)-#REF!,IF(AND(H160="Déplacement",((D160-C160)+(F160-E160))&lt;I160),I160,IF(AND(H160="Déplacement",N160="Arrivée Chine",B160&lt;#REF!),(D160-C160)+(F160-E160)-#REF!,IF(AND(H160="Déplacement",N160="Retour Chine",B160&gt;=#REF!,B160&lt;=#REF!),(D160-C160)+(F160-E160)+#REF!,IF(AND(H160="Déplacement",N160="Retour Chine",B160&gt;#REF!,B160&lt;#REF!),(D160-C160)+(F160-E160)+#REF!,IF(AND(H160="Déplacement",N160="Retour Chine",B160&gt;#REF!),(D160-C160)+(F160-E160)+#REF!,IF(AND(H160="Déplacement",((D160-C160)+(F160-E160))&lt;I160),I160,IF(AND(H160="Déplacement",N160="Retour Chine",B160&lt;#REF!),(D160-C160)+(F160-E160)+#REF!,(D160-C160)+(F160-E160))))))))))))</f>
        <v>#REF!</v>
      </c>
      <c r="K160" s="156" t="e">
        <f>IF(L160&gt;0,#REF!-L160,0)</f>
        <v>#REF!</v>
      </c>
      <c r="L160" s="157" t="e">
        <f>IF(OR(H160="Recup"),#REF!-J160,#REF!)</f>
        <v>#REF!</v>
      </c>
      <c r="M160" s="199"/>
      <c r="N160" s="200"/>
      <c r="O160" s="149" t="e">
        <f t="shared" si="13"/>
        <v>#REF!</v>
      </c>
      <c r="P160" s="150" t="str">
        <f t="shared" si="14"/>
        <v/>
      </c>
      <c r="Q160" s="361"/>
      <c r="R160" s="401"/>
      <c r="S160" s="201"/>
      <c r="T160" s="384"/>
      <c r="U160" s="386"/>
      <c r="V160" s="110">
        <v>1</v>
      </c>
      <c r="W160" s="98" t="e">
        <f>IF(M163="",J163*24,0)</f>
        <v>#REF!</v>
      </c>
      <c r="X160" s="111" t="s">
        <v>57</v>
      </c>
      <c r="Y160" s="112">
        <f>COUNTIF(H157:H161,"Arrêt")</f>
        <v>0</v>
      </c>
      <c r="Z160" s="107">
        <f>COUNTIF(H157:H161,"Férié")</f>
        <v>0</v>
      </c>
      <c r="AB160" s="175" t="s">
        <v>57</v>
      </c>
      <c r="AC160" s="152">
        <f t="shared" si="15"/>
        <v>0</v>
      </c>
    </row>
    <row r="161" spans="1:29" s="41" customFormat="1" ht="15.75" hidden="1" customHeight="1" thickBot="1" x14ac:dyDescent="0.3">
      <c r="A161" s="143" t="s">
        <v>58</v>
      </c>
      <c r="B161" s="144">
        <v>43238</v>
      </c>
      <c r="C161" s="195">
        <v>0.375</v>
      </c>
      <c r="D161" s="196">
        <v>0.54166666666666663</v>
      </c>
      <c r="E161" s="196">
        <v>0.58333333333333337</v>
      </c>
      <c r="F161" s="197">
        <v>0.75</v>
      </c>
      <c r="G161" s="378"/>
      <c r="H161" s="198" t="s">
        <v>44</v>
      </c>
      <c r="I161" s="146" t="e">
        <f>IF(H161="Normal",#REF!,IF(H161="Recup",#REF!,IF(H161="CP journée",#REF!,IF(H161="Enceinte",#REF!,IF(H161="temps partiel",#REF!,IF(H161="Sans solde",#REF!,IF(H161="Arrêt",#REF!,IF(H161="CP matin",#REF!,IF(H161="Déplacement",#REF!,IF(H161="CP Après-midi",#REF!,IF(H161="Férié",#REF!,IF(H161="Maternité",#REF!,0))))))))))))</f>
        <v>#REF!</v>
      </c>
      <c r="J161" s="145" t="e">
        <f>IF(H161="Demi CP",I161,IF(AND(H161="Déplacement",N161="Arrivée Chine",B161&gt;=#REF!,B161&lt;=#REF!),(D161-C161)+(F161-E161)-#REF!,IF(AND(H161="Déplacement",N161="Arrivée Chine",B161&gt;#REF!,B161&lt;#REF!),(D161-C161)+(F161-E161)-#REF!,IF(AND(H161="Déplacement",N161="Arrivée Chine",B161&gt;#REF!),(D161-C161)+(F161-E161)-#REF!,IF(AND(H161="Déplacement",((D161-C161)+(F161-E161))&lt;I161),I161,IF(AND(H161="Déplacement",N161="Arrivée Chine",B161&lt;#REF!),(D161-C161)+(F161-E161)-#REF!,IF(AND(H161="Déplacement",N161="Retour Chine",B161&gt;=#REF!,B161&lt;=#REF!),(D161-C161)+(F161-E161)+#REF!,IF(AND(H161="Déplacement",N161="Retour Chine",B161&gt;#REF!,B161&lt;#REF!),(D161-C161)+(F161-E161)+#REF!,IF(AND(H161="Déplacement",N161="Retour Chine",B161&gt;#REF!),(D161-C161)+(F161-E161)+#REF!,IF(AND(H161="Déplacement",((D161-C161)+(F161-E161))&lt;I161),I161,IF(AND(H161="Déplacement",N161="Retour Chine",B161&lt;#REF!),(D161-C161)+(F161-E161)+#REF!,(D161-C161)+(F161-E161))))))))))))</f>
        <v>#REF!</v>
      </c>
      <c r="K161" s="153" t="e">
        <f>IF(L161&gt;0,#REF!-L161,0)</f>
        <v>#REF!</v>
      </c>
      <c r="L161" s="154" t="e">
        <f>IF(OR(H161="Recup"),#REF!-J161,#REF!)</f>
        <v>#REF!</v>
      </c>
      <c r="M161" s="199"/>
      <c r="N161" s="200"/>
      <c r="O161" s="149" t="e">
        <f t="shared" si="13"/>
        <v>#REF!</v>
      </c>
      <c r="P161" s="150" t="str">
        <f t="shared" si="14"/>
        <v/>
      </c>
      <c r="Q161" s="361"/>
      <c r="R161" s="401"/>
      <c r="S161" s="201" t="s">
        <v>183</v>
      </c>
      <c r="T161" s="384"/>
      <c r="U161" s="386"/>
      <c r="V161" s="113" t="s">
        <v>3</v>
      </c>
      <c r="W161" s="114" t="e">
        <f>IF(G157="Enceinte",(SUM(L157:L161))-COUNTIF(H157:H161,"Recup")*#REF!,SUM(L157:L161))</f>
        <v>#REF!</v>
      </c>
      <c r="X161" s="115" t="s">
        <v>59</v>
      </c>
      <c r="Y161" s="116">
        <f>COUNTIF(H157:H161,"sans solde")</f>
        <v>0</v>
      </c>
      <c r="Z161" s="328" t="s">
        <v>148</v>
      </c>
      <c r="AB161" s="176" t="s">
        <v>59</v>
      </c>
      <c r="AC161" s="152">
        <f t="shared" si="15"/>
        <v>0</v>
      </c>
    </row>
    <row r="162" spans="1:29" s="41" customFormat="1" ht="15.75" hidden="1" thickBot="1" x14ac:dyDescent="0.3">
      <c r="A162" s="143" t="s">
        <v>60</v>
      </c>
      <c r="B162" s="144">
        <v>43239</v>
      </c>
      <c r="C162" s="203"/>
      <c r="D162" s="204"/>
      <c r="E162" s="204"/>
      <c r="F162" s="205"/>
      <c r="G162" s="378"/>
      <c r="H162" s="206"/>
      <c r="I162" s="146">
        <f>IF(H162="Normal",#REF!,IF(H162="Recup",#REF!,IF(H162="CP journée",#REF!,IF(H162="Enceinte",#REF!,IF(H162="temps partiel",#REF!,IF(H162="Sans solde",#REF!,IF(H162="Arrêt",#REF!,IF(H162="CP matin",#REF!,IF(H162="Déplacement",#REF!,IF(H162="CP Après-midi",#REF!,IF(H162="Férié",#REF!,IF(H162="Maternité",#REF!,0))))))))))))</f>
        <v>0</v>
      </c>
      <c r="J162" s="145" t="e">
        <f>IF(H162="Demi CP",I162,IF(AND(H162="Déplacement",N162="Arrivée Chine",B162&gt;=#REF!,B162&lt;=#REF!),(D162-C162)+(F162-E162)-#REF!,IF(AND(H162="Déplacement",N162="Arrivée Chine",B162&gt;#REF!,B162&lt;#REF!),(D162-C162)+(F162-E162)-#REF!,IF(AND(H162="Déplacement",N162="Arrivée Chine",B162&gt;#REF!),(D162-C162)+(F162-E162)-#REF!,IF(AND(H162="Déplacement",((D162-C162)+(F162-E162))&lt;I162),I162,IF(AND(H162="Déplacement",N162="Arrivée Chine",B162&lt;#REF!),(D162-C162)+(F162-E162)-#REF!,IF(AND(H162="Déplacement",N162="Retour Chine",B162&gt;=#REF!,B162&lt;=#REF!),(D162-C162)+(F162-E162)+#REF!,IF(AND(H162="Déplacement",N162="Retour Chine",B162&gt;#REF!,B162&lt;#REF!),(D162-C162)+(F162-E162)+#REF!,IF(AND(H162="Déplacement",N162="Retour Chine",B162&gt;#REF!),(D162-C162)+(F162-E162)+#REF!,IF(AND(H162="Déplacement",((D162-C162)+(F162-E162))&lt;I162),I162,IF(AND(H162="Déplacement",N162="Retour Chine",B162&lt;#REF!),(D162-C162)+(F162-E162)+#REF!,(D162-C162)+(F162-E162))))))))))))</f>
        <v>#REF!</v>
      </c>
      <c r="K162" s="161" t="e">
        <f>IF(L162&gt;0,#REF!-L162,0)</f>
        <v>#REF!</v>
      </c>
      <c r="L162" s="162" t="e">
        <f>IF(OR(H162="Recup"),#REF!-J162,#REF!)</f>
        <v>#REF!</v>
      </c>
      <c r="M162" s="199"/>
      <c r="N162" s="200"/>
      <c r="O162" s="149" t="e">
        <f t="shared" si="13"/>
        <v>#REF!</v>
      </c>
      <c r="P162" s="150" t="str">
        <f t="shared" si="14"/>
        <v/>
      </c>
      <c r="Q162" s="361"/>
      <c r="R162" s="401"/>
      <c r="S162" s="201"/>
      <c r="T162" s="384"/>
      <c r="U162" s="386"/>
      <c r="V162" s="119" t="s">
        <v>61</v>
      </c>
      <c r="W162" s="120" t="e">
        <f>IF(AND(G157="Temps partiel",Y159&gt;0),Y159-W163-W159-W160,0)</f>
        <v>#REF!</v>
      </c>
      <c r="X162" s="121" t="s">
        <v>62</v>
      </c>
      <c r="Y162" s="122">
        <f>COUNTIF(H157:H161,"CP journée")+(COUNTIF(H157:H161,"CP matin"))/2+(COUNTIF(H157:H161,"CP Après-midi"))/2</f>
        <v>0</v>
      </c>
      <c r="Z162" s="329"/>
      <c r="AB162" s="177" t="s">
        <v>62</v>
      </c>
      <c r="AC162" s="152">
        <f t="shared" si="15"/>
        <v>4</v>
      </c>
    </row>
    <row r="163" spans="1:29" s="41" customFormat="1" ht="15.75" hidden="1" thickBot="1" x14ac:dyDescent="0.3">
      <c r="A163" s="164" t="s">
        <v>64</v>
      </c>
      <c r="B163" s="165">
        <v>43240</v>
      </c>
      <c r="C163" s="207"/>
      <c r="D163" s="208"/>
      <c r="E163" s="208"/>
      <c r="F163" s="209"/>
      <c r="G163" s="379"/>
      <c r="H163" s="210"/>
      <c r="I163" s="166">
        <f>IF(H163="Normal",#REF!,IF(H163="Recup",#REF!,IF(H163="CP journée",#REF!,IF(H163="Enceinte",#REF!,IF(H163="temps partiel",#REF!,IF(H163="Sans solde",#REF!,IF(H163="Arrêt",#REF!,IF(H163="CP matin",#REF!,IF(H163="Déplacement",#REF!,IF(H163="CP Après-midi",#REF!,IF(H163="Férié",#REF!,IF(H163="Maternité",#REF!,0))))))))))))</f>
        <v>0</v>
      </c>
      <c r="J163" s="167" t="e">
        <f>IF(H163="Demi CP",I163,IF(AND(H163="Déplacement",N163="Arrivée Chine",B163&gt;=#REF!,B163&lt;=#REF!),(D163-C163)+(F163-E163)-#REF!,IF(AND(H163="Déplacement",N163="Arrivée Chine",B163&gt;#REF!,B163&lt;#REF!),(D163-C163)+(F163-E163)-#REF!,IF(AND(H163="Déplacement",N163="Arrivée Chine",B163&gt;#REF!),(D163-C163)+(F163-E163)-#REF!,IF(AND(H163="Déplacement",((D163-C163)+(F163-E163))&lt;I163),I163,IF(AND(H163="Déplacement",N163="Arrivée Chine",B163&lt;#REF!),(D163-C163)+(F163-E163)-#REF!,IF(AND(H163="Déplacement",N163="Retour Chine",B163&gt;=#REF!,B163&lt;=#REF!),(D163-C163)+(F163-E163)+#REF!,IF(AND(H163="Déplacement",N163="Retour Chine",B163&gt;#REF!,B163&lt;#REF!),(D163-C163)+(F163-E163)+#REF!,IF(AND(H163="Déplacement",N163="Retour Chine",B163&gt;#REF!),(D163-C163)+(F163-E163)+#REF!,IF(AND(H163="Déplacement",((D163-C163)+(F163-E163))&lt;I163),I163,IF(AND(H163="Déplacement",N163="Retour Chine",B163&lt;#REF!),(D163-C163)+(F163-E163)+#REF!,(D163-C163)+(F163-E163))))))))))))</f>
        <v>#REF!</v>
      </c>
      <c r="K163" s="168" t="e">
        <f>IF(L163&gt;0,#REF!-L163,0)</f>
        <v>#REF!</v>
      </c>
      <c r="L163" s="169" t="e">
        <f>IF(OR(H163="Recup"),#REF!-J163,#REF!)</f>
        <v>#REF!</v>
      </c>
      <c r="M163" s="211"/>
      <c r="N163" s="212"/>
      <c r="O163" s="170" t="e">
        <f t="shared" si="13"/>
        <v>#REF!</v>
      </c>
      <c r="P163" s="171" t="str">
        <f t="shared" si="14"/>
        <v/>
      </c>
      <c r="Q163" s="362"/>
      <c r="R163" s="402"/>
      <c r="S163" s="213"/>
      <c r="T163" s="384"/>
      <c r="U163" s="387"/>
      <c r="V163" s="129" t="s">
        <v>65</v>
      </c>
      <c r="W163" s="130" t="e">
        <f>IF(AND(G157="Temps partiel",Y159&gt;3),Y159-3-W159-W160,0)</f>
        <v>#REF!</v>
      </c>
      <c r="X163" s="131" t="s">
        <v>66</v>
      </c>
      <c r="Y163" s="132" t="e">
        <f>W157+(W158*1.25)+(W159*1.5)+(W160*2)+(W162*1.1)+(W163*1.25)</f>
        <v>#REF!</v>
      </c>
      <c r="Z163" s="294" t="e">
        <f>IF(SUM(J157:J163)*24-SUM(I157:I163)*24&lt;0,(SUM(J157:J163)*24-SUM(I157:I163)*24),0)</f>
        <v>#REF!</v>
      </c>
      <c r="AB163" s="178" t="s">
        <v>50</v>
      </c>
      <c r="AC163" s="152">
        <f>Z144+Z151+Z158+Z165</f>
        <v>0</v>
      </c>
    </row>
    <row r="164" spans="1:29" s="41" customFormat="1" ht="30" hidden="1" customHeight="1" x14ac:dyDescent="0.3">
      <c r="A164" s="173" t="s">
        <v>43</v>
      </c>
      <c r="B164" s="134">
        <v>43241</v>
      </c>
      <c r="C164" s="188"/>
      <c r="D164" s="189"/>
      <c r="E164" s="189"/>
      <c r="F164" s="190"/>
      <c r="G164" s="377"/>
      <c r="H164" s="191" t="s">
        <v>143</v>
      </c>
      <c r="I164" s="136" t="e">
        <f>IF(H164="Normal",#REF!,IF(H164="Recup",#REF!,IF(H164="CP journée",#REF!,IF(H164="Enceinte",#REF!,IF(H164="temps partiel",#REF!,IF(H164="Sans solde",#REF!,IF(H164="Arrêt",#REF!,IF(H164="CP matin",#REF!,IF(H164="Déplacement",#REF!,IF(H164="CP Après-midi",#REF!,IF(H164="Férié",#REF!,IF(H164="Maternité",#REF!,0))))))))))))</f>
        <v>#REF!</v>
      </c>
      <c r="J164" s="135" t="e">
        <f>IF(H164="Demi CP",I164,IF(AND(H164="Déplacement",N164="Arrivée Chine",B164&gt;=#REF!,B164&lt;=#REF!),(D164-C164)+(F164-E164)-#REF!,IF(AND(H164="Déplacement",N164="Arrivée Chine",B164&gt;#REF!,B164&lt;#REF!),(D164-C164)+(F164-E164)-#REF!,IF(AND(H164="Déplacement",N164="Arrivée Chine",B164&gt;#REF!),(D164-C164)+(F164-E164)-#REF!,IF(AND(H164="Déplacement",((D164-C164)+(F164-E164))&lt;I164),I164,IF(AND(H164="Déplacement",N164="Arrivée Chine",B164&lt;#REF!),(D164-C164)+(F164-E164)-#REF!,IF(AND(H164="Déplacement",N164="Retour Chine",B164&gt;=#REF!,B164&lt;=#REF!),(D164-C164)+(F164-E164)+#REF!,IF(AND(H164="Déplacement",N164="Retour Chine",B164&gt;#REF!,B164&lt;#REF!),(D164-C164)+(F164-E164)+#REF!,IF(AND(H164="Déplacement",N164="Retour Chine",B164&gt;#REF!),(D164-C164)+(F164-E164)+#REF!,IF(AND(H164="Déplacement",((D164-C164)+(F164-E164))&lt;I164),I164,IF(AND(H164="Déplacement",N164="Retour Chine",B164&lt;#REF!),(D164-C164)+(F164-E164)+#REF!,(D164-C164)+(F164-E164))))))))))))</f>
        <v>#REF!</v>
      </c>
      <c r="K164" s="137" t="e">
        <f>IF(L164&gt;0,#REF!-L164,0)</f>
        <v>#REF!</v>
      </c>
      <c r="L164" s="138" t="e">
        <f>IF(OR(H164="Recup"),#REF!-J164,#REF!)</f>
        <v>#REF!</v>
      </c>
      <c r="M164" s="192"/>
      <c r="N164" s="193"/>
      <c r="O164" s="139" t="e">
        <f t="shared" si="13"/>
        <v>#REF!</v>
      </c>
      <c r="P164" s="140" t="str">
        <f t="shared" si="14"/>
        <v/>
      </c>
      <c r="Q164" s="360" t="s">
        <v>45</v>
      </c>
      <c r="R164" s="400" t="s">
        <v>46</v>
      </c>
      <c r="S164" s="194"/>
      <c r="T164" s="383" t="s">
        <v>90</v>
      </c>
      <c r="U164" s="385" t="s">
        <v>95</v>
      </c>
      <c r="V164" s="86" t="s">
        <v>49</v>
      </c>
      <c r="W164" s="87" t="e">
        <f>IF(AND(G164="",(Y166)&gt;0),Y166-W165-W166,IF(AND(G164="Enceinte",(Y166)&gt;0),Y166-W165-W166,0))</f>
        <v>#REF!</v>
      </c>
      <c r="X164" s="88" t="s">
        <v>34</v>
      </c>
      <c r="Y164" s="89" t="e">
        <f>(SUM(I164:I168)*24+SUM(K164:K168)*24)</f>
        <v>#REF!</v>
      </c>
      <c r="Z164" s="90" t="s">
        <v>50</v>
      </c>
      <c r="AB164" s="179"/>
      <c r="AC164" s="179"/>
    </row>
    <row r="165" spans="1:29" s="41" customFormat="1" ht="15.75" hidden="1" thickBot="1" x14ac:dyDescent="0.3">
      <c r="A165" s="143" t="s">
        <v>51</v>
      </c>
      <c r="B165" s="144">
        <v>43242</v>
      </c>
      <c r="C165" s="195">
        <v>0.375</v>
      </c>
      <c r="D165" s="196">
        <v>0.54166666666666663</v>
      </c>
      <c r="E165" s="196">
        <v>0.58333333333333337</v>
      </c>
      <c r="F165" s="197">
        <v>0.70833333333333337</v>
      </c>
      <c r="G165" s="378"/>
      <c r="H165" s="198" t="s">
        <v>44</v>
      </c>
      <c r="I165" s="146" t="e">
        <f>IF(H165="Normal",#REF!,IF(H165="Recup",#REF!,IF(H165="CP journée",#REF!,IF(H165="Enceinte",#REF!,IF(H165="temps partiel",#REF!,IF(H165="Sans solde",#REF!,IF(H165="Arrêt",#REF!,IF(H165="CP matin",#REF!,IF(H165="Déplacement",#REF!,IF(H165="CP Après-midi",#REF!,IF(H165="Férié",#REF!,IF(H165="Maternité",#REF!,0))))))))))))</f>
        <v>#REF!</v>
      </c>
      <c r="J165" s="145" t="e">
        <f>IF(H165="Demi CP",I165,IF(AND(H165="Déplacement",N165="Arrivée Chine",B165&gt;=#REF!,B165&lt;=#REF!),(D165-C165)+(F165-E165)-#REF!,IF(AND(H165="Déplacement",N165="Arrivée Chine",B165&gt;#REF!,B165&lt;#REF!),(D165-C165)+(F165-E165)-#REF!,IF(AND(H165="Déplacement",N165="Arrivée Chine",B165&gt;#REF!),(D165-C165)+(F165-E165)-#REF!,IF(AND(H165="Déplacement",((D165-C165)+(F165-E165))&lt;I165),I165,IF(AND(H165="Déplacement",N165="Arrivée Chine",B165&lt;#REF!),(D165-C165)+(F165-E165)-#REF!,IF(AND(H165="Déplacement",N165="Retour Chine",B165&gt;=#REF!,B165&lt;=#REF!),(D165-C165)+(F165-E165)+#REF!,IF(AND(H165="Déplacement",N165="Retour Chine",B165&gt;#REF!,B165&lt;#REF!),(D165-C165)+(F165-E165)+#REF!,IF(AND(H165="Déplacement",N165="Retour Chine",B165&gt;#REF!),(D165-C165)+(F165-E165)+#REF!,IF(AND(H165="Déplacement",((D165-C165)+(F165-E165))&lt;I165),I165,IF(AND(H165="Déplacement",N165="Retour Chine",B165&lt;#REF!),(D165-C165)+(F165-E165)+#REF!,(D165-C165)+(F165-E165))))))))))))</f>
        <v>#REF!</v>
      </c>
      <c r="K165" s="147" t="e">
        <f>IF(L165&gt;0,#REF!-L165,0)</f>
        <v>#REF!</v>
      </c>
      <c r="L165" s="148" t="e">
        <f>IF(OR(H165="Recup"),#REF!-J165,#REF!)</f>
        <v>#REF!</v>
      </c>
      <c r="M165" s="199"/>
      <c r="N165" s="200"/>
      <c r="O165" s="149" t="e">
        <f t="shared" si="13"/>
        <v>#REF!</v>
      </c>
      <c r="P165" s="150" t="str">
        <f t="shared" si="14"/>
        <v/>
      </c>
      <c r="Q165" s="361"/>
      <c r="R165" s="401"/>
      <c r="S165" s="201"/>
      <c r="T165" s="384"/>
      <c r="U165" s="386"/>
      <c r="V165" s="97" t="s">
        <v>52</v>
      </c>
      <c r="W165" s="98" t="e">
        <f>IF(AND(G164="",(Y165-35)&gt;0),(Y165-35-W166-W167),IF(AND(G164="Enceinte",(Y165-35)&gt;0),(Y165-35-W166-W167),0))</f>
        <v>#REF!</v>
      </c>
      <c r="X165" s="99" t="s">
        <v>35</v>
      </c>
      <c r="Y165" s="100" t="e">
        <f>(SUM(J164:J170))*24-(SUM(O164:O170))*24</f>
        <v>#REF!</v>
      </c>
      <c r="Z165" s="101">
        <f>SUM(P164:P170)</f>
        <v>0</v>
      </c>
      <c r="AB165" s="394" t="s">
        <v>70</v>
      </c>
      <c r="AC165" s="392" t="e">
        <f>Y149+Y156+Y163+Y170</f>
        <v>#REF!</v>
      </c>
    </row>
    <row r="166" spans="1:29" s="41" customFormat="1" ht="15.75" hidden="1" thickBot="1" x14ac:dyDescent="0.3">
      <c r="A166" s="143" t="s">
        <v>53</v>
      </c>
      <c r="B166" s="144">
        <v>43243</v>
      </c>
      <c r="C166" s="195">
        <v>0.375</v>
      </c>
      <c r="D166" s="196">
        <v>0.54166666666666663</v>
      </c>
      <c r="E166" s="196">
        <v>0.58333333333333337</v>
      </c>
      <c r="F166" s="197">
        <v>0.77083333333333337</v>
      </c>
      <c r="G166" s="378"/>
      <c r="H166" s="198" t="s">
        <v>44</v>
      </c>
      <c r="I166" s="146" t="e">
        <f>IF(H166="Normal",#REF!,IF(H166="Recup",#REF!,IF(H166="CP journée",#REF!,IF(H166="Enceinte",#REF!,IF(H166="temps partiel",#REF!,IF(H166="Sans solde",#REF!,IF(H166="Arrêt",#REF!,IF(H166="CP matin",#REF!,IF(H166="Déplacement",#REF!,IF(H166="CP Après-midi",#REF!,IF(H166="Férié",#REF!,IF(H166="Maternité",#REF!,0))))))))))))</f>
        <v>#REF!</v>
      </c>
      <c r="J166" s="145" t="e">
        <f>IF(H166="Demi CP",I166,IF(AND(H166="Déplacement",N166="Arrivée Chine",B166&gt;=#REF!,B166&lt;=#REF!),(D166-C166)+(F166-E166)-#REF!,IF(AND(H166="Déplacement",N166="Arrivée Chine",B166&gt;#REF!,B166&lt;#REF!),(D166-C166)+(F166-E166)-#REF!,IF(AND(H166="Déplacement",N166="Arrivée Chine",B166&gt;#REF!),(D166-C166)+(F166-E166)-#REF!,IF(AND(H166="Déplacement",((D166-C166)+(F166-E166))&lt;I166),I166,IF(AND(H166="Déplacement",N166="Arrivée Chine",B166&lt;#REF!),(D166-C166)+(F166-E166)-#REF!,IF(AND(H166="Déplacement",N166="Retour Chine",B166&gt;=#REF!,B166&lt;=#REF!),(D166-C166)+(F166-E166)+#REF!,IF(AND(H166="Déplacement",N166="Retour Chine",B166&gt;#REF!,B166&lt;#REF!),(D166-C166)+(F166-E166)+#REF!,IF(AND(H166="Déplacement",N166="Retour Chine",B166&gt;#REF!),(D166-C166)+(F166-E166)+#REF!,IF(AND(H166="Déplacement",((D166-C166)+(F166-E166))&lt;I166),I166,IF(AND(H166="Déplacement",N166="Retour Chine",B166&lt;#REF!),(D166-C166)+(F166-E166)+#REF!,(D166-C166)+(F166-E166))))))))))))</f>
        <v>#REF!</v>
      </c>
      <c r="K166" s="153" t="e">
        <f>IF(L166&gt;0,#REF!-L166,0)</f>
        <v>#REF!</v>
      </c>
      <c r="L166" s="154" t="e">
        <f>IF(OR(H166="Recup"),#REF!-J166,#REF!)</f>
        <v>#REF!</v>
      </c>
      <c r="M166" s="199"/>
      <c r="N166" s="200"/>
      <c r="O166" s="149" t="e">
        <f t="shared" si="13"/>
        <v>#REF!</v>
      </c>
      <c r="P166" s="150" t="str">
        <f t="shared" si="14"/>
        <v/>
      </c>
      <c r="Q166" s="361"/>
      <c r="R166" s="401"/>
      <c r="S166" s="201" t="s">
        <v>183</v>
      </c>
      <c r="T166" s="384"/>
      <c r="U166" s="386"/>
      <c r="V166" s="104">
        <v>0.5</v>
      </c>
      <c r="W166" s="98" t="e">
        <f>IF((Y165-43)&lt;0,0,(Y165-43))</f>
        <v>#REF!</v>
      </c>
      <c r="X166" s="105" t="s">
        <v>54</v>
      </c>
      <c r="Y166" s="106" t="e">
        <f>(Y165-Y164)-J170*24</f>
        <v>#REF!</v>
      </c>
      <c r="Z166" s="107" t="s">
        <v>55</v>
      </c>
      <c r="AB166" s="395"/>
      <c r="AC166" s="393"/>
    </row>
    <row r="167" spans="1:29" s="41" customFormat="1" ht="15.75" hidden="1" thickBot="1" x14ac:dyDescent="0.3">
      <c r="A167" s="143" t="s">
        <v>56</v>
      </c>
      <c r="B167" s="144">
        <v>43244</v>
      </c>
      <c r="C167" s="195">
        <v>0.375</v>
      </c>
      <c r="D167" s="196">
        <v>0.54166666666666663</v>
      </c>
      <c r="E167" s="196">
        <v>0.58333333333333337</v>
      </c>
      <c r="F167" s="197">
        <v>0.70833333333333337</v>
      </c>
      <c r="G167" s="378"/>
      <c r="H167" s="202" t="s">
        <v>44</v>
      </c>
      <c r="I167" s="146" t="e">
        <f>IF(H167="Normal",#REF!,IF(H167="Recup",#REF!,IF(H167="CP journée",#REF!,IF(H167="Enceinte",#REF!,IF(H167="temps partiel",#REF!,IF(H167="Sans solde",#REF!,IF(H167="Arrêt",#REF!,IF(H167="CP matin",#REF!,IF(H167="Déplacement",#REF!,IF(H167="CP Après-midi",#REF!,IF(H167="Férié",#REF!,IF(H167="Maternité",#REF!,0))))))))))))</f>
        <v>#REF!</v>
      </c>
      <c r="J167" s="145" t="e">
        <f>IF(H167="Demi CP",I167,IF(AND(H167="Déplacement",N167="Arrivée Chine",B167&gt;=#REF!,B167&lt;=#REF!),(D167-C167)+(F167-E167)-#REF!,IF(AND(H167="Déplacement",N167="Arrivée Chine",B167&gt;#REF!,B167&lt;#REF!),(D167-C167)+(F167-E167)-#REF!,IF(AND(H167="Déplacement",N167="Arrivée Chine",B167&gt;#REF!),(D167-C167)+(F167-E167)-#REF!,IF(AND(H167="Déplacement",((D167-C167)+(F167-E167))&lt;I167),I167,IF(AND(H167="Déplacement",N167="Arrivée Chine",B167&lt;#REF!),(D167-C167)+(F167-E167)-#REF!,IF(AND(H167="Déplacement",N167="Retour Chine",B167&gt;=#REF!,B167&lt;=#REF!),(D167-C167)+(F167-E167)+#REF!,IF(AND(H167="Déplacement",N167="Retour Chine",B167&gt;#REF!,B167&lt;#REF!),(D167-C167)+(F167-E167)+#REF!,IF(AND(H167="Déplacement",N167="Retour Chine",B167&gt;#REF!),(D167-C167)+(F167-E167)+#REF!,IF(AND(H167="Déplacement",((D167-C167)+(F167-E167))&lt;I167),I167,IF(AND(H167="Déplacement",N167="Retour Chine",B167&lt;#REF!),(D167-C167)+(F167-E167)+#REF!,(D167-C167)+(F167-E167))))))))))))</f>
        <v>#REF!</v>
      </c>
      <c r="K167" s="156" t="e">
        <f>IF(L167&gt;0,#REF!-L167,0)</f>
        <v>#REF!</v>
      </c>
      <c r="L167" s="157" t="e">
        <f>IF(OR(H167="Recup"),#REF!-J167,#REF!)</f>
        <v>#REF!</v>
      </c>
      <c r="M167" s="199"/>
      <c r="N167" s="200"/>
      <c r="O167" s="149" t="e">
        <f t="shared" si="13"/>
        <v>#REF!</v>
      </c>
      <c r="P167" s="150" t="str">
        <f t="shared" si="14"/>
        <v/>
      </c>
      <c r="Q167" s="361"/>
      <c r="R167" s="401"/>
      <c r="S167" s="201"/>
      <c r="T167" s="384"/>
      <c r="U167" s="386"/>
      <c r="V167" s="110">
        <v>1</v>
      </c>
      <c r="W167" s="98" t="e">
        <f>IF(M170="",J170*24,0)</f>
        <v>#REF!</v>
      </c>
      <c r="X167" s="111" t="s">
        <v>57</v>
      </c>
      <c r="Y167" s="112">
        <f>COUNTIF(H164:H168,"Arrêt")</f>
        <v>0</v>
      </c>
      <c r="Z167" s="107">
        <f>COUNTIF(H164:H168,"Férié")</f>
        <v>0</v>
      </c>
    </row>
    <row r="168" spans="1:29" s="41" customFormat="1" ht="15.75" hidden="1" customHeight="1" thickBot="1" x14ac:dyDescent="0.3">
      <c r="A168" s="143" t="s">
        <v>58</v>
      </c>
      <c r="B168" s="144">
        <v>43245</v>
      </c>
      <c r="C168" s="195">
        <v>0.375</v>
      </c>
      <c r="D168" s="196">
        <v>0.54166666666666663</v>
      </c>
      <c r="E168" s="196">
        <v>0.58333333333333337</v>
      </c>
      <c r="F168" s="197">
        <v>0.70833333333333337</v>
      </c>
      <c r="G168" s="378"/>
      <c r="H168" s="198" t="s">
        <v>44</v>
      </c>
      <c r="I168" s="146" t="e">
        <f>IF(H168="Normal",#REF!,IF(H168="Recup",#REF!,IF(H168="CP journée",#REF!,IF(H168="Enceinte",#REF!,IF(H168="temps partiel",#REF!,IF(H168="Sans solde",#REF!,IF(H168="Arrêt",#REF!,IF(H168="CP matin",#REF!,IF(H168="Déplacement",#REF!,IF(H168="CP Après-midi",#REF!,IF(H168="Férié",#REF!,IF(H168="Maternité",#REF!,0))))))))))))</f>
        <v>#REF!</v>
      </c>
      <c r="J168" s="145" t="e">
        <f>IF(H168="Demi CP",I168,IF(AND(H168="Déplacement",N168="Arrivée Chine",B168&gt;=#REF!,B168&lt;=#REF!),(D168-C168)+(F168-E168)-#REF!,IF(AND(H168="Déplacement",N168="Arrivée Chine",B168&gt;#REF!,B168&lt;#REF!),(D168-C168)+(F168-E168)-#REF!,IF(AND(H168="Déplacement",N168="Arrivée Chine",B168&gt;#REF!),(D168-C168)+(F168-E168)-#REF!,IF(AND(H168="Déplacement",((D168-C168)+(F168-E168))&lt;I168),I168,IF(AND(H168="Déplacement",N168="Arrivée Chine",B168&lt;#REF!),(D168-C168)+(F168-E168)-#REF!,IF(AND(H168="Déplacement",N168="Retour Chine",B168&gt;=#REF!,B168&lt;=#REF!),(D168-C168)+(F168-E168)+#REF!,IF(AND(H168="Déplacement",N168="Retour Chine",B168&gt;#REF!,B168&lt;#REF!),(D168-C168)+(F168-E168)+#REF!,IF(AND(H168="Déplacement",N168="Retour Chine",B168&gt;#REF!),(D168-C168)+(F168-E168)+#REF!,IF(AND(H168="Déplacement",((D168-C168)+(F168-E168))&lt;I168),I168,IF(AND(H168="Déplacement",N168="Retour Chine",B168&lt;#REF!),(D168-C168)+(F168-E168)+#REF!,(D168-C168)+(F168-E168))))))))))))</f>
        <v>#REF!</v>
      </c>
      <c r="K168" s="153" t="e">
        <f>IF(L168&gt;0,#REF!-L168,0)</f>
        <v>#REF!</v>
      </c>
      <c r="L168" s="154" t="e">
        <f>IF(OR(H168="Recup"),#REF!-J168,#REF!)</f>
        <v>#REF!</v>
      </c>
      <c r="M168" s="199"/>
      <c r="N168" s="200"/>
      <c r="O168" s="149" t="e">
        <f t="shared" si="13"/>
        <v>#REF!</v>
      </c>
      <c r="P168" s="150" t="str">
        <f t="shared" si="14"/>
        <v/>
      </c>
      <c r="Q168" s="361"/>
      <c r="R168" s="401"/>
      <c r="S168" s="201"/>
      <c r="T168" s="384"/>
      <c r="U168" s="386"/>
      <c r="V168" s="113" t="s">
        <v>3</v>
      </c>
      <c r="W168" s="114" t="e">
        <f>IF(G164="Enceinte",(SUM(L164:L168))-COUNTIF(H164:H168,"Recup")*#REF!,SUM(L164:L168))</f>
        <v>#REF!</v>
      </c>
      <c r="X168" s="115" t="s">
        <v>59</v>
      </c>
      <c r="Y168" s="116">
        <f>COUNTIF(H164:H168,"sans solde")</f>
        <v>0</v>
      </c>
      <c r="Z168" s="328" t="s">
        <v>148</v>
      </c>
    </row>
    <row r="169" spans="1:29" s="41" customFormat="1" ht="15.75" hidden="1" thickBot="1" x14ac:dyDescent="0.3">
      <c r="A169" s="143" t="s">
        <v>60</v>
      </c>
      <c r="B169" s="144">
        <v>43246</v>
      </c>
      <c r="C169" s="203"/>
      <c r="D169" s="204"/>
      <c r="E169" s="204"/>
      <c r="F169" s="205"/>
      <c r="G169" s="378"/>
      <c r="H169" s="206"/>
      <c r="I169" s="146">
        <f>IF(H169="Normal",#REF!,IF(H169="Recup",#REF!,IF(H169="CP journée",#REF!,IF(H169="Enceinte",#REF!,IF(H169="temps partiel",#REF!,IF(H169="Sans solde",#REF!,IF(H169="Arrêt",#REF!,IF(H169="CP matin",#REF!,IF(H169="Déplacement",#REF!,IF(H169="CP Après-midi",#REF!,IF(H169="Férié",#REF!,IF(H169="Maternité",#REF!,0))))))))))))</f>
        <v>0</v>
      </c>
      <c r="J169" s="145" t="e">
        <f>IF(H169="Demi CP",I169,IF(AND(H169="Déplacement",N169="Arrivée Chine",B169&gt;=#REF!,B169&lt;=#REF!),(D169-C169)+(F169-E169)-#REF!,IF(AND(H169="Déplacement",N169="Arrivée Chine",B169&gt;#REF!,B169&lt;#REF!),(D169-C169)+(F169-E169)-#REF!,IF(AND(H169="Déplacement",N169="Arrivée Chine",B169&gt;#REF!),(D169-C169)+(F169-E169)-#REF!,IF(AND(H169="Déplacement",((D169-C169)+(F169-E169))&lt;I169),I169,IF(AND(H169="Déplacement",N169="Arrivée Chine",B169&lt;#REF!),(D169-C169)+(F169-E169)-#REF!,IF(AND(H169="Déplacement",N169="Retour Chine",B169&gt;=#REF!,B169&lt;=#REF!),(D169-C169)+(F169-E169)+#REF!,IF(AND(H169="Déplacement",N169="Retour Chine",B169&gt;#REF!,B169&lt;#REF!),(D169-C169)+(F169-E169)+#REF!,IF(AND(H169="Déplacement",N169="Retour Chine",B169&gt;#REF!),(D169-C169)+(F169-E169)+#REF!,IF(AND(H169="Déplacement",((D169-C169)+(F169-E169))&lt;I169),I169,IF(AND(H169="Déplacement",N169="Retour Chine",B169&lt;#REF!),(D169-C169)+(F169-E169)+#REF!,(D169-C169)+(F169-E169))))))))))))</f>
        <v>#REF!</v>
      </c>
      <c r="K169" s="161" t="e">
        <f>IF(L169&gt;0,#REF!-L169,0)</f>
        <v>#REF!</v>
      </c>
      <c r="L169" s="162" t="e">
        <f>IF(OR(H169="Recup"),#REF!-J169,#REF!)</f>
        <v>#REF!</v>
      </c>
      <c r="M169" s="199"/>
      <c r="N169" s="200"/>
      <c r="O169" s="149" t="e">
        <f t="shared" si="13"/>
        <v>#REF!</v>
      </c>
      <c r="P169" s="150" t="str">
        <f t="shared" si="14"/>
        <v/>
      </c>
      <c r="Q169" s="361"/>
      <c r="R169" s="401"/>
      <c r="S169" s="201"/>
      <c r="T169" s="384"/>
      <c r="U169" s="386"/>
      <c r="V169" s="119" t="s">
        <v>61</v>
      </c>
      <c r="W169" s="120" t="e">
        <f>IF(AND(G164="Temps partiel",Y166&gt;0),Y166-W170-W166-W167,0)</f>
        <v>#REF!</v>
      </c>
      <c r="X169" s="121" t="s">
        <v>62</v>
      </c>
      <c r="Y169" s="122">
        <f>COUNTIF(H164:H168,"CP journée")+(COUNTIF(H164:H168,"CP matin"))/2+(COUNTIF(H164:H168,"CP Après-midi"))/2</f>
        <v>1</v>
      </c>
      <c r="Z169" s="329"/>
    </row>
    <row r="170" spans="1:29" s="41" customFormat="1" ht="15.75" hidden="1" thickBot="1" x14ac:dyDescent="0.3">
      <c r="A170" s="164" t="s">
        <v>64</v>
      </c>
      <c r="B170" s="165">
        <v>43247</v>
      </c>
      <c r="C170" s="207"/>
      <c r="D170" s="208"/>
      <c r="E170" s="208"/>
      <c r="F170" s="209"/>
      <c r="G170" s="379"/>
      <c r="H170" s="210"/>
      <c r="I170" s="166">
        <f>IF(H170="Normal",#REF!,IF(H170="Recup",#REF!,IF(H170="CP journée",#REF!,IF(H170="Enceinte",#REF!,IF(H170="temps partiel",#REF!,IF(H170="Sans solde",#REF!,IF(H170="Arrêt",#REF!,IF(H170="CP matin",#REF!,IF(H170="Déplacement",#REF!,IF(H170="CP Après-midi",#REF!,IF(H170="Férié",#REF!,IF(H170="Maternité",#REF!,0))))))))))))</f>
        <v>0</v>
      </c>
      <c r="J170" s="167" t="e">
        <f>IF(H170="Demi CP",I170,IF(AND(H170="Déplacement",N170="Arrivée Chine",B170&gt;=#REF!,B170&lt;=#REF!),(D170-C170)+(F170-E170)-#REF!,IF(AND(H170="Déplacement",N170="Arrivée Chine",B170&gt;#REF!,B170&lt;#REF!),(D170-C170)+(F170-E170)-#REF!,IF(AND(H170="Déplacement",N170="Arrivée Chine",B170&gt;#REF!),(D170-C170)+(F170-E170)-#REF!,IF(AND(H170="Déplacement",((D170-C170)+(F170-E170))&lt;I170),I170,IF(AND(H170="Déplacement",N170="Arrivée Chine",B170&lt;#REF!),(D170-C170)+(F170-E170)-#REF!,IF(AND(H170="Déplacement",N170="Retour Chine",B170&gt;=#REF!,B170&lt;=#REF!),(D170-C170)+(F170-E170)+#REF!,IF(AND(H170="Déplacement",N170="Retour Chine",B170&gt;#REF!,B170&lt;#REF!),(D170-C170)+(F170-E170)+#REF!,IF(AND(H170="Déplacement",N170="Retour Chine",B170&gt;#REF!),(D170-C170)+(F170-E170)+#REF!,IF(AND(H170="Déplacement",((D170-C170)+(F170-E170))&lt;I170),I170,IF(AND(H170="Déplacement",N170="Retour Chine",B170&lt;#REF!),(D170-C170)+(F170-E170)+#REF!,(D170-C170)+(F170-E170))))))))))))</f>
        <v>#REF!</v>
      </c>
      <c r="K170" s="168" t="e">
        <f>IF(L170&gt;0,#REF!-L170,0)</f>
        <v>#REF!</v>
      </c>
      <c r="L170" s="169" t="e">
        <f>IF(OR(H170="Recup"),#REF!-J170,#REF!)</f>
        <v>#REF!</v>
      </c>
      <c r="M170" s="211"/>
      <c r="N170" s="212"/>
      <c r="O170" s="170" t="e">
        <f t="shared" si="13"/>
        <v>#REF!</v>
      </c>
      <c r="P170" s="171" t="str">
        <f t="shared" si="14"/>
        <v/>
      </c>
      <c r="Q170" s="362"/>
      <c r="R170" s="402"/>
      <c r="S170" s="213"/>
      <c r="T170" s="384"/>
      <c r="U170" s="387"/>
      <c r="V170" s="129" t="s">
        <v>65</v>
      </c>
      <c r="W170" s="130" t="e">
        <f>IF(AND(G164="Temps partiel",Y166&gt;3),Y166-3-W166-W167,0)</f>
        <v>#REF!</v>
      </c>
      <c r="X170" s="131" t="s">
        <v>66</v>
      </c>
      <c r="Y170" s="132" t="e">
        <f>W164+(W165*1.25)+(W166*1.5)+(W167*2)+(W169*1.1)+(W170*1.25)</f>
        <v>#REF!</v>
      </c>
      <c r="Z170" s="294" t="e">
        <f>IF(SUM(J164:J170)*24-SUM(I164:I170)*24&lt;0,(SUM(J164:J170)*24-SUM(I164:I170)*24),0)</f>
        <v>#REF!</v>
      </c>
    </row>
    <row r="171" spans="1:29" s="41" customFormat="1" ht="30" hidden="1" customHeight="1" x14ac:dyDescent="0.3">
      <c r="A171" s="133" t="s">
        <v>43</v>
      </c>
      <c r="B171" s="134">
        <v>43248</v>
      </c>
      <c r="C171" s="188">
        <v>0.375</v>
      </c>
      <c r="D171" s="189">
        <v>0.54166666666666663</v>
      </c>
      <c r="E171" s="189">
        <v>0.58333333333333337</v>
      </c>
      <c r="F171" s="190">
        <v>0.77083333333333337</v>
      </c>
      <c r="G171" s="377"/>
      <c r="H171" s="191" t="s">
        <v>44</v>
      </c>
      <c r="I171" s="136" t="e">
        <f>IF(H171="Normal",#REF!,IF(H171="Recup",#REF!,IF(H171="CP journée",#REF!,IF(H171="Enceinte",#REF!,IF(H171="temps partiel",#REF!,IF(H171="Sans solde",#REF!,IF(H171="Arrêt",#REF!,IF(H171="CP matin",#REF!,IF(H171="Déplacement",#REF!,IF(H171="CP Après-midi",#REF!,IF(H171="Férié",#REF!,IF(H171="Maternité",#REF!,0))))))))))))</f>
        <v>#REF!</v>
      </c>
      <c r="J171" s="135" t="e">
        <f>IF(H171="Demi CP",I171,IF(AND(H171="Déplacement",N171="Arrivée Chine",B171&gt;=#REF!,B171&lt;=#REF!),(D171-C171)+(F171-E171)-#REF!,IF(AND(H171="Déplacement",N171="Arrivée Chine",B171&gt;#REF!,B171&lt;#REF!),(D171-C171)+(F171-E171)-#REF!,IF(AND(H171="Déplacement",N171="Arrivée Chine",B171&gt;#REF!),(D171-C171)+(F171-E171)-#REF!,IF(AND(H171="Déplacement",((D171-C171)+(F171-E171))&lt;I171),I171,IF(AND(H171="Déplacement",N171="Arrivée Chine",B171&lt;#REF!),(D171-C171)+(F171-E171)-#REF!,IF(AND(H171="Déplacement",N171="Retour Chine",B171&gt;=#REF!,B171&lt;=#REF!),(D171-C171)+(F171-E171)+#REF!,IF(AND(H171="Déplacement",N171="Retour Chine",B171&gt;#REF!,B171&lt;#REF!),(D171-C171)+(F171-E171)+#REF!,IF(AND(H171="Déplacement",N171="Retour Chine",B171&gt;#REF!),(D171-C171)+(F171-E171)+#REF!,IF(AND(H171="Déplacement",((D171-C171)+(F171-E171))&lt;I171),I171,IF(AND(H171="Déplacement",N171="Retour Chine",B171&lt;#REF!),(D171-C171)+(F171-E171)+#REF!,(D171-C171)+(F171-E171))))))))))))</f>
        <v>#REF!</v>
      </c>
      <c r="K171" s="137" t="e">
        <f>IF(L171&gt;0,#REF!-L171,0)</f>
        <v>#REF!</v>
      </c>
      <c r="L171" s="138" t="e">
        <f>IF(OR(H171="Recup"),#REF!-J171,#REF!)</f>
        <v>#REF!</v>
      </c>
      <c r="M171" s="192"/>
      <c r="N171" s="193"/>
      <c r="O171" s="139" t="e">
        <f t="shared" si="13"/>
        <v>#REF!</v>
      </c>
      <c r="P171" s="140" t="str">
        <f t="shared" si="14"/>
        <v/>
      </c>
      <c r="Q171" s="391" t="s">
        <v>45</v>
      </c>
      <c r="R171" s="380" t="s">
        <v>46</v>
      </c>
      <c r="S171" s="194" t="s">
        <v>183</v>
      </c>
      <c r="T171" s="396" t="s">
        <v>96</v>
      </c>
      <c r="U171" s="385" t="s">
        <v>97</v>
      </c>
      <c r="V171" s="86" t="s">
        <v>49</v>
      </c>
      <c r="W171" s="87" t="e">
        <f>IF(AND(G171="",(Y173)&gt;0),Y173-W172-W173,IF(AND(G171="Enceinte",(Y173)&gt;0),Y173-W172-W173,0))</f>
        <v>#REF!</v>
      </c>
      <c r="X171" s="88" t="s">
        <v>34</v>
      </c>
      <c r="Y171" s="89" t="e">
        <f>(SUM(I171:I175)*24+SUM(K171:K175)*24)</f>
        <v>#REF!</v>
      </c>
      <c r="Z171" s="90" t="s">
        <v>50</v>
      </c>
    </row>
    <row r="172" spans="1:29" s="41" customFormat="1" ht="15.75" hidden="1" thickBot="1" x14ac:dyDescent="0.3">
      <c r="A172" s="143" t="s">
        <v>51</v>
      </c>
      <c r="B172" s="144">
        <v>43249</v>
      </c>
      <c r="C172" s="195">
        <v>0.375</v>
      </c>
      <c r="D172" s="196">
        <v>0.54166666666666663</v>
      </c>
      <c r="E172" s="196">
        <v>0.58333333333333337</v>
      </c>
      <c r="F172" s="197">
        <v>0.70833333333333337</v>
      </c>
      <c r="G172" s="378"/>
      <c r="H172" s="198" t="s">
        <v>44</v>
      </c>
      <c r="I172" s="146" t="e">
        <f>IF(H172="Normal",#REF!,IF(H172="Recup",#REF!,IF(H172="CP journée",#REF!,IF(H172="Enceinte",#REF!,IF(H172="temps partiel",#REF!,IF(H172="Sans solde",#REF!,IF(H172="Arrêt",#REF!,IF(H172="CP matin",#REF!,IF(H172="Déplacement",#REF!,IF(H172="CP Après-midi",#REF!,IF(H172="Férié",#REF!,IF(H172="Maternité",#REF!,0))))))))))))</f>
        <v>#REF!</v>
      </c>
      <c r="J172" s="145" t="e">
        <f>IF(H172="Demi CP",I172,IF(AND(H172="Déplacement",N172="Arrivée Chine",B172&gt;=#REF!,B172&lt;=#REF!),(D172-C172)+(F172-E172)-#REF!,IF(AND(H172="Déplacement",N172="Arrivée Chine",B172&gt;#REF!,B172&lt;#REF!),(D172-C172)+(F172-E172)-#REF!,IF(AND(H172="Déplacement",N172="Arrivée Chine",B172&gt;#REF!),(D172-C172)+(F172-E172)-#REF!,IF(AND(H172="Déplacement",((D172-C172)+(F172-E172))&lt;I172),I172,IF(AND(H172="Déplacement",N172="Arrivée Chine",B172&lt;#REF!),(D172-C172)+(F172-E172)-#REF!,IF(AND(H172="Déplacement",N172="Retour Chine",B172&gt;=#REF!,B172&lt;=#REF!),(D172-C172)+(F172-E172)+#REF!,IF(AND(H172="Déplacement",N172="Retour Chine",B172&gt;#REF!,B172&lt;#REF!),(D172-C172)+(F172-E172)+#REF!,IF(AND(H172="Déplacement",N172="Retour Chine",B172&gt;#REF!),(D172-C172)+(F172-E172)+#REF!,IF(AND(H172="Déplacement",((D172-C172)+(F172-E172))&lt;I172),I172,IF(AND(H172="Déplacement",N172="Retour Chine",B172&lt;#REF!),(D172-C172)+(F172-E172)+#REF!,(D172-C172)+(F172-E172))))))))))))</f>
        <v>#REF!</v>
      </c>
      <c r="K172" s="147" t="e">
        <f>IF(L172&gt;0,#REF!-L172,0)</f>
        <v>#REF!</v>
      </c>
      <c r="L172" s="148" t="e">
        <f>IF(OR(H172="Recup"),#REF!-J172,#REF!)</f>
        <v>#REF!</v>
      </c>
      <c r="M172" s="199"/>
      <c r="N172" s="200"/>
      <c r="O172" s="149" t="e">
        <f t="shared" si="13"/>
        <v>#REF!</v>
      </c>
      <c r="P172" s="150" t="str">
        <f t="shared" si="14"/>
        <v/>
      </c>
      <c r="Q172" s="361"/>
      <c r="R172" s="381"/>
      <c r="S172" s="201"/>
      <c r="T172" s="397"/>
      <c r="U172" s="386"/>
      <c r="V172" s="97" t="s">
        <v>52</v>
      </c>
      <c r="W172" s="98" t="e">
        <f>IF(AND(G171="",(Y172-35)&gt;0),(Y172-35-W173-W174),IF(AND(G171="Enceinte",(Y172-35)&gt;0),(Y172-35-W173-W174),0))</f>
        <v>#REF!</v>
      </c>
      <c r="X172" s="99" t="s">
        <v>35</v>
      </c>
      <c r="Y172" s="100" t="e">
        <f>(SUM(J171:J177))*24-(SUM(O171:O177))*24</f>
        <v>#REF!</v>
      </c>
      <c r="Z172" s="101">
        <f>SUM(P171:P177)</f>
        <v>0</v>
      </c>
    </row>
    <row r="173" spans="1:29" s="41" customFormat="1" ht="15.75" hidden="1" thickBot="1" x14ac:dyDescent="0.3">
      <c r="A173" s="143" t="s">
        <v>53</v>
      </c>
      <c r="B173" s="144">
        <v>43250</v>
      </c>
      <c r="C173" s="195">
        <v>0.375</v>
      </c>
      <c r="D173" s="196">
        <v>0.54166666666666663</v>
      </c>
      <c r="E173" s="196">
        <v>0.58333333333333337</v>
      </c>
      <c r="F173" s="197">
        <v>0.75</v>
      </c>
      <c r="G173" s="378"/>
      <c r="H173" s="198" t="s">
        <v>44</v>
      </c>
      <c r="I173" s="146" t="e">
        <f>IF(H173="Normal",#REF!,IF(H173="Recup",#REF!,IF(H173="CP journée",#REF!,IF(H173="Enceinte",#REF!,IF(H173="temps partiel",#REF!,IF(H173="Sans solde",#REF!,IF(H173="Arrêt",#REF!,IF(H173="CP matin",#REF!,IF(H173="Déplacement",#REF!,IF(H173="CP Après-midi",#REF!,IF(H173="Férié",#REF!,IF(H173="Maternité",#REF!,0))))))))))))</f>
        <v>#REF!</v>
      </c>
      <c r="J173" s="145" t="e">
        <f>IF(H173="Demi CP",I173,IF(AND(H173="Déplacement",N173="Arrivée Chine",B173&gt;=#REF!,B173&lt;=#REF!),(D173-C173)+(F173-E173)-#REF!,IF(AND(H173="Déplacement",N173="Arrivée Chine",B173&gt;#REF!,B173&lt;#REF!),(D173-C173)+(F173-E173)-#REF!,IF(AND(H173="Déplacement",N173="Arrivée Chine",B173&gt;#REF!),(D173-C173)+(F173-E173)-#REF!,IF(AND(H173="Déplacement",((D173-C173)+(F173-E173))&lt;I173),I173,IF(AND(H173="Déplacement",N173="Arrivée Chine",B173&lt;#REF!),(D173-C173)+(F173-E173)-#REF!,IF(AND(H173="Déplacement",N173="Retour Chine",B173&gt;=#REF!,B173&lt;=#REF!),(D173-C173)+(F173-E173)+#REF!,IF(AND(H173="Déplacement",N173="Retour Chine",B173&gt;#REF!,B173&lt;#REF!),(D173-C173)+(F173-E173)+#REF!,IF(AND(H173="Déplacement",N173="Retour Chine",B173&gt;#REF!),(D173-C173)+(F173-E173)+#REF!,IF(AND(H173="Déplacement",((D173-C173)+(F173-E173))&lt;I173),I173,IF(AND(H173="Déplacement",N173="Retour Chine",B173&lt;#REF!),(D173-C173)+(F173-E173)+#REF!,(D173-C173)+(F173-E173))))))))))))</f>
        <v>#REF!</v>
      </c>
      <c r="K173" s="153" t="e">
        <f>IF(L173&gt;0,#REF!-L173,0)</f>
        <v>#REF!</v>
      </c>
      <c r="L173" s="154" t="e">
        <f>IF(OR(H173="Recup"),#REF!-J173,#REF!)</f>
        <v>#REF!</v>
      </c>
      <c r="M173" s="199"/>
      <c r="N173" s="200"/>
      <c r="O173" s="149" t="e">
        <f t="shared" si="13"/>
        <v>#REF!</v>
      </c>
      <c r="P173" s="150" t="str">
        <f t="shared" si="14"/>
        <v/>
      </c>
      <c r="Q173" s="361"/>
      <c r="R173" s="381"/>
      <c r="S173" s="201" t="s">
        <v>183</v>
      </c>
      <c r="T173" s="397"/>
      <c r="U173" s="386"/>
      <c r="V173" s="104">
        <v>0.5</v>
      </c>
      <c r="W173" s="98" t="e">
        <f>IF((Y172-43)&lt;0,0,(Y172-43))</f>
        <v>#REF!</v>
      </c>
      <c r="X173" s="105" t="s">
        <v>54</v>
      </c>
      <c r="Y173" s="106" t="e">
        <f>(Y172-Y171)-J177*24</f>
        <v>#REF!</v>
      </c>
      <c r="Z173" s="107" t="s">
        <v>55</v>
      </c>
    </row>
    <row r="174" spans="1:29" s="41" customFormat="1" ht="15.75" hidden="1" thickBot="1" x14ac:dyDescent="0.3">
      <c r="A174" s="143" t="s">
        <v>56</v>
      </c>
      <c r="B174" s="144">
        <v>43251</v>
      </c>
      <c r="C174" s="195">
        <v>0.375</v>
      </c>
      <c r="D174" s="196">
        <v>0.54166666666666663</v>
      </c>
      <c r="E174" s="196">
        <v>0.58333333333333337</v>
      </c>
      <c r="F174" s="197">
        <v>0.73958333333333337</v>
      </c>
      <c r="G174" s="378"/>
      <c r="H174" s="202" t="s">
        <v>44</v>
      </c>
      <c r="I174" s="146" t="e">
        <f>IF(H174="Normal",#REF!,IF(H174="Recup",#REF!,IF(H174="CP journée",#REF!,IF(H174="Enceinte",#REF!,IF(H174="temps partiel",#REF!,IF(H174="Sans solde",#REF!,IF(H174="Arrêt",#REF!,IF(H174="CP matin",#REF!,IF(H174="Déplacement",#REF!,IF(H174="CP Après-midi",#REF!,IF(H174="Férié",#REF!,IF(H174="Maternité",#REF!,0))))))))))))</f>
        <v>#REF!</v>
      </c>
      <c r="J174" s="145" t="e">
        <f>IF(H174="Demi CP",I174,IF(AND(H174="Déplacement",N174="Arrivée Chine",B174&gt;=#REF!,B174&lt;=#REF!),(D174-C174)+(F174-E174)-#REF!,IF(AND(H174="Déplacement",N174="Arrivée Chine",B174&gt;#REF!,B174&lt;#REF!),(D174-C174)+(F174-E174)-#REF!,IF(AND(H174="Déplacement",N174="Arrivée Chine",B174&gt;#REF!),(D174-C174)+(F174-E174)-#REF!,IF(AND(H174="Déplacement",((D174-C174)+(F174-E174))&lt;I174),I174,IF(AND(H174="Déplacement",N174="Arrivée Chine",B174&lt;#REF!),(D174-C174)+(F174-E174)-#REF!,IF(AND(H174="Déplacement",N174="Retour Chine",B174&gt;=#REF!,B174&lt;=#REF!),(D174-C174)+(F174-E174)+#REF!,IF(AND(H174="Déplacement",N174="Retour Chine",B174&gt;#REF!,B174&lt;#REF!),(D174-C174)+(F174-E174)+#REF!,IF(AND(H174="Déplacement",N174="Retour Chine",B174&gt;#REF!),(D174-C174)+(F174-E174)+#REF!,IF(AND(H174="Déplacement",((D174-C174)+(F174-E174))&lt;I174),I174,IF(AND(H174="Déplacement",N174="Retour Chine",B174&lt;#REF!),(D174-C174)+(F174-E174)+#REF!,(D174-C174)+(F174-E174))))))))))))</f>
        <v>#REF!</v>
      </c>
      <c r="K174" s="156" t="e">
        <f>IF(L174&gt;0,#REF!-L174,0)</f>
        <v>#REF!</v>
      </c>
      <c r="L174" s="157" t="e">
        <f>IF(OR(H174="Recup"),#REF!-J174,#REF!)</f>
        <v>#REF!</v>
      </c>
      <c r="M174" s="199"/>
      <c r="N174" s="200"/>
      <c r="O174" s="149" t="e">
        <f t="shared" si="13"/>
        <v>#REF!</v>
      </c>
      <c r="P174" s="150" t="str">
        <f t="shared" si="14"/>
        <v/>
      </c>
      <c r="Q174" s="361"/>
      <c r="R174" s="381"/>
      <c r="S174" s="201" t="s">
        <v>171</v>
      </c>
      <c r="T174" s="397"/>
      <c r="U174" s="386"/>
      <c r="V174" s="110">
        <v>1</v>
      </c>
      <c r="W174" s="98" t="e">
        <f>IF(M177="",J177*24,0)</f>
        <v>#REF!</v>
      </c>
      <c r="X174" s="111" t="s">
        <v>57</v>
      </c>
      <c r="Y174" s="112">
        <f>COUNTIF(H171:H175,"Arrêt")</f>
        <v>0</v>
      </c>
      <c r="Z174" s="107">
        <f>COUNTIF(H171:H175,"Férié")</f>
        <v>0</v>
      </c>
    </row>
    <row r="175" spans="1:29" s="41" customFormat="1" ht="15.75" hidden="1" customHeight="1" thickBot="1" x14ac:dyDescent="0.3">
      <c r="A175" s="143" t="s">
        <v>58</v>
      </c>
      <c r="B175" s="144">
        <v>43252</v>
      </c>
      <c r="C175" s="195">
        <v>0.375</v>
      </c>
      <c r="D175" s="196">
        <v>0.54166666666666663</v>
      </c>
      <c r="E175" s="196">
        <v>0.58333333333333337</v>
      </c>
      <c r="F175" s="197">
        <v>0.73958333333333337</v>
      </c>
      <c r="G175" s="378"/>
      <c r="H175" s="198" t="s">
        <v>44</v>
      </c>
      <c r="I175" s="146" t="e">
        <f>IF(H175="Normal",#REF!,IF(H175="Recup",#REF!,IF(H175="CP journée",#REF!,IF(H175="Enceinte",#REF!,IF(H175="temps partiel",#REF!,IF(H175="Sans solde",#REF!,IF(H175="Arrêt",#REF!,IF(H175="CP matin",#REF!,IF(H175="Déplacement",#REF!,IF(H175="CP Après-midi",#REF!,IF(H175="Férié",#REF!,IF(H175="Maternité",#REF!,0))))))))))))</f>
        <v>#REF!</v>
      </c>
      <c r="J175" s="145" t="e">
        <f>IF(H175="Demi CP",I175,IF(AND(H175="Déplacement",N175="Arrivée Chine",B175&gt;=#REF!,B175&lt;=#REF!),(D175-C175)+(F175-E175)-#REF!,IF(AND(H175="Déplacement",N175="Arrivée Chine",B175&gt;#REF!,B175&lt;#REF!),(D175-C175)+(F175-E175)-#REF!,IF(AND(H175="Déplacement",N175="Arrivée Chine",B175&gt;#REF!),(D175-C175)+(F175-E175)-#REF!,IF(AND(H175="Déplacement",((D175-C175)+(F175-E175))&lt;I175),I175,IF(AND(H175="Déplacement",N175="Arrivée Chine",B175&lt;#REF!),(D175-C175)+(F175-E175)-#REF!,IF(AND(H175="Déplacement",N175="Retour Chine",B175&gt;=#REF!,B175&lt;=#REF!),(D175-C175)+(F175-E175)+#REF!,IF(AND(H175="Déplacement",N175="Retour Chine",B175&gt;#REF!,B175&lt;#REF!),(D175-C175)+(F175-E175)+#REF!,IF(AND(H175="Déplacement",N175="Retour Chine",B175&gt;#REF!),(D175-C175)+(F175-E175)+#REF!,IF(AND(H175="Déplacement",((D175-C175)+(F175-E175))&lt;I175),I175,IF(AND(H175="Déplacement",N175="Retour Chine",B175&lt;#REF!),(D175-C175)+(F175-E175)+#REF!,(D175-C175)+(F175-E175))))))))))))</f>
        <v>#REF!</v>
      </c>
      <c r="K175" s="153" t="e">
        <f>IF(L175&gt;0,#REF!-L175,0)</f>
        <v>#REF!</v>
      </c>
      <c r="L175" s="154" t="e">
        <f>IF(OR(H175="Recup"),#REF!-J175,#REF!)</f>
        <v>#REF!</v>
      </c>
      <c r="M175" s="199"/>
      <c r="N175" s="200"/>
      <c r="O175" s="149" t="e">
        <f t="shared" si="13"/>
        <v>#REF!</v>
      </c>
      <c r="P175" s="150" t="str">
        <f t="shared" si="14"/>
        <v/>
      </c>
      <c r="Q175" s="361"/>
      <c r="R175" s="381"/>
      <c r="S175" s="201" t="s">
        <v>183</v>
      </c>
      <c r="T175" s="397"/>
      <c r="U175" s="386"/>
      <c r="V175" s="113" t="s">
        <v>3</v>
      </c>
      <c r="W175" s="114" t="e">
        <f>IF(G171="Enceinte",(SUM(L171:L175))-COUNTIF(H171:H175,"Recup")*#REF!,SUM(L171:L175))</f>
        <v>#REF!</v>
      </c>
      <c r="X175" s="115" t="s">
        <v>59</v>
      </c>
      <c r="Y175" s="116">
        <f>COUNTIF(H171:H175,"sans solde")</f>
        <v>0</v>
      </c>
      <c r="Z175" s="328" t="s">
        <v>148</v>
      </c>
    </row>
    <row r="176" spans="1:29" s="41" customFormat="1" ht="15.75" hidden="1" thickBot="1" x14ac:dyDescent="0.3">
      <c r="A176" s="143" t="s">
        <v>60</v>
      </c>
      <c r="B176" s="144">
        <v>43253</v>
      </c>
      <c r="C176" s="203"/>
      <c r="D176" s="204"/>
      <c r="E176" s="204"/>
      <c r="F176" s="205"/>
      <c r="G176" s="378"/>
      <c r="H176" s="206"/>
      <c r="I176" s="146">
        <f>IF(H176="Normal",#REF!,IF(H176="Recup",#REF!,IF(H176="CP journée",#REF!,IF(H176="Enceinte",#REF!,IF(H176="temps partiel",#REF!,IF(H176="Sans solde",#REF!,IF(H176="Arrêt",#REF!,IF(H176="CP matin",#REF!,IF(H176="Déplacement",#REF!,IF(H176="CP Après-midi",#REF!,IF(H176="Férié",#REF!,IF(H176="Maternité",#REF!,0))))))))))))</f>
        <v>0</v>
      </c>
      <c r="J176" s="145" t="e">
        <f>IF(H176="Demi CP",I176,IF(AND(H176="Déplacement",N176="Arrivée Chine",B176&gt;=#REF!,B176&lt;=#REF!),(D176-C176)+(F176-E176)-#REF!,IF(AND(H176="Déplacement",N176="Arrivée Chine",B176&gt;#REF!,B176&lt;#REF!),(D176-C176)+(F176-E176)-#REF!,IF(AND(H176="Déplacement",N176="Arrivée Chine",B176&gt;#REF!),(D176-C176)+(F176-E176)-#REF!,IF(AND(H176="Déplacement",((D176-C176)+(F176-E176))&lt;I176),I176,IF(AND(H176="Déplacement",N176="Arrivée Chine",B176&lt;#REF!),(D176-C176)+(F176-E176)-#REF!,IF(AND(H176="Déplacement",N176="Retour Chine",B176&gt;=#REF!,B176&lt;=#REF!),(D176-C176)+(F176-E176)+#REF!,IF(AND(H176="Déplacement",N176="Retour Chine",B176&gt;#REF!,B176&lt;#REF!),(D176-C176)+(F176-E176)+#REF!,IF(AND(H176="Déplacement",N176="Retour Chine",B176&gt;#REF!),(D176-C176)+(F176-E176)+#REF!,IF(AND(H176="Déplacement",((D176-C176)+(F176-E176))&lt;I176),I176,IF(AND(H176="Déplacement",N176="Retour Chine",B176&lt;#REF!),(D176-C176)+(F176-E176)+#REF!,(D176-C176)+(F176-E176))))))))))))</f>
        <v>#REF!</v>
      </c>
      <c r="K176" s="161" t="e">
        <f>IF(L176&gt;0,#REF!-L176,0)</f>
        <v>#REF!</v>
      </c>
      <c r="L176" s="162" t="e">
        <f>IF(OR(H176="Recup"),#REF!-J176,#REF!)</f>
        <v>#REF!</v>
      </c>
      <c r="M176" s="199"/>
      <c r="N176" s="200"/>
      <c r="O176" s="149" t="e">
        <f t="shared" si="13"/>
        <v>#REF!</v>
      </c>
      <c r="P176" s="150" t="str">
        <f t="shared" si="14"/>
        <v/>
      </c>
      <c r="Q176" s="361"/>
      <c r="R176" s="381"/>
      <c r="S176" s="201"/>
      <c r="T176" s="397"/>
      <c r="U176" s="386"/>
      <c r="V176" s="119" t="s">
        <v>61</v>
      </c>
      <c r="W176" s="120" t="e">
        <f>IF(AND(G171="Temps partiel",Y173&gt;0),Y173-W177-W173-W174,0)</f>
        <v>#REF!</v>
      </c>
      <c r="X176" s="121" t="s">
        <v>62</v>
      </c>
      <c r="Y176" s="122">
        <f>COUNTIF(H171:H175,"CP journée")+(COUNTIF(H171:H175,"CP matin"))/2+(COUNTIF(H171:H175,"CP Après-midi"))/2</f>
        <v>0</v>
      </c>
      <c r="Z176" s="329"/>
      <c r="AB176" s="179" t="s">
        <v>96</v>
      </c>
      <c r="AC176" s="179" t="s">
        <v>164</v>
      </c>
    </row>
    <row r="177" spans="1:29" s="41" customFormat="1" ht="15.75" hidden="1" thickBot="1" x14ac:dyDescent="0.3">
      <c r="A177" s="164" t="s">
        <v>64</v>
      </c>
      <c r="B177" s="165">
        <v>43254</v>
      </c>
      <c r="C177" s="207"/>
      <c r="D177" s="208"/>
      <c r="E177" s="208"/>
      <c r="F177" s="209"/>
      <c r="G177" s="379"/>
      <c r="H177" s="210"/>
      <c r="I177" s="166">
        <f>IF(H177="Normal",#REF!,IF(H177="Recup",#REF!,IF(H177="CP journée",#REF!,IF(H177="Enceinte",#REF!,IF(H177="temps partiel",#REF!,IF(H177="Sans solde",#REF!,IF(H177="Arrêt",#REF!,IF(H177="CP matin",#REF!,IF(H177="Déplacement",#REF!,IF(H177="CP Après-midi",#REF!,IF(H177="Férié",#REF!,IF(H177="Maternité",#REF!,0))))))))))))</f>
        <v>0</v>
      </c>
      <c r="J177" s="167" t="e">
        <f>IF(H177="Demi CP",I177,IF(AND(H177="Déplacement",N177="Arrivée Chine",B177&gt;=#REF!,B177&lt;=#REF!),(D177-C177)+(F177-E177)-#REF!,IF(AND(H177="Déplacement",N177="Arrivée Chine",B177&gt;#REF!,B177&lt;#REF!),(D177-C177)+(F177-E177)-#REF!,IF(AND(H177="Déplacement",N177="Arrivée Chine",B177&gt;#REF!),(D177-C177)+(F177-E177)-#REF!,IF(AND(H177="Déplacement",((D177-C177)+(F177-E177))&lt;I177),I177,IF(AND(H177="Déplacement",N177="Arrivée Chine",B177&lt;#REF!),(D177-C177)+(F177-E177)-#REF!,IF(AND(H177="Déplacement",N177="Retour Chine",B177&gt;=#REF!,B177&lt;=#REF!),(D177-C177)+(F177-E177)+#REF!,IF(AND(H177="Déplacement",N177="Retour Chine",B177&gt;#REF!,B177&lt;#REF!),(D177-C177)+(F177-E177)+#REF!,IF(AND(H177="Déplacement",N177="Retour Chine",B177&gt;#REF!),(D177-C177)+(F177-E177)+#REF!,IF(AND(H177="Déplacement",((D177-C177)+(F177-E177))&lt;I177),I177,IF(AND(H177="Déplacement",N177="Retour Chine",B177&lt;#REF!),(D177-C177)+(F177-E177)+#REF!,(D177-C177)+(F177-E177))))))))))))</f>
        <v>#REF!</v>
      </c>
      <c r="K177" s="168" t="e">
        <f>IF(L177&gt;0,#REF!-L177,0)</f>
        <v>#REF!</v>
      </c>
      <c r="L177" s="169" t="e">
        <f>IF(OR(H177="Recup"),#REF!-J177,#REF!)</f>
        <v>#REF!</v>
      </c>
      <c r="M177" s="211"/>
      <c r="N177" s="212"/>
      <c r="O177" s="170" t="e">
        <f t="shared" si="13"/>
        <v>#REF!</v>
      </c>
      <c r="P177" s="171" t="str">
        <f t="shared" si="14"/>
        <v/>
      </c>
      <c r="Q177" s="362"/>
      <c r="R177" s="382"/>
      <c r="S177" s="213"/>
      <c r="T177" s="397"/>
      <c r="U177" s="387"/>
      <c r="V177" s="129" t="s">
        <v>65</v>
      </c>
      <c r="W177" s="130" t="e">
        <f>IF(AND(G171="Temps partiel",Y173&gt;3),Y173-3-W173-W174,0)</f>
        <v>#REF!</v>
      </c>
      <c r="X177" s="131" t="s">
        <v>66</v>
      </c>
      <c r="Y177" s="132" t="e">
        <f>W171+(W172*1.25)+(W173*1.5)+(W174*2)+(W176*1.1)+(W177*1.25)</f>
        <v>#REF!</v>
      </c>
      <c r="Z177" s="294" t="e">
        <f>IF(SUM(J171:J177)*24-SUM(I171:I177)*24&lt;0,(SUM(J171:J177)*24-SUM(I171:I177)*24),0)</f>
        <v>#REF!</v>
      </c>
      <c r="AB177" s="179"/>
      <c r="AC177" s="179"/>
    </row>
    <row r="178" spans="1:29" s="41" customFormat="1" ht="30" hidden="1" customHeight="1" x14ac:dyDescent="0.3">
      <c r="A178" s="133" t="s">
        <v>43</v>
      </c>
      <c r="B178" s="134">
        <v>43255</v>
      </c>
      <c r="C178" s="188">
        <v>0.375</v>
      </c>
      <c r="D178" s="189">
        <v>0.54166666666666663</v>
      </c>
      <c r="E178" s="189">
        <v>0.58333333333333337</v>
      </c>
      <c r="F178" s="190">
        <v>0.75</v>
      </c>
      <c r="G178" s="377"/>
      <c r="H178" s="191" t="s">
        <v>44</v>
      </c>
      <c r="I178" s="136" t="e">
        <f>IF(H178="Normal",#REF!,IF(H178="Recup",#REF!,IF(H178="CP journée",#REF!,IF(H178="Enceinte",#REF!,IF(H178="temps partiel",#REF!,IF(H178="Sans solde",#REF!,IF(H178="Arrêt",#REF!,IF(H178="CP matin",#REF!,IF(H178="Déplacement",#REF!,IF(H178="CP Après-midi",#REF!,IF(H178="Férié",#REF!,IF(H178="Maternité",#REF!,0))))))))))))</f>
        <v>#REF!</v>
      </c>
      <c r="J178" s="135" t="e">
        <f>IF(H178="Demi CP",I178,IF(AND(H178="Déplacement",N178="Arrivée Chine",B178&gt;=#REF!,B178&lt;=#REF!),(D178-C178)+(F178-E178)-#REF!,IF(AND(H178="Déplacement",N178="Arrivée Chine",B178&gt;#REF!,B178&lt;#REF!),(D178-C178)+(F178-E178)-#REF!,IF(AND(H178="Déplacement",N178="Arrivée Chine",B178&gt;#REF!),(D178-C178)+(F178-E178)-#REF!,IF(AND(H178="Déplacement",((D178-C178)+(F178-E178))&lt;I178),I178,IF(AND(H178="Déplacement",N178="Arrivée Chine",B178&lt;#REF!),(D178-C178)+(F178-E178)-#REF!,IF(AND(H178="Déplacement",N178="Retour Chine",B178&gt;=#REF!,B178&lt;=#REF!),(D178-C178)+(F178-E178)+#REF!,IF(AND(H178="Déplacement",N178="Retour Chine",B178&gt;#REF!,B178&lt;#REF!),(D178-C178)+(F178-E178)+#REF!,IF(AND(H178="Déplacement",N178="Retour Chine",B178&gt;#REF!),(D178-C178)+(F178-E178)+#REF!,IF(AND(H178="Déplacement",((D178-C178)+(F178-E178))&lt;I178),I178,IF(AND(H178="Déplacement",N178="Retour Chine",B178&lt;#REF!),(D178-C178)+(F178-E178)+#REF!,(D178-C178)+(F178-E178))))))))))))</f>
        <v>#REF!</v>
      </c>
      <c r="K178" s="137" t="e">
        <f>IF(L178&gt;0,#REF!-L178,0)</f>
        <v>#REF!</v>
      </c>
      <c r="L178" s="138" t="e">
        <f>IF(OR(H178="Recup"),#REF!-J178,#REF!)</f>
        <v>#REF!</v>
      </c>
      <c r="M178" s="192"/>
      <c r="N178" s="193"/>
      <c r="O178" s="139" t="e">
        <f t="shared" si="13"/>
        <v>#REF!</v>
      </c>
      <c r="P178" s="140" t="str">
        <f t="shared" si="14"/>
        <v/>
      </c>
      <c r="Q178" s="360" t="s">
        <v>45</v>
      </c>
      <c r="R178" s="380" t="s">
        <v>46</v>
      </c>
      <c r="S178" s="194" t="s">
        <v>190</v>
      </c>
      <c r="T178" s="396" t="s">
        <v>96</v>
      </c>
      <c r="U178" s="385" t="s">
        <v>99</v>
      </c>
      <c r="V178" s="86" t="s">
        <v>49</v>
      </c>
      <c r="W178" s="87" t="e">
        <f>IF(AND(G178="",(Y180)&gt;0),Y180-W179-W180,IF(AND(G178="Enceinte",(Y180)&gt;0),Y180-W179-W180,0))</f>
        <v>#REF!</v>
      </c>
      <c r="X178" s="88" t="s">
        <v>34</v>
      </c>
      <c r="Y178" s="89" t="e">
        <f>(SUM(I178:I182)*24+SUM(K178:K182)*24)</f>
        <v>#REF!</v>
      </c>
      <c r="Z178" s="90" t="s">
        <v>50</v>
      </c>
      <c r="AB178" s="141" t="s">
        <v>49</v>
      </c>
      <c r="AC178" s="142" t="e">
        <f t="shared" ref="AC178:AC184" si="16">W171+W178+W185+W192</f>
        <v>#REF!</v>
      </c>
    </row>
    <row r="179" spans="1:29" s="41" customFormat="1" ht="15.75" hidden="1" thickBot="1" x14ac:dyDescent="0.3">
      <c r="A179" s="143" t="s">
        <v>51</v>
      </c>
      <c r="B179" s="144">
        <v>43256</v>
      </c>
      <c r="C179" s="195">
        <v>0.375</v>
      </c>
      <c r="D179" s="196">
        <v>0.54166666666666663</v>
      </c>
      <c r="E179" s="196">
        <v>0.58333333333333337</v>
      </c>
      <c r="F179" s="197">
        <v>0.70833333333333337</v>
      </c>
      <c r="G179" s="378"/>
      <c r="H179" s="198" t="s">
        <v>44</v>
      </c>
      <c r="I179" s="146" t="e">
        <f>IF(H179="Normal",#REF!,IF(H179="Recup",#REF!,IF(H179="CP journée",#REF!,IF(H179="Enceinte",#REF!,IF(H179="temps partiel",#REF!,IF(H179="Sans solde",#REF!,IF(H179="Arrêt",#REF!,IF(H179="CP matin",#REF!,IF(H179="Déplacement",#REF!,IF(H179="CP Après-midi",#REF!,IF(H179="Férié",#REF!,IF(H179="Maternité",#REF!,0))))))))))))</f>
        <v>#REF!</v>
      </c>
      <c r="J179" s="145" t="e">
        <f>IF(H179="Demi CP",I179,IF(AND(H179="Déplacement",N179="Arrivée Chine",B179&gt;=#REF!,B179&lt;=#REF!),(D179-C179)+(F179-E179)-#REF!,IF(AND(H179="Déplacement",N179="Arrivée Chine",B179&gt;#REF!,B179&lt;#REF!),(D179-C179)+(F179-E179)-#REF!,IF(AND(H179="Déplacement",N179="Arrivée Chine",B179&gt;#REF!),(D179-C179)+(F179-E179)-#REF!,IF(AND(H179="Déplacement",((D179-C179)+(F179-E179))&lt;I179),I179,IF(AND(H179="Déplacement",N179="Arrivée Chine",B179&lt;#REF!),(D179-C179)+(F179-E179)-#REF!,IF(AND(H179="Déplacement",N179="Retour Chine",B179&gt;=#REF!,B179&lt;=#REF!),(D179-C179)+(F179-E179)+#REF!,IF(AND(H179="Déplacement",N179="Retour Chine",B179&gt;#REF!,B179&lt;#REF!),(D179-C179)+(F179-E179)+#REF!,IF(AND(H179="Déplacement",N179="Retour Chine",B179&gt;#REF!),(D179-C179)+(F179-E179)+#REF!,IF(AND(H179="Déplacement",((D179-C179)+(F179-E179))&lt;I179),I179,IF(AND(H179="Déplacement",N179="Retour Chine",B179&lt;#REF!),(D179-C179)+(F179-E179)+#REF!,(D179-C179)+(F179-E179))))))))))))</f>
        <v>#REF!</v>
      </c>
      <c r="K179" s="147" t="e">
        <f>IF(L179&gt;0,#REF!-L179,0)</f>
        <v>#REF!</v>
      </c>
      <c r="L179" s="148" t="e">
        <f>IF(OR(H179="Recup"),#REF!-J179,#REF!)</f>
        <v>#REF!</v>
      </c>
      <c r="M179" s="199"/>
      <c r="N179" s="200"/>
      <c r="O179" s="149" t="e">
        <f t="shared" si="13"/>
        <v>#REF!</v>
      </c>
      <c r="P179" s="150" t="str">
        <f t="shared" si="14"/>
        <v/>
      </c>
      <c r="Q179" s="361"/>
      <c r="R179" s="381"/>
      <c r="S179" s="201"/>
      <c r="T179" s="397"/>
      <c r="U179" s="386"/>
      <c r="V179" s="97" t="s">
        <v>52</v>
      </c>
      <c r="W179" s="98" t="e">
        <f>IF(AND(G178="",(Y179-35)&gt;0),(Y179-35-W180-W181),IF(AND(G178="Enceinte",(Y179-35)&gt;0),(Y179-35-W180-W181),0))</f>
        <v>#REF!</v>
      </c>
      <c r="X179" s="99" t="s">
        <v>35</v>
      </c>
      <c r="Y179" s="100" t="e">
        <f>(SUM(J178:J184))*24-(SUM(O178:O184))*24</f>
        <v>#REF!</v>
      </c>
      <c r="Z179" s="101">
        <f>SUM(P178:P184)</f>
        <v>0</v>
      </c>
      <c r="AB179" s="151" t="s">
        <v>52</v>
      </c>
      <c r="AC179" s="152" t="e">
        <f t="shared" si="16"/>
        <v>#REF!</v>
      </c>
    </row>
    <row r="180" spans="1:29" s="41" customFormat="1" ht="15.75" hidden="1" thickBot="1" x14ac:dyDescent="0.3">
      <c r="A180" s="143" t="s">
        <v>53</v>
      </c>
      <c r="B180" s="144">
        <v>43257</v>
      </c>
      <c r="C180" s="195">
        <v>0.375</v>
      </c>
      <c r="D180" s="196">
        <v>0.54166666666666663</v>
      </c>
      <c r="E180" s="196">
        <v>0.58333333333333337</v>
      </c>
      <c r="F180" s="197">
        <v>0.72916666666666663</v>
      </c>
      <c r="G180" s="378"/>
      <c r="H180" s="198" t="s">
        <v>44</v>
      </c>
      <c r="I180" s="146" t="e">
        <f>IF(H180="Normal",#REF!,IF(H180="Recup",#REF!,IF(H180="CP journée",#REF!,IF(H180="Enceinte",#REF!,IF(H180="temps partiel",#REF!,IF(H180="Sans solde",#REF!,IF(H180="Arrêt",#REF!,IF(H180="CP matin",#REF!,IF(H180="Déplacement",#REF!,IF(H180="CP Après-midi",#REF!,IF(H180="Férié",#REF!,IF(H180="Maternité",#REF!,0))))))))))))</f>
        <v>#REF!</v>
      </c>
      <c r="J180" s="145" t="e">
        <f>IF(H180="Demi CP",I180,IF(AND(H180="Déplacement",N180="Arrivée Chine",B180&gt;=#REF!,B180&lt;=#REF!),(D180-C180)+(F180-E180)-#REF!,IF(AND(H180="Déplacement",N180="Arrivée Chine",B180&gt;#REF!,B180&lt;#REF!),(D180-C180)+(F180-E180)-#REF!,IF(AND(H180="Déplacement",N180="Arrivée Chine",B180&gt;#REF!),(D180-C180)+(F180-E180)-#REF!,IF(AND(H180="Déplacement",((D180-C180)+(F180-E180))&lt;I180),I180,IF(AND(H180="Déplacement",N180="Arrivée Chine",B180&lt;#REF!),(D180-C180)+(F180-E180)-#REF!,IF(AND(H180="Déplacement",N180="Retour Chine",B180&gt;=#REF!,B180&lt;=#REF!),(D180-C180)+(F180-E180)+#REF!,IF(AND(H180="Déplacement",N180="Retour Chine",B180&gt;#REF!,B180&lt;#REF!),(D180-C180)+(F180-E180)+#REF!,IF(AND(H180="Déplacement",N180="Retour Chine",B180&gt;#REF!),(D180-C180)+(F180-E180)+#REF!,IF(AND(H180="Déplacement",((D180-C180)+(F180-E180))&lt;I180),I180,IF(AND(H180="Déplacement",N180="Retour Chine",B180&lt;#REF!),(D180-C180)+(F180-E180)+#REF!,(D180-C180)+(F180-E180))))))))))))</f>
        <v>#REF!</v>
      </c>
      <c r="K180" s="153" t="e">
        <f>IF(L180&gt;0,#REF!-L180,0)</f>
        <v>#REF!</v>
      </c>
      <c r="L180" s="154" t="e">
        <f>IF(OR(H180="Recup"),#REF!-J180,#REF!)</f>
        <v>#REF!</v>
      </c>
      <c r="M180" s="199"/>
      <c r="N180" s="200"/>
      <c r="O180" s="149" t="e">
        <f t="shared" si="13"/>
        <v>#REF!</v>
      </c>
      <c r="P180" s="150" t="str">
        <f t="shared" si="14"/>
        <v/>
      </c>
      <c r="Q180" s="361"/>
      <c r="R180" s="381"/>
      <c r="S180" s="201"/>
      <c r="T180" s="397"/>
      <c r="U180" s="386"/>
      <c r="V180" s="104">
        <v>0.5</v>
      </c>
      <c r="W180" s="98" t="e">
        <f>IF((Y179-43)&lt;0,0,(Y179-43))</f>
        <v>#REF!</v>
      </c>
      <c r="X180" s="105" t="s">
        <v>54</v>
      </c>
      <c r="Y180" s="106" t="e">
        <f>(Y179-Y178)-J184*24</f>
        <v>#REF!</v>
      </c>
      <c r="Z180" s="107" t="s">
        <v>55</v>
      </c>
      <c r="AB180" s="155">
        <v>0.5</v>
      </c>
      <c r="AC180" s="152" t="e">
        <f t="shared" si="16"/>
        <v>#REF!</v>
      </c>
    </row>
    <row r="181" spans="1:29" s="41" customFormat="1" ht="15.75" hidden="1" thickBot="1" x14ac:dyDescent="0.3">
      <c r="A181" s="143" t="s">
        <v>56</v>
      </c>
      <c r="B181" s="144">
        <v>43258</v>
      </c>
      <c r="C181" s="195">
        <v>0.375</v>
      </c>
      <c r="D181" s="196">
        <v>0.54166666666666663</v>
      </c>
      <c r="E181" s="196">
        <v>0.58333333333333337</v>
      </c>
      <c r="F181" s="197">
        <v>0.70833333333333337</v>
      </c>
      <c r="G181" s="378"/>
      <c r="H181" s="202" t="s">
        <v>44</v>
      </c>
      <c r="I181" s="146" t="e">
        <f>IF(H181="Normal",#REF!,IF(H181="Recup",#REF!,IF(H181="CP journée",#REF!,IF(H181="Enceinte",#REF!,IF(H181="temps partiel",#REF!,IF(H181="Sans solde",#REF!,IF(H181="Arrêt",#REF!,IF(H181="CP matin",#REF!,IF(H181="Déplacement",#REF!,IF(H181="CP Après-midi",#REF!,IF(H181="Férié",#REF!,IF(H181="Maternité",#REF!,0))))))))))))</f>
        <v>#REF!</v>
      </c>
      <c r="J181" s="145" t="e">
        <f>IF(H181="Demi CP",I181,IF(AND(H181="Déplacement",N181="Arrivée Chine",B181&gt;=#REF!,B181&lt;=#REF!),(D181-C181)+(F181-E181)-#REF!,IF(AND(H181="Déplacement",N181="Arrivée Chine",B181&gt;#REF!,B181&lt;#REF!),(D181-C181)+(F181-E181)-#REF!,IF(AND(H181="Déplacement",N181="Arrivée Chine",B181&gt;#REF!),(D181-C181)+(F181-E181)-#REF!,IF(AND(H181="Déplacement",((D181-C181)+(F181-E181))&lt;I181),I181,IF(AND(H181="Déplacement",N181="Arrivée Chine",B181&lt;#REF!),(D181-C181)+(F181-E181)-#REF!,IF(AND(H181="Déplacement",N181="Retour Chine",B181&gt;=#REF!,B181&lt;=#REF!),(D181-C181)+(F181-E181)+#REF!,IF(AND(H181="Déplacement",N181="Retour Chine",B181&gt;#REF!,B181&lt;#REF!),(D181-C181)+(F181-E181)+#REF!,IF(AND(H181="Déplacement",N181="Retour Chine",B181&gt;#REF!),(D181-C181)+(F181-E181)+#REF!,IF(AND(H181="Déplacement",((D181-C181)+(F181-E181))&lt;I181),I181,IF(AND(H181="Déplacement",N181="Retour Chine",B181&lt;#REF!),(D181-C181)+(F181-E181)+#REF!,(D181-C181)+(F181-E181))))))))))))</f>
        <v>#REF!</v>
      </c>
      <c r="K181" s="156" t="e">
        <f>IF(L181&gt;0,#REF!-L181,0)</f>
        <v>#REF!</v>
      </c>
      <c r="L181" s="157" t="e">
        <f>IF(OR(H181="Recup"),#REF!-J181,#REF!)</f>
        <v>#REF!</v>
      </c>
      <c r="M181" s="199"/>
      <c r="N181" s="200"/>
      <c r="O181" s="149" t="e">
        <f t="shared" si="13"/>
        <v>#REF!</v>
      </c>
      <c r="P181" s="150" t="str">
        <f t="shared" si="14"/>
        <v/>
      </c>
      <c r="Q181" s="361"/>
      <c r="R181" s="381"/>
      <c r="S181" s="201"/>
      <c r="T181" s="397"/>
      <c r="U181" s="386"/>
      <c r="V181" s="110">
        <v>1</v>
      </c>
      <c r="W181" s="98" t="e">
        <f>IF(M184="",J184*24,0)</f>
        <v>#REF!</v>
      </c>
      <c r="X181" s="111" t="s">
        <v>57</v>
      </c>
      <c r="Y181" s="112">
        <f>COUNTIF(H178:H182,"Arrêt")</f>
        <v>0</v>
      </c>
      <c r="Z181" s="107">
        <f>COUNTIF(H178:H182,"Férié")</f>
        <v>0</v>
      </c>
      <c r="AB181" s="158">
        <v>1</v>
      </c>
      <c r="AC181" s="152" t="e">
        <f t="shared" si="16"/>
        <v>#REF!</v>
      </c>
    </row>
    <row r="182" spans="1:29" s="41" customFormat="1" ht="15.75" hidden="1" customHeight="1" thickBot="1" x14ac:dyDescent="0.3">
      <c r="A182" s="143" t="s">
        <v>58</v>
      </c>
      <c r="B182" s="144">
        <v>43259</v>
      </c>
      <c r="C182" s="195">
        <v>0.375</v>
      </c>
      <c r="D182" s="196">
        <v>0.54166666666666663</v>
      </c>
      <c r="E182" s="196">
        <v>0.58333333333333337</v>
      </c>
      <c r="F182" s="197">
        <v>0.73958333333333337</v>
      </c>
      <c r="G182" s="378"/>
      <c r="H182" s="198" t="s">
        <v>44</v>
      </c>
      <c r="I182" s="146" t="e">
        <f>IF(H182="Normal",#REF!,IF(H182="Recup",#REF!,IF(H182="CP journée",#REF!,IF(H182="Enceinte",#REF!,IF(H182="temps partiel",#REF!,IF(H182="Sans solde",#REF!,IF(H182="Arrêt",#REF!,IF(H182="CP matin",#REF!,IF(H182="Déplacement",#REF!,IF(H182="CP Après-midi",#REF!,IF(H182="Férié",#REF!,IF(H182="Maternité",#REF!,0))))))))))))</f>
        <v>#REF!</v>
      </c>
      <c r="J182" s="145" t="e">
        <f>IF(H182="Demi CP",I182,IF(AND(H182="Déplacement",N182="Arrivée Chine",B182&gt;=#REF!,B182&lt;=#REF!),(D182-C182)+(F182-E182)-#REF!,IF(AND(H182="Déplacement",N182="Arrivée Chine",B182&gt;#REF!,B182&lt;#REF!),(D182-C182)+(F182-E182)-#REF!,IF(AND(H182="Déplacement",N182="Arrivée Chine",B182&gt;#REF!),(D182-C182)+(F182-E182)-#REF!,IF(AND(H182="Déplacement",((D182-C182)+(F182-E182))&lt;I182),I182,IF(AND(H182="Déplacement",N182="Arrivée Chine",B182&lt;#REF!),(D182-C182)+(F182-E182)-#REF!,IF(AND(H182="Déplacement",N182="Retour Chine",B182&gt;=#REF!,B182&lt;=#REF!),(D182-C182)+(F182-E182)+#REF!,IF(AND(H182="Déplacement",N182="Retour Chine",B182&gt;#REF!,B182&lt;#REF!),(D182-C182)+(F182-E182)+#REF!,IF(AND(H182="Déplacement",N182="Retour Chine",B182&gt;#REF!),(D182-C182)+(F182-E182)+#REF!,IF(AND(H182="Déplacement",((D182-C182)+(F182-E182))&lt;I182),I182,IF(AND(H182="Déplacement",N182="Retour Chine",B182&lt;#REF!),(D182-C182)+(F182-E182)+#REF!,(D182-C182)+(F182-E182))))))))))))</f>
        <v>#REF!</v>
      </c>
      <c r="K182" s="153" t="e">
        <f>IF(L182&gt;0,#REF!-L182,0)</f>
        <v>#REF!</v>
      </c>
      <c r="L182" s="154" t="e">
        <f>IF(OR(H182="Recup"),#REF!-J182,#REF!)</f>
        <v>#REF!</v>
      </c>
      <c r="M182" s="199"/>
      <c r="N182" s="200"/>
      <c r="O182" s="149" t="e">
        <f t="shared" si="13"/>
        <v>#REF!</v>
      </c>
      <c r="P182" s="150" t="str">
        <f t="shared" si="14"/>
        <v/>
      </c>
      <c r="Q182" s="361"/>
      <c r="R182" s="381"/>
      <c r="S182" s="201" t="s">
        <v>183</v>
      </c>
      <c r="T182" s="397"/>
      <c r="U182" s="386"/>
      <c r="V182" s="113" t="s">
        <v>3</v>
      </c>
      <c r="W182" s="114" t="e">
        <f>IF(G178="Enceinte",(SUM(L178:L182))-COUNTIF(H178:H182,"Recup")*#REF!,SUM(L178:L182))</f>
        <v>#REF!</v>
      </c>
      <c r="X182" s="115" t="s">
        <v>59</v>
      </c>
      <c r="Y182" s="116">
        <f>COUNTIF(H178:H182,"sans solde")</f>
        <v>0</v>
      </c>
      <c r="Z182" s="328" t="s">
        <v>148</v>
      </c>
      <c r="AB182" s="159" t="s">
        <v>3</v>
      </c>
      <c r="AC182" s="160" t="e">
        <f t="shared" si="16"/>
        <v>#REF!</v>
      </c>
    </row>
    <row r="183" spans="1:29" s="41" customFormat="1" ht="15.75" hidden="1" thickBot="1" x14ac:dyDescent="0.3">
      <c r="A183" s="143" t="s">
        <v>60</v>
      </c>
      <c r="B183" s="144">
        <v>43260</v>
      </c>
      <c r="C183" s="203"/>
      <c r="D183" s="204"/>
      <c r="E183" s="204"/>
      <c r="F183" s="205"/>
      <c r="G183" s="378"/>
      <c r="H183" s="206"/>
      <c r="I183" s="146">
        <f>IF(H183="Normal",#REF!,IF(H183="Recup",#REF!,IF(H183="CP journée",#REF!,IF(H183="Enceinte",#REF!,IF(H183="temps partiel",#REF!,IF(H183="Sans solde",#REF!,IF(H183="Arrêt",#REF!,IF(H183="CP matin",#REF!,IF(H183="Déplacement",#REF!,IF(H183="CP Après-midi",#REF!,IF(H183="Férié",#REF!,IF(H183="Maternité",#REF!,0))))))))))))</f>
        <v>0</v>
      </c>
      <c r="J183" s="145" t="e">
        <f>IF(H183="Demi CP",I183,IF(AND(H183="Déplacement",N183="Arrivée Chine",B183&gt;=#REF!,B183&lt;=#REF!),(D183-C183)+(F183-E183)-#REF!,IF(AND(H183="Déplacement",N183="Arrivée Chine",B183&gt;#REF!,B183&lt;#REF!),(D183-C183)+(F183-E183)-#REF!,IF(AND(H183="Déplacement",N183="Arrivée Chine",B183&gt;#REF!),(D183-C183)+(F183-E183)-#REF!,IF(AND(H183="Déplacement",((D183-C183)+(F183-E183))&lt;I183),I183,IF(AND(H183="Déplacement",N183="Arrivée Chine",B183&lt;#REF!),(D183-C183)+(F183-E183)-#REF!,IF(AND(H183="Déplacement",N183="Retour Chine",B183&gt;=#REF!,B183&lt;=#REF!),(D183-C183)+(F183-E183)+#REF!,IF(AND(H183="Déplacement",N183="Retour Chine",B183&gt;#REF!,B183&lt;#REF!),(D183-C183)+(F183-E183)+#REF!,IF(AND(H183="Déplacement",N183="Retour Chine",B183&gt;#REF!),(D183-C183)+(F183-E183)+#REF!,IF(AND(H183="Déplacement",((D183-C183)+(F183-E183))&lt;I183),I183,IF(AND(H183="Déplacement",N183="Retour Chine",B183&lt;#REF!),(D183-C183)+(F183-E183)+#REF!,(D183-C183)+(F183-E183))))))))))))</f>
        <v>#REF!</v>
      </c>
      <c r="K183" s="161" t="e">
        <f>IF(L183&gt;0,#REF!-L183,0)</f>
        <v>#REF!</v>
      </c>
      <c r="L183" s="162" t="e">
        <f>IF(OR(H183="Recup"),#REF!-J183,#REF!)</f>
        <v>#REF!</v>
      </c>
      <c r="M183" s="199"/>
      <c r="N183" s="200"/>
      <c r="O183" s="149" t="e">
        <f t="shared" si="13"/>
        <v>#REF!</v>
      </c>
      <c r="P183" s="150" t="str">
        <f t="shared" si="14"/>
        <v/>
      </c>
      <c r="Q183" s="361"/>
      <c r="R183" s="381"/>
      <c r="S183" s="201"/>
      <c r="T183" s="397"/>
      <c r="U183" s="386"/>
      <c r="V183" s="119" t="s">
        <v>61</v>
      </c>
      <c r="W183" s="120" t="e">
        <f>IF(AND(G178="Temps partiel",Y180&gt;0),Y180-W184-W180-W181,0)</f>
        <v>#REF!</v>
      </c>
      <c r="X183" s="121" t="s">
        <v>62</v>
      </c>
      <c r="Y183" s="122">
        <f>COUNTIF(H178:H182,"CP journée")+(COUNTIF(H178:H182,"CP matin"))/2+(COUNTIF(H178:H182,"CP Après-midi"))/2</f>
        <v>0</v>
      </c>
      <c r="Z183" s="329"/>
      <c r="AB183" s="163" t="s">
        <v>61</v>
      </c>
      <c r="AC183" s="152" t="e">
        <f t="shared" si="16"/>
        <v>#REF!</v>
      </c>
    </row>
    <row r="184" spans="1:29" s="41" customFormat="1" ht="15.75" hidden="1" thickBot="1" x14ac:dyDescent="0.3">
      <c r="A184" s="164" t="s">
        <v>64</v>
      </c>
      <c r="B184" s="165">
        <v>43261</v>
      </c>
      <c r="C184" s="207"/>
      <c r="D184" s="208"/>
      <c r="E184" s="208"/>
      <c r="F184" s="209"/>
      <c r="G184" s="379"/>
      <c r="H184" s="210"/>
      <c r="I184" s="166">
        <f>IF(H184="Normal",#REF!,IF(H184="Recup",#REF!,IF(H184="CP journée",#REF!,IF(H184="Enceinte",#REF!,IF(H184="temps partiel",#REF!,IF(H184="Sans solde",#REF!,IF(H184="Arrêt",#REF!,IF(H184="CP matin",#REF!,IF(H184="Déplacement",#REF!,IF(H184="CP Après-midi",#REF!,IF(H184="Férié",#REF!,IF(H184="Maternité",#REF!,0))))))))))))</f>
        <v>0</v>
      </c>
      <c r="J184" s="167" t="e">
        <f>IF(H184="Demi CP",I184,IF(AND(H184="Déplacement",N184="Arrivée Chine",B184&gt;=#REF!,B184&lt;=#REF!),(D184-C184)+(F184-E184)-#REF!,IF(AND(H184="Déplacement",N184="Arrivée Chine",B184&gt;#REF!,B184&lt;#REF!),(D184-C184)+(F184-E184)-#REF!,IF(AND(H184="Déplacement",N184="Arrivée Chine",B184&gt;#REF!),(D184-C184)+(F184-E184)-#REF!,IF(AND(H184="Déplacement",((D184-C184)+(F184-E184))&lt;I184),I184,IF(AND(H184="Déplacement",N184="Arrivée Chine",B184&lt;#REF!),(D184-C184)+(F184-E184)-#REF!,IF(AND(H184="Déplacement",N184="Retour Chine",B184&gt;=#REF!,B184&lt;=#REF!),(D184-C184)+(F184-E184)+#REF!,IF(AND(H184="Déplacement",N184="Retour Chine",B184&gt;#REF!,B184&lt;#REF!),(D184-C184)+(F184-E184)+#REF!,IF(AND(H184="Déplacement",N184="Retour Chine",B184&gt;#REF!),(D184-C184)+(F184-E184)+#REF!,IF(AND(H184="Déplacement",((D184-C184)+(F184-E184))&lt;I184),I184,IF(AND(H184="Déplacement",N184="Retour Chine",B184&lt;#REF!),(D184-C184)+(F184-E184)+#REF!,(D184-C184)+(F184-E184))))))))))))</f>
        <v>#REF!</v>
      </c>
      <c r="K184" s="168" t="e">
        <f>IF(L184&gt;0,#REF!-L184,0)</f>
        <v>#REF!</v>
      </c>
      <c r="L184" s="169" t="e">
        <f>IF(OR(H184="Recup"),#REF!-J184,#REF!)</f>
        <v>#REF!</v>
      </c>
      <c r="M184" s="211"/>
      <c r="N184" s="212"/>
      <c r="O184" s="170" t="e">
        <f t="shared" si="13"/>
        <v>#REF!</v>
      </c>
      <c r="P184" s="171" t="str">
        <f t="shared" si="14"/>
        <v/>
      </c>
      <c r="Q184" s="362"/>
      <c r="R184" s="382"/>
      <c r="S184" s="213"/>
      <c r="T184" s="397"/>
      <c r="U184" s="387"/>
      <c r="V184" s="129" t="s">
        <v>65</v>
      </c>
      <c r="W184" s="130" t="e">
        <f>IF(AND(G178="Temps partiel",Y180&gt;3),Y180-3-W180-W181,0)</f>
        <v>#REF!</v>
      </c>
      <c r="X184" s="131" t="s">
        <v>66</v>
      </c>
      <c r="Y184" s="132" t="e">
        <f>W178+(W179*1.25)+(W180*1.5)+(W181*2)+(W183*1.1)+(W184*1.25)</f>
        <v>#REF!</v>
      </c>
      <c r="Z184" s="294" t="e">
        <f>IF(SUM(J178:J184)*24-SUM(I178:I184)*24&lt;0,(SUM(J178:J184)*24-SUM(I178:I184)*24),0)</f>
        <v>#REF!</v>
      </c>
      <c r="AB184" s="172" t="s">
        <v>65</v>
      </c>
      <c r="AC184" s="152" t="e">
        <f t="shared" si="16"/>
        <v>#REF!</v>
      </c>
    </row>
    <row r="185" spans="1:29" s="41" customFormat="1" ht="30" hidden="1" customHeight="1" x14ac:dyDescent="0.3">
      <c r="A185" s="173" t="s">
        <v>43</v>
      </c>
      <c r="B185" s="134">
        <v>43262</v>
      </c>
      <c r="C185" s="188">
        <v>0.375</v>
      </c>
      <c r="D185" s="189">
        <v>0.54166666666666663</v>
      </c>
      <c r="E185" s="189">
        <v>0.58333333333333337</v>
      </c>
      <c r="F185" s="190">
        <v>0.75</v>
      </c>
      <c r="G185" s="377"/>
      <c r="H185" s="191" t="s">
        <v>44</v>
      </c>
      <c r="I185" s="136" t="e">
        <f>IF(H185="Normal",#REF!,IF(H185="Recup",#REF!,IF(H185="CP journée",#REF!,IF(H185="Enceinte",#REF!,IF(H185="temps partiel",#REF!,IF(H185="Sans solde",#REF!,IF(H185="Arrêt",#REF!,IF(H185="CP matin",#REF!,IF(H185="Déplacement",#REF!,IF(H185="CP Après-midi",#REF!,IF(H185="Férié",#REF!,IF(H185="Maternité",#REF!,0))))))))))))</f>
        <v>#REF!</v>
      </c>
      <c r="J185" s="135" t="e">
        <f>IF(H185="Demi CP",I185,IF(AND(H185="Déplacement",N185="Arrivée Chine",B185&gt;=#REF!,B185&lt;=#REF!),(D185-C185)+(F185-E185)-#REF!,IF(AND(H185="Déplacement",N185="Arrivée Chine",B185&gt;#REF!,B185&lt;#REF!),(D185-C185)+(F185-E185)-#REF!,IF(AND(H185="Déplacement",N185="Arrivée Chine",B185&gt;#REF!),(D185-C185)+(F185-E185)-#REF!,IF(AND(H185="Déplacement",((D185-C185)+(F185-E185))&lt;I185),I185,IF(AND(H185="Déplacement",N185="Arrivée Chine",B185&lt;#REF!),(D185-C185)+(F185-E185)-#REF!,IF(AND(H185="Déplacement",N185="Retour Chine",B185&gt;=#REF!,B185&lt;=#REF!),(D185-C185)+(F185-E185)+#REF!,IF(AND(H185="Déplacement",N185="Retour Chine",B185&gt;#REF!,B185&lt;#REF!),(D185-C185)+(F185-E185)+#REF!,IF(AND(H185="Déplacement",N185="Retour Chine",B185&gt;#REF!),(D185-C185)+(F185-E185)+#REF!,IF(AND(H185="Déplacement",((D185-C185)+(F185-E185))&lt;I185),I185,IF(AND(H185="Déplacement",N185="Retour Chine",B185&lt;#REF!),(D185-C185)+(F185-E185)+#REF!,(D185-C185)+(F185-E185))))))))))))</f>
        <v>#REF!</v>
      </c>
      <c r="K185" s="137" t="e">
        <f>IF(L185&gt;0,#REF!-L185,0)</f>
        <v>#REF!</v>
      </c>
      <c r="L185" s="138" t="e">
        <f>IF(OR(H185="Recup"),#REF!-J185,#REF!)</f>
        <v>#REF!</v>
      </c>
      <c r="M185" s="192"/>
      <c r="N185" s="193"/>
      <c r="O185" s="139" t="e">
        <f t="shared" si="13"/>
        <v>#REF!</v>
      </c>
      <c r="P185" s="140" t="str">
        <f t="shared" si="14"/>
        <v/>
      </c>
      <c r="Q185" s="391" t="s">
        <v>45</v>
      </c>
      <c r="R185" s="380" t="s">
        <v>46</v>
      </c>
      <c r="S185" s="194" t="s">
        <v>183</v>
      </c>
      <c r="T185" s="396" t="s">
        <v>96</v>
      </c>
      <c r="U185" s="385" t="s">
        <v>100</v>
      </c>
      <c r="V185" s="86" t="s">
        <v>49</v>
      </c>
      <c r="W185" s="87" t="e">
        <f>IF(AND(G185="",(Y187)&gt;0),Y187-W186-W187,IF(AND(G185="Enceinte",(Y187)&gt;0),Y187-W186-W187,0))</f>
        <v>#REF!</v>
      </c>
      <c r="X185" s="88" t="s">
        <v>34</v>
      </c>
      <c r="Y185" s="89" t="e">
        <f>(SUM(I185:I189)*24+SUM(K185:K189)*24)</f>
        <v>#REF!</v>
      </c>
      <c r="Z185" s="90" t="s">
        <v>50</v>
      </c>
      <c r="AB185" s="174" t="s">
        <v>34</v>
      </c>
      <c r="AC185" s="152" t="e">
        <f t="shared" ref="AC185:AC190" si="17">Y171+Y178+Y185+Y192</f>
        <v>#REF!</v>
      </c>
    </row>
    <row r="186" spans="1:29" s="41" customFormat="1" ht="15.75" hidden="1" thickBot="1" x14ac:dyDescent="0.3">
      <c r="A186" s="143" t="s">
        <v>51</v>
      </c>
      <c r="B186" s="144">
        <v>43263</v>
      </c>
      <c r="C186" s="195">
        <v>0.375</v>
      </c>
      <c r="D186" s="196">
        <v>0.54166666666666663</v>
      </c>
      <c r="E186" s="196">
        <v>0.58333333333333337</v>
      </c>
      <c r="F186" s="197">
        <v>0.70833333333333337</v>
      </c>
      <c r="G186" s="378"/>
      <c r="H186" s="198" t="s">
        <v>44</v>
      </c>
      <c r="I186" s="146" t="e">
        <f>IF(H186="Normal",#REF!,IF(H186="Recup",#REF!,IF(H186="CP journée",#REF!,IF(H186="Enceinte",#REF!,IF(H186="temps partiel",#REF!,IF(H186="Sans solde",#REF!,IF(H186="Arrêt",#REF!,IF(H186="CP matin",#REF!,IF(H186="Déplacement",#REF!,IF(H186="CP Après-midi",#REF!,IF(H186="Férié",#REF!,IF(H186="Maternité",#REF!,0))))))))))))</f>
        <v>#REF!</v>
      </c>
      <c r="J186" s="145" t="e">
        <f>IF(H186="Demi CP",I186,IF(AND(H186="Déplacement",N186="Arrivée Chine",B186&gt;=#REF!,B186&lt;=#REF!),(D186-C186)+(F186-E186)-#REF!,IF(AND(H186="Déplacement",N186="Arrivée Chine",B186&gt;#REF!,B186&lt;#REF!),(D186-C186)+(F186-E186)-#REF!,IF(AND(H186="Déplacement",N186="Arrivée Chine",B186&gt;#REF!),(D186-C186)+(F186-E186)-#REF!,IF(AND(H186="Déplacement",((D186-C186)+(F186-E186))&lt;I186),I186,IF(AND(H186="Déplacement",N186="Arrivée Chine",B186&lt;#REF!),(D186-C186)+(F186-E186)-#REF!,IF(AND(H186="Déplacement",N186="Retour Chine",B186&gt;=#REF!,B186&lt;=#REF!),(D186-C186)+(F186-E186)+#REF!,IF(AND(H186="Déplacement",N186="Retour Chine",B186&gt;#REF!,B186&lt;#REF!),(D186-C186)+(F186-E186)+#REF!,IF(AND(H186="Déplacement",N186="Retour Chine",B186&gt;#REF!),(D186-C186)+(F186-E186)+#REF!,IF(AND(H186="Déplacement",((D186-C186)+(F186-E186))&lt;I186),I186,IF(AND(H186="Déplacement",N186="Retour Chine",B186&lt;#REF!),(D186-C186)+(F186-E186)+#REF!,(D186-C186)+(F186-E186))))))))))))</f>
        <v>#REF!</v>
      </c>
      <c r="K186" s="147" t="e">
        <f>IF(L186&gt;0,#REF!-L186,0)</f>
        <v>#REF!</v>
      </c>
      <c r="L186" s="148" t="e">
        <f>IF(OR(H186="Recup"),#REF!-J186,#REF!)</f>
        <v>#REF!</v>
      </c>
      <c r="M186" s="199"/>
      <c r="N186" s="200"/>
      <c r="O186" s="149" t="e">
        <f t="shared" si="13"/>
        <v>#REF!</v>
      </c>
      <c r="P186" s="150" t="str">
        <f t="shared" si="14"/>
        <v/>
      </c>
      <c r="Q186" s="361"/>
      <c r="R186" s="381"/>
      <c r="S186" s="201"/>
      <c r="T186" s="397"/>
      <c r="U186" s="386"/>
      <c r="V186" s="97" t="s">
        <v>52</v>
      </c>
      <c r="W186" s="98" t="e">
        <f>IF(AND(G185="",(Y186-35)&gt;0),(Y186-35-W187-W188),IF(AND(G185="Enceinte",(Y186-35)&gt;0),(Y186-35-W187-W188),0))</f>
        <v>#REF!</v>
      </c>
      <c r="X186" s="99" t="s">
        <v>35</v>
      </c>
      <c r="Y186" s="100" t="e">
        <f>(SUM(J185:J191))*24-(SUM(O185:O191))*24</f>
        <v>#REF!</v>
      </c>
      <c r="Z186" s="101">
        <f>SUM(P185:P191)</f>
        <v>0</v>
      </c>
      <c r="AB186" s="174" t="s">
        <v>35</v>
      </c>
      <c r="AC186" s="152" t="e">
        <f t="shared" si="17"/>
        <v>#REF!</v>
      </c>
    </row>
    <row r="187" spans="1:29" s="41" customFormat="1" ht="15.75" hidden="1" thickBot="1" x14ac:dyDescent="0.3">
      <c r="A187" s="143" t="s">
        <v>53</v>
      </c>
      <c r="B187" s="144">
        <v>43264</v>
      </c>
      <c r="C187" s="195">
        <v>0.375</v>
      </c>
      <c r="D187" s="196">
        <v>0.54166666666666663</v>
      </c>
      <c r="E187" s="196">
        <v>0.58333333333333337</v>
      </c>
      <c r="F187" s="197">
        <v>0.70833333333333337</v>
      </c>
      <c r="G187" s="378"/>
      <c r="H187" s="198" t="s">
        <v>44</v>
      </c>
      <c r="I187" s="146" t="e">
        <f>IF(H187="Normal",#REF!,IF(H187="Recup",#REF!,IF(H187="CP journée",#REF!,IF(H187="Enceinte",#REF!,IF(H187="temps partiel",#REF!,IF(H187="Sans solde",#REF!,IF(H187="Arrêt",#REF!,IF(H187="CP matin",#REF!,IF(H187="Déplacement",#REF!,IF(H187="CP Après-midi",#REF!,IF(H187="Férié",#REF!,IF(H187="Maternité",#REF!,0))))))))))))</f>
        <v>#REF!</v>
      </c>
      <c r="J187" s="145" t="e">
        <f>IF(H187="Demi CP",I187,IF(AND(H187="Déplacement",N187="Arrivée Chine",B187&gt;=#REF!,B187&lt;=#REF!),(D187-C187)+(F187-E187)-#REF!,IF(AND(H187="Déplacement",N187="Arrivée Chine",B187&gt;#REF!,B187&lt;#REF!),(D187-C187)+(F187-E187)-#REF!,IF(AND(H187="Déplacement",N187="Arrivée Chine",B187&gt;#REF!),(D187-C187)+(F187-E187)-#REF!,IF(AND(H187="Déplacement",((D187-C187)+(F187-E187))&lt;I187),I187,IF(AND(H187="Déplacement",N187="Arrivée Chine",B187&lt;#REF!),(D187-C187)+(F187-E187)-#REF!,IF(AND(H187="Déplacement",N187="Retour Chine",B187&gt;=#REF!,B187&lt;=#REF!),(D187-C187)+(F187-E187)+#REF!,IF(AND(H187="Déplacement",N187="Retour Chine",B187&gt;#REF!,B187&lt;#REF!),(D187-C187)+(F187-E187)+#REF!,IF(AND(H187="Déplacement",N187="Retour Chine",B187&gt;#REF!),(D187-C187)+(F187-E187)+#REF!,IF(AND(H187="Déplacement",((D187-C187)+(F187-E187))&lt;I187),I187,IF(AND(H187="Déplacement",N187="Retour Chine",B187&lt;#REF!),(D187-C187)+(F187-E187)+#REF!,(D187-C187)+(F187-E187))))))))))))</f>
        <v>#REF!</v>
      </c>
      <c r="K187" s="153" t="e">
        <f>IF(L187&gt;0,#REF!-L187,0)</f>
        <v>#REF!</v>
      </c>
      <c r="L187" s="154" t="e">
        <f>IF(OR(H187="Recup"),#REF!-J187,#REF!)</f>
        <v>#REF!</v>
      </c>
      <c r="M187" s="199"/>
      <c r="N187" s="200"/>
      <c r="O187" s="149" t="e">
        <f t="shared" si="13"/>
        <v>#REF!</v>
      </c>
      <c r="P187" s="150" t="str">
        <f t="shared" si="14"/>
        <v/>
      </c>
      <c r="Q187" s="361"/>
      <c r="R187" s="381"/>
      <c r="S187" s="201"/>
      <c r="T187" s="397"/>
      <c r="U187" s="386"/>
      <c r="V187" s="104">
        <v>0.5</v>
      </c>
      <c r="W187" s="98" t="e">
        <f>IF((Y186-43)&lt;0,0,(Y186-43))</f>
        <v>#REF!</v>
      </c>
      <c r="X187" s="105" t="s">
        <v>54</v>
      </c>
      <c r="Y187" s="106" t="e">
        <f>(Y186-Y185)-J191*24</f>
        <v>#REF!</v>
      </c>
      <c r="Z187" s="107" t="s">
        <v>55</v>
      </c>
      <c r="AB187" s="174" t="s">
        <v>54</v>
      </c>
      <c r="AC187" s="152" t="e">
        <f t="shared" si="17"/>
        <v>#REF!</v>
      </c>
    </row>
    <row r="188" spans="1:29" s="41" customFormat="1" ht="15.75" hidden="1" thickBot="1" x14ac:dyDescent="0.3">
      <c r="A188" s="143" t="s">
        <v>56</v>
      </c>
      <c r="B188" s="144">
        <v>43265</v>
      </c>
      <c r="C188" s="195">
        <v>0.375</v>
      </c>
      <c r="D188" s="196">
        <v>0.54166666666666663</v>
      </c>
      <c r="E188" s="196">
        <v>0.58333333333333337</v>
      </c>
      <c r="F188" s="197">
        <v>0.73958333333333337</v>
      </c>
      <c r="G188" s="378"/>
      <c r="H188" s="202" t="s">
        <v>44</v>
      </c>
      <c r="I188" s="146" t="e">
        <f>IF(H188="Normal",#REF!,IF(H188="Recup",#REF!,IF(H188="CP journée",#REF!,IF(H188="Enceinte",#REF!,IF(H188="temps partiel",#REF!,IF(H188="Sans solde",#REF!,IF(H188="Arrêt",#REF!,IF(H188="CP matin",#REF!,IF(H188="Déplacement",#REF!,IF(H188="CP Après-midi",#REF!,IF(H188="Férié",#REF!,IF(H188="Maternité",#REF!,0))))))))))))</f>
        <v>#REF!</v>
      </c>
      <c r="J188" s="145" t="e">
        <f>IF(H188="Demi CP",I188,IF(AND(H188="Déplacement",N188="Arrivée Chine",B188&gt;=#REF!,B188&lt;=#REF!),(D188-C188)+(F188-E188)-#REF!,IF(AND(H188="Déplacement",N188="Arrivée Chine",B188&gt;#REF!,B188&lt;#REF!),(D188-C188)+(F188-E188)-#REF!,IF(AND(H188="Déplacement",N188="Arrivée Chine",B188&gt;#REF!),(D188-C188)+(F188-E188)-#REF!,IF(AND(H188="Déplacement",((D188-C188)+(F188-E188))&lt;I188),I188,IF(AND(H188="Déplacement",N188="Arrivée Chine",B188&lt;#REF!),(D188-C188)+(F188-E188)-#REF!,IF(AND(H188="Déplacement",N188="Retour Chine",B188&gt;=#REF!,B188&lt;=#REF!),(D188-C188)+(F188-E188)+#REF!,IF(AND(H188="Déplacement",N188="Retour Chine",B188&gt;#REF!,B188&lt;#REF!),(D188-C188)+(F188-E188)+#REF!,IF(AND(H188="Déplacement",N188="Retour Chine",B188&gt;#REF!),(D188-C188)+(F188-E188)+#REF!,IF(AND(H188="Déplacement",((D188-C188)+(F188-E188))&lt;I188),I188,IF(AND(H188="Déplacement",N188="Retour Chine",B188&lt;#REF!),(D188-C188)+(F188-E188)+#REF!,(D188-C188)+(F188-E188))))))))))))</f>
        <v>#REF!</v>
      </c>
      <c r="K188" s="156" t="e">
        <f>IF(L188&gt;0,#REF!-L188,0)</f>
        <v>#REF!</v>
      </c>
      <c r="L188" s="157" t="e">
        <f>IF(OR(H188="Recup"),#REF!-J188,#REF!)</f>
        <v>#REF!</v>
      </c>
      <c r="M188" s="199"/>
      <c r="N188" s="200"/>
      <c r="O188" s="149" t="e">
        <f t="shared" si="13"/>
        <v>#REF!</v>
      </c>
      <c r="P188" s="150" t="str">
        <f t="shared" si="14"/>
        <v/>
      </c>
      <c r="Q188" s="361"/>
      <c r="R188" s="381"/>
      <c r="S188" s="201"/>
      <c r="T188" s="397"/>
      <c r="U188" s="386"/>
      <c r="V188" s="110">
        <v>1</v>
      </c>
      <c r="W188" s="98" t="e">
        <f>IF(M191="",J191*24,0)</f>
        <v>#REF!</v>
      </c>
      <c r="X188" s="111" t="s">
        <v>57</v>
      </c>
      <c r="Y188" s="112">
        <f>COUNTIF(H185:H189,"Arrêt")</f>
        <v>0</v>
      </c>
      <c r="Z188" s="107">
        <f>COUNTIF(H185:H189,"Férié")</f>
        <v>0</v>
      </c>
      <c r="AB188" s="175" t="s">
        <v>57</v>
      </c>
      <c r="AC188" s="152">
        <f t="shared" si="17"/>
        <v>0</v>
      </c>
    </row>
    <row r="189" spans="1:29" s="41" customFormat="1" ht="15.75" hidden="1" customHeight="1" thickBot="1" x14ac:dyDescent="0.3">
      <c r="A189" s="143" t="s">
        <v>58</v>
      </c>
      <c r="B189" s="144">
        <v>43266</v>
      </c>
      <c r="C189" s="195">
        <v>0.375</v>
      </c>
      <c r="D189" s="196">
        <v>0.54166666666666663</v>
      </c>
      <c r="E189" s="196">
        <v>0.58333333333333337</v>
      </c>
      <c r="F189" s="197">
        <v>0.70833333333333337</v>
      </c>
      <c r="G189" s="378"/>
      <c r="H189" s="198" t="s">
        <v>44</v>
      </c>
      <c r="I189" s="146" t="e">
        <f>IF(H189="Normal",#REF!,IF(H189="Recup",#REF!,IF(H189="CP journée",#REF!,IF(H189="Enceinte",#REF!,IF(H189="temps partiel",#REF!,IF(H189="Sans solde",#REF!,IF(H189="Arrêt",#REF!,IF(H189="CP matin",#REF!,IF(H189="Déplacement",#REF!,IF(H189="CP Après-midi",#REF!,IF(H189="Férié",#REF!,IF(H189="Maternité",#REF!,0))))))))))))</f>
        <v>#REF!</v>
      </c>
      <c r="J189" s="145" t="e">
        <f>IF(H189="Demi CP",I189,IF(AND(H189="Déplacement",N189="Arrivée Chine",B189&gt;=#REF!,B189&lt;=#REF!),(D189-C189)+(F189-E189)-#REF!,IF(AND(H189="Déplacement",N189="Arrivée Chine",B189&gt;#REF!,B189&lt;#REF!),(D189-C189)+(F189-E189)-#REF!,IF(AND(H189="Déplacement",N189="Arrivée Chine",B189&gt;#REF!),(D189-C189)+(F189-E189)-#REF!,IF(AND(H189="Déplacement",((D189-C189)+(F189-E189))&lt;I189),I189,IF(AND(H189="Déplacement",N189="Arrivée Chine",B189&lt;#REF!),(D189-C189)+(F189-E189)-#REF!,IF(AND(H189="Déplacement",N189="Retour Chine",B189&gt;=#REF!,B189&lt;=#REF!),(D189-C189)+(F189-E189)+#REF!,IF(AND(H189="Déplacement",N189="Retour Chine",B189&gt;#REF!,B189&lt;#REF!),(D189-C189)+(F189-E189)+#REF!,IF(AND(H189="Déplacement",N189="Retour Chine",B189&gt;#REF!),(D189-C189)+(F189-E189)+#REF!,IF(AND(H189="Déplacement",((D189-C189)+(F189-E189))&lt;I189),I189,IF(AND(H189="Déplacement",N189="Retour Chine",B189&lt;#REF!),(D189-C189)+(F189-E189)+#REF!,(D189-C189)+(F189-E189))))))))))))</f>
        <v>#REF!</v>
      </c>
      <c r="K189" s="153" t="e">
        <f>IF(L189&gt;0,#REF!-L189,0)</f>
        <v>#REF!</v>
      </c>
      <c r="L189" s="154" t="e">
        <f>IF(OR(H189="Recup"),#REF!-J189,#REF!)</f>
        <v>#REF!</v>
      </c>
      <c r="M189" s="199"/>
      <c r="N189" s="200"/>
      <c r="O189" s="149" t="e">
        <f t="shared" si="13"/>
        <v>#REF!</v>
      </c>
      <c r="P189" s="150" t="str">
        <f t="shared" si="14"/>
        <v/>
      </c>
      <c r="Q189" s="361"/>
      <c r="R189" s="381"/>
      <c r="S189" s="201"/>
      <c r="T189" s="397"/>
      <c r="U189" s="386"/>
      <c r="V189" s="113" t="s">
        <v>3</v>
      </c>
      <c r="W189" s="114" t="e">
        <f>IF(G185="Enceinte",(SUM(L185:L189))-COUNTIF(H185:H189,"Recup")*#REF!,SUM(L185:L189))</f>
        <v>#REF!</v>
      </c>
      <c r="X189" s="115" t="s">
        <v>59</v>
      </c>
      <c r="Y189" s="116">
        <f>COUNTIF(H185:H189,"sans solde")</f>
        <v>0</v>
      </c>
      <c r="Z189" s="328" t="s">
        <v>148</v>
      </c>
      <c r="AB189" s="176" t="s">
        <v>59</v>
      </c>
      <c r="AC189" s="152">
        <f t="shared" si="17"/>
        <v>0</v>
      </c>
    </row>
    <row r="190" spans="1:29" s="41" customFormat="1" ht="15.75" hidden="1" thickBot="1" x14ac:dyDescent="0.3">
      <c r="A190" s="143" t="s">
        <v>60</v>
      </c>
      <c r="B190" s="144">
        <v>43267</v>
      </c>
      <c r="C190" s="203"/>
      <c r="D190" s="204"/>
      <c r="E190" s="204"/>
      <c r="F190" s="205"/>
      <c r="G190" s="378"/>
      <c r="H190" s="206"/>
      <c r="I190" s="146">
        <f>IF(H190="Normal",#REF!,IF(H190="Recup",#REF!,IF(H190="CP journée",#REF!,IF(H190="Enceinte",#REF!,IF(H190="temps partiel",#REF!,IF(H190="Sans solde",#REF!,IF(H190="Arrêt",#REF!,IF(H190="CP matin",#REF!,IF(H190="Déplacement",#REF!,IF(H190="CP Après-midi",#REF!,IF(H190="Férié",#REF!,IF(H190="Maternité",#REF!,0))))))))))))</f>
        <v>0</v>
      </c>
      <c r="J190" s="145" t="e">
        <f>IF(H190="Demi CP",I190,IF(AND(H190="Déplacement",N190="Arrivée Chine",B190&gt;=#REF!,B190&lt;=#REF!),(D190-C190)+(F190-E190)-#REF!,IF(AND(H190="Déplacement",N190="Arrivée Chine",B190&gt;#REF!,B190&lt;#REF!),(D190-C190)+(F190-E190)-#REF!,IF(AND(H190="Déplacement",N190="Arrivée Chine",B190&gt;#REF!),(D190-C190)+(F190-E190)-#REF!,IF(AND(H190="Déplacement",((D190-C190)+(F190-E190))&lt;I190),I190,IF(AND(H190="Déplacement",N190="Arrivée Chine",B190&lt;#REF!),(D190-C190)+(F190-E190)-#REF!,IF(AND(H190="Déplacement",N190="Retour Chine",B190&gt;=#REF!,B190&lt;=#REF!),(D190-C190)+(F190-E190)+#REF!,IF(AND(H190="Déplacement",N190="Retour Chine",B190&gt;#REF!,B190&lt;#REF!),(D190-C190)+(F190-E190)+#REF!,IF(AND(H190="Déplacement",N190="Retour Chine",B190&gt;#REF!),(D190-C190)+(F190-E190)+#REF!,IF(AND(H190="Déplacement",((D190-C190)+(F190-E190))&lt;I190),I190,IF(AND(H190="Déplacement",N190="Retour Chine",B190&lt;#REF!),(D190-C190)+(F190-E190)+#REF!,(D190-C190)+(F190-E190))))))))))))</f>
        <v>#REF!</v>
      </c>
      <c r="K190" s="161" t="e">
        <f>IF(L190&gt;0,#REF!-L190,0)</f>
        <v>#REF!</v>
      </c>
      <c r="L190" s="162" t="e">
        <f>IF(OR(H190="Recup"),#REF!-J190,#REF!)</f>
        <v>#REF!</v>
      </c>
      <c r="M190" s="199"/>
      <c r="N190" s="200"/>
      <c r="O190" s="149" t="e">
        <f t="shared" si="13"/>
        <v>#REF!</v>
      </c>
      <c r="P190" s="150" t="str">
        <f t="shared" si="14"/>
        <v/>
      </c>
      <c r="Q190" s="361"/>
      <c r="R190" s="381"/>
      <c r="S190" s="201"/>
      <c r="T190" s="397"/>
      <c r="U190" s="386"/>
      <c r="V190" s="119" t="s">
        <v>61</v>
      </c>
      <c r="W190" s="120" t="e">
        <f>IF(AND(G185="Temps partiel",Y187&gt;0),Y187-W191-W187-W188,0)</f>
        <v>#REF!</v>
      </c>
      <c r="X190" s="121" t="s">
        <v>62</v>
      </c>
      <c r="Y190" s="122">
        <f>COUNTIF(H185:H189,"CP journée")+(COUNTIF(H185:H189,"CP matin"))/2+(COUNTIF(H185:H189,"CP Après-midi"))/2</f>
        <v>0</v>
      </c>
      <c r="Z190" s="329"/>
      <c r="AB190" s="177" t="s">
        <v>62</v>
      </c>
      <c r="AC190" s="152">
        <f t="shared" si="17"/>
        <v>0</v>
      </c>
    </row>
    <row r="191" spans="1:29" s="41" customFormat="1" ht="15.75" hidden="1" thickBot="1" x14ac:dyDescent="0.3">
      <c r="A191" s="164" t="s">
        <v>64</v>
      </c>
      <c r="B191" s="165">
        <v>43268</v>
      </c>
      <c r="C191" s="207"/>
      <c r="D191" s="208"/>
      <c r="E191" s="208"/>
      <c r="F191" s="209"/>
      <c r="G191" s="379"/>
      <c r="H191" s="210"/>
      <c r="I191" s="166">
        <f>IF(H191="Normal",#REF!,IF(H191="Recup",#REF!,IF(H191="CP journée",#REF!,IF(H191="Enceinte",#REF!,IF(H191="temps partiel",#REF!,IF(H191="Sans solde",#REF!,IF(H191="Arrêt",#REF!,IF(H191="CP matin",#REF!,IF(H191="Déplacement",#REF!,IF(H191="CP Après-midi",#REF!,IF(H191="Férié",#REF!,IF(H191="Maternité",#REF!,0))))))))))))</f>
        <v>0</v>
      </c>
      <c r="J191" s="167" t="e">
        <f>IF(H191="Demi CP",I191,IF(AND(H191="Déplacement",N191="Arrivée Chine",B191&gt;=#REF!,B191&lt;=#REF!),(D191-C191)+(F191-E191)-#REF!,IF(AND(H191="Déplacement",N191="Arrivée Chine",B191&gt;#REF!,B191&lt;#REF!),(D191-C191)+(F191-E191)-#REF!,IF(AND(H191="Déplacement",N191="Arrivée Chine",B191&gt;#REF!),(D191-C191)+(F191-E191)-#REF!,IF(AND(H191="Déplacement",((D191-C191)+(F191-E191))&lt;I191),I191,IF(AND(H191="Déplacement",N191="Arrivée Chine",B191&lt;#REF!),(D191-C191)+(F191-E191)-#REF!,IF(AND(H191="Déplacement",N191="Retour Chine",B191&gt;=#REF!,B191&lt;=#REF!),(D191-C191)+(F191-E191)+#REF!,IF(AND(H191="Déplacement",N191="Retour Chine",B191&gt;#REF!,B191&lt;#REF!),(D191-C191)+(F191-E191)+#REF!,IF(AND(H191="Déplacement",N191="Retour Chine",B191&gt;#REF!),(D191-C191)+(F191-E191)+#REF!,IF(AND(H191="Déplacement",((D191-C191)+(F191-E191))&lt;I191),I191,IF(AND(H191="Déplacement",N191="Retour Chine",B191&lt;#REF!),(D191-C191)+(F191-E191)+#REF!,(D191-C191)+(F191-E191))))))))))))</f>
        <v>#REF!</v>
      </c>
      <c r="K191" s="168" t="e">
        <f>IF(L191&gt;0,#REF!-L191,0)</f>
        <v>#REF!</v>
      </c>
      <c r="L191" s="169" t="e">
        <f>IF(OR(H191="Recup"),#REF!-J191,#REF!)</f>
        <v>#REF!</v>
      </c>
      <c r="M191" s="211"/>
      <c r="N191" s="212"/>
      <c r="O191" s="170" t="e">
        <f t="shared" si="13"/>
        <v>#REF!</v>
      </c>
      <c r="P191" s="171" t="str">
        <f t="shared" si="14"/>
        <v/>
      </c>
      <c r="Q191" s="362"/>
      <c r="R191" s="382"/>
      <c r="S191" s="213"/>
      <c r="T191" s="397"/>
      <c r="U191" s="387"/>
      <c r="V191" s="129" t="s">
        <v>65</v>
      </c>
      <c r="W191" s="130" t="e">
        <f>IF(AND(G185="Temps partiel",Y187&gt;3),Y187-3-W187-W188,0)</f>
        <v>#REF!</v>
      </c>
      <c r="X191" s="131" t="s">
        <v>66</v>
      </c>
      <c r="Y191" s="132" t="e">
        <f>W185+(W186*1.25)+(W187*1.5)+(W188*2)+(W190*1.1)+(W191*1.25)</f>
        <v>#REF!</v>
      </c>
      <c r="Z191" s="294" t="e">
        <f>IF(SUM(J185:J191)*24-SUM(I185:I191)*24&lt;0,(SUM(J185:J191)*24-SUM(I185:I191)*24),0)</f>
        <v>#REF!</v>
      </c>
      <c r="AB191" s="178" t="s">
        <v>50</v>
      </c>
      <c r="AC191" s="152">
        <f>Z200+Z172+Z179+Z186</f>
        <v>0</v>
      </c>
    </row>
    <row r="192" spans="1:29" s="41" customFormat="1" ht="30" hidden="1" customHeight="1" x14ac:dyDescent="0.3">
      <c r="A192" s="133" t="s">
        <v>43</v>
      </c>
      <c r="B192" s="134">
        <v>43269</v>
      </c>
      <c r="C192" s="188">
        <v>0.375</v>
      </c>
      <c r="D192" s="189">
        <v>0.54166666666666663</v>
      </c>
      <c r="E192" s="189">
        <v>0.58333333333333337</v>
      </c>
      <c r="F192" s="190">
        <v>0.70833333333333337</v>
      </c>
      <c r="G192" s="377"/>
      <c r="H192" s="191" t="s">
        <v>44</v>
      </c>
      <c r="I192" s="136" t="e">
        <f>IF(H192="Normal",#REF!,IF(H192="Recup",#REF!,IF(H192="CP journée",#REF!,IF(H192="Enceinte",#REF!,IF(H192="temps partiel",#REF!,IF(H192="Sans solde",#REF!,IF(H192="Arrêt",#REF!,IF(H192="CP matin",#REF!,IF(H192="Déplacement",#REF!,IF(H192="CP Après-midi",#REF!,IF(H192="Férié",#REF!,IF(H192="Maternité",#REF!,0))))))))))))</f>
        <v>#REF!</v>
      </c>
      <c r="J192" s="135" t="e">
        <f>IF(H192="Demi CP",I192,IF(AND(H192="Déplacement",N192="Arrivée Chine",B192&gt;=#REF!,B192&lt;=#REF!),(D192-C192)+(F192-E192)-#REF!,IF(AND(H192="Déplacement",N192="Arrivée Chine",B192&gt;#REF!,B192&lt;#REF!),(D192-C192)+(F192-E192)-#REF!,IF(AND(H192="Déplacement",N192="Arrivée Chine",B192&gt;#REF!),(D192-C192)+(F192-E192)-#REF!,IF(AND(H192="Déplacement",((D192-C192)+(F192-E192))&lt;I192),I192,IF(AND(H192="Déplacement",N192="Arrivée Chine",B192&lt;#REF!),(D192-C192)+(F192-E192)-#REF!,IF(AND(H192="Déplacement",N192="Retour Chine",B192&gt;=#REF!,B192&lt;=#REF!),(D192-C192)+(F192-E192)+#REF!,IF(AND(H192="Déplacement",N192="Retour Chine",B192&gt;#REF!,B192&lt;#REF!),(D192-C192)+(F192-E192)+#REF!,IF(AND(H192="Déplacement",N192="Retour Chine",B192&gt;#REF!),(D192-C192)+(F192-E192)+#REF!,IF(AND(H192="Déplacement",((D192-C192)+(F192-E192))&lt;I192),I192,IF(AND(H192="Déplacement",N192="Retour Chine",B192&lt;#REF!),(D192-C192)+(F192-E192)+#REF!,(D192-C192)+(F192-E192))))))))))))</f>
        <v>#REF!</v>
      </c>
      <c r="K192" s="137" t="e">
        <f>IF(L192&gt;0,#REF!-L192,0)</f>
        <v>#REF!</v>
      </c>
      <c r="L192" s="138" t="e">
        <f>IF(OR(H192="Recup"),#REF!-J192,#REF!)</f>
        <v>#REF!</v>
      </c>
      <c r="M192" s="192"/>
      <c r="N192" s="193"/>
      <c r="O192" s="139" t="e">
        <f t="shared" si="13"/>
        <v>#REF!</v>
      </c>
      <c r="P192" s="140" t="str">
        <f t="shared" si="14"/>
        <v/>
      </c>
      <c r="Q192" s="360" t="s">
        <v>45</v>
      </c>
      <c r="R192" s="380" t="s">
        <v>46</v>
      </c>
      <c r="S192" s="194"/>
      <c r="T192" s="396" t="s">
        <v>96</v>
      </c>
      <c r="U192" s="385" t="s">
        <v>101</v>
      </c>
      <c r="V192" s="86" t="s">
        <v>49</v>
      </c>
      <c r="W192" s="87" t="e">
        <f>IF(AND(G192="",(Y194)&gt;0),Y194-W193-W194,IF(AND(G192="Enceinte",(Y194)&gt;0),Y194-W193-W194,0))</f>
        <v>#REF!</v>
      </c>
      <c r="X192" s="88" t="s">
        <v>34</v>
      </c>
      <c r="Y192" s="89" t="e">
        <f>(SUM(I192:I196)*24+SUM(K192:K196)*24)</f>
        <v>#REF!</v>
      </c>
      <c r="Z192" s="90" t="s">
        <v>50</v>
      </c>
      <c r="AB192" s="179"/>
      <c r="AC192" s="179"/>
    </row>
    <row r="193" spans="1:29" s="41" customFormat="1" ht="15.75" hidden="1" thickBot="1" x14ac:dyDescent="0.3">
      <c r="A193" s="143" t="s">
        <v>51</v>
      </c>
      <c r="B193" s="144">
        <v>43270</v>
      </c>
      <c r="C193" s="195">
        <v>0.35416666666666669</v>
      </c>
      <c r="D193" s="196">
        <v>0.54166666666666663</v>
      </c>
      <c r="E193" s="196">
        <v>0.58333333333333337</v>
      </c>
      <c r="F193" s="197">
        <v>0.70833333333333337</v>
      </c>
      <c r="G193" s="378"/>
      <c r="H193" s="198" t="s">
        <v>44</v>
      </c>
      <c r="I193" s="146" t="e">
        <f>IF(H193="Normal",#REF!,IF(H193="Recup",#REF!,IF(H193="CP journée",#REF!,IF(H193="Enceinte",#REF!,IF(H193="temps partiel",#REF!,IF(H193="Sans solde",#REF!,IF(H193="Arrêt",#REF!,IF(H193="CP matin",#REF!,IF(H193="Déplacement",#REF!,IF(H193="CP Après-midi",#REF!,IF(H193="Férié",#REF!,IF(H193="Maternité",#REF!,0))))))))))))</f>
        <v>#REF!</v>
      </c>
      <c r="J193" s="145" t="e">
        <f>IF(H193="Demi CP",I193,IF(AND(H193="Déplacement",N193="Arrivée Chine",B193&gt;=#REF!,B193&lt;=#REF!),(D193-C193)+(F193-E193)-#REF!,IF(AND(H193="Déplacement",N193="Arrivée Chine",B193&gt;#REF!,B193&lt;#REF!),(D193-C193)+(F193-E193)-#REF!,IF(AND(H193="Déplacement",N193="Arrivée Chine",B193&gt;#REF!),(D193-C193)+(F193-E193)-#REF!,IF(AND(H193="Déplacement",((D193-C193)+(F193-E193))&lt;I193),I193,IF(AND(H193="Déplacement",N193="Arrivée Chine",B193&lt;#REF!),(D193-C193)+(F193-E193)-#REF!,IF(AND(H193="Déplacement",N193="Retour Chine",B193&gt;=#REF!,B193&lt;=#REF!),(D193-C193)+(F193-E193)+#REF!,IF(AND(H193="Déplacement",N193="Retour Chine",B193&gt;#REF!,B193&lt;#REF!),(D193-C193)+(F193-E193)+#REF!,IF(AND(H193="Déplacement",N193="Retour Chine",B193&gt;#REF!),(D193-C193)+(F193-E193)+#REF!,IF(AND(H193="Déplacement",((D193-C193)+(F193-E193))&lt;I193),I193,IF(AND(H193="Déplacement",N193="Retour Chine",B193&lt;#REF!),(D193-C193)+(F193-E193)+#REF!,(D193-C193)+(F193-E193))))))))))))</f>
        <v>#REF!</v>
      </c>
      <c r="K193" s="147" t="e">
        <f>IF(L193&gt;0,#REF!-L193,0)</f>
        <v>#REF!</v>
      </c>
      <c r="L193" s="148" t="e">
        <f>IF(OR(H193="Recup"),#REF!-J193,#REF!)</f>
        <v>#REF!</v>
      </c>
      <c r="M193" s="199"/>
      <c r="N193" s="200"/>
      <c r="O193" s="149" t="e">
        <f t="shared" si="13"/>
        <v>#REF!</v>
      </c>
      <c r="P193" s="150" t="str">
        <f t="shared" si="14"/>
        <v/>
      </c>
      <c r="Q193" s="361"/>
      <c r="R193" s="381"/>
      <c r="S193" s="201"/>
      <c r="T193" s="397"/>
      <c r="U193" s="386"/>
      <c r="V193" s="97" t="s">
        <v>52</v>
      </c>
      <c r="W193" s="98" t="e">
        <f>IF(AND(G192="",(Y193-35)&gt;0),(Y193-35-W194-W195),IF(AND(G192="Enceinte",(Y193-35)&gt;0),(Y193-35-W194-W195),0))</f>
        <v>#REF!</v>
      </c>
      <c r="X193" s="99" t="s">
        <v>35</v>
      </c>
      <c r="Y193" s="100" t="e">
        <f>(SUM(J192:J198))*24-(SUM(O192:O198))*24</f>
        <v>#REF!</v>
      </c>
      <c r="Z193" s="101">
        <f>SUM(P192:P198)</f>
        <v>0</v>
      </c>
      <c r="AB193" s="394" t="s">
        <v>70</v>
      </c>
      <c r="AC193" s="392" t="e">
        <f>Y177+Y184+Y191+Y198</f>
        <v>#REF!</v>
      </c>
    </row>
    <row r="194" spans="1:29" s="41" customFormat="1" ht="15.75" hidden="1" thickBot="1" x14ac:dyDescent="0.3">
      <c r="A194" s="143" t="s">
        <v>53</v>
      </c>
      <c r="B194" s="144">
        <v>43271</v>
      </c>
      <c r="C194" s="195">
        <v>0.375</v>
      </c>
      <c r="D194" s="196">
        <v>0.54166666666666663</v>
      </c>
      <c r="E194" s="196">
        <v>0.58333333333333337</v>
      </c>
      <c r="F194" s="197">
        <v>0.75</v>
      </c>
      <c r="G194" s="378"/>
      <c r="H194" s="198" t="s">
        <v>44</v>
      </c>
      <c r="I194" s="146" t="e">
        <f>IF(H194="Normal",#REF!,IF(H194="Recup",#REF!,IF(H194="CP journée",#REF!,IF(H194="Enceinte",#REF!,IF(H194="temps partiel",#REF!,IF(H194="Sans solde",#REF!,IF(H194="Arrêt",#REF!,IF(H194="CP matin",#REF!,IF(H194="Déplacement",#REF!,IF(H194="CP Après-midi",#REF!,IF(H194="Férié",#REF!,IF(H194="Maternité",#REF!,0))))))))))))</f>
        <v>#REF!</v>
      </c>
      <c r="J194" s="145" t="e">
        <f>IF(H194="Demi CP",I194,IF(AND(H194="Déplacement",N194="Arrivée Chine",B194&gt;=#REF!,B194&lt;=#REF!),(D194-C194)+(F194-E194)-#REF!,IF(AND(H194="Déplacement",N194="Arrivée Chine",B194&gt;#REF!,B194&lt;#REF!),(D194-C194)+(F194-E194)-#REF!,IF(AND(H194="Déplacement",N194="Arrivée Chine",B194&gt;#REF!),(D194-C194)+(F194-E194)-#REF!,IF(AND(H194="Déplacement",((D194-C194)+(F194-E194))&lt;I194),I194,IF(AND(H194="Déplacement",N194="Arrivée Chine",B194&lt;#REF!),(D194-C194)+(F194-E194)-#REF!,IF(AND(H194="Déplacement",N194="Retour Chine",B194&gt;=#REF!,B194&lt;=#REF!),(D194-C194)+(F194-E194)+#REF!,IF(AND(H194="Déplacement",N194="Retour Chine",B194&gt;#REF!,B194&lt;#REF!),(D194-C194)+(F194-E194)+#REF!,IF(AND(H194="Déplacement",N194="Retour Chine",B194&gt;#REF!),(D194-C194)+(F194-E194)+#REF!,IF(AND(H194="Déplacement",((D194-C194)+(F194-E194))&lt;I194),I194,IF(AND(H194="Déplacement",N194="Retour Chine",B194&lt;#REF!),(D194-C194)+(F194-E194)+#REF!,(D194-C194)+(F194-E194))))))))))))</f>
        <v>#REF!</v>
      </c>
      <c r="K194" s="153" t="e">
        <f>IF(L194&gt;0,#REF!-L194,0)</f>
        <v>#REF!</v>
      </c>
      <c r="L194" s="154" t="e">
        <f>IF(OR(H194="Recup"),#REF!-J194,#REF!)</f>
        <v>#REF!</v>
      </c>
      <c r="M194" s="199"/>
      <c r="N194" s="200"/>
      <c r="O194" s="149" t="e">
        <f t="shared" si="13"/>
        <v>#REF!</v>
      </c>
      <c r="P194" s="150" t="str">
        <f t="shared" si="14"/>
        <v/>
      </c>
      <c r="Q194" s="361"/>
      <c r="R194" s="381"/>
      <c r="S194" s="201" t="s">
        <v>185</v>
      </c>
      <c r="T194" s="397"/>
      <c r="U194" s="386"/>
      <c r="V194" s="104">
        <v>0.5</v>
      </c>
      <c r="W194" s="98" t="e">
        <f>IF((Y193-43)&lt;0,0,(Y193-43))</f>
        <v>#REF!</v>
      </c>
      <c r="X194" s="105" t="s">
        <v>54</v>
      </c>
      <c r="Y194" s="106" t="e">
        <f>(Y193-Y192)-J198*24</f>
        <v>#REF!</v>
      </c>
      <c r="Z194" s="107" t="s">
        <v>55</v>
      </c>
      <c r="AB194" s="395"/>
      <c r="AC194" s="393"/>
    </row>
    <row r="195" spans="1:29" s="41" customFormat="1" ht="15.75" hidden="1" thickBot="1" x14ac:dyDescent="0.3">
      <c r="A195" s="143" t="s">
        <v>56</v>
      </c>
      <c r="B195" s="144">
        <v>43272</v>
      </c>
      <c r="C195" s="195">
        <v>0.375</v>
      </c>
      <c r="D195" s="196">
        <v>0.54166666666666663</v>
      </c>
      <c r="E195" s="196">
        <v>0.58333333333333337</v>
      </c>
      <c r="F195" s="197">
        <v>0.70833333333333337</v>
      </c>
      <c r="G195" s="378"/>
      <c r="H195" s="202" t="s">
        <v>44</v>
      </c>
      <c r="I195" s="146" t="e">
        <f>IF(H195="Normal",#REF!,IF(H195="Recup",#REF!,IF(H195="CP journée",#REF!,IF(H195="Enceinte",#REF!,IF(H195="temps partiel",#REF!,IF(H195="Sans solde",#REF!,IF(H195="Arrêt",#REF!,IF(H195="CP matin",#REF!,IF(H195="Déplacement",#REF!,IF(H195="CP Après-midi",#REF!,IF(H195="Férié",#REF!,IF(H195="Maternité",#REF!,0))))))))))))</f>
        <v>#REF!</v>
      </c>
      <c r="J195" s="145" t="e">
        <f>IF(H195="Demi CP",I195,IF(AND(H195="Déplacement",N195="Arrivée Chine",B195&gt;=#REF!,B195&lt;=#REF!),(D195-C195)+(F195-E195)-#REF!,IF(AND(H195="Déplacement",N195="Arrivée Chine",B195&gt;#REF!,B195&lt;#REF!),(D195-C195)+(F195-E195)-#REF!,IF(AND(H195="Déplacement",N195="Arrivée Chine",B195&gt;#REF!),(D195-C195)+(F195-E195)-#REF!,IF(AND(H195="Déplacement",((D195-C195)+(F195-E195))&lt;I195),I195,IF(AND(H195="Déplacement",N195="Arrivée Chine",B195&lt;#REF!),(D195-C195)+(F195-E195)-#REF!,IF(AND(H195="Déplacement",N195="Retour Chine",B195&gt;=#REF!,B195&lt;=#REF!),(D195-C195)+(F195-E195)+#REF!,IF(AND(H195="Déplacement",N195="Retour Chine",B195&gt;#REF!,B195&lt;#REF!),(D195-C195)+(F195-E195)+#REF!,IF(AND(H195="Déplacement",N195="Retour Chine",B195&gt;#REF!),(D195-C195)+(F195-E195)+#REF!,IF(AND(H195="Déplacement",((D195-C195)+(F195-E195))&lt;I195),I195,IF(AND(H195="Déplacement",N195="Retour Chine",B195&lt;#REF!),(D195-C195)+(F195-E195)+#REF!,(D195-C195)+(F195-E195))))))))))))</f>
        <v>#REF!</v>
      </c>
      <c r="K195" s="156" t="e">
        <f>IF(L195&gt;0,#REF!-L195,0)</f>
        <v>#REF!</v>
      </c>
      <c r="L195" s="157" t="e">
        <f>IF(OR(H195="Recup"),#REF!-J195,#REF!)</f>
        <v>#REF!</v>
      </c>
      <c r="M195" s="199"/>
      <c r="N195" s="200"/>
      <c r="O195" s="149" t="e">
        <f t="shared" si="13"/>
        <v>#REF!</v>
      </c>
      <c r="P195" s="150" t="str">
        <f t="shared" si="14"/>
        <v/>
      </c>
      <c r="Q195" s="361"/>
      <c r="R195" s="381"/>
      <c r="S195" s="201"/>
      <c r="T195" s="397"/>
      <c r="U195" s="386"/>
      <c r="V195" s="110">
        <v>1</v>
      </c>
      <c r="W195" s="98" t="e">
        <f>IF(M198="",J198*24,0)</f>
        <v>#REF!</v>
      </c>
      <c r="X195" s="111" t="s">
        <v>57</v>
      </c>
      <c r="Y195" s="112">
        <f>COUNTIF(H192:H196,"Arrêt")</f>
        <v>0</v>
      </c>
      <c r="Z195" s="107">
        <f>COUNTIF(H192:H196,"Férié")</f>
        <v>0</v>
      </c>
    </row>
    <row r="196" spans="1:29" s="41" customFormat="1" ht="15.75" hidden="1" customHeight="1" thickBot="1" x14ac:dyDescent="0.3">
      <c r="A196" s="143" t="s">
        <v>58</v>
      </c>
      <c r="B196" s="144">
        <v>43273</v>
      </c>
      <c r="C196" s="195">
        <v>0.375</v>
      </c>
      <c r="D196" s="196">
        <v>0.54166666666666663</v>
      </c>
      <c r="E196" s="196">
        <v>0.58333333333333337</v>
      </c>
      <c r="F196" s="197">
        <v>0.70833333333333337</v>
      </c>
      <c r="G196" s="378"/>
      <c r="H196" s="198" t="s">
        <v>44</v>
      </c>
      <c r="I196" s="146" t="e">
        <f>IF(H196="Normal",#REF!,IF(H196="Recup",#REF!,IF(H196="CP journée",#REF!,IF(H196="Enceinte",#REF!,IF(H196="temps partiel",#REF!,IF(H196="Sans solde",#REF!,IF(H196="Arrêt",#REF!,IF(H196="CP matin",#REF!,IF(H196="Déplacement",#REF!,IF(H196="CP Après-midi",#REF!,IF(H196="Férié",#REF!,IF(H196="Maternité",#REF!,0))))))))))))</f>
        <v>#REF!</v>
      </c>
      <c r="J196" s="145" t="e">
        <f>IF(H196="Demi CP",I196,IF(AND(H196="Déplacement",N196="Arrivée Chine",B196&gt;=#REF!,B196&lt;=#REF!),(D196-C196)+(F196-E196)-#REF!,IF(AND(H196="Déplacement",N196="Arrivée Chine",B196&gt;#REF!,B196&lt;#REF!),(D196-C196)+(F196-E196)-#REF!,IF(AND(H196="Déplacement",N196="Arrivée Chine",B196&gt;#REF!),(D196-C196)+(F196-E196)-#REF!,IF(AND(H196="Déplacement",((D196-C196)+(F196-E196))&lt;I196),I196,IF(AND(H196="Déplacement",N196="Arrivée Chine",B196&lt;#REF!),(D196-C196)+(F196-E196)-#REF!,IF(AND(H196="Déplacement",N196="Retour Chine",B196&gt;=#REF!,B196&lt;=#REF!),(D196-C196)+(F196-E196)+#REF!,IF(AND(H196="Déplacement",N196="Retour Chine",B196&gt;#REF!,B196&lt;#REF!),(D196-C196)+(F196-E196)+#REF!,IF(AND(H196="Déplacement",N196="Retour Chine",B196&gt;#REF!),(D196-C196)+(F196-E196)+#REF!,IF(AND(H196="Déplacement",((D196-C196)+(F196-E196))&lt;I196),I196,IF(AND(H196="Déplacement",N196="Retour Chine",B196&lt;#REF!),(D196-C196)+(F196-E196)+#REF!,(D196-C196)+(F196-E196))))))))))))</f>
        <v>#REF!</v>
      </c>
      <c r="K196" s="153" t="e">
        <f>IF(L196&gt;0,#REF!-L196,0)</f>
        <v>#REF!</v>
      </c>
      <c r="L196" s="154" t="e">
        <f>IF(OR(H196="Recup"),#REF!-J196,#REF!)</f>
        <v>#REF!</v>
      </c>
      <c r="M196" s="199"/>
      <c r="N196" s="200"/>
      <c r="O196" s="149" t="e">
        <f t="shared" si="13"/>
        <v>#REF!</v>
      </c>
      <c r="P196" s="150" t="str">
        <f t="shared" si="14"/>
        <v/>
      </c>
      <c r="Q196" s="361"/>
      <c r="R196" s="381"/>
      <c r="S196" s="201"/>
      <c r="T196" s="397"/>
      <c r="U196" s="386"/>
      <c r="V196" s="113" t="s">
        <v>3</v>
      </c>
      <c r="W196" s="114" t="e">
        <f>IF(G192="Enceinte",(SUM(L192:L196))-COUNTIF(H192:H196,"Recup")*#REF!,SUM(L192:L196))</f>
        <v>#REF!</v>
      </c>
      <c r="X196" s="115" t="s">
        <v>59</v>
      </c>
      <c r="Y196" s="116">
        <f>COUNTIF(H192:H196,"sans solde")</f>
        <v>0</v>
      </c>
      <c r="Z196" s="328" t="s">
        <v>148</v>
      </c>
    </row>
    <row r="197" spans="1:29" s="41" customFormat="1" ht="15.75" hidden="1" thickBot="1" x14ac:dyDescent="0.3">
      <c r="A197" s="143" t="s">
        <v>60</v>
      </c>
      <c r="B197" s="144">
        <v>43274</v>
      </c>
      <c r="C197" s="203"/>
      <c r="D197" s="204"/>
      <c r="E197" s="204"/>
      <c r="F197" s="205"/>
      <c r="G197" s="378"/>
      <c r="H197" s="206"/>
      <c r="I197" s="146">
        <f>IF(H197="Normal",#REF!,IF(H197="Recup",#REF!,IF(H197="CP journée",#REF!,IF(H197="Enceinte",#REF!,IF(H197="temps partiel",#REF!,IF(H197="Sans solde",#REF!,IF(H197="Arrêt",#REF!,IF(H197="CP matin",#REF!,IF(H197="Déplacement",#REF!,IF(H197="CP Après-midi",#REF!,IF(H197="Férié",#REF!,IF(H197="Maternité",#REF!,0))))))))))))</f>
        <v>0</v>
      </c>
      <c r="J197" s="145" t="e">
        <f>IF(H197="Demi CP",I197,IF(AND(H197="Déplacement",N197="Arrivée Chine",B197&gt;=#REF!,B197&lt;=#REF!),(D197-C197)+(F197-E197)-#REF!,IF(AND(H197="Déplacement",N197="Arrivée Chine",B197&gt;#REF!,B197&lt;#REF!),(D197-C197)+(F197-E197)-#REF!,IF(AND(H197="Déplacement",N197="Arrivée Chine",B197&gt;#REF!),(D197-C197)+(F197-E197)-#REF!,IF(AND(H197="Déplacement",((D197-C197)+(F197-E197))&lt;I197),I197,IF(AND(H197="Déplacement",N197="Arrivée Chine",B197&lt;#REF!),(D197-C197)+(F197-E197)-#REF!,IF(AND(H197="Déplacement",N197="Retour Chine",B197&gt;=#REF!,B197&lt;=#REF!),(D197-C197)+(F197-E197)+#REF!,IF(AND(H197="Déplacement",N197="Retour Chine",B197&gt;#REF!,B197&lt;#REF!),(D197-C197)+(F197-E197)+#REF!,IF(AND(H197="Déplacement",N197="Retour Chine",B197&gt;#REF!),(D197-C197)+(F197-E197)+#REF!,IF(AND(H197="Déplacement",((D197-C197)+(F197-E197))&lt;I197),I197,IF(AND(H197="Déplacement",N197="Retour Chine",B197&lt;#REF!),(D197-C197)+(F197-E197)+#REF!,(D197-C197)+(F197-E197))))))))))))</f>
        <v>#REF!</v>
      </c>
      <c r="K197" s="161" t="e">
        <f>IF(L197&gt;0,#REF!-L197,0)</f>
        <v>#REF!</v>
      </c>
      <c r="L197" s="162" t="e">
        <f>IF(OR(H197="Recup"),#REF!-J197,#REF!)</f>
        <v>#REF!</v>
      </c>
      <c r="M197" s="199"/>
      <c r="N197" s="200"/>
      <c r="O197" s="149" t="e">
        <f t="shared" si="13"/>
        <v>#REF!</v>
      </c>
      <c r="P197" s="150" t="str">
        <f t="shared" si="14"/>
        <v/>
      </c>
      <c r="Q197" s="361"/>
      <c r="R197" s="381"/>
      <c r="S197" s="201"/>
      <c r="T197" s="397"/>
      <c r="U197" s="386"/>
      <c r="V197" s="119" t="s">
        <v>61</v>
      </c>
      <c r="W197" s="120" t="e">
        <f>IF(AND(G192="Temps partiel",Y194&gt;0),Y194-W198-W194-W195,0)</f>
        <v>#REF!</v>
      </c>
      <c r="X197" s="121" t="s">
        <v>62</v>
      </c>
      <c r="Y197" s="122">
        <f>COUNTIF(H192:H196,"CP journée")+(COUNTIF(H192:H196,"CP matin"))/2+(COUNTIF(H192:H196,"CP Après-midi"))/2</f>
        <v>0</v>
      </c>
      <c r="Z197" s="329"/>
    </row>
    <row r="198" spans="1:29" s="41" customFormat="1" ht="15.75" hidden="1" thickBot="1" x14ac:dyDescent="0.3">
      <c r="A198" s="164" t="s">
        <v>64</v>
      </c>
      <c r="B198" s="165">
        <v>43275</v>
      </c>
      <c r="C198" s="207"/>
      <c r="D198" s="208"/>
      <c r="E198" s="208"/>
      <c r="F198" s="209"/>
      <c r="G198" s="379"/>
      <c r="H198" s="210"/>
      <c r="I198" s="166">
        <f>IF(H198="Normal",#REF!,IF(H198="Recup",#REF!,IF(H198="CP journée",#REF!,IF(H198="Enceinte",#REF!,IF(H198="temps partiel",#REF!,IF(H198="Sans solde",#REF!,IF(H198="Arrêt",#REF!,IF(H198="CP matin",#REF!,IF(H198="Déplacement",#REF!,IF(H198="CP Après-midi",#REF!,IF(H198="Férié",#REF!,IF(H198="Maternité",#REF!,0))))))))))))</f>
        <v>0</v>
      </c>
      <c r="J198" s="167" t="e">
        <f>IF(H198="Demi CP",I198,IF(AND(H198="Déplacement",N198="Arrivée Chine",B198&gt;=#REF!,B198&lt;=#REF!),(D198-C198)+(F198-E198)-#REF!,IF(AND(H198="Déplacement",N198="Arrivée Chine",B198&gt;#REF!,B198&lt;#REF!),(D198-C198)+(F198-E198)-#REF!,IF(AND(H198="Déplacement",N198="Arrivée Chine",B198&gt;#REF!),(D198-C198)+(F198-E198)-#REF!,IF(AND(H198="Déplacement",((D198-C198)+(F198-E198))&lt;I198),I198,IF(AND(H198="Déplacement",N198="Arrivée Chine",B198&lt;#REF!),(D198-C198)+(F198-E198)-#REF!,IF(AND(H198="Déplacement",N198="Retour Chine",B198&gt;=#REF!,B198&lt;=#REF!),(D198-C198)+(F198-E198)+#REF!,IF(AND(H198="Déplacement",N198="Retour Chine",B198&gt;#REF!,B198&lt;#REF!),(D198-C198)+(F198-E198)+#REF!,IF(AND(H198="Déplacement",N198="Retour Chine",B198&gt;#REF!),(D198-C198)+(F198-E198)+#REF!,IF(AND(H198="Déplacement",((D198-C198)+(F198-E198))&lt;I198),I198,IF(AND(H198="Déplacement",N198="Retour Chine",B198&lt;#REF!),(D198-C198)+(F198-E198)+#REF!,(D198-C198)+(F198-E198))))))))))))</f>
        <v>#REF!</v>
      </c>
      <c r="K198" s="168" t="e">
        <f>IF(L198&gt;0,#REF!-L198,0)</f>
        <v>#REF!</v>
      </c>
      <c r="L198" s="169" t="e">
        <f>IF(OR(H198="Recup"),#REF!-J198,#REF!)</f>
        <v>#REF!</v>
      </c>
      <c r="M198" s="211"/>
      <c r="N198" s="212"/>
      <c r="O198" s="170" t="e">
        <f t="shared" si="13"/>
        <v>#REF!</v>
      </c>
      <c r="P198" s="171" t="str">
        <f t="shared" si="14"/>
        <v/>
      </c>
      <c r="Q198" s="362"/>
      <c r="R198" s="382"/>
      <c r="S198" s="213"/>
      <c r="T198" s="397"/>
      <c r="U198" s="387"/>
      <c r="V198" s="129" t="s">
        <v>65</v>
      </c>
      <c r="W198" s="130" t="e">
        <f>IF(AND(G192="Temps partiel",Y194&gt;3),Y194-3-W194-W195,0)</f>
        <v>#REF!</v>
      </c>
      <c r="X198" s="131" t="s">
        <v>66</v>
      </c>
      <c r="Y198" s="132" t="e">
        <f>W192+(W193*1.25)+(W194*1.5)+(W195*2)+(W197*1.1)+(W198*1.25)</f>
        <v>#REF!</v>
      </c>
      <c r="Z198" s="294" t="e">
        <f>IF(SUM(J192:J198)*24-SUM(I192:I198)*24&lt;0,(SUM(J192:J198)*24-SUM(I192:I198)*24),0)</f>
        <v>#REF!</v>
      </c>
    </row>
    <row r="199" spans="1:29" s="41" customFormat="1" ht="30" hidden="1" customHeight="1" x14ac:dyDescent="0.3">
      <c r="A199" s="133" t="s">
        <v>43</v>
      </c>
      <c r="B199" s="134">
        <v>43276</v>
      </c>
      <c r="C199" s="188"/>
      <c r="D199" s="189"/>
      <c r="E199" s="189"/>
      <c r="F199" s="190"/>
      <c r="G199" s="377"/>
      <c r="H199" s="191" t="s">
        <v>3</v>
      </c>
      <c r="I199" s="136" t="e">
        <f>IF(H199="Normal",#REF!,IF(H199="Recup",#REF!,IF(H199="CP journée",#REF!,IF(H199="Enceinte",#REF!,IF(H199="temps partiel",#REF!,IF(H199="Sans solde",#REF!,IF(H199="Arrêt",#REF!,IF(H199="CP matin",#REF!,IF(H199="Déplacement",#REF!,IF(H199="CP Après-midi",#REF!,IF(H199="Férié",#REF!,IF(H199="Maternité",#REF!,0))))))))))))</f>
        <v>#REF!</v>
      </c>
      <c r="J199" s="187" t="e">
        <f>IF(H199="Demi CP",I199,IF(AND(H199="Déplacement",N199="Arrivée Chine",B199&gt;=#REF!,B199&lt;=#REF!),(D199-C199)+(F199-E199)-#REF!,IF(AND(H199="Déplacement",N199="Arrivée Chine",B199&gt;#REF!,B199&lt;#REF!),(D199-C199)+(F199-E199)-#REF!,IF(AND(H199="Déplacement",N199="Arrivée Chine",B199&gt;#REF!),(D199-C199)+(F199-E199)-#REF!,IF(AND(H199="Déplacement",((D199-C199)+(F199-E199))&lt;I199),I199,IF(AND(H199="Déplacement",N199="Arrivée Chine",B199&lt;#REF!),(D199-C199)+(F199-E199)-#REF!,IF(AND(H199="Déplacement",N199="Retour Chine",B199&gt;=#REF!,B199&lt;=#REF!),(D199-C199)+(F199-E199)+#REF!,IF(AND(H199="Déplacement",N199="Retour Chine",B199&gt;#REF!,B199&lt;#REF!),(D199-C199)+(F199-E199)+#REF!,IF(AND(H199="Déplacement",N199="Retour Chine",B199&gt;#REF!),(D199-C199)+(F199-E199)+#REF!,IF(AND(H199="Déplacement",((D199-C199)+(F199-E199))&lt;I199),I199,IF(AND(H199="Déplacement",N199="Retour Chine",B199&lt;#REF!),(D199-C199)+(F199-E199)+#REF!,(D199-C199)+(F199-E199))))))))))))</f>
        <v>#REF!</v>
      </c>
      <c r="K199" s="137" t="e">
        <f>IF(L199&gt;0,#REF!-L199,0)</f>
        <v>#REF!</v>
      </c>
      <c r="L199" s="138" t="e">
        <f>IF(OR(H199="Recup"),#REF!-J199,#REF!)</f>
        <v>#REF!</v>
      </c>
      <c r="M199" s="192"/>
      <c r="N199" s="193"/>
      <c r="O199" s="139" t="e">
        <f t="shared" si="13"/>
        <v>#REF!</v>
      </c>
      <c r="P199" s="140" t="str">
        <f t="shared" si="14"/>
        <v/>
      </c>
      <c r="Q199" s="391" t="s">
        <v>45</v>
      </c>
      <c r="R199" s="380" t="s">
        <v>46</v>
      </c>
      <c r="S199" s="194"/>
      <c r="T199" s="396" t="s">
        <v>103</v>
      </c>
      <c r="U199" s="385" t="s">
        <v>102</v>
      </c>
      <c r="V199" s="86" t="s">
        <v>49</v>
      </c>
      <c r="W199" s="87" t="e">
        <f>IF(AND(G199="",(Y201)&gt;0),Y201-W200-W201,IF(AND(G199="Enceinte",(Y201)&gt;0),Y201-W200-W201,0))</f>
        <v>#REF!</v>
      </c>
      <c r="X199" s="88" t="s">
        <v>34</v>
      </c>
      <c r="Y199" s="89" t="e">
        <f>(SUM(I199:I203)*24+SUM(K199:K203)*24)</f>
        <v>#REF!</v>
      </c>
      <c r="Z199" s="90" t="s">
        <v>50</v>
      </c>
    </row>
    <row r="200" spans="1:29" s="41" customFormat="1" ht="15.75" hidden="1" thickBot="1" x14ac:dyDescent="0.3">
      <c r="A200" s="143" t="s">
        <v>51</v>
      </c>
      <c r="B200" s="144">
        <v>43277</v>
      </c>
      <c r="C200" s="195">
        <v>0.34375</v>
      </c>
      <c r="D200" s="196">
        <v>0.54166666666666663</v>
      </c>
      <c r="E200" s="196">
        <v>0.58333333333333337</v>
      </c>
      <c r="F200" s="197">
        <v>0.75</v>
      </c>
      <c r="G200" s="378"/>
      <c r="H200" s="198" t="s">
        <v>44</v>
      </c>
      <c r="I200" s="146" t="e">
        <f>IF(H200="Normal",#REF!,IF(H200="Recup",#REF!,IF(H200="CP journée",#REF!,IF(H200="Enceinte",#REF!,IF(H200="temps partiel",#REF!,IF(H200="Sans solde",#REF!,IF(H200="Arrêt",#REF!,IF(H200="CP matin",#REF!,IF(H200="Déplacement",#REF!,IF(H200="CP Après-midi",#REF!,IF(H200="Férié",#REF!,IF(H200="Maternité",#REF!,0))))))))))))</f>
        <v>#REF!</v>
      </c>
      <c r="J200" s="145" t="e">
        <f>IF(H200="Demi CP",I200,IF(AND(H200="Déplacement",N200="Arrivée Chine",B200&gt;=#REF!,B200&lt;=#REF!),(D200-C200)+(F200-E200)-#REF!,IF(AND(H200="Déplacement",N200="Arrivée Chine",B200&gt;#REF!,B200&lt;#REF!),(D200-C200)+(F200-E200)-#REF!,IF(AND(H200="Déplacement",N200="Arrivée Chine",B200&gt;#REF!),(D200-C200)+(F200-E200)-#REF!,IF(AND(H200="Déplacement",((D200-C200)+(F200-E200))&lt;I200),I200,IF(AND(H200="Déplacement",N200="Arrivée Chine",B200&lt;#REF!),(D200-C200)+(F200-E200)-#REF!,IF(AND(H200="Déplacement",N200="Retour Chine",B200&gt;=#REF!,B200&lt;=#REF!),(D200-C200)+(F200-E200)+#REF!,IF(AND(H200="Déplacement",N200="Retour Chine",B200&gt;#REF!,B200&lt;#REF!),(D200-C200)+(F200-E200)+#REF!,IF(AND(H200="Déplacement",N200="Retour Chine",B200&gt;#REF!),(D200-C200)+(F200-E200)+#REF!,IF(AND(H200="Déplacement",((D200-C200)+(F200-E200))&lt;I200),I200,IF(AND(H200="Déplacement",N200="Retour Chine",B200&lt;#REF!),(D200-C200)+(F200-E200)+#REF!,(D200-C200)+(F200-E200))))))))))))</f>
        <v>#REF!</v>
      </c>
      <c r="K200" s="147" t="e">
        <f>IF(L200&gt;0,#REF!-L200,0)</f>
        <v>#REF!</v>
      </c>
      <c r="L200" s="148" t="e">
        <f>IF(OR(H200="Recup"),#REF!-J200,#REF!)</f>
        <v>#REF!</v>
      </c>
      <c r="M200" s="199"/>
      <c r="N200" s="200"/>
      <c r="O200" s="149" t="e">
        <f t="shared" si="13"/>
        <v>#REF!</v>
      </c>
      <c r="P200" s="150" t="str">
        <f t="shared" si="14"/>
        <v/>
      </c>
      <c r="Q200" s="361"/>
      <c r="R200" s="381"/>
      <c r="S200" s="201" t="s">
        <v>191</v>
      </c>
      <c r="T200" s="397"/>
      <c r="U200" s="386"/>
      <c r="V200" s="97" t="s">
        <v>52</v>
      </c>
      <c r="W200" s="98" t="e">
        <f>IF(AND(G199="",(Y200-35)&gt;0),(Y200-35-W201-W202),IF(AND(G199="Enceinte",(Y200-35)&gt;0),(Y200-35-W201-W202),0))</f>
        <v>#REF!</v>
      </c>
      <c r="X200" s="99" t="s">
        <v>35</v>
      </c>
      <c r="Y200" s="100" t="e">
        <f>(SUM(J199:J205))*24-(SUM(O199:O205))*24</f>
        <v>#REF!</v>
      </c>
      <c r="Z200" s="101">
        <f>SUM(P199:P205)</f>
        <v>0</v>
      </c>
    </row>
    <row r="201" spans="1:29" s="41" customFormat="1" ht="15.75" hidden="1" thickBot="1" x14ac:dyDescent="0.3">
      <c r="A201" s="143" t="s">
        <v>53</v>
      </c>
      <c r="B201" s="144">
        <v>43278</v>
      </c>
      <c r="C201" s="195">
        <v>0.375</v>
      </c>
      <c r="D201" s="196">
        <v>0.54166666666666663</v>
      </c>
      <c r="E201" s="196">
        <v>0.58333333333333337</v>
      </c>
      <c r="F201" s="197">
        <v>0.79166666666666663</v>
      </c>
      <c r="G201" s="378"/>
      <c r="H201" s="198" t="s">
        <v>44</v>
      </c>
      <c r="I201" s="146" t="e">
        <f>IF(H201="Normal",#REF!,IF(H201="Recup",#REF!,IF(H201="CP journée",#REF!,IF(H201="Enceinte",#REF!,IF(H201="temps partiel",#REF!,IF(H201="Sans solde",#REF!,IF(H201="Arrêt",#REF!,IF(H201="CP matin",#REF!,IF(H201="Déplacement",#REF!,IF(H201="CP Après-midi",#REF!,IF(H201="Férié",#REF!,IF(H201="Maternité",#REF!,0))))))))))))</f>
        <v>#REF!</v>
      </c>
      <c r="J201" s="145" t="e">
        <f>IF(H201="Demi CP",I201,IF(AND(H201="Déplacement",N201="Arrivée Chine",B201&gt;=#REF!,B201&lt;=#REF!),(D201-C201)+(F201-E201)-#REF!,IF(AND(H201="Déplacement",N201="Arrivée Chine",B201&gt;#REF!,B201&lt;#REF!),(D201-C201)+(F201-E201)-#REF!,IF(AND(H201="Déplacement",N201="Arrivée Chine",B201&gt;#REF!),(D201-C201)+(F201-E201)-#REF!,IF(AND(H201="Déplacement",((D201-C201)+(F201-E201))&lt;I201),I201,IF(AND(H201="Déplacement",N201="Arrivée Chine",B201&lt;#REF!),(D201-C201)+(F201-E201)-#REF!,IF(AND(H201="Déplacement",N201="Retour Chine",B201&gt;=#REF!,B201&lt;=#REF!),(D201-C201)+(F201-E201)+#REF!,IF(AND(H201="Déplacement",N201="Retour Chine",B201&gt;#REF!,B201&lt;#REF!),(D201-C201)+(F201-E201)+#REF!,IF(AND(H201="Déplacement",N201="Retour Chine",B201&gt;#REF!),(D201-C201)+(F201-E201)+#REF!,IF(AND(H201="Déplacement",((D201-C201)+(F201-E201))&lt;I201),I201,IF(AND(H201="Déplacement",N201="Retour Chine",B201&lt;#REF!),(D201-C201)+(F201-E201)+#REF!,(D201-C201)+(F201-E201))))))))))))</f>
        <v>#REF!</v>
      </c>
      <c r="K201" s="153" t="e">
        <f>IF(L201&gt;0,#REF!-L201,0)</f>
        <v>#REF!</v>
      </c>
      <c r="L201" s="154" t="e">
        <f>IF(OR(H201="Recup"),#REF!-J201,#REF!)</f>
        <v>#REF!</v>
      </c>
      <c r="M201" s="199"/>
      <c r="N201" s="200"/>
      <c r="O201" s="149" t="e">
        <f t="shared" si="13"/>
        <v>#REF!</v>
      </c>
      <c r="P201" s="150" t="str">
        <f t="shared" si="14"/>
        <v/>
      </c>
      <c r="Q201" s="361"/>
      <c r="R201" s="381"/>
      <c r="S201" s="201" t="s">
        <v>192</v>
      </c>
      <c r="T201" s="397"/>
      <c r="U201" s="386"/>
      <c r="V201" s="104">
        <v>0.5</v>
      </c>
      <c r="W201" s="98" t="e">
        <f>IF((Y200-43)&lt;0,0,(Y200-43))</f>
        <v>#REF!</v>
      </c>
      <c r="X201" s="105" t="s">
        <v>54</v>
      </c>
      <c r="Y201" s="106" t="e">
        <f>(Y200-Y199)-J205*24</f>
        <v>#REF!</v>
      </c>
      <c r="Z201" s="107" t="s">
        <v>55</v>
      </c>
    </row>
    <row r="202" spans="1:29" s="41" customFormat="1" ht="15.75" hidden="1" thickBot="1" x14ac:dyDescent="0.3">
      <c r="A202" s="143" t="s">
        <v>56</v>
      </c>
      <c r="B202" s="144">
        <v>43279</v>
      </c>
      <c r="C202" s="195">
        <v>0.375</v>
      </c>
      <c r="D202" s="196">
        <v>0.54166666666666663</v>
      </c>
      <c r="E202" s="196">
        <v>0.58333333333333337</v>
      </c>
      <c r="F202" s="197">
        <v>0.70833333333333337</v>
      </c>
      <c r="G202" s="378"/>
      <c r="H202" s="202" t="s">
        <v>44</v>
      </c>
      <c r="I202" s="146" t="e">
        <f>IF(H202="Normal",#REF!,IF(H202="Recup",#REF!,IF(H202="CP journée",#REF!,IF(H202="Enceinte",#REF!,IF(H202="temps partiel",#REF!,IF(H202="Sans solde",#REF!,IF(H202="Arrêt",#REF!,IF(H202="CP matin",#REF!,IF(H202="Déplacement",#REF!,IF(H202="CP Après-midi",#REF!,IF(H202="Férié",#REF!,IF(H202="Maternité",#REF!,0))))))))))))</f>
        <v>#REF!</v>
      </c>
      <c r="J202" s="145" t="e">
        <f>IF(H202="Demi CP",I202,IF(AND(H202="Déplacement",N202="Arrivée Chine",B202&gt;=#REF!,B202&lt;=#REF!),(D202-C202)+(F202-E202)-#REF!,IF(AND(H202="Déplacement",N202="Arrivée Chine",B202&gt;#REF!,B202&lt;#REF!),(D202-C202)+(F202-E202)-#REF!,IF(AND(H202="Déplacement",N202="Arrivée Chine",B202&gt;#REF!),(D202-C202)+(F202-E202)-#REF!,IF(AND(H202="Déplacement",((D202-C202)+(F202-E202))&lt;I202),I202,IF(AND(H202="Déplacement",N202="Arrivée Chine",B202&lt;#REF!),(D202-C202)+(F202-E202)-#REF!,IF(AND(H202="Déplacement",N202="Retour Chine",B202&gt;=#REF!,B202&lt;=#REF!),(D202-C202)+(F202-E202)+#REF!,IF(AND(H202="Déplacement",N202="Retour Chine",B202&gt;#REF!,B202&lt;#REF!),(D202-C202)+(F202-E202)+#REF!,IF(AND(H202="Déplacement",N202="Retour Chine",B202&gt;#REF!),(D202-C202)+(F202-E202)+#REF!,IF(AND(H202="Déplacement",((D202-C202)+(F202-E202))&lt;I202),I202,IF(AND(H202="Déplacement",N202="Retour Chine",B202&lt;#REF!),(D202-C202)+(F202-E202)+#REF!,(D202-C202)+(F202-E202))))))))))))</f>
        <v>#REF!</v>
      </c>
      <c r="K202" s="156" t="e">
        <f>IF(L202&gt;0,#REF!-L202,0)</f>
        <v>#REF!</v>
      </c>
      <c r="L202" s="157" t="e">
        <f>IF(OR(H202="Recup"),#REF!-J202,#REF!)</f>
        <v>#REF!</v>
      </c>
      <c r="M202" s="199"/>
      <c r="N202" s="200"/>
      <c r="O202" s="149" t="e">
        <f t="shared" si="13"/>
        <v>#REF!</v>
      </c>
      <c r="P202" s="150" t="str">
        <f t="shared" si="14"/>
        <v/>
      </c>
      <c r="Q202" s="361"/>
      <c r="R202" s="381"/>
      <c r="S202" s="201"/>
      <c r="T202" s="397"/>
      <c r="U202" s="386"/>
      <c r="V202" s="110">
        <v>1</v>
      </c>
      <c r="W202" s="98" t="e">
        <f>IF(M205="",J205*24,0)</f>
        <v>#REF!</v>
      </c>
      <c r="X202" s="111" t="s">
        <v>57</v>
      </c>
      <c r="Y202" s="112">
        <f>COUNTIF(H199:H203,"Arrêt")</f>
        <v>0</v>
      </c>
      <c r="Z202" s="107">
        <f>COUNTIF(H199:H203,"Férié")</f>
        <v>0</v>
      </c>
    </row>
    <row r="203" spans="1:29" s="41" customFormat="1" ht="15.75" hidden="1" customHeight="1" thickBot="1" x14ac:dyDescent="0.3">
      <c r="A203" s="143" t="s">
        <v>58</v>
      </c>
      <c r="B203" s="144">
        <v>43280</v>
      </c>
      <c r="C203" s="195">
        <v>0.375</v>
      </c>
      <c r="D203" s="196">
        <v>0.54166666666666663</v>
      </c>
      <c r="E203" s="196">
        <v>0.58333333333333337</v>
      </c>
      <c r="F203" s="197">
        <v>0.75</v>
      </c>
      <c r="G203" s="378"/>
      <c r="H203" s="198" t="s">
        <v>44</v>
      </c>
      <c r="I203" s="146" t="e">
        <f>IF(H203="Normal",#REF!,IF(H203="Recup",#REF!,IF(H203="CP journée",#REF!,IF(H203="Enceinte",#REF!,IF(H203="temps partiel",#REF!,IF(H203="Sans solde",#REF!,IF(H203="Arrêt",#REF!,IF(H203="CP matin",#REF!,IF(H203="Déplacement",#REF!,IF(H203="CP Après-midi",#REF!,IF(H203="Férié",#REF!,IF(H203="Maternité",#REF!,0))))))))))))</f>
        <v>#REF!</v>
      </c>
      <c r="J203" s="145" t="e">
        <f>IF(H203="Demi CP",I203,IF(AND(H203="Déplacement",N203="Arrivée Chine",B203&gt;=#REF!,B203&lt;=#REF!),(D203-C203)+(F203-E203)-#REF!,IF(AND(H203="Déplacement",N203="Arrivée Chine",B203&gt;#REF!,B203&lt;#REF!),(D203-C203)+(F203-E203)-#REF!,IF(AND(H203="Déplacement",N203="Arrivée Chine",B203&gt;#REF!),(D203-C203)+(F203-E203)-#REF!,IF(AND(H203="Déplacement",((D203-C203)+(F203-E203))&lt;I203),I203,IF(AND(H203="Déplacement",N203="Arrivée Chine",B203&lt;#REF!),(D203-C203)+(F203-E203)-#REF!,IF(AND(H203="Déplacement",N203="Retour Chine",B203&gt;=#REF!,B203&lt;=#REF!),(D203-C203)+(F203-E203)+#REF!,IF(AND(H203="Déplacement",N203="Retour Chine",B203&gt;#REF!,B203&lt;#REF!),(D203-C203)+(F203-E203)+#REF!,IF(AND(H203="Déplacement",N203="Retour Chine",B203&gt;#REF!),(D203-C203)+(F203-E203)+#REF!,IF(AND(H203="Déplacement",((D203-C203)+(F203-E203))&lt;I203),I203,IF(AND(H203="Déplacement",N203="Retour Chine",B203&lt;#REF!),(D203-C203)+(F203-E203)+#REF!,(D203-C203)+(F203-E203))))))))))))</f>
        <v>#REF!</v>
      </c>
      <c r="K203" s="153" t="e">
        <f>IF(L203&gt;0,#REF!-L203,0)</f>
        <v>#REF!</v>
      </c>
      <c r="L203" s="154" t="e">
        <f>IF(OR(H203="Recup"),#REF!-J203,#REF!)</f>
        <v>#REF!</v>
      </c>
      <c r="M203" s="199"/>
      <c r="N203" s="200"/>
      <c r="O203" s="149" t="e">
        <f t="shared" si="13"/>
        <v>#REF!</v>
      </c>
      <c r="P203" s="150" t="str">
        <f t="shared" si="14"/>
        <v/>
      </c>
      <c r="Q203" s="361"/>
      <c r="R203" s="381"/>
      <c r="S203" s="201" t="s">
        <v>185</v>
      </c>
      <c r="T203" s="397"/>
      <c r="U203" s="386"/>
      <c r="V203" s="113" t="s">
        <v>3</v>
      </c>
      <c r="W203" s="114" t="e">
        <f>IF(G199="Enceinte",(SUM(L199:L203))-COUNTIF(H199:H203,"Recup")*#REF!,SUM(L199:L203))</f>
        <v>#REF!</v>
      </c>
      <c r="X203" s="115" t="s">
        <v>59</v>
      </c>
      <c r="Y203" s="116">
        <f>COUNTIF(H199:H203,"sans solde")</f>
        <v>0</v>
      </c>
      <c r="Z203" s="328" t="s">
        <v>148</v>
      </c>
    </row>
    <row r="204" spans="1:29" s="41" customFormat="1" ht="15.75" hidden="1" thickBot="1" x14ac:dyDescent="0.3">
      <c r="A204" s="143" t="s">
        <v>60</v>
      </c>
      <c r="B204" s="144">
        <v>43281</v>
      </c>
      <c r="C204" s="203"/>
      <c r="D204" s="204"/>
      <c r="E204" s="204"/>
      <c r="F204" s="205"/>
      <c r="G204" s="378"/>
      <c r="H204" s="206"/>
      <c r="I204" s="146">
        <f>IF(H204="Normal",#REF!,IF(H204="Recup",#REF!,IF(H204="CP journée",#REF!,IF(H204="Enceinte",#REF!,IF(H204="temps partiel",#REF!,IF(H204="Sans solde",#REF!,IF(H204="Arrêt",#REF!,IF(H204="CP matin",#REF!,IF(H204="Déplacement",#REF!,IF(H204="CP Après-midi",#REF!,IF(H204="Férié",#REF!,IF(H204="Maternité",#REF!,0))))))))))))</f>
        <v>0</v>
      </c>
      <c r="J204" s="145" t="e">
        <f>IF(H204="Demi CP",I204,IF(AND(H204="Déplacement",N204="Arrivée Chine",B204&gt;=#REF!,B204&lt;=#REF!),(D204-C204)+(F204-E204)-#REF!,IF(AND(H204="Déplacement",N204="Arrivée Chine",B204&gt;#REF!,B204&lt;#REF!),(D204-C204)+(F204-E204)-#REF!,IF(AND(H204="Déplacement",N204="Arrivée Chine",B204&gt;#REF!),(D204-C204)+(F204-E204)-#REF!,IF(AND(H204="Déplacement",((D204-C204)+(F204-E204))&lt;I204),I204,IF(AND(H204="Déplacement",N204="Arrivée Chine",B204&lt;#REF!),(D204-C204)+(F204-E204)-#REF!,IF(AND(H204="Déplacement",N204="Retour Chine",B204&gt;=#REF!,B204&lt;=#REF!),(D204-C204)+(F204-E204)+#REF!,IF(AND(H204="Déplacement",N204="Retour Chine",B204&gt;#REF!,B204&lt;#REF!),(D204-C204)+(F204-E204)+#REF!,IF(AND(H204="Déplacement",N204="Retour Chine",B204&gt;#REF!),(D204-C204)+(F204-E204)+#REF!,IF(AND(H204="Déplacement",((D204-C204)+(F204-E204))&lt;I204),I204,IF(AND(H204="Déplacement",N204="Retour Chine",B204&lt;#REF!),(D204-C204)+(F204-E204)+#REF!,(D204-C204)+(F204-E204))))))))))))</f>
        <v>#REF!</v>
      </c>
      <c r="K204" s="161" t="e">
        <f>IF(L204&gt;0,#REF!-L204,0)</f>
        <v>#REF!</v>
      </c>
      <c r="L204" s="162" t="e">
        <f>IF(OR(H204="Recup"),#REF!-J204,#REF!)</f>
        <v>#REF!</v>
      </c>
      <c r="M204" s="199"/>
      <c r="N204" s="200"/>
      <c r="O204" s="149" t="e">
        <f t="shared" si="13"/>
        <v>#REF!</v>
      </c>
      <c r="P204" s="150" t="str">
        <f t="shared" si="14"/>
        <v/>
      </c>
      <c r="Q204" s="361"/>
      <c r="R204" s="381"/>
      <c r="S204" s="201"/>
      <c r="T204" s="397"/>
      <c r="U204" s="386"/>
      <c r="V204" s="119" t="s">
        <v>61</v>
      </c>
      <c r="W204" s="120" t="e">
        <f>IF(AND(G199="Temps partiel",Y201&gt;0),Y201-W205-W201-W202,0)</f>
        <v>#REF!</v>
      </c>
      <c r="X204" s="121" t="s">
        <v>62</v>
      </c>
      <c r="Y204" s="122">
        <f>COUNTIF(H199:H203,"CP journée")+(COUNTIF(H199:H203,"CP matin"))/2+(COUNTIF(H199:H203,"CP Après-midi"))/2</f>
        <v>0</v>
      </c>
      <c r="Z204" s="329"/>
    </row>
    <row r="205" spans="1:29" s="41" customFormat="1" ht="15.75" hidden="1" thickBot="1" x14ac:dyDescent="0.3">
      <c r="A205" s="164" t="s">
        <v>64</v>
      </c>
      <c r="B205" s="165">
        <v>43282</v>
      </c>
      <c r="C205" s="207"/>
      <c r="D205" s="208"/>
      <c r="E205" s="208"/>
      <c r="F205" s="209"/>
      <c r="G205" s="379"/>
      <c r="H205" s="210"/>
      <c r="I205" s="166">
        <f>IF(H205="Normal",#REF!,IF(H205="Recup",#REF!,IF(H205="CP journée",#REF!,IF(H205="Enceinte",#REF!,IF(H205="temps partiel",#REF!,IF(H205="Sans solde",#REF!,IF(H205="Arrêt",#REF!,IF(H205="CP matin",#REF!,IF(H205="Déplacement",#REF!,IF(H205="CP Après-midi",#REF!,IF(H205="Férié",#REF!,IF(H205="Maternité",#REF!,0))))))))))))</f>
        <v>0</v>
      </c>
      <c r="J205" s="167" t="e">
        <f>IF(H205="Demi CP",I205,IF(AND(H205="Déplacement",N205="Arrivée Chine",B205&gt;=#REF!,B205&lt;=#REF!),(D205-C205)+(F205-E205)-#REF!,IF(AND(H205="Déplacement",N205="Arrivée Chine",B205&gt;#REF!,B205&lt;#REF!),(D205-C205)+(F205-E205)-#REF!,IF(AND(H205="Déplacement",N205="Arrivée Chine",B205&gt;#REF!),(D205-C205)+(F205-E205)-#REF!,IF(AND(H205="Déplacement",((D205-C205)+(F205-E205))&lt;I205),I205,IF(AND(H205="Déplacement",N205="Arrivée Chine",B205&lt;#REF!),(D205-C205)+(F205-E205)-#REF!,IF(AND(H205="Déplacement",N205="Retour Chine",B205&gt;=#REF!,B205&lt;=#REF!),(D205-C205)+(F205-E205)+#REF!,IF(AND(H205="Déplacement",N205="Retour Chine",B205&gt;#REF!,B205&lt;#REF!),(D205-C205)+(F205-E205)+#REF!,IF(AND(H205="Déplacement",N205="Retour Chine",B205&gt;#REF!),(D205-C205)+(F205-E205)+#REF!,IF(AND(H205="Déplacement",((D205-C205)+(F205-E205))&lt;I205),I205,IF(AND(H205="Déplacement",N205="Retour Chine",B205&lt;#REF!),(D205-C205)+(F205-E205)+#REF!,(D205-C205)+(F205-E205))))))))))))</f>
        <v>#REF!</v>
      </c>
      <c r="K205" s="168" t="e">
        <f>IF(L205&gt;0,#REF!-L205,0)</f>
        <v>#REF!</v>
      </c>
      <c r="L205" s="169" t="e">
        <f>IF(OR(H205="Recup"),#REF!-J205,#REF!)</f>
        <v>#REF!</v>
      </c>
      <c r="M205" s="211"/>
      <c r="N205" s="212"/>
      <c r="O205" s="170" t="e">
        <f t="shared" si="13"/>
        <v>#REF!</v>
      </c>
      <c r="P205" s="171" t="str">
        <f t="shared" si="14"/>
        <v/>
      </c>
      <c r="Q205" s="362"/>
      <c r="R205" s="382"/>
      <c r="S205" s="213"/>
      <c r="T205" s="397"/>
      <c r="U205" s="387"/>
      <c r="V205" s="129" t="s">
        <v>65</v>
      </c>
      <c r="W205" s="130" t="e">
        <f>IF(AND(G199="Temps partiel",Y201&gt;3),Y201-3-W201-W202,0)</f>
        <v>#REF!</v>
      </c>
      <c r="X205" s="131" t="s">
        <v>66</v>
      </c>
      <c r="Y205" s="132" t="e">
        <f>W199+(W200*1.25)+(W201*1.5)+(W202*2)+(W204*1.1)+(W205*1.25)</f>
        <v>#REF!</v>
      </c>
      <c r="Z205" s="294" t="e">
        <f>IF(SUM(J199:J205)*24-SUM(I199:I205)*24&lt;0,(SUM(J199:J205)*24-SUM(I199:I205)*24),0)</f>
        <v>#REF!</v>
      </c>
    </row>
    <row r="206" spans="1:29" s="41" customFormat="1" ht="30" hidden="1" customHeight="1" x14ac:dyDescent="0.3">
      <c r="A206" s="173" t="s">
        <v>43</v>
      </c>
      <c r="B206" s="134">
        <v>43283</v>
      </c>
      <c r="C206" s="188">
        <v>0.3611111111111111</v>
      </c>
      <c r="D206" s="189">
        <v>0.54166666666666663</v>
      </c>
      <c r="E206" s="189">
        <v>0.5625</v>
      </c>
      <c r="F206" s="190">
        <v>0.70833333333333337</v>
      </c>
      <c r="G206" s="377"/>
      <c r="H206" s="191" t="s">
        <v>44</v>
      </c>
      <c r="I206" s="136" t="e">
        <f>IF(H206="Normal",#REF!,IF(H206="Recup",#REF!,IF(H206="CP journée",#REF!,IF(H206="Enceinte",#REF!,IF(H206="temps partiel",#REF!,IF(H206="Sans solde",#REF!,IF(H206="Arrêt",#REF!,IF(H206="CP matin",#REF!,IF(H206="Déplacement",#REF!,IF(H206="CP Après-midi",#REF!,IF(H206="Férié",#REF!,IF(H206="Maternité",#REF!,0))))))))))))</f>
        <v>#REF!</v>
      </c>
      <c r="J206" s="135" t="e">
        <f>IF(H206="Demi CP",I206,IF(AND(H206="Déplacement",N206="Arrivée Chine",B206&gt;=#REF!,B206&lt;=#REF!),(D206-C206)+(F206-E206)-#REF!,IF(AND(H206="Déplacement",N206="Arrivée Chine",B206&gt;#REF!,B206&lt;#REF!),(D206-C206)+(F206-E206)-#REF!,IF(AND(H206="Déplacement",N206="Arrivée Chine",B206&gt;#REF!),(D206-C206)+(F206-E206)-#REF!,IF(AND(H206="Déplacement",((D206-C206)+(F206-E206))&lt;I206),I206,IF(AND(H206="Déplacement",N206="Arrivée Chine",B206&lt;#REF!),(D206-C206)+(F206-E206)-#REF!,IF(AND(H206="Déplacement",N206="Retour Chine",B206&gt;=#REF!,B206&lt;=#REF!),(D206-C206)+(F206-E206)+#REF!,IF(AND(H206="Déplacement",N206="Retour Chine",B206&gt;#REF!,B206&lt;#REF!),(D206-C206)+(F206-E206)+#REF!,IF(AND(H206="Déplacement",N206="Retour Chine",B206&gt;#REF!),(D206-C206)+(F206-E206)+#REF!,IF(AND(H206="Déplacement",((D206-C206)+(F206-E206))&lt;I206),I206,IF(AND(H206="Déplacement",N206="Retour Chine",B206&lt;#REF!),(D206-C206)+(F206-E206)+#REF!,(D206-C206)+(F206-E206))))))))))))</f>
        <v>#REF!</v>
      </c>
      <c r="K206" s="137" t="e">
        <f>IF(L206&gt;0,#REF!-L206,0)</f>
        <v>#REF!</v>
      </c>
      <c r="L206" s="138" t="e">
        <f>IF(OR(H206="Recup"),#REF!-J206,#REF!)</f>
        <v>#REF!</v>
      </c>
      <c r="M206" s="192"/>
      <c r="N206" s="193"/>
      <c r="O206" s="139" t="e">
        <f t="shared" si="13"/>
        <v>#REF!</v>
      </c>
      <c r="P206" s="140" t="str">
        <f t="shared" si="14"/>
        <v/>
      </c>
      <c r="Q206" s="360" t="s">
        <v>45</v>
      </c>
      <c r="R206" s="380" t="s">
        <v>46</v>
      </c>
      <c r="S206" s="194" t="s">
        <v>194</v>
      </c>
      <c r="T206" s="396" t="s">
        <v>103</v>
      </c>
      <c r="U206" s="385" t="s">
        <v>104</v>
      </c>
      <c r="V206" s="86" t="s">
        <v>49</v>
      </c>
      <c r="W206" s="87" t="e">
        <f>IF(AND(G206="",(Y208)&gt;0),Y208-W207-W208,IF(AND(G206="Enceinte",(Y208)&gt;0),Y208-W207-W208,0))</f>
        <v>#REF!</v>
      </c>
      <c r="X206" s="88" t="s">
        <v>34</v>
      </c>
      <c r="Y206" s="89" t="e">
        <f>(SUM(I206:I210)*24+SUM(K206:K210)*24)</f>
        <v>#REF!</v>
      </c>
      <c r="Z206" s="90" t="s">
        <v>50</v>
      </c>
    </row>
    <row r="207" spans="1:29" s="41" customFormat="1" ht="15.75" hidden="1" thickBot="1" x14ac:dyDescent="0.3">
      <c r="A207" s="143" t="s">
        <v>51</v>
      </c>
      <c r="B207" s="144">
        <v>43284</v>
      </c>
      <c r="C207" s="195">
        <v>0.3611111111111111</v>
      </c>
      <c r="D207" s="196">
        <v>0.54166666666666663</v>
      </c>
      <c r="E207" s="196">
        <v>0.58333333333333337</v>
      </c>
      <c r="F207" s="197">
        <v>0.75</v>
      </c>
      <c r="G207" s="378"/>
      <c r="H207" s="198" t="s">
        <v>44</v>
      </c>
      <c r="I207" s="146" t="e">
        <f>IF(H207="Normal",#REF!,IF(H207="Recup",#REF!,IF(H207="CP journée",#REF!,IF(H207="Enceinte",#REF!,IF(H207="temps partiel",#REF!,IF(H207="Sans solde",#REF!,IF(H207="Arrêt",#REF!,IF(H207="CP matin",#REF!,IF(H207="Déplacement",#REF!,IF(H207="CP Après-midi",#REF!,IF(H207="Férié",#REF!,IF(H207="Maternité",#REF!,0))))))))))))</f>
        <v>#REF!</v>
      </c>
      <c r="J207" s="145" t="e">
        <f>IF(H207="Demi CP",I207,IF(AND(H207="Déplacement",N207="Arrivée Chine",B207&gt;=#REF!,B207&lt;=#REF!),(D207-C207)+(F207-E207)-#REF!,IF(AND(H207="Déplacement",N207="Arrivée Chine",B207&gt;#REF!,B207&lt;#REF!),(D207-C207)+(F207-E207)-#REF!,IF(AND(H207="Déplacement",N207="Arrivée Chine",B207&gt;#REF!),(D207-C207)+(F207-E207)-#REF!,IF(AND(H207="Déplacement",((D207-C207)+(F207-E207))&lt;I207),I207,IF(AND(H207="Déplacement",N207="Arrivée Chine",B207&lt;#REF!),(D207-C207)+(F207-E207)-#REF!,IF(AND(H207="Déplacement",N207="Retour Chine",B207&gt;=#REF!,B207&lt;=#REF!),(D207-C207)+(F207-E207)+#REF!,IF(AND(H207="Déplacement",N207="Retour Chine",B207&gt;#REF!,B207&lt;#REF!),(D207-C207)+(F207-E207)+#REF!,IF(AND(H207="Déplacement",N207="Retour Chine",B207&gt;#REF!),(D207-C207)+(F207-E207)+#REF!,IF(AND(H207="Déplacement",((D207-C207)+(F207-E207))&lt;I207),I207,IF(AND(H207="Déplacement",N207="Retour Chine",B207&lt;#REF!),(D207-C207)+(F207-E207)+#REF!,(D207-C207)+(F207-E207))))))))))))</f>
        <v>#REF!</v>
      </c>
      <c r="K207" s="147" t="e">
        <f>IF(L207&gt;0,#REF!-L207,0)</f>
        <v>#REF!</v>
      </c>
      <c r="L207" s="148" t="e">
        <f>IF(OR(H207="Recup"),#REF!-J207,#REF!)</f>
        <v>#REF!</v>
      </c>
      <c r="M207" s="199"/>
      <c r="N207" s="200"/>
      <c r="O207" s="149" t="e">
        <f t="shared" si="13"/>
        <v>#REF!</v>
      </c>
      <c r="P207" s="150" t="str">
        <f t="shared" si="14"/>
        <v/>
      </c>
      <c r="Q207" s="361"/>
      <c r="R207" s="381"/>
      <c r="S207" s="201" t="s">
        <v>193</v>
      </c>
      <c r="T207" s="397"/>
      <c r="U207" s="386"/>
      <c r="V207" s="97" t="s">
        <v>52</v>
      </c>
      <c r="W207" s="98" t="e">
        <f>IF(AND(G206="",(Y207-35)&gt;0),(Y207-35-W208-W209),IF(AND(G206="Enceinte",(Y207-35)&gt;0),(Y207-35-W208-W209),0))</f>
        <v>#REF!</v>
      </c>
      <c r="X207" s="99" t="s">
        <v>35</v>
      </c>
      <c r="Y207" s="100" t="e">
        <f>(SUM(J206:J212))*24-(SUM(O206:O212))*24</f>
        <v>#REF!</v>
      </c>
      <c r="Z207" s="101">
        <f>SUM(P206:P212)</f>
        <v>0</v>
      </c>
    </row>
    <row r="208" spans="1:29" s="41" customFormat="1" ht="15.75" hidden="1" thickBot="1" x14ac:dyDescent="0.3">
      <c r="A208" s="143" t="s">
        <v>53</v>
      </c>
      <c r="B208" s="144">
        <v>43285</v>
      </c>
      <c r="C208" s="195">
        <v>0.3611111111111111</v>
      </c>
      <c r="D208" s="196">
        <v>0.54166666666666663</v>
      </c>
      <c r="E208" s="196">
        <v>0.58333333333333337</v>
      </c>
      <c r="F208" s="197">
        <v>0.70833333333333337</v>
      </c>
      <c r="G208" s="378"/>
      <c r="H208" s="198" t="s">
        <v>44</v>
      </c>
      <c r="I208" s="146" t="e">
        <f>IF(H208="Normal",#REF!,IF(H208="Recup",#REF!,IF(H208="CP journée",#REF!,IF(H208="Enceinte",#REF!,IF(H208="temps partiel",#REF!,IF(H208="Sans solde",#REF!,IF(H208="Arrêt",#REF!,IF(H208="CP matin",#REF!,IF(H208="Déplacement",#REF!,IF(H208="CP Après-midi",#REF!,IF(H208="Férié",#REF!,IF(H208="Maternité",#REF!,0))))))))))))</f>
        <v>#REF!</v>
      </c>
      <c r="J208" s="145" t="e">
        <f>IF(H208="Demi CP",I208,IF(AND(H208="Déplacement",N208="Arrivée Chine",B208&gt;=#REF!,B208&lt;=#REF!),(D208-C208)+(F208-E208)-#REF!,IF(AND(H208="Déplacement",N208="Arrivée Chine",B208&gt;#REF!,B208&lt;#REF!),(D208-C208)+(F208-E208)-#REF!,IF(AND(H208="Déplacement",N208="Arrivée Chine",B208&gt;#REF!),(D208-C208)+(F208-E208)-#REF!,IF(AND(H208="Déplacement",((D208-C208)+(F208-E208))&lt;I208),I208,IF(AND(H208="Déplacement",N208="Arrivée Chine",B208&lt;#REF!),(D208-C208)+(F208-E208)-#REF!,IF(AND(H208="Déplacement",N208="Retour Chine",B208&gt;=#REF!,B208&lt;=#REF!),(D208-C208)+(F208-E208)+#REF!,IF(AND(H208="Déplacement",N208="Retour Chine",B208&gt;#REF!,B208&lt;#REF!),(D208-C208)+(F208-E208)+#REF!,IF(AND(H208="Déplacement",N208="Retour Chine",B208&gt;#REF!),(D208-C208)+(F208-E208)+#REF!,IF(AND(H208="Déplacement",((D208-C208)+(F208-E208))&lt;I208),I208,IF(AND(H208="Déplacement",N208="Retour Chine",B208&lt;#REF!),(D208-C208)+(F208-E208)+#REF!,(D208-C208)+(F208-E208))))))))))))</f>
        <v>#REF!</v>
      </c>
      <c r="K208" s="153" t="e">
        <f>IF(L208&gt;0,#REF!-L208,0)</f>
        <v>#REF!</v>
      </c>
      <c r="L208" s="154" t="e">
        <f>IF(OR(H208="Recup"),#REF!-J208,#REF!)</f>
        <v>#REF!</v>
      </c>
      <c r="M208" s="199"/>
      <c r="N208" s="200"/>
      <c r="O208" s="149" t="e">
        <f t="shared" si="13"/>
        <v>#REF!</v>
      </c>
      <c r="P208" s="150" t="str">
        <f t="shared" si="14"/>
        <v/>
      </c>
      <c r="Q208" s="361"/>
      <c r="R208" s="381"/>
      <c r="S208" s="201" t="s">
        <v>195</v>
      </c>
      <c r="T208" s="397"/>
      <c r="U208" s="386"/>
      <c r="V208" s="104">
        <v>0.5</v>
      </c>
      <c r="W208" s="98" t="e">
        <f>IF((Y207-43)&lt;0,0,(Y207-43))</f>
        <v>#REF!</v>
      </c>
      <c r="X208" s="105" t="s">
        <v>54</v>
      </c>
      <c r="Y208" s="106" t="e">
        <f>(Y207-Y206)-J212*24</f>
        <v>#REF!</v>
      </c>
      <c r="Z208" s="107" t="s">
        <v>55</v>
      </c>
    </row>
    <row r="209" spans="1:29" s="41" customFormat="1" ht="15.75" hidden="1" thickBot="1" x14ac:dyDescent="0.3">
      <c r="A209" s="143" t="s">
        <v>56</v>
      </c>
      <c r="B209" s="144">
        <v>43286</v>
      </c>
      <c r="C209" s="195">
        <v>0.375</v>
      </c>
      <c r="D209" s="196">
        <v>0.54166666666666663</v>
      </c>
      <c r="E209" s="196">
        <v>0.58333333333333337</v>
      </c>
      <c r="F209" s="197">
        <v>0.70833333333333337</v>
      </c>
      <c r="G209" s="378"/>
      <c r="H209" s="202" t="s">
        <v>44</v>
      </c>
      <c r="I209" s="146" t="e">
        <f>IF(H209="Normal",#REF!,IF(H209="Recup",#REF!,IF(H209="CP journée",#REF!,IF(H209="Enceinte",#REF!,IF(H209="temps partiel",#REF!,IF(H209="Sans solde",#REF!,IF(H209="Arrêt",#REF!,IF(H209="CP matin",#REF!,IF(H209="Déplacement",#REF!,IF(H209="CP Après-midi",#REF!,IF(H209="Férié",#REF!,IF(H209="Maternité",#REF!,0))))))))))))</f>
        <v>#REF!</v>
      </c>
      <c r="J209" s="145" t="e">
        <f>IF(H209="Demi CP",I209,IF(AND(H209="Déplacement",N209="Arrivée Chine",B209&gt;=#REF!,B209&lt;=#REF!),(D209-C209)+(F209-E209)-#REF!,IF(AND(H209="Déplacement",N209="Arrivée Chine",B209&gt;#REF!,B209&lt;#REF!),(D209-C209)+(F209-E209)-#REF!,IF(AND(H209="Déplacement",N209="Arrivée Chine",B209&gt;#REF!),(D209-C209)+(F209-E209)-#REF!,IF(AND(H209="Déplacement",((D209-C209)+(F209-E209))&lt;I209),I209,IF(AND(H209="Déplacement",N209="Arrivée Chine",B209&lt;#REF!),(D209-C209)+(F209-E209)-#REF!,IF(AND(H209="Déplacement",N209="Retour Chine",B209&gt;=#REF!,B209&lt;=#REF!),(D209-C209)+(F209-E209)+#REF!,IF(AND(H209="Déplacement",N209="Retour Chine",B209&gt;#REF!,B209&lt;#REF!),(D209-C209)+(F209-E209)+#REF!,IF(AND(H209="Déplacement",N209="Retour Chine",B209&gt;#REF!),(D209-C209)+(F209-E209)+#REF!,IF(AND(H209="Déplacement",((D209-C209)+(F209-E209))&lt;I209),I209,IF(AND(H209="Déplacement",N209="Retour Chine",B209&lt;#REF!),(D209-C209)+(F209-E209)+#REF!,(D209-C209)+(F209-E209))))))))))))</f>
        <v>#REF!</v>
      </c>
      <c r="K209" s="156" t="e">
        <f>IF(L209&gt;0,#REF!-L209,0)</f>
        <v>#REF!</v>
      </c>
      <c r="L209" s="157" t="e">
        <f>IF(OR(H209="Recup"),#REF!-J209,#REF!)</f>
        <v>#REF!</v>
      </c>
      <c r="M209" s="199"/>
      <c r="N209" s="200"/>
      <c r="O209" s="149" t="e">
        <f t="shared" si="13"/>
        <v>#REF!</v>
      </c>
      <c r="P209" s="150" t="str">
        <f t="shared" si="14"/>
        <v/>
      </c>
      <c r="Q209" s="361"/>
      <c r="R209" s="381"/>
      <c r="S209" s="201"/>
      <c r="T209" s="397"/>
      <c r="U209" s="386"/>
      <c r="V209" s="110">
        <v>1</v>
      </c>
      <c r="W209" s="98" t="e">
        <f>IF(M212="",J212*24,0)</f>
        <v>#REF!</v>
      </c>
      <c r="X209" s="111" t="s">
        <v>57</v>
      </c>
      <c r="Y209" s="112">
        <f>COUNTIF(H206:H210,"Arrêt")</f>
        <v>0</v>
      </c>
      <c r="Z209" s="107">
        <f>COUNTIF(H206:H210,"Férié")</f>
        <v>0</v>
      </c>
    </row>
    <row r="210" spans="1:29" s="41" customFormat="1" ht="15.75" hidden="1" customHeight="1" thickBot="1" x14ac:dyDescent="0.3">
      <c r="A210" s="143" t="s">
        <v>58</v>
      </c>
      <c r="B210" s="144">
        <v>43287</v>
      </c>
      <c r="C210" s="195">
        <v>0.375</v>
      </c>
      <c r="D210" s="196">
        <v>0.54166666666666663</v>
      </c>
      <c r="E210" s="196">
        <v>0.58333333333333337</v>
      </c>
      <c r="F210" s="197">
        <v>0.70833333333333337</v>
      </c>
      <c r="G210" s="378"/>
      <c r="H210" s="198" t="s">
        <v>44</v>
      </c>
      <c r="I210" s="146" t="e">
        <f>IF(H210="Normal",#REF!,IF(H210="Recup",#REF!,IF(H210="CP journée",#REF!,IF(H210="Enceinte",#REF!,IF(H210="temps partiel",#REF!,IF(H210="Sans solde",#REF!,IF(H210="Arrêt",#REF!,IF(H210="CP matin",#REF!,IF(H210="Déplacement",#REF!,IF(H210="CP Après-midi",#REF!,IF(H210="Férié",#REF!,IF(H210="Maternité",#REF!,0))))))))))))</f>
        <v>#REF!</v>
      </c>
      <c r="J210" s="145" t="e">
        <f>IF(H210="Demi CP",I210,IF(AND(H210="Déplacement",N210="Arrivée Chine",B210&gt;=#REF!,B210&lt;=#REF!),(D210-C210)+(F210-E210)-#REF!,IF(AND(H210="Déplacement",N210="Arrivée Chine",B210&gt;#REF!,B210&lt;#REF!),(D210-C210)+(F210-E210)-#REF!,IF(AND(H210="Déplacement",N210="Arrivée Chine",B210&gt;#REF!),(D210-C210)+(F210-E210)-#REF!,IF(AND(H210="Déplacement",((D210-C210)+(F210-E210))&lt;I210),I210,IF(AND(H210="Déplacement",N210="Arrivée Chine",B210&lt;#REF!),(D210-C210)+(F210-E210)-#REF!,IF(AND(H210="Déplacement",N210="Retour Chine",B210&gt;=#REF!,B210&lt;=#REF!),(D210-C210)+(F210-E210)+#REF!,IF(AND(H210="Déplacement",N210="Retour Chine",B210&gt;#REF!,B210&lt;#REF!),(D210-C210)+(F210-E210)+#REF!,IF(AND(H210="Déplacement",N210="Retour Chine",B210&gt;#REF!),(D210-C210)+(F210-E210)+#REF!,IF(AND(H210="Déplacement",((D210-C210)+(F210-E210))&lt;I210),I210,IF(AND(H210="Déplacement",N210="Retour Chine",B210&lt;#REF!),(D210-C210)+(F210-E210)+#REF!,(D210-C210)+(F210-E210))))))))))))</f>
        <v>#REF!</v>
      </c>
      <c r="K210" s="153" t="e">
        <f>IF(L210&gt;0,#REF!-L210,0)</f>
        <v>#REF!</v>
      </c>
      <c r="L210" s="154" t="e">
        <f>IF(OR(H210="Recup"),#REF!-J210,#REF!)</f>
        <v>#REF!</v>
      </c>
      <c r="M210" s="199"/>
      <c r="N210" s="200"/>
      <c r="O210" s="149" t="e">
        <f t="shared" si="13"/>
        <v>#REF!</v>
      </c>
      <c r="P210" s="150" t="str">
        <f t="shared" si="14"/>
        <v/>
      </c>
      <c r="Q210" s="361"/>
      <c r="R210" s="381"/>
      <c r="S210" s="201"/>
      <c r="T210" s="397"/>
      <c r="U210" s="386"/>
      <c r="V210" s="113" t="s">
        <v>3</v>
      </c>
      <c r="W210" s="114" t="e">
        <f>IF(G206="Enceinte",(SUM(L206:L210))-COUNTIF(H206:H210,"Recup")*#REF!,SUM(L206:L210))</f>
        <v>#REF!</v>
      </c>
      <c r="X210" s="115" t="s">
        <v>59</v>
      </c>
      <c r="Y210" s="116">
        <f>COUNTIF(H206:H210,"sans solde")</f>
        <v>0</v>
      </c>
      <c r="Z210" s="328" t="s">
        <v>148</v>
      </c>
    </row>
    <row r="211" spans="1:29" s="41" customFormat="1" ht="15.75" hidden="1" thickBot="1" x14ac:dyDescent="0.3">
      <c r="A211" s="143" t="s">
        <v>60</v>
      </c>
      <c r="B211" s="144">
        <v>43288</v>
      </c>
      <c r="C211" s="203"/>
      <c r="D211" s="204"/>
      <c r="E211" s="204"/>
      <c r="F211" s="205"/>
      <c r="G211" s="378"/>
      <c r="H211" s="206"/>
      <c r="I211" s="146">
        <f>IF(H211="Normal",#REF!,IF(H211="Recup",#REF!,IF(H211="CP journée",#REF!,IF(H211="Enceinte",#REF!,IF(H211="temps partiel",#REF!,IF(H211="Sans solde",#REF!,IF(H211="Arrêt",#REF!,IF(H211="CP matin",#REF!,IF(H211="Déplacement",#REF!,IF(H211="CP Après-midi",#REF!,IF(H211="Férié",#REF!,IF(H211="Maternité",#REF!,0))))))))))))</f>
        <v>0</v>
      </c>
      <c r="J211" s="145" t="e">
        <f>IF(H211="Demi CP",I211,IF(AND(H211="Déplacement",N211="Arrivée Chine",B211&gt;=#REF!,B211&lt;=#REF!),(D211-C211)+(F211-E211)-#REF!,IF(AND(H211="Déplacement",N211="Arrivée Chine",B211&gt;#REF!,B211&lt;#REF!),(D211-C211)+(F211-E211)-#REF!,IF(AND(H211="Déplacement",N211="Arrivée Chine",B211&gt;#REF!),(D211-C211)+(F211-E211)-#REF!,IF(AND(H211="Déplacement",((D211-C211)+(F211-E211))&lt;I211),I211,IF(AND(H211="Déplacement",N211="Arrivée Chine",B211&lt;#REF!),(D211-C211)+(F211-E211)-#REF!,IF(AND(H211="Déplacement",N211="Retour Chine",B211&gt;=#REF!,B211&lt;=#REF!),(D211-C211)+(F211-E211)+#REF!,IF(AND(H211="Déplacement",N211="Retour Chine",B211&gt;#REF!,B211&lt;#REF!),(D211-C211)+(F211-E211)+#REF!,IF(AND(H211="Déplacement",N211="Retour Chine",B211&gt;#REF!),(D211-C211)+(F211-E211)+#REF!,IF(AND(H211="Déplacement",((D211-C211)+(F211-E211))&lt;I211),I211,IF(AND(H211="Déplacement",N211="Retour Chine",B211&lt;#REF!),(D211-C211)+(F211-E211)+#REF!,(D211-C211)+(F211-E211))))))))))))</f>
        <v>#REF!</v>
      </c>
      <c r="K211" s="161" t="e">
        <f>IF(L211&gt;0,#REF!-L211,0)</f>
        <v>#REF!</v>
      </c>
      <c r="L211" s="162" t="e">
        <f>IF(OR(H211="Recup"),#REF!-J211,#REF!)</f>
        <v>#REF!</v>
      </c>
      <c r="M211" s="199"/>
      <c r="N211" s="200"/>
      <c r="O211" s="149" t="e">
        <f t="shared" si="13"/>
        <v>#REF!</v>
      </c>
      <c r="P211" s="150" t="str">
        <f t="shared" si="14"/>
        <v/>
      </c>
      <c r="Q211" s="361"/>
      <c r="R211" s="381"/>
      <c r="S211" s="201"/>
      <c r="T211" s="397"/>
      <c r="U211" s="386"/>
      <c r="V211" s="119" t="s">
        <v>61</v>
      </c>
      <c r="W211" s="120" t="e">
        <f>IF(AND(G206="Temps partiel",Y208&gt;0),Y208-W212-W208-W209,0)</f>
        <v>#REF!</v>
      </c>
      <c r="X211" s="121" t="s">
        <v>62</v>
      </c>
      <c r="Y211" s="122">
        <f>COUNTIF(H206:H210,"CP journée")+(COUNTIF(H206:H210,"CP matin"))/2+(COUNTIF(H206:H210,"CP Après-midi"))/2</f>
        <v>0</v>
      </c>
      <c r="Z211" s="329"/>
      <c r="AB211" s="179" t="s">
        <v>103</v>
      </c>
      <c r="AC211" s="179" t="s">
        <v>165</v>
      </c>
    </row>
    <row r="212" spans="1:29" s="41" customFormat="1" ht="15.75" hidden="1" thickBot="1" x14ac:dyDescent="0.3">
      <c r="A212" s="164" t="s">
        <v>64</v>
      </c>
      <c r="B212" s="165">
        <v>43289</v>
      </c>
      <c r="C212" s="207"/>
      <c r="D212" s="208"/>
      <c r="E212" s="208"/>
      <c r="F212" s="209"/>
      <c r="G212" s="379"/>
      <c r="H212" s="210"/>
      <c r="I212" s="166">
        <f>IF(H212="Normal",#REF!,IF(H212="Recup",#REF!,IF(H212="CP journée",#REF!,IF(H212="Enceinte",#REF!,IF(H212="temps partiel",#REF!,IF(H212="Sans solde",#REF!,IF(H212="Arrêt",#REF!,IF(H212="CP matin",#REF!,IF(H212="Déplacement",#REF!,IF(H212="CP Après-midi",#REF!,IF(H212="Férié",#REF!,IF(H212="Maternité",#REF!,0))))))))))))</f>
        <v>0</v>
      </c>
      <c r="J212" s="167" t="e">
        <f>IF(H212="Demi CP",I212,IF(AND(H212="Déplacement",N212="Arrivée Chine",B212&gt;=#REF!,B212&lt;=#REF!),(D212-C212)+(F212-E212)-#REF!,IF(AND(H212="Déplacement",N212="Arrivée Chine",B212&gt;#REF!,B212&lt;#REF!),(D212-C212)+(F212-E212)-#REF!,IF(AND(H212="Déplacement",N212="Arrivée Chine",B212&gt;#REF!),(D212-C212)+(F212-E212)-#REF!,IF(AND(H212="Déplacement",((D212-C212)+(F212-E212))&lt;I212),I212,IF(AND(H212="Déplacement",N212="Arrivée Chine",B212&lt;#REF!),(D212-C212)+(F212-E212)-#REF!,IF(AND(H212="Déplacement",N212="Retour Chine",B212&gt;=#REF!,B212&lt;=#REF!),(D212-C212)+(F212-E212)+#REF!,IF(AND(H212="Déplacement",N212="Retour Chine",B212&gt;#REF!,B212&lt;#REF!),(D212-C212)+(F212-E212)+#REF!,IF(AND(H212="Déplacement",N212="Retour Chine",B212&gt;#REF!),(D212-C212)+(F212-E212)+#REF!,IF(AND(H212="Déplacement",((D212-C212)+(F212-E212))&lt;I212),I212,IF(AND(H212="Déplacement",N212="Retour Chine",B212&lt;#REF!),(D212-C212)+(F212-E212)+#REF!,(D212-C212)+(F212-E212))))))))))))</f>
        <v>#REF!</v>
      </c>
      <c r="K212" s="168" t="e">
        <f>IF(L212&gt;0,#REF!-L212,0)</f>
        <v>#REF!</v>
      </c>
      <c r="L212" s="169" t="e">
        <f>IF(OR(H212="Recup"),#REF!-J212,#REF!)</f>
        <v>#REF!</v>
      </c>
      <c r="M212" s="211"/>
      <c r="N212" s="212"/>
      <c r="O212" s="170" t="e">
        <f t="shared" si="13"/>
        <v>#REF!</v>
      </c>
      <c r="P212" s="171" t="str">
        <f t="shared" si="14"/>
        <v/>
      </c>
      <c r="Q212" s="362"/>
      <c r="R212" s="382"/>
      <c r="S212" s="213"/>
      <c r="T212" s="397"/>
      <c r="U212" s="387"/>
      <c r="V212" s="129" t="s">
        <v>65</v>
      </c>
      <c r="W212" s="130" t="e">
        <f>IF(AND(G206="Temps partiel",Y208&gt;3),Y208-3-W208-W209,0)</f>
        <v>#REF!</v>
      </c>
      <c r="X212" s="131" t="s">
        <v>66</v>
      </c>
      <c r="Y212" s="132" t="e">
        <f>W206+(W207*1.25)+(W208*1.5)+(W209*2)+(W211*1.1)+(W212*1.25)</f>
        <v>#REF!</v>
      </c>
      <c r="Z212" s="294" t="e">
        <f>IF(SUM(J206:J212)*24-SUM(I206:I212)*24&lt;0,(SUM(J206:J212)*24-SUM(I206:I212)*24),0)</f>
        <v>#REF!</v>
      </c>
      <c r="AB212" s="179"/>
      <c r="AC212" s="179"/>
    </row>
    <row r="213" spans="1:29" s="41" customFormat="1" ht="30" hidden="1" customHeight="1" x14ac:dyDescent="0.3">
      <c r="A213" s="133" t="s">
        <v>43</v>
      </c>
      <c r="B213" s="134">
        <v>43290</v>
      </c>
      <c r="C213" s="188">
        <v>0.35416666666666669</v>
      </c>
      <c r="D213" s="189">
        <v>0.54166666666666663</v>
      </c>
      <c r="E213" s="189">
        <v>0.58333333333333337</v>
      </c>
      <c r="F213" s="190">
        <v>0.70833333333333337</v>
      </c>
      <c r="G213" s="377"/>
      <c r="H213" s="191" t="s">
        <v>44</v>
      </c>
      <c r="I213" s="136" t="e">
        <f>IF(H213="Normal",#REF!,IF(H213="Recup",#REF!,IF(H213="CP journée",#REF!,IF(H213="Enceinte",#REF!,IF(H213="temps partiel",#REF!,IF(H213="Sans solde",#REF!,IF(H213="Arrêt",#REF!,IF(H213="CP matin",#REF!,IF(H213="Déplacement",#REF!,IF(H213="CP Après-midi",#REF!,IF(H213="Férié",#REF!,IF(H213="Maternité",#REF!,0))))))))))))</f>
        <v>#REF!</v>
      </c>
      <c r="J213" s="135" t="e">
        <f>IF(H213="Demi CP",I213,IF(AND(H213="Déplacement",N213="Arrivée Chine",B213&gt;=#REF!,B213&lt;=#REF!),(D213-C213)+(F213-E213)-#REF!,IF(AND(H213="Déplacement",N213="Arrivée Chine",B213&gt;#REF!,B213&lt;#REF!),(D213-C213)+(F213-E213)-#REF!,IF(AND(H213="Déplacement",N213="Arrivée Chine",B213&gt;#REF!),(D213-C213)+(F213-E213)-#REF!,IF(AND(H213="Déplacement",((D213-C213)+(F213-E213))&lt;I213),I213,IF(AND(H213="Déplacement",N213="Arrivée Chine",B213&lt;#REF!),(D213-C213)+(F213-E213)-#REF!,IF(AND(H213="Déplacement",N213="Retour Chine",B213&gt;=#REF!,B213&lt;=#REF!),(D213-C213)+(F213-E213)+#REF!,IF(AND(H213="Déplacement",N213="Retour Chine",B213&gt;#REF!,B213&lt;#REF!),(D213-C213)+(F213-E213)+#REF!,IF(AND(H213="Déplacement",N213="Retour Chine",B213&gt;#REF!),(D213-C213)+(F213-E213)+#REF!,IF(AND(H213="Déplacement",((D213-C213)+(F213-E213))&lt;I213),I213,IF(AND(H213="Déplacement",N213="Retour Chine",B213&lt;#REF!),(D213-C213)+(F213-E213)+#REF!,(D213-C213)+(F213-E213))))))))))))</f>
        <v>#REF!</v>
      </c>
      <c r="K213" s="137" t="e">
        <f>IF(L213&gt;0,#REF!-L213,0)</f>
        <v>#REF!</v>
      </c>
      <c r="L213" s="138" t="e">
        <f>IF(OR(H213="Recup"),#REF!-J213,#REF!)</f>
        <v>#REF!</v>
      </c>
      <c r="M213" s="192"/>
      <c r="N213" s="193"/>
      <c r="O213" s="139" t="e">
        <f t="shared" si="13"/>
        <v>#REF!</v>
      </c>
      <c r="P213" s="140" t="str">
        <f t="shared" si="14"/>
        <v/>
      </c>
      <c r="Q213" s="391" t="s">
        <v>45</v>
      </c>
      <c r="R213" s="380" t="s">
        <v>46</v>
      </c>
      <c r="S213" s="194"/>
      <c r="T213" s="396" t="s">
        <v>103</v>
      </c>
      <c r="U213" s="385" t="s">
        <v>106</v>
      </c>
      <c r="V213" s="86" t="s">
        <v>49</v>
      </c>
      <c r="W213" s="87" t="e">
        <f>IF(AND(G213="",(Y215)&gt;0),Y215-W214-W215,IF(AND(G213="Enceinte",(Y215)&gt;0),Y215-W214-W215,0))</f>
        <v>#REF!</v>
      </c>
      <c r="X213" s="88" t="s">
        <v>34</v>
      </c>
      <c r="Y213" s="89" t="e">
        <f>(SUM(I213:I217)*24+SUM(K213:K217)*24)</f>
        <v>#REF!</v>
      </c>
      <c r="Z213" s="90" t="s">
        <v>50</v>
      </c>
      <c r="AB213" s="141" t="s">
        <v>49</v>
      </c>
      <c r="AC213" s="142" t="e">
        <f t="shared" ref="AC213:AC219" si="18">W199+W206+W213+W220+W227</f>
        <v>#REF!</v>
      </c>
    </row>
    <row r="214" spans="1:29" s="41" customFormat="1" ht="15.75" hidden="1" thickBot="1" x14ac:dyDescent="0.3">
      <c r="A214" s="143" t="s">
        <v>51</v>
      </c>
      <c r="B214" s="144">
        <v>43291</v>
      </c>
      <c r="C214" s="195">
        <v>0.35416666666666669</v>
      </c>
      <c r="D214" s="196">
        <v>0.54166666666666663</v>
      </c>
      <c r="E214" s="196">
        <v>0.58333333333333337</v>
      </c>
      <c r="F214" s="197">
        <v>0.70833333333333337</v>
      </c>
      <c r="G214" s="378"/>
      <c r="H214" s="198" t="s">
        <v>44</v>
      </c>
      <c r="I214" s="146" t="e">
        <f>IF(H214="Normal",#REF!,IF(H214="Recup",#REF!,IF(H214="CP journée",#REF!,IF(H214="Enceinte",#REF!,IF(H214="temps partiel",#REF!,IF(H214="Sans solde",#REF!,IF(H214="Arrêt",#REF!,IF(H214="CP matin",#REF!,IF(H214="Déplacement",#REF!,IF(H214="CP Après-midi",#REF!,IF(H214="Férié",#REF!,IF(H214="Maternité",#REF!,0))))))))))))</f>
        <v>#REF!</v>
      </c>
      <c r="J214" s="145" t="e">
        <f>IF(H214="Demi CP",I214,IF(AND(H214="Déplacement",N214="Arrivée Chine",B214&gt;=#REF!,B214&lt;=#REF!),(D214-C214)+(F214-E214)-#REF!,IF(AND(H214="Déplacement",N214="Arrivée Chine",B214&gt;#REF!,B214&lt;#REF!),(D214-C214)+(F214-E214)-#REF!,IF(AND(H214="Déplacement",N214="Arrivée Chine",B214&gt;#REF!),(D214-C214)+(F214-E214)-#REF!,IF(AND(H214="Déplacement",((D214-C214)+(F214-E214))&lt;I214),I214,IF(AND(H214="Déplacement",N214="Arrivée Chine",B214&lt;#REF!),(D214-C214)+(F214-E214)-#REF!,IF(AND(H214="Déplacement",N214="Retour Chine",B214&gt;=#REF!,B214&lt;=#REF!),(D214-C214)+(F214-E214)+#REF!,IF(AND(H214="Déplacement",N214="Retour Chine",B214&gt;#REF!,B214&lt;#REF!),(D214-C214)+(F214-E214)+#REF!,IF(AND(H214="Déplacement",N214="Retour Chine",B214&gt;#REF!),(D214-C214)+(F214-E214)+#REF!,IF(AND(H214="Déplacement",((D214-C214)+(F214-E214))&lt;I214),I214,IF(AND(H214="Déplacement",N214="Retour Chine",B214&lt;#REF!),(D214-C214)+(F214-E214)+#REF!,(D214-C214)+(F214-E214))))))))))))</f>
        <v>#REF!</v>
      </c>
      <c r="K214" s="147" t="e">
        <f>IF(L214&gt;0,#REF!-L214,0)</f>
        <v>#REF!</v>
      </c>
      <c r="L214" s="148" t="e">
        <f>IF(OR(H214="Recup"),#REF!-J214,#REF!)</f>
        <v>#REF!</v>
      </c>
      <c r="M214" s="199"/>
      <c r="N214" s="200"/>
      <c r="O214" s="149" t="e">
        <f t="shared" si="13"/>
        <v>#REF!</v>
      </c>
      <c r="P214" s="150" t="str">
        <f t="shared" si="14"/>
        <v/>
      </c>
      <c r="Q214" s="361"/>
      <c r="R214" s="381"/>
      <c r="S214" s="201"/>
      <c r="T214" s="397"/>
      <c r="U214" s="386"/>
      <c r="V214" s="97" t="s">
        <v>52</v>
      </c>
      <c r="W214" s="98" t="e">
        <f>IF(AND(G213="",(Y214-35)&gt;0),(Y214-35-W215-W216),IF(AND(G213="Enceinte",(Y214-35)&gt;0),(Y214-35-W215-W216),0))</f>
        <v>#REF!</v>
      </c>
      <c r="X214" s="99" t="s">
        <v>35</v>
      </c>
      <c r="Y214" s="100" t="e">
        <f>(SUM(J213:J219))*24-(SUM(O213:O219))*24</f>
        <v>#REF!</v>
      </c>
      <c r="Z214" s="101">
        <f>SUM(P213:P219)</f>
        <v>0</v>
      </c>
      <c r="AB214" s="151" t="s">
        <v>52</v>
      </c>
      <c r="AC214" s="152" t="e">
        <f t="shared" si="18"/>
        <v>#REF!</v>
      </c>
    </row>
    <row r="215" spans="1:29" s="41" customFormat="1" ht="15.75" hidden="1" thickBot="1" x14ac:dyDescent="0.3">
      <c r="A215" s="143" t="s">
        <v>53</v>
      </c>
      <c r="B215" s="144">
        <v>43292</v>
      </c>
      <c r="C215" s="195">
        <v>0.32291666666666669</v>
      </c>
      <c r="D215" s="196">
        <v>0.54166666666666663</v>
      </c>
      <c r="E215" s="196">
        <v>0.58333333333333337</v>
      </c>
      <c r="F215" s="197">
        <v>0.66666666666666663</v>
      </c>
      <c r="G215" s="378"/>
      <c r="H215" s="198" t="s">
        <v>44</v>
      </c>
      <c r="I215" s="146" t="e">
        <f>IF(H215="Normal",#REF!,IF(H215="Recup",#REF!,IF(H215="CP journée",#REF!,IF(H215="Enceinte",#REF!,IF(H215="temps partiel",#REF!,IF(H215="Sans solde",#REF!,IF(H215="Arrêt",#REF!,IF(H215="CP matin",#REF!,IF(H215="Déplacement",#REF!,IF(H215="CP Après-midi",#REF!,IF(H215="Férié",#REF!,IF(H215="Maternité",#REF!,0))))))))))))</f>
        <v>#REF!</v>
      </c>
      <c r="J215" s="145" t="e">
        <f>IF(H215="Demi CP",I215,IF(AND(H215="Déplacement",N215="Arrivée Chine",B215&gt;=#REF!,B215&lt;=#REF!),(D215-C215)+(F215-E215)-#REF!,IF(AND(H215="Déplacement",N215="Arrivée Chine",B215&gt;#REF!,B215&lt;#REF!),(D215-C215)+(F215-E215)-#REF!,IF(AND(H215="Déplacement",N215="Arrivée Chine",B215&gt;#REF!),(D215-C215)+(F215-E215)-#REF!,IF(AND(H215="Déplacement",((D215-C215)+(F215-E215))&lt;I215),I215,IF(AND(H215="Déplacement",N215="Arrivée Chine",B215&lt;#REF!),(D215-C215)+(F215-E215)-#REF!,IF(AND(H215="Déplacement",N215="Retour Chine",B215&gt;=#REF!,B215&lt;=#REF!),(D215-C215)+(F215-E215)+#REF!,IF(AND(H215="Déplacement",N215="Retour Chine",B215&gt;#REF!,B215&lt;#REF!),(D215-C215)+(F215-E215)+#REF!,IF(AND(H215="Déplacement",N215="Retour Chine",B215&gt;#REF!),(D215-C215)+(F215-E215)+#REF!,IF(AND(H215="Déplacement",((D215-C215)+(F215-E215))&lt;I215),I215,IF(AND(H215="Déplacement",N215="Retour Chine",B215&lt;#REF!),(D215-C215)+(F215-E215)+#REF!,(D215-C215)+(F215-E215))))))))))))</f>
        <v>#REF!</v>
      </c>
      <c r="K215" s="153" t="e">
        <f>IF(L215&gt;0,#REF!-L215,0)</f>
        <v>#REF!</v>
      </c>
      <c r="L215" s="154" t="e">
        <f>IF(OR(H215="Recup"),#REF!-J215,#REF!)</f>
        <v>#REF!</v>
      </c>
      <c r="M215" s="199"/>
      <c r="N215" s="200"/>
      <c r="O215" s="149" t="e">
        <f t="shared" si="13"/>
        <v>#REF!</v>
      </c>
      <c r="P215" s="150" t="str">
        <f t="shared" si="14"/>
        <v/>
      </c>
      <c r="Q215" s="361"/>
      <c r="R215" s="381"/>
      <c r="S215" s="201"/>
      <c r="T215" s="397"/>
      <c r="U215" s="386"/>
      <c r="V215" s="104">
        <v>0.5</v>
      </c>
      <c r="W215" s="98" t="e">
        <f>IF((Y214-43)&lt;0,0,(Y214-43))</f>
        <v>#REF!</v>
      </c>
      <c r="X215" s="105" t="s">
        <v>54</v>
      </c>
      <c r="Y215" s="106" t="e">
        <f>(Y214-Y213)-J219*24</f>
        <v>#REF!</v>
      </c>
      <c r="Z215" s="107" t="s">
        <v>55</v>
      </c>
      <c r="AB215" s="155">
        <v>0.5</v>
      </c>
      <c r="AC215" s="152" t="e">
        <f t="shared" si="18"/>
        <v>#REF!</v>
      </c>
    </row>
    <row r="216" spans="1:29" s="41" customFormat="1" ht="15.75" hidden="1" thickBot="1" x14ac:dyDescent="0.3">
      <c r="A216" s="143" t="s">
        <v>56</v>
      </c>
      <c r="B216" s="144">
        <v>43293</v>
      </c>
      <c r="C216" s="195">
        <v>0.35416666666666669</v>
      </c>
      <c r="D216" s="196">
        <v>0.54166666666666663</v>
      </c>
      <c r="E216" s="196">
        <v>0.58333333333333337</v>
      </c>
      <c r="F216" s="197">
        <v>0.73958333333333337</v>
      </c>
      <c r="G216" s="378"/>
      <c r="H216" s="202" t="s">
        <v>44</v>
      </c>
      <c r="I216" s="146" t="e">
        <f>IF(H216="Normal",#REF!,IF(H216="Recup",#REF!,IF(H216="CP journée",#REF!,IF(H216="Enceinte",#REF!,IF(H216="temps partiel",#REF!,IF(H216="Sans solde",#REF!,IF(H216="Arrêt",#REF!,IF(H216="CP matin",#REF!,IF(H216="Déplacement",#REF!,IF(H216="CP Après-midi",#REF!,IF(H216="Férié",#REF!,IF(H216="Maternité",#REF!,0))))))))))))</f>
        <v>#REF!</v>
      </c>
      <c r="J216" s="145" t="e">
        <f>IF(H216="Demi CP",I216,IF(AND(H216="Déplacement",N216="Arrivée Chine",B216&gt;=#REF!,B216&lt;=#REF!),(D216-C216)+(F216-E216)-#REF!,IF(AND(H216="Déplacement",N216="Arrivée Chine",B216&gt;#REF!,B216&lt;#REF!),(D216-C216)+(F216-E216)-#REF!,IF(AND(H216="Déplacement",N216="Arrivée Chine",B216&gt;#REF!),(D216-C216)+(F216-E216)-#REF!,IF(AND(H216="Déplacement",((D216-C216)+(F216-E216))&lt;I216),I216,IF(AND(H216="Déplacement",N216="Arrivée Chine",B216&lt;#REF!),(D216-C216)+(F216-E216)-#REF!,IF(AND(H216="Déplacement",N216="Retour Chine",B216&gt;=#REF!,B216&lt;=#REF!),(D216-C216)+(F216-E216)+#REF!,IF(AND(H216="Déplacement",N216="Retour Chine",B216&gt;#REF!,B216&lt;#REF!),(D216-C216)+(F216-E216)+#REF!,IF(AND(H216="Déplacement",N216="Retour Chine",B216&gt;#REF!),(D216-C216)+(F216-E216)+#REF!,IF(AND(H216="Déplacement",((D216-C216)+(F216-E216))&lt;I216),I216,IF(AND(H216="Déplacement",N216="Retour Chine",B216&lt;#REF!),(D216-C216)+(F216-E216)+#REF!,(D216-C216)+(F216-E216))))))))))))</f>
        <v>#REF!</v>
      </c>
      <c r="K216" s="156" t="e">
        <f>IF(L216&gt;0,#REF!-L216,0)</f>
        <v>#REF!</v>
      </c>
      <c r="L216" s="157" t="e">
        <f>IF(OR(H216="Recup"),#REF!-J216,#REF!)</f>
        <v>#REF!</v>
      </c>
      <c r="M216" s="199"/>
      <c r="N216" s="200"/>
      <c r="O216" s="149" t="e">
        <f t="shared" ref="O216:O279" si="19">IF(AND(J216&gt;I216,M216="France"),J216-I216,IF(AND(J216&gt;I216,M216="Chine"),J216-I216,0))</f>
        <v>#REF!</v>
      </c>
      <c r="P216" s="150" t="str">
        <f t="shared" ref="P216:P279" si="20">IF(M216="Chine",((J216-I216)*24)*0.75,IF(M216="France",((J216-I216)*24)*0.5,""))</f>
        <v/>
      </c>
      <c r="Q216" s="361"/>
      <c r="R216" s="381"/>
      <c r="S216" s="201"/>
      <c r="T216" s="397"/>
      <c r="U216" s="386"/>
      <c r="V216" s="110">
        <v>1</v>
      </c>
      <c r="W216" s="98" t="e">
        <f>IF(M219="",J219*24,0)</f>
        <v>#REF!</v>
      </c>
      <c r="X216" s="111" t="s">
        <v>57</v>
      </c>
      <c r="Y216" s="112">
        <f>COUNTIF(H213:H217,"Arrêt")</f>
        <v>0</v>
      </c>
      <c r="Z216" s="107">
        <f>COUNTIF(H213:H217,"Férié")</f>
        <v>0</v>
      </c>
      <c r="AB216" s="158">
        <v>1</v>
      </c>
      <c r="AC216" s="152" t="e">
        <f t="shared" si="18"/>
        <v>#REF!</v>
      </c>
    </row>
    <row r="217" spans="1:29" s="41" customFormat="1" ht="15.75" hidden="1" customHeight="1" thickBot="1" x14ac:dyDescent="0.3">
      <c r="A217" s="143" t="s">
        <v>58</v>
      </c>
      <c r="B217" s="144">
        <v>43294</v>
      </c>
      <c r="C217" s="195"/>
      <c r="D217" s="196"/>
      <c r="E217" s="196"/>
      <c r="F217" s="197"/>
      <c r="G217" s="378"/>
      <c r="H217" s="198" t="s">
        <v>3</v>
      </c>
      <c r="I217" s="146" t="e">
        <f>IF(H217="Normal",#REF!,IF(H217="Recup",#REF!,IF(H217="CP journée",#REF!,IF(H217="Enceinte",#REF!,IF(H217="temps partiel",#REF!,IF(H217="Sans solde",#REF!,IF(H217="Arrêt",#REF!,IF(H217="CP matin",#REF!,IF(H217="Déplacement",#REF!,IF(H217="CP Après-midi",#REF!,IF(H217="Férié",#REF!,IF(H217="Maternité",#REF!,0))))))))))))</f>
        <v>#REF!</v>
      </c>
      <c r="J217" s="145" t="e">
        <f>IF(H217="Demi CP",I217,IF(AND(H217="Déplacement",N217="Arrivée Chine",B217&gt;=#REF!,B217&lt;=#REF!),(D217-C217)+(F217-E217)-#REF!,IF(AND(H217="Déplacement",N217="Arrivée Chine",B217&gt;#REF!,B217&lt;#REF!),(D217-C217)+(F217-E217)-#REF!,IF(AND(H217="Déplacement",N217="Arrivée Chine",B217&gt;#REF!),(D217-C217)+(F217-E217)-#REF!,IF(AND(H217="Déplacement",((D217-C217)+(F217-E217))&lt;I217),I217,IF(AND(H217="Déplacement",N217="Arrivée Chine",B217&lt;#REF!),(D217-C217)+(F217-E217)-#REF!,IF(AND(H217="Déplacement",N217="Retour Chine",B217&gt;=#REF!,B217&lt;=#REF!),(D217-C217)+(F217-E217)+#REF!,IF(AND(H217="Déplacement",N217="Retour Chine",B217&gt;#REF!,B217&lt;#REF!),(D217-C217)+(F217-E217)+#REF!,IF(AND(H217="Déplacement",N217="Retour Chine",B217&gt;#REF!),(D217-C217)+(F217-E217)+#REF!,IF(AND(H217="Déplacement",((D217-C217)+(F217-E217))&lt;I217),I217,IF(AND(H217="Déplacement",N217="Retour Chine",B217&lt;#REF!),(D217-C217)+(F217-E217)+#REF!,(D217-C217)+(F217-E217))))))))))))</f>
        <v>#REF!</v>
      </c>
      <c r="K217" s="153" t="e">
        <f>IF(L217&gt;0,#REF!-L217,0)</f>
        <v>#REF!</v>
      </c>
      <c r="L217" s="154" t="e">
        <f>IF(OR(H217="Recup"),#REF!-J217,#REF!)</f>
        <v>#REF!</v>
      </c>
      <c r="M217" s="199"/>
      <c r="N217" s="200"/>
      <c r="O217" s="149" t="e">
        <f t="shared" si="19"/>
        <v>#REF!</v>
      </c>
      <c r="P217" s="150" t="str">
        <f t="shared" si="20"/>
        <v/>
      </c>
      <c r="Q217" s="361"/>
      <c r="R217" s="381"/>
      <c r="S217" s="201"/>
      <c r="T217" s="397"/>
      <c r="U217" s="386"/>
      <c r="V217" s="113" t="s">
        <v>3</v>
      </c>
      <c r="W217" s="114" t="e">
        <f>IF(G213="Enceinte",(SUM(L213:L217))-COUNTIF(H213:H217,"Recup")*#REF!,SUM(L213:L217))</f>
        <v>#REF!</v>
      </c>
      <c r="X217" s="115" t="s">
        <v>59</v>
      </c>
      <c r="Y217" s="116">
        <f>COUNTIF(H213:H217,"sans solde")</f>
        <v>0</v>
      </c>
      <c r="Z217" s="328" t="s">
        <v>148</v>
      </c>
      <c r="AB217" s="159" t="s">
        <v>3</v>
      </c>
      <c r="AC217" s="160" t="e">
        <f t="shared" si="18"/>
        <v>#REF!</v>
      </c>
    </row>
    <row r="218" spans="1:29" s="41" customFormat="1" ht="15.75" hidden="1" thickBot="1" x14ac:dyDescent="0.3">
      <c r="A218" s="143" t="s">
        <v>60</v>
      </c>
      <c r="B218" s="144">
        <v>43295</v>
      </c>
      <c r="C218" s="203"/>
      <c r="D218" s="204"/>
      <c r="E218" s="204"/>
      <c r="F218" s="205"/>
      <c r="G218" s="378"/>
      <c r="H218" s="206"/>
      <c r="I218" s="146">
        <f>IF(H218="Normal",#REF!,IF(H218="Recup",#REF!,IF(H218="CP journée",#REF!,IF(H218="Enceinte",#REF!,IF(H218="temps partiel",#REF!,IF(H218="Sans solde",#REF!,IF(H218="Arrêt",#REF!,IF(H218="CP matin",#REF!,IF(H218="Déplacement",#REF!,IF(H218="CP Après-midi",#REF!,IF(H218="Férié",#REF!,IF(H218="Maternité",#REF!,0))))))))))))</f>
        <v>0</v>
      </c>
      <c r="J218" s="145" t="e">
        <f>IF(H218="Demi CP",I218,IF(AND(H218="Déplacement",N218="Arrivée Chine",B218&gt;=#REF!,B218&lt;=#REF!),(D218-C218)+(F218-E218)-#REF!,IF(AND(H218="Déplacement",N218="Arrivée Chine",B218&gt;#REF!,B218&lt;#REF!),(D218-C218)+(F218-E218)-#REF!,IF(AND(H218="Déplacement",N218="Arrivée Chine",B218&gt;#REF!),(D218-C218)+(F218-E218)-#REF!,IF(AND(H218="Déplacement",((D218-C218)+(F218-E218))&lt;I218),I218,IF(AND(H218="Déplacement",N218="Arrivée Chine",B218&lt;#REF!),(D218-C218)+(F218-E218)-#REF!,IF(AND(H218="Déplacement",N218="Retour Chine",B218&gt;=#REF!,B218&lt;=#REF!),(D218-C218)+(F218-E218)+#REF!,IF(AND(H218="Déplacement",N218="Retour Chine",B218&gt;#REF!,B218&lt;#REF!),(D218-C218)+(F218-E218)+#REF!,IF(AND(H218="Déplacement",N218="Retour Chine",B218&gt;#REF!),(D218-C218)+(F218-E218)+#REF!,IF(AND(H218="Déplacement",((D218-C218)+(F218-E218))&lt;I218),I218,IF(AND(H218="Déplacement",N218="Retour Chine",B218&lt;#REF!),(D218-C218)+(F218-E218)+#REF!,(D218-C218)+(F218-E218))))))))))))</f>
        <v>#REF!</v>
      </c>
      <c r="K218" s="161" t="e">
        <f>IF(L218&gt;0,#REF!-L218,0)</f>
        <v>#REF!</v>
      </c>
      <c r="L218" s="162" t="e">
        <f>IF(OR(H218="Recup"),#REF!-J218,#REF!)</f>
        <v>#REF!</v>
      </c>
      <c r="M218" s="199"/>
      <c r="N218" s="200"/>
      <c r="O218" s="149" t="e">
        <f t="shared" si="19"/>
        <v>#REF!</v>
      </c>
      <c r="P218" s="150" t="str">
        <f t="shared" si="20"/>
        <v/>
      </c>
      <c r="Q218" s="361"/>
      <c r="R218" s="381"/>
      <c r="S218" s="201"/>
      <c r="T218" s="397"/>
      <c r="U218" s="386"/>
      <c r="V218" s="119" t="s">
        <v>61</v>
      </c>
      <c r="W218" s="120" t="e">
        <f>IF(AND(G213="Temps partiel",Y215&gt;0),Y215-W219-W215-W216,0)</f>
        <v>#REF!</v>
      </c>
      <c r="X218" s="121" t="s">
        <v>62</v>
      </c>
      <c r="Y218" s="122">
        <f>COUNTIF(H213:H217,"CP journée")+(COUNTIF(H213:H217,"CP matin"))/2+(COUNTIF(H213:H217,"CP Après-midi"))/2</f>
        <v>0</v>
      </c>
      <c r="Z218" s="329"/>
      <c r="AB218" s="163" t="s">
        <v>61</v>
      </c>
      <c r="AC218" s="152" t="e">
        <f t="shared" si="18"/>
        <v>#REF!</v>
      </c>
    </row>
    <row r="219" spans="1:29" s="41" customFormat="1" ht="15.75" hidden="1" thickBot="1" x14ac:dyDescent="0.3">
      <c r="A219" s="164" t="s">
        <v>64</v>
      </c>
      <c r="B219" s="165">
        <v>43296</v>
      </c>
      <c r="C219" s="207"/>
      <c r="D219" s="208"/>
      <c r="E219" s="208"/>
      <c r="F219" s="209"/>
      <c r="G219" s="379"/>
      <c r="H219" s="210"/>
      <c r="I219" s="166">
        <f>IF(H219="Normal",#REF!,IF(H219="Recup",#REF!,IF(H219="CP journée",#REF!,IF(H219="Enceinte",#REF!,IF(H219="temps partiel",#REF!,IF(H219="Sans solde",#REF!,IF(H219="Arrêt",#REF!,IF(H219="CP matin",#REF!,IF(H219="Déplacement",#REF!,IF(H219="CP Après-midi",#REF!,IF(H219="Férié",#REF!,IF(H219="Maternité",#REF!,0))))))))))))</f>
        <v>0</v>
      </c>
      <c r="J219" s="167" t="e">
        <f>IF(H219="Demi CP",I219,IF(AND(H219="Déplacement",N219="Arrivée Chine",B219&gt;=#REF!,B219&lt;=#REF!),(D219-C219)+(F219-E219)-#REF!,IF(AND(H219="Déplacement",N219="Arrivée Chine",B219&gt;#REF!,B219&lt;#REF!),(D219-C219)+(F219-E219)-#REF!,IF(AND(H219="Déplacement",N219="Arrivée Chine",B219&gt;#REF!),(D219-C219)+(F219-E219)-#REF!,IF(AND(H219="Déplacement",((D219-C219)+(F219-E219))&lt;I219),I219,IF(AND(H219="Déplacement",N219="Arrivée Chine",B219&lt;#REF!),(D219-C219)+(F219-E219)-#REF!,IF(AND(H219="Déplacement",N219="Retour Chine",B219&gt;=#REF!,B219&lt;=#REF!),(D219-C219)+(F219-E219)+#REF!,IF(AND(H219="Déplacement",N219="Retour Chine",B219&gt;#REF!,B219&lt;#REF!),(D219-C219)+(F219-E219)+#REF!,IF(AND(H219="Déplacement",N219="Retour Chine",B219&gt;#REF!),(D219-C219)+(F219-E219)+#REF!,IF(AND(H219="Déplacement",((D219-C219)+(F219-E219))&lt;I219),I219,IF(AND(H219="Déplacement",N219="Retour Chine",B219&lt;#REF!),(D219-C219)+(F219-E219)+#REF!,(D219-C219)+(F219-E219))))))))))))</f>
        <v>#REF!</v>
      </c>
      <c r="K219" s="168" t="e">
        <f>IF(L219&gt;0,#REF!-L219,0)</f>
        <v>#REF!</v>
      </c>
      <c r="L219" s="169" t="e">
        <f>IF(OR(H219="Recup"),#REF!-J219,#REF!)</f>
        <v>#REF!</v>
      </c>
      <c r="M219" s="211"/>
      <c r="N219" s="212"/>
      <c r="O219" s="170" t="e">
        <f t="shared" si="19"/>
        <v>#REF!</v>
      </c>
      <c r="P219" s="171" t="str">
        <f t="shared" si="20"/>
        <v/>
      </c>
      <c r="Q219" s="362"/>
      <c r="R219" s="382"/>
      <c r="S219" s="213"/>
      <c r="T219" s="397"/>
      <c r="U219" s="387"/>
      <c r="V219" s="129" t="s">
        <v>65</v>
      </c>
      <c r="W219" s="130" t="e">
        <f>IF(AND(G213="Temps partiel",Y215&gt;3),Y215-3-W215-W216,0)</f>
        <v>#REF!</v>
      </c>
      <c r="X219" s="131" t="s">
        <v>66</v>
      </c>
      <c r="Y219" s="132" t="e">
        <f>W213+(W214*1.25)+(W215*1.5)+(W216*2)+(W218*1.1)+(W219*1.25)</f>
        <v>#REF!</v>
      </c>
      <c r="Z219" s="294" t="e">
        <f>IF(SUM(J213:J219)*24-SUM(I213:I219)*24&lt;0,(SUM(J213:J219)*24-SUM(I213:I219)*24),0)</f>
        <v>#REF!</v>
      </c>
      <c r="AB219" s="172" t="s">
        <v>65</v>
      </c>
      <c r="AC219" s="152" t="e">
        <f t="shared" si="18"/>
        <v>#REF!</v>
      </c>
    </row>
    <row r="220" spans="1:29" s="41" customFormat="1" ht="30" hidden="1" customHeight="1" x14ac:dyDescent="0.3">
      <c r="A220" s="133" t="s">
        <v>43</v>
      </c>
      <c r="B220" s="134">
        <v>43297</v>
      </c>
      <c r="C220" s="188"/>
      <c r="D220" s="189"/>
      <c r="E220" s="189"/>
      <c r="F220" s="190"/>
      <c r="G220" s="377"/>
      <c r="H220" s="191" t="s">
        <v>3</v>
      </c>
      <c r="I220" s="136" t="e">
        <f>IF(H220="Normal",#REF!,IF(H220="Recup",#REF!,IF(H220="CP journée",#REF!,IF(H220="Enceinte",#REF!,IF(H220="temps partiel",#REF!,IF(H220="Sans solde",#REF!,IF(H220="Arrêt",#REF!,IF(H220="CP matin",#REF!,IF(H220="Déplacement",#REF!,IF(H220="CP Après-midi",#REF!,IF(H220="Férié",#REF!,IF(H220="Maternité",#REF!,0))))))))))))</f>
        <v>#REF!</v>
      </c>
      <c r="J220" s="135" t="e">
        <f>IF(H220="Demi CP",I220,IF(AND(H220="Déplacement",N220="Arrivée Chine",B220&gt;=#REF!,B220&lt;=#REF!),(D220-C220)+(F220-E220)-#REF!,IF(AND(H220="Déplacement",N220="Arrivée Chine",B220&gt;#REF!,B220&lt;#REF!),(D220-C220)+(F220-E220)-#REF!,IF(AND(H220="Déplacement",N220="Arrivée Chine",B220&gt;#REF!),(D220-C220)+(F220-E220)-#REF!,IF(AND(H220="Déplacement",((D220-C220)+(F220-E220))&lt;I220),I220,IF(AND(H220="Déplacement",N220="Arrivée Chine",B220&lt;#REF!),(D220-C220)+(F220-E220)-#REF!,IF(AND(H220="Déplacement",N220="Retour Chine",B220&gt;=#REF!,B220&lt;=#REF!),(D220-C220)+(F220-E220)+#REF!,IF(AND(H220="Déplacement",N220="Retour Chine",B220&gt;#REF!,B220&lt;#REF!),(D220-C220)+(F220-E220)+#REF!,IF(AND(H220="Déplacement",N220="Retour Chine",B220&gt;#REF!),(D220-C220)+(F220-E220)+#REF!,IF(AND(H220="Déplacement",((D220-C220)+(F220-E220))&lt;I220),I220,IF(AND(H220="Déplacement",N220="Retour Chine",B220&lt;#REF!),(D220-C220)+(F220-E220)+#REF!,(D220-C220)+(F220-E220))))))))))))</f>
        <v>#REF!</v>
      </c>
      <c r="K220" s="137" t="e">
        <f>IF(L220&gt;0,#REF!-L220,0)</f>
        <v>#REF!</v>
      </c>
      <c r="L220" s="138" t="e">
        <f>IF(OR(H220="Recup"),#REF!-J220,#REF!)</f>
        <v>#REF!</v>
      </c>
      <c r="M220" s="192"/>
      <c r="N220" s="193"/>
      <c r="O220" s="139" t="e">
        <f t="shared" si="19"/>
        <v>#REF!</v>
      </c>
      <c r="P220" s="140" t="str">
        <f t="shared" si="20"/>
        <v/>
      </c>
      <c r="Q220" s="360" t="s">
        <v>45</v>
      </c>
      <c r="R220" s="380" t="s">
        <v>46</v>
      </c>
      <c r="S220" s="194"/>
      <c r="T220" s="396" t="s">
        <v>103</v>
      </c>
      <c r="U220" s="385" t="s">
        <v>107</v>
      </c>
      <c r="V220" s="86" t="s">
        <v>49</v>
      </c>
      <c r="W220" s="87" t="e">
        <f>IF(AND(G220="",(Y222)&gt;0),Y222-W221-W222,IF(AND(G220="Enceinte",(Y222)&gt;0),Y222-W221-W222,0))</f>
        <v>#REF!</v>
      </c>
      <c r="X220" s="88" t="s">
        <v>34</v>
      </c>
      <c r="Y220" s="89" t="e">
        <f>(SUM(I220:I224)*24+SUM(K220:K224)*24)</f>
        <v>#REF!</v>
      </c>
      <c r="Z220" s="90" t="s">
        <v>50</v>
      </c>
      <c r="AB220" s="174" t="s">
        <v>34</v>
      </c>
      <c r="AC220" s="152" t="e">
        <f t="shared" ref="AC220:AC225" si="21">Y199+Y206+Y213+Y220+Y227</f>
        <v>#REF!</v>
      </c>
    </row>
    <row r="221" spans="1:29" s="41" customFormat="1" ht="15.75" hidden="1" thickBot="1" x14ac:dyDescent="0.3">
      <c r="A221" s="143" t="s">
        <v>51</v>
      </c>
      <c r="B221" s="144">
        <v>43298</v>
      </c>
      <c r="C221" s="195">
        <v>0.35069444444444442</v>
      </c>
      <c r="D221" s="196">
        <v>0.5625</v>
      </c>
      <c r="E221" s="196">
        <v>0.58333333333333337</v>
      </c>
      <c r="F221" s="197">
        <v>0.72916666666666663</v>
      </c>
      <c r="G221" s="378"/>
      <c r="H221" s="198" t="s">
        <v>44</v>
      </c>
      <c r="I221" s="146" t="e">
        <f>IF(H221="Normal",#REF!,IF(H221="Recup",#REF!,IF(H221="CP journée",#REF!,IF(H221="Enceinte",#REF!,IF(H221="temps partiel",#REF!,IF(H221="Sans solde",#REF!,IF(H221="Arrêt",#REF!,IF(H221="CP matin",#REF!,IF(H221="Déplacement",#REF!,IF(H221="CP Après-midi",#REF!,IF(H221="Férié",#REF!,IF(H221="Maternité",#REF!,0))))))))))))</f>
        <v>#REF!</v>
      </c>
      <c r="J221" s="145" t="e">
        <f>IF(H221="Demi CP",I221,IF(AND(H221="Déplacement",N221="Arrivée Chine",B221&gt;=#REF!,B221&lt;=#REF!),(D221-C221)+(F221-E221)-#REF!,IF(AND(H221="Déplacement",N221="Arrivée Chine",B221&gt;#REF!,B221&lt;#REF!),(D221-C221)+(F221-E221)-#REF!,IF(AND(H221="Déplacement",N221="Arrivée Chine",B221&gt;#REF!),(D221-C221)+(F221-E221)-#REF!,IF(AND(H221="Déplacement",((D221-C221)+(F221-E221))&lt;I221),I221,IF(AND(H221="Déplacement",N221="Arrivée Chine",B221&lt;#REF!),(D221-C221)+(F221-E221)-#REF!,IF(AND(H221="Déplacement",N221="Retour Chine",B221&gt;=#REF!,B221&lt;=#REF!),(D221-C221)+(F221-E221)+#REF!,IF(AND(H221="Déplacement",N221="Retour Chine",B221&gt;#REF!,B221&lt;#REF!),(D221-C221)+(F221-E221)+#REF!,IF(AND(H221="Déplacement",N221="Retour Chine",B221&gt;#REF!),(D221-C221)+(F221-E221)+#REF!,IF(AND(H221="Déplacement",((D221-C221)+(F221-E221))&lt;I221),I221,IF(AND(H221="Déplacement",N221="Retour Chine",B221&lt;#REF!),(D221-C221)+(F221-E221)+#REF!,(D221-C221)+(F221-E221))))))))))))</f>
        <v>#REF!</v>
      </c>
      <c r="K221" s="147" t="e">
        <f>IF(L221&gt;0,#REF!-L221,0)</f>
        <v>#REF!</v>
      </c>
      <c r="L221" s="148" t="e">
        <f>IF(OR(H221="Recup"),#REF!-J221,#REF!)</f>
        <v>#REF!</v>
      </c>
      <c r="M221" s="199"/>
      <c r="N221" s="200"/>
      <c r="O221" s="149" t="e">
        <f t="shared" si="19"/>
        <v>#REF!</v>
      </c>
      <c r="P221" s="150" t="str">
        <f t="shared" si="20"/>
        <v/>
      </c>
      <c r="Q221" s="361"/>
      <c r="R221" s="381"/>
      <c r="S221" s="201"/>
      <c r="T221" s="397"/>
      <c r="U221" s="386"/>
      <c r="V221" s="97" t="s">
        <v>52</v>
      </c>
      <c r="W221" s="98" t="e">
        <f>IF(AND(G220="",(Y221-35)&gt;0),(Y221-35-W222-W223),IF(AND(G220="Enceinte",(Y221-35)&gt;0),(Y221-35-W222-W223),0))</f>
        <v>#REF!</v>
      </c>
      <c r="X221" s="99" t="s">
        <v>35</v>
      </c>
      <c r="Y221" s="100" t="e">
        <f>(SUM(J220:J226))*24-(SUM(O220:O226))*24</f>
        <v>#REF!</v>
      </c>
      <c r="Z221" s="101">
        <f>SUM(P220:P226)</f>
        <v>0</v>
      </c>
      <c r="AB221" s="174" t="s">
        <v>35</v>
      </c>
      <c r="AC221" s="152" t="e">
        <f t="shared" si="21"/>
        <v>#REF!</v>
      </c>
    </row>
    <row r="222" spans="1:29" s="41" customFormat="1" ht="15.75" hidden="1" thickBot="1" x14ac:dyDescent="0.3">
      <c r="A222" s="143" t="s">
        <v>53</v>
      </c>
      <c r="B222" s="144">
        <v>43299</v>
      </c>
      <c r="C222" s="195">
        <v>0.34722222222222227</v>
      </c>
      <c r="D222" s="196">
        <v>0.54166666666666663</v>
      </c>
      <c r="E222" s="196">
        <v>0.58333333333333337</v>
      </c>
      <c r="F222" s="197">
        <v>0.70833333333333337</v>
      </c>
      <c r="G222" s="378"/>
      <c r="H222" s="198" t="s">
        <v>44</v>
      </c>
      <c r="I222" s="146" t="e">
        <f>IF(H222="Normal",#REF!,IF(H222="Recup",#REF!,IF(H222="CP journée",#REF!,IF(H222="Enceinte",#REF!,IF(H222="temps partiel",#REF!,IF(H222="Sans solde",#REF!,IF(H222="Arrêt",#REF!,IF(H222="CP matin",#REF!,IF(H222="Déplacement",#REF!,IF(H222="CP Après-midi",#REF!,IF(H222="Férié",#REF!,IF(H222="Maternité",#REF!,0))))))))))))</f>
        <v>#REF!</v>
      </c>
      <c r="J222" s="145" t="e">
        <f>IF(H222="Demi CP",I222,IF(AND(H222="Déplacement",N222="Arrivée Chine",B222&gt;=#REF!,B222&lt;=#REF!),(D222-C222)+(F222-E222)-#REF!,IF(AND(H222="Déplacement",N222="Arrivée Chine",B222&gt;#REF!,B222&lt;#REF!),(D222-C222)+(F222-E222)-#REF!,IF(AND(H222="Déplacement",N222="Arrivée Chine",B222&gt;#REF!),(D222-C222)+(F222-E222)-#REF!,IF(AND(H222="Déplacement",((D222-C222)+(F222-E222))&lt;I222),I222,IF(AND(H222="Déplacement",N222="Arrivée Chine",B222&lt;#REF!),(D222-C222)+(F222-E222)-#REF!,IF(AND(H222="Déplacement",N222="Retour Chine",B222&gt;=#REF!,B222&lt;=#REF!),(D222-C222)+(F222-E222)+#REF!,IF(AND(H222="Déplacement",N222="Retour Chine",B222&gt;#REF!,B222&lt;#REF!),(D222-C222)+(F222-E222)+#REF!,IF(AND(H222="Déplacement",N222="Retour Chine",B222&gt;#REF!),(D222-C222)+(F222-E222)+#REF!,IF(AND(H222="Déplacement",((D222-C222)+(F222-E222))&lt;I222),I222,IF(AND(H222="Déplacement",N222="Retour Chine",B222&lt;#REF!),(D222-C222)+(F222-E222)+#REF!,(D222-C222)+(F222-E222))))))))))))</f>
        <v>#REF!</v>
      </c>
      <c r="K222" s="153" t="e">
        <f>IF(L222&gt;0,#REF!-L222,0)</f>
        <v>#REF!</v>
      </c>
      <c r="L222" s="154" t="e">
        <f>IF(OR(H222="Recup"),#REF!-J222,#REF!)</f>
        <v>#REF!</v>
      </c>
      <c r="M222" s="199"/>
      <c r="N222" s="200"/>
      <c r="O222" s="149" t="e">
        <f t="shared" si="19"/>
        <v>#REF!</v>
      </c>
      <c r="P222" s="150" t="str">
        <f t="shared" si="20"/>
        <v/>
      </c>
      <c r="Q222" s="361"/>
      <c r="R222" s="381"/>
      <c r="S222" s="201"/>
      <c r="T222" s="397"/>
      <c r="U222" s="386"/>
      <c r="V222" s="104">
        <v>0.5</v>
      </c>
      <c r="W222" s="98" t="e">
        <f>IF((Y221-43)&lt;0,0,(Y221-43))</f>
        <v>#REF!</v>
      </c>
      <c r="X222" s="105" t="s">
        <v>54</v>
      </c>
      <c r="Y222" s="106" t="e">
        <f>(Y221-Y220)-J226*24</f>
        <v>#REF!</v>
      </c>
      <c r="Z222" s="107" t="s">
        <v>55</v>
      </c>
      <c r="AB222" s="174" t="s">
        <v>54</v>
      </c>
      <c r="AC222" s="152" t="e">
        <f t="shared" si="21"/>
        <v>#REF!</v>
      </c>
    </row>
    <row r="223" spans="1:29" s="41" customFormat="1" ht="15.75" hidden="1" thickBot="1" x14ac:dyDescent="0.3">
      <c r="A223" s="143" t="s">
        <v>56</v>
      </c>
      <c r="B223" s="144">
        <v>43300</v>
      </c>
      <c r="C223" s="195">
        <v>0.35416666666666669</v>
      </c>
      <c r="D223" s="196">
        <v>0.54166666666666663</v>
      </c>
      <c r="E223" s="196">
        <v>0.58333333333333337</v>
      </c>
      <c r="F223" s="197">
        <v>0.70833333333333337</v>
      </c>
      <c r="G223" s="378"/>
      <c r="H223" s="202" t="s">
        <v>44</v>
      </c>
      <c r="I223" s="146" t="e">
        <f>IF(H223="Normal",#REF!,IF(H223="Recup",#REF!,IF(H223="CP journée",#REF!,IF(H223="Enceinte",#REF!,IF(H223="temps partiel",#REF!,IF(H223="Sans solde",#REF!,IF(H223="Arrêt",#REF!,IF(H223="CP matin",#REF!,IF(H223="Déplacement",#REF!,IF(H223="CP Après-midi",#REF!,IF(H223="Férié",#REF!,IF(H223="Maternité",#REF!,0))))))))))))</f>
        <v>#REF!</v>
      </c>
      <c r="J223" s="145" t="e">
        <f>IF(H223="Demi CP",I223,IF(AND(H223="Déplacement",N223="Arrivée Chine",B223&gt;=#REF!,B223&lt;=#REF!),(D223-C223)+(F223-E223)-#REF!,IF(AND(H223="Déplacement",N223="Arrivée Chine",B223&gt;#REF!,B223&lt;#REF!),(D223-C223)+(F223-E223)-#REF!,IF(AND(H223="Déplacement",N223="Arrivée Chine",B223&gt;#REF!),(D223-C223)+(F223-E223)-#REF!,IF(AND(H223="Déplacement",((D223-C223)+(F223-E223))&lt;I223),I223,IF(AND(H223="Déplacement",N223="Arrivée Chine",B223&lt;#REF!),(D223-C223)+(F223-E223)-#REF!,IF(AND(H223="Déplacement",N223="Retour Chine",B223&gt;=#REF!,B223&lt;=#REF!),(D223-C223)+(F223-E223)+#REF!,IF(AND(H223="Déplacement",N223="Retour Chine",B223&gt;#REF!,B223&lt;#REF!),(D223-C223)+(F223-E223)+#REF!,IF(AND(H223="Déplacement",N223="Retour Chine",B223&gt;#REF!),(D223-C223)+(F223-E223)+#REF!,IF(AND(H223="Déplacement",((D223-C223)+(F223-E223))&lt;I223),I223,IF(AND(H223="Déplacement",N223="Retour Chine",B223&lt;#REF!),(D223-C223)+(F223-E223)+#REF!,(D223-C223)+(F223-E223))))))))))))</f>
        <v>#REF!</v>
      </c>
      <c r="K223" s="156" t="e">
        <f>IF(L223&gt;0,#REF!-L223,0)</f>
        <v>#REF!</v>
      </c>
      <c r="L223" s="157" t="e">
        <f>IF(OR(H223="Recup"),#REF!-J223,#REF!)</f>
        <v>#REF!</v>
      </c>
      <c r="M223" s="199"/>
      <c r="N223" s="200"/>
      <c r="O223" s="149" t="e">
        <f t="shared" si="19"/>
        <v>#REF!</v>
      </c>
      <c r="P223" s="150" t="str">
        <f t="shared" si="20"/>
        <v/>
      </c>
      <c r="Q223" s="361"/>
      <c r="R223" s="381"/>
      <c r="S223" s="201"/>
      <c r="T223" s="397"/>
      <c r="U223" s="386"/>
      <c r="V223" s="110">
        <v>1</v>
      </c>
      <c r="W223" s="98" t="e">
        <f>IF(M226="",J226*24,0)</f>
        <v>#REF!</v>
      </c>
      <c r="X223" s="111" t="s">
        <v>57</v>
      </c>
      <c r="Y223" s="112">
        <f>COUNTIF(H220:H224,"Arrêt")</f>
        <v>0</v>
      </c>
      <c r="Z223" s="107">
        <f>COUNTIF(H220:H224,"Férié")</f>
        <v>0</v>
      </c>
      <c r="AB223" s="175" t="s">
        <v>57</v>
      </c>
      <c r="AC223" s="152">
        <f t="shared" si="21"/>
        <v>0</v>
      </c>
    </row>
    <row r="224" spans="1:29" s="41" customFormat="1" ht="15.75" hidden="1" customHeight="1" thickBot="1" x14ac:dyDescent="0.3">
      <c r="A224" s="143" t="s">
        <v>58</v>
      </c>
      <c r="B224" s="144">
        <v>43301</v>
      </c>
      <c r="C224" s="195">
        <v>0.34722222222222227</v>
      </c>
      <c r="D224" s="196">
        <v>0.54166666666666663</v>
      </c>
      <c r="E224" s="196">
        <v>0.58333333333333337</v>
      </c>
      <c r="F224" s="197">
        <v>0.72222222222222221</v>
      </c>
      <c r="G224" s="378"/>
      <c r="H224" s="198" t="s">
        <v>44</v>
      </c>
      <c r="I224" s="146" t="e">
        <f>IF(H224="Normal",#REF!,IF(H224="Recup",#REF!,IF(H224="CP journée",#REF!,IF(H224="Enceinte",#REF!,IF(H224="temps partiel",#REF!,IF(H224="Sans solde",#REF!,IF(H224="Arrêt",#REF!,IF(H224="CP matin",#REF!,IF(H224="Déplacement",#REF!,IF(H224="CP Après-midi",#REF!,IF(H224="Férié",#REF!,IF(H224="Maternité",#REF!,0))))))))))))</f>
        <v>#REF!</v>
      </c>
      <c r="J224" s="145" t="e">
        <f>IF(H224="Demi CP",I224,IF(AND(H224="Déplacement",N224="Arrivée Chine",B224&gt;=#REF!,B224&lt;=#REF!),(D224-C224)+(F224-E224)-#REF!,IF(AND(H224="Déplacement",N224="Arrivée Chine",B224&gt;#REF!,B224&lt;#REF!),(D224-C224)+(F224-E224)-#REF!,IF(AND(H224="Déplacement",N224="Arrivée Chine",B224&gt;#REF!),(D224-C224)+(F224-E224)-#REF!,IF(AND(H224="Déplacement",((D224-C224)+(F224-E224))&lt;I224),I224,IF(AND(H224="Déplacement",N224="Arrivée Chine",B224&lt;#REF!),(D224-C224)+(F224-E224)-#REF!,IF(AND(H224="Déplacement",N224="Retour Chine",B224&gt;=#REF!,B224&lt;=#REF!),(D224-C224)+(F224-E224)+#REF!,IF(AND(H224="Déplacement",N224="Retour Chine",B224&gt;#REF!,B224&lt;#REF!),(D224-C224)+(F224-E224)+#REF!,IF(AND(H224="Déplacement",N224="Retour Chine",B224&gt;#REF!),(D224-C224)+(F224-E224)+#REF!,IF(AND(H224="Déplacement",((D224-C224)+(F224-E224))&lt;I224),I224,IF(AND(H224="Déplacement",N224="Retour Chine",B224&lt;#REF!),(D224-C224)+(F224-E224)+#REF!,(D224-C224)+(F224-E224))))))))))))</f>
        <v>#REF!</v>
      </c>
      <c r="K224" s="153" t="e">
        <f>IF(L224&gt;0,#REF!-L224,0)</f>
        <v>#REF!</v>
      </c>
      <c r="L224" s="154" t="e">
        <f>IF(OR(H224="Recup"),#REF!-J224,#REF!)</f>
        <v>#REF!</v>
      </c>
      <c r="M224" s="199"/>
      <c r="N224" s="200"/>
      <c r="O224" s="149" t="e">
        <f t="shared" si="19"/>
        <v>#REF!</v>
      </c>
      <c r="P224" s="150" t="str">
        <f t="shared" si="20"/>
        <v/>
      </c>
      <c r="Q224" s="361"/>
      <c r="R224" s="381"/>
      <c r="S224" s="201"/>
      <c r="T224" s="397"/>
      <c r="U224" s="386"/>
      <c r="V224" s="113" t="s">
        <v>3</v>
      </c>
      <c r="W224" s="114" t="e">
        <f>IF(G220="Enceinte",(SUM(L220:L224))-COUNTIF(H220:H224,"Recup")*#REF!,SUM(L220:L224))</f>
        <v>#REF!</v>
      </c>
      <c r="X224" s="115" t="s">
        <v>59</v>
      </c>
      <c r="Y224" s="116">
        <f>COUNTIF(H220:H224,"sans solde")</f>
        <v>0</v>
      </c>
      <c r="Z224" s="328" t="s">
        <v>148</v>
      </c>
      <c r="AB224" s="176" t="s">
        <v>59</v>
      </c>
      <c r="AC224" s="152">
        <f t="shared" si="21"/>
        <v>0</v>
      </c>
    </row>
    <row r="225" spans="1:29" s="41" customFormat="1" ht="15.75" hidden="1" thickBot="1" x14ac:dyDescent="0.3">
      <c r="A225" s="143" t="s">
        <v>60</v>
      </c>
      <c r="B225" s="144">
        <v>43302</v>
      </c>
      <c r="C225" s="203"/>
      <c r="D225" s="204"/>
      <c r="E225" s="204"/>
      <c r="F225" s="205"/>
      <c r="G225" s="378"/>
      <c r="H225" s="206"/>
      <c r="I225" s="146">
        <f>IF(H225="Normal",#REF!,IF(H225="Recup",#REF!,IF(H225="CP journée",#REF!,IF(H225="Enceinte",#REF!,IF(H225="temps partiel",#REF!,IF(H225="Sans solde",#REF!,IF(H225="Arrêt",#REF!,IF(H225="CP matin",#REF!,IF(H225="Déplacement",#REF!,IF(H225="CP Après-midi",#REF!,IF(H225="Férié",#REF!,IF(H225="Maternité",#REF!,0))))))))))))</f>
        <v>0</v>
      </c>
      <c r="J225" s="145" t="e">
        <f>IF(H225="Demi CP",I225,IF(AND(H225="Déplacement",N225="Arrivée Chine",B225&gt;=#REF!,B225&lt;=#REF!),(D225-C225)+(F225-E225)-#REF!,IF(AND(H225="Déplacement",N225="Arrivée Chine",B225&gt;#REF!,B225&lt;#REF!),(D225-C225)+(F225-E225)-#REF!,IF(AND(H225="Déplacement",N225="Arrivée Chine",B225&gt;#REF!),(D225-C225)+(F225-E225)-#REF!,IF(AND(H225="Déplacement",((D225-C225)+(F225-E225))&lt;I225),I225,IF(AND(H225="Déplacement",N225="Arrivée Chine",B225&lt;#REF!),(D225-C225)+(F225-E225)-#REF!,IF(AND(H225="Déplacement",N225="Retour Chine",B225&gt;=#REF!,B225&lt;=#REF!),(D225-C225)+(F225-E225)+#REF!,IF(AND(H225="Déplacement",N225="Retour Chine",B225&gt;#REF!,B225&lt;#REF!),(D225-C225)+(F225-E225)+#REF!,IF(AND(H225="Déplacement",N225="Retour Chine",B225&gt;#REF!),(D225-C225)+(F225-E225)+#REF!,IF(AND(H225="Déplacement",((D225-C225)+(F225-E225))&lt;I225),I225,IF(AND(H225="Déplacement",N225="Retour Chine",B225&lt;#REF!),(D225-C225)+(F225-E225)+#REF!,(D225-C225)+(F225-E225))))))))))))</f>
        <v>#REF!</v>
      </c>
      <c r="K225" s="161" t="e">
        <f>IF(L225&gt;0,#REF!-L225,0)</f>
        <v>#REF!</v>
      </c>
      <c r="L225" s="162" t="e">
        <f>IF(OR(H225="Recup"),#REF!-J225,#REF!)</f>
        <v>#REF!</v>
      </c>
      <c r="M225" s="199"/>
      <c r="N225" s="200"/>
      <c r="O225" s="149" t="e">
        <f t="shared" si="19"/>
        <v>#REF!</v>
      </c>
      <c r="P225" s="150" t="str">
        <f t="shared" si="20"/>
        <v/>
      </c>
      <c r="Q225" s="361"/>
      <c r="R225" s="381"/>
      <c r="S225" s="201"/>
      <c r="T225" s="397"/>
      <c r="U225" s="386"/>
      <c r="V225" s="119" t="s">
        <v>61</v>
      </c>
      <c r="W225" s="120" t="e">
        <f>IF(AND(G220="Temps partiel",Y222&gt;0),Y222-W226-W222-W223,0)</f>
        <v>#REF!</v>
      </c>
      <c r="X225" s="121" t="s">
        <v>62</v>
      </c>
      <c r="Y225" s="122">
        <f>COUNTIF(H220:H224,"CP journée")+(COUNTIF(H220:H224,"CP matin"))/2+(COUNTIF(H220:H224,"CP Après-midi"))/2</f>
        <v>0</v>
      </c>
      <c r="Z225" s="329"/>
      <c r="AB225" s="177" t="s">
        <v>62</v>
      </c>
      <c r="AC225" s="152">
        <f t="shared" si="21"/>
        <v>0</v>
      </c>
    </row>
    <row r="226" spans="1:29" s="41" customFormat="1" ht="15.75" hidden="1" thickBot="1" x14ac:dyDescent="0.3">
      <c r="A226" s="164" t="s">
        <v>64</v>
      </c>
      <c r="B226" s="165">
        <v>43303</v>
      </c>
      <c r="C226" s="207"/>
      <c r="D226" s="208"/>
      <c r="E226" s="208"/>
      <c r="F226" s="209"/>
      <c r="G226" s="379"/>
      <c r="H226" s="210"/>
      <c r="I226" s="166">
        <f>IF(H226="Normal",#REF!,IF(H226="Recup",#REF!,IF(H226="CP journée",#REF!,IF(H226="Enceinte",#REF!,IF(H226="temps partiel",#REF!,IF(H226="Sans solde",#REF!,IF(H226="Arrêt",#REF!,IF(H226="CP matin",#REF!,IF(H226="Déplacement",#REF!,IF(H226="CP Après-midi",#REF!,IF(H226="Férié",#REF!,IF(H226="Maternité",#REF!,0))))))))))))</f>
        <v>0</v>
      </c>
      <c r="J226" s="167" t="e">
        <f>IF(H226="Demi CP",I226,IF(AND(H226="Déplacement",N226="Arrivée Chine",B226&gt;=#REF!,B226&lt;=#REF!),(D226-C226)+(F226-E226)-#REF!,IF(AND(H226="Déplacement",N226="Arrivée Chine",B226&gt;#REF!,B226&lt;#REF!),(D226-C226)+(F226-E226)-#REF!,IF(AND(H226="Déplacement",N226="Arrivée Chine",B226&gt;#REF!),(D226-C226)+(F226-E226)-#REF!,IF(AND(H226="Déplacement",((D226-C226)+(F226-E226))&lt;I226),I226,IF(AND(H226="Déplacement",N226="Arrivée Chine",B226&lt;#REF!),(D226-C226)+(F226-E226)-#REF!,IF(AND(H226="Déplacement",N226="Retour Chine",B226&gt;=#REF!,B226&lt;=#REF!),(D226-C226)+(F226-E226)+#REF!,IF(AND(H226="Déplacement",N226="Retour Chine",B226&gt;#REF!,B226&lt;#REF!),(D226-C226)+(F226-E226)+#REF!,IF(AND(H226="Déplacement",N226="Retour Chine",B226&gt;#REF!),(D226-C226)+(F226-E226)+#REF!,IF(AND(H226="Déplacement",((D226-C226)+(F226-E226))&lt;I226),I226,IF(AND(H226="Déplacement",N226="Retour Chine",B226&lt;#REF!),(D226-C226)+(F226-E226)+#REF!,(D226-C226)+(F226-E226))))))))))))</f>
        <v>#REF!</v>
      </c>
      <c r="K226" s="168" t="e">
        <f>IF(L226&gt;0,#REF!-L226,0)</f>
        <v>#REF!</v>
      </c>
      <c r="L226" s="169" t="e">
        <f>IF(OR(H226="Recup"),#REF!-J226,#REF!)</f>
        <v>#REF!</v>
      </c>
      <c r="M226" s="211"/>
      <c r="N226" s="212"/>
      <c r="O226" s="170" t="e">
        <f t="shared" si="19"/>
        <v>#REF!</v>
      </c>
      <c r="P226" s="171" t="str">
        <f t="shared" si="20"/>
        <v/>
      </c>
      <c r="Q226" s="362"/>
      <c r="R226" s="382"/>
      <c r="S226" s="213"/>
      <c r="T226" s="397"/>
      <c r="U226" s="387"/>
      <c r="V226" s="129" t="s">
        <v>65</v>
      </c>
      <c r="W226" s="130" t="e">
        <f>IF(AND(G220="Temps partiel",Y222&gt;3),Y222-3-W222-W223,0)</f>
        <v>#REF!</v>
      </c>
      <c r="X226" s="131" t="s">
        <v>66</v>
      </c>
      <c r="Y226" s="132" t="e">
        <f>W220+(W221*1.25)+(W222*1.5)+(W223*2)+(W225*1.1)+(W226*1.25)</f>
        <v>#REF!</v>
      </c>
      <c r="Z226" s="294" t="e">
        <f>IF(SUM(J220:J226)*24-SUM(I220:I226)*24&lt;0,(SUM(J220:J226)*24-SUM(I220:I226)*24),0)</f>
        <v>#REF!</v>
      </c>
      <c r="AB226" s="178" t="s">
        <v>50</v>
      </c>
      <c r="AC226" s="152">
        <f>Z200+Z207+Z214+Z221+Z228</f>
        <v>0</v>
      </c>
    </row>
    <row r="227" spans="1:29" s="41" customFormat="1" ht="30" hidden="1" customHeight="1" x14ac:dyDescent="0.3">
      <c r="A227" s="173" t="s">
        <v>43</v>
      </c>
      <c r="B227" s="134">
        <v>43304</v>
      </c>
      <c r="C227" s="188">
        <v>0.3611111111111111</v>
      </c>
      <c r="D227" s="189">
        <v>0.54166666666666663</v>
      </c>
      <c r="E227" s="189">
        <v>0.58333333333333337</v>
      </c>
      <c r="F227" s="190">
        <v>0.72222222222222221</v>
      </c>
      <c r="G227" s="377"/>
      <c r="H227" s="191" t="s">
        <v>44</v>
      </c>
      <c r="I227" s="136" t="e">
        <f>IF(H227="Normal",#REF!,IF(H227="Recup",#REF!,IF(H227="CP journée",#REF!,IF(H227="Enceinte",#REF!,IF(H227="temps partiel",#REF!,IF(H227="Sans solde",#REF!,IF(H227="Arrêt",#REF!,IF(H227="CP matin",#REF!,IF(H227="Déplacement",#REF!,IF(H227="CP Après-midi",#REF!,IF(H227="Férié",#REF!,IF(H227="Maternité",#REF!,0))))))))))))</f>
        <v>#REF!</v>
      </c>
      <c r="J227" s="135" t="e">
        <f>IF(H227="Demi CP",I227,IF(AND(H227="Déplacement",N227="Arrivée Chine",B227&gt;=#REF!,B227&lt;=#REF!),(D227-C227)+(F227-E227)-#REF!,IF(AND(H227="Déplacement",N227="Arrivée Chine",B227&gt;#REF!,B227&lt;#REF!),(D227-C227)+(F227-E227)-#REF!,IF(AND(H227="Déplacement",N227="Arrivée Chine",B227&gt;#REF!),(D227-C227)+(F227-E227)-#REF!,IF(AND(H227="Déplacement",((D227-C227)+(F227-E227))&lt;I227),I227,IF(AND(H227="Déplacement",N227="Arrivée Chine",B227&lt;#REF!),(D227-C227)+(F227-E227)-#REF!,IF(AND(H227="Déplacement",N227="Retour Chine",B227&gt;=#REF!,B227&lt;=#REF!),(D227-C227)+(F227-E227)+#REF!,IF(AND(H227="Déplacement",N227="Retour Chine",B227&gt;#REF!,B227&lt;#REF!),(D227-C227)+(F227-E227)+#REF!,IF(AND(H227="Déplacement",N227="Retour Chine",B227&gt;#REF!),(D227-C227)+(F227-E227)+#REF!,IF(AND(H227="Déplacement",((D227-C227)+(F227-E227))&lt;I227),I227,IF(AND(H227="Déplacement",N227="Retour Chine",B227&lt;#REF!),(D227-C227)+(F227-E227)+#REF!,(D227-C227)+(F227-E227))))))))))))</f>
        <v>#REF!</v>
      </c>
      <c r="K227" s="137" t="e">
        <f>IF(L227&gt;0,#REF!-L227,0)</f>
        <v>#REF!</v>
      </c>
      <c r="L227" s="138" t="e">
        <f>IF(OR(H227="Recup"),#REF!-J227,#REF!)</f>
        <v>#REF!</v>
      </c>
      <c r="M227" s="192"/>
      <c r="N227" s="193"/>
      <c r="O227" s="139" t="e">
        <f t="shared" si="19"/>
        <v>#REF!</v>
      </c>
      <c r="P227" s="140" t="str">
        <f t="shared" si="20"/>
        <v/>
      </c>
      <c r="Q227" s="391" t="s">
        <v>45</v>
      </c>
      <c r="R227" s="380" t="s">
        <v>46</v>
      </c>
      <c r="S227" s="194"/>
      <c r="T227" s="396" t="s">
        <v>103</v>
      </c>
      <c r="U227" s="385" t="s">
        <v>108</v>
      </c>
      <c r="V227" s="86" t="s">
        <v>49</v>
      </c>
      <c r="W227" s="87" t="e">
        <f>IF(AND(G227="",(Y229)&gt;0),Y229-W228-W229,IF(AND(G227="Enceinte",(Y229)&gt;0),Y229-W228-W229,0))</f>
        <v>#REF!</v>
      </c>
      <c r="X227" s="88" t="s">
        <v>34</v>
      </c>
      <c r="Y227" s="89" t="e">
        <f>(SUM(I227:I231)*24+SUM(K227:K231)*24)</f>
        <v>#REF!</v>
      </c>
      <c r="Z227" s="90" t="s">
        <v>50</v>
      </c>
      <c r="AB227" s="179"/>
      <c r="AC227" s="179"/>
    </row>
    <row r="228" spans="1:29" s="41" customFormat="1" ht="15.75" hidden="1" thickBot="1" x14ac:dyDescent="0.3">
      <c r="A228" s="143" t="s">
        <v>51</v>
      </c>
      <c r="B228" s="144">
        <v>43305</v>
      </c>
      <c r="C228" s="195">
        <v>0.3611111111111111</v>
      </c>
      <c r="D228" s="196">
        <v>0.5625</v>
      </c>
      <c r="E228" s="196">
        <v>0.58333333333333337</v>
      </c>
      <c r="F228" s="197">
        <v>0.72916666666666663</v>
      </c>
      <c r="G228" s="378"/>
      <c r="H228" s="198" t="s">
        <v>44</v>
      </c>
      <c r="I228" s="146" t="e">
        <f>IF(H228="Normal",#REF!,IF(H228="Recup",#REF!,IF(H228="CP journée",#REF!,IF(H228="Enceinte",#REF!,IF(H228="temps partiel",#REF!,IF(H228="Sans solde",#REF!,IF(H228="Arrêt",#REF!,IF(H228="CP matin",#REF!,IF(H228="Déplacement",#REF!,IF(H228="CP Après-midi",#REF!,IF(H228="Férié",#REF!,IF(H228="Maternité",#REF!,0))))))))))))</f>
        <v>#REF!</v>
      </c>
      <c r="J228" s="145" t="e">
        <f>IF(H228="Demi CP",I228,IF(AND(H228="Déplacement",N228="Arrivée Chine",B228&gt;=#REF!,B228&lt;=#REF!),(D228-C228)+(F228-E228)-#REF!,IF(AND(H228="Déplacement",N228="Arrivée Chine",B228&gt;#REF!,B228&lt;#REF!),(D228-C228)+(F228-E228)-#REF!,IF(AND(H228="Déplacement",N228="Arrivée Chine",B228&gt;#REF!),(D228-C228)+(F228-E228)-#REF!,IF(AND(H228="Déplacement",((D228-C228)+(F228-E228))&lt;I228),I228,IF(AND(H228="Déplacement",N228="Arrivée Chine",B228&lt;#REF!),(D228-C228)+(F228-E228)-#REF!,IF(AND(H228="Déplacement",N228="Retour Chine",B228&gt;=#REF!,B228&lt;=#REF!),(D228-C228)+(F228-E228)+#REF!,IF(AND(H228="Déplacement",N228="Retour Chine",B228&gt;#REF!,B228&lt;#REF!),(D228-C228)+(F228-E228)+#REF!,IF(AND(H228="Déplacement",N228="Retour Chine",B228&gt;#REF!),(D228-C228)+(F228-E228)+#REF!,IF(AND(H228="Déplacement",((D228-C228)+(F228-E228))&lt;I228),I228,IF(AND(H228="Déplacement",N228="Retour Chine",B228&lt;#REF!),(D228-C228)+(F228-E228)+#REF!,(D228-C228)+(F228-E228))))))))))))</f>
        <v>#REF!</v>
      </c>
      <c r="K228" s="147" t="e">
        <f>IF(L228&gt;0,#REF!-L228,0)</f>
        <v>#REF!</v>
      </c>
      <c r="L228" s="148" t="e">
        <f>IF(OR(H228="Recup"),#REF!-J228,#REF!)</f>
        <v>#REF!</v>
      </c>
      <c r="M228" s="199"/>
      <c r="N228" s="200"/>
      <c r="O228" s="149" t="e">
        <f t="shared" si="19"/>
        <v>#REF!</v>
      </c>
      <c r="P228" s="150" t="str">
        <f t="shared" si="20"/>
        <v/>
      </c>
      <c r="Q228" s="361"/>
      <c r="R228" s="381"/>
      <c r="S228" s="201"/>
      <c r="T228" s="397"/>
      <c r="U228" s="386"/>
      <c r="V228" s="97" t="s">
        <v>52</v>
      </c>
      <c r="W228" s="98" t="e">
        <f>IF(AND(G227="",(Y228-35)&gt;0),(Y228-35-W229-W230),IF(AND(G227="Enceinte",(Y228-35)&gt;0),(Y228-35-W229-W230),0))</f>
        <v>#REF!</v>
      </c>
      <c r="X228" s="99" t="s">
        <v>35</v>
      </c>
      <c r="Y228" s="100" t="e">
        <f>(SUM(J227:J233))*24-(SUM(O227:O233))*24</f>
        <v>#REF!</v>
      </c>
      <c r="Z228" s="101">
        <f>SUM(P227:P233)</f>
        <v>0</v>
      </c>
      <c r="AB228" s="394" t="s">
        <v>70</v>
      </c>
      <c r="AC228" s="392" t="e">
        <f>Y205+Y212+Y219+Y226+Y233</f>
        <v>#REF!</v>
      </c>
    </row>
    <row r="229" spans="1:29" s="41" customFormat="1" ht="15.75" hidden="1" thickBot="1" x14ac:dyDescent="0.3">
      <c r="A229" s="143" t="s">
        <v>53</v>
      </c>
      <c r="B229" s="144">
        <v>43306</v>
      </c>
      <c r="C229" s="195">
        <v>0.3611111111111111</v>
      </c>
      <c r="D229" s="196">
        <v>0.55208333333333337</v>
      </c>
      <c r="E229" s="196">
        <v>0.57291666666666663</v>
      </c>
      <c r="F229" s="197">
        <v>0.75</v>
      </c>
      <c r="G229" s="378"/>
      <c r="H229" s="198" t="s">
        <v>44</v>
      </c>
      <c r="I229" s="146" t="e">
        <f>IF(H229="Normal",#REF!,IF(H229="Recup",#REF!,IF(H229="CP journée",#REF!,IF(H229="Enceinte",#REF!,IF(H229="temps partiel",#REF!,IF(H229="Sans solde",#REF!,IF(H229="Arrêt",#REF!,IF(H229="CP matin",#REF!,IF(H229="Déplacement",#REF!,IF(H229="CP Après-midi",#REF!,IF(H229="Férié",#REF!,IF(H229="Maternité",#REF!,0))))))))))))</f>
        <v>#REF!</v>
      </c>
      <c r="J229" s="145" t="e">
        <f>IF(H229="Demi CP",I229,IF(AND(H229="Déplacement",N229="Arrivée Chine",B229&gt;=#REF!,B229&lt;=#REF!),(D229-C229)+(F229-E229)-#REF!,IF(AND(H229="Déplacement",N229="Arrivée Chine",B229&gt;#REF!,B229&lt;#REF!),(D229-C229)+(F229-E229)-#REF!,IF(AND(H229="Déplacement",N229="Arrivée Chine",B229&gt;#REF!),(D229-C229)+(F229-E229)-#REF!,IF(AND(H229="Déplacement",((D229-C229)+(F229-E229))&lt;I229),I229,IF(AND(H229="Déplacement",N229="Arrivée Chine",B229&lt;#REF!),(D229-C229)+(F229-E229)-#REF!,IF(AND(H229="Déplacement",N229="Retour Chine",B229&gt;=#REF!,B229&lt;=#REF!),(D229-C229)+(F229-E229)+#REF!,IF(AND(H229="Déplacement",N229="Retour Chine",B229&gt;#REF!,B229&lt;#REF!),(D229-C229)+(F229-E229)+#REF!,IF(AND(H229="Déplacement",N229="Retour Chine",B229&gt;#REF!),(D229-C229)+(F229-E229)+#REF!,IF(AND(H229="Déplacement",((D229-C229)+(F229-E229))&lt;I229),I229,IF(AND(H229="Déplacement",N229="Retour Chine",B229&lt;#REF!),(D229-C229)+(F229-E229)+#REF!,(D229-C229)+(F229-E229))))))))))))</f>
        <v>#REF!</v>
      </c>
      <c r="K229" s="153" t="e">
        <f>IF(L229&gt;0,#REF!-L229,0)</f>
        <v>#REF!</v>
      </c>
      <c r="L229" s="154" t="e">
        <f>IF(OR(H229="Recup"),#REF!-J229,#REF!)</f>
        <v>#REF!</v>
      </c>
      <c r="M229" s="199"/>
      <c r="N229" s="200"/>
      <c r="O229" s="149" t="e">
        <f t="shared" si="19"/>
        <v>#REF!</v>
      </c>
      <c r="P229" s="150" t="str">
        <f t="shared" si="20"/>
        <v/>
      </c>
      <c r="Q229" s="361"/>
      <c r="R229" s="381"/>
      <c r="S229" s="201"/>
      <c r="T229" s="397"/>
      <c r="U229" s="386"/>
      <c r="V229" s="104">
        <v>0.5</v>
      </c>
      <c r="W229" s="98" t="e">
        <f>IF((Y228-43)&lt;0,0,(Y228-43))</f>
        <v>#REF!</v>
      </c>
      <c r="X229" s="105" t="s">
        <v>54</v>
      </c>
      <c r="Y229" s="106" t="e">
        <f>(Y228-Y227)-J233*24</f>
        <v>#REF!</v>
      </c>
      <c r="Z229" s="107" t="s">
        <v>55</v>
      </c>
      <c r="AB229" s="395"/>
      <c r="AC229" s="393"/>
    </row>
    <row r="230" spans="1:29" s="41" customFormat="1" ht="15.75" hidden="1" thickBot="1" x14ac:dyDescent="0.3">
      <c r="A230" s="143" t="s">
        <v>56</v>
      </c>
      <c r="B230" s="144">
        <v>43307</v>
      </c>
      <c r="C230" s="195">
        <v>0.375</v>
      </c>
      <c r="D230" s="196">
        <v>0.54166666666666663</v>
      </c>
      <c r="E230" s="196">
        <v>0.58333333333333337</v>
      </c>
      <c r="F230" s="197">
        <v>0.70833333333333337</v>
      </c>
      <c r="G230" s="378"/>
      <c r="H230" s="202" t="s">
        <v>44</v>
      </c>
      <c r="I230" s="146" t="e">
        <f>IF(H230="Normal",#REF!,IF(H230="Recup",#REF!,IF(H230="CP journée",#REF!,IF(H230="Enceinte",#REF!,IF(H230="temps partiel",#REF!,IF(H230="Sans solde",#REF!,IF(H230="Arrêt",#REF!,IF(H230="CP matin",#REF!,IF(H230="Déplacement",#REF!,IF(H230="CP Après-midi",#REF!,IF(H230="Férié",#REF!,IF(H230="Maternité",#REF!,0))))))))))))</f>
        <v>#REF!</v>
      </c>
      <c r="J230" s="145" t="e">
        <f>IF(H230="Demi CP",I230,IF(AND(H230="Déplacement",N230="Arrivée Chine",B230&gt;=#REF!,B230&lt;=#REF!),(D230-C230)+(F230-E230)-#REF!,IF(AND(H230="Déplacement",N230="Arrivée Chine",B230&gt;#REF!,B230&lt;#REF!),(D230-C230)+(F230-E230)-#REF!,IF(AND(H230="Déplacement",N230="Arrivée Chine",B230&gt;#REF!),(D230-C230)+(F230-E230)-#REF!,IF(AND(H230="Déplacement",((D230-C230)+(F230-E230))&lt;I230),I230,IF(AND(H230="Déplacement",N230="Arrivée Chine",B230&lt;#REF!),(D230-C230)+(F230-E230)-#REF!,IF(AND(H230="Déplacement",N230="Retour Chine",B230&gt;=#REF!,B230&lt;=#REF!),(D230-C230)+(F230-E230)+#REF!,IF(AND(H230="Déplacement",N230="Retour Chine",B230&gt;#REF!,B230&lt;#REF!),(D230-C230)+(F230-E230)+#REF!,IF(AND(H230="Déplacement",N230="Retour Chine",B230&gt;#REF!),(D230-C230)+(F230-E230)+#REF!,IF(AND(H230="Déplacement",((D230-C230)+(F230-E230))&lt;I230),I230,IF(AND(H230="Déplacement",N230="Retour Chine",B230&lt;#REF!),(D230-C230)+(F230-E230)+#REF!,(D230-C230)+(F230-E230))))))))))))</f>
        <v>#REF!</v>
      </c>
      <c r="K230" s="156" t="e">
        <f>IF(L230&gt;0,#REF!-L230,0)</f>
        <v>#REF!</v>
      </c>
      <c r="L230" s="157" t="e">
        <f>IF(OR(H230="Recup"),#REF!-J230,#REF!)</f>
        <v>#REF!</v>
      </c>
      <c r="M230" s="199"/>
      <c r="N230" s="200"/>
      <c r="O230" s="149" t="e">
        <f t="shared" si="19"/>
        <v>#REF!</v>
      </c>
      <c r="P230" s="150" t="str">
        <f t="shared" si="20"/>
        <v/>
      </c>
      <c r="Q230" s="361"/>
      <c r="R230" s="381"/>
      <c r="S230" s="201"/>
      <c r="T230" s="397"/>
      <c r="U230" s="386"/>
      <c r="V230" s="110">
        <v>1</v>
      </c>
      <c r="W230" s="98" t="e">
        <f>IF(M233="",J233*24,0)</f>
        <v>#REF!</v>
      </c>
      <c r="X230" s="111" t="s">
        <v>57</v>
      </c>
      <c r="Y230" s="112">
        <f>COUNTIF(H227:H231,"Arrêt")</f>
        <v>0</v>
      </c>
      <c r="Z230" s="107">
        <f>COUNTIF(H227:H231,"Férié")</f>
        <v>0</v>
      </c>
    </row>
    <row r="231" spans="1:29" s="41" customFormat="1" ht="15.75" hidden="1" customHeight="1" thickBot="1" x14ac:dyDescent="0.3">
      <c r="A231" s="143" t="s">
        <v>58</v>
      </c>
      <c r="B231" s="144">
        <v>43308</v>
      </c>
      <c r="C231" s="195">
        <v>0.3611111111111111</v>
      </c>
      <c r="D231" s="196">
        <v>0.54166666666666663</v>
      </c>
      <c r="E231" s="196">
        <v>0.58333333333333337</v>
      </c>
      <c r="F231" s="197">
        <v>0.70833333333333337</v>
      </c>
      <c r="G231" s="378"/>
      <c r="H231" s="198" t="s">
        <v>44</v>
      </c>
      <c r="I231" s="146" t="e">
        <f>IF(H231="Normal",#REF!,IF(H231="Recup",#REF!,IF(H231="CP journée",#REF!,IF(H231="Enceinte",#REF!,IF(H231="temps partiel",#REF!,IF(H231="Sans solde",#REF!,IF(H231="Arrêt",#REF!,IF(H231="CP matin",#REF!,IF(H231="Déplacement",#REF!,IF(H231="CP Après-midi",#REF!,IF(H231="Férié",#REF!,IF(H231="Maternité",#REF!,0))))))))))))</f>
        <v>#REF!</v>
      </c>
      <c r="J231" s="145" t="e">
        <f>IF(H231="Demi CP",I231,IF(AND(H231="Déplacement",N231="Arrivée Chine",B231&gt;=#REF!,B231&lt;=#REF!),(D231-C231)+(F231-E231)-#REF!,IF(AND(H231="Déplacement",N231="Arrivée Chine",B231&gt;#REF!,B231&lt;#REF!),(D231-C231)+(F231-E231)-#REF!,IF(AND(H231="Déplacement",N231="Arrivée Chine",B231&gt;#REF!),(D231-C231)+(F231-E231)-#REF!,IF(AND(H231="Déplacement",((D231-C231)+(F231-E231))&lt;I231),I231,IF(AND(H231="Déplacement",N231="Arrivée Chine",B231&lt;#REF!),(D231-C231)+(F231-E231)-#REF!,IF(AND(H231="Déplacement",N231="Retour Chine",B231&gt;=#REF!,B231&lt;=#REF!),(D231-C231)+(F231-E231)+#REF!,IF(AND(H231="Déplacement",N231="Retour Chine",B231&gt;#REF!,B231&lt;#REF!),(D231-C231)+(F231-E231)+#REF!,IF(AND(H231="Déplacement",N231="Retour Chine",B231&gt;#REF!),(D231-C231)+(F231-E231)+#REF!,IF(AND(H231="Déplacement",((D231-C231)+(F231-E231))&lt;I231),I231,IF(AND(H231="Déplacement",N231="Retour Chine",B231&lt;#REF!),(D231-C231)+(F231-E231)+#REF!,(D231-C231)+(F231-E231))))))))))))</f>
        <v>#REF!</v>
      </c>
      <c r="K231" s="153" t="e">
        <f>IF(L231&gt;0,#REF!-L231,0)</f>
        <v>#REF!</v>
      </c>
      <c r="L231" s="154" t="e">
        <f>IF(OR(H231="Recup"),#REF!-J231,#REF!)</f>
        <v>#REF!</v>
      </c>
      <c r="M231" s="199"/>
      <c r="N231" s="200"/>
      <c r="O231" s="149" t="e">
        <f t="shared" si="19"/>
        <v>#REF!</v>
      </c>
      <c r="P231" s="150" t="str">
        <f t="shared" si="20"/>
        <v/>
      </c>
      <c r="Q231" s="361"/>
      <c r="R231" s="381"/>
      <c r="S231" s="201"/>
      <c r="T231" s="397"/>
      <c r="U231" s="386"/>
      <c r="V231" s="113" t="s">
        <v>3</v>
      </c>
      <c r="W231" s="114" t="e">
        <f>IF(G227="Enceinte",(SUM(L227:L231))-COUNTIF(H227:H231,"Recup")*#REF!,SUM(L227:L231))</f>
        <v>#REF!</v>
      </c>
      <c r="X231" s="115" t="s">
        <v>59</v>
      </c>
      <c r="Y231" s="116">
        <f>COUNTIF(H227:H231,"sans solde")</f>
        <v>0</v>
      </c>
      <c r="Z231" s="328" t="s">
        <v>148</v>
      </c>
    </row>
    <row r="232" spans="1:29" s="41" customFormat="1" ht="15.75" hidden="1" thickBot="1" x14ac:dyDescent="0.3">
      <c r="A232" s="143" t="s">
        <v>60</v>
      </c>
      <c r="B232" s="144">
        <v>43309</v>
      </c>
      <c r="C232" s="203"/>
      <c r="D232" s="204"/>
      <c r="E232" s="204"/>
      <c r="F232" s="205"/>
      <c r="G232" s="378"/>
      <c r="H232" s="206"/>
      <c r="I232" s="146">
        <f>IF(H232="Normal",#REF!,IF(H232="Recup",#REF!,IF(H232="CP journée",#REF!,IF(H232="Enceinte",#REF!,IF(H232="temps partiel",#REF!,IF(H232="Sans solde",#REF!,IF(H232="Arrêt",#REF!,IF(H232="CP matin",#REF!,IF(H232="Déplacement",#REF!,IF(H232="CP Après-midi",#REF!,IF(H232="Férié",#REF!,IF(H232="Maternité",#REF!,0))))))))))))</f>
        <v>0</v>
      </c>
      <c r="J232" s="145" t="e">
        <f>IF(H232="Demi CP",I232,IF(AND(H232="Déplacement",N232="Arrivée Chine",B232&gt;=#REF!,B232&lt;=#REF!),(D232-C232)+(F232-E232)-#REF!,IF(AND(H232="Déplacement",N232="Arrivée Chine",B232&gt;#REF!,B232&lt;#REF!),(D232-C232)+(F232-E232)-#REF!,IF(AND(H232="Déplacement",N232="Arrivée Chine",B232&gt;#REF!),(D232-C232)+(F232-E232)-#REF!,IF(AND(H232="Déplacement",((D232-C232)+(F232-E232))&lt;I232),I232,IF(AND(H232="Déplacement",N232="Arrivée Chine",B232&lt;#REF!),(D232-C232)+(F232-E232)-#REF!,IF(AND(H232="Déplacement",N232="Retour Chine",B232&gt;=#REF!,B232&lt;=#REF!),(D232-C232)+(F232-E232)+#REF!,IF(AND(H232="Déplacement",N232="Retour Chine",B232&gt;#REF!,B232&lt;#REF!),(D232-C232)+(F232-E232)+#REF!,IF(AND(H232="Déplacement",N232="Retour Chine",B232&gt;#REF!),(D232-C232)+(F232-E232)+#REF!,IF(AND(H232="Déplacement",((D232-C232)+(F232-E232))&lt;I232),I232,IF(AND(H232="Déplacement",N232="Retour Chine",B232&lt;#REF!),(D232-C232)+(F232-E232)+#REF!,(D232-C232)+(F232-E232))))))))))))</f>
        <v>#REF!</v>
      </c>
      <c r="K232" s="161" t="e">
        <f>IF(L232&gt;0,#REF!-L232,0)</f>
        <v>#REF!</v>
      </c>
      <c r="L232" s="162" t="e">
        <f>IF(OR(H232="Recup"),#REF!-J232,#REF!)</f>
        <v>#REF!</v>
      </c>
      <c r="M232" s="199"/>
      <c r="N232" s="200"/>
      <c r="O232" s="149" t="e">
        <f t="shared" si="19"/>
        <v>#REF!</v>
      </c>
      <c r="P232" s="150" t="str">
        <f t="shared" si="20"/>
        <v/>
      </c>
      <c r="Q232" s="361"/>
      <c r="R232" s="381"/>
      <c r="S232" s="201"/>
      <c r="T232" s="397"/>
      <c r="U232" s="386"/>
      <c r="V232" s="119" t="s">
        <v>61</v>
      </c>
      <c r="W232" s="120" t="e">
        <f>IF(AND(G227="Temps partiel",Y229&gt;0),Y229-W233-W229-W230,0)</f>
        <v>#REF!</v>
      </c>
      <c r="X232" s="121" t="s">
        <v>62</v>
      </c>
      <c r="Y232" s="122">
        <f>COUNTIF(H227:H231,"CP journée")+(COUNTIF(H227:H231,"CP matin"))/2+(COUNTIF(H227:H231,"CP Après-midi"))/2</f>
        <v>0</v>
      </c>
      <c r="Z232" s="329"/>
    </row>
    <row r="233" spans="1:29" s="41" customFormat="1" ht="15.75" hidden="1" thickBot="1" x14ac:dyDescent="0.3">
      <c r="A233" s="164" t="s">
        <v>64</v>
      </c>
      <c r="B233" s="165">
        <v>43310</v>
      </c>
      <c r="C233" s="207"/>
      <c r="D233" s="208"/>
      <c r="E233" s="208"/>
      <c r="F233" s="209"/>
      <c r="G233" s="379"/>
      <c r="H233" s="210"/>
      <c r="I233" s="166">
        <f>IF(H233="Normal",#REF!,IF(H233="Recup",#REF!,IF(H233="CP journée",#REF!,IF(H233="Enceinte",#REF!,IF(H233="temps partiel",#REF!,IF(H233="Sans solde",#REF!,IF(H233="Arrêt",#REF!,IF(H233="CP matin",#REF!,IF(H233="Déplacement",#REF!,IF(H233="CP Après-midi",#REF!,IF(H233="Férié",#REF!,IF(H233="Maternité",#REF!,0))))))))))))</f>
        <v>0</v>
      </c>
      <c r="J233" s="167" t="e">
        <f>IF(H233="Demi CP",I233,IF(AND(H233="Déplacement",N233="Arrivée Chine",B233&gt;=#REF!,B233&lt;=#REF!),(D233-C233)+(F233-E233)-#REF!,IF(AND(H233="Déplacement",N233="Arrivée Chine",B233&gt;#REF!,B233&lt;#REF!),(D233-C233)+(F233-E233)-#REF!,IF(AND(H233="Déplacement",N233="Arrivée Chine",B233&gt;#REF!),(D233-C233)+(F233-E233)-#REF!,IF(AND(H233="Déplacement",((D233-C233)+(F233-E233))&lt;I233),I233,IF(AND(H233="Déplacement",N233="Arrivée Chine",B233&lt;#REF!),(D233-C233)+(F233-E233)-#REF!,IF(AND(H233="Déplacement",N233="Retour Chine",B233&gt;=#REF!,B233&lt;=#REF!),(D233-C233)+(F233-E233)+#REF!,IF(AND(H233="Déplacement",N233="Retour Chine",B233&gt;#REF!,B233&lt;#REF!),(D233-C233)+(F233-E233)+#REF!,IF(AND(H233="Déplacement",N233="Retour Chine",B233&gt;#REF!),(D233-C233)+(F233-E233)+#REF!,IF(AND(H233="Déplacement",((D233-C233)+(F233-E233))&lt;I233),I233,IF(AND(H233="Déplacement",N233="Retour Chine",B233&lt;#REF!),(D233-C233)+(F233-E233)+#REF!,(D233-C233)+(F233-E233))))))))))))</f>
        <v>#REF!</v>
      </c>
      <c r="K233" s="168" t="e">
        <f>IF(L233&gt;0,#REF!-L233,0)</f>
        <v>#REF!</v>
      </c>
      <c r="L233" s="169" t="e">
        <f>IF(OR(H233="Recup"),#REF!-J233,#REF!)</f>
        <v>#REF!</v>
      </c>
      <c r="M233" s="211"/>
      <c r="N233" s="212"/>
      <c r="O233" s="170" t="e">
        <f t="shared" si="19"/>
        <v>#REF!</v>
      </c>
      <c r="P233" s="171" t="str">
        <f t="shared" si="20"/>
        <v/>
      </c>
      <c r="Q233" s="362"/>
      <c r="R233" s="382"/>
      <c r="S233" s="213"/>
      <c r="T233" s="397"/>
      <c r="U233" s="387"/>
      <c r="V233" s="129" t="s">
        <v>65</v>
      </c>
      <c r="W233" s="130" t="e">
        <f>IF(AND(G227="Temps partiel",Y229&gt;3),Y229-3-W229-W230,0)</f>
        <v>#REF!</v>
      </c>
      <c r="X233" s="131" t="s">
        <v>66</v>
      </c>
      <c r="Y233" s="132" t="e">
        <f>W227+(W228*1.25)+(W229*1.5)+(W230*2)+(W232*1.1)+(W233*1.25)</f>
        <v>#REF!</v>
      </c>
      <c r="Z233" s="294" t="e">
        <f>IF(SUM(J227:J233)*24-SUM(I227:I233)*24&lt;0,(SUM(J227:J233)*24-SUM(I227:I233)*24),0)</f>
        <v>#REF!</v>
      </c>
    </row>
    <row r="234" spans="1:29" s="41" customFormat="1" ht="30" hidden="1" customHeight="1" x14ac:dyDescent="0.3">
      <c r="A234" s="133" t="s">
        <v>43</v>
      </c>
      <c r="B234" s="134">
        <v>43311</v>
      </c>
      <c r="C234" s="188">
        <v>0.34027777777777773</v>
      </c>
      <c r="D234" s="189">
        <v>0.54166666666666663</v>
      </c>
      <c r="E234" s="189">
        <v>0.58333333333333337</v>
      </c>
      <c r="F234" s="190">
        <v>0.70833333333333337</v>
      </c>
      <c r="G234" s="377"/>
      <c r="H234" s="191" t="s">
        <v>44</v>
      </c>
      <c r="I234" s="136" t="e">
        <f>IF(H234="Normal",#REF!,IF(H234="Recup",#REF!,IF(H234="CP journée",#REF!,IF(H234="Enceinte",#REF!,IF(H234="temps partiel",#REF!,IF(H234="Sans solde",#REF!,IF(H234="Arrêt",#REF!,IF(H234="CP matin",#REF!,IF(H234="Déplacement",#REF!,IF(H234="CP Après-midi",#REF!,IF(H234="Férié",#REF!,IF(H234="Maternité",#REF!,0))))))))))))</f>
        <v>#REF!</v>
      </c>
      <c r="J234" s="135" t="e">
        <f>IF(H234="Demi CP",I234,IF(AND(H234="Déplacement",N234="Arrivée Chine",B234&gt;=#REF!,B234&lt;=#REF!),(D234-C234)+(F234-E234)-#REF!,IF(AND(H234="Déplacement",N234="Arrivée Chine",B234&gt;#REF!,B234&lt;#REF!),(D234-C234)+(F234-E234)-#REF!,IF(AND(H234="Déplacement",N234="Arrivée Chine",B234&gt;#REF!),(D234-C234)+(F234-E234)-#REF!,IF(AND(H234="Déplacement",((D234-C234)+(F234-E234))&lt;I234),I234,IF(AND(H234="Déplacement",N234="Arrivée Chine",B234&lt;#REF!),(D234-C234)+(F234-E234)-#REF!,IF(AND(H234="Déplacement",N234="Retour Chine",B234&gt;=#REF!,B234&lt;=#REF!),(D234-C234)+(F234-E234)+#REF!,IF(AND(H234="Déplacement",N234="Retour Chine",B234&gt;#REF!,B234&lt;#REF!),(D234-C234)+(F234-E234)+#REF!,IF(AND(H234="Déplacement",N234="Retour Chine",B234&gt;#REF!),(D234-C234)+(F234-E234)+#REF!,IF(AND(H234="Déplacement",((D234-C234)+(F234-E234))&lt;I234),I234,IF(AND(H234="Déplacement",N234="Retour Chine",B234&lt;#REF!),(D234-C234)+(F234-E234)+#REF!,(D234-C234)+(F234-E234))))))))))))</f>
        <v>#REF!</v>
      </c>
      <c r="K234" s="137" t="e">
        <f>IF(L234&gt;0,#REF!-L234,0)</f>
        <v>#REF!</v>
      </c>
      <c r="L234" s="138" t="e">
        <f>IF(OR(H234="Recup"),#REF!-J234,#REF!)</f>
        <v>#REF!</v>
      </c>
      <c r="M234" s="192"/>
      <c r="N234" s="193"/>
      <c r="O234" s="139" t="e">
        <f t="shared" si="19"/>
        <v>#REF!</v>
      </c>
      <c r="P234" s="140" t="str">
        <f t="shared" si="20"/>
        <v/>
      </c>
      <c r="Q234" s="360" t="s">
        <v>45</v>
      </c>
      <c r="R234" s="380" t="s">
        <v>46</v>
      </c>
      <c r="S234" s="194"/>
      <c r="T234" s="396" t="s">
        <v>109</v>
      </c>
      <c r="U234" s="385" t="s">
        <v>110</v>
      </c>
      <c r="V234" s="86" t="s">
        <v>49</v>
      </c>
      <c r="W234" s="87" t="e">
        <f>IF(AND(G234="",(Y236)&gt;0),Y236-W235-W236,IF(AND(G234="Enceinte",(Y236)&gt;0),Y236-W235-W236,0))</f>
        <v>#REF!</v>
      </c>
      <c r="X234" s="88" t="s">
        <v>34</v>
      </c>
      <c r="Y234" s="89" t="e">
        <f>(SUM(I234:I238)*24+SUM(K234:K238)*24)</f>
        <v>#REF!</v>
      </c>
      <c r="Z234" s="90" t="s">
        <v>50</v>
      </c>
    </row>
    <row r="235" spans="1:29" s="41" customFormat="1" ht="15.75" hidden="1" thickBot="1" x14ac:dyDescent="0.3">
      <c r="A235" s="143" t="s">
        <v>51</v>
      </c>
      <c r="B235" s="144">
        <v>43312</v>
      </c>
      <c r="C235" s="195">
        <v>0.35416666666666669</v>
      </c>
      <c r="D235" s="196">
        <v>0.55208333333333337</v>
      </c>
      <c r="E235" s="196">
        <v>0.57291666666666663</v>
      </c>
      <c r="F235" s="197">
        <v>0.72916666666666663</v>
      </c>
      <c r="G235" s="378"/>
      <c r="H235" s="198" t="s">
        <v>44</v>
      </c>
      <c r="I235" s="146" t="e">
        <f>IF(H235="Normal",#REF!,IF(H235="Recup",#REF!,IF(H235="CP journée",#REF!,IF(H235="Enceinte",#REF!,IF(H235="temps partiel",#REF!,IF(H235="Sans solde",#REF!,IF(H235="Arrêt",#REF!,IF(H235="CP matin",#REF!,IF(H235="Déplacement",#REF!,IF(H235="CP Après-midi",#REF!,IF(H235="Férié",#REF!,IF(H235="Maternité",#REF!,0))))))))))))</f>
        <v>#REF!</v>
      </c>
      <c r="J235" s="145" t="e">
        <f>IF(H235="Demi CP",I235,IF(AND(H235="Déplacement",N235="Arrivée Chine",B235&gt;=#REF!,B235&lt;=#REF!),(D235-C235)+(F235-E235)-#REF!,IF(AND(H235="Déplacement",N235="Arrivée Chine",B235&gt;#REF!,B235&lt;#REF!),(D235-C235)+(F235-E235)-#REF!,IF(AND(H235="Déplacement",N235="Arrivée Chine",B235&gt;#REF!),(D235-C235)+(F235-E235)-#REF!,IF(AND(H235="Déplacement",((D235-C235)+(F235-E235))&lt;I235),I235,IF(AND(H235="Déplacement",N235="Arrivée Chine",B235&lt;#REF!),(D235-C235)+(F235-E235)-#REF!,IF(AND(H235="Déplacement",N235="Retour Chine",B235&gt;=#REF!,B235&lt;=#REF!),(D235-C235)+(F235-E235)+#REF!,IF(AND(H235="Déplacement",N235="Retour Chine",B235&gt;#REF!,B235&lt;#REF!),(D235-C235)+(F235-E235)+#REF!,IF(AND(H235="Déplacement",N235="Retour Chine",B235&gt;#REF!),(D235-C235)+(F235-E235)+#REF!,IF(AND(H235="Déplacement",((D235-C235)+(F235-E235))&lt;I235),I235,IF(AND(H235="Déplacement",N235="Retour Chine",B235&lt;#REF!),(D235-C235)+(F235-E235)+#REF!,(D235-C235)+(F235-E235))))))))))))</f>
        <v>#REF!</v>
      </c>
      <c r="K235" s="147" t="e">
        <f>IF(L235&gt;0,#REF!-L235,0)</f>
        <v>#REF!</v>
      </c>
      <c r="L235" s="148" t="e">
        <f>IF(OR(H235="Recup"),#REF!-J235,#REF!)</f>
        <v>#REF!</v>
      </c>
      <c r="M235" s="199"/>
      <c r="N235" s="200"/>
      <c r="O235" s="149" t="e">
        <f t="shared" si="19"/>
        <v>#REF!</v>
      </c>
      <c r="P235" s="150" t="str">
        <f t="shared" si="20"/>
        <v/>
      </c>
      <c r="Q235" s="361"/>
      <c r="R235" s="381"/>
      <c r="S235" s="201"/>
      <c r="T235" s="397"/>
      <c r="U235" s="386"/>
      <c r="V235" s="97" t="s">
        <v>52</v>
      </c>
      <c r="W235" s="98" t="e">
        <f>IF(AND(G234="",(Y235-35)&gt;0),(Y235-35-W236-W237),IF(AND(G234="Enceinte",(Y235-35)&gt;0),(Y235-35-W236-W237),0))</f>
        <v>#REF!</v>
      </c>
      <c r="X235" s="99" t="s">
        <v>35</v>
      </c>
      <c r="Y235" s="100" t="e">
        <f>(SUM(J234:J240))*24-(SUM(O234:O240))*24</f>
        <v>#REF!</v>
      </c>
      <c r="Z235" s="101">
        <f>SUM(P234:P240)</f>
        <v>0</v>
      </c>
    </row>
    <row r="236" spans="1:29" s="41" customFormat="1" ht="15.75" hidden="1" thickBot="1" x14ac:dyDescent="0.3">
      <c r="A236" s="143" t="s">
        <v>53</v>
      </c>
      <c r="B236" s="144">
        <v>43313</v>
      </c>
      <c r="C236" s="195">
        <v>0.34375</v>
      </c>
      <c r="D236" s="196">
        <v>0.54166666666666663</v>
      </c>
      <c r="E236" s="196">
        <v>0.58333333333333337</v>
      </c>
      <c r="F236" s="197">
        <v>0.75</v>
      </c>
      <c r="G236" s="378"/>
      <c r="H236" s="198" t="s">
        <v>44</v>
      </c>
      <c r="I236" s="146" t="e">
        <f>IF(H236="Normal",#REF!,IF(H236="Recup",#REF!,IF(H236="CP journée",#REF!,IF(H236="Enceinte",#REF!,IF(H236="temps partiel",#REF!,IF(H236="Sans solde",#REF!,IF(H236="Arrêt",#REF!,IF(H236="CP matin",#REF!,IF(H236="Déplacement",#REF!,IF(H236="CP Après-midi",#REF!,IF(H236="Férié",#REF!,IF(H236="Maternité",#REF!,0))))))))))))</f>
        <v>#REF!</v>
      </c>
      <c r="J236" s="145" t="e">
        <f>IF(H236="Demi CP",I236,IF(AND(H236="Déplacement",N236="Arrivée Chine",B236&gt;=#REF!,B236&lt;=#REF!),(D236-C236)+(F236-E236)-#REF!,IF(AND(H236="Déplacement",N236="Arrivée Chine",B236&gt;#REF!,B236&lt;#REF!),(D236-C236)+(F236-E236)-#REF!,IF(AND(H236="Déplacement",N236="Arrivée Chine",B236&gt;#REF!),(D236-C236)+(F236-E236)-#REF!,IF(AND(H236="Déplacement",((D236-C236)+(F236-E236))&lt;I236),I236,IF(AND(H236="Déplacement",N236="Arrivée Chine",B236&lt;#REF!),(D236-C236)+(F236-E236)-#REF!,IF(AND(H236="Déplacement",N236="Retour Chine",B236&gt;=#REF!,B236&lt;=#REF!),(D236-C236)+(F236-E236)+#REF!,IF(AND(H236="Déplacement",N236="Retour Chine",B236&gt;#REF!,B236&lt;#REF!),(D236-C236)+(F236-E236)+#REF!,IF(AND(H236="Déplacement",N236="Retour Chine",B236&gt;#REF!),(D236-C236)+(F236-E236)+#REF!,IF(AND(H236="Déplacement",((D236-C236)+(F236-E236))&lt;I236),I236,IF(AND(H236="Déplacement",N236="Retour Chine",B236&lt;#REF!),(D236-C236)+(F236-E236)+#REF!,(D236-C236)+(F236-E236))))))))))))</f>
        <v>#REF!</v>
      </c>
      <c r="K236" s="153" t="e">
        <f>IF(L236&gt;0,#REF!-L236,0)</f>
        <v>#REF!</v>
      </c>
      <c r="L236" s="154" t="e">
        <f>IF(OR(H236="Recup"),#REF!-J236,#REF!)</f>
        <v>#REF!</v>
      </c>
      <c r="M236" s="199"/>
      <c r="N236" s="200"/>
      <c r="O236" s="149" t="e">
        <f t="shared" si="19"/>
        <v>#REF!</v>
      </c>
      <c r="P236" s="150" t="str">
        <f t="shared" si="20"/>
        <v/>
      </c>
      <c r="Q236" s="361"/>
      <c r="R236" s="381"/>
      <c r="S236" s="201"/>
      <c r="T236" s="397"/>
      <c r="U236" s="386"/>
      <c r="V236" s="104">
        <v>0.5</v>
      </c>
      <c r="W236" s="98" t="e">
        <f>IF((Y235-43)&lt;0,0,(Y235-43))</f>
        <v>#REF!</v>
      </c>
      <c r="X236" s="105" t="s">
        <v>54</v>
      </c>
      <c r="Y236" s="106" t="e">
        <f>(Y235-Y234)-J240*24</f>
        <v>#REF!</v>
      </c>
      <c r="Z236" s="107" t="s">
        <v>55</v>
      </c>
    </row>
    <row r="237" spans="1:29" s="41" customFormat="1" ht="15.75" hidden="1" thickBot="1" x14ac:dyDescent="0.3">
      <c r="A237" s="143" t="s">
        <v>56</v>
      </c>
      <c r="B237" s="144">
        <v>43314</v>
      </c>
      <c r="C237" s="195">
        <v>0.34027777777777773</v>
      </c>
      <c r="D237" s="196">
        <v>0.54166666666666663</v>
      </c>
      <c r="E237" s="196">
        <v>0.58333333333333337</v>
      </c>
      <c r="F237" s="197">
        <v>0.75</v>
      </c>
      <c r="G237" s="378"/>
      <c r="H237" s="202" t="s">
        <v>44</v>
      </c>
      <c r="I237" s="146" t="e">
        <f>IF(H237="Normal",#REF!,IF(H237="Recup",#REF!,IF(H237="CP journée",#REF!,IF(H237="Enceinte",#REF!,IF(H237="temps partiel",#REF!,IF(H237="Sans solde",#REF!,IF(H237="Arrêt",#REF!,IF(H237="CP matin",#REF!,IF(H237="Déplacement",#REF!,IF(H237="CP Après-midi",#REF!,IF(H237="Férié",#REF!,IF(H237="Maternité",#REF!,0))))))))))))</f>
        <v>#REF!</v>
      </c>
      <c r="J237" s="145" t="e">
        <f>IF(H237="Demi CP",I237,IF(AND(H237="Déplacement",N237="Arrivée Chine",B237&gt;=#REF!,B237&lt;=#REF!),(D237-C237)+(F237-E237)-#REF!,IF(AND(H237="Déplacement",N237="Arrivée Chine",B237&gt;#REF!,B237&lt;#REF!),(D237-C237)+(F237-E237)-#REF!,IF(AND(H237="Déplacement",N237="Arrivée Chine",B237&gt;#REF!),(D237-C237)+(F237-E237)-#REF!,IF(AND(H237="Déplacement",((D237-C237)+(F237-E237))&lt;I237),I237,IF(AND(H237="Déplacement",N237="Arrivée Chine",B237&lt;#REF!),(D237-C237)+(F237-E237)-#REF!,IF(AND(H237="Déplacement",N237="Retour Chine",B237&gt;=#REF!,B237&lt;=#REF!),(D237-C237)+(F237-E237)+#REF!,IF(AND(H237="Déplacement",N237="Retour Chine",B237&gt;#REF!,B237&lt;#REF!),(D237-C237)+(F237-E237)+#REF!,IF(AND(H237="Déplacement",N237="Retour Chine",B237&gt;#REF!),(D237-C237)+(F237-E237)+#REF!,IF(AND(H237="Déplacement",((D237-C237)+(F237-E237))&lt;I237),I237,IF(AND(H237="Déplacement",N237="Retour Chine",B237&lt;#REF!),(D237-C237)+(F237-E237)+#REF!,(D237-C237)+(F237-E237))))))))))))</f>
        <v>#REF!</v>
      </c>
      <c r="K237" s="156" t="e">
        <f>IF(L237&gt;0,#REF!-L237,0)</f>
        <v>#REF!</v>
      </c>
      <c r="L237" s="157" t="e">
        <f>IF(OR(H237="Recup"),#REF!-J237,#REF!)</f>
        <v>#REF!</v>
      </c>
      <c r="M237" s="199"/>
      <c r="N237" s="200"/>
      <c r="O237" s="149" t="e">
        <f t="shared" si="19"/>
        <v>#REF!</v>
      </c>
      <c r="P237" s="150" t="str">
        <f t="shared" si="20"/>
        <v/>
      </c>
      <c r="Q237" s="361"/>
      <c r="R237" s="381"/>
      <c r="S237" s="201"/>
      <c r="T237" s="397"/>
      <c r="U237" s="386"/>
      <c r="V237" s="110">
        <v>1</v>
      </c>
      <c r="W237" s="98" t="e">
        <f>IF(M240="",J240*24,0)</f>
        <v>#REF!</v>
      </c>
      <c r="X237" s="111" t="s">
        <v>57</v>
      </c>
      <c r="Y237" s="112">
        <f>COUNTIF(H234:H238,"Arrêt")</f>
        <v>0</v>
      </c>
      <c r="Z237" s="107">
        <f>COUNTIF(H234:H238,"Férié")</f>
        <v>0</v>
      </c>
    </row>
    <row r="238" spans="1:29" s="41" customFormat="1" ht="15.75" hidden="1" customHeight="1" thickBot="1" x14ac:dyDescent="0.3">
      <c r="A238" s="143" t="s">
        <v>58</v>
      </c>
      <c r="B238" s="144">
        <v>43315</v>
      </c>
      <c r="C238" s="195">
        <v>0.34375</v>
      </c>
      <c r="D238" s="196">
        <v>0.54166666666666663</v>
      </c>
      <c r="E238" s="196">
        <v>0.58333333333333337</v>
      </c>
      <c r="F238" s="197">
        <v>0.75</v>
      </c>
      <c r="G238" s="378"/>
      <c r="H238" s="198" t="s">
        <v>44</v>
      </c>
      <c r="I238" s="146" t="e">
        <f>IF(H238="Normal",#REF!,IF(H238="Recup",#REF!,IF(H238="CP journée",#REF!,IF(H238="Enceinte",#REF!,IF(H238="temps partiel",#REF!,IF(H238="Sans solde",#REF!,IF(H238="Arrêt",#REF!,IF(H238="CP matin",#REF!,IF(H238="Déplacement",#REF!,IF(H238="CP Après-midi",#REF!,IF(H238="Férié",#REF!,IF(H238="Maternité",#REF!,0))))))))))))</f>
        <v>#REF!</v>
      </c>
      <c r="J238" s="145" t="e">
        <f>IF(H238="Demi CP",I238,IF(AND(H238="Déplacement",N238="Arrivée Chine",B238&gt;=#REF!,B238&lt;=#REF!),(D238-C238)+(F238-E238)-#REF!,IF(AND(H238="Déplacement",N238="Arrivée Chine",B238&gt;#REF!,B238&lt;#REF!),(D238-C238)+(F238-E238)-#REF!,IF(AND(H238="Déplacement",N238="Arrivée Chine",B238&gt;#REF!),(D238-C238)+(F238-E238)-#REF!,IF(AND(H238="Déplacement",((D238-C238)+(F238-E238))&lt;I238),I238,IF(AND(H238="Déplacement",N238="Arrivée Chine",B238&lt;#REF!),(D238-C238)+(F238-E238)-#REF!,IF(AND(H238="Déplacement",N238="Retour Chine",B238&gt;=#REF!,B238&lt;=#REF!),(D238-C238)+(F238-E238)+#REF!,IF(AND(H238="Déplacement",N238="Retour Chine",B238&gt;#REF!,B238&lt;#REF!),(D238-C238)+(F238-E238)+#REF!,IF(AND(H238="Déplacement",N238="Retour Chine",B238&gt;#REF!),(D238-C238)+(F238-E238)+#REF!,IF(AND(H238="Déplacement",((D238-C238)+(F238-E238))&lt;I238),I238,IF(AND(H238="Déplacement",N238="Retour Chine",B238&lt;#REF!),(D238-C238)+(F238-E238)+#REF!,(D238-C238)+(F238-E238))))))))))))</f>
        <v>#REF!</v>
      </c>
      <c r="K238" s="153" t="e">
        <f>IF(L238&gt;0,#REF!-L238,0)</f>
        <v>#REF!</v>
      </c>
      <c r="L238" s="154" t="e">
        <f>IF(OR(H238="Recup"),#REF!-J238,#REF!)</f>
        <v>#REF!</v>
      </c>
      <c r="M238" s="199"/>
      <c r="N238" s="200"/>
      <c r="O238" s="149" t="e">
        <f t="shared" si="19"/>
        <v>#REF!</v>
      </c>
      <c r="P238" s="150" t="str">
        <f t="shared" si="20"/>
        <v/>
      </c>
      <c r="Q238" s="361"/>
      <c r="R238" s="381"/>
      <c r="S238" s="201"/>
      <c r="T238" s="397"/>
      <c r="U238" s="386"/>
      <c r="V238" s="113" t="s">
        <v>3</v>
      </c>
      <c r="W238" s="114" t="e">
        <f>IF(G234="Enceinte",(SUM(L234:L238))-COUNTIF(H234:H238,"Recup")*#REF!,SUM(L234:L238))</f>
        <v>#REF!</v>
      </c>
      <c r="X238" s="115" t="s">
        <v>59</v>
      </c>
      <c r="Y238" s="116">
        <f>COUNTIF(H234:H238,"sans solde")</f>
        <v>0</v>
      </c>
      <c r="Z238" s="328" t="s">
        <v>148</v>
      </c>
    </row>
    <row r="239" spans="1:29" s="41" customFormat="1" ht="15.75" hidden="1" thickBot="1" x14ac:dyDescent="0.3">
      <c r="A239" s="143" t="s">
        <v>60</v>
      </c>
      <c r="B239" s="144">
        <v>43316</v>
      </c>
      <c r="C239" s="203"/>
      <c r="D239" s="204"/>
      <c r="E239" s="204"/>
      <c r="F239" s="205"/>
      <c r="G239" s="378"/>
      <c r="H239" s="206"/>
      <c r="I239" s="146">
        <f>IF(H239="Normal",#REF!,IF(H239="Recup",#REF!,IF(H239="CP journée",#REF!,IF(H239="Enceinte",#REF!,IF(H239="temps partiel",#REF!,IF(H239="Sans solde",#REF!,IF(H239="Arrêt",#REF!,IF(H239="CP matin",#REF!,IF(H239="Déplacement",#REF!,IF(H239="CP Après-midi",#REF!,IF(H239="Férié",#REF!,IF(H239="Maternité",#REF!,0))))))))))))</f>
        <v>0</v>
      </c>
      <c r="J239" s="145" t="e">
        <f>IF(H239="Demi CP",I239,IF(AND(H239="Déplacement",N239="Arrivée Chine",B239&gt;=#REF!,B239&lt;=#REF!),(D239-C239)+(F239-E239)-#REF!,IF(AND(H239="Déplacement",N239="Arrivée Chine",B239&gt;#REF!,B239&lt;#REF!),(D239-C239)+(F239-E239)-#REF!,IF(AND(H239="Déplacement",N239="Arrivée Chine",B239&gt;#REF!),(D239-C239)+(F239-E239)-#REF!,IF(AND(H239="Déplacement",((D239-C239)+(F239-E239))&lt;I239),I239,IF(AND(H239="Déplacement",N239="Arrivée Chine",B239&lt;#REF!),(D239-C239)+(F239-E239)-#REF!,IF(AND(H239="Déplacement",N239="Retour Chine",B239&gt;=#REF!,B239&lt;=#REF!),(D239-C239)+(F239-E239)+#REF!,IF(AND(H239="Déplacement",N239="Retour Chine",B239&gt;#REF!,B239&lt;#REF!),(D239-C239)+(F239-E239)+#REF!,IF(AND(H239="Déplacement",N239="Retour Chine",B239&gt;#REF!),(D239-C239)+(F239-E239)+#REF!,IF(AND(H239="Déplacement",((D239-C239)+(F239-E239))&lt;I239),I239,IF(AND(H239="Déplacement",N239="Retour Chine",B239&lt;#REF!),(D239-C239)+(F239-E239)+#REF!,(D239-C239)+(F239-E239))))))))))))</f>
        <v>#REF!</v>
      </c>
      <c r="K239" s="161" t="e">
        <f>IF(L239&gt;0,#REF!-L239,0)</f>
        <v>#REF!</v>
      </c>
      <c r="L239" s="162" t="e">
        <f>IF(OR(H239="Recup"),#REF!-J239,#REF!)</f>
        <v>#REF!</v>
      </c>
      <c r="M239" s="199"/>
      <c r="N239" s="200"/>
      <c r="O239" s="149" t="e">
        <f t="shared" si="19"/>
        <v>#REF!</v>
      </c>
      <c r="P239" s="150" t="str">
        <f t="shared" si="20"/>
        <v/>
      </c>
      <c r="Q239" s="361"/>
      <c r="R239" s="381"/>
      <c r="S239" s="201"/>
      <c r="T239" s="397"/>
      <c r="U239" s="386"/>
      <c r="V239" s="119" t="s">
        <v>61</v>
      </c>
      <c r="W239" s="120" t="e">
        <f>IF(AND(G234="Temps partiel",Y236&gt;0),Y236-W240-W236-W237,0)</f>
        <v>#REF!</v>
      </c>
      <c r="X239" s="121" t="s">
        <v>62</v>
      </c>
      <c r="Y239" s="122">
        <f>COUNTIF(H234:H238,"CP journée")+(COUNTIF(H234:H238,"CP matin"))/2+(COUNTIF(H234:H238,"CP Après-midi"))/2</f>
        <v>0</v>
      </c>
      <c r="Z239" s="329"/>
      <c r="AB239" s="179" t="s">
        <v>109</v>
      </c>
      <c r="AC239" s="179" t="s">
        <v>166</v>
      </c>
    </row>
    <row r="240" spans="1:29" s="41" customFormat="1" ht="15.75" hidden="1" thickBot="1" x14ac:dyDescent="0.3">
      <c r="A240" s="164" t="s">
        <v>64</v>
      </c>
      <c r="B240" s="165">
        <v>43317</v>
      </c>
      <c r="C240" s="207"/>
      <c r="D240" s="208"/>
      <c r="E240" s="208"/>
      <c r="F240" s="209"/>
      <c r="G240" s="379"/>
      <c r="H240" s="210"/>
      <c r="I240" s="166">
        <f>IF(H240="Normal",#REF!,IF(H240="Recup",#REF!,IF(H240="CP journée",#REF!,IF(H240="Enceinte",#REF!,IF(H240="temps partiel",#REF!,IF(H240="Sans solde",#REF!,IF(H240="Arrêt",#REF!,IF(H240="CP matin",#REF!,IF(H240="Déplacement",#REF!,IF(H240="CP Après-midi",#REF!,IF(H240="Férié",#REF!,IF(H240="Maternité",#REF!,0))))))))))))</f>
        <v>0</v>
      </c>
      <c r="J240" s="167" t="e">
        <f>IF(H240="Demi CP",I240,IF(AND(H240="Déplacement",N240="Arrivée Chine",B240&gt;=#REF!,B240&lt;=#REF!),(D240-C240)+(F240-E240)-#REF!,IF(AND(H240="Déplacement",N240="Arrivée Chine",B240&gt;#REF!,B240&lt;#REF!),(D240-C240)+(F240-E240)-#REF!,IF(AND(H240="Déplacement",N240="Arrivée Chine",B240&gt;#REF!),(D240-C240)+(F240-E240)-#REF!,IF(AND(H240="Déplacement",((D240-C240)+(F240-E240))&lt;I240),I240,IF(AND(H240="Déplacement",N240="Arrivée Chine",B240&lt;#REF!),(D240-C240)+(F240-E240)-#REF!,IF(AND(H240="Déplacement",N240="Retour Chine",B240&gt;=#REF!,B240&lt;=#REF!),(D240-C240)+(F240-E240)+#REF!,IF(AND(H240="Déplacement",N240="Retour Chine",B240&gt;#REF!,B240&lt;#REF!),(D240-C240)+(F240-E240)+#REF!,IF(AND(H240="Déplacement",N240="Retour Chine",B240&gt;#REF!),(D240-C240)+(F240-E240)+#REF!,IF(AND(H240="Déplacement",((D240-C240)+(F240-E240))&lt;I240),I240,IF(AND(H240="Déplacement",N240="Retour Chine",B240&lt;#REF!),(D240-C240)+(F240-E240)+#REF!,(D240-C240)+(F240-E240))))))))))))</f>
        <v>#REF!</v>
      </c>
      <c r="K240" s="168" t="e">
        <f>IF(L240&gt;0,#REF!-L240,0)</f>
        <v>#REF!</v>
      </c>
      <c r="L240" s="169" t="e">
        <f>IF(OR(H240="Recup"),#REF!-J240,#REF!)</f>
        <v>#REF!</v>
      </c>
      <c r="M240" s="211"/>
      <c r="N240" s="212"/>
      <c r="O240" s="170" t="e">
        <f t="shared" si="19"/>
        <v>#REF!</v>
      </c>
      <c r="P240" s="171" t="str">
        <f t="shared" si="20"/>
        <v/>
      </c>
      <c r="Q240" s="362"/>
      <c r="R240" s="382"/>
      <c r="S240" s="213"/>
      <c r="T240" s="397"/>
      <c r="U240" s="387"/>
      <c r="V240" s="129" t="s">
        <v>65</v>
      </c>
      <c r="W240" s="130" t="e">
        <f>IF(AND(G234="Temps partiel",Y236&gt;3),Y236-3-W236-W237,0)</f>
        <v>#REF!</v>
      </c>
      <c r="X240" s="131" t="s">
        <v>66</v>
      </c>
      <c r="Y240" s="132" t="e">
        <f>W234+(W235*1.25)+(W236*1.5)+(W237*2)+(W239*1.1)+(W240*1.25)</f>
        <v>#REF!</v>
      </c>
      <c r="Z240" s="294" t="e">
        <f>IF(SUM(J234:J240)*24-SUM(I234:I240)*24&lt;0,(SUM(J234:J240)*24-SUM(I234:I240)*24),0)</f>
        <v>#REF!</v>
      </c>
      <c r="AB240" s="179"/>
      <c r="AC240" s="179"/>
    </row>
    <row r="241" spans="1:29" s="41" customFormat="1" ht="30" hidden="1" customHeight="1" x14ac:dyDescent="0.3">
      <c r="A241" s="133" t="s">
        <v>43</v>
      </c>
      <c r="B241" s="134">
        <v>43318</v>
      </c>
      <c r="C241" s="188"/>
      <c r="D241" s="189"/>
      <c r="E241" s="189"/>
      <c r="F241" s="190"/>
      <c r="G241" s="377"/>
      <c r="H241" s="191" t="s">
        <v>143</v>
      </c>
      <c r="I241" s="136" t="e">
        <f>IF(H241="Normal",#REF!,IF(H241="Recup",#REF!,IF(H241="CP journée",#REF!,IF(H241="Enceinte",#REF!,IF(H241="temps partiel",#REF!,IF(H241="Sans solde",#REF!,IF(H241="Arrêt",#REF!,IF(H241="CP matin",#REF!,IF(H241="Déplacement",#REF!,IF(H241="CP Après-midi",#REF!,IF(H241="Férié",#REF!,IF(H241="Maternité",#REF!,0))))))))))))</f>
        <v>#REF!</v>
      </c>
      <c r="J241" s="135" t="e">
        <f>IF(H241="Demi CP",I241,IF(AND(H241="Déplacement",N241="Arrivée Chine",B241&gt;=#REF!,B241&lt;=#REF!),(D241-C241)+(F241-E241)-#REF!,IF(AND(H241="Déplacement",N241="Arrivée Chine",B241&gt;#REF!,B241&lt;#REF!),(D241-C241)+(F241-E241)-#REF!,IF(AND(H241="Déplacement",N241="Arrivée Chine",B241&gt;#REF!),(D241-C241)+(F241-E241)-#REF!,IF(AND(H241="Déplacement",((D241-C241)+(F241-E241))&lt;I241),I241,IF(AND(H241="Déplacement",N241="Arrivée Chine",B241&lt;#REF!),(D241-C241)+(F241-E241)-#REF!,IF(AND(H241="Déplacement",N241="Retour Chine",B241&gt;=#REF!,B241&lt;=#REF!),(D241-C241)+(F241-E241)+#REF!,IF(AND(H241="Déplacement",N241="Retour Chine",B241&gt;#REF!,B241&lt;#REF!),(D241-C241)+(F241-E241)+#REF!,IF(AND(H241="Déplacement",N241="Retour Chine",B241&gt;#REF!),(D241-C241)+(F241-E241)+#REF!,IF(AND(H241="Déplacement",((D241-C241)+(F241-E241))&lt;I241),I241,IF(AND(H241="Déplacement",N241="Retour Chine",B241&lt;#REF!),(D241-C241)+(F241-E241)+#REF!,(D241-C241)+(F241-E241))))))))))))</f>
        <v>#REF!</v>
      </c>
      <c r="K241" s="137" t="e">
        <f>IF(L241&gt;0,#REF!-L241,0)</f>
        <v>#REF!</v>
      </c>
      <c r="L241" s="138" t="e">
        <f>IF(OR(H241="Recup"),#REF!-J241,#REF!)</f>
        <v>#REF!</v>
      </c>
      <c r="M241" s="192"/>
      <c r="N241" s="193"/>
      <c r="O241" s="139" t="e">
        <f t="shared" si="19"/>
        <v>#REF!</v>
      </c>
      <c r="P241" s="140" t="str">
        <f t="shared" si="20"/>
        <v/>
      </c>
      <c r="Q241" s="391" t="s">
        <v>45</v>
      </c>
      <c r="R241" s="380" t="s">
        <v>46</v>
      </c>
      <c r="S241" s="194"/>
      <c r="T241" s="396" t="s">
        <v>109</v>
      </c>
      <c r="U241" s="385" t="s">
        <v>112</v>
      </c>
      <c r="V241" s="86" t="s">
        <v>49</v>
      </c>
      <c r="W241" s="87" t="e">
        <f>IF(AND(G241="",(Y243)&gt;0),Y243-W242-W243,IF(AND(G241="Enceinte",(Y243)&gt;0),Y243-W242-W243,0))</f>
        <v>#REF!</v>
      </c>
      <c r="X241" s="88" t="s">
        <v>34</v>
      </c>
      <c r="Y241" s="89" t="e">
        <f>(SUM(I241:I245)*24+SUM(K241:K245)*24)</f>
        <v>#REF!</v>
      </c>
      <c r="Z241" s="90" t="s">
        <v>50</v>
      </c>
      <c r="AB241" s="141" t="s">
        <v>49</v>
      </c>
      <c r="AC241" s="142" t="e">
        <f>W234+W241+W248+W255</f>
        <v>#REF!</v>
      </c>
    </row>
    <row r="242" spans="1:29" s="41" customFormat="1" ht="15.75" hidden="1" thickBot="1" x14ac:dyDescent="0.3">
      <c r="A242" s="143" t="s">
        <v>51</v>
      </c>
      <c r="B242" s="144">
        <v>43319</v>
      </c>
      <c r="C242" s="195"/>
      <c r="D242" s="196"/>
      <c r="E242" s="196"/>
      <c r="F242" s="197"/>
      <c r="G242" s="378"/>
      <c r="H242" s="198" t="s">
        <v>143</v>
      </c>
      <c r="I242" s="146" t="e">
        <f>IF(H242="Normal",#REF!,IF(H242="Recup",#REF!,IF(H242="CP journée",#REF!,IF(H242="Enceinte",#REF!,IF(H242="temps partiel",#REF!,IF(H242="Sans solde",#REF!,IF(H242="Arrêt",#REF!,IF(H242="CP matin",#REF!,IF(H242="Déplacement",#REF!,IF(H242="CP Après-midi",#REF!,IF(H242="Férié",#REF!,IF(H242="Maternité",#REF!,0))))))))))))</f>
        <v>#REF!</v>
      </c>
      <c r="J242" s="145" t="e">
        <f>IF(H242="Demi CP",I242,IF(AND(H242="Déplacement",N242="Arrivée Chine",B242&gt;=#REF!,B242&lt;=#REF!),(D242-C242)+(F242-E242)-#REF!,IF(AND(H242="Déplacement",N242="Arrivée Chine",B242&gt;#REF!,B242&lt;#REF!),(D242-C242)+(F242-E242)-#REF!,IF(AND(H242="Déplacement",N242="Arrivée Chine",B242&gt;#REF!),(D242-C242)+(F242-E242)-#REF!,IF(AND(H242="Déplacement",((D242-C242)+(F242-E242))&lt;I242),I242,IF(AND(H242="Déplacement",N242="Arrivée Chine",B242&lt;#REF!),(D242-C242)+(F242-E242)-#REF!,IF(AND(H242="Déplacement",N242="Retour Chine",B242&gt;=#REF!,B242&lt;=#REF!),(D242-C242)+(F242-E242)+#REF!,IF(AND(H242="Déplacement",N242="Retour Chine",B242&gt;#REF!,B242&lt;#REF!),(D242-C242)+(F242-E242)+#REF!,IF(AND(H242="Déplacement",N242="Retour Chine",B242&gt;#REF!),(D242-C242)+(F242-E242)+#REF!,IF(AND(H242="Déplacement",((D242-C242)+(F242-E242))&lt;I242),I242,IF(AND(H242="Déplacement",N242="Retour Chine",B242&lt;#REF!),(D242-C242)+(F242-E242)+#REF!,(D242-C242)+(F242-E242))))))))))))</f>
        <v>#REF!</v>
      </c>
      <c r="K242" s="147" t="e">
        <f>IF(L242&gt;0,#REF!-L242,0)</f>
        <v>#REF!</v>
      </c>
      <c r="L242" s="148" t="e">
        <f>IF(OR(H242="Recup"),#REF!-J242,#REF!)</f>
        <v>#REF!</v>
      </c>
      <c r="M242" s="199"/>
      <c r="N242" s="200"/>
      <c r="O242" s="149" t="e">
        <f t="shared" si="19"/>
        <v>#REF!</v>
      </c>
      <c r="P242" s="150" t="str">
        <f t="shared" si="20"/>
        <v/>
      </c>
      <c r="Q242" s="361"/>
      <c r="R242" s="381"/>
      <c r="S242" s="201"/>
      <c r="T242" s="397"/>
      <c r="U242" s="386"/>
      <c r="V242" s="97" t="s">
        <v>52</v>
      </c>
      <c r="W242" s="98" t="e">
        <f>IF(AND(G241="",(Y242-35)&gt;0),(Y242-35-W243-W244),IF(AND(G241="Enceinte",(Y242-35)&gt;0),(Y242-35-W243-W244),0))</f>
        <v>#REF!</v>
      </c>
      <c r="X242" s="99" t="s">
        <v>35</v>
      </c>
      <c r="Y242" s="100" t="e">
        <f>(SUM(J241:J247))*24-(SUM(O241:O247))*24</f>
        <v>#REF!</v>
      </c>
      <c r="Z242" s="101">
        <f>SUM(P241:P247)</f>
        <v>0</v>
      </c>
      <c r="AB242" s="151" t="s">
        <v>52</v>
      </c>
      <c r="AC242" s="152" t="e">
        <f t="shared" ref="AC242:AC247" si="22">W235+W242+W249+W256</f>
        <v>#REF!</v>
      </c>
    </row>
    <row r="243" spans="1:29" s="41" customFormat="1" ht="15.75" hidden="1" thickBot="1" x14ac:dyDescent="0.3">
      <c r="A243" s="143" t="s">
        <v>53</v>
      </c>
      <c r="B243" s="144">
        <v>43320</v>
      </c>
      <c r="C243" s="195"/>
      <c r="D243" s="196"/>
      <c r="E243" s="196"/>
      <c r="F243" s="197"/>
      <c r="G243" s="378"/>
      <c r="H243" s="198" t="s">
        <v>143</v>
      </c>
      <c r="I243" s="146" t="e">
        <f>IF(H243="Normal",#REF!,IF(H243="Recup",#REF!,IF(H243="CP journée",#REF!,IF(H243="Enceinte",#REF!,IF(H243="temps partiel",#REF!,IF(H243="Sans solde",#REF!,IF(H243="Arrêt",#REF!,IF(H243="CP matin",#REF!,IF(H243="Déplacement",#REF!,IF(H243="CP Après-midi",#REF!,IF(H243="Férié",#REF!,IF(H243="Maternité",#REF!,0))))))))))))</f>
        <v>#REF!</v>
      </c>
      <c r="J243" s="145" t="e">
        <f>IF(H243="Demi CP",I243,IF(AND(H243="Déplacement",N243="Arrivée Chine",B243&gt;=#REF!,B243&lt;=#REF!),(D243-C243)+(F243-E243)-#REF!,IF(AND(H243="Déplacement",N243="Arrivée Chine",B243&gt;#REF!,B243&lt;#REF!),(D243-C243)+(F243-E243)-#REF!,IF(AND(H243="Déplacement",N243="Arrivée Chine",B243&gt;#REF!),(D243-C243)+(F243-E243)-#REF!,IF(AND(H243="Déplacement",((D243-C243)+(F243-E243))&lt;I243),I243,IF(AND(H243="Déplacement",N243="Arrivée Chine",B243&lt;#REF!),(D243-C243)+(F243-E243)-#REF!,IF(AND(H243="Déplacement",N243="Retour Chine",B243&gt;=#REF!,B243&lt;=#REF!),(D243-C243)+(F243-E243)+#REF!,IF(AND(H243="Déplacement",N243="Retour Chine",B243&gt;#REF!,B243&lt;#REF!),(D243-C243)+(F243-E243)+#REF!,IF(AND(H243="Déplacement",N243="Retour Chine",B243&gt;#REF!),(D243-C243)+(F243-E243)+#REF!,IF(AND(H243="Déplacement",((D243-C243)+(F243-E243))&lt;I243),I243,IF(AND(H243="Déplacement",N243="Retour Chine",B243&lt;#REF!),(D243-C243)+(F243-E243)+#REF!,(D243-C243)+(F243-E243))))))))))))</f>
        <v>#REF!</v>
      </c>
      <c r="K243" s="153" t="e">
        <f>IF(L243&gt;0,#REF!-L243,0)</f>
        <v>#REF!</v>
      </c>
      <c r="L243" s="154" t="e">
        <f>IF(OR(H243="Recup"),#REF!-J243,#REF!)</f>
        <v>#REF!</v>
      </c>
      <c r="M243" s="199"/>
      <c r="N243" s="200"/>
      <c r="O243" s="149" t="e">
        <f t="shared" si="19"/>
        <v>#REF!</v>
      </c>
      <c r="P243" s="150" t="str">
        <f t="shared" si="20"/>
        <v/>
      </c>
      <c r="Q243" s="361"/>
      <c r="R243" s="381"/>
      <c r="S243" s="201"/>
      <c r="T243" s="397"/>
      <c r="U243" s="386"/>
      <c r="V243" s="104">
        <v>0.5</v>
      </c>
      <c r="W243" s="98" t="e">
        <f>IF((Y242-43)&lt;0,0,(Y242-43))</f>
        <v>#REF!</v>
      </c>
      <c r="X243" s="105" t="s">
        <v>54</v>
      </c>
      <c r="Y243" s="106" t="e">
        <f>(Y242-Y241)-J247*24</f>
        <v>#REF!</v>
      </c>
      <c r="Z243" s="107" t="s">
        <v>55</v>
      </c>
      <c r="AB243" s="155">
        <v>0.5</v>
      </c>
      <c r="AC243" s="152" t="e">
        <f t="shared" si="22"/>
        <v>#REF!</v>
      </c>
    </row>
    <row r="244" spans="1:29" s="41" customFormat="1" ht="15.75" hidden="1" thickBot="1" x14ac:dyDescent="0.3">
      <c r="A244" s="143" t="s">
        <v>56</v>
      </c>
      <c r="B244" s="144">
        <v>43321</v>
      </c>
      <c r="C244" s="195"/>
      <c r="D244" s="196"/>
      <c r="E244" s="196"/>
      <c r="F244" s="197"/>
      <c r="G244" s="378"/>
      <c r="H244" s="202" t="s">
        <v>143</v>
      </c>
      <c r="I244" s="146" t="e">
        <f>IF(H244="Normal",#REF!,IF(H244="Recup",#REF!,IF(H244="CP journée",#REF!,IF(H244="Enceinte",#REF!,IF(H244="temps partiel",#REF!,IF(H244="Sans solde",#REF!,IF(H244="Arrêt",#REF!,IF(H244="CP matin",#REF!,IF(H244="Déplacement",#REF!,IF(H244="CP Après-midi",#REF!,IF(H244="Férié",#REF!,IF(H244="Maternité",#REF!,0))))))))))))</f>
        <v>#REF!</v>
      </c>
      <c r="J244" s="145" t="e">
        <f>IF(H244="Demi CP",I244,IF(AND(H244="Déplacement",N244="Arrivée Chine",B244&gt;=#REF!,B244&lt;=#REF!),(D244-C244)+(F244-E244)-#REF!,IF(AND(H244="Déplacement",N244="Arrivée Chine",B244&gt;#REF!,B244&lt;#REF!),(D244-C244)+(F244-E244)-#REF!,IF(AND(H244="Déplacement",N244="Arrivée Chine",B244&gt;#REF!),(D244-C244)+(F244-E244)-#REF!,IF(AND(H244="Déplacement",((D244-C244)+(F244-E244))&lt;I244),I244,IF(AND(H244="Déplacement",N244="Arrivée Chine",B244&lt;#REF!),(D244-C244)+(F244-E244)-#REF!,IF(AND(H244="Déplacement",N244="Retour Chine",B244&gt;=#REF!,B244&lt;=#REF!),(D244-C244)+(F244-E244)+#REF!,IF(AND(H244="Déplacement",N244="Retour Chine",B244&gt;#REF!,B244&lt;#REF!),(D244-C244)+(F244-E244)+#REF!,IF(AND(H244="Déplacement",N244="Retour Chine",B244&gt;#REF!),(D244-C244)+(F244-E244)+#REF!,IF(AND(H244="Déplacement",((D244-C244)+(F244-E244))&lt;I244),I244,IF(AND(H244="Déplacement",N244="Retour Chine",B244&lt;#REF!),(D244-C244)+(F244-E244)+#REF!,(D244-C244)+(F244-E244))))))))))))</f>
        <v>#REF!</v>
      </c>
      <c r="K244" s="156" t="e">
        <f>IF(L244&gt;0,#REF!-L244,0)</f>
        <v>#REF!</v>
      </c>
      <c r="L244" s="157" t="e">
        <f>IF(OR(H244="Recup"),#REF!-J244,#REF!)</f>
        <v>#REF!</v>
      </c>
      <c r="M244" s="199"/>
      <c r="N244" s="200"/>
      <c r="O244" s="149" t="e">
        <f t="shared" si="19"/>
        <v>#REF!</v>
      </c>
      <c r="P244" s="150" t="str">
        <f t="shared" si="20"/>
        <v/>
      </c>
      <c r="Q244" s="361"/>
      <c r="R244" s="381"/>
      <c r="S244" s="201"/>
      <c r="T244" s="397"/>
      <c r="U244" s="386"/>
      <c r="V244" s="110">
        <v>1</v>
      </c>
      <c r="W244" s="98" t="e">
        <f>IF(M247="",J247*24,0)</f>
        <v>#REF!</v>
      </c>
      <c r="X244" s="111" t="s">
        <v>57</v>
      </c>
      <c r="Y244" s="112">
        <f>COUNTIF(H241:H245,"Arrêt")</f>
        <v>0</v>
      </c>
      <c r="Z244" s="107">
        <f>COUNTIF(H241:H245,"Férié")</f>
        <v>0</v>
      </c>
      <c r="AB244" s="158">
        <v>1</v>
      </c>
      <c r="AC244" s="152" t="e">
        <f t="shared" si="22"/>
        <v>#REF!</v>
      </c>
    </row>
    <row r="245" spans="1:29" s="41" customFormat="1" ht="15.75" hidden="1" customHeight="1" thickBot="1" x14ac:dyDescent="0.3">
      <c r="A245" s="143" t="s">
        <v>58</v>
      </c>
      <c r="B245" s="144">
        <v>43322</v>
      </c>
      <c r="C245" s="195"/>
      <c r="D245" s="196"/>
      <c r="E245" s="196"/>
      <c r="F245" s="197"/>
      <c r="G245" s="378"/>
      <c r="H245" s="198" t="s">
        <v>143</v>
      </c>
      <c r="I245" s="146" t="e">
        <f>IF(H245="Normal",#REF!,IF(H245="Recup",#REF!,IF(H245="CP journée",#REF!,IF(H245="Enceinte",#REF!,IF(H245="temps partiel",#REF!,IF(H245="Sans solde",#REF!,IF(H245="Arrêt",#REF!,IF(H245="CP matin",#REF!,IF(H245="Déplacement",#REF!,IF(H245="CP Après-midi",#REF!,IF(H245="Férié",#REF!,IF(H245="Maternité",#REF!,0))))))))))))</f>
        <v>#REF!</v>
      </c>
      <c r="J245" s="145" t="e">
        <f>IF(H245="Demi CP",I245,IF(AND(H245="Déplacement",N245="Arrivée Chine",B245&gt;=#REF!,B245&lt;=#REF!),(D245-C245)+(F245-E245)-#REF!,IF(AND(H245="Déplacement",N245="Arrivée Chine",B245&gt;#REF!,B245&lt;#REF!),(D245-C245)+(F245-E245)-#REF!,IF(AND(H245="Déplacement",N245="Arrivée Chine",B245&gt;#REF!),(D245-C245)+(F245-E245)-#REF!,IF(AND(H245="Déplacement",((D245-C245)+(F245-E245))&lt;I245),I245,IF(AND(H245="Déplacement",N245="Arrivée Chine",B245&lt;#REF!),(D245-C245)+(F245-E245)-#REF!,IF(AND(H245="Déplacement",N245="Retour Chine",B245&gt;=#REF!,B245&lt;=#REF!),(D245-C245)+(F245-E245)+#REF!,IF(AND(H245="Déplacement",N245="Retour Chine",B245&gt;#REF!,B245&lt;#REF!),(D245-C245)+(F245-E245)+#REF!,IF(AND(H245="Déplacement",N245="Retour Chine",B245&gt;#REF!),(D245-C245)+(F245-E245)+#REF!,IF(AND(H245="Déplacement",((D245-C245)+(F245-E245))&lt;I245),I245,IF(AND(H245="Déplacement",N245="Retour Chine",B245&lt;#REF!),(D245-C245)+(F245-E245)+#REF!,(D245-C245)+(F245-E245))))))))))))</f>
        <v>#REF!</v>
      </c>
      <c r="K245" s="153" t="e">
        <f>IF(L245&gt;0,#REF!-L245,0)</f>
        <v>#REF!</v>
      </c>
      <c r="L245" s="154" t="e">
        <f>IF(OR(H245="Recup"),#REF!-J245,#REF!)</f>
        <v>#REF!</v>
      </c>
      <c r="M245" s="199"/>
      <c r="N245" s="200"/>
      <c r="O245" s="149" t="e">
        <f t="shared" si="19"/>
        <v>#REF!</v>
      </c>
      <c r="P245" s="150" t="str">
        <f t="shared" si="20"/>
        <v/>
      </c>
      <c r="Q245" s="361"/>
      <c r="R245" s="381"/>
      <c r="S245" s="201"/>
      <c r="T245" s="397"/>
      <c r="U245" s="386"/>
      <c r="V245" s="113" t="s">
        <v>3</v>
      </c>
      <c r="W245" s="114" t="e">
        <f>IF(G241="Enceinte",(SUM(L241:L245))-COUNTIF(H241:H245,"Recup")*#REF!,SUM(L241:L245))</f>
        <v>#REF!</v>
      </c>
      <c r="X245" s="115" t="s">
        <v>59</v>
      </c>
      <c r="Y245" s="116">
        <f>COUNTIF(H241:H245,"sans solde")</f>
        <v>0</v>
      </c>
      <c r="Z245" s="328" t="s">
        <v>148</v>
      </c>
      <c r="AB245" s="159" t="s">
        <v>3</v>
      </c>
      <c r="AC245" s="160" t="e">
        <f t="shared" si="22"/>
        <v>#REF!</v>
      </c>
    </row>
    <row r="246" spans="1:29" s="41" customFormat="1" ht="15.75" hidden="1" thickBot="1" x14ac:dyDescent="0.3">
      <c r="A246" s="143" t="s">
        <v>60</v>
      </c>
      <c r="B246" s="144">
        <v>43323</v>
      </c>
      <c r="C246" s="203"/>
      <c r="D246" s="204"/>
      <c r="E246" s="204"/>
      <c r="F246" s="205"/>
      <c r="G246" s="378"/>
      <c r="H246" s="206"/>
      <c r="I246" s="146">
        <f>IF(H246="Normal",#REF!,IF(H246="Recup",#REF!,IF(H246="CP journée",#REF!,IF(H246="Enceinte",#REF!,IF(H246="temps partiel",#REF!,IF(H246="Sans solde",#REF!,IF(H246="Arrêt",#REF!,IF(H246="CP matin",#REF!,IF(H246="Déplacement",#REF!,IF(H246="CP Après-midi",#REF!,IF(H246="Férié",#REF!,IF(H246="Maternité",#REF!,0))))))))))))</f>
        <v>0</v>
      </c>
      <c r="J246" s="145" t="e">
        <f>IF(H246="Demi CP",I246,IF(AND(H246="Déplacement",N246="Arrivée Chine",B246&gt;=#REF!,B246&lt;=#REF!),(D246-C246)+(F246-E246)-#REF!,IF(AND(H246="Déplacement",N246="Arrivée Chine",B246&gt;#REF!,B246&lt;#REF!),(D246-C246)+(F246-E246)-#REF!,IF(AND(H246="Déplacement",N246="Arrivée Chine",B246&gt;#REF!),(D246-C246)+(F246-E246)-#REF!,IF(AND(H246="Déplacement",((D246-C246)+(F246-E246))&lt;I246),I246,IF(AND(H246="Déplacement",N246="Arrivée Chine",B246&lt;#REF!),(D246-C246)+(F246-E246)-#REF!,IF(AND(H246="Déplacement",N246="Retour Chine",B246&gt;=#REF!,B246&lt;=#REF!),(D246-C246)+(F246-E246)+#REF!,IF(AND(H246="Déplacement",N246="Retour Chine",B246&gt;#REF!,B246&lt;#REF!),(D246-C246)+(F246-E246)+#REF!,IF(AND(H246="Déplacement",N246="Retour Chine",B246&gt;#REF!),(D246-C246)+(F246-E246)+#REF!,IF(AND(H246="Déplacement",((D246-C246)+(F246-E246))&lt;I246),I246,IF(AND(H246="Déplacement",N246="Retour Chine",B246&lt;#REF!),(D246-C246)+(F246-E246)+#REF!,(D246-C246)+(F246-E246))))))))))))</f>
        <v>#REF!</v>
      </c>
      <c r="K246" s="161" t="e">
        <f>IF(L246&gt;0,#REF!-L246,0)</f>
        <v>#REF!</v>
      </c>
      <c r="L246" s="162" t="e">
        <f>IF(OR(H246="Recup"),#REF!-J246,#REF!)</f>
        <v>#REF!</v>
      </c>
      <c r="M246" s="199"/>
      <c r="N246" s="200"/>
      <c r="O246" s="149" t="e">
        <f t="shared" si="19"/>
        <v>#REF!</v>
      </c>
      <c r="P246" s="150" t="str">
        <f t="shared" si="20"/>
        <v/>
      </c>
      <c r="Q246" s="361"/>
      <c r="R246" s="381"/>
      <c r="S246" s="201"/>
      <c r="T246" s="397"/>
      <c r="U246" s="386"/>
      <c r="V246" s="119" t="s">
        <v>61</v>
      </c>
      <c r="W246" s="120" t="e">
        <f>IF(AND(G241="Temps partiel",Y243&gt;0),Y243-W247-W243-W244,0)</f>
        <v>#REF!</v>
      </c>
      <c r="X246" s="121" t="s">
        <v>62</v>
      </c>
      <c r="Y246" s="122">
        <f>COUNTIF(H241:H245,"CP journée")+(COUNTIF(H241:H245,"CP matin"))/2+(COUNTIF(H241:H245,"CP Après-midi"))/2</f>
        <v>5</v>
      </c>
      <c r="Z246" s="329"/>
      <c r="AB246" s="163" t="s">
        <v>61</v>
      </c>
      <c r="AC246" s="152" t="e">
        <f t="shared" si="22"/>
        <v>#REF!</v>
      </c>
    </row>
    <row r="247" spans="1:29" s="41" customFormat="1" ht="15.75" hidden="1" thickBot="1" x14ac:dyDescent="0.3">
      <c r="A247" s="164" t="s">
        <v>64</v>
      </c>
      <c r="B247" s="165">
        <v>43324</v>
      </c>
      <c r="C247" s="207"/>
      <c r="D247" s="208"/>
      <c r="E247" s="208"/>
      <c r="F247" s="209"/>
      <c r="G247" s="379"/>
      <c r="H247" s="210"/>
      <c r="I247" s="166">
        <f>IF(H247="Normal",#REF!,IF(H247="Recup",#REF!,IF(H247="CP journée",#REF!,IF(H247="Enceinte",#REF!,IF(H247="temps partiel",#REF!,IF(H247="Sans solde",#REF!,IF(H247="Arrêt",#REF!,IF(H247="CP matin",#REF!,IF(H247="Déplacement",#REF!,IF(H247="CP Après-midi",#REF!,IF(H247="Férié",#REF!,IF(H247="Maternité",#REF!,0))))))))))))</f>
        <v>0</v>
      </c>
      <c r="J247" s="167" t="e">
        <f>IF(H247="Demi CP",I247,IF(AND(H247="Déplacement",N247="Arrivée Chine",B247&gt;=#REF!,B247&lt;=#REF!),(D247-C247)+(F247-E247)-#REF!,IF(AND(H247="Déplacement",N247="Arrivée Chine",B247&gt;#REF!,B247&lt;#REF!),(D247-C247)+(F247-E247)-#REF!,IF(AND(H247="Déplacement",N247="Arrivée Chine",B247&gt;#REF!),(D247-C247)+(F247-E247)-#REF!,IF(AND(H247="Déplacement",((D247-C247)+(F247-E247))&lt;I247),I247,IF(AND(H247="Déplacement",N247="Arrivée Chine",B247&lt;#REF!),(D247-C247)+(F247-E247)-#REF!,IF(AND(H247="Déplacement",N247="Retour Chine",B247&gt;=#REF!,B247&lt;=#REF!),(D247-C247)+(F247-E247)+#REF!,IF(AND(H247="Déplacement",N247="Retour Chine",B247&gt;#REF!,B247&lt;#REF!),(D247-C247)+(F247-E247)+#REF!,IF(AND(H247="Déplacement",N247="Retour Chine",B247&gt;#REF!),(D247-C247)+(F247-E247)+#REF!,IF(AND(H247="Déplacement",((D247-C247)+(F247-E247))&lt;I247),I247,IF(AND(H247="Déplacement",N247="Retour Chine",B247&lt;#REF!),(D247-C247)+(F247-E247)+#REF!,(D247-C247)+(F247-E247))))))))))))</f>
        <v>#REF!</v>
      </c>
      <c r="K247" s="168" t="e">
        <f>IF(L247&gt;0,#REF!-L247,0)</f>
        <v>#REF!</v>
      </c>
      <c r="L247" s="169" t="e">
        <f>IF(OR(H247="Recup"),#REF!-J247,#REF!)</f>
        <v>#REF!</v>
      </c>
      <c r="M247" s="211"/>
      <c r="N247" s="212"/>
      <c r="O247" s="170" t="e">
        <f t="shared" si="19"/>
        <v>#REF!</v>
      </c>
      <c r="P247" s="171" t="str">
        <f t="shared" si="20"/>
        <v/>
      </c>
      <c r="Q247" s="362"/>
      <c r="R247" s="382"/>
      <c r="S247" s="213"/>
      <c r="T247" s="397"/>
      <c r="U247" s="387"/>
      <c r="V247" s="129" t="s">
        <v>65</v>
      </c>
      <c r="W247" s="130" t="e">
        <f>IF(AND(G241="Temps partiel",Y243&gt;3),Y243-3-W243-W244,0)</f>
        <v>#REF!</v>
      </c>
      <c r="X247" s="131" t="s">
        <v>66</v>
      </c>
      <c r="Y247" s="132" t="e">
        <f>W241+(W242*1.25)+(W243*1.5)+(W244*2)+(W246*1.1)+(W247*1.25)</f>
        <v>#REF!</v>
      </c>
      <c r="Z247" s="294" t="e">
        <f>IF(SUM(J241:J247)*24-SUM(I241:I247)*24&lt;0,(SUM(J241:J247)*24-SUM(I241:I247)*24),0)</f>
        <v>#REF!</v>
      </c>
      <c r="AB247" s="172" t="s">
        <v>65</v>
      </c>
      <c r="AC247" s="152" t="e">
        <f t="shared" si="22"/>
        <v>#REF!</v>
      </c>
    </row>
    <row r="248" spans="1:29" s="41" customFormat="1" ht="30" hidden="1" customHeight="1" x14ac:dyDescent="0.3">
      <c r="A248" s="173" t="s">
        <v>43</v>
      </c>
      <c r="B248" s="134">
        <v>43325</v>
      </c>
      <c r="C248" s="188"/>
      <c r="D248" s="189"/>
      <c r="E248" s="189"/>
      <c r="F248" s="190"/>
      <c r="G248" s="377"/>
      <c r="H248" s="191" t="s">
        <v>143</v>
      </c>
      <c r="I248" s="136" t="e">
        <f>IF(H248="Normal",#REF!,IF(H248="Recup",#REF!,IF(H248="CP journée",#REF!,IF(H248="Enceinte",#REF!,IF(H248="temps partiel",#REF!,IF(H248="Sans solde",#REF!,IF(H248="Arrêt",#REF!,IF(H248="CP matin",#REF!,IF(H248="Déplacement",#REF!,IF(H248="CP Après-midi",#REF!,IF(H248="Férié",#REF!,IF(H248="Maternité",#REF!,0))))))))))))</f>
        <v>#REF!</v>
      </c>
      <c r="J248" s="135" t="e">
        <f>IF(H248="Demi CP",I248,IF(AND(H248="Déplacement",N248="Arrivée Chine",B248&gt;=#REF!,B248&lt;=#REF!),(D248-C248)+(F248-E248)-#REF!,IF(AND(H248="Déplacement",N248="Arrivée Chine",B248&gt;#REF!,B248&lt;#REF!),(D248-C248)+(F248-E248)-#REF!,IF(AND(H248="Déplacement",N248="Arrivée Chine",B248&gt;#REF!),(D248-C248)+(F248-E248)-#REF!,IF(AND(H248="Déplacement",((D248-C248)+(F248-E248))&lt;I248),I248,IF(AND(H248="Déplacement",N248="Arrivée Chine",B248&lt;#REF!),(D248-C248)+(F248-E248)-#REF!,IF(AND(H248="Déplacement",N248="Retour Chine",B248&gt;=#REF!,B248&lt;=#REF!),(D248-C248)+(F248-E248)+#REF!,IF(AND(H248="Déplacement",N248="Retour Chine",B248&gt;#REF!,B248&lt;#REF!),(D248-C248)+(F248-E248)+#REF!,IF(AND(H248="Déplacement",N248="Retour Chine",B248&gt;#REF!),(D248-C248)+(F248-E248)+#REF!,IF(AND(H248="Déplacement",((D248-C248)+(F248-E248))&lt;I248),I248,IF(AND(H248="Déplacement",N248="Retour Chine",B248&lt;#REF!),(D248-C248)+(F248-E248)+#REF!,(D248-C248)+(F248-E248))))))))))))</f>
        <v>#REF!</v>
      </c>
      <c r="K248" s="137" t="e">
        <f>IF(L248&gt;0,#REF!-L248,0)</f>
        <v>#REF!</v>
      </c>
      <c r="L248" s="138" t="e">
        <f>IF(OR(H248="Recup"),#REF!-J248,#REF!)</f>
        <v>#REF!</v>
      </c>
      <c r="M248" s="192"/>
      <c r="N248" s="193"/>
      <c r="O248" s="139" t="e">
        <f t="shared" si="19"/>
        <v>#REF!</v>
      </c>
      <c r="P248" s="140" t="str">
        <f t="shared" si="20"/>
        <v/>
      </c>
      <c r="Q248" s="360" t="s">
        <v>45</v>
      </c>
      <c r="R248" s="380" t="s">
        <v>46</v>
      </c>
      <c r="S248" s="194"/>
      <c r="T248" s="396" t="s">
        <v>109</v>
      </c>
      <c r="U248" s="385" t="s">
        <v>113</v>
      </c>
      <c r="V248" s="86" t="s">
        <v>49</v>
      </c>
      <c r="W248" s="87" t="e">
        <f>IF(AND(G248="",(Y250)&gt;0),Y250-W249-W250,IF(AND(G248="Enceinte",(Y250)&gt;0),Y250-W249-W250,0))</f>
        <v>#REF!</v>
      </c>
      <c r="X248" s="88" t="s">
        <v>34</v>
      </c>
      <c r="Y248" s="89" t="e">
        <f>(SUM(I248:I252)*24+SUM(K248:K252)*24)</f>
        <v>#REF!</v>
      </c>
      <c r="Z248" s="90" t="s">
        <v>50</v>
      </c>
      <c r="AB248" s="174" t="s">
        <v>34</v>
      </c>
      <c r="AC248" s="152" t="e">
        <f t="shared" ref="AC248:AC253" si="23">Y234+Y241+Y248+Y255</f>
        <v>#REF!</v>
      </c>
    </row>
    <row r="249" spans="1:29" s="41" customFormat="1" ht="15.75" hidden="1" thickBot="1" x14ac:dyDescent="0.3">
      <c r="A249" s="143" t="s">
        <v>51</v>
      </c>
      <c r="B249" s="144">
        <v>43326</v>
      </c>
      <c r="C249" s="195"/>
      <c r="D249" s="196"/>
      <c r="E249" s="196"/>
      <c r="F249" s="197"/>
      <c r="G249" s="378"/>
      <c r="H249" s="198" t="s">
        <v>143</v>
      </c>
      <c r="I249" s="146" t="e">
        <f>IF(H249="Normal",#REF!,IF(H249="Recup",#REF!,IF(H249="CP journée",#REF!,IF(H249="Enceinte",#REF!,IF(H249="temps partiel",#REF!,IF(H249="Sans solde",#REF!,IF(H249="Arrêt",#REF!,IF(H249="CP matin",#REF!,IF(H249="Déplacement",#REF!,IF(H249="CP Après-midi",#REF!,IF(H249="Férié",#REF!,IF(H249="Maternité",#REF!,0))))))))))))</f>
        <v>#REF!</v>
      </c>
      <c r="J249" s="145" t="e">
        <f>IF(H249="Demi CP",I249,IF(AND(H249="Déplacement",N249="Arrivée Chine",B249&gt;=#REF!,B249&lt;=#REF!),(D249-C249)+(F249-E249)-#REF!,IF(AND(H249="Déplacement",N249="Arrivée Chine",B249&gt;#REF!,B249&lt;#REF!),(D249-C249)+(F249-E249)-#REF!,IF(AND(H249="Déplacement",N249="Arrivée Chine",B249&gt;#REF!),(D249-C249)+(F249-E249)-#REF!,IF(AND(H249="Déplacement",((D249-C249)+(F249-E249))&lt;I249),I249,IF(AND(H249="Déplacement",N249="Arrivée Chine",B249&lt;#REF!),(D249-C249)+(F249-E249)-#REF!,IF(AND(H249="Déplacement",N249="Retour Chine",B249&gt;=#REF!,B249&lt;=#REF!),(D249-C249)+(F249-E249)+#REF!,IF(AND(H249="Déplacement",N249="Retour Chine",B249&gt;#REF!,B249&lt;#REF!),(D249-C249)+(F249-E249)+#REF!,IF(AND(H249="Déplacement",N249="Retour Chine",B249&gt;#REF!),(D249-C249)+(F249-E249)+#REF!,IF(AND(H249="Déplacement",((D249-C249)+(F249-E249))&lt;I249),I249,IF(AND(H249="Déplacement",N249="Retour Chine",B249&lt;#REF!),(D249-C249)+(F249-E249)+#REF!,(D249-C249)+(F249-E249))))))))))))</f>
        <v>#REF!</v>
      </c>
      <c r="K249" s="147" t="e">
        <f>IF(L249&gt;0,#REF!-L249,0)</f>
        <v>#REF!</v>
      </c>
      <c r="L249" s="148" t="e">
        <f>IF(OR(H249="Recup"),#REF!-J249,#REF!)</f>
        <v>#REF!</v>
      </c>
      <c r="M249" s="199"/>
      <c r="N249" s="200"/>
      <c r="O249" s="149" t="e">
        <f t="shared" si="19"/>
        <v>#REF!</v>
      </c>
      <c r="P249" s="150" t="str">
        <f t="shared" si="20"/>
        <v/>
      </c>
      <c r="Q249" s="361"/>
      <c r="R249" s="381"/>
      <c r="S249" s="201"/>
      <c r="T249" s="397"/>
      <c r="U249" s="386"/>
      <c r="V249" s="97" t="s">
        <v>52</v>
      </c>
      <c r="W249" s="98" t="e">
        <f>IF(AND(G248="",(Y249-35)&gt;0),(Y249-35-W250-W251),IF(AND(G248="Enceinte",(Y249-35)&gt;0),(Y249-35-W250-W251),0))</f>
        <v>#REF!</v>
      </c>
      <c r="X249" s="99" t="s">
        <v>35</v>
      </c>
      <c r="Y249" s="100" t="e">
        <f>(SUM(J248:J254))*24-(SUM(O248:O254))*24</f>
        <v>#REF!</v>
      </c>
      <c r="Z249" s="101">
        <f>SUM(P248:P254)</f>
        <v>0</v>
      </c>
      <c r="AB249" s="174" t="s">
        <v>35</v>
      </c>
      <c r="AC249" s="152" t="e">
        <f t="shared" si="23"/>
        <v>#REF!</v>
      </c>
    </row>
    <row r="250" spans="1:29" s="41" customFormat="1" ht="15.75" hidden="1" thickBot="1" x14ac:dyDescent="0.3">
      <c r="A250" s="143" t="s">
        <v>53</v>
      </c>
      <c r="B250" s="144">
        <v>43327</v>
      </c>
      <c r="C250" s="195"/>
      <c r="D250" s="196"/>
      <c r="E250" s="196"/>
      <c r="F250" s="197"/>
      <c r="G250" s="378"/>
      <c r="H250" s="198" t="s">
        <v>150</v>
      </c>
      <c r="I250" s="146" t="e">
        <f>IF(H250="Normal",#REF!,IF(H250="Recup",#REF!,IF(H250="CP journée",#REF!,IF(H250="Enceinte",#REF!,IF(H250="temps partiel",#REF!,IF(H250="Sans solde",#REF!,IF(H250="Arrêt",#REF!,IF(H250="CP matin",#REF!,IF(H250="Déplacement",#REF!,IF(H250="CP Après-midi",#REF!,IF(H250="Férié",#REF!,IF(H250="Maternité",#REF!,0))))))))))))</f>
        <v>#REF!</v>
      </c>
      <c r="J250" s="145" t="e">
        <f>IF(H250="Demi CP",I250,IF(AND(H250="Déplacement",N250="Arrivée Chine",B250&gt;=#REF!,B250&lt;=#REF!),(D250-C250)+(F250-E250)-#REF!,IF(AND(H250="Déplacement",N250="Arrivée Chine",B250&gt;#REF!,B250&lt;#REF!),(D250-C250)+(F250-E250)-#REF!,IF(AND(H250="Déplacement",N250="Arrivée Chine",B250&gt;#REF!),(D250-C250)+(F250-E250)-#REF!,IF(AND(H250="Déplacement",((D250-C250)+(F250-E250))&lt;I250),I250,IF(AND(H250="Déplacement",N250="Arrivée Chine",B250&lt;#REF!),(D250-C250)+(F250-E250)-#REF!,IF(AND(H250="Déplacement",N250="Retour Chine",B250&gt;=#REF!,B250&lt;=#REF!),(D250-C250)+(F250-E250)+#REF!,IF(AND(H250="Déplacement",N250="Retour Chine",B250&gt;#REF!,B250&lt;#REF!),(D250-C250)+(F250-E250)+#REF!,IF(AND(H250="Déplacement",N250="Retour Chine",B250&gt;#REF!),(D250-C250)+(F250-E250)+#REF!,IF(AND(H250="Déplacement",((D250-C250)+(F250-E250))&lt;I250),I250,IF(AND(H250="Déplacement",N250="Retour Chine",B250&lt;#REF!),(D250-C250)+(F250-E250)+#REF!,(D250-C250)+(F250-E250))))))))))))</f>
        <v>#REF!</v>
      </c>
      <c r="K250" s="153" t="e">
        <f>IF(L250&gt;0,#REF!-L250,0)</f>
        <v>#REF!</v>
      </c>
      <c r="L250" s="154" t="e">
        <f>IF(OR(H250="Recup"),#REF!-J250,#REF!)</f>
        <v>#REF!</v>
      </c>
      <c r="M250" s="199"/>
      <c r="N250" s="200"/>
      <c r="O250" s="149" t="e">
        <f t="shared" si="19"/>
        <v>#REF!</v>
      </c>
      <c r="P250" s="150" t="str">
        <f t="shared" si="20"/>
        <v/>
      </c>
      <c r="Q250" s="361"/>
      <c r="R250" s="381"/>
      <c r="S250" s="201"/>
      <c r="T250" s="397"/>
      <c r="U250" s="386"/>
      <c r="V250" s="104">
        <v>0.5</v>
      </c>
      <c r="W250" s="98" t="e">
        <f>IF((Y249-43)&lt;0,0,(Y249-43))</f>
        <v>#REF!</v>
      </c>
      <c r="X250" s="105" t="s">
        <v>54</v>
      </c>
      <c r="Y250" s="106" t="e">
        <f>(Y249-Y248)-J254*24</f>
        <v>#REF!</v>
      </c>
      <c r="Z250" s="107" t="s">
        <v>55</v>
      </c>
      <c r="AB250" s="174" t="s">
        <v>54</v>
      </c>
      <c r="AC250" s="152" t="e">
        <f t="shared" si="23"/>
        <v>#REF!</v>
      </c>
    </row>
    <row r="251" spans="1:29" s="41" customFormat="1" ht="15.75" hidden="1" thickBot="1" x14ac:dyDescent="0.3">
      <c r="A251" s="143" t="s">
        <v>56</v>
      </c>
      <c r="B251" s="144">
        <v>43328</v>
      </c>
      <c r="C251" s="195"/>
      <c r="D251" s="196"/>
      <c r="E251" s="196"/>
      <c r="F251" s="197"/>
      <c r="G251" s="378"/>
      <c r="H251" s="202" t="s">
        <v>143</v>
      </c>
      <c r="I251" s="146" t="e">
        <f>IF(H251="Normal",#REF!,IF(H251="Recup",#REF!,IF(H251="CP journée",#REF!,IF(H251="Enceinte",#REF!,IF(H251="temps partiel",#REF!,IF(H251="Sans solde",#REF!,IF(H251="Arrêt",#REF!,IF(H251="CP matin",#REF!,IF(H251="Déplacement",#REF!,IF(H251="CP Après-midi",#REF!,IF(H251="Férié",#REF!,IF(H251="Maternité",#REF!,0))))))))))))</f>
        <v>#REF!</v>
      </c>
      <c r="J251" s="145" t="e">
        <f>IF(H251="Demi CP",I251,IF(AND(H251="Déplacement",N251="Arrivée Chine",B251&gt;=#REF!,B251&lt;=#REF!),(D251-C251)+(F251-E251)-#REF!,IF(AND(H251="Déplacement",N251="Arrivée Chine",B251&gt;#REF!,B251&lt;#REF!),(D251-C251)+(F251-E251)-#REF!,IF(AND(H251="Déplacement",N251="Arrivée Chine",B251&gt;#REF!),(D251-C251)+(F251-E251)-#REF!,IF(AND(H251="Déplacement",((D251-C251)+(F251-E251))&lt;I251),I251,IF(AND(H251="Déplacement",N251="Arrivée Chine",B251&lt;#REF!),(D251-C251)+(F251-E251)-#REF!,IF(AND(H251="Déplacement",N251="Retour Chine",B251&gt;=#REF!,B251&lt;=#REF!),(D251-C251)+(F251-E251)+#REF!,IF(AND(H251="Déplacement",N251="Retour Chine",B251&gt;#REF!,B251&lt;#REF!),(D251-C251)+(F251-E251)+#REF!,IF(AND(H251="Déplacement",N251="Retour Chine",B251&gt;#REF!),(D251-C251)+(F251-E251)+#REF!,IF(AND(H251="Déplacement",((D251-C251)+(F251-E251))&lt;I251),I251,IF(AND(H251="Déplacement",N251="Retour Chine",B251&lt;#REF!),(D251-C251)+(F251-E251)+#REF!,(D251-C251)+(F251-E251))))))))))))</f>
        <v>#REF!</v>
      </c>
      <c r="K251" s="156" t="e">
        <f>IF(L251&gt;0,#REF!-L251,0)</f>
        <v>#REF!</v>
      </c>
      <c r="L251" s="157" t="e">
        <f>IF(OR(H251="Recup"),#REF!-J251,#REF!)</f>
        <v>#REF!</v>
      </c>
      <c r="M251" s="199"/>
      <c r="N251" s="200"/>
      <c r="O251" s="149" t="e">
        <f t="shared" si="19"/>
        <v>#REF!</v>
      </c>
      <c r="P251" s="150" t="str">
        <f t="shared" si="20"/>
        <v/>
      </c>
      <c r="Q251" s="361"/>
      <c r="R251" s="381"/>
      <c r="S251" s="201"/>
      <c r="T251" s="397"/>
      <c r="U251" s="386"/>
      <c r="V251" s="110">
        <v>1</v>
      </c>
      <c r="W251" s="98" t="e">
        <f>IF(M254="",J254*24,0)</f>
        <v>#REF!</v>
      </c>
      <c r="X251" s="111" t="s">
        <v>57</v>
      </c>
      <c r="Y251" s="112">
        <f>COUNTIF(H248:H252,"Arrêt")</f>
        <v>0</v>
      </c>
      <c r="Z251" s="107">
        <f>COUNTIF(H248:H252,"Férié")</f>
        <v>1</v>
      </c>
      <c r="AB251" s="175" t="s">
        <v>57</v>
      </c>
      <c r="AC251" s="152">
        <f t="shared" si="23"/>
        <v>0</v>
      </c>
    </row>
    <row r="252" spans="1:29" s="41" customFormat="1" ht="15.75" hidden="1" customHeight="1" thickBot="1" x14ac:dyDescent="0.3">
      <c r="A252" s="143" t="s">
        <v>58</v>
      </c>
      <c r="B252" s="144">
        <v>43329</v>
      </c>
      <c r="C252" s="195"/>
      <c r="D252" s="196"/>
      <c r="E252" s="196"/>
      <c r="F252" s="197"/>
      <c r="G252" s="378"/>
      <c r="H252" s="198" t="s">
        <v>143</v>
      </c>
      <c r="I252" s="146" t="e">
        <f>IF(H252="Normal",#REF!,IF(H252="Recup",#REF!,IF(H252="CP journée",#REF!,IF(H252="Enceinte",#REF!,IF(H252="temps partiel",#REF!,IF(H252="Sans solde",#REF!,IF(H252="Arrêt",#REF!,IF(H252="CP matin",#REF!,IF(H252="Déplacement",#REF!,IF(H252="CP Après-midi",#REF!,IF(H252="Férié",#REF!,IF(H252="Maternité",#REF!,0))))))))))))</f>
        <v>#REF!</v>
      </c>
      <c r="J252" s="145" t="e">
        <f>IF(H252="Demi CP",I252,IF(AND(H252="Déplacement",N252="Arrivée Chine",B252&gt;=#REF!,B252&lt;=#REF!),(D252-C252)+(F252-E252)-#REF!,IF(AND(H252="Déplacement",N252="Arrivée Chine",B252&gt;#REF!,B252&lt;#REF!),(D252-C252)+(F252-E252)-#REF!,IF(AND(H252="Déplacement",N252="Arrivée Chine",B252&gt;#REF!),(D252-C252)+(F252-E252)-#REF!,IF(AND(H252="Déplacement",((D252-C252)+(F252-E252))&lt;I252),I252,IF(AND(H252="Déplacement",N252="Arrivée Chine",B252&lt;#REF!),(D252-C252)+(F252-E252)-#REF!,IF(AND(H252="Déplacement",N252="Retour Chine",B252&gt;=#REF!,B252&lt;=#REF!),(D252-C252)+(F252-E252)+#REF!,IF(AND(H252="Déplacement",N252="Retour Chine",B252&gt;#REF!,B252&lt;#REF!),(D252-C252)+(F252-E252)+#REF!,IF(AND(H252="Déplacement",N252="Retour Chine",B252&gt;#REF!),(D252-C252)+(F252-E252)+#REF!,IF(AND(H252="Déplacement",((D252-C252)+(F252-E252))&lt;I252),I252,IF(AND(H252="Déplacement",N252="Retour Chine",B252&lt;#REF!),(D252-C252)+(F252-E252)+#REF!,(D252-C252)+(F252-E252))))))))))))</f>
        <v>#REF!</v>
      </c>
      <c r="K252" s="153" t="e">
        <f>IF(L252&gt;0,#REF!-L252,0)</f>
        <v>#REF!</v>
      </c>
      <c r="L252" s="154" t="e">
        <f>IF(OR(H252="Recup"),#REF!-J252,#REF!)</f>
        <v>#REF!</v>
      </c>
      <c r="M252" s="199"/>
      <c r="N252" s="200"/>
      <c r="O252" s="149" t="e">
        <f t="shared" si="19"/>
        <v>#REF!</v>
      </c>
      <c r="P252" s="150" t="str">
        <f t="shared" si="20"/>
        <v/>
      </c>
      <c r="Q252" s="361"/>
      <c r="R252" s="381"/>
      <c r="S252" s="201"/>
      <c r="T252" s="397"/>
      <c r="U252" s="386"/>
      <c r="V252" s="113" t="s">
        <v>3</v>
      </c>
      <c r="W252" s="114" t="e">
        <f>IF(G248="Enceinte",(SUM(L248:L252))-COUNTIF(H248:H252,"Recup")*#REF!,SUM(L248:L252))</f>
        <v>#REF!</v>
      </c>
      <c r="X252" s="115" t="s">
        <v>59</v>
      </c>
      <c r="Y252" s="116">
        <f>COUNTIF(H248:H252,"sans solde")</f>
        <v>0</v>
      </c>
      <c r="Z252" s="328" t="s">
        <v>148</v>
      </c>
      <c r="AB252" s="176" t="s">
        <v>59</v>
      </c>
      <c r="AC252" s="152">
        <f t="shared" si="23"/>
        <v>0</v>
      </c>
    </row>
    <row r="253" spans="1:29" s="41" customFormat="1" ht="15.75" hidden="1" thickBot="1" x14ac:dyDescent="0.3">
      <c r="A253" s="143" t="s">
        <v>60</v>
      </c>
      <c r="B253" s="144">
        <v>43330</v>
      </c>
      <c r="C253" s="203"/>
      <c r="D253" s="204"/>
      <c r="E253" s="204"/>
      <c r="F253" s="205"/>
      <c r="G253" s="378"/>
      <c r="H253" s="206"/>
      <c r="I253" s="146">
        <f>IF(H253="Normal",#REF!,IF(H253="Recup",#REF!,IF(H253="CP journée",#REF!,IF(H253="Enceinte",#REF!,IF(H253="temps partiel",#REF!,IF(H253="Sans solde",#REF!,IF(H253="Arrêt",#REF!,IF(H253="CP matin",#REF!,IF(H253="Déplacement",#REF!,IF(H253="CP Après-midi",#REF!,IF(H253="Férié",#REF!,IF(H253="Maternité",#REF!,0))))))))))))</f>
        <v>0</v>
      </c>
      <c r="J253" s="145" t="e">
        <f>IF(H253="Demi CP",I253,IF(AND(H253="Déplacement",N253="Arrivée Chine",B253&gt;=#REF!,B253&lt;=#REF!),(D253-C253)+(F253-E253)-#REF!,IF(AND(H253="Déplacement",N253="Arrivée Chine",B253&gt;#REF!,B253&lt;#REF!),(D253-C253)+(F253-E253)-#REF!,IF(AND(H253="Déplacement",N253="Arrivée Chine",B253&gt;#REF!),(D253-C253)+(F253-E253)-#REF!,IF(AND(H253="Déplacement",((D253-C253)+(F253-E253))&lt;I253),I253,IF(AND(H253="Déplacement",N253="Arrivée Chine",B253&lt;#REF!),(D253-C253)+(F253-E253)-#REF!,IF(AND(H253="Déplacement",N253="Retour Chine",B253&gt;=#REF!,B253&lt;=#REF!),(D253-C253)+(F253-E253)+#REF!,IF(AND(H253="Déplacement",N253="Retour Chine",B253&gt;#REF!,B253&lt;#REF!),(D253-C253)+(F253-E253)+#REF!,IF(AND(H253="Déplacement",N253="Retour Chine",B253&gt;#REF!),(D253-C253)+(F253-E253)+#REF!,IF(AND(H253="Déplacement",((D253-C253)+(F253-E253))&lt;I253),I253,IF(AND(H253="Déplacement",N253="Retour Chine",B253&lt;#REF!),(D253-C253)+(F253-E253)+#REF!,(D253-C253)+(F253-E253))))))))))))</f>
        <v>#REF!</v>
      </c>
      <c r="K253" s="161" t="e">
        <f>IF(L253&gt;0,#REF!-L253,0)</f>
        <v>#REF!</v>
      </c>
      <c r="L253" s="162" t="e">
        <f>IF(OR(H253="Recup"),#REF!-J253,#REF!)</f>
        <v>#REF!</v>
      </c>
      <c r="M253" s="199"/>
      <c r="N253" s="200"/>
      <c r="O253" s="149" t="e">
        <f t="shared" si="19"/>
        <v>#REF!</v>
      </c>
      <c r="P253" s="150" t="str">
        <f t="shared" si="20"/>
        <v/>
      </c>
      <c r="Q253" s="361"/>
      <c r="R253" s="381"/>
      <c r="S253" s="201"/>
      <c r="T253" s="397"/>
      <c r="U253" s="386"/>
      <c r="V253" s="119" t="s">
        <v>61</v>
      </c>
      <c r="W253" s="120" t="e">
        <f>IF(AND(G248="Temps partiel",Y250&gt;0),Y250-W254-W250-W251,0)</f>
        <v>#REF!</v>
      </c>
      <c r="X253" s="121" t="s">
        <v>62</v>
      </c>
      <c r="Y253" s="122">
        <f>COUNTIF(H248:H252,"CP journée")+(COUNTIF(H248:H252,"CP matin"))/2+(COUNTIF(H248:H252,"CP Après-midi"))/2</f>
        <v>4</v>
      </c>
      <c r="Z253" s="329"/>
      <c r="AB253" s="177" t="s">
        <v>62</v>
      </c>
      <c r="AC253" s="152">
        <f t="shared" si="23"/>
        <v>14</v>
      </c>
    </row>
    <row r="254" spans="1:29" s="41" customFormat="1" ht="15.75" hidden="1" thickBot="1" x14ac:dyDescent="0.3">
      <c r="A254" s="164" t="s">
        <v>64</v>
      </c>
      <c r="B254" s="165">
        <v>43331</v>
      </c>
      <c r="C254" s="207"/>
      <c r="D254" s="208"/>
      <c r="E254" s="208"/>
      <c r="F254" s="209"/>
      <c r="G254" s="379"/>
      <c r="H254" s="210"/>
      <c r="I254" s="166">
        <f>IF(H254="Normal",#REF!,IF(H254="Recup",#REF!,IF(H254="CP journée",#REF!,IF(H254="Enceinte",#REF!,IF(H254="temps partiel",#REF!,IF(H254="Sans solde",#REF!,IF(H254="Arrêt",#REF!,IF(H254="CP matin",#REF!,IF(H254="Déplacement",#REF!,IF(H254="CP Après-midi",#REF!,IF(H254="Férié",#REF!,IF(H254="Maternité",#REF!,0))))))))))))</f>
        <v>0</v>
      </c>
      <c r="J254" s="167" t="e">
        <f>IF(H254="Demi CP",I254,IF(AND(H254="Déplacement",N254="Arrivée Chine",B254&gt;=#REF!,B254&lt;=#REF!),(D254-C254)+(F254-E254)-#REF!,IF(AND(H254="Déplacement",N254="Arrivée Chine",B254&gt;#REF!,B254&lt;#REF!),(D254-C254)+(F254-E254)-#REF!,IF(AND(H254="Déplacement",N254="Arrivée Chine",B254&gt;#REF!),(D254-C254)+(F254-E254)-#REF!,IF(AND(H254="Déplacement",((D254-C254)+(F254-E254))&lt;I254),I254,IF(AND(H254="Déplacement",N254="Arrivée Chine",B254&lt;#REF!),(D254-C254)+(F254-E254)-#REF!,IF(AND(H254="Déplacement",N254="Retour Chine",B254&gt;=#REF!,B254&lt;=#REF!),(D254-C254)+(F254-E254)+#REF!,IF(AND(H254="Déplacement",N254="Retour Chine",B254&gt;#REF!,B254&lt;#REF!),(D254-C254)+(F254-E254)+#REF!,IF(AND(H254="Déplacement",N254="Retour Chine",B254&gt;#REF!),(D254-C254)+(F254-E254)+#REF!,IF(AND(H254="Déplacement",((D254-C254)+(F254-E254))&lt;I254),I254,IF(AND(H254="Déplacement",N254="Retour Chine",B254&lt;#REF!),(D254-C254)+(F254-E254)+#REF!,(D254-C254)+(F254-E254))))))))))))</f>
        <v>#REF!</v>
      </c>
      <c r="K254" s="168" t="e">
        <f>IF(L254&gt;0,#REF!-L254,0)</f>
        <v>#REF!</v>
      </c>
      <c r="L254" s="169" t="e">
        <f>IF(OR(H254="Recup"),#REF!-J254,#REF!)</f>
        <v>#REF!</v>
      </c>
      <c r="M254" s="211"/>
      <c r="N254" s="212"/>
      <c r="O254" s="170" t="e">
        <f t="shared" si="19"/>
        <v>#REF!</v>
      </c>
      <c r="P254" s="171" t="str">
        <f t="shared" si="20"/>
        <v/>
      </c>
      <c r="Q254" s="362"/>
      <c r="R254" s="382"/>
      <c r="S254" s="213"/>
      <c r="T254" s="397"/>
      <c r="U254" s="387"/>
      <c r="V254" s="129" t="s">
        <v>65</v>
      </c>
      <c r="W254" s="130" t="e">
        <f>IF(AND(G248="Temps partiel",Y250&gt;3),Y250-3-W250-W251,0)</f>
        <v>#REF!</v>
      </c>
      <c r="X254" s="131" t="s">
        <v>66</v>
      </c>
      <c r="Y254" s="132" t="e">
        <f>W248+(W249*1.25)+(W250*1.5)+(W251*2)+(W253*1.1)+(W254*1.25)</f>
        <v>#REF!</v>
      </c>
      <c r="Z254" s="294" t="e">
        <f>IF(SUM(J248:J254)*24-SUM(I248:I254)*24&lt;0,(SUM(J248:J254)*24-SUM(I248:I254)*24),0)</f>
        <v>#REF!</v>
      </c>
      <c r="AB254" s="178" t="s">
        <v>50</v>
      </c>
      <c r="AC254" s="152">
        <f>Z235+Z242+Z249+Z256</f>
        <v>0</v>
      </c>
    </row>
    <row r="255" spans="1:29" s="41" customFormat="1" ht="30" hidden="1" customHeight="1" x14ac:dyDescent="0.3">
      <c r="A255" s="133" t="s">
        <v>43</v>
      </c>
      <c r="B255" s="134">
        <v>43332</v>
      </c>
      <c r="C255" s="188"/>
      <c r="D255" s="189"/>
      <c r="E255" s="189"/>
      <c r="F255" s="190"/>
      <c r="G255" s="377"/>
      <c r="H255" s="191" t="s">
        <v>143</v>
      </c>
      <c r="I255" s="136" t="e">
        <f>IF(H255="Normal",#REF!,IF(H255="Recup",#REF!,IF(H255="CP journée",#REF!,IF(H255="Enceinte",#REF!,IF(H255="temps partiel",#REF!,IF(H255="Sans solde",#REF!,IF(H255="Arrêt",#REF!,IF(H255="CP matin",#REF!,IF(H255="Déplacement",#REF!,IF(H255="CP Après-midi",#REF!,IF(H255="Férié",#REF!,IF(H255="Maternité",#REF!,0))))))))))))</f>
        <v>#REF!</v>
      </c>
      <c r="J255" s="135" t="e">
        <f>IF(H255="Demi CP",I255,IF(AND(H255="Déplacement",N255="Arrivée Chine",B255&gt;=#REF!,B255&lt;=#REF!),(D255-C255)+(F255-E255)-#REF!,IF(AND(H255="Déplacement",N255="Arrivée Chine",B255&gt;#REF!,B255&lt;#REF!),(D255-C255)+(F255-E255)-#REF!,IF(AND(H255="Déplacement",N255="Arrivée Chine",B255&gt;#REF!),(D255-C255)+(F255-E255)-#REF!,IF(AND(H255="Déplacement",((D255-C255)+(F255-E255))&lt;I255),I255,IF(AND(H255="Déplacement",N255="Arrivée Chine",B255&lt;#REF!),(D255-C255)+(F255-E255)-#REF!,IF(AND(H255="Déplacement",N255="Retour Chine",B255&gt;=#REF!,B255&lt;=#REF!),(D255-C255)+(F255-E255)+#REF!,IF(AND(H255="Déplacement",N255="Retour Chine",B255&gt;#REF!,B255&lt;#REF!),(D255-C255)+(F255-E255)+#REF!,IF(AND(H255="Déplacement",N255="Retour Chine",B255&gt;#REF!),(D255-C255)+(F255-E255)+#REF!,IF(AND(H255="Déplacement",((D255-C255)+(F255-E255))&lt;I255),I255,IF(AND(H255="Déplacement",N255="Retour Chine",B255&lt;#REF!),(D255-C255)+(F255-E255)+#REF!,(D255-C255)+(F255-E255))))))))))))</f>
        <v>#REF!</v>
      </c>
      <c r="K255" s="137" t="e">
        <f>IF(L255&gt;0,#REF!-L255,0)</f>
        <v>#REF!</v>
      </c>
      <c r="L255" s="138" t="e">
        <f>IF(OR(H255="Recup"),#REF!-J255,#REF!)</f>
        <v>#REF!</v>
      </c>
      <c r="M255" s="192"/>
      <c r="N255" s="193"/>
      <c r="O255" s="139" t="e">
        <f t="shared" si="19"/>
        <v>#REF!</v>
      </c>
      <c r="P255" s="140" t="str">
        <f t="shared" si="20"/>
        <v/>
      </c>
      <c r="Q255" s="391" t="s">
        <v>45</v>
      </c>
      <c r="R255" s="380" t="s">
        <v>46</v>
      </c>
      <c r="S255" s="194"/>
      <c r="T255" s="396" t="s">
        <v>109</v>
      </c>
      <c r="U255" s="385" t="s">
        <v>114</v>
      </c>
      <c r="V255" s="86" t="s">
        <v>49</v>
      </c>
      <c r="W255" s="87" t="e">
        <f>IF(AND(G255="",(Y257)&gt;0),Y257-W256-W257,IF(AND(G255="Enceinte",(Y257)&gt;0),Y257-W256-W257,0))</f>
        <v>#REF!</v>
      </c>
      <c r="X255" s="88" t="s">
        <v>34</v>
      </c>
      <c r="Y255" s="89" t="e">
        <f>(SUM(I255:I259)*24+SUM(K255:K259)*24)</f>
        <v>#REF!</v>
      </c>
      <c r="Z255" s="90" t="s">
        <v>50</v>
      </c>
      <c r="AB255" s="179"/>
      <c r="AC255" s="179"/>
    </row>
    <row r="256" spans="1:29" s="41" customFormat="1" ht="15.75" hidden="1" thickBot="1" x14ac:dyDescent="0.3">
      <c r="A256" s="143" t="s">
        <v>51</v>
      </c>
      <c r="B256" s="144">
        <v>43333</v>
      </c>
      <c r="C256" s="195"/>
      <c r="D256" s="196"/>
      <c r="E256" s="196"/>
      <c r="F256" s="197"/>
      <c r="G256" s="378"/>
      <c r="H256" s="198" t="s">
        <v>143</v>
      </c>
      <c r="I256" s="146" t="e">
        <f>IF(H256="Normal",#REF!,IF(H256="Recup",#REF!,IF(H256="CP journée",#REF!,IF(H256="Enceinte",#REF!,IF(H256="temps partiel",#REF!,IF(H256="Sans solde",#REF!,IF(H256="Arrêt",#REF!,IF(H256="CP matin",#REF!,IF(H256="Déplacement",#REF!,IF(H256="CP Après-midi",#REF!,IF(H256="Férié",#REF!,IF(H256="Maternité",#REF!,0))))))))))))</f>
        <v>#REF!</v>
      </c>
      <c r="J256" s="145" t="e">
        <f>IF(H256="Demi CP",I256,IF(AND(H256="Déplacement",N256="Arrivée Chine",B256&gt;=#REF!,B256&lt;=#REF!),(D256-C256)+(F256-E256)-#REF!,IF(AND(H256="Déplacement",N256="Arrivée Chine",B256&gt;#REF!,B256&lt;#REF!),(D256-C256)+(F256-E256)-#REF!,IF(AND(H256="Déplacement",N256="Arrivée Chine",B256&gt;#REF!),(D256-C256)+(F256-E256)-#REF!,IF(AND(H256="Déplacement",((D256-C256)+(F256-E256))&lt;I256),I256,IF(AND(H256="Déplacement",N256="Arrivée Chine",B256&lt;#REF!),(D256-C256)+(F256-E256)-#REF!,IF(AND(H256="Déplacement",N256="Retour Chine",B256&gt;=#REF!,B256&lt;=#REF!),(D256-C256)+(F256-E256)+#REF!,IF(AND(H256="Déplacement",N256="Retour Chine",B256&gt;#REF!,B256&lt;#REF!),(D256-C256)+(F256-E256)+#REF!,IF(AND(H256="Déplacement",N256="Retour Chine",B256&gt;#REF!),(D256-C256)+(F256-E256)+#REF!,IF(AND(H256="Déplacement",((D256-C256)+(F256-E256))&lt;I256),I256,IF(AND(H256="Déplacement",N256="Retour Chine",B256&lt;#REF!),(D256-C256)+(F256-E256)+#REF!,(D256-C256)+(F256-E256))))))))))))</f>
        <v>#REF!</v>
      </c>
      <c r="K256" s="147" t="e">
        <f>IF(L256&gt;0,#REF!-L256,0)</f>
        <v>#REF!</v>
      </c>
      <c r="L256" s="148" t="e">
        <f>IF(OR(H256="Recup"),#REF!-J256,#REF!)</f>
        <v>#REF!</v>
      </c>
      <c r="M256" s="199"/>
      <c r="N256" s="200"/>
      <c r="O256" s="149" t="e">
        <f t="shared" si="19"/>
        <v>#REF!</v>
      </c>
      <c r="P256" s="150" t="str">
        <f t="shared" si="20"/>
        <v/>
      </c>
      <c r="Q256" s="361"/>
      <c r="R256" s="381"/>
      <c r="S256" s="201"/>
      <c r="T256" s="397"/>
      <c r="U256" s="386"/>
      <c r="V256" s="97" t="s">
        <v>52</v>
      </c>
      <c r="W256" s="98" t="e">
        <f>IF(AND(G255="",(Y256-35)&gt;0),(Y256-35-W257-W258),IF(AND(G255="Enceinte",(Y256-35)&gt;0),(Y256-35-W257-W258),0))</f>
        <v>#REF!</v>
      </c>
      <c r="X256" s="99" t="s">
        <v>35</v>
      </c>
      <c r="Y256" s="100" t="e">
        <f>(SUM(J255:J261))*24-(SUM(O255:O261))*24</f>
        <v>#REF!</v>
      </c>
      <c r="Z256" s="101">
        <f>SUM(P255:P261)</f>
        <v>0</v>
      </c>
      <c r="AB256" s="394" t="s">
        <v>70</v>
      </c>
      <c r="AC256" s="392" t="e">
        <f>Y240+Y247+Y254+Y261</f>
        <v>#REF!</v>
      </c>
    </row>
    <row r="257" spans="1:29" s="41" customFormat="1" ht="15.75" hidden="1" thickBot="1" x14ac:dyDescent="0.3">
      <c r="A257" s="143" t="s">
        <v>53</v>
      </c>
      <c r="B257" s="144">
        <v>43334</v>
      </c>
      <c r="C257" s="195"/>
      <c r="D257" s="196"/>
      <c r="E257" s="196"/>
      <c r="F257" s="197"/>
      <c r="G257" s="378"/>
      <c r="H257" s="198" t="s">
        <v>143</v>
      </c>
      <c r="I257" s="146" t="e">
        <f>IF(H257="Normal",#REF!,IF(H257="Recup",#REF!,IF(H257="CP journée",#REF!,IF(H257="Enceinte",#REF!,IF(H257="temps partiel",#REF!,IF(H257="Sans solde",#REF!,IF(H257="Arrêt",#REF!,IF(H257="CP matin",#REF!,IF(H257="Déplacement",#REF!,IF(H257="CP Après-midi",#REF!,IF(H257="Férié",#REF!,IF(H257="Maternité",#REF!,0))))))))))))</f>
        <v>#REF!</v>
      </c>
      <c r="J257" s="145" t="e">
        <f>IF(H257="Demi CP",I257,IF(AND(H257="Déplacement",N257="Arrivée Chine",B257&gt;=#REF!,B257&lt;=#REF!),(D257-C257)+(F257-E257)-#REF!,IF(AND(H257="Déplacement",N257="Arrivée Chine",B257&gt;#REF!,B257&lt;#REF!),(D257-C257)+(F257-E257)-#REF!,IF(AND(H257="Déplacement",N257="Arrivée Chine",B257&gt;#REF!),(D257-C257)+(F257-E257)-#REF!,IF(AND(H257="Déplacement",((D257-C257)+(F257-E257))&lt;I257),I257,IF(AND(H257="Déplacement",N257="Arrivée Chine",B257&lt;#REF!),(D257-C257)+(F257-E257)-#REF!,IF(AND(H257="Déplacement",N257="Retour Chine",B257&gt;=#REF!,B257&lt;=#REF!),(D257-C257)+(F257-E257)+#REF!,IF(AND(H257="Déplacement",N257="Retour Chine",B257&gt;#REF!,B257&lt;#REF!),(D257-C257)+(F257-E257)+#REF!,IF(AND(H257="Déplacement",N257="Retour Chine",B257&gt;#REF!),(D257-C257)+(F257-E257)+#REF!,IF(AND(H257="Déplacement",((D257-C257)+(F257-E257))&lt;I257),I257,IF(AND(H257="Déplacement",N257="Retour Chine",B257&lt;#REF!),(D257-C257)+(F257-E257)+#REF!,(D257-C257)+(F257-E257))))))))))))</f>
        <v>#REF!</v>
      </c>
      <c r="K257" s="153" t="e">
        <f>IF(L257&gt;0,#REF!-L257,0)</f>
        <v>#REF!</v>
      </c>
      <c r="L257" s="154" t="e">
        <f>IF(OR(H257="Recup"),#REF!-J257,#REF!)</f>
        <v>#REF!</v>
      </c>
      <c r="M257" s="199"/>
      <c r="N257" s="200"/>
      <c r="O257" s="149" t="e">
        <f t="shared" si="19"/>
        <v>#REF!</v>
      </c>
      <c r="P257" s="150" t="str">
        <f t="shared" si="20"/>
        <v/>
      </c>
      <c r="Q257" s="361"/>
      <c r="R257" s="381"/>
      <c r="S257" s="201"/>
      <c r="T257" s="397"/>
      <c r="U257" s="386"/>
      <c r="V257" s="104">
        <v>0.5</v>
      </c>
      <c r="W257" s="98" t="e">
        <f>IF((Y256-43)&lt;0,0,(Y256-43))</f>
        <v>#REF!</v>
      </c>
      <c r="X257" s="105" t="s">
        <v>54</v>
      </c>
      <c r="Y257" s="106" t="e">
        <f>(Y256-Y255)-J261*24</f>
        <v>#REF!</v>
      </c>
      <c r="Z257" s="107" t="s">
        <v>55</v>
      </c>
      <c r="AB257" s="395"/>
      <c r="AC257" s="393"/>
    </row>
    <row r="258" spans="1:29" s="41" customFormat="1" ht="15.75" hidden="1" thickBot="1" x14ac:dyDescent="0.3">
      <c r="A258" s="143" t="s">
        <v>56</v>
      </c>
      <c r="B258" s="144">
        <v>43335</v>
      </c>
      <c r="C258" s="195"/>
      <c r="D258" s="196"/>
      <c r="E258" s="196"/>
      <c r="F258" s="197"/>
      <c r="G258" s="378"/>
      <c r="H258" s="202" t="s">
        <v>143</v>
      </c>
      <c r="I258" s="146" t="e">
        <f>IF(H258="Normal",#REF!,IF(H258="Recup",#REF!,IF(H258="CP journée",#REF!,IF(H258="Enceinte",#REF!,IF(H258="temps partiel",#REF!,IF(H258="Sans solde",#REF!,IF(H258="Arrêt",#REF!,IF(H258="CP matin",#REF!,IF(H258="Déplacement",#REF!,IF(H258="CP Après-midi",#REF!,IF(H258="Férié",#REF!,IF(H258="Maternité",#REF!,0))))))))))))</f>
        <v>#REF!</v>
      </c>
      <c r="J258" s="145" t="e">
        <f>IF(H258="Demi CP",I258,IF(AND(H258="Déplacement",N258="Arrivée Chine",B258&gt;=#REF!,B258&lt;=#REF!),(D258-C258)+(F258-E258)-#REF!,IF(AND(H258="Déplacement",N258="Arrivée Chine",B258&gt;#REF!,B258&lt;#REF!),(D258-C258)+(F258-E258)-#REF!,IF(AND(H258="Déplacement",N258="Arrivée Chine",B258&gt;#REF!),(D258-C258)+(F258-E258)-#REF!,IF(AND(H258="Déplacement",((D258-C258)+(F258-E258))&lt;I258),I258,IF(AND(H258="Déplacement",N258="Arrivée Chine",B258&lt;#REF!),(D258-C258)+(F258-E258)-#REF!,IF(AND(H258="Déplacement",N258="Retour Chine",B258&gt;=#REF!,B258&lt;=#REF!),(D258-C258)+(F258-E258)+#REF!,IF(AND(H258="Déplacement",N258="Retour Chine",B258&gt;#REF!,B258&lt;#REF!),(D258-C258)+(F258-E258)+#REF!,IF(AND(H258="Déplacement",N258="Retour Chine",B258&gt;#REF!),(D258-C258)+(F258-E258)+#REF!,IF(AND(H258="Déplacement",((D258-C258)+(F258-E258))&lt;I258),I258,IF(AND(H258="Déplacement",N258="Retour Chine",B258&lt;#REF!),(D258-C258)+(F258-E258)+#REF!,(D258-C258)+(F258-E258))))))))))))</f>
        <v>#REF!</v>
      </c>
      <c r="K258" s="156" t="e">
        <f>IF(L258&gt;0,#REF!-L258,0)</f>
        <v>#REF!</v>
      </c>
      <c r="L258" s="157" t="e">
        <f>IF(OR(H258="Recup"),#REF!-J258,#REF!)</f>
        <v>#REF!</v>
      </c>
      <c r="M258" s="199"/>
      <c r="N258" s="200"/>
      <c r="O258" s="149" t="e">
        <f t="shared" si="19"/>
        <v>#REF!</v>
      </c>
      <c r="P258" s="150" t="str">
        <f t="shared" si="20"/>
        <v/>
      </c>
      <c r="Q258" s="361"/>
      <c r="R258" s="381"/>
      <c r="S258" s="201"/>
      <c r="T258" s="397"/>
      <c r="U258" s="386"/>
      <c r="V258" s="110">
        <v>1</v>
      </c>
      <c r="W258" s="98" t="e">
        <f>IF(M261="",J261*24,0)</f>
        <v>#REF!</v>
      </c>
      <c r="X258" s="111" t="s">
        <v>57</v>
      </c>
      <c r="Y258" s="112">
        <f>COUNTIF(H255:H259,"Arrêt")</f>
        <v>0</v>
      </c>
      <c r="Z258" s="107">
        <f>COUNTIF(H255:H259,"Férié")</f>
        <v>0</v>
      </c>
    </row>
    <row r="259" spans="1:29" s="41" customFormat="1" ht="15.75" hidden="1" customHeight="1" thickBot="1" x14ac:dyDescent="0.3">
      <c r="A259" s="143" t="s">
        <v>58</v>
      </c>
      <c r="B259" s="144">
        <v>43336</v>
      </c>
      <c r="C259" s="195"/>
      <c r="D259" s="196"/>
      <c r="E259" s="196"/>
      <c r="F259" s="197"/>
      <c r="G259" s="378"/>
      <c r="H259" s="198" t="s">
        <v>143</v>
      </c>
      <c r="I259" s="146" t="e">
        <f>IF(H259="Normal",#REF!,IF(H259="Recup",#REF!,IF(H259="CP journée",#REF!,IF(H259="Enceinte",#REF!,IF(H259="temps partiel",#REF!,IF(H259="Sans solde",#REF!,IF(H259="Arrêt",#REF!,IF(H259="CP matin",#REF!,IF(H259="Déplacement",#REF!,IF(H259="CP Après-midi",#REF!,IF(H259="Férié",#REF!,IF(H259="Maternité",#REF!,0))))))))))))</f>
        <v>#REF!</v>
      </c>
      <c r="J259" s="145" t="e">
        <f>IF(H259="Demi CP",I259,IF(AND(H259="Déplacement",N259="Arrivée Chine",B259&gt;=#REF!,B259&lt;=#REF!),(D259-C259)+(F259-E259)-#REF!,IF(AND(H259="Déplacement",N259="Arrivée Chine",B259&gt;#REF!,B259&lt;#REF!),(D259-C259)+(F259-E259)-#REF!,IF(AND(H259="Déplacement",N259="Arrivée Chine",B259&gt;#REF!),(D259-C259)+(F259-E259)-#REF!,IF(AND(H259="Déplacement",((D259-C259)+(F259-E259))&lt;I259),I259,IF(AND(H259="Déplacement",N259="Arrivée Chine",B259&lt;#REF!),(D259-C259)+(F259-E259)-#REF!,IF(AND(H259="Déplacement",N259="Retour Chine",B259&gt;=#REF!,B259&lt;=#REF!),(D259-C259)+(F259-E259)+#REF!,IF(AND(H259="Déplacement",N259="Retour Chine",B259&gt;#REF!,B259&lt;#REF!),(D259-C259)+(F259-E259)+#REF!,IF(AND(H259="Déplacement",N259="Retour Chine",B259&gt;#REF!),(D259-C259)+(F259-E259)+#REF!,IF(AND(H259="Déplacement",((D259-C259)+(F259-E259))&lt;I259),I259,IF(AND(H259="Déplacement",N259="Retour Chine",B259&lt;#REF!),(D259-C259)+(F259-E259)+#REF!,(D259-C259)+(F259-E259))))))))))))</f>
        <v>#REF!</v>
      </c>
      <c r="K259" s="153" t="e">
        <f>IF(L259&gt;0,#REF!-L259,0)</f>
        <v>#REF!</v>
      </c>
      <c r="L259" s="154" t="e">
        <f>IF(OR(H259="Recup"),#REF!-J259,#REF!)</f>
        <v>#REF!</v>
      </c>
      <c r="M259" s="199"/>
      <c r="N259" s="200"/>
      <c r="O259" s="149" t="e">
        <f t="shared" si="19"/>
        <v>#REF!</v>
      </c>
      <c r="P259" s="150" t="str">
        <f t="shared" si="20"/>
        <v/>
      </c>
      <c r="Q259" s="361"/>
      <c r="R259" s="381"/>
      <c r="S259" s="201"/>
      <c r="T259" s="397"/>
      <c r="U259" s="386"/>
      <c r="V259" s="113" t="s">
        <v>3</v>
      </c>
      <c r="W259" s="114" t="e">
        <f>IF(G255="Enceinte",(SUM(L255:L259))-COUNTIF(H255:H259,"Recup")*#REF!,SUM(L255:L259))</f>
        <v>#REF!</v>
      </c>
      <c r="X259" s="115" t="s">
        <v>59</v>
      </c>
      <c r="Y259" s="116">
        <f>COUNTIF(H255:H259,"sans solde")</f>
        <v>0</v>
      </c>
      <c r="Z259" s="328" t="s">
        <v>148</v>
      </c>
    </row>
    <row r="260" spans="1:29" s="41" customFormat="1" ht="15.75" hidden="1" thickBot="1" x14ac:dyDescent="0.3">
      <c r="A260" s="143" t="s">
        <v>60</v>
      </c>
      <c r="B260" s="144">
        <v>43337</v>
      </c>
      <c r="C260" s="203"/>
      <c r="D260" s="204"/>
      <c r="E260" s="204"/>
      <c r="F260" s="205"/>
      <c r="G260" s="378"/>
      <c r="H260" s="206"/>
      <c r="I260" s="146">
        <f>IF(H260="Normal",#REF!,IF(H260="Recup",#REF!,IF(H260="CP journée",#REF!,IF(H260="Enceinte",#REF!,IF(H260="temps partiel",#REF!,IF(H260="Sans solde",#REF!,IF(H260="Arrêt",#REF!,IF(H260="CP matin",#REF!,IF(H260="Déplacement",#REF!,IF(H260="CP Après-midi",#REF!,IF(H260="Férié",#REF!,IF(H260="Maternité",#REF!,0))))))))))))</f>
        <v>0</v>
      </c>
      <c r="J260" s="145" t="e">
        <f>IF(H260="Demi CP",I260,IF(AND(H260="Déplacement",N260="Arrivée Chine",B260&gt;=#REF!,B260&lt;=#REF!),(D260-C260)+(F260-E260)-#REF!,IF(AND(H260="Déplacement",N260="Arrivée Chine",B260&gt;#REF!,B260&lt;#REF!),(D260-C260)+(F260-E260)-#REF!,IF(AND(H260="Déplacement",N260="Arrivée Chine",B260&gt;#REF!),(D260-C260)+(F260-E260)-#REF!,IF(AND(H260="Déplacement",((D260-C260)+(F260-E260))&lt;I260),I260,IF(AND(H260="Déplacement",N260="Arrivée Chine",B260&lt;#REF!),(D260-C260)+(F260-E260)-#REF!,IF(AND(H260="Déplacement",N260="Retour Chine",B260&gt;=#REF!,B260&lt;=#REF!),(D260-C260)+(F260-E260)+#REF!,IF(AND(H260="Déplacement",N260="Retour Chine",B260&gt;#REF!,B260&lt;#REF!),(D260-C260)+(F260-E260)+#REF!,IF(AND(H260="Déplacement",N260="Retour Chine",B260&gt;#REF!),(D260-C260)+(F260-E260)+#REF!,IF(AND(H260="Déplacement",((D260-C260)+(F260-E260))&lt;I260),I260,IF(AND(H260="Déplacement",N260="Retour Chine",B260&lt;#REF!),(D260-C260)+(F260-E260)+#REF!,(D260-C260)+(F260-E260))))))))))))</f>
        <v>#REF!</v>
      </c>
      <c r="K260" s="161" t="e">
        <f>IF(L260&gt;0,#REF!-L260,0)</f>
        <v>#REF!</v>
      </c>
      <c r="L260" s="162" t="e">
        <f>IF(OR(H260="Recup"),#REF!-J260,#REF!)</f>
        <v>#REF!</v>
      </c>
      <c r="M260" s="199"/>
      <c r="N260" s="200"/>
      <c r="O260" s="149" t="e">
        <f t="shared" si="19"/>
        <v>#REF!</v>
      </c>
      <c r="P260" s="150" t="str">
        <f t="shared" si="20"/>
        <v/>
      </c>
      <c r="Q260" s="361"/>
      <c r="R260" s="381"/>
      <c r="S260" s="201"/>
      <c r="T260" s="397"/>
      <c r="U260" s="386"/>
      <c r="V260" s="119" t="s">
        <v>61</v>
      </c>
      <c r="W260" s="120" t="e">
        <f>IF(AND(G255="Temps partiel",Y257&gt;0),Y257-W261-W257-W258,0)</f>
        <v>#REF!</v>
      </c>
      <c r="X260" s="121" t="s">
        <v>62</v>
      </c>
      <c r="Y260" s="122">
        <f>COUNTIF(H255:H259,"CP journée")+(COUNTIF(H255:H259,"CP matin"))/2+(COUNTIF(H255:H259,"CP Après-midi"))/2</f>
        <v>5</v>
      </c>
      <c r="Z260" s="329"/>
    </row>
    <row r="261" spans="1:29" s="41" customFormat="1" ht="15.75" hidden="1" thickBot="1" x14ac:dyDescent="0.3">
      <c r="A261" s="164" t="s">
        <v>64</v>
      </c>
      <c r="B261" s="165">
        <v>43338</v>
      </c>
      <c r="C261" s="207"/>
      <c r="D261" s="208"/>
      <c r="E261" s="208"/>
      <c r="F261" s="209"/>
      <c r="G261" s="379"/>
      <c r="H261" s="210"/>
      <c r="I261" s="166">
        <f>IF(H261="Normal",#REF!,IF(H261="Recup",#REF!,IF(H261="CP journée",#REF!,IF(H261="Enceinte",#REF!,IF(H261="temps partiel",#REF!,IF(H261="Sans solde",#REF!,IF(H261="Arrêt",#REF!,IF(H261="CP matin",#REF!,IF(H261="Déplacement",#REF!,IF(H261="CP Après-midi",#REF!,IF(H261="Férié",#REF!,IF(H261="Maternité",#REF!,0))))))))))))</f>
        <v>0</v>
      </c>
      <c r="J261" s="167" t="e">
        <f>IF(H261="Demi CP",I261,IF(AND(H261="Déplacement",N261="Arrivée Chine",B261&gt;=#REF!,B261&lt;=#REF!),(D261-C261)+(F261-E261)-#REF!,IF(AND(H261="Déplacement",N261="Arrivée Chine",B261&gt;#REF!,B261&lt;#REF!),(D261-C261)+(F261-E261)-#REF!,IF(AND(H261="Déplacement",N261="Arrivée Chine",B261&gt;#REF!),(D261-C261)+(F261-E261)-#REF!,IF(AND(H261="Déplacement",((D261-C261)+(F261-E261))&lt;I261),I261,IF(AND(H261="Déplacement",N261="Arrivée Chine",B261&lt;#REF!),(D261-C261)+(F261-E261)-#REF!,IF(AND(H261="Déplacement",N261="Retour Chine",B261&gt;=#REF!,B261&lt;=#REF!),(D261-C261)+(F261-E261)+#REF!,IF(AND(H261="Déplacement",N261="Retour Chine",B261&gt;#REF!,B261&lt;#REF!),(D261-C261)+(F261-E261)+#REF!,IF(AND(H261="Déplacement",N261="Retour Chine",B261&gt;#REF!),(D261-C261)+(F261-E261)+#REF!,IF(AND(H261="Déplacement",((D261-C261)+(F261-E261))&lt;I261),I261,IF(AND(H261="Déplacement",N261="Retour Chine",B261&lt;#REF!),(D261-C261)+(F261-E261)+#REF!,(D261-C261)+(F261-E261))))))))))))</f>
        <v>#REF!</v>
      </c>
      <c r="K261" s="168" t="e">
        <f>IF(L261&gt;0,#REF!-L261,0)</f>
        <v>#REF!</v>
      </c>
      <c r="L261" s="169" t="e">
        <f>IF(OR(H261="Recup"),#REF!-J261,#REF!)</f>
        <v>#REF!</v>
      </c>
      <c r="M261" s="211"/>
      <c r="N261" s="212"/>
      <c r="O261" s="170" t="e">
        <f t="shared" si="19"/>
        <v>#REF!</v>
      </c>
      <c r="P261" s="171" t="str">
        <f t="shared" si="20"/>
        <v/>
      </c>
      <c r="Q261" s="362"/>
      <c r="R261" s="382"/>
      <c r="S261" s="213"/>
      <c r="T261" s="397"/>
      <c r="U261" s="387"/>
      <c r="V261" s="129" t="s">
        <v>65</v>
      </c>
      <c r="W261" s="130" t="e">
        <f>IF(AND(G255="Temps partiel",Y257&gt;3),Y257-3-W257-W258,0)</f>
        <v>#REF!</v>
      </c>
      <c r="X261" s="131" t="s">
        <v>66</v>
      </c>
      <c r="Y261" s="132" t="e">
        <f>W255+(W256*1.25)+(W257*1.5)+(W258*2)+(W260*1.1)+(W261*1.25)</f>
        <v>#REF!</v>
      </c>
      <c r="Z261" s="294" t="e">
        <f>IF(SUM(J255:J261)*24-SUM(I255:I261)*24&lt;0,(SUM(J255:J261)*24-SUM(I255:I261)*24),0)</f>
        <v>#REF!</v>
      </c>
    </row>
    <row r="262" spans="1:29" s="41" customFormat="1" ht="30" hidden="1" customHeight="1" x14ac:dyDescent="0.3">
      <c r="A262" s="133" t="s">
        <v>43</v>
      </c>
      <c r="B262" s="134">
        <v>43339</v>
      </c>
      <c r="C262" s="188"/>
      <c r="D262" s="189"/>
      <c r="E262" s="189"/>
      <c r="F262" s="190"/>
      <c r="G262" s="377"/>
      <c r="H262" s="191" t="s">
        <v>143</v>
      </c>
      <c r="I262" s="136" t="e">
        <f>IF(H262="Normal",#REF!,IF(H262="Recup",#REF!,IF(H262="CP journée",#REF!,IF(H262="Enceinte",#REF!,IF(H262="temps partiel",#REF!,IF(H262="Sans solde",#REF!,IF(H262="Arrêt",#REF!,IF(H262="CP matin",#REF!,IF(H262="Déplacement",#REF!,IF(H262="CP Après-midi",#REF!,IF(H262="Férié",#REF!,IF(H262="Maternité",#REF!,0))))))))))))</f>
        <v>#REF!</v>
      </c>
      <c r="J262" s="135" t="e">
        <f>IF(H262="Demi CP",I262,IF(AND(H262="Déplacement",N262="Arrivée Chine",B262&gt;=#REF!,B262&lt;=#REF!),(D262-C262)+(F262-E262)-#REF!,IF(AND(H262="Déplacement",N262="Arrivée Chine",B262&gt;#REF!,B262&lt;#REF!),(D262-C262)+(F262-E262)-#REF!,IF(AND(H262="Déplacement",N262="Arrivée Chine",B262&gt;#REF!),(D262-C262)+(F262-E262)-#REF!,IF(AND(H262="Déplacement",((D262-C262)+(F262-E262))&lt;I262),I262,IF(AND(H262="Déplacement",N262="Arrivée Chine",B262&lt;#REF!),(D262-C262)+(F262-E262)-#REF!,IF(AND(H262="Déplacement",N262="Retour Chine",B262&gt;=#REF!,B262&lt;=#REF!),(D262-C262)+(F262-E262)+#REF!,IF(AND(H262="Déplacement",N262="Retour Chine",B262&gt;#REF!,B262&lt;#REF!),(D262-C262)+(F262-E262)+#REF!,IF(AND(H262="Déplacement",N262="Retour Chine",B262&gt;#REF!),(D262-C262)+(F262-E262)+#REF!,IF(AND(H262="Déplacement",((D262-C262)+(F262-E262))&lt;I262),I262,IF(AND(H262="Déplacement",N262="Retour Chine",B262&lt;#REF!),(D262-C262)+(F262-E262)+#REF!,(D262-C262)+(F262-E262))))))))))))</f>
        <v>#REF!</v>
      </c>
      <c r="K262" s="137" t="e">
        <f>IF(L262&gt;0,#REF!-L262,0)</f>
        <v>#REF!</v>
      </c>
      <c r="L262" s="138" t="e">
        <f>IF(OR(H262="Recup"),#REF!-J262,#REF!)</f>
        <v>#REF!</v>
      </c>
      <c r="M262" s="192"/>
      <c r="N262" s="193"/>
      <c r="O262" s="139" t="e">
        <f t="shared" si="19"/>
        <v>#REF!</v>
      </c>
      <c r="P262" s="140" t="str">
        <f t="shared" si="20"/>
        <v/>
      </c>
      <c r="Q262" s="360" t="s">
        <v>45</v>
      </c>
      <c r="R262" s="380" t="s">
        <v>46</v>
      </c>
      <c r="S262" s="194"/>
      <c r="T262" s="396" t="s">
        <v>115</v>
      </c>
      <c r="U262" s="385" t="s">
        <v>116</v>
      </c>
      <c r="V262" s="86" t="s">
        <v>49</v>
      </c>
      <c r="W262" s="87" t="e">
        <f>IF(AND(G262="",(Y264)&gt;0),Y264-W263-W264,IF(AND(G262="Enceinte",(Y264)&gt;0),Y264-W263-W264,0))</f>
        <v>#REF!</v>
      </c>
      <c r="X262" s="88" t="s">
        <v>34</v>
      </c>
      <c r="Y262" s="89" t="e">
        <f>(SUM(I262:I266)*24+SUM(K262:K266)*24)</f>
        <v>#REF!</v>
      </c>
      <c r="Z262" s="90" t="s">
        <v>50</v>
      </c>
    </row>
    <row r="263" spans="1:29" s="41" customFormat="1" ht="15.75" hidden="1" thickBot="1" x14ac:dyDescent="0.3">
      <c r="A263" s="143" t="s">
        <v>51</v>
      </c>
      <c r="B263" s="144">
        <v>43340</v>
      </c>
      <c r="C263" s="195"/>
      <c r="D263" s="196"/>
      <c r="E263" s="196"/>
      <c r="F263" s="197"/>
      <c r="G263" s="378"/>
      <c r="H263" s="198" t="s">
        <v>143</v>
      </c>
      <c r="I263" s="146" t="e">
        <f>IF(H263="Normal",#REF!,IF(H263="Recup",#REF!,IF(H263="CP journée",#REF!,IF(H263="Enceinte",#REF!,IF(H263="temps partiel",#REF!,IF(H263="Sans solde",#REF!,IF(H263="Arrêt",#REF!,IF(H263="CP matin",#REF!,IF(H263="Déplacement",#REF!,IF(H263="CP Après-midi",#REF!,IF(H263="Férié",#REF!,IF(H263="Maternité",#REF!,0))))))))))))</f>
        <v>#REF!</v>
      </c>
      <c r="J263" s="145" t="e">
        <f>IF(H263="Demi CP",I263,IF(AND(H263="Déplacement",N263="Arrivée Chine",B263&gt;=#REF!,B263&lt;=#REF!),(D263-C263)+(F263-E263)-#REF!,IF(AND(H263="Déplacement",N263="Arrivée Chine",B263&gt;#REF!,B263&lt;#REF!),(D263-C263)+(F263-E263)-#REF!,IF(AND(H263="Déplacement",N263="Arrivée Chine",B263&gt;#REF!),(D263-C263)+(F263-E263)-#REF!,IF(AND(H263="Déplacement",((D263-C263)+(F263-E263))&lt;I263),I263,IF(AND(H263="Déplacement",N263="Arrivée Chine",B263&lt;#REF!),(D263-C263)+(F263-E263)-#REF!,IF(AND(H263="Déplacement",N263="Retour Chine",B263&gt;=#REF!,B263&lt;=#REF!),(D263-C263)+(F263-E263)+#REF!,IF(AND(H263="Déplacement",N263="Retour Chine",B263&gt;#REF!,B263&lt;#REF!),(D263-C263)+(F263-E263)+#REF!,IF(AND(H263="Déplacement",N263="Retour Chine",B263&gt;#REF!),(D263-C263)+(F263-E263)+#REF!,IF(AND(H263="Déplacement",((D263-C263)+(F263-E263))&lt;I263),I263,IF(AND(H263="Déplacement",N263="Retour Chine",B263&lt;#REF!),(D263-C263)+(F263-E263)+#REF!,(D263-C263)+(F263-E263))))))))))))</f>
        <v>#REF!</v>
      </c>
      <c r="K263" s="147" t="e">
        <f>IF(L263&gt;0,#REF!-L263,0)</f>
        <v>#REF!</v>
      </c>
      <c r="L263" s="148" t="e">
        <f>IF(OR(H263="Recup"),#REF!-J263,#REF!)</f>
        <v>#REF!</v>
      </c>
      <c r="M263" s="199"/>
      <c r="N263" s="200"/>
      <c r="O263" s="149" t="e">
        <f t="shared" si="19"/>
        <v>#REF!</v>
      </c>
      <c r="P263" s="150" t="str">
        <f t="shared" si="20"/>
        <v/>
      </c>
      <c r="Q263" s="361"/>
      <c r="R263" s="381"/>
      <c r="S263" s="201"/>
      <c r="T263" s="397"/>
      <c r="U263" s="386"/>
      <c r="V263" s="97" t="s">
        <v>52</v>
      </c>
      <c r="W263" s="98" t="e">
        <f>IF(AND(G262="",(Y263-35)&gt;0),(Y263-35-W264-W265),IF(AND(G262="Enceinte",(Y263-35)&gt;0),(Y263-35-W264-W265),0))</f>
        <v>#REF!</v>
      </c>
      <c r="X263" s="99" t="s">
        <v>35</v>
      </c>
      <c r="Y263" s="100" t="e">
        <f>(SUM(J262:J268))*24-(SUM(O262:O268))*24</f>
        <v>#REF!</v>
      </c>
      <c r="Z263" s="101">
        <f>SUM(P262:P268)</f>
        <v>0</v>
      </c>
    </row>
    <row r="264" spans="1:29" s="41" customFormat="1" ht="15.75" hidden="1" thickBot="1" x14ac:dyDescent="0.3">
      <c r="A264" s="143" t="s">
        <v>53</v>
      </c>
      <c r="B264" s="144">
        <v>43341</v>
      </c>
      <c r="C264" s="195"/>
      <c r="D264" s="196"/>
      <c r="E264" s="196"/>
      <c r="F264" s="197"/>
      <c r="G264" s="378"/>
      <c r="H264" s="198" t="s">
        <v>143</v>
      </c>
      <c r="I264" s="146" t="e">
        <f>IF(H264="Normal",#REF!,IF(H264="Recup",#REF!,IF(H264="CP journée",#REF!,IF(H264="Enceinte",#REF!,IF(H264="temps partiel",#REF!,IF(H264="Sans solde",#REF!,IF(H264="Arrêt",#REF!,IF(H264="CP matin",#REF!,IF(H264="Déplacement",#REF!,IF(H264="CP Après-midi",#REF!,IF(H264="Férié",#REF!,IF(H264="Maternité",#REF!,0))))))))))))</f>
        <v>#REF!</v>
      </c>
      <c r="J264" s="145" t="e">
        <f>IF(H264="Demi CP",I264,IF(AND(H264="Déplacement",N264="Arrivée Chine",B264&gt;=#REF!,B264&lt;=#REF!),(D264-C264)+(F264-E264)-#REF!,IF(AND(H264="Déplacement",N264="Arrivée Chine",B264&gt;#REF!,B264&lt;#REF!),(D264-C264)+(F264-E264)-#REF!,IF(AND(H264="Déplacement",N264="Arrivée Chine",B264&gt;#REF!),(D264-C264)+(F264-E264)-#REF!,IF(AND(H264="Déplacement",((D264-C264)+(F264-E264))&lt;I264),I264,IF(AND(H264="Déplacement",N264="Arrivée Chine",B264&lt;#REF!),(D264-C264)+(F264-E264)-#REF!,IF(AND(H264="Déplacement",N264="Retour Chine",B264&gt;=#REF!,B264&lt;=#REF!),(D264-C264)+(F264-E264)+#REF!,IF(AND(H264="Déplacement",N264="Retour Chine",B264&gt;#REF!,B264&lt;#REF!),(D264-C264)+(F264-E264)+#REF!,IF(AND(H264="Déplacement",N264="Retour Chine",B264&gt;#REF!),(D264-C264)+(F264-E264)+#REF!,IF(AND(H264="Déplacement",((D264-C264)+(F264-E264))&lt;I264),I264,IF(AND(H264="Déplacement",N264="Retour Chine",B264&lt;#REF!),(D264-C264)+(F264-E264)+#REF!,(D264-C264)+(F264-E264))))))))))))</f>
        <v>#REF!</v>
      </c>
      <c r="K264" s="153" t="e">
        <f>IF(L264&gt;0,#REF!-L264,0)</f>
        <v>#REF!</v>
      </c>
      <c r="L264" s="154" t="e">
        <f>IF(OR(H264="Recup"),#REF!-J264,#REF!)</f>
        <v>#REF!</v>
      </c>
      <c r="M264" s="199"/>
      <c r="N264" s="200"/>
      <c r="O264" s="149" t="e">
        <f t="shared" si="19"/>
        <v>#REF!</v>
      </c>
      <c r="P264" s="150" t="str">
        <f t="shared" si="20"/>
        <v/>
      </c>
      <c r="Q264" s="361"/>
      <c r="R264" s="381"/>
      <c r="S264" s="201"/>
      <c r="T264" s="397"/>
      <c r="U264" s="386"/>
      <c r="V264" s="104">
        <v>0.5</v>
      </c>
      <c r="W264" s="98" t="e">
        <f>IF((Y263-43)&lt;0,0,(Y263-43))</f>
        <v>#REF!</v>
      </c>
      <c r="X264" s="105" t="s">
        <v>54</v>
      </c>
      <c r="Y264" s="106" t="e">
        <f>(Y263-Y262)-J268*24</f>
        <v>#REF!</v>
      </c>
      <c r="Z264" s="107" t="s">
        <v>55</v>
      </c>
    </row>
    <row r="265" spans="1:29" s="41" customFormat="1" ht="15.75" hidden="1" thickBot="1" x14ac:dyDescent="0.3">
      <c r="A265" s="143" t="s">
        <v>56</v>
      </c>
      <c r="B265" s="144">
        <v>43342</v>
      </c>
      <c r="C265" s="195"/>
      <c r="D265" s="196"/>
      <c r="E265" s="196"/>
      <c r="F265" s="197"/>
      <c r="G265" s="378"/>
      <c r="H265" s="202" t="s">
        <v>143</v>
      </c>
      <c r="I265" s="146" t="e">
        <f>IF(H265="Normal",#REF!,IF(H265="Recup",#REF!,IF(H265="CP journée",#REF!,IF(H265="Enceinte",#REF!,IF(H265="temps partiel",#REF!,IF(H265="Sans solde",#REF!,IF(H265="Arrêt",#REF!,IF(H265="CP matin",#REF!,IF(H265="Déplacement",#REF!,IF(H265="CP Après-midi",#REF!,IF(H265="Férié",#REF!,IF(H265="Maternité",#REF!,0))))))))))))</f>
        <v>#REF!</v>
      </c>
      <c r="J265" s="145" t="e">
        <f>IF(H265="Demi CP",I265,IF(AND(H265="Déplacement",N265="Arrivée Chine",B265&gt;=#REF!,B265&lt;=#REF!),(D265-C265)+(F265-E265)-#REF!,IF(AND(H265="Déplacement",N265="Arrivée Chine",B265&gt;#REF!,B265&lt;#REF!),(D265-C265)+(F265-E265)-#REF!,IF(AND(H265="Déplacement",N265="Arrivée Chine",B265&gt;#REF!),(D265-C265)+(F265-E265)-#REF!,IF(AND(H265="Déplacement",((D265-C265)+(F265-E265))&lt;I265),I265,IF(AND(H265="Déplacement",N265="Arrivée Chine",B265&lt;#REF!),(D265-C265)+(F265-E265)-#REF!,IF(AND(H265="Déplacement",N265="Retour Chine",B265&gt;=#REF!,B265&lt;=#REF!),(D265-C265)+(F265-E265)+#REF!,IF(AND(H265="Déplacement",N265="Retour Chine",B265&gt;#REF!,B265&lt;#REF!),(D265-C265)+(F265-E265)+#REF!,IF(AND(H265="Déplacement",N265="Retour Chine",B265&gt;#REF!),(D265-C265)+(F265-E265)+#REF!,IF(AND(H265="Déplacement",((D265-C265)+(F265-E265))&lt;I265),I265,IF(AND(H265="Déplacement",N265="Retour Chine",B265&lt;#REF!),(D265-C265)+(F265-E265)+#REF!,(D265-C265)+(F265-E265))))))))))))</f>
        <v>#REF!</v>
      </c>
      <c r="K265" s="156" t="e">
        <f>IF(L265&gt;0,#REF!-L265,0)</f>
        <v>#REF!</v>
      </c>
      <c r="L265" s="157" t="e">
        <f>IF(OR(H265="Recup"),#REF!-J265,#REF!)</f>
        <v>#REF!</v>
      </c>
      <c r="M265" s="199"/>
      <c r="N265" s="200"/>
      <c r="O265" s="149" t="e">
        <f t="shared" si="19"/>
        <v>#REF!</v>
      </c>
      <c r="P265" s="150" t="str">
        <f t="shared" si="20"/>
        <v/>
      </c>
      <c r="Q265" s="361"/>
      <c r="R265" s="381"/>
      <c r="S265" s="201"/>
      <c r="T265" s="397"/>
      <c r="U265" s="386"/>
      <c r="V265" s="110">
        <v>1</v>
      </c>
      <c r="W265" s="98" t="e">
        <f>IF(M268="",J268*24,0)</f>
        <v>#REF!</v>
      </c>
      <c r="X265" s="111" t="s">
        <v>57</v>
      </c>
      <c r="Y265" s="112">
        <f>COUNTIF(H262:H266,"Arrêt")</f>
        <v>0</v>
      </c>
      <c r="Z265" s="107">
        <f>COUNTIF(H262:H266,"Férié")</f>
        <v>0</v>
      </c>
    </row>
    <row r="266" spans="1:29" s="41" customFormat="1" ht="15.75" hidden="1" customHeight="1" thickBot="1" x14ac:dyDescent="0.3">
      <c r="A266" s="143" t="s">
        <v>58</v>
      </c>
      <c r="B266" s="144">
        <v>43343</v>
      </c>
      <c r="C266" s="195"/>
      <c r="D266" s="196"/>
      <c r="E266" s="196"/>
      <c r="F266" s="197"/>
      <c r="G266" s="378"/>
      <c r="H266" s="198" t="s">
        <v>143</v>
      </c>
      <c r="I266" s="146" t="e">
        <f>IF(H266="Normal",#REF!,IF(H266="Recup",#REF!,IF(H266="CP journée",#REF!,IF(H266="Enceinte",#REF!,IF(H266="temps partiel",#REF!,IF(H266="Sans solde",#REF!,IF(H266="Arrêt",#REF!,IF(H266="CP matin",#REF!,IF(H266="Déplacement",#REF!,IF(H266="CP Après-midi",#REF!,IF(H266="Férié",#REF!,IF(H266="Maternité",#REF!,0))))))))))))</f>
        <v>#REF!</v>
      </c>
      <c r="J266" s="145" t="e">
        <f>IF(H266="Demi CP",I266,IF(AND(H266="Déplacement",N266="Arrivée Chine",B266&gt;=#REF!,B266&lt;=#REF!),(D266-C266)+(F266-E266)-#REF!,IF(AND(H266="Déplacement",N266="Arrivée Chine",B266&gt;#REF!,B266&lt;#REF!),(D266-C266)+(F266-E266)-#REF!,IF(AND(H266="Déplacement",N266="Arrivée Chine",B266&gt;#REF!),(D266-C266)+(F266-E266)-#REF!,IF(AND(H266="Déplacement",((D266-C266)+(F266-E266))&lt;I266),I266,IF(AND(H266="Déplacement",N266="Arrivée Chine",B266&lt;#REF!),(D266-C266)+(F266-E266)-#REF!,IF(AND(H266="Déplacement",N266="Retour Chine",B266&gt;=#REF!,B266&lt;=#REF!),(D266-C266)+(F266-E266)+#REF!,IF(AND(H266="Déplacement",N266="Retour Chine",B266&gt;#REF!,B266&lt;#REF!),(D266-C266)+(F266-E266)+#REF!,IF(AND(H266="Déplacement",N266="Retour Chine",B266&gt;#REF!),(D266-C266)+(F266-E266)+#REF!,IF(AND(H266="Déplacement",((D266-C266)+(F266-E266))&lt;I266),I266,IF(AND(H266="Déplacement",N266="Retour Chine",B266&lt;#REF!),(D266-C266)+(F266-E266)+#REF!,(D266-C266)+(F266-E266))))))))))))</f>
        <v>#REF!</v>
      </c>
      <c r="K266" s="153" t="e">
        <f>IF(L266&gt;0,#REF!-L266,0)</f>
        <v>#REF!</v>
      </c>
      <c r="L266" s="154" t="e">
        <f>IF(OR(H266="Recup"),#REF!-J266,#REF!)</f>
        <v>#REF!</v>
      </c>
      <c r="M266" s="199"/>
      <c r="N266" s="200"/>
      <c r="O266" s="149" t="e">
        <f t="shared" si="19"/>
        <v>#REF!</v>
      </c>
      <c r="P266" s="150" t="str">
        <f t="shared" si="20"/>
        <v/>
      </c>
      <c r="Q266" s="361"/>
      <c r="R266" s="381"/>
      <c r="S266" s="201"/>
      <c r="T266" s="397"/>
      <c r="U266" s="386"/>
      <c r="V266" s="113" t="s">
        <v>3</v>
      </c>
      <c r="W266" s="114" t="e">
        <f>IF(G262="Enceinte",(SUM(L262:L266))-COUNTIF(H262:H266,"Recup")*#REF!,SUM(L262:L266))</f>
        <v>#REF!</v>
      </c>
      <c r="X266" s="115" t="s">
        <v>59</v>
      </c>
      <c r="Y266" s="116">
        <f>COUNTIF(H262:H266,"sans solde")</f>
        <v>0</v>
      </c>
      <c r="Z266" s="328" t="s">
        <v>148</v>
      </c>
    </row>
    <row r="267" spans="1:29" s="41" customFormat="1" ht="15.75" hidden="1" thickBot="1" x14ac:dyDescent="0.3">
      <c r="A267" s="143" t="s">
        <v>60</v>
      </c>
      <c r="B267" s="144">
        <v>43344</v>
      </c>
      <c r="C267" s="203"/>
      <c r="D267" s="204"/>
      <c r="E267" s="204"/>
      <c r="F267" s="205"/>
      <c r="G267" s="378"/>
      <c r="H267" s="206"/>
      <c r="I267" s="146">
        <f>IF(H267="Normal",#REF!,IF(H267="Recup",#REF!,IF(H267="CP journée",#REF!,IF(H267="Enceinte",#REF!,IF(H267="temps partiel",#REF!,IF(H267="Sans solde",#REF!,IF(H267="Arrêt",#REF!,IF(H267="CP matin",#REF!,IF(H267="Déplacement",#REF!,IF(H267="CP Après-midi",#REF!,IF(H267="Férié",#REF!,IF(H267="Maternité",#REF!,0))))))))))))</f>
        <v>0</v>
      </c>
      <c r="J267" s="145" t="e">
        <f>IF(H267="Demi CP",I267,IF(AND(H267="Déplacement",N267="Arrivée Chine",B267&gt;=#REF!,B267&lt;=#REF!),(D267-C267)+(F267-E267)-#REF!,IF(AND(H267="Déplacement",N267="Arrivée Chine",B267&gt;#REF!,B267&lt;#REF!),(D267-C267)+(F267-E267)-#REF!,IF(AND(H267="Déplacement",N267="Arrivée Chine",B267&gt;#REF!),(D267-C267)+(F267-E267)-#REF!,IF(AND(H267="Déplacement",((D267-C267)+(F267-E267))&lt;I267),I267,IF(AND(H267="Déplacement",N267="Arrivée Chine",B267&lt;#REF!),(D267-C267)+(F267-E267)-#REF!,IF(AND(H267="Déplacement",N267="Retour Chine",B267&gt;=#REF!,B267&lt;=#REF!),(D267-C267)+(F267-E267)+#REF!,IF(AND(H267="Déplacement",N267="Retour Chine",B267&gt;#REF!,B267&lt;#REF!),(D267-C267)+(F267-E267)+#REF!,IF(AND(H267="Déplacement",N267="Retour Chine",B267&gt;#REF!),(D267-C267)+(F267-E267)+#REF!,IF(AND(H267="Déplacement",((D267-C267)+(F267-E267))&lt;I267),I267,IF(AND(H267="Déplacement",N267="Retour Chine",B267&lt;#REF!),(D267-C267)+(F267-E267)+#REF!,(D267-C267)+(F267-E267))))))))))))</f>
        <v>#REF!</v>
      </c>
      <c r="K267" s="161" t="e">
        <f>IF(L267&gt;0,#REF!-L267,0)</f>
        <v>#REF!</v>
      </c>
      <c r="L267" s="162" t="e">
        <f>IF(OR(H267="Recup"),#REF!-J267,#REF!)</f>
        <v>#REF!</v>
      </c>
      <c r="M267" s="199"/>
      <c r="N267" s="200"/>
      <c r="O267" s="149" t="e">
        <f t="shared" si="19"/>
        <v>#REF!</v>
      </c>
      <c r="P267" s="150" t="str">
        <f t="shared" si="20"/>
        <v/>
      </c>
      <c r="Q267" s="361"/>
      <c r="R267" s="381"/>
      <c r="S267" s="201"/>
      <c r="T267" s="397"/>
      <c r="U267" s="386"/>
      <c r="V267" s="119" t="s">
        <v>61</v>
      </c>
      <c r="W267" s="120" t="e">
        <f>IF(AND(G262="Temps partiel",Y264&gt;0),Y264-W268-W264-W265,0)</f>
        <v>#REF!</v>
      </c>
      <c r="X267" s="121" t="s">
        <v>62</v>
      </c>
      <c r="Y267" s="122">
        <f>COUNTIF(H262:H266,"CP journée")+(COUNTIF(H262:H266,"CP matin"))/2+(COUNTIF(H262:H266,"CP Après-midi"))/2</f>
        <v>5</v>
      </c>
      <c r="Z267" s="329"/>
      <c r="AB267" s="179" t="s">
        <v>115</v>
      </c>
      <c r="AC267" s="179" t="s">
        <v>167</v>
      </c>
    </row>
    <row r="268" spans="1:29" s="41" customFormat="1" ht="15.75" hidden="1" thickBot="1" x14ac:dyDescent="0.3">
      <c r="A268" s="164" t="s">
        <v>64</v>
      </c>
      <c r="B268" s="165">
        <v>43345</v>
      </c>
      <c r="C268" s="207"/>
      <c r="D268" s="208"/>
      <c r="E268" s="208"/>
      <c r="F268" s="209"/>
      <c r="G268" s="379"/>
      <c r="H268" s="210"/>
      <c r="I268" s="166">
        <f>IF(H268="Normal",#REF!,IF(H268="Recup",#REF!,IF(H268="CP journée",#REF!,IF(H268="Enceinte",#REF!,IF(H268="temps partiel",#REF!,IF(H268="Sans solde",#REF!,IF(H268="Arrêt",#REF!,IF(H268="CP matin",#REF!,IF(H268="Déplacement",#REF!,IF(H268="CP Après-midi",#REF!,IF(H268="Férié",#REF!,IF(H268="Maternité",#REF!,0))))))))))))</f>
        <v>0</v>
      </c>
      <c r="J268" s="167" t="e">
        <f>IF(H268="Demi CP",I268,IF(AND(H268="Déplacement",N268="Arrivée Chine",B268&gt;=#REF!,B268&lt;=#REF!),(D268-C268)+(F268-E268)-#REF!,IF(AND(H268="Déplacement",N268="Arrivée Chine",B268&gt;#REF!,B268&lt;#REF!),(D268-C268)+(F268-E268)-#REF!,IF(AND(H268="Déplacement",N268="Arrivée Chine",B268&gt;#REF!),(D268-C268)+(F268-E268)-#REF!,IF(AND(H268="Déplacement",((D268-C268)+(F268-E268))&lt;I268),I268,IF(AND(H268="Déplacement",N268="Arrivée Chine",B268&lt;#REF!),(D268-C268)+(F268-E268)-#REF!,IF(AND(H268="Déplacement",N268="Retour Chine",B268&gt;=#REF!,B268&lt;=#REF!),(D268-C268)+(F268-E268)+#REF!,IF(AND(H268="Déplacement",N268="Retour Chine",B268&gt;#REF!,B268&lt;#REF!),(D268-C268)+(F268-E268)+#REF!,IF(AND(H268="Déplacement",N268="Retour Chine",B268&gt;#REF!),(D268-C268)+(F268-E268)+#REF!,IF(AND(H268="Déplacement",((D268-C268)+(F268-E268))&lt;I268),I268,IF(AND(H268="Déplacement",N268="Retour Chine",B268&lt;#REF!),(D268-C268)+(F268-E268)+#REF!,(D268-C268)+(F268-E268))))))))))))</f>
        <v>#REF!</v>
      </c>
      <c r="K268" s="168" t="e">
        <f>IF(L268&gt;0,#REF!-L268,0)</f>
        <v>#REF!</v>
      </c>
      <c r="L268" s="169" t="e">
        <f>IF(OR(H268="Recup"),#REF!-J268,#REF!)</f>
        <v>#REF!</v>
      </c>
      <c r="M268" s="211"/>
      <c r="N268" s="212"/>
      <c r="O268" s="170" t="e">
        <f t="shared" si="19"/>
        <v>#REF!</v>
      </c>
      <c r="P268" s="171" t="str">
        <f t="shared" si="20"/>
        <v/>
      </c>
      <c r="Q268" s="362"/>
      <c r="R268" s="382"/>
      <c r="S268" s="213"/>
      <c r="T268" s="397"/>
      <c r="U268" s="387"/>
      <c r="V268" s="129" t="s">
        <v>65</v>
      </c>
      <c r="W268" s="130" t="e">
        <f>IF(AND(G262="Temps partiel",Y264&gt;3),Y264-3-W264-W265,0)</f>
        <v>#REF!</v>
      </c>
      <c r="X268" s="131" t="s">
        <v>66</v>
      </c>
      <c r="Y268" s="132" t="e">
        <f>W262+(W263*1.25)+(W264*1.5)+(W265*2)+(W267*1.1)+(W268*1.25)</f>
        <v>#REF!</v>
      </c>
      <c r="Z268" s="294" t="e">
        <f>IF(SUM(J262:J268)*24-SUM(I262:I268)*24&lt;0,(SUM(J262:J268)*24-SUM(I262:I268)*24),0)</f>
        <v>#REF!</v>
      </c>
      <c r="AB268" s="179"/>
      <c r="AC268" s="179"/>
    </row>
    <row r="269" spans="1:29" s="41" customFormat="1" ht="30" hidden="1" customHeight="1" x14ac:dyDescent="0.3">
      <c r="A269" s="173" t="s">
        <v>43</v>
      </c>
      <c r="B269" s="134">
        <v>43346</v>
      </c>
      <c r="C269" s="188">
        <v>0.39583333333333331</v>
      </c>
      <c r="D269" s="189">
        <v>0.54166666666666663</v>
      </c>
      <c r="E269" s="189">
        <v>0.58333333333333337</v>
      </c>
      <c r="F269" s="190">
        <v>0.70833333333333337</v>
      </c>
      <c r="G269" s="377"/>
      <c r="H269" s="191" t="s">
        <v>44</v>
      </c>
      <c r="I269" s="136" t="e">
        <f>IF(H269="Normal",#REF!,IF(H269="Recup",#REF!,IF(H269="CP journée",#REF!,IF(H269="Enceinte",#REF!,IF(H269="temps partiel",#REF!,IF(H269="Sans solde",#REF!,IF(H269="Arrêt",#REF!,IF(H269="CP matin",#REF!,IF(H269="Déplacement",#REF!,IF(H269="CP Après-midi",#REF!,IF(H269="Férié",#REF!,IF(H269="Maternité",#REF!,0))))))))))))</f>
        <v>#REF!</v>
      </c>
      <c r="J269" s="135" t="e">
        <f>IF(H269="Demi CP",I269,IF(AND(H269="Déplacement",N269="Arrivée Chine",B269&gt;=#REF!,B269&lt;=#REF!),(D269-C269)+(F269-E269)-#REF!,IF(AND(H269="Déplacement",N269="Arrivée Chine",B269&gt;#REF!,B269&lt;#REF!),(D269-C269)+(F269-E269)-#REF!,IF(AND(H269="Déplacement",N269="Arrivée Chine",B269&gt;#REF!),(D269-C269)+(F269-E269)-#REF!,IF(AND(H269="Déplacement",((D269-C269)+(F269-E269))&lt;I269),I269,IF(AND(H269="Déplacement",N269="Arrivée Chine",B269&lt;#REF!),(D269-C269)+(F269-E269)-#REF!,IF(AND(H269="Déplacement",N269="Retour Chine",B269&gt;=#REF!,B269&lt;=#REF!),(D269-C269)+(F269-E269)+#REF!,IF(AND(H269="Déplacement",N269="Retour Chine",B269&gt;#REF!,B269&lt;#REF!),(D269-C269)+(F269-E269)+#REF!,IF(AND(H269="Déplacement",N269="Retour Chine",B269&gt;#REF!),(D269-C269)+(F269-E269)+#REF!,IF(AND(H269="Déplacement",((D269-C269)+(F269-E269))&lt;I269),I269,IF(AND(H269="Déplacement",N269="Retour Chine",B269&lt;#REF!),(D269-C269)+(F269-E269)+#REF!,(D269-C269)+(F269-E269))))))))))))</f>
        <v>#REF!</v>
      </c>
      <c r="K269" s="137" t="e">
        <f>IF(L269&gt;0,#REF!-L269,0)</f>
        <v>#REF!</v>
      </c>
      <c r="L269" s="138" t="e">
        <f>IF(OR(H269="Recup"),#REF!-J269,#REF!)</f>
        <v>#REF!</v>
      </c>
      <c r="M269" s="192"/>
      <c r="N269" s="193"/>
      <c r="O269" s="139" t="e">
        <f t="shared" si="19"/>
        <v>#REF!</v>
      </c>
      <c r="P269" s="140" t="str">
        <f t="shared" si="20"/>
        <v/>
      </c>
      <c r="Q269" s="391" t="s">
        <v>45</v>
      </c>
      <c r="R269" s="380" t="s">
        <v>46</v>
      </c>
      <c r="S269" s="194"/>
      <c r="T269" s="398" t="s">
        <v>115</v>
      </c>
      <c r="U269" s="368" t="s">
        <v>118</v>
      </c>
      <c r="V269" s="214" t="s">
        <v>49</v>
      </c>
      <c r="W269" s="215" t="e">
        <f>IF(AND(G269="",(Y271)&gt;0),Y271-W270-W271,IF(AND(G269="Enceinte",(Y271)&gt;0),Y271-W270-W271,0))</f>
        <v>#REF!</v>
      </c>
      <c r="X269" s="216" t="s">
        <v>34</v>
      </c>
      <c r="Y269" s="217" t="e">
        <f>(SUM(I269:I273)*24+SUM(K269:K273)*24)</f>
        <v>#REF!</v>
      </c>
      <c r="Z269" s="218" t="s">
        <v>50</v>
      </c>
      <c r="AB269" s="141" t="s">
        <v>49</v>
      </c>
      <c r="AC269" s="142" t="e">
        <f>W262+W269+W276+W283+W290</f>
        <v>#REF!</v>
      </c>
    </row>
    <row r="270" spans="1:29" s="41" customFormat="1" ht="15.75" hidden="1" thickBot="1" x14ac:dyDescent="0.3">
      <c r="A270" s="143" t="s">
        <v>51</v>
      </c>
      <c r="B270" s="144">
        <v>43347</v>
      </c>
      <c r="C270" s="195">
        <v>0.375</v>
      </c>
      <c r="D270" s="196">
        <v>0.54166666666666663</v>
      </c>
      <c r="E270" s="196">
        <v>0.58333333333333337</v>
      </c>
      <c r="F270" s="197">
        <v>0.72916666666666663</v>
      </c>
      <c r="G270" s="378"/>
      <c r="H270" s="198" t="s">
        <v>44</v>
      </c>
      <c r="I270" s="146" t="e">
        <f>IF(H270="Normal",#REF!,IF(H270="Recup",#REF!,IF(H270="CP journée",#REF!,IF(H270="Enceinte",#REF!,IF(H270="temps partiel",#REF!,IF(H270="Sans solde",#REF!,IF(H270="Arrêt",#REF!,IF(H270="CP matin",#REF!,IF(H270="Déplacement",#REF!,IF(H270="CP Après-midi",#REF!,IF(H270="Férié",#REF!,IF(H270="Maternité",#REF!,0))))))))))))</f>
        <v>#REF!</v>
      </c>
      <c r="J270" s="145" t="e">
        <f>IF(H270="Demi CP",I270,IF(AND(H270="Déplacement",N270="Arrivée Chine",B270&gt;=#REF!,B270&lt;=#REF!),(D270-C270)+(F270-E270)-#REF!,IF(AND(H270="Déplacement",N270="Arrivée Chine",B270&gt;#REF!,B270&lt;#REF!),(D270-C270)+(F270-E270)-#REF!,IF(AND(H270="Déplacement",N270="Arrivée Chine",B270&gt;#REF!),(D270-C270)+(F270-E270)-#REF!,IF(AND(H270="Déplacement",((D270-C270)+(F270-E270))&lt;I270),I270,IF(AND(H270="Déplacement",N270="Arrivée Chine",B270&lt;#REF!),(D270-C270)+(F270-E270)-#REF!,IF(AND(H270="Déplacement",N270="Retour Chine",B270&gt;=#REF!,B270&lt;=#REF!),(D270-C270)+(F270-E270)+#REF!,IF(AND(H270="Déplacement",N270="Retour Chine",B270&gt;#REF!,B270&lt;#REF!),(D270-C270)+(F270-E270)+#REF!,IF(AND(H270="Déplacement",N270="Retour Chine",B270&gt;#REF!),(D270-C270)+(F270-E270)+#REF!,IF(AND(H270="Déplacement",((D270-C270)+(F270-E270))&lt;I270),I270,IF(AND(H270="Déplacement",N270="Retour Chine",B270&lt;#REF!),(D270-C270)+(F270-E270)+#REF!,(D270-C270)+(F270-E270))))))))))))</f>
        <v>#REF!</v>
      </c>
      <c r="K270" s="147" t="e">
        <f>IF(L270&gt;0,#REF!-L270,0)</f>
        <v>#REF!</v>
      </c>
      <c r="L270" s="148" t="e">
        <f>IF(OR(H270="Recup"),#REF!-J270,#REF!)</f>
        <v>#REF!</v>
      </c>
      <c r="M270" s="199"/>
      <c r="N270" s="200"/>
      <c r="O270" s="149" t="e">
        <f t="shared" si="19"/>
        <v>#REF!</v>
      </c>
      <c r="P270" s="150" t="str">
        <f t="shared" si="20"/>
        <v/>
      </c>
      <c r="Q270" s="361"/>
      <c r="R270" s="381"/>
      <c r="S270" s="201"/>
      <c r="T270" s="399"/>
      <c r="U270" s="369"/>
      <c r="V270" s="220" t="s">
        <v>52</v>
      </c>
      <c r="W270" s="221" t="e">
        <f>IF(AND(G269="",(Y270-35)&gt;0),(Y270-35-W271-W272),IF(AND(G269="Enceinte",(Y270-35)&gt;0),(Y270-35-W271-W272),0))</f>
        <v>#REF!</v>
      </c>
      <c r="X270" s="222" t="s">
        <v>35</v>
      </c>
      <c r="Y270" s="223" t="e">
        <f>(SUM(J269:J275))*24-(SUM(O269:O275))*24</f>
        <v>#REF!</v>
      </c>
      <c r="Z270" s="224">
        <f>SUM(P269:P275)</f>
        <v>0</v>
      </c>
      <c r="AB270" s="151" t="s">
        <v>52</v>
      </c>
      <c r="AC270" s="152" t="e">
        <f t="shared" ref="AC270:AC275" si="24">W263+W270+W277+W284+W291</f>
        <v>#REF!</v>
      </c>
    </row>
    <row r="271" spans="1:29" s="41" customFormat="1" ht="15.75" hidden="1" thickBot="1" x14ac:dyDescent="0.3">
      <c r="A271" s="143" t="s">
        <v>53</v>
      </c>
      <c r="B271" s="144">
        <v>43348</v>
      </c>
      <c r="C271" s="195">
        <v>0.375</v>
      </c>
      <c r="D271" s="196">
        <v>0.54166666666666663</v>
      </c>
      <c r="E271" s="196">
        <v>0.58333333333333337</v>
      </c>
      <c r="F271" s="197">
        <v>0.72916666666666663</v>
      </c>
      <c r="G271" s="378"/>
      <c r="H271" s="198" t="s">
        <v>44</v>
      </c>
      <c r="I271" s="146" t="e">
        <f>IF(H271="Normal",#REF!,IF(H271="Recup",#REF!,IF(H271="CP journée",#REF!,IF(H271="Enceinte",#REF!,IF(H271="temps partiel",#REF!,IF(H271="Sans solde",#REF!,IF(H271="Arrêt",#REF!,IF(H271="CP matin",#REF!,IF(H271="Déplacement",#REF!,IF(H271="CP Après-midi",#REF!,IF(H271="Férié",#REF!,IF(H271="Maternité",#REF!,0))))))))))))</f>
        <v>#REF!</v>
      </c>
      <c r="J271" s="145" t="e">
        <f>IF(H271="Demi CP",I271,IF(AND(H271="Déplacement",N271="Arrivée Chine",B271&gt;=#REF!,B271&lt;=#REF!),(D271-C271)+(F271-E271)-#REF!,IF(AND(H271="Déplacement",N271="Arrivée Chine",B271&gt;#REF!,B271&lt;#REF!),(D271-C271)+(F271-E271)-#REF!,IF(AND(H271="Déplacement",N271="Arrivée Chine",B271&gt;#REF!),(D271-C271)+(F271-E271)-#REF!,IF(AND(H271="Déplacement",((D271-C271)+(F271-E271))&lt;I271),I271,IF(AND(H271="Déplacement",N271="Arrivée Chine",B271&lt;#REF!),(D271-C271)+(F271-E271)-#REF!,IF(AND(H271="Déplacement",N271="Retour Chine",B271&gt;=#REF!,B271&lt;=#REF!),(D271-C271)+(F271-E271)+#REF!,IF(AND(H271="Déplacement",N271="Retour Chine",B271&gt;#REF!,B271&lt;#REF!),(D271-C271)+(F271-E271)+#REF!,IF(AND(H271="Déplacement",N271="Retour Chine",B271&gt;#REF!),(D271-C271)+(F271-E271)+#REF!,IF(AND(H271="Déplacement",((D271-C271)+(F271-E271))&lt;I271),I271,IF(AND(H271="Déplacement",N271="Retour Chine",B271&lt;#REF!),(D271-C271)+(F271-E271)+#REF!,(D271-C271)+(F271-E271))))))))))))</f>
        <v>#REF!</v>
      </c>
      <c r="K271" s="153" t="e">
        <f>IF(L271&gt;0,#REF!-L271,0)</f>
        <v>#REF!</v>
      </c>
      <c r="L271" s="154" t="e">
        <f>IF(OR(H271="Recup"),#REF!-J271,#REF!)</f>
        <v>#REF!</v>
      </c>
      <c r="M271" s="199"/>
      <c r="N271" s="200"/>
      <c r="O271" s="149" t="e">
        <f t="shared" si="19"/>
        <v>#REF!</v>
      </c>
      <c r="P271" s="150" t="str">
        <f t="shared" si="20"/>
        <v/>
      </c>
      <c r="Q271" s="361"/>
      <c r="R271" s="381"/>
      <c r="S271" s="201"/>
      <c r="T271" s="399"/>
      <c r="U271" s="369"/>
      <c r="V271" s="225">
        <v>0.5</v>
      </c>
      <c r="W271" s="221" t="e">
        <f>IF((Y270-43)&lt;0,0,(Y270-43))</f>
        <v>#REF!</v>
      </c>
      <c r="X271" s="226" t="s">
        <v>54</v>
      </c>
      <c r="Y271" s="227" t="e">
        <f>(Y270-Y269)-J275*24</f>
        <v>#REF!</v>
      </c>
      <c r="Z271" s="228" t="s">
        <v>55</v>
      </c>
      <c r="AB271" s="155">
        <v>0.5</v>
      </c>
      <c r="AC271" s="152" t="e">
        <f t="shared" si="24"/>
        <v>#REF!</v>
      </c>
    </row>
    <row r="272" spans="1:29" s="41" customFormat="1" ht="15.75" hidden="1" thickBot="1" x14ac:dyDescent="0.3">
      <c r="A272" s="143" t="s">
        <v>56</v>
      </c>
      <c r="B272" s="144">
        <v>43349</v>
      </c>
      <c r="C272" s="195">
        <v>0.375</v>
      </c>
      <c r="D272" s="196">
        <v>0.54166666666666663</v>
      </c>
      <c r="E272" s="196">
        <v>0.58333333333333337</v>
      </c>
      <c r="F272" s="197">
        <v>0.73958333333333337</v>
      </c>
      <c r="G272" s="378"/>
      <c r="H272" s="202" t="s">
        <v>44</v>
      </c>
      <c r="I272" s="146" t="e">
        <f>IF(H272="Normal",#REF!,IF(H272="Recup",#REF!,IF(H272="CP journée",#REF!,IF(H272="Enceinte",#REF!,IF(H272="temps partiel",#REF!,IF(H272="Sans solde",#REF!,IF(H272="Arrêt",#REF!,IF(H272="CP matin",#REF!,IF(H272="Déplacement",#REF!,IF(H272="CP Après-midi",#REF!,IF(H272="Férié",#REF!,IF(H272="Maternité",#REF!,0))))))))))))</f>
        <v>#REF!</v>
      </c>
      <c r="J272" s="145" t="e">
        <f>IF(H272="Demi CP",I272,IF(AND(H272="Déplacement",N272="Arrivée Chine",B272&gt;=#REF!,B272&lt;=#REF!),(D272-C272)+(F272-E272)-#REF!,IF(AND(H272="Déplacement",N272="Arrivée Chine",B272&gt;#REF!,B272&lt;#REF!),(D272-C272)+(F272-E272)-#REF!,IF(AND(H272="Déplacement",N272="Arrivée Chine",B272&gt;#REF!),(D272-C272)+(F272-E272)-#REF!,IF(AND(H272="Déplacement",((D272-C272)+(F272-E272))&lt;I272),I272,IF(AND(H272="Déplacement",N272="Arrivée Chine",B272&lt;#REF!),(D272-C272)+(F272-E272)-#REF!,IF(AND(H272="Déplacement",N272="Retour Chine",B272&gt;=#REF!,B272&lt;=#REF!),(D272-C272)+(F272-E272)+#REF!,IF(AND(H272="Déplacement",N272="Retour Chine",B272&gt;#REF!,B272&lt;#REF!),(D272-C272)+(F272-E272)+#REF!,IF(AND(H272="Déplacement",N272="Retour Chine",B272&gt;#REF!),(D272-C272)+(F272-E272)+#REF!,IF(AND(H272="Déplacement",((D272-C272)+(F272-E272))&lt;I272),I272,IF(AND(H272="Déplacement",N272="Retour Chine",B272&lt;#REF!),(D272-C272)+(F272-E272)+#REF!,(D272-C272)+(F272-E272))))))))))))</f>
        <v>#REF!</v>
      </c>
      <c r="K272" s="156" t="e">
        <f>IF(L272&gt;0,#REF!-L272,0)</f>
        <v>#REF!</v>
      </c>
      <c r="L272" s="157" t="e">
        <f>IF(OR(H272="Recup"),#REF!-J272,#REF!)</f>
        <v>#REF!</v>
      </c>
      <c r="M272" s="199"/>
      <c r="N272" s="200"/>
      <c r="O272" s="149" t="e">
        <f t="shared" si="19"/>
        <v>#REF!</v>
      </c>
      <c r="P272" s="150" t="str">
        <f t="shared" si="20"/>
        <v/>
      </c>
      <c r="Q272" s="361"/>
      <c r="R272" s="381"/>
      <c r="S272" s="201"/>
      <c r="T272" s="399"/>
      <c r="U272" s="369"/>
      <c r="V272" s="229">
        <v>1</v>
      </c>
      <c r="W272" s="221" t="e">
        <f>IF(M275="",J275*24,0)</f>
        <v>#REF!</v>
      </c>
      <c r="X272" s="230" t="s">
        <v>57</v>
      </c>
      <c r="Y272" s="231">
        <f>COUNTIF(H269:H273,"Arrêt")</f>
        <v>0</v>
      </c>
      <c r="Z272" s="228">
        <f>COUNTIF(H269:H273,"Férié")</f>
        <v>0</v>
      </c>
      <c r="AB272" s="158">
        <v>1</v>
      </c>
      <c r="AC272" s="152" t="e">
        <f t="shared" si="24"/>
        <v>#REF!</v>
      </c>
    </row>
    <row r="273" spans="1:29" s="41" customFormat="1" ht="15.75" hidden="1" customHeight="1" thickBot="1" x14ac:dyDescent="0.3">
      <c r="A273" s="143" t="s">
        <v>58</v>
      </c>
      <c r="B273" s="144">
        <v>43350</v>
      </c>
      <c r="C273" s="195">
        <v>0.375</v>
      </c>
      <c r="D273" s="196">
        <v>0.54166666666666663</v>
      </c>
      <c r="E273" s="196">
        <v>0.58333333333333337</v>
      </c>
      <c r="F273" s="197">
        <v>0.70833333333333337</v>
      </c>
      <c r="G273" s="378"/>
      <c r="H273" s="198" t="s">
        <v>44</v>
      </c>
      <c r="I273" s="146" t="e">
        <f>IF(H273="Normal",#REF!,IF(H273="Recup",#REF!,IF(H273="CP journée",#REF!,IF(H273="Enceinte",#REF!,IF(H273="temps partiel",#REF!,IF(H273="Sans solde",#REF!,IF(H273="Arrêt",#REF!,IF(H273="CP matin",#REF!,IF(H273="Déplacement",#REF!,IF(H273="CP Après-midi",#REF!,IF(H273="Férié",#REF!,IF(H273="Maternité",#REF!,0))))))))))))</f>
        <v>#REF!</v>
      </c>
      <c r="J273" s="145" t="e">
        <f>IF(H273="Demi CP",I273,IF(AND(H273="Déplacement",N273="Arrivée Chine",B273&gt;=#REF!,B273&lt;=#REF!),(D273-C273)+(F273-E273)-#REF!,IF(AND(H273="Déplacement",N273="Arrivée Chine",B273&gt;#REF!,B273&lt;#REF!),(D273-C273)+(F273-E273)-#REF!,IF(AND(H273="Déplacement",N273="Arrivée Chine",B273&gt;#REF!),(D273-C273)+(F273-E273)-#REF!,IF(AND(H273="Déplacement",((D273-C273)+(F273-E273))&lt;I273),I273,IF(AND(H273="Déplacement",N273="Arrivée Chine",B273&lt;#REF!),(D273-C273)+(F273-E273)-#REF!,IF(AND(H273="Déplacement",N273="Retour Chine",B273&gt;=#REF!,B273&lt;=#REF!),(D273-C273)+(F273-E273)+#REF!,IF(AND(H273="Déplacement",N273="Retour Chine",B273&gt;#REF!,B273&lt;#REF!),(D273-C273)+(F273-E273)+#REF!,IF(AND(H273="Déplacement",N273="Retour Chine",B273&gt;#REF!),(D273-C273)+(F273-E273)+#REF!,IF(AND(H273="Déplacement",((D273-C273)+(F273-E273))&lt;I273),I273,IF(AND(H273="Déplacement",N273="Retour Chine",B273&lt;#REF!),(D273-C273)+(F273-E273)+#REF!,(D273-C273)+(F273-E273))))))))))))</f>
        <v>#REF!</v>
      </c>
      <c r="K273" s="153" t="e">
        <f>IF(L273&gt;0,#REF!-L273,0)</f>
        <v>#REF!</v>
      </c>
      <c r="L273" s="154" t="e">
        <f>IF(OR(H273="Recup"),#REF!-J273,#REF!)</f>
        <v>#REF!</v>
      </c>
      <c r="M273" s="199"/>
      <c r="N273" s="200"/>
      <c r="O273" s="149" t="e">
        <f t="shared" si="19"/>
        <v>#REF!</v>
      </c>
      <c r="P273" s="150" t="str">
        <f t="shared" si="20"/>
        <v/>
      </c>
      <c r="Q273" s="361"/>
      <c r="R273" s="381"/>
      <c r="S273" s="201"/>
      <c r="T273" s="399"/>
      <c r="U273" s="369"/>
      <c r="V273" s="232" t="s">
        <v>3</v>
      </c>
      <c r="W273" s="233" t="e">
        <f>IF(G269="Enceinte",(SUM(L269:L273))-COUNTIF(H269:H273,"Recup")*#REF!,SUM(L269:L273))</f>
        <v>#REF!</v>
      </c>
      <c r="X273" s="234" t="s">
        <v>59</v>
      </c>
      <c r="Y273" s="235">
        <f>COUNTIF(H269:H273,"sans solde")</f>
        <v>0</v>
      </c>
      <c r="Z273" s="389" t="s">
        <v>148</v>
      </c>
      <c r="AB273" s="159" t="s">
        <v>3</v>
      </c>
      <c r="AC273" s="160" t="e">
        <f t="shared" si="24"/>
        <v>#REF!</v>
      </c>
    </row>
    <row r="274" spans="1:29" s="41" customFormat="1" ht="15.75" hidden="1" thickBot="1" x14ac:dyDescent="0.3">
      <c r="A274" s="143" t="s">
        <v>60</v>
      </c>
      <c r="B274" s="144">
        <v>43351</v>
      </c>
      <c r="C274" s="203"/>
      <c r="D274" s="204"/>
      <c r="E274" s="204"/>
      <c r="F274" s="205"/>
      <c r="G274" s="378"/>
      <c r="H274" s="206"/>
      <c r="I274" s="146">
        <f>IF(H274="Normal",#REF!,IF(H274="Recup",#REF!,IF(H274="CP journée",#REF!,IF(H274="Enceinte",#REF!,IF(H274="temps partiel",#REF!,IF(H274="Sans solde",#REF!,IF(H274="Arrêt",#REF!,IF(H274="CP matin",#REF!,IF(H274="Déplacement",#REF!,IF(H274="CP Après-midi",#REF!,IF(H274="Férié",#REF!,IF(H274="Maternité",#REF!,0))))))))))))</f>
        <v>0</v>
      </c>
      <c r="J274" s="145" t="e">
        <f>IF(H274="Demi CP",I274,IF(AND(H274="Déplacement",N274="Arrivée Chine",B274&gt;=#REF!,B274&lt;=#REF!),(D274-C274)+(F274-E274)-#REF!,IF(AND(H274="Déplacement",N274="Arrivée Chine",B274&gt;#REF!,B274&lt;#REF!),(D274-C274)+(F274-E274)-#REF!,IF(AND(H274="Déplacement",N274="Arrivée Chine",B274&gt;#REF!),(D274-C274)+(F274-E274)-#REF!,IF(AND(H274="Déplacement",((D274-C274)+(F274-E274))&lt;I274),I274,IF(AND(H274="Déplacement",N274="Arrivée Chine",B274&lt;#REF!),(D274-C274)+(F274-E274)-#REF!,IF(AND(H274="Déplacement",N274="Retour Chine",B274&gt;=#REF!,B274&lt;=#REF!),(D274-C274)+(F274-E274)+#REF!,IF(AND(H274="Déplacement",N274="Retour Chine",B274&gt;#REF!,B274&lt;#REF!),(D274-C274)+(F274-E274)+#REF!,IF(AND(H274="Déplacement",N274="Retour Chine",B274&gt;#REF!),(D274-C274)+(F274-E274)+#REF!,IF(AND(H274="Déplacement",((D274-C274)+(F274-E274))&lt;I274),I274,IF(AND(H274="Déplacement",N274="Retour Chine",B274&lt;#REF!),(D274-C274)+(F274-E274)+#REF!,(D274-C274)+(F274-E274))))))))))))</f>
        <v>#REF!</v>
      </c>
      <c r="K274" s="161" t="e">
        <f>IF(L274&gt;0,#REF!-L274,0)</f>
        <v>#REF!</v>
      </c>
      <c r="L274" s="162" t="e">
        <f>IF(OR(H274="Recup"),#REF!-J274,#REF!)</f>
        <v>#REF!</v>
      </c>
      <c r="M274" s="199"/>
      <c r="N274" s="200"/>
      <c r="O274" s="149" t="e">
        <f t="shared" si="19"/>
        <v>#REF!</v>
      </c>
      <c r="P274" s="150" t="str">
        <f t="shared" si="20"/>
        <v/>
      </c>
      <c r="Q274" s="361"/>
      <c r="R274" s="381"/>
      <c r="S274" s="201"/>
      <c r="T274" s="399"/>
      <c r="U274" s="369"/>
      <c r="V274" s="236" t="s">
        <v>61</v>
      </c>
      <c r="W274" s="237" t="e">
        <f>IF(AND(G269="Temps partiel",Y271&gt;0),Y271-W275-W271-W272,0)</f>
        <v>#REF!</v>
      </c>
      <c r="X274" s="238" t="s">
        <v>62</v>
      </c>
      <c r="Y274" s="239">
        <f>COUNTIF(H269:H273,"CP journée")+(COUNTIF(H269:H273,"CP matin"))/2+(COUNTIF(H269:H273,"CP Après-midi"))/2</f>
        <v>0</v>
      </c>
      <c r="Z274" s="390"/>
      <c r="AB274" s="163" t="s">
        <v>61</v>
      </c>
      <c r="AC274" s="152" t="e">
        <f t="shared" si="24"/>
        <v>#REF!</v>
      </c>
    </row>
    <row r="275" spans="1:29" s="41" customFormat="1" ht="15.75" hidden="1" thickBot="1" x14ac:dyDescent="0.3">
      <c r="A275" s="164" t="s">
        <v>64</v>
      </c>
      <c r="B275" s="165">
        <v>43352</v>
      </c>
      <c r="C275" s="207"/>
      <c r="D275" s="208"/>
      <c r="E275" s="208"/>
      <c r="F275" s="209"/>
      <c r="G275" s="379"/>
      <c r="H275" s="210"/>
      <c r="I275" s="166">
        <f>IF(H275="Normal",#REF!,IF(H275="Recup",#REF!,IF(H275="CP journée",#REF!,IF(H275="Enceinte",#REF!,IF(H275="temps partiel",#REF!,IF(H275="Sans solde",#REF!,IF(H275="Arrêt",#REF!,IF(H275="CP matin",#REF!,IF(H275="Déplacement",#REF!,IF(H275="CP Après-midi",#REF!,IF(H275="Férié",#REF!,IF(H275="Maternité",#REF!,0))))))))))))</f>
        <v>0</v>
      </c>
      <c r="J275" s="167" t="e">
        <f>IF(H275="Demi CP",I275,IF(AND(H275="Déplacement",N275="Arrivée Chine",B275&gt;=#REF!,B275&lt;=#REF!),(D275-C275)+(F275-E275)-#REF!,IF(AND(H275="Déplacement",N275="Arrivée Chine",B275&gt;#REF!,B275&lt;#REF!),(D275-C275)+(F275-E275)-#REF!,IF(AND(H275="Déplacement",N275="Arrivée Chine",B275&gt;#REF!),(D275-C275)+(F275-E275)-#REF!,IF(AND(H275="Déplacement",((D275-C275)+(F275-E275))&lt;I275),I275,IF(AND(H275="Déplacement",N275="Arrivée Chine",B275&lt;#REF!),(D275-C275)+(F275-E275)-#REF!,IF(AND(H275="Déplacement",N275="Retour Chine",B275&gt;=#REF!,B275&lt;=#REF!),(D275-C275)+(F275-E275)+#REF!,IF(AND(H275="Déplacement",N275="Retour Chine",B275&gt;#REF!,B275&lt;#REF!),(D275-C275)+(F275-E275)+#REF!,IF(AND(H275="Déplacement",N275="Retour Chine",B275&gt;#REF!),(D275-C275)+(F275-E275)+#REF!,IF(AND(H275="Déplacement",((D275-C275)+(F275-E275))&lt;I275),I275,IF(AND(H275="Déplacement",N275="Retour Chine",B275&lt;#REF!),(D275-C275)+(F275-E275)+#REF!,(D275-C275)+(F275-E275))))))))))))</f>
        <v>#REF!</v>
      </c>
      <c r="K275" s="168" t="e">
        <f>IF(L275&gt;0,#REF!-L275,0)</f>
        <v>#REF!</v>
      </c>
      <c r="L275" s="169" t="e">
        <f>IF(OR(H275="Recup"),#REF!-J275,#REF!)</f>
        <v>#REF!</v>
      </c>
      <c r="M275" s="211"/>
      <c r="N275" s="212"/>
      <c r="O275" s="170" t="e">
        <f t="shared" si="19"/>
        <v>#REF!</v>
      </c>
      <c r="P275" s="171" t="str">
        <f t="shared" si="20"/>
        <v/>
      </c>
      <c r="Q275" s="362"/>
      <c r="R275" s="382"/>
      <c r="S275" s="213"/>
      <c r="T275" s="399"/>
      <c r="U275" s="370"/>
      <c r="V275" s="240" t="s">
        <v>65</v>
      </c>
      <c r="W275" s="241" t="e">
        <f>IF(AND(G269="Temps partiel",Y271&gt;3),Y271-3-W271-W272,0)</f>
        <v>#REF!</v>
      </c>
      <c r="X275" s="242" t="s">
        <v>66</v>
      </c>
      <c r="Y275" s="243" t="e">
        <f>W269+(W270*1.25)+(W271*1.5)+(W272*2)+(W274*1.1)+(W275*1.25)</f>
        <v>#REF!</v>
      </c>
      <c r="Z275" s="294" t="e">
        <f>IF(SUM(J269:J275)*24-SUM(I269:I275)*24&lt;0,(SUM(J269:J275)*24-SUM(I269:I275)*24),0)</f>
        <v>#REF!</v>
      </c>
      <c r="AB275" s="172" t="s">
        <v>65</v>
      </c>
      <c r="AC275" s="152" t="e">
        <f t="shared" si="24"/>
        <v>#REF!</v>
      </c>
    </row>
    <row r="276" spans="1:29" s="41" customFormat="1" ht="30" hidden="1" customHeight="1" x14ac:dyDescent="0.3">
      <c r="A276" s="133" t="s">
        <v>43</v>
      </c>
      <c r="B276" s="134">
        <v>43353</v>
      </c>
      <c r="C276" s="188">
        <v>0.375</v>
      </c>
      <c r="D276" s="189">
        <v>0.54166666666666663</v>
      </c>
      <c r="E276" s="189">
        <v>0.58333333333333337</v>
      </c>
      <c r="F276" s="190">
        <v>0.79861111111111116</v>
      </c>
      <c r="G276" s="377"/>
      <c r="H276" s="191" t="s">
        <v>44</v>
      </c>
      <c r="I276" s="136" t="e">
        <f>IF(H276="Normal",#REF!,IF(H276="Recup",#REF!,IF(H276="CP journée",#REF!,IF(H276="Enceinte",#REF!,IF(H276="temps partiel",#REF!,IF(H276="Sans solde",#REF!,IF(H276="Arrêt",#REF!,IF(H276="CP matin",#REF!,IF(H276="Déplacement",#REF!,IF(H276="CP Après-midi",#REF!,IF(H276="Férié",#REF!,IF(H276="Maternité",#REF!,0))))))))))))</f>
        <v>#REF!</v>
      </c>
      <c r="J276" s="135" t="e">
        <f>IF(H276="Demi CP",I276,IF(AND(H276="Déplacement",N276="Arrivée Chine",B276&gt;=#REF!,B276&lt;=#REF!),(D276-C276)+(F276-E276)-#REF!,IF(AND(H276="Déplacement",N276="Arrivée Chine",B276&gt;#REF!,B276&lt;#REF!),(D276-C276)+(F276-E276)-#REF!,IF(AND(H276="Déplacement",N276="Arrivée Chine",B276&gt;#REF!),(D276-C276)+(F276-E276)-#REF!,IF(AND(H276="Déplacement",((D276-C276)+(F276-E276))&lt;I276),I276,IF(AND(H276="Déplacement",N276="Arrivée Chine",B276&lt;#REF!),(D276-C276)+(F276-E276)-#REF!,IF(AND(H276="Déplacement",N276="Retour Chine",B276&gt;=#REF!,B276&lt;=#REF!),(D276-C276)+(F276-E276)+#REF!,IF(AND(H276="Déplacement",N276="Retour Chine",B276&gt;#REF!,B276&lt;#REF!),(D276-C276)+(F276-E276)+#REF!,IF(AND(H276="Déplacement",N276="Retour Chine",B276&gt;#REF!),(D276-C276)+(F276-E276)+#REF!,IF(AND(H276="Déplacement",((D276-C276)+(F276-E276))&lt;I276),I276,IF(AND(H276="Déplacement",N276="Retour Chine",B276&lt;#REF!),(D276-C276)+(F276-E276)+#REF!,(D276-C276)+(F276-E276))))))))))))</f>
        <v>#REF!</v>
      </c>
      <c r="K276" s="137" t="e">
        <f>IF(L276&gt;0,#REF!-L276,0)</f>
        <v>#REF!</v>
      </c>
      <c r="L276" s="138" t="e">
        <f>IF(OR(H276="Recup"),#REF!-J276,#REF!)</f>
        <v>#REF!</v>
      </c>
      <c r="M276" s="192"/>
      <c r="N276" s="193"/>
      <c r="O276" s="139" t="e">
        <f t="shared" si="19"/>
        <v>#REF!</v>
      </c>
      <c r="P276" s="140" t="str">
        <f t="shared" si="20"/>
        <v/>
      </c>
      <c r="Q276" s="360" t="s">
        <v>45</v>
      </c>
      <c r="R276" s="380" t="s">
        <v>46</v>
      </c>
      <c r="S276" s="194"/>
      <c r="T276" s="398" t="s">
        <v>115</v>
      </c>
      <c r="U276" s="368" t="s">
        <v>119</v>
      </c>
      <c r="V276" s="214" t="s">
        <v>49</v>
      </c>
      <c r="W276" s="215" t="e">
        <f>IF(AND(G276="",(Y278)&gt;0),Y278-W277-W278,IF(AND(G276="Enceinte",(Y278)&gt;0),Y278-W277-W278,0))</f>
        <v>#REF!</v>
      </c>
      <c r="X276" s="216" t="s">
        <v>34</v>
      </c>
      <c r="Y276" s="217" t="e">
        <f>(SUM(I276:I280)*24+SUM(K276:K280)*24)</f>
        <v>#REF!</v>
      </c>
      <c r="Z276" s="218" t="s">
        <v>50</v>
      </c>
      <c r="AB276" s="174" t="s">
        <v>34</v>
      </c>
      <c r="AC276" s="152" t="e">
        <f t="shared" ref="AC276:AC281" si="25">Y262+Y269+Y276+Y283+Y290</f>
        <v>#REF!</v>
      </c>
    </row>
    <row r="277" spans="1:29" s="41" customFormat="1" ht="15.75" hidden="1" thickBot="1" x14ac:dyDescent="0.3">
      <c r="A277" s="143" t="s">
        <v>51</v>
      </c>
      <c r="B277" s="144">
        <v>43354</v>
      </c>
      <c r="C277" s="195">
        <v>0.38194444444444442</v>
      </c>
      <c r="D277" s="196">
        <v>0.54166666666666663</v>
      </c>
      <c r="E277" s="196">
        <v>0.58333333333333337</v>
      </c>
      <c r="F277" s="197">
        <v>0.77083333333333337</v>
      </c>
      <c r="G277" s="378"/>
      <c r="H277" s="198" t="s">
        <v>44</v>
      </c>
      <c r="I277" s="146" t="e">
        <f>IF(H277="Normal",#REF!,IF(H277="Recup",#REF!,IF(H277="CP journée",#REF!,IF(H277="Enceinte",#REF!,IF(H277="temps partiel",#REF!,IF(H277="Sans solde",#REF!,IF(H277="Arrêt",#REF!,IF(H277="CP matin",#REF!,IF(H277="Déplacement",#REF!,IF(H277="CP Après-midi",#REF!,IF(H277="Férié",#REF!,IF(H277="Maternité",#REF!,0))))))))))))</f>
        <v>#REF!</v>
      </c>
      <c r="J277" s="145" t="e">
        <f>IF(H277="Demi CP",I277,IF(AND(H277="Déplacement",N277="Arrivée Chine",B277&gt;=#REF!,B277&lt;=#REF!),(D277-C277)+(F277-E277)-#REF!,IF(AND(H277="Déplacement",N277="Arrivée Chine",B277&gt;#REF!,B277&lt;#REF!),(D277-C277)+(F277-E277)-#REF!,IF(AND(H277="Déplacement",N277="Arrivée Chine",B277&gt;#REF!),(D277-C277)+(F277-E277)-#REF!,IF(AND(H277="Déplacement",((D277-C277)+(F277-E277))&lt;I277),I277,IF(AND(H277="Déplacement",N277="Arrivée Chine",B277&lt;#REF!),(D277-C277)+(F277-E277)-#REF!,IF(AND(H277="Déplacement",N277="Retour Chine",B277&gt;=#REF!,B277&lt;=#REF!),(D277-C277)+(F277-E277)+#REF!,IF(AND(H277="Déplacement",N277="Retour Chine",B277&gt;#REF!,B277&lt;#REF!),(D277-C277)+(F277-E277)+#REF!,IF(AND(H277="Déplacement",N277="Retour Chine",B277&gt;#REF!),(D277-C277)+(F277-E277)+#REF!,IF(AND(H277="Déplacement",((D277-C277)+(F277-E277))&lt;I277),I277,IF(AND(H277="Déplacement",N277="Retour Chine",B277&lt;#REF!),(D277-C277)+(F277-E277)+#REF!,(D277-C277)+(F277-E277))))))))))))</f>
        <v>#REF!</v>
      </c>
      <c r="K277" s="147" t="e">
        <f>IF(L277&gt;0,#REF!-L277,0)</f>
        <v>#REF!</v>
      </c>
      <c r="L277" s="148" t="e">
        <f>IF(OR(H277="Recup"),#REF!-J277,#REF!)</f>
        <v>#REF!</v>
      </c>
      <c r="M277" s="199"/>
      <c r="N277" s="200"/>
      <c r="O277" s="149" t="e">
        <f t="shared" si="19"/>
        <v>#REF!</v>
      </c>
      <c r="P277" s="150" t="str">
        <f t="shared" si="20"/>
        <v/>
      </c>
      <c r="Q277" s="361"/>
      <c r="R277" s="381"/>
      <c r="S277" s="201"/>
      <c r="T277" s="399"/>
      <c r="U277" s="369"/>
      <c r="V277" s="220" t="s">
        <v>52</v>
      </c>
      <c r="W277" s="221" t="e">
        <f>IF(AND(G276="",(Y277-35)&gt;0),(Y277-35-W278-W279),IF(AND(G276="Enceinte",(Y277-35)&gt;0),(Y277-35-W278-W279),0))</f>
        <v>#REF!</v>
      </c>
      <c r="X277" s="222" t="s">
        <v>35</v>
      </c>
      <c r="Y277" s="223" t="e">
        <f>(SUM(J276:J282))*24-(SUM(O276:O282))*24</f>
        <v>#REF!</v>
      </c>
      <c r="Z277" s="224">
        <f>SUM(P276:P282)</f>
        <v>0</v>
      </c>
      <c r="AB277" s="174" t="s">
        <v>35</v>
      </c>
      <c r="AC277" s="152" t="e">
        <f t="shared" si="25"/>
        <v>#REF!</v>
      </c>
    </row>
    <row r="278" spans="1:29" s="41" customFormat="1" ht="15.75" hidden="1" thickBot="1" x14ac:dyDescent="0.3">
      <c r="A278" s="143" t="s">
        <v>53</v>
      </c>
      <c r="B278" s="144">
        <v>43355</v>
      </c>
      <c r="C278" s="195">
        <v>0.35416666666666669</v>
      </c>
      <c r="D278" s="196">
        <v>0.54166666666666663</v>
      </c>
      <c r="E278" s="196">
        <v>0.58333333333333337</v>
      </c>
      <c r="F278" s="197">
        <v>0.70833333333333337</v>
      </c>
      <c r="G278" s="378"/>
      <c r="H278" s="198" t="s">
        <v>44</v>
      </c>
      <c r="I278" s="146" t="e">
        <f>IF(H278="Normal",#REF!,IF(H278="Recup",#REF!,IF(H278="CP journée",#REF!,IF(H278="Enceinte",#REF!,IF(H278="temps partiel",#REF!,IF(H278="Sans solde",#REF!,IF(H278="Arrêt",#REF!,IF(H278="CP matin",#REF!,IF(H278="Déplacement",#REF!,IF(H278="CP Après-midi",#REF!,IF(H278="Férié",#REF!,IF(H278="Maternité",#REF!,0))))))))))))</f>
        <v>#REF!</v>
      </c>
      <c r="J278" s="145" t="e">
        <f>IF(H278="Demi CP",I278,IF(AND(H278="Déplacement",N278="Arrivée Chine",B278&gt;=#REF!,B278&lt;=#REF!),(D278-C278)+(F278-E278)-#REF!,IF(AND(H278="Déplacement",N278="Arrivée Chine",B278&gt;#REF!,B278&lt;#REF!),(D278-C278)+(F278-E278)-#REF!,IF(AND(H278="Déplacement",N278="Arrivée Chine",B278&gt;#REF!),(D278-C278)+(F278-E278)-#REF!,IF(AND(H278="Déplacement",((D278-C278)+(F278-E278))&lt;I278),I278,IF(AND(H278="Déplacement",N278="Arrivée Chine",B278&lt;#REF!),(D278-C278)+(F278-E278)-#REF!,IF(AND(H278="Déplacement",N278="Retour Chine",B278&gt;=#REF!,B278&lt;=#REF!),(D278-C278)+(F278-E278)+#REF!,IF(AND(H278="Déplacement",N278="Retour Chine",B278&gt;#REF!,B278&lt;#REF!),(D278-C278)+(F278-E278)+#REF!,IF(AND(H278="Déplacement",N278="Retour Chine",B278&gt;#REF!),(D278-C278)+(F278-E278)+#REF!,IF(AND(H278="Déplacement",((D278-C278)+(F278-E278))&lt;I278),I278,IF(AND(H278="Déplacement",N278="Retour Chine",B278&lt;#REF!),(D278-C278)+(F278-E278)+#REF!,(D278-C278)+(F278-E278))))))))))))</f>
        <v>#REF!</v>
      </c>
      <c r="K278" s="153" t="e">
        <f>IF(L278&gt;0,#REF!-L278,0)</f>
        <v>#REF!</v>
      </c>
      <c r="L278" s="154" t="e">
        <f>IF(OR(H278="Recup"),#REF!-J278,#REF!)</f>
        <v>#REF!</v>
      </c>
      <c r="M278" s="199"/>
      <c r="N278" s="200"/>
      <c r="O278" s="149" t="e">
        <f t="shared" si="19"/>
        <v>#REF!</v>
      </c>
      <c r="P278" s="150" t="str">
        <f t="shared" si="20"/>
        <v/>
      </c>
      <c r="Q278" s="361"/>
      <c r="R278" s="381"/>
      <c r="S278" s="201"/>
      <c r="T278" s="399"/>
      <c r="U278" s="369"/>
      <c r="V278" s="225">
        <v>0.5</v>
      </c>
      <c r="W278" s="221" t="e">
        <f>IF((Y277-43)&lt;0,0,(Y277-43))</f>
        <v>#REF!</v>
      </c>
      <c r="X278" s="226" t="s">
        <v>54</v>
      </c>
      <c r="Y278" s="227" t="e">
        <f>(Y277-Y276)-J282*24</f>
        <v>#REF!</v>
      </c>
      <c r="Z278" s="228" t="s">
        <v>55</v>
      </c>
      <c r="AB278" s="174" t="s">
        <v>54</v>
      </c>
      <c r="AC278" s="152" t="e">
        <f t="shared" si="25"/>
        <v>#REF!</v>
      </c>
    </row>
    <row r="279" spans="1:29" s="41" customFormat="1" ht="15.75" hidden="1" thickBot="1" x14ac:dyDescent="0.3">
      <c r="A279" s="143" t="s">
        <v>56</v>
      </c>
      <c r="B279" s="144">
        <v>43356</v>
      </c>
      <c r="C279" s="195">
        <v>0.375</v>
      </c>
      <c r="D279" s="196">
        <v>0.54166666666666663</v>
      </c>
      <c r="E279" s="196">
        <v>0.58333333333333337</v>
      </c>
      <c r="F279" s="197">
        <v>0.70833333333333337</v>
      </c>
      <c r="G279" s="378"/>
      <c r="H279" s="202" t="s">
        <v>44</v>
      </c>
      <c r="I279" s="146" t="e">
        <f>IF(H279="Normal",#REF!,IF(H279="Recup",#REF!,IF(H279="CP journée",#REF!,IF(H279="Enceinte",#REF!,IF(H279="temps partiel",#REF!,IF(H279="Sans solde",#REF!,IF(H279="Arrêt",#REF!,IF(H279="CP matin",#REF!,IF(H279="Déplacement",#REF!,IF(H279="CP Après-midi",#REF!,IF(H279="Férié",#REF!,IF(H279="Maternité",#REF!,0))))))))))))</f>
        <v>#REF!</v>
      </c>
      <c r="J279" s="145" t="e">
        <f>IF(H279="Demi CP",I279,IF(AND(H279="Déplacement",N279="Arrivée Chine",B279&gt;=#REF!,B279&lt;=#REF!),(D279-C279)+(F279-E279)-#REF!,IF(AND(H279="Déplacement",N279="Arrivée Chine",B279&gt;#REF!,B279&lt;#REF!),(D279-C279)+(F279-E279)-#REF!,IF(AND(H279="Déplacement",N279="Arrivée Chine",B279&gt;#REF!),(D279-C279)+(F279-E279)-#REF!,IF(AND(H279="Déplacement",((D279-C279)+(F279-E279))&lt;I279),I279,IF(AND(H279="Déplacement",N279="Arrivée Chine",B279&lt;#REF!),(D279-C279)+(F279-E279)-#REF!,IF(AND(H279="Déplacement",N279="Retour Chine",B279&gt;=#REF!,B279&lt;=#REF!),(D279-C279)+(F279-E279)+#REF!,IF(AND(H279="Déplacement",N279="Retour Chine",B279&gt;#REF!,B279&lt;#REF!),(D279-C279)+(F279-E279)+#REF!,IF(AND(H279="Déplacement",N279="Retour Chine",B279&gt;#REF!),(D279-C279)+(F279-E279)+#REF!,IF(AND(H279="Déplacement",((D279-C279)+(F279-E279))&lt;I279),I279,IF(AND(H279="Déplacement",N279="Retour Chine",B279&lt;#REF!),(D279-C279)+(F279-E279)+#REF!,(D279-C279)+(F279-E279))))))))))))</f>
        <v>#REF!</v>
      </c>
      <c r="K279" s="156" t="e">
        <f>IF(L279&gt;0,#REF!-L279,0)</f>
        <v>#REF!</v>
      </c>
      <c r="L279" s="157" t="e">
        <f>IF(OR(H279="Recup"),#REF!-J279,#REF!)</f>
        <v>#REF!</v>
      </c>
      <c r="M279" s="199"/>
      <c r="N279" s="200"/>
      <c r="O279" s="149" t="e">
        <f t="shared" si="19"/>
        <v>#REF!</v>
      </c>
      <c r="P279" s="150" t="str">
        <f t="shared" si="20"/>
        <v/>
      </c>
      <c r="Q279" s="361"/>
      <c r="R279" s="381"/>
      <c r="S279" s="201"/>
      <c r="T279" s="399"/>
      <c r="U279" s="369"/>
      <c r="V279" s="229">
        <v>1</v>
      </c>
      <c r="W279" s="221" t="e">
        <f>IF(M282="",J282*24,0)</f>
        <v>#REF!</v>
      </c>
      <c r="X279" s="230" t="s">
        <v>57</v>
      </c>
      <c r="Y279" s="231">
        <f>COUNTIF(H276:H280,"Arrêt")</f>
        <v>0</v>
      </c>
      <c r="Z279" s="228">
        <f>COUNTIF(H276:H280,"Férié")</f>
        <v>0</v>
      </c>
      <c r="AB279" s="175" t="s">
        <v>57</v>
      </c>
      <c r="AC279" s="152">
        <f t="shared" si="25"/>
        <v>0</v>
      </c>
    </row>
    <row r="280" spans="1:29" s="41" customFormat="1" ht="15.75" hidden="1" customHeight="1" thickBot="1" x14ac:dyDescent="0.3">
      <c r="A280" s="143" t="s">
        <v>58</v>
      </c>
      <c r="B280" s="144">
        <v>43357</v>
      </c>
      <c r="C280" s="195">
        <v>0.375</v>
      </c>
      <c r="D280" s="196">
        <v>0.54166666666666663</v>
      </c>
      <c r="E280" s="196">
        <v>0.58333333333333337</v>
      </c>
      <c r="F280" s="197">
        <v>0.72569444444444453</v>
      </c>
      <c r="G280" s="378"/>
      <c r="H280" s="198" t="s">
        <v>44</v>
      </c>
      <c r="I280" s="146" t="e">
        <f>IF(H280="Normal",#REF!,IF(H280="Recup",#REF!,IF(H280="CP journée",#REF!,IF(H280="Enceinte",#REF!,IF(H280="temps partiel",#REF!,IF(H280="Sans solde",#REF!,IF(H280="Arrêt",#REF!,IF(H280="CP matin",#REF!,IF(H280="Déplacement",#REF!,IF(H280="CP Après-midi",#REF!,IF(H280="Férié",#REF!,IF(H280="Maternité",#REF!,0))))))))))))</f>
        <v>#REF!</v>
      </c>
      <c r="J280" s="145" t="e">
        <f>IF(H280="Demi CP",I280,IF(AND(H280="Déplacement",N280="Arrivée Chine",B280&gt;=#REF!,B280&lt;=#REF!),(D280-C280)+(F280-E280)-#REF!,IF(AND(H280="Déplacement",N280="Arrivée Chine",B280&gt;#REF!,B280&lt;#REF!),(D280-C280)+(F280-E280)-#REF!,IF(AND(H280="Déplacement",N280="Arrivée Chine",B280&gt;#REF!),(D280-C280)+(F280-E280)-#REF!,IF(AND(H280="Déplacement",((D280-C280)+(F280-E280))&lt;I280),I280,IF(AND(H280="Déplacement",N280="Arrivée Chine",B280&lt;#REF!),(D280-C280)+(F280-E280)-#REF!,IF(AND(H280="Déplacement",N280="Retour Chine",B280&gt;=#REF!,B280&lt;=#REF!),(D280-C280)+(F280-E280)+#REF!,IF(AND(H280="Déplacement",N280="Retour Chine",B280&gt;#REF!,B280&lt;#REF!),(D280-C280)+(F280-E280)+#REF!,IF(AND(H280="Déplacement",N280="Retour Chine",B280&gt;#REF!),(D280-C280)+(F280-E280)+#REF!,IF(AND(H280="Déplacement",((D280-C280)+(F280-E280))&lt;I280),I280,IF(AND(H280="Déplacement",N280="Retour Chine",B280&lt;#REF!),(D280-C280)+(F280-E280)+#REF!,(D280-C280)+(F280-E280))))))))))))</f>
        <v>#REF!</v>
      </c>
      <c r="K280" s="153" t="e">
        <f>IF(L280&gt;0,#REF!-L280,0)</f>
        <v>#REF!</v>
      </c>
      <c r="L280" s="154" t="e">
        <f>IF(OR(H280="Recup"),#REF!-J280,#REF!)</f>
        <v>#REF!</v>
      </c>
      <c r="M280" s="199"/>
      <c r="N280" s="200"/>
      <c r="O280" s="149" t="e">
        <f t="shared" ref="O280:O343" si="26">IF(AND(J280&gt;I280,M280="France"),J280-I280,IF(AND(J280&gt;I280,M280="Chine"),J280-I280,0))</f>
        <v>#REF!</v>
      </c>
      <c r="P280" s="150" t="str">
        <f t="shared" ref="P280:P343" si="27">IF(M280="Chine",((J280-I280)*24)*0.75,IF(M280="France",((J280-I280)*24)*0.5,""))</f>
        <v/>
      </c>
      <c r="Q280" s="361"/>
      <c r="R280" s="381"/>
      <c r="S280" s="201"/>
      <c r="T280" s="399"/>
      <c r="U280" s="369"/>
      <c r="V280" s="232" t="s">
        <v>3</v>
      </c>
      <c r="W280" s="233" t="e">
        <f>IF(G276="Enceinte",(SUM(L276:L280))-COUNTIF(H276:H280,"Recup")*#REF!,SUM(L276:L280))</f>
        <v>#REF!</v>
      </c>
      <c r="X280" s="234" t="s">
        <v>59</v>
      </c>
      <c r="Y280" s="235">
        <f>COUNTIF(H276:H280,"sans solde")</f>
        <v>0</v>
      </c>
      <c r="Z280" s="389" t="s">
        <v>148</v>
      </c>
      <c r="AB280" s="176" t="s">
        <v>59</v>
      </c>
      <c r="AC280" s="152">
        <f t="shared" si="25"/>
        <v>0</v>
      </c>
    </row>
    <row r="281" spans="1:29" s="41" customFormat="1" ht="15.75" hidden="1" thickBot="1" x14ac:dyDescent="0.3">
      <c r="A281" s="143" t="s">
        <v>60</v>
      </c>
      <c r="B281" s="144">
        <v>43358</v>
      </c>
      <c r="C281" s="203"/>
      <c r="D281" s="204"/>
      <c r="E281" s="204"/>
      <c r="F281" s="205"/>
      <c r="G281" s="378"/>
      <c r="H281" s="206"/>
      <c r="I281" s="146">
        <f>IF(H281="Normal",#REF!,IF(H281="Recup",#REF!,IF(H281="CP journée",#REF!,IF(H281="Enceinte",#REF!,IF(H281="temps partiel",#REF!,IF(H281="Sans solde",#REF!,IF(H281="Arrêt",#REF!,IF(H281="CP matin",#REF!,IF(H281="Déplacement",#REF!,IF(H281="CP Après-midi",#REF!,IF(H281="Férié",#REF!,IF(H281="Maternité",#REF!,0))))))))))))</f>
        <v>0</v>
      </c>
      <c r="J281" s="145" t="e">
        <f>IF(H281="Demi CP",I281,IF(AND(H281="Déplacement",N281="Arrivée Chine",B281&gt;=#REF!,B281&lt;=#REF!),(D281-C281)+(F281-E281)-#REF!,IF(AND(H281="Déplacement",N281="Arrivée Chine",B281&gt;#REF!,B281&lt;#REF!),(D281-C281)+(F281-E281)-#REF!,IF(AND(H281="Déplacement",N281="Arrivée Chine",B281&gt;#REF!),(D281-C281)+(F281-E281)-#REF!,IF(AND(H281="Déplacement",((D281-C281)+(F281-E281))&lt;I281),I281,IF(AND(H281="Déplacement",N281="Arrivée Chine",B281&lt;#REF!),(D281-C281)+(F281-E281)-#REF!,IF(AND(H281="Déplacement",N281="Retour Chine",B281&gt;=#REF!,B281&lt;=#REF!),(D281-C281)+(F281-E281)+#REF!,IF(AND(H281="Déplacement",N281="Retour Chine",B281&gt;#REF!,B281&lt;#REF!),(D281-C281)+(F281-E281)+#REF!,IF(AND(H281="Déplacement",N281="Retour Chine",B281&gt;#REF!),(D281-C281)+(F281-E281)+#REF!,IF(AND(H281="Déplacement",((D281-C281)+(F281-E281))&lt;I281),I281,IF(AND(H281="Déplacement",N281="Retour Chine",B281&lt;#REF!),(D281-C281)+(F281-E281)+#REF!,(D281-C281)+(F281-E281))))))))))))</f>
        <v>#REF!</v>
      </c>
      <c r="K281" s="161" t="e">
        <f>IF(L281&gt;0,#REF!-L281,0)</f>
        <v>#REF!</v>
      </c>
      <c r="L281" s="162" t="e">
        <f>IF(OR(H281="Recup"),#REF!-J281,#REF!)</f>
        <v>#REF!</v>
      </c>
      <c r="M281" s="199"/>
      <c r="N281" s="200"/>
      <c r="O281" s="149" t="e">
        <f t="shared" si="26"/>
        <v>#REF!</v>
      </c>
      <c r="P281" s="150" t="str">
        <f t="shared" si="27"/>
        <v/>
      </c>
      <c r="Q281" s="361"/>
      <c r="R281" s="381"/>
      <c r="S281" s="201"/>
      <c r="T281" s="399"/>
      <c r="U281" s="369"/>
      <c r="V281" s="236" t="s">
        <v>61</v>
      </c>
      <c r="W281" s="237" t="e">
        <f>IF(AND(G276="Temps partiel",Y278&gt;0),Y278-W282-W278-W279,0)</f>
        <v>#REF!</v>
      </c>
      <c r="X281" s="238" t="s">
        <v>62</v>
      </c>
      <c r="Y281" s="239">
        <f>COUNTIF(H276:H280,"CP journée")+(COUNTIF(H276:H280,"CP matin"))/2+(COUNTIF(H276:H280,"CP Après-midi"))/2</f>
        <v>0</v>
      </c>
      <c r="Z281" s="390"/>
      <c r="AB281" s="177" t="s">
        <v>62</v>
      </c>
      <c r="AC281" s="152">
        <f t="shared" si="25"/>
        <v>5</v>
      </c>
    </row>
    <row r="282" spans="1:29" s="41" customFormat="1" ht="15.75" hidden="1" thickBot="1" x14ac:dyDescent="0.3">
      <c r="A282" s="164" t="s">
        <v>64</v>
      </c>
      <c r="B282" s="165">
        <v>43359</v>
      </c>
      <c r="C282" s="207"/>
      <c r="D282" s="208"/>
      <c r="E282" s="208"/>
      <c r="F282" s="209"/>
      <c r="G282" s="379"/>
      <c r="H282" s="210"/>
      <c r="I282" s="166">
        <f>IF(H282="Normal",#REF!,IF(H282="Recup",#REF!,IF(H282="CP journée",#REF!,IF(H282="Enceinte",#REF!,IF(H282="temps partiel",#REF!,IF(H282="Sans solde",#REF!,IF(H282="Arrêt",#REF!,IF(H282="CP matin",#REF!,IF(H282="Déplacement",#REF!,IF(H282="CP Après-midi",#REF!,IF(H282="Férié",#REF!,IF(H282="Maternité",#REF!,0))))))))))))</f>
        <v>0</v>
      </c>
      <c r="J282" s="167" t="e">
        <f>IF(H282="Demi CP",I282,IF(AND(H282="Déplacement",N282="Arrivée Chine",B282&gt;=#REF!,B282&lt;=#REF!),(D282-C282)+(F282-E282)-#REF!,IF(AND(H282="Déplacement",N282="Arrivée Chine",B282&gt;#REF!,B282&lt;#REF!),(D282-C282)+(F282-E282)-#REF!,IF(AND(H282="Déplacement",N282="Arrivée Chine",B282&gt;#REF!),(D282-C282)+(F282-E282)-#REF!,IF(AND(H282="Déplacement",((D282-C282)+(F282-E282))&lt;I282),I282,IF(AND(H282="Déplacement",N282="Arrivée Chine",B282&lt;#REF!),(D282-C282)+(F282-E282)-#REF!,IF(AND(H282="Déplacement",N282="Retour Chine",B282&gt;=#REF!,B282&lt;=#REF!),(D282-C282)+(F282-E282)+#REF!,IF(AND(H282="Déplacement",N282="Retour Chine",B282&gt;#REF!,B282&lt;#REF!),(D282-C282)+(F282-E282)+#REF!,IF(AND(H282="Déplacement",N282="Retour Chine",B282&gt;#REF!),(D282-C282)+(F282-E282)+#REF!,IF(AND(H282="Déplacement",((D282-C282)+(F282-E282))&lt;I282),I282,IF(AND(H282="Déplacement",N282="Retour Chine",B282&lt;#REF!),(D282-C282)+(F282-E282)+#REF!,(D282-C282)+(F282-E282))))))))))))</f>
        <v>#REF!</v>
      </c>
      <c r="K282" s="168" t="e">
        <f>IF(L282&gt;0,#REF!-L282,0)</f>
        <v>#REF!</v>
      </c>
      <c r="L282" s="169" t="e">
        <f>IF(OR(H282="Recup"),#REF!-J282,#REF!)</f>
        <v>#REF!</v>
      </c>
      <c r="M282" s="211"/>
      <c r="N282" s="212"/>
      <c r="O282" s="170" t="e">
        <f t="shared" si="26"/>
        <v>#REF!</v>
      </c>
      <c r="P282" s="171" t="str">
        <f t="shared" si="27"/>
        <v/>
      </c>
      <c r="Q282" s="362"/>
      <c r="R282" s="382"/>
      <c r="S282" s="213"/>
      <c r="T282" s="399"/>
      <c r="U282" s="370"/>
      <c r="V282" s="240" t="s">
        <v>65</v>
      </c>
      <c r="W282" s="241" t="e">
        <f>IF(AND(G276="Temps partiel",Y278&gt;3),Y278-3-W278-W279,0)</f>
        <v>#REF!</v>
      </c>
      <c r="X282" s="242" t="s">
        <v>66</v>
      </c>
      <c r="Y282" s="243" t="e">
        <f>W276+(W277*1.25)+(W278*1.5)+(W279*2)+(W281*1.1)+(W282*1.25)</f>
        <v>#REF!</v>
      </c>
      <c r="Z282" s="294" t="e">
        <f>IF(SUM(J276:J282)*24-SUM(I276:I282)*24&lt;0,(SUM(J276:J282)*24-SUM(I276:I282)*24),0)</f>
        <v>#REF!</v>
      </c>
      <c r="AB282" s="178" t="s">
        <v>50</v>
      </c>
      <c r="AC282" s="152">
        <f>Z291+Z263+Z270+Z277+Z284</f>
        <v>0</v>
      </c>
    </row>
    <row r="283" spans="1:29" s="41" customFormat="1" ht="30" hidden="1" customHeight="1" x14ac:dyDescent="0.3">
      <c r="A283" s="133" t="s">
        <v>43</v>
      </c>
      <c r="B283" s="134">
        <v>43360</v>
      </c>
      <c r="C283" s="188">
        <v>0.375</v>
      </c>
      <c r="D283" s="189">
        <v>0.54166666666666663</v>
      </c>
      <c r="E283" s="189">
        <v>0.58333333333333337</v>
      </c>
      <c r="F283" s="190">
        <v>0.77083333333333337</v>
      </c>
      <c r="G283" s="377"/>
      <c r="H283" s="191" t="s">
        <v>44</v>
      </c>
      <c r="I283" s="136" t="e">
        <f>IF(H283="Normal",#REF!,IF(H283="Recup",#REF!,IF(H283="CP journée",#REF!,IF(H283="Enceinte",#REF!,IF(H283="temps partiel",#REF!,IF(H283="Sans solde",#REF!,IF(H283="Arrêt",#REF!,IF(H283="CP matin",#REF!,IF(H283="Déplacement",#REF!,IF(H283="CP Après-midi",#REF!,IF(H283="Férié",#REF!,IF(H283="Maternité",#REF!,0))))))))))))</f>
        <v>#REF!</v>
      </c>
      <c r="J283" s="135" t="e">
        <f>IF(H283="Demi CP",I283,IF(AND(H283="Déplacement",N283="Arrivée Chine",B283&gt;=#REF!,B283&lt;=#REF!),(D283-C283)+(F283-E283)-#REF!,IF(AND(H283="Déplacement",N283="Arrivée Chine",B283&gt;#REF!,B283&lt;#REF!),(D283-C283)+(F283-E283)-#REF!,IF(AND(H283="Déplacement",N283="Arrivée Chine",B283&gt;#REF!),(D283-C283)+(F283-E283)-#REF!,IF(AND(H283="Déplacement",((D283-C283)+(F283-E283))&lt;I283),I283,IF(AND(H283="Déplacement",N283="Arrivée Chine",B283&lt;#REF!),(D283-C283)+(F283-E283)-#REF!,IF(AND(H283="Déplacement",N283="Retour Chine",B283&gt;=#REF!,B283&lt;=#REF!),(D283-C283)+(F283-E283)+#REF!,IF(AND(H283="Déplacement",N283="Retour Chine",B283&gt;#REF!,B283&lt;#REF!),(D283-C283)+(F283-E283)+#REF!,IF(AND(H283="Déplacement",N283="Retour Chine",B283&gt;#REF!),(D283-C283)+(F283-E283)+#REF!,IF(AND(H283="Déplacement",((D283-C283)+(F283-E283))&lt;I283),I283,IF(AND(H283="Déplacement",N283="Retour Chine",B283&lt;#REF!),(D283-C283)+(F283-E283)+#REF!,(D283-C283)+(F283-E283))))))))))))</f>
        <v>#REF!</v>
      </c>
      <c r="K283" s="137" t="e">
        <f>IF(L283&gt;0,#REF!-L283,0)</f>
        <v>#REF!</v>
      </c>
      <c r="L283" s="138" t="e">
        <f>IF(OR(H283="Recup"),#REF!-J283,#REF!)</f>
        <v>#REF!</v>
      </c>
      <c r="M283" s="192"/>
      <c r="N283" s="193"/>
      <c r="O283" s="139" t="e">
        <f t="shared" si="26"/>
        <v>#REF!</v>
      </c>
      <c r="P283" s="140" t="str">
        <f t="shared" si="27"/>
        <v/>
      </c>
      <c r="Q283" s="391" t="s">
        <v>45</v>
      </c>
      <c r="R283" s="380" t="s">
        <v>46</v>
      </c>
      <c r="S283" s="194"/>
      <c r="T283" s="396" t="s">
        <v>115</v>
      </c>
      <c r="U283" s="385" t="s">
        <v>120</v>
      </c>
      <c r="V283" s="86" t="s">
        <v>49</v>
      </c>
      <c r="W283" s="87" t="e">
        <f>IF(AND(G283="",(Y285)&gt;0),Y285-W284-W285,IF(AND(G283="Enceinte",(Y285)&gt;0),Y285-W284-W285,0))</f>
        <v>#REF!</v>
      </c>
      <c r="X283" s="88" t="s">
        <v>34</v>
      </c>
      <c r="Y283" s="89" t="e">
        <f>(SUM(I283:I287)*24+SUM(K283:K287)*24)</f>
        <v>#REF!</v>
      </c>
      <c r="Z283" s="90" t="s">
        <v>50</v>
      </c>
      <c r="AB283" s="179"/>
      <c r="AC283" s="179"/>
    </row>
    <row r="284" spans="1:29" s="41" customFormat="1" ht="15.75" hidden="1" thickBot="1" x14ac:dyDescent="0.3">
      <c r="A284" s="143" t="s">
        <v>51</v>
      </c>
      <c r="B284" s="144">
        <v>43361</v>
      </c>
      <c r="C284" s="195">
        <v>0.375</v>
      </c>
      <c r="D284" s="196">
        <v>0.54166666666666663</v>
      </c>
      <c r="E284" s="196">
        <v>0.58333333333333337</v>
      </c>
      <c r="F284" s="197">
        <v>0.73611111111111116</v>
      </c>
      <c r="G284" s="378"/>
      <c r="H284" s="198" t="s">
        <v>44</v>
      </c>
      <c r="I284" s="146" t="e">
        <f>IF(H284="Normal",#REF!,IF(H284="Recup",#REF!,IF(H284="CP journée",#REF!,IF(H284="Enceinte",#REF!,IF(H284="temps partiel",#REF!,IF(H284="Sans solde",#REF!,IF(H284="Arrêt",#REF!,IF(H284="CP matin",#REF!,IF(H284="Déplacement",#REF!,IF(H284="CP Après-midi",#REF!,IF(H284="Férié",#REF!,IF(H284="Maternité",#REF!,0))))))))))))</f>
        <v>#REF!</v>
      </c>
      <c r="J284" s="145" t="e">
        <f>IF(H284="Demi CP",I284,IF(AND(H284="Déplacement",N284="Arrivée Chine",B284&gt;=#REF!,B284&lt;=#REF!),(D284-C284)+(F284-E284)-#REF!,IF(AND(H284="Déplacement",N284="Arrivée Chine",B284&gt;#REF!,B284&lt;#REF!),(D284-C284)+(F284-E284)-#REF!,IF(AND(H284="Déplacement",N284="Arrivée Chine",B284&gt;#REF!),(D284-C284)+(F284-E284)-#REF!,IF(AND(H284="Déplacement",((D284-C284)+(F284-E284))&lt;I284),I284,IF(AND(H284="Déplacement",N284="Arrivée Chine",B284&lt;#REF!),(D284-C284)+(F284-E284)-#REF!,IF(AND(H284="Déplacement",N284="Retour Chine",B284&gt;=#REF!,B284&lt;=#REF!),(D284-C284)+(F284-E284)+#REF!,IF(AND(H284="Déplacement",N284="Retour Chine",B284&gt;#REF!,B284&lt;#REF!),(D284-C284)+(F284-E284)+#REF!,IF(AND(H284="Déplacement",N284="Retour Chine",B284&gt;#REF!),(D284-C284)+(F284-E284)+#REF!,IF(AND(H284="Déplacement",((D284-C284)+(F284-E284))&lt;I284),I284,IF(AND(H284="Déplacement",N284="Retour Chine",B284&lt;#REF!),(D284-C284)+(F284-E284)+#REF!,(D284-C284)+(F284-E284))))))))))))</f>
        <v>#REF!</v>
      </c>
      <c r="K284" s="147" t="e">
        <f>IF(L284&gt;0,#REF!-L284,0)</f>
        <v>#REF!</v>
      </c>
      <c r="L284" s="148" t="e">
        <f>IF(OR(H284="Recup"),#REF!-J284,#REF!)</f>
        <v>#REF!</v>
      </c>
      <c r="M284" s="199"/>
      <c r="N284" s="200"/>
      <c r="O284" s="149" t="e">
        <f t="shared" si="26"/>
        <v>#REF!</v>
      </c>
      <c r="P284" s="150" t="str">
        <f t="shared" si="27"/>
        <v/>
      </c>
      <c r="Q284" s="361"/>
      <c r="R284" s="381"/>
      <c r="S284" s="201"/>
      <c r="T284" s="397"/>
      <c r="U284" s="386"/>
      <c r="V284" s="97" t="s">
        <v>52</v>
      </c>
      <c r="W284" s="98" t="e">
        <f>IF(AND(G283="",(Y284-35)&gt;0),(Y284-35-W285-W286),IF(AND(G283="Enceinte",(Y284-35)&gt;0),(Y284-35-W285-W286),0))</f>
        <v>#REF!</v>
      </c>
      <c r="X284" s="99" t="s">
        <v>35</v>
      </c>
      <c r="Y284" s="100" t="e">
        <f>(SUM(J283:J289))*24-(SUM(O283:O289))*24</f>
        <v>#REF!</v>
      </c>
      <c r="Z284" s="101">
        <f>SUM(P283:P289)</f>
        <v>0</v>
      </c>
      <c r="AB284" s="394" t="s">
        <v>70</v>
      </c>
      <c r="AC284" s="392" t="e">
        <f>Y268+Y275+Y282+Y289+Y296</f>
        <v>#REF!</v>
      </c>
    </row>
    <row r="285" spans="1:29" s="41" customFormat="1" ht="15.75" hidden="1" thickBot="1" x14ac:dyDescent="0.3">
      <c r="A285" s="143" t="s">
        <v>53</v>
      </c>
      <c r="B285" s="144">
        <v>43362</v>
      </c>
      <c r="C285" s="195">
        <v>0.3611111111111111</v>
      </c>
      <c r="D285" s="196">
        <v>0.54166666666666663</v>
      </c>
      <c r="E285" s="196">
        <v>0.58333333333333337</v>
      </c>
      <c r="F285" s="197">
        <v>0.75</v>
      </c>
      <c r="G285" s="378"/>
      <c r="H285" s="198" t="s">
        <v>44</v>
      </c>
      <c r="I285" s="146" t="e">
        <f>IF(H285="Normal",#REF!,IF(H285="Recup",#REF!,IF(H285="CP journée",#REF!,IF(H285="Enceinte",#REF!,IF(H285="temps partiel",#REF!,IF(H285="Sans solde",#REF!,IF(H285="Arrêt",#REF!,IF(H285="CP matin",#REF!,IF(H285="Déplacement",#REF!,IF(H285="CP Après-midi",#REF!,IF(H285="Férié",#REF!,IF(H285="Maternité",#REF!,0))))))))))))</f>
        <v>#REF!</v>
      </c>
      <c r="J285" s="145" t="e">
        <f>IF(H285="Demi CP",I285,IF(AND(H285="Déplacement",N285="Arrivée Chine",B285&gt;=#REF!,B285&lt;=#REF!),(D285-C285)+(F285-E285)-#REF!,IF(AND(H285="Déplacement",N285="Arrivée Chine",B285&gt;#REF!,B285&lt;#REF!),(D285-C285)+(F285-E285)-#REF!,IF(AND(H285="Déplacement",N285="Arrivée Chine",B285&gt;#REF!),(D285-C285)+(F285-E285)-#REF!,IF(AND(H285="Déplacement",((D285-C285)+(F285-E285))&lt;I285),I285,IF(AND(H285="Déplacement",N285="Arrivée Chine",B285&lt;#REF!),(D285-C285)+(F285-E285)-#REF!,IF(AND(H285="Déplacement",N285="Retour Chine",B285&gt;=#REF!,B285&lt;=#REF!),(D285-C285)+(F285-E285)+#REF!,IF(AND(H285="Déplacement",N285="Retour Chine",B285&gt;#REF!,B285&lt;#REF!),(D285-C285)+(F285-E285)+#REF!,IF(AND(H285="Déplacement",N285="Retour Chine",B285&gt;#REF!),(D285-C285)+(F285-E285)+#REF!,IF(AND(H285="Déplacement",((D285-C285)+(F285-E285))&lt;I285),I285,IF(AND(H285="Déplacement",N285="Retour Chine",B285&lt;#REF!),(D285-C285)+(F285-E285)+#REF!,(D285-C285)+(F285-E285))))))))))))</f>
        <v>#REF!</v>
      </c>
      <c r="K285" s="153" t="e">
        <f>IF(L285&gt;0,#REF!-L285,0)</f>
        <v>#REF!</v>
      </c>
      <c r="L285" s="154" t="e">
        <f>IF(OR(H285="Recup"),#REF!-J285,#REF!)</f>
        <v>#REF!</v>
      </c>
      <c r="M285" s="199"/>
      <c r="N285" s="200"/>
      <c r="O285" s="149" t="e">
        <f t="shared" si="26"/>
        <v>#REF!</v>
      </c>
      <c r="P285" s="150" t="str">
        <f t="shared" si="27"/>
        <v/>
      </c>
      <c r="Q285" s="361"/>
      <c r="R285" s="381"/>
      <c r="S285" s="201"/>
      <c r="T285" s="397"/>
      <c r="U285" s="386"/>
      <c r="V285" s="104">
        <v>0.5</v>
      </c>
      <c r="W285" s="98" t="e">
        <f>IF((Y284-43)&lt;0,0,(Y284-43))</f>
        <v>#REF!</v>
      </c>
      <c r="X285" s="105" t="s">
        <v>54</v>
      </c>
      <c r="Y285" s="106" t="e">
        <f>(Y284-Y283)-J289*24</f>
        <v>#REF!</v>
      </c>
      <c r="Z285" s="107" t="s">
        <v>55</v>
      </c>
      <c r="AB285" s="395"/>
      <c r="AC285" s="393"/>
    </row>
    <row r="286" spans="1:29" s="41" customFormat="1" ht="15.75" hidden="1" thickBot="1" x14ac:dyDescent="0.3">
      <c r="A286" s="143" t="s">
        <v>56</v>
      </c>
      <c r="B286" s="144">
        <v>43363</v>
      </c>
      <c r="C286" s="195">
        <v>0.375</v>
      </c>
      <c r="D286" s="196">
        <v>0.54166666666666663</v>
      </c>
      <c r="E286" s="196">
        <v>0.58333333333333337</v>
      </c>
      <c r="F286" s="197">
        <v>0.70833333333333337</v>
      </c>
      <c r="G286" s="378"/>
      <c r="H286" s="202" t="s">
        <v>44</v>
      </c>
      <c r="I286" s="146" t="e">
        <f>IF(H286="Normal",#REF!,IF(H286="Recup",#REF!,IF(H286="CP journée",#REF!,IF(H286="Enceinte",#REF!,IF(H286="temps partiel",#REF!,IF(H286="Sans solde",#REF!,IF(H286="Arrêt",#REF!,IF(H286="CP matin",#REF!,IF(H286="Déplacement",#REF!,IF(H286="CP Après-midi",#REF!,IF(H286="Férié",#REF!,IF(H286="Maternité",#REF!,0))))))))))))</f>
        <v>#REF!</v>
      </c>
      <c r="J286" s="145" t="e">
        <f>IF(H286="Demi CP",I286,IF(AND(H286="Déplacement",N286="Arrivée Chine",B286&gt;=#REF!,B286&lt;=#REF!),(D286-C286)+(F286-E286)-#REF!,IF(AND(H286="Déplacement",N286="Arrivée Chine",B286&gt;#REF!,B286&lt;#REF!),(D286-C286)+(F286-E286)-#REF!,IF(AND(H286="Déplacement",N286="Arrivée Chine",B286&gt;#REF!),(D286-C286)+(F286-E286)-#REF!,IF(AND(H286="Déplacement",((D286-C286)+(F286-E286))&lt;I286),I286,IF(AND(H286="Déplacement",N286="Arrivée Chine",B286&lt;#REF!),(D286-C286)+(F286-E286)-#REF!,IF(AND(H286="Déplacement",N286="Retour Chine",B286&gt;=#REF!,B286&lt;=#REF!),(D286-C286)+(F286-E286)+#REF!,IF(AND(H286="Déplacement",N286="Retour Chine",B286&gt;#REF!,B286&lt;#REF!),(D286-C286)+(F286-E286)+#REF!,IF(AND(H286="Déplacement",N286="Retour Chine",B286&gt;#REF!),(D286-C286)+(F286-E286)+#REF!,IF(AND(H286="Déplacement",((D286-C286)+(F286-E286))&lt;I286),I286,IF(AND(H286="Déplacement",N286="Retour Chine",B286&lt;#REF!),(D286-C286)+(F286-E286)+#REF!,(D286-C286)+(F286-E286))))))))))))</f>
        <v>#REF!</v>
      </c>
      <c r="K286" s="156" t="e">
        <f>IF(L286&gt;0,#REF!-L286,0)</f>
        <v>#REF!</v>
      </c>
      <c r="L286" s="157" t="e">
        <f>IF(OR(H286="Recup"),#REF!-J286,#REF!)</f>
        <v>#REF!</v>
      </c>
      <c r="M286" s="199"/>
      <c r="N286" s="200"/>
      <c r="O286" s="149" t="e">
        <f t="shared" si="26"/>
        <v>#REF!</v>
      </c>
      <c r="P286" s="150" t="str">
        <f t="shared" si="27"/>
        <v/>
      </c>
      <c r="Q286" s="361"/>
      <c r="R286" s="381"/>
      <c r="S286" s="201"/>
      <c r="T286" s="397"/>
      <c r="U286" s="386"/>
      <c r="V286" s="110">
        <v>1</v>
      </c>
      <c r="W286" s="98" t="e">
        <f>IF(M289="",J289*24,0)</f>
        <v>#REF!</v>
      </c>
      <c r="X286" s="111" t="s">
        <v>57</v>
      </c>
      <c r="Y286" s="112">
        <f>COUNTIF(H283:H287,"Arrêt")</f>
        <v>0</v>
      </c>
      <c r="Z286" s="107">
        <f>COUNTIF(H283:H287,"Férié")</f>
        <v>0</v>
      </c>
    </row>
    <row r="287" spans="1:29" s="41" customFormat="1" ht="15.75" hidden="1" customHeight="1" thickBot="1" x14ac:dyDescent="0.3">
      <c r="A287" s="143" t="s">
        <v>58</v>
      </c>
      <c r="B287" s="144">
        <v>43364</v>
      </c>
      <c r="C287" s="195">
        <v>0.375</v>
      </c>
      <c r="D287" s="196">
        <v>0.54166666666666663</v>
      </c>
      <c r="E287" s="196">
        <v>0.58333333333333337</v>
      </c>
      <c r="F287" s="197">
        <v>0.70833333333333337</v>
      </c>
      <c r="G287" s="378"/>
      <c r="H287" s="198" t="s">
        <v>44</v>
      </c>
      <c r="I287" s="146" t="e">
        <f>IF(H287="Normal",#REF!,IF(H287="Recup",#REF!,IF(H287="CP journée",#REF!,IF(H287="Enceinte",#REF!,IF(H287="temps partiel",#REF!,IF(H287="Sans solde",#REF!,IF(H287="Arrêt",#REF!,IF(H287="CP matin",#REF!,IF(H287="Déplacement",#REF!,IF(H287="CP Après-midi",#REF!,IF(H287="Férié",#REF!,IF(H287="Maternité",#REF!,0))))))))))))</f>
        <v>#REF!</v>
      </c>
      <c r="J287" s="145" t="e">
        <f>IF(H287="Demi CP",I287,IF(AND(H287="Déplacement",N287="Arrivée Chine",B287&gt;=#REF!,B287&lt;=#REF!),(D287-C287)+(F287-E287)-#REF!,IF(AND(H287="Déplacement",N287="Arrivée Chine",B287&gt;#REF!,B287&lt;#REF!),(D287-C287)+(F287-E287)-#REF!,IF(AND(H287="Déplacement",N287="Arrivée Chine",B287&gt;#REF!),(D287-C287)+(F287-E287)-#REF!,IF(AND(H287="Déplacement",((D287-C287)+(F287-E287))&lt;I287),I287,IF(AND(H287="Déplacement",N287="Arrivée Chine",B287&lt;#REF!),(D287-C287)+(F287-E287)-#REF!,IF(AND(H287="Déplacement",N287="Retour Chine",B287&gt;=#REF!,B287&lt;=#REF!),(D287-C287)+(F287-E287)+#REF!,IF(AND(H287="Déplacement",N287="Retour Chine",B287&gt;#REF!,B287&lt;#REF!),(D287-C287)+(F287-E287)+#REF!,IF(AND(H287="Déplacement",N287="Retour Chine",B287&gt;#REF!),(D287-C287)+(F287-E287)+#REF!,IF(AND(H287="Déplacement",((D287-C287)+(F287-E287))&lt;I287),I287,IF(AND(H287="Déplacement",N287="Retour Chine",B287&lt;#REF!),(D287-C287)+(F287-E287)+#REF!,(D287-C287)+(F287-E287))))))))))))</f>
        <v>#REF!</v>
      </c>
      <c r="K287" s="153" t="e">
        <f>IF(L287&gt;0,#REF!-L287,0)</f>
        <v>#REF!</v>
      </c>
      <c r="L287" s="154" t="e">
        <f>IF(OR(H287="Recup"),#REF!-J287,#REF!)</f>
        <v>#REF!</v>
      </c>
      <c r="M287" s="199"/>
      <c r="N287" s="200"/>
      <c r="O287" s="149" t="e">
        <f t="shared" si="26"/>
        <v>#REF!</v>
      </c>
      <c r="P287" s="150" t="str">
        <f t="shared" si="27"/>
        <v/>
      </c>
      <c r="Q287" s="361"/>
      <c r="R287" s="381"/>
      <c r="S287" s="201"/>
      <c r="T287" s="397"/>
      <c r="U287" s="386"/>
      <c r="V287" s="113" t="s">
        <v>3</v>
      </c>
      <c r="W287" s="114" t="e">
        <f>IF(G283="Enceinte",(SUM(L283:L287))-COUNTIF(H283:H287,"Recup")*#REF!,SUM(L283:L287))</f>
        <v>#REF!</v>
      </c>
      <c r="X287" s="115" t="s">
        <v>59</v>
      </c>
      <c r="Y287" s="116">
        <f>COUNTIF(H283:H287,"sans solde")</f>
        <v>0</v>
      </c>
      <c r="Z287" s="328" t="s">
        <v>148</v>
      </c>
    </row>
    <row r="288" spans="1:29" s="41" customFormat="1" ht="15.75" hidden="1" thickBot="1" x14ac:dyDescent="0.3">
      <c r="A288" s="143" t="s">
        <v>60</v>
      </c>
      <c r="B288" s="144">
        <v>43365</v>
      </c>
      <c r="C288" s="203"/>
      <c r="D288" s="204"/>
      <c r="E288" s="204"/>
      <c r="F288" s="205"/>
      <c r="G288" s="378"/>
      <c r="H288" s="206"/>
      <c r="I288" s="146">
        <f>IF(H288="Normal",#REF!,IF(H288="Recup",#REF!,IF(H288="CP journée",#REF!,IF(H288="Enceinte",#REF!,IF(H288="temps partiel",#REF!,IF(H288="Sans solde",#REF!,IF(H288="Arrêt",#REF!,IF(H288="CP matin",#REF!,IF(H288="Déplacement",#REF!,IF(H288="CP Après-midi",#REF!,IF(H288="Férié",#REF!,IF(H288="Maternité",#REF!,0))))))))))))</f>
        <v>0</v>
      </c>
      <c r="J288" s="145" t="e">
        <f>IF(H288="Demi CP",I288,IF(AND(H288="Déplacement",N288="Arrivée Chine",B288&gt;=#REF!,B288&lt;=#REF!),(D288-C288)+(F288-E288)-#REF!,IF(AND(H288="Déplacement",N288="Arrivée Chine",B288&gt;#REF!,B288&lt;#REF!),(D288-C288)+(F288-E288)-#REF!,IF(AND(H288="Déplacement",N288="Arrivée Chine",B288&gt;#REF!),(D288-C288)+(F288-E288)-#REF!,IF(AND(H288="Déplacement",((D288-C288)+(F288-E288))&lt;I288),I288,IF(AND(H288="Déplacement",N288="Arrivée Chine",B288&lt;#REF!),(D288-C288)+(F288-E288)-#REF!,IF(AND(H288="Déplacement",N288="Retour Chine",B288&gt;=#REF!,B288&lt;=#REF!),(D288-C288)+(F288-E288)+#REF!,IF(AND(H288="Déplacement",N288="Retour Chine",B288&gt;#REF!,B288&lt;#REF!),(D288-C288)+(F288-E288)+#REF!,IF(AND(H288="Déplacement",N288="Retour Chine",B288&gt;#REF!),(D288-C288)+(F288-E288)+#REF!,IF(AND(H288="Déplacement",((D288-C288)+(F288-E288))&lt;I288),I288,IF(AND(H288="Déplacement",N288="Retour Chine",B288&lt;#REF!),(D288-C288)+(F288-E288)+#REF!,(D288-C288)+(F288-E288))))))))))))</f>
        <v>#REF!</v>
      </c>
      <c r="K288" s="161" t="e">
        <f>IF(L288&gt;0,#REF!-L288,0)</f>
        <v>#REF!</v>
      </c>
      <c r="L288" s="162" t="e">
        <f>IF(OR(H288="Recup"),#REF!-J288,#REF!)</f>
        <v>#REF!</v>
      </c>
      <c r="M288" s="199"/>
      <c r="N288" s="200"/>
      <c r="O288" s="149" t="e">
        <f t="shared" si="26"/>
        <v>#REF!</v>
      </c>
      <c r="P288" s="150" t="str">
        <f t="shared" si="27"/>
        <v/>
      </c>
      <c r="Q288" s="361"/>
      <c r="R288" s="381"/>
      <c r="S288" s="201"/>
      <c r="T288" s="397"/>
      <c r="U288" s="386"/>
      <c r="V288" s="119" t="s">
        <v>61</v>
      </c>
      <c r="W288" s="120" t="e">
        <f>IF(AND(G283="Temps partiel",Y285&gt;0),Y285-W289-W285-W286,0)</f>
        <v>#REF!</v>
      </c>
      <c r="X288" s="121" t="s">
        <v>62</v>
      </c>
      <c r="Y288" s="122">
        <f>COUNTIF(H283:H287,"CP journée")+(COUNTIF(H283:H287,"CP matin"))/2+(COUNTIF(H283:H287,"CP Après-midi"))/2</f>
        <v>0</v>
      </c>
      <c r="Z288" s="329"/>
    </row>
    <row r="289" spans="1:29" s="41" customFormat="1" ht="15.75" hidden="1" thickBot="1" x14ac:dyDescent="0.3">
      <c r="A289" s="164" t="s">
        <v>64</v>
      </c>
      <c r="B289" s="165">
        <v>43366</v>
      </c>
      <c r="C289" s="207"/>
      <c r="D289" s="208"/>
      <c r="E289" s="208"/>
      <c r="F289" s="209"/>
      <c r="G289" s="379"/>
      <c r="H289" s="210"/>
      <c r="I289" s="166">
        <f>IF(H289="Normal",#REF!,IF(H289="Recup",#REF!,IF(H289="CP journée",#REF!,IF(H289="Enceinte",#REF!,IF(H289="temps partiel",#REF!,IF(H289="Sans solde",#REF!,IF(H289="Arrêt",#REF!,IF(H289="CP matin",#REF!,IF(H289="Déplacement",#REF!,IF(H289="CP Après-midi",#REF!,IF(H289="Férié",#REF!,IF(H289="Maternité",#REF!,0))))))))))))</f>
        <v>0</v>
      </c>
      <c r="J289" s="167" t="e">
        <f>IF(H289="Demi CP",I289,IF(AND(H289="Déplacement",N289="Arrivée Chine",B289&gt;=#REF!,B289&lt;=#REF!),(D289-C289)+(F289-E289)-#REF!,IF(AND(H289="Déplacement",N289="Arrivée Chine",B289&gt;#REF!,B289&lt;#REF!),(D289-C289)+(F289-E289)-#REF!,IF(AND(H289="Déplacement",N289="Arrivée Chine",B289&gt;#REF!),(D289-C289)+(F289-E289)-#REF!,IF(AND(H289="Déplacement",((D289-C289)+(F289-E289))&lt;I289),I289,IF(AND(H289="Déplacement",N289="Arrivée Chine",B289&lt;#REF!),(D289-C289)+(F289-E289)-#REF!,IF(AND(H289="Déplacement",N289="Retour Chine",B289&gt;=#REF!,B289&lt;=#REF!),(D289-C289)+(F289-E289)+#REF!,IF(AND(H289="Déplacement",N289="Retour Chine",B289&gt;#REF!,B289&lt;#REF!),(D289-C289)+(F289-E289)+#REF!,IF(AND(H289="Déplacement",N289="Retour Chine",B289&gt;#REF!),(D289-C289)+(F289-E289)+#REF!,IF(AND(H289="Déplacement",((D289-C289)+(F289-E289))&lt;I289),I289,IF(AND(H289="Déplacement",N289="Retour Chine",B289&lt;#REF!),(D289-C289)+(F289-E289)+#REF!,(D289-C289)+(F289-E289))))))))))))</f>
        <v>#REF!</v>
      </c>
      <c r="K289" s="168" t="e">
        <f>IF(L289&gt;0,#REF!-L289,0)</f>
        <v>#REF!</v>
      </c>
      <c r="L289" s="169" t="e">
        <f>IF(OR(H289="Recup"),#REF!-J289,#REF!)</f>
        <v>#REF!</v>
      </c>
      <c r="M289" s="211"/>
      <c r="N289" s="212"/>
      <c r="O289" s="170" t="e">
        <f t="shared" si="26"/>
        <v>#REF!</v>
      </c>
      <c r="P289" s="171" t="str">
        <f t="shared" si="27"/>
        <v/>
      </c>
      <c r="Q289" s="362"/>
      <c r="R289" s="382"/>
      <c r="S289" s="213"/>
      <c r="T289" s="397"/>
      <c r="U289" s="387"/>
      <c r="V289" s="129" t="s">
        <v>65</v>
      </c>
      <c r="W289" s="130" t="e">
        <f>IF(AND(G283="Temps partiel",Y285&gt;3),Y285-3-W285-W286,0)</f>
        <v>#REF!</v>
      </c>
      <c r="X289" s="131" t="s">
        <v>66</v>
      </c>
      <c r="Y289" s="132" t="e">
        <f>W283+(W284*1.25)+(W285*1.5)+(W286*2)+(W288*1.1)+(W289*1.25)</f>
        <v>#REF!</v>
      </c>
      <c r="Z289" s="294" t="e">
        <f>IF(SUM(J283:J289)*24-SUM(I283:I289)*24&lt;0,(SUM(J283:J289)*24-SUM(I283:I289)*24),0)</f>
        <v>#REF!</v>
      </c>
    </row>
    <row r="290" spans="1:29" s="41" customFormat="1" ht="30" hidden="1" customHeight="1" x14ac:dyDescent="0.3">
      <c r="A290" s="173" t="s">
        <v>43</v>
      </c>
      <c r="B290" s="134">
        <v>43367</v>
      </c>
      <c r="C290" s="188">
        <v>0.375</v>
      </c>
      <c r="D290" s="189">
        <v>0.54166666666666663</v>
      </c>
      <c r="E290" s="189">
        <v>0.58333333333333337</v>
      </c>
      <c r="F290" s="190">
        <v>0.74305555555555547</v>
      </c>
      <c r="G290" s="377"/>
      <c r="H290" s="191" t="s">
        <v>44</v>
      </c>
      <c r="I290" s="136" t="e">
        <f>IF(H290="Normal",#REF!,IF(H290="Recup",#REF!,IF(H290="CP journée",#REF!,IF(H290="Enceinte",#REF!,IF(H290="temps partiel",#REF!,IF(H290="Sans solde",#REF!,IF(H290="Arrêt",#REF!,IF(H290="CP matin",#REF!,IF(H290="Déplacement",#REF!,IF(H290="CP Après-midi",#REF!,IF(H290="Férié",#REF!,IF(H290="Maternité",#REF!,0))))))))))))</f>
        <v>#REF!</v>
      </c>
      <c r="J290" s="135" t="e">
        <f>IF(H290="Demi CP",I290,IF(AND(H290="Déplacement",N290="Arrivée Chine",B290&gt;=#REF!,B290&lt;=#REF!),(D290-C290)+(F290-E290)-#REF!,IF(AND(H290="Déplacement",N290="Arrivée Chine",B290&gt;#REF!,B290&lt;#REF!),(D290-C290)+(F290-E290)-#REF!,IF(AND(H290="Déplacement",N290="Arrivée Chine",B290&gt;#REF!),(D290-C290)+(F290-E290)-#REF!,IF(AND(H290="Déplacement",((D290-C290)+(F290-E290))&lt;I290),I290,IF(AND(H290="Déplacement",N290="Arrivée Chine",B290&lt;#REF!),(D290-C290)+(F290-E290)-#REF!,IF(AND(H290="Déplacement",N290="Retour Chine",B290&gt;=#REF!,B290&lt;=#REF!),(D290-C290)+(F290-E290)+#REF!,IF(AND(H290="Déplacement",N290="Retour Chine",B290&gt;#REF!,B290&lt;#REF!),(D290-C290)+(F290-E290)+#REF!,IF(AND(H290="Déplacement",N290="Retour Chine",B290&gt;#REF!),(D290-C290)+(F290-E290)+#REF!,IF(AND(H290="Déplacement",((D290-C290)+(F290-E290))&lt;I290),I290,IF(AND(H290="Déplacement",N290="Retour Chine",B290&lt;#REF!),(D290-C290)+(F290-E290)+#REF!,(D290-C290)+(F290-E290))))))))))))</f>
        <v>#REF!</v>
      </c>
      <c r="K290" s="137" t="e">
        <f>IF(L290&gt;0,#REF!-L290,0)</f>
        <v>#REF!</v>
      </c>
      <c r="L290" s="138" t="e">
        <f>IF(OR(H290="Recup"),#REF!-J290,#REF!)</f>
        <v>#REF!</v>
      </c>
      <c r="M290" s="192"/>
      <c r="N290" s="193"/>
      <c r="O290" s="139" t="e">
        <f t="shared" si="26"/>
        <v>#REF!</v>
      </c>
      <c r="P290" s="140" t="str">
        <f t="shared" si="27"/>
        <v/>
      </c>
      <c r="Q290" s="360" t="s">
        <v>45</v>
      </c>
      <c r="R290" s="380" t="s">
        <v>46</v>
      </c>
      <c r="S290" s="194"/>
      <c r="T290" s="396" t="s">
        <v>115</v>
      </c>
      <c r="U290" s="385" t="s">
        <v>121</v>
      </c>
      <c r="V290" s="86" t="s">
        <v>49</v>
      </c>
      <c r="W290" s="87" t="e">
        <f>IF(AND(G290="",(Y292)&gt;0),Y292-W291-W292,IF(AND(G290="Enceinte",(Y292)&gt;0),Y292-W291-W292,0))</f>
        <v>#REF!</v>
      </c>
      <c r="X290" s="88" t="s">
        <v>34</v>
      </c>
      <c r="Y290" s="89" t="e">
        <f>(SUM(I290:I294)*24+SUM(K290:K294)*24)</f>
        <v>#REF!</v>
      </c>
      <c r="Z290" s="90" t="s">
        <v>50</v>
      </c>
    </row>
    <row r="291" spans="1:29" s="41" customFormat="1" ht="15.75" hidden="1" thickBot="1" x14ac:dyDescent="0.3">
      <c r="A291" s="143" t="s">
        <v>51</v>
      </c>
      <c r="B291" s="144">
        <v>43368</v>
      </c>
      <c r="C291" s="195">
        <v>0.375</v>
      </c>
      <c r="D291" s="196">
        <v>0.54166666666666663</v>
      </c>
      <c r="E291" s="196">
        <v>0.58333333333333337</v>
      </c>
      <c r="F291" s="197">
        <v>0.70833333333333337</v>
      </c>
      <c r="G291" s="378"/>
      <c r="H291" s="198" t="s">
        <v>3</v>
      </c>
      <c r="I291" s="146" t="e">
        <f>IF(H291="Normal",#REF!,IF(H291="Recup",#REF!,IF(H291="CP journée",#REF!,IF(H291="Enceinte",#REF!,IF(H291="temps partiel",#REF!,IF(H291="Sans solde",#REF!,IF(H291="Arrêt",#REF!,IF(H291="CP matin",#REF!,IF(H291="Déplacement",#REF!,IF(H291="CP Après-midi",#REF!,IF(H291="Férié",#REF!,IF(H291="Maternité",#REF!,0))))))))))))</f>
        <v>#REF!</v>
      </c>
      <c r="J291" s="145" t="e">
        <f>IF(H291="Demi CP",I291,IF(AND(H291="Déplacement",N291="Arrivée Chine",B291&gt;=#REF!,B291&lt;=#REF!),(D291-C291)+(F291-E291)-#REF!,IF(AND(H291="Déplacement",N291="Arrivée Chine",B291&gt;#REF!,B291&lt;#REF!),(D291-C291)+(F291-E291)-#REF!,IF(AND(H291="Déplacement",N291="Arrivée Chine",B291&gt;#REF!),(D291-C291)+(F291-E291)-#REF!,IF(AND(H291="Déplacement",((D291-C291)+(F291-E291))&lt;I291),I291,IF(AND(H291="Déplacement",N291="Arrivée Chine",B291&lt;#REF!),(D291-C291)+(F291-E291)-#REF!,IF(AND(H291="Déplacement",N291="Retour Chine",B291&gt;=#REF!,B291&lt;=#REF!),(D291-C291)+(F291-E291)+#REF!,IF(AND(H291="Déplacement",N291="Retour Chine",B291&gt;#REF!,B291&lt;#REF!),(D291-C291)+(F291-E291)+#REF!,IF(AND(H291="Déplacement",N291="Retour Chine",B291&gt;#REF!),(D291-C291)+(F291-E291)+#REF!,IF(AND(H291="Déplacement",((D291-C291)+(F291-E291))&lt;I291),I291,IF(AND(H291="Déplacement",N291="Retour Chine",B291&lt;#REF!),(D291-C291)+(F291-E291)+#REF!,(D291-C291)+(F291-E291))))))))))))</f>
        <v>#REF!</v>
      </c>
      <c r="K291" s="147" t="e">
        <f>IF(L291&gt;0,#REF!-L291,0)</f>
        <v>#REF!</v>
      </c>
      <c r="L291" s="148" t="e">
        <f>IF(OR(H291="Recup"),#REF!-J291,#REF!)</f>
        <v>#REF!</v>
      </c>
      <c r="M291" s="199"/>
      <c r="N291" s="200"/>
      <c r="O291" s="149" t="e">
        <f t="shared" si="26"/>
        <v>#REF!</v>
      </c>
      <c r="P291" s="150" t="str">
        <f t="shared" si="27"/>
        <v/>
      </c>
      <c r="Q291" s="361"/>
      <c r="R291" s="381"/>
      <c r="S291" s="201"/>
      <c r="T291" s="397"/>
      <c r="U291" s="386"/>
      <c r="V291" s="97" t="s">
        <v>52</v>
      </c>
      <c r="W291" s="98" t="e">
        <f>IF(AND(G290="",(Y291-35)&gt;0),(Y291-35-W292-W293),IF(AND(G290="Enceinte",(Y291-35)&gt;0),(Y291-35-W292-W293),0))</f>
        <v>#REF!</v>
      </c>
      <c r="X291" s="99" t="s">
        <v>35</v>
      </c>
      <c r="Y291" s="100" t="e">
        <f>(SUM(J290:J296))*24-(SUM(O290:O296))*24</f>
        <v>#REF!</v>
      </c>
      <c r="Z291" s="101">
        <f>SUM(P290:P296)</f>
        <v>0</v>
      </c>
    </row>
    <row r="292" spans="1:29" s="41" customFormat="1" ht="15.75" hidden="1" thickBot="1" x14ac:dyDescent="0.3">
      <c r="A292" s="143" t="s">
        <v>53</v>
      </c>
      <c r="B292" s="144">
        <v>43369</v>
      </c>
      <c r="C292" s="195">
        <v>0.35416666666666669</v>
      </c>
      <c r="D292" s="196">
        <v>0.54166666666666663</v>
      </c>
      <c r="E292" s="196">
        <v>0.58333333333333337</v>
      </c>
      <c r="F292" s="197">
        <v>0.70833333333333337</v>
      </c>
      <c r="G292" s="378"/>
      <c r="H292" s="198" t="s">
        <v>44</v>
      </c>
      <c r="I292" s="146" t="e">
        <f>IF(H292="Normal",#REF!,IF(H292="Recup",#REF!,IF(H292="CP journée",#REF!,IF(H292="Enceinte",#REF!,IF(H292="temps partiel",#REF!,IF(H292="Sans solde",#REF!,IF(H292="Arrêt",#REF!,IF(H292="CP matin",#REF!,IF(H292="Déplacement",#REF!,IF(H292="CP Après-midi",#REF!,IF(H292="Férié",#REF!,IF(H292="Maternité",#REF!,0))))))))))))</f>
        <v>#REF!</v>
      </c>
      <c r="J292" s="145" t="e">
        <f>IF(H292="Demi CP",I292,IF(AND(H292="Déplacement",N292="Arrivée Chine",B292&gt;=#REF!,B292&lt;=#REF!),(D292-C292)+(F292-E292)-#REF!,IF(AND(H292="Déplacement",N292="Arrivée Chine",B292&gt;#REF!,B292&lt;#REF!),(D292-C292)+(F292-E292)-#REF!,IF(AND(H292="Déplacement",N292="Arrivée Chine",B292&gt;#REF!),(D292-C292)+(F292-E292)-#REF!,IF(AND(H292="Déplacement",((D292-C292)+(F292-E292))&lt;I292),I292,IF(AND(H292="Déplacement",N292="Arrivée Chine",B292&lt;#REF!),(D292-C292)+(F292-E292)-#REF!,IF(AND(H292="Déplacement",N292="Retour Chine",B292&gt;=#REF!,B292&lt;=#REF!),(D292-C292)+(F292-E292)+#REF!,IF(AND(H292="Déplacement",N292="Retour Chine",B292&gt;#REF!,B292&lt;#REF!),(D292-C292)+(F292-E292)+#REF!,IF(AND(H292="Déplacement",N292="Retour Chine",B292&gt;#REF!),(D292-C292)+(F292-E292)+#REF!,IF(AND(H292="Déplacement",((D292-C292)+(F292-E292))&lt;I292),I292,IF(AND(H292="Déplacement",N292="Retour Chine",B292&lt;#REF!),(D292-C292)+(F292-E292)+#REF!,(D292-C292)+(F292-E292))))))))))))</f>
        <v>#REF!</v>
      </c>
      <c r="K292" s="153" t="e">
        <f>IF(L292&gt;0,#REF!-L292,0)</f>
        <v>#REF!</v>
      </c>
      <c r="L292" s="154" t="e">
        <f>IF(OR(H292="Recup"),#REF!-J292,#REF!)</f>
        <v>#REF!</v>
      </c>
      <c r="M292" s="199"/>
      <c r="N292" s="200"/>
      <c r="O292" s="149" t="e">
        <f t="shared" si="26"/>
        <v>#REF!</v>
      </c>
      <c r="P292" s="150" t="str">
        <f t="shared" si="27"/>
        <v/>
      </c>
      <c r="Q292" s="361"/>
      <c r="R292" s="381"/>
      <c r="S292" s="201"/>
      <c r="T292" s="397"/>
      <c r="U292" s="386"/>
      <c r="V292" s="104">
        <v>0.5</v>
      </c>
      <c r="W292" s="98" t="e">
        <f>IF((Y291-43)&lt;0,0,(Y291-43))</f>
        <v>#REF!</v>
      </c>
      <c r="X292" s="105" t="s">
        <v>54</v>
      </c>
      <c r="Y292" s="106" t="e">
        <f>(Y291-Y290)-J296*24</f>
        <v>#REF!</v>
      </c>
      <c r="Z292" s="107" t="s">
        <v>55</v>
      </c>
    </row>
    <row r="293" spans="1:29" s="41" customFormat="1" ht="15.75" hidden="1" thickBot="1" x14ac:dyDescent="0.3">
      <c r="A293" s="143" t="s">
        <v>56</v>
      </c>
      <c r="B293" s="144">
        <v>43370</v>
      </c>
      <c r="C293" s="195">
        <v>0.375</v>
      </c>
      <c r="D293" s="196">
        <v>0.54166666666666663</v>
      </c>
      <c r="E293" s="196">
        <v>0.58333333333333337</v>
      </c>
      <c r="F293" s="197">
        <v>0.70833333333333337</v>
      </c>
      <c r="G293" s="378"/>
      <c r="H293" s="202" t="s">
        <v>44</v>
      </c>
      <c r="I293" s="146" t="e">
        <f>IF(H293="Normal",#REF!,IF(H293="Recup",#REF!,IF(H293="CP journée",#REF!,IF(H293="Enceinte",#REF!,IF(H293="temps partiel",#REF!,IF(H293="Sans solde",#REF!,IF(H293="Arrêt",#REF!,IF(H293="CP matin",#REF!,IF(H293="Déplacement",#REF!,IF(H293="CP Après-midi",#REF!,IF(H293="Férié",#REF!,IF(H293="Maternité",#REF!,0))))))))))))</f>
        <v>#REF!</v>
      </c>
      <c r="J293" s="145" t="e">
        <f>IF(H293="Demi CP",I293,IF(AND(H293="Déplacement",N293="Arrivée Chine",B293&gt;=#REF!,B293&lt;=#REF!),(D293-C293)+(F293-E293)-#REF!,IF(AND(H293="Déplacement",N293="Arrivée Chine",B293&gt;#REF!,B293&lt;#REF!),(D293-C293)+(F293-E293)-#REF!,IF(AND(H293="Déplacement",N293="Arrivée Chine",B293&gt;#REF!),(D293-C293)+(F293-E293)-#REF!,IF(AND(H293="Déplacement",((D293-C293)+(F293-E293))&lt;I293),I293,IF(AND(H293="Déplacement",N293="Arrivée Chine",B293&lt;#REF!),(D293-C293)+(F293-E293)-#REF!,IF(AND(H293="Déplacement",N293="Retour Chine",B293&gt;=#REF!,B293&lt;=#REF!),(D293-C293)+(F293-E293)+#REF!,IF(AND(H293="Déplacement",N293="Retour Chine",B293&gt;#REF!,B293&lt;#REF!),(D293-C293)+(F293-E293)+#REF!,IF(AND(H293="Déplacement",N293="Retour Chine",B293&gt;#REF!),(D293-C293)+(F293-E293)+#REF!,IF(AND(H293="Déplacement",((D293-C293)+(F293-E293))&lt;I293),I293,IF(AND(H293="Déplacement",N293="Retour Chine",B293&lt;#REF!),(D293-C293)+(F293-E293)+#REF!,(D293-C293)+(F293-E293))))))))))))</f>
        <v>#REF!</v>
      </c>
      <c r="K293" s="156" t="e">
        <f>IF(L293&gt;0,#REF!-L293,0)</f>
        <v>#REF!</v>
      </c>
      <c r="L293" s="157" t="e">
        <f>IF(OR(H293="Recup"),#REF!-J293,#REF!)</f>
        <v>#REF!</v>
      </c>
      <c r="M293" s="199"/>
      <c r="N293" s="200"/>
      <c r="O293" s="149" t="e">
        <f t="shared" si="26"/>
        <v>#REF!</v>
      </c>
      <c r="P293" s="150" t="str">
        <f t="shared" si="27"/>
        <v/>
      </c>
      <c r="Q293" s="361"/>
      <c r="R293" s="381"/>
      <c r="S293" s="201"/>
      <c r="T293" s="397"/>
      <c r="U293" s="386"/>
      <c r="V293" s="110">
        <v>1</v>
      </c>
      <c r="W293" s="98" t="e">
        <f>IF(M296="",J296*24,0)</f>
        <v>#REF!</v>
      </c>
      <c r="X293" s="111" t="s">
        <v>57</v>
      </c>
      <c r="Y293" s="112">
        <f>COUNTIF(H290:H294,"Arrêt")</f>
        <v>0</v>
      </c>
      <c r="Z293" s="107">
        <f>COUNTIF(H290:H294,"Férié")</f>
        <v>0</v>
      </c>
    </row>
    <row r="294" spans="1:29" s="41" customFormat="1" ht="15.75" hidden="1" customHeight="1" thickBot="1" x14ac:dyDescent="0.3">
      <c r="A294" s="143" t="s">
        <v>58</v>
      </c>
      <c r="B294" s="144">
        <v>43371</v>
      </c>
      <c r="C294" s="195">
        <v>0.375</v>
      </c>
      <c r="D294" s="196">
        <v>0.54166666666666663</v>
      </c>
      <c r="E294" s="196">
        <v>0.58333333333333337</v>
      </c>
      <c r="F294" s="197">
        <v>0.63888888888888895</v>
      </c>
      <c r="G294" s="378"/>
      <c r="H294" s="198" t="s">
        <v>3</v>
      </c>
      <c r="I294" s="146" t="e">
        <f>IF(H294="Normal",#REF!,IF(H294="Recup",#REF!,IF(H294="CP journée",#REF!,IF(H294="Enceinte",#REF!,IF(H294="temps partiel",#REF!,IF(H294="Sans solde",#REF!,IF(H294="Arrêt",#REF!,IF(H294="CP matin",#REF!,IF(H294="Déplacement",#REF!,IF(H294="CP Après-midi",#REF!,IF(H294="Férié",#REF!,IF(H294="Maternité",#REF!,0))))))))))))</f>
        <v>#REF!</v>
      </c>
      <c r="J294" s="145" t="e">
        <f>IF(H294="Demi CP",I294,IF(AND(H294="Déplacement",N294="Arrivée Chine",B294&gt;=#REF!,B294&lt;=#REF!),(D294-C294)+(F294-E294)-#REF!,IF(AND(H294="Déplacement",N294="Arrivée Chine",B294&gt;#REF!,B294&lt;#REF!),(D294-C294)+(F294-E294)-#REF!,IF(AND(H294="Déplacement",N294="Arrivée Chine",B294&gt;#REF!),(D294-C294)+(F294-E294)-#REF!,IF(AND(H294="Déplacement",((D294-C294)+(F294-E294))&lt;I294),I294,IF(AND(H294="Déplacement",N294="Arrivée Chine",B294&lt;#REF!),(D294-C294)+(F294-E294)-#REF!,IF(AND(H294="Déplacement",N294="Retour Chine",B294&gt;=#REF!,B294&lt;=#REF!),(D294-C294)+(F294-E294)+#REF!,IF(AND(H294="Déplacement",N294="Retour Chine",B294&gt;#REF!,B294&lt;#REF!),(D294-C294)+(F294-E294)+#REF!,IF(AND(H294="Déplacement",N294="Retour Chine",B294&gt;#REF!),(D294-C294)+(F294-E294)+#REF!,IF(AND(H294="Déplacement",((D294-C294)+(F294-E294))&lt;I294),I294,IF(AND(H294="Déplacement",N294="Retour Chine",B294&lt;#REF!),(D294-C294)+(F294-E294)+#REF!,(D294-C294)+(F294-E294))))))))))))</f>
        <v>#REF!</v>
      </c>
      <c r="K294" s="153" t="e">
        <f>IF(L294&gt;0,#REF!-L294,0)</f>
        <v>#REF!</v>
      </c>
      <c r="L294" s="154" t="e">
        <f>IF(OR(H294="Recup"),#REF!-J294,#REF!)</f>
        <v>#REF!</v>
      </c>
      <c r="M294" s="199"/>
      <c r="N294" s="200"/>
      <c r="O294" s="149" t="e">
        <f t="shared" si="26"/>
        <v>#REF!</v>
      </c>
      <c r="P294" s="150" t="str">
        <f t="shared" si="27"/>
        <v/>
      </c>
      <c r="Q294" s="361"/>
      <c r="R294" s="381"/>
      <c r="S294" s="201"/>
      <c r="T294" s="397"/>
      <c r="U294" s="386"/>
      <c r="V294" s="113" t="s">
        <v>3</v>
      </c>
      <c r="W294" s="114" t="e">
        <f>IF(G290="Enceinte",(SUM(L290:L294))-COUNTIF(H290:H294,"Recup")*#REF!,SUM(L290:L294))</f>
        <v>#REF!</v>
      </c>
      <c r="X294" s="115" t="s">
        <v>59</v>
      </c>
      <c r="Y294" s="116">
        <f>COUNTIF(H290:H294,"sans solde")</f>
        <v>0</v>
      </c>
      <c r="Z294" s="328" t="s">
        <v>148</v>
      </c>
    </row>
    <row r="295" spans="1:29" s="41" customFormat="1" ht="15.75" hidden="1" thickBot="1" x14ac:dyDescent="0.3">
      <c r="A295" s="143" t="s">
        <v>60</v>
      </c>
      <c r="B295" s="144">
        <v>43372</v>
      </c>
      <c r="C295" s="203"/>
      <c r="D295" s="204"/>
      <c r="E295" s="204"/>
      <c r="F295" s="205"/>
      <c r="G295" s="378"/>
      <c r="H295" s="206"/>
      <c r="I295" s="146">
        <f>IF(H295="Normal",#REF!,IF(H295="Recup",#REF!,IF(H295="CP journée",#REF!,IF(H295="Enceinte",#REF!,IF(H295="temps partiel",#REF!,IF(H295="Sans solde",#REF!,IF(H295="Arrêt",#REF!,IF(H295="CP matin",#REF!,IF(H295="Déplacement",#REF!,IF(H295="CP Après-midi",#REF!,IF(H295="Férié",#REF!,IF(H295="Maternité",#REF!,0))))))))))))</f>
        <v>0</v>
      </c>
      <c r="J295" s="145" t="e">
        <f>IF(H295="Demi CP",I295,IF(AND(H295="Déplacement",N295="Arrivée Chine",B295&gt;=#REF!,B295&lt;=#REF!),(D295-C295)+(F295-E295)-#REF!,IF(AND(H295="Déplacement",N295="Arrivée Chine",B295&gt;#REF!,B295&lt;#REF!),(D295-C295)+(F295-E295)-#REF!,IF(AND(H295="Déplacement",N295="Arrivée Chine",B295&gt;#REF!),(D295-C295)+(F295-E295)-#REF!,IF(AND(H295="Déplacement",((D295-C295)+(F295-E295))&lt;I295),I295,IF(AND(H295="Déplacement",N295="Arrivée Chine",B295&lt;#REF!),(D295-C295)+(F295-E295)-#REF!,IF(AND(H295="Déplacement",N295="Retour Chine",B295&gt;=#REF!,B295&lt;=#REF!),(D295-C295)+(F295-E295)+#REF!,IF(AND(H295="Déplacement",N295="Retour Chine",B295&gt;#REF!,B295&lt;#REF!),(D295-C295)+(F295-E295)+#REF!,IF(AND(H295="Déplacement",N295="Retour Chine",B295&gt;#REF!),(D295-C295)+(F295-E295)+#REF!,IF(AND(H295="Déplacement",((D295-C295)+(F295-E295))&lt;I295),I295,IF(AND(H295="Déplacement",N295="Retour Chine",B295&lt;#REF!),(D295-C295)+(F295-E295)+#REF!,(D295-C295)+(F295-E295))))))))))))</f>
        <v>#REF!</v>
      </c>
      <c r="K295" s="161" t="e">
        <f>IF(L295&gt;0,#REF!-L295,0)</f>
        <v>#REF!</v>
      </c>
      <c r="L295" s="162" t="e">
        <f>IF(OR(H295="Recup"),#REF!-J295,#REF!)</f>
        <v>#REF!</v>
      </c>
      <c r="M295" s="199"/>
      <c r="N295" s="200"/>
      <c r="O295" s="149" t="e">
        <f t="shared" si="26"/>
        <v>#REF!</v>
      </c>
      <c r="P295" s="150" t="str">
        <f t="shared" si="27"/>
        <v/>
      </c>
      <c r="Q295" s="361"/>
      <c r="R295" s="381"/>
      <c r="S295" s="201"/>
      <c r="T295" s="397"/>
      <c r="U295" s="386"/>
      <c r="V295" s="119" t="s">
        <v>61</v>
      </c>
      <c r="W295" s="120" t="e">
        <f>IF(AND(G290="Temps partiel",Y292&gt;0),Y292-W296-W292-W293,0)</f>
        <v>#REF!</v>
      </c>
      <c r="X295" s="121" t="s">
        <v>62</v>
      </c>
      <c r="Y295" s="122">
        <f>COUNTIF(H290:H294,"CP journée")+(COUNTIF(H290:H294,"CP matin"))/2+(COUNTIF(H290:H294,"CP Après-midi"))/2</f>
        <v>0</v>
      </c>
      <c r="Z295" s="329"/>
    </row>
    <row r="296" spans="1:29" s="41" customFormat="1" ht="15.75" hidden="1" thickBot="1" x14ac:dyDescent="0.3">
      <c r="A296" s="164" t="s">
        <v>64</v>
      </c>
      <c r="B296" s="165">
        <v>43373</v>
      </c>
      <c r="C296" s="207"/>
      <c r="D296" s="208"/>
      <c r="E296" s="208"/>
      <c r="F296" s="209"/>
      <c r="G296" s="379"/>
      <c r="H296" s="210"/>
      <c r="I296" s="166">
        <f>IF(H296="Normal",#REF!,IF(H296="Recup",#REF!,IF(H296="CP journée",#REF!,IF(H296="Enceinte",#REF!,IF(H296="temps partiel",#REF!,IF(H296="Sans solde",#REF!,IF(H296="Arrêt",#REF!,IF(H296="CP matin",#REF!,IF(H296="Déplacement",#REF!,IF(H296="CP Après-midi",#REF!,IF(H296="Férié",#REF!,IF(H296="Maternité",#REF!,0))))))))))))</f>
        <v>0</v>
      </c>
      <c r="J296" s="167" t="e">
        <f>IF(H296="Demi CP",I296,IF(AND(H296="Déplacement",N296="Arrivée Chine",B296&gt;=#REF!,B296&lt;=#REF!),(D296-C296)+(F296-E296)-#REF!,IF(AND(H296="Déplacement",N296="Arrivée Chine",B296&gt;#REF!,B296&lt;#REF!),(D296-C296)+(F296-E296)-#REF!,IF(AND(H296="Déplacement",N296="Arrivée Chine",B296&gt;#REF!),(D296-C296)+(F296-E296)-#REF!,IF(AND(H296="Déplacement",((D296-C296)+(F296-E296))&lt;I296),I296,IF(AND(H296="Déplacement",N296="Arrivée Chine",B296&lt;#REF!),(D296-C296)+(F296-E296)-#REF!,IF(AND(H296="Déplacement",N296="Retour Chine",B296&gt;=#REF!,B296&lt;=#REF!),(D296-C296)+(F296-E296)+#REF!,IF(AND(H296="Déplacement",N296="Retour Chine",B296&gt;#REF!,B296&lt;#REF!),(D296-C296)+(F296-E296)+#REF!,IF(AND(H296="Déplacement",N296="Retour Chine",B296&gt;#REF!),(D296-C296)+(F296-E296)+#REF!,IF(AND(H296="Déplacement",((D296-C296)+(F296-E296))&lt;I296),I296,IF(AND(H296="Déplacement",N296="Retour Chine",B296&lt;#REF!),(D296-C296)+(F296-E296)+#REF!,(D296-C296)+(F296-E296))))))))))))</f>
        <v>#REF!</v>
      </c>
      <c r="K296" s="168" t="e">
        <f>IF(L296&gt;0,#REF!-L296,0)</f>
        <v>#REF!</v>
      </c>
      <c r="L296" s="169" t="e">
        <f>IF(OR(H296="Recup"),#REF!-J296,#REF!)</f>
        <v>#REF!</v>
      </c>
      <c r="M296" s="211"/>
      <c r="N296" s="212"/>
      <c r="O296" s="170" t="e">
        <f t="shared" si="26"/>
        <v>#REF!</v>
      </c>
      <c r="P296" s="171" t="str">
        <f t="shared" si="27"/>
        <v/>
      </c>
      <c r="Q296" s="362"/>
      <c r="R296" s="382"/>
      <c r="S296" s="213"/>
      <c r="T296" s="397"/>
      <c r="U296" s="387"/>
      <c r="V296" s="129" t="s">
        <v>65</v>
      </c>
      <c r="W296" s="130" t="e">
        <f>IF(AND(G290="Temps partiel",Y292&gt;3),Y292-3-W292-W293,0)</f>
        <v>#REF!</v>
      </c>
      <c r="X296" s="131" t="s">
        <v>66</v>
      </c>
      <c r="Y296" s="132" t="e">
        <f>W290+(W291*1.25)+(W292*1.5)+(W293*2)+(W295*1.1)+(W296*1.25)</f>
        <v>#REF!</v>
      </c>
      <c r="Z296" s="294" t="e">
        <f>IF(SUM(J290:J296)*24-SUM(I290:I296)*24&lt;0,(SUM(J290:J296)*24-SUM(I290:I296)*24),0)</f>
        <v>#REF!</v>
      </c>
    </row>
    <row r="297" spans="1:29" s="41" customFormat="1" ht="30" hidden="1" customHeight="1" x14ac:dyDescent="0.3">
      <c r="A297" s="133" t="s">
        <v>43</v>
      </c>
      <c r="B297" s="134">
        <v>43374</v>
      </c>
      <c r="C297" s="188">
        <v>0.375</v>
      </c>
      <c r="D297" s="189">
        <v>0.54166666666666663</v>
      </c>
      <c r="E297" s="189">
        <v>0.58333333333333337</v>
      </c>
      <c r="F297" s="190">
        <v>0.70833333333333337</v>
      </c>
      <c r="G297" s="377"/>
      <c r="H297" s="191" t="s">
        <v>44</v>
      </c>
      <c r="I297" s="136" t="e">
        <f>IF(H297="Normal",#REF!,IF(H297="Recup",#REF!,IF(H297="CP journée",#REF!,IF(H297="Enceinte",#REF!,IF(H297="temps partiel",#REF!,IF(H297="Sans solde",#REF!,IF(H297="Arrêt",#REF!,IF(H297="CP matin",#REF!,IF(H297="Déplacement",#REF!,IF(H297="CP Après-midi",#REF!,IF(H297="Férié",#REF!,IF(H297="Maternité",#REF!,0))))))))))))</f>
        <v>#REF!</v>
      </c>
      <c r="J297" s="135" t="e">
        <f>IF(H297="Demi CP",I297,IF(AND(H297="Déplacement",N297="Arrivée Chine",B297&gt;=#REF!,B297&lt;=#REF!),(D297-C297)+(F297-E297)-#REF!,IF(AND(H297="Déplacement",N297="Arrivée Chine",B297&gt;#REF!,B297&lt;#REF!),(D297-C297)+(F297-E297)-#REF!,IF(AND(H297="Déplacement",N297="Arrivée Chine",B297&gt;#REF!),(D297-C297)+(F297-E297)-#REF!,IF(AND(H297="Déplacement",((D297-C297)+(F297-E297))&lt;I297),I297,IF(AND(H297="Déplacement",N297="Arrivée Chine",B297&lt;#REF!),(D297-C297)+(F297-E297)-#REF!,IF(AND(H297="Déplacement",N297="Retour Chine",B297&gt;=#REF!,B297&lt;=#REF!),(D297-C297)+(F297-E297)+#REF!,IF(AND(H297="Déplacement",N297="Retour Chine",B297&gt;#REF!,B297&lt;#REF!),(D297-C297)+(F297-E297)+#REF!,IF(AND(H297="Déplacement",N297="Retour Chine",B297&gt;#REF!),(D297-C297)+(F297-E297)+#REF!,IF(AND(H297="Déplacement",((D297-C297)+(F297-E297))&lt;I297),I297,IF(AND(H297="Déplacement",N297="Retour Chine",B297&lt;#REF!),(D297-C297)+(F297-E297)+#REF!,(D297-C297)+(F297-E297))))))))))))</f>
        <v>#REF!</v>
      </c>
      <c r="K297" s="137" t="e">
        <f>IF(L297&gt;0,#REF!-L297,0)</f>
        <v>#REF!</v>
      </c>
      <c r="L297" s="138" t="e">
        <f>IF(OR(H297="Recup"),#REF!-J297,#REF!)</f>
        <v>#REF!</v>
      </c>
      <c r="M297" s="192"/>
      <c r="N297" s="193"/>
      <c r="O297" s="139" t="e">
        <f t="shared" si="26"/>
        <v>#REF!</v>
      </c>
      <c r="P297" s="140" t="str">
        <f t="shared" si="27"/>
        <v/>
      </c>
      <c r="Q297" s="391" t="s">
        <v>45</v>
      </c>
      <c r="R297" s="380" t="s">
        <v>46</v>
      </c>
      <c r="S297" s="194"/>
      <c r="T297" s="398" t="s">
        <v>122</v>
      </c>
      <c r="U297" s="385" t="s">
        <v>123</v>
      </c>
      <c r="V297" s="86" t="s">
        <v>49</v>
      </c>
      <c r="W297" s="87" t="e">
        <f>IF(AND(G297="",(Y299)&gt;0),Y299-W298-W299,IF(AND(G297="Enceinte",(Y299)&gt;0),Y299-W298-W299,0))</f>
        <v>#REF!</v>
      </c>
      <c r="X297" s="88" t="s">
        <v>34</v>
      </c>
      <c r="Y297" s="89" t="e">
        <f>(SUM(I297:I301)*24+SUM(K297:K301)*24)</f>
        <v>#REF!</v>
      </c>
      <c r="Z297" s="90" t="s">
        <v>50</v>
      </c>
    </row>
    <row r="298" spans="1:29" s="41" customFormat="1" ht="15.75" hidden="1" thickBot="1" x14ac:dyDescent="0.3">
      <c r="A298" s="143" t="s">
        <v>51</v>
      </c>
      <c r="B298" s="144">
        <v>43375</v>
      </c>
      <c r="C298" s="195">
        <v>0.375</v>
      </c>
      <c r="D298" s="196">
        <v>0.54166666666666663</v>
      </c>
      <c r="E298" s="196">
        <v>0.58333333333333337</v>
      </c>
      <c r="F298" s="197">
        <v>0.75</v>
      </c>
      <c r="G298" s="378"/>
      <c r="H298" s="198" t="s">
        <v>44</v>
      </c>
      <c r="I298" s="146" t="e">
        <f>IF(H298="Normal",#REF!,IF(H298="Recup",#REF!,IF(H298="CP journée",#REF!,IF(H298="Enceinte",#REF!,IF(H298="temps partiel",#REF!,IF(H298="Sans solde",#REF!,IF(H298="Arrêt",#REF!,IF(H298="CP matin",#REF!,IF(H298="Déplacement",#REF!,IF(H298="CP Après-midi",#REF!,IF(H298="Férié",#REF!,IF(H298="Maternité",#REF!,0))))))))))))</f>
        <v>#REF!</v>
      </c>
      <c r="J298" s="145" t="e">
        <f>IF(H298="Demi CP",I298,IF(AND(H298="Déplacement",N298="Arrivée Chine",B298&gt;=#REF!,B298&lt;=#REF!),(D298-C298)+(F298-E298)-#REF!,IF(AND(H298="Déplacement",N298="Arrivée Chine",B298&gt;#REF!,B298&lt;#REF!),(D298-C298)+(F298-E298)-#REF!,IF(AND(H298="Déplacement",N298="Arrivée Chine",B298&gt;#REF!),(D298-C298)+(F298-E298)-#REF!,IF(AND(H298="Déplacement",((D298-C298)+(F298-E298))&lt;I298),I298,IF(AND(H298="Déplacement",N298="Arrivée Chine",B298&lt;#REF!),(D298-C298)+(F298-E298)-#REF!,IF(AND(H298="Déplacement",N298="Retour Chine",B298&gt;=#REF!,B298&lt;=#REF!),(D298-C298)+(F298-E298)+#REF!,IF(AND(H298="Déplacement",N298="Retour Chine",B298&gt;#REF!,B298&lt;#REF!),(D298-C298)+(F298-E298)+#REF!,IF(AND(H298="Déplacement",N298="Retour Chine",B298&gt;#REF!),(D298-C298)+(F298-E298)+#REF!,IF(AND(H298="Déplacement",((D298-C298)+(F298-E298))&lt;I298),I298,IF(AND(H298="Déplacement",N298="Retour Chine",B298&lt;#REF!),(D298-C298)+(F298-E298)+#REF!,(D298-C298)+(F298-E298))))))))))))</f>
        <v>#REF!</v>
      </c>
      <c r="K298" s="147" t="e">
        <f>IF(L298&gt;0,#REF!-L298,0)</f>
        <v>#REF!</v>
      </c>
      <c r="L298" s="148" t="e">
        <f>IF(OR(H298="Recup"),#REF!-J298,#REF!)</f>
        <v>#REF!</v>
      </c>
      <c r="M298" s="199"/>
      <c r="N298" s="200"/>
      <c r="O298" s="149" t="e">
        <f t="shared" si="26"/>
        <v>#REF!</v>
      </c>
      <c r="P298" s="150" t="str">
        <f t="shared" si="27"/>
        <v/>
      </c>
      <c r="Q298" s="361"/>
      <c r="R298" s="381"/>
      <c r="S298" s="201"/>
      <c r="T298" s="399"/>
      <c r="U298" s="386"/>
      <c r="V298" s="97" t="s">
        <v>52</v>
      </c>
      <c r="W298" s="98" t="e">
        <f>IF(AND(G297="",(Y298-35)&gt;0),(Y298-35-W299-W300),IF(AND(G297="Enceinte",(Y298-35)&gt;0),(Y298-35-W299-W300),0))</f>
        <v>#REF!</v>
      </c>
      <c r="X298" s="99" t="s">
        <v>35</v>
      </c>
      <c r="Y298" s="100" t="e">
        <f>(SUM(J297:J303))*24-(SUM(O297:O303))*24</f>
        <v>#REF!</v>
      </c>
      <c r="Z298" s="101">
        <f>SUM(P297:P303)</f>
        <v>0</v>
      </c>
    </row>
    <row r="299" spans="1:29" s="41" customFormat="1" ht="15.75" hidden="1" thickBot="1" x14ac:dyDescent="0.3">
      <c r="A299" s="143" t="s">
        <v>53</v>
      </c>
      <c r="B299" s="144">
        <v>43376</v>
      </c>
      <c r="C299" s="195">
        <v>0.35416666666666669</v>
      </c>
      <c r="D299" s="196">
        <v>0.54166666666666663</v>
      </c>
      <c r="E299" s="196">
        <v>0.58333333333333337</v>
      </c>
      <c r="F299" s="197">
        <v>0.73958333333333337</v>
      </c>
      <c r="G299" s="378"/>
      <c r="H299" s="198" t="s">
        <v>44</v>
      </c>
      <c r="I299" s="146" t="e">
        <f>IF(H299="Normal",#REF!,IF(H299="Recup",#REF!,IF(H299="CP journée",#REF!,IF(H299="Enceinte",#REF!,IF(H299="temps partiel",#REF!,IF(H299="Sans solde",#REF!,IF(H299="Arrêt",#REF!,IF(H299="CP matin",#REF!,IF(H299="Déplacement",#REF!,IF(H299="CP Après-midi",#REF!,IF(H299="Férié",#REF!,IF(H299="Maternité",#REF!,0))))))))))))</f>
        <v>#REF!</v>
      </c>
      <c r="J299" s="145" t="e">
        <f>IF(H299="Demi CP",I299,IF(AND(H299="Déplacement",N299="Arrivée Chine",B299&gt;=#REF!,B299&lt;=#REF!),(D299-C299)+(F299-E299)-#REF!,IF(AND(H299="Déplacement",N299="Arrivée Chine",B299&gt;#REF!,B299&lt;#REF!),(D299-C299)+(F299-E299)-#REF!,IF(AND(H299="Déplacement",N299="Arrivée Chine",B299&gt;#REF!),(D299-C299)+(F299-E299)-#REF!,IF(AND(H299="Déplacement",((D299-C299)+(F299-E299))&lt;I299),I299,IF(AND(H299="Déplacement",N299="Arrivée Chine",B299&lt;#REF!),(D299-C299)+(F299-E299)-#REF!,IF(AND(H299="Déplacement",N299="Retour Chine",B299&gt;=#REF!,B299&lt;=#REF!),(D299-C299)+(F299-E299)+#REF!,IF(AND(H299="Déplacement",N299="Retour Chine",B299&gt;#REF!,B299&lt;#REF!),(D299-C299)+(F299-E299)+#REF!,IF(AND(H299="Déplacement",N299="Retour Chine",B299&gt;#REF!),(D299-C299)+(F299-E299)+#REF!,IF(AND(H299="Déplacement",((D299-C299)+(F299-E299))&lt;I299),I299,IF(AND(H299="Déplacement",N299="Retour Chine",B299&lt;#REF!),(D299-C299)+(F299-E299)+#REF!,(D299-C299)+(F299-E299))))))))))))</f>
        <v>#REF!</v>
      </c>
      <c r="K299" s="153" t="e">
        <f>IF(L299&gt;0,#REF!-L299,0)</f>
        <v>#REF!</v>
      </c>
      <c r="L299" s="154" t="e">
        <f>IF(OR(H299="Recup"),#REF!-J299,#REF!)</f>
        <v>#REF!</v>
      </c>
      <c r="M299" s="199"/>
      <c r="N299" s="200"/>
      <c r="O299" s="149" t="e">
        <f t="shared" si="26"/>
        <v>#REF!</v>
      </c>
      <c r="P299" s="150" t="str">
        <f t="shared" si="27"/>
        <v/>
      </c>
      <c r="Q299" s="361"/>
      <c r="R299" s="381"/>
      <c r="S299" s="201"/>
      <c r="T299" s="399"/>
      <c r="U299" s="386"/>
      <c r="V299" s="104">
        <v>0.5</v>
      </c>
      <c r="W299" s="98" t="e">
        <f>IF((Y298-43)&lt;0,0,(Y298-43))</f>
        <v>#REF!</v>
      </c>
      <c r="X299" s="105" t="s">
        <v>54</v>
      </c>
      <c r="Y299" s="106" t="e">
        <f>(Y298-Y297)-J303*24</f>
        <v>#REF!</v>
      </c>
      <c r="Z299" s="107" t="s">
        <v>55</v>
      </c>
    </row>
    <row r="300" spans="1:29" s="41" customFormat="1" ht="15.75" hidden="1" thickBot="1" x14ac:dyDescent="0.3">
      <c r="A300" s="143" t="s">
        <v>56</v>
      </c>
      <c r="B300" s="144">
        <v>43377</v>
      </c>
      <c r="C300" s="195">
        <v>0.3888888888888889</v>
      </c>
      <c r="D300" s="196">
        <v>0.54166666666666663</v>
      </c>
      <c r="E300" s="196">
        <v>0.58333333333333337</v>
      </c>
      <c r="F300" s="197">
        <v>0.70833333333333337</v>
      </c>
      <c r="G300" s="378"/>
      <c r="H300" s="202" t="s">
        <v>44</v>
      </c>
      <c r="I300" s="146" t="e">
        <f>IF(H300="Normal",#REF!,IF(H300="Recup",#REF!,IF(H300="CP journée",#REF!,IF(H300="Enceinte",#REF!,IF(H300="temps partiel",#REF!,IF(H300="Sans solde",#REF!,IF(H300="Arrêt",#REF!,IF(H300="CP matin",#REF!,IF(H300="Déplacement",#REF!,IF(H300="CP Après-midi",#REF!,IF(H300="Férié",#REF!,IF(H300="Maternité",#REF!,0))))))))))))</f>
        <v>#REF!</v>
      </c>
      <c r="J300" s="145" t="e">
        <f>IF(H300="Demi CP",I300,IF(AND(H300="Déplacement",N300="Arrivée Chine",B300&gt;=#REF!,B300&lt;=#REF!),(D300-C300)+(F300-E300)-#REF!,IF(AND(H300="Déplacement",N300="Arrivée Chine",B300&gt;#REF!,B300&lt;#REF!),(D300-C300)+(F300-E300)-#REF!,IF(AND(H300="Déplacement",N300="Arrivée Chine",B300&gt;#REF!),(D300-C300)+(F300-E300)-#REF!,IF(AND(H300="Déplacement",((D300-C300)+(F300-E300))&lt;I300),I300,IF(AND(H300="Déplacement",N300="Arrivée Chine",B300&lt;#REF!),(D300-C300)+(F300-E300)-#REF!,IF(AND(H300="Déplacement",N300="Retour Chine",B300&gt;=#REF!,B300&lt;=#REF!),(D300-C300)+(F300-E300)+#REF!,IF(AND(H300="Déplacement",N300="Retour Chine",B300&gt;#REF!,B300&lt;#REF!),(D300-C300)+(F300-E300)+#REF!,IF(AND(H300="Déplacement",N300="Retour Chine",B300&gt;#REF!),(D300-C300)+(F300-E300)+#REF!,IF(AND(H300="Déplacement",((D300-C300)+(F300-E300))&lt;I300),I300,IF(AND(H300="Déplacement",N300="Retour Chine",B300&lt;#REF!),(D300-C300)+(F300-E300)+#REF!,(D300-C300)+(F300-E300))))))))))))</f>
        <v>#REF!</v>
      </c>
      <c r="K300" s="156" t="e">
        <f>IF(L300&gt;0,#REF!-L300,0)</f>
        <v>#REF!</v>
      </c>
      <c r="L300" s="157" t="e">
        <f>IF(OR(H300="Recup"),#REF!-J300,#REF!)</f>
        <v>#REF!</v>
      </c>
      <c r="M300" s="199"/>
      <c r="N300" s="200"/>
      <c r="O300" s="149" t="e">
        <f t="shared" si="26"/>
        <v>#REF!</v>
      </c>
      <c r="P300" s="150" t="str">
        <f t="shared" si="27"/>
        <v/>
      </c>
      <c r="Q300" s="361"/>
      <c r="R300" s="381"/>
      <c r="S300" s="201"/>
      <c r="T300" s="399"/>
      <c r="U300" s="386"/>
      <c r="V300" s="110">
        <v>1</v>
      </c>
      <c r="W300" s="98" t="e">
        <f>IF(M303="",J303*24,0)</f>
        <v>#REF!</v>
      </c>
      <c r="X300" s="111" t="s">
        <v>57</v>
      </c>
      <c r="Y300" s="112">
        <f>COUNTIF(H297:H301,"Arrêt")</f>
        <v>0</v>
      </c>
      <c r="Z300" s="107">
        <f>COUNTIF(H297:H301,"Férié")</f>
        <v>0</v>
      </c>
    </row>
    <row r="301" spans="1:29" s="41" customFormat="1" ht="15.75" hidden="1" customHeight="1" thickBot="1" x14ac:dyDescent="0.3">
      <c r="A301" s="143" t="s">
        <v>58</v>
      </c>
      <c r="B301" s="144">
        <v>43378</v>
      </c>
      <c r="C301" s="195">
        <v>0.375</v>
      </c>
      <c r="D301" s="196">
        <v>0.54166666666666663</v>
      </c>
      <c r="E301" s="196">
        <v>0.58333333333333337</v>
      </c>
      <c r="F301" s="197">
        <v>0.70833333333333337</v>
      </c>
      <c r="G301" s="378"/>
      <c r="H301" s="198" t="s">
        <v>44</v>
      </c>
      <c r="I301" s="146" t="e">
        <f>IF(H301="Normal",#REF!,IF(H301="Recup",#REF!,IF(H301="CP journée",#REF!,IF(H301="Enceinte",#REF!,IF(H301="temps partiel",#REF!,IF(H301="Sans solde",#REF!,IF(H301="Arrêt",#REF!,IF(H301="CP matin",#REF!,IF(H301="Déplacement",#REF!,IF(H301="CP Après-midi",#REF!,IF(H301="Férié",#REF!,IF(H301="Maternité",#REF!,0))))))))))))</f>
        <v>#REF!</v>
      </c>
      <c r="J301" s="145" t="e">
        <f>IF(H301="Demi CP",I301,IF(AND(H301="Déplacement",N301="Arrivée Chine",B301&gt;=#REF!,B301&lt;=#REF!),(D301-C301)+(F301-E301)-#REF!,IF(AND(H301="Déplacement",N301="Arrivée Chine",B301&gt;#REF!,B301&lt;#REF!),(D301-C301)+(F301-E301)-#REF!,IF(AND(H301="Déplacement",N301="Arrivée Chine",B301&gt;#REF!),(D301-C301)+(F301-E301)-#REF!,IF(AND(H301="Déplacement",((D301-C301)+(F301-E301))&lt;I301),I301,IF(AND(H301="Déplacement",N301="Arrivée Chine",B301&lt;#REF!),(D301-C301)+(F301-E301)-#REF!,IF(AND(H301="Déplacement",N301="Retour Chine",B301&gt;=#REF!,B301&lt;=#REF!),(D301-C301)+(F301-E301)+#REF!,IF(AND(H301="Déplacement",N301="Retour Chine",B301&gt;#REF!,B301&lt;#REF!),(D301-C301)+(F301-E301)+#REF!,IF(AND(H301="Déplacement",N301="Retour Chine",B301&gt;#REF!),(D301-C301)+(F301-E301)+#REF!,IF(AND(H301="Déplacement",((D301-C301)+(F301-E301))&lt;I301),I301,IF(AND(H301="Déplacement",N301="Retour Chine",B301&lt;#REF!),(D301-C301)+(F301-E301)+#REF!,(D301-C301)+(F301-E301))))))))))))</f>
        <v>#REF!</v>
      </c>
      <c r="K301" s="153" t="e">
        <f>IF(L301&gt;0,#REF!-L301,0)</f>
        <v>#REF!</v>
      </c>
      <c r="L301" s="154" t="e">
        <f>IF(OR(H301="Recup"),#REF!-J301,#REF!)</f>
        <v>#REF!</v>
      </c>
      <c r="M301" s="199"/>
      <c r="N301" s="200"/>
      <c r="O301" s="149" t="e">
        <f t="shared" si="26"/>
        <v>#REF!</v>
      </c>
      <c r="P301" s="150" t="str">
        <f t="shared" si="27"/>
        <v/>
      </c>
      <c r="Q301" s="361"/>
      <c r="R301" s="381"/>
      <c r="S301" s="201"/>
      <c r="T301" s="399"/>
      <c r="U301" s="386"/>
      <c r="V301" s="113" t="s">
        <v>3</v>
      </c>
      <c r="W301" s="114" t="e">
        <f>IF(G297="Enceinte",(SUM(L297:L301))-COUNTIF(H297:H301,"Recup")*#REF!,SUM(L297:L301))</f>
        <v>#REF!</v>
      </c>
      <c r="X301" s="115" t="s">
        <v>59</v>
      </c>
      <c r="Y301" s="116">
        <f>COUNTIF(H297:H301,"sans solde")</f>
        <v>0</v>
      </c>
      <c r="Z301" s="328" t="s">
        <v>148</v>
      </c>
    </row>
    <row r="302" spans="1:29" s="41" customFormat="1" ht="15.75" hidden="1" thickBot="1" x14ac:dyDescent="0.3">
      <c r="A302" s="143" t="s">
        <v>60</v>
      </c>
      <c r="B302" s="144">
        <v>43379</v>
      </c>
      <c r="C302" s="203"/>
      <c r="D302" s="204"/>
      <c r="E302" s="204"/>
      <c r="F302" s="205"/>
      <c r="G302" s="378"/>
      <c r="H302" s="206"/>
      <c r="I302" s="146">
        <f>IF(H302="Normal",#REF!,IF(H302="Recup",#REF!,IF(H302="CP journée",#REF!,IF(H302="Enceinte",#REF!,IF(H302="temps partiel",#REF!,IF(H302="Sans solde",#REF!,IF(H302="Arrêt",#REF!,IF(H302="CP matin",#REF!,IF(H302="Déplacement",#REF!,IF(H302="CP Après-midi",#REF!,IF(H302="Férié",#REF!,IF(H302="Maternité",#REF!,0))))))))))))</f>
        <v>0</v>
      </c>
      <c r="J302" s="145" t="e">
        <f>IF(H302="Demi CP",I302,IF(AND(H302="Déplacement",N302="Arrivée Chine",B302&gt;=#REF!,B302&lt;=#REF!),(D302-C302)+(F302-E302)-#REF!,IF(AND(H302="Déplacement",N302="Arrivée Chine",B302&gt;#REF!,B302&lt;#REF!),(D302-C302)+(F302-E302)-#REF!,IF(AND(H302="Déplacement",N302="Arrivée Chine",B302&gt;#REF!),(D302-C302)+(F302-E302)-#REF!,IF(AND(H302="Déplacement",((D302-C302)+(F302-E302))&lt;I302),I302,IF(AND(H302="Déplacement",N302="Arrivée Chine",B302&lt;#REF!),(D302-C302)+(F302-E302)-#REF!,IF(AND(H302="Déplacement",N302="Retour Chine",B302&gt;=#REF!,B302&lt;=#REF!),(D302-C302)+(F302-E302)+#REF!,IF(AND(H302="Déplacement",N302="Retour Chine",B302&gt;#REF!,B302&lt;#REF!),(D302-C302)+(F302-E302)+#REF!,IF(AND(H302="Déplacement",N302="Retour Chine",B302&gt;#REF!),(D302-C302)+(F302-E302)+#REF!,IF(AND(H302="Déplacement",((D302-C302)+(F302-E302))&lt;I302),I302,IF(AND(H302="Déplacement",N302="Retour Chine",B302&lt;#REF!),(D302-C302)+(F302-E302)+#REF!,(D302-C302)+(F302-E302))))))))))))</f>
        <v>#REF!</v>
      </c>
      <c r="K302" s="161" t="e">
        <f>IF(L302&gt;0,#REF!-L302,0)</f>
        <v>#REF!</v>
      </c>
      <c r="L302" s="162" t="e">
        <f>IF(OR(H302="Recup"),#REF!-J302,#REF!)</f>
        <v>#REF!</v>
      </c>
      <c r="M302" s="199"/>
      <c r="N302" s="200"/>
      <c r="O302" s="149" t="e">
        <f t="shared" si="26"/>
        <v>#REF!</v>
      </c>
      <c r="P302" s="150" t="str">
        <f t="shared" si="27"/>
        <v/>
      </c>
      <c r="Q302" s="361"/>
      <c r="R302" s="381"/>
      <c r="S302" s="201"/>
      <c r="T302" s="399"/>
      <c r="U302" s="386"/>
      <c r="V302" s="119" t="s">
        <v>61</v>
      </c>
      <c r="W302" s="120" t="e">
        <f>IF(AND(G297="Temps partiel",Y299&gt;0),Y299-W303-W299-W300,0)</f>
        <v>#REF!</v>
      </c>
      <c r="X302" s="121" t="s">
        <v>62</v>
      </c>
      <c r="Y302" s="122">
        <f>COUNTIF(H297:H301,"CP journée")+(COUNTIF(H297:H301,"CP matin"))/2+(COUNTIF(H297:H301,"CP Après-midi"))/2</f>
        <v>0</v>
      </c>
      <c r="Z302" s="329"/>
      <c r="AB302" s="179" t="s">
        <v>122</v>
      </c>
      <c r="AC302" s="179" t="s">
        <v>168</v>
      </c>
    </row>
    <row r="303" spans="1:29" s="41" customFormat="1" ht="15.75" hidden="1" thickBot="1" x14ac:dyDescent="0.3">
      <c r="A303" s="164" t="s">
        <v>64</v>
      </c>
      <c r="B303" s="165">
        <v>43380</v>
      </c>
      <c r="C303" s="207"/>
      <c r="D303" s="208"/>
      <c r="E303" s="208"/>
      <c r="F303" s="209"/>
      <c r="G303" s="379"/>
      <c r="H303" s="210"/>
      <c r="I303" s="166">
        <f>IF(H303="Normal",#REF!,IF(H303="Recup",#REF!,IF(H303="CP journée",#REF!,IF(H303="Enceinte",#REF!,IF(H303="temps partiel",#REF!,IF(H303="Sans solde",#REF!,IF(H303="Arrêt",#REF!,IF(H303="CP matin",#REF!,IF(H303="Déplacement",#REF!,IF(H303="CP Après-midi",#REF!,IF(H303="Férié",#REF!,IF(H303="Maternité",#REF!,0))))))))))))</f>
        <v>0</v>
      </c>
      <c r="J303" s="167" t="e">
        <f>IF(H303="Demi CP",I303,IF(AND(H303="Déplacement",N303="Arrivée Chine",B303&gt;=#REF!,B303&lt;=#REF!),(D303-C303)+(F303-E303)-#REF!,IF(AND(H303="Déplacement",N303="Arrivée Chine",B303&gt;#REF!,B303&lt;#REF!),(D303-C303)+(F303-E303)-#REF!,IF(AND(H303="Déplacement",N303="Arrivée Chine",B303&gt;#REF!),(D303-C303)+(F303-E303)-#REF!,IF(AND(H303="Déplacement",((D303-C303)+(F303-E303))&lt;I303),I303,IF(AND(H303="Déplacement",N303="Arrivée Chine",B303&lt;#REF!),(D303-C303)+(F303-E303)-#REF!,IF(AND(H303="Déplacement",N303="Retour Chine",B303&gt;=#REF!,B303&lt;=#REF!),(D303-C303)+(F303-E303)+#REF!,IF(AND(H303="Déplacement",N303="Retour Chine",B303&gt;#REF!,B303&lt;#REF!),(D303-C303)+(F303-E303)+#REF!,IF(AND(H303="Déplacement",N303="Retour Chine",B303&gt;#REF!),(D303-C303)+(F303-E303)+#REF!,IF(AND(H303="Déplacement",((D303-C303)+(F303-E303))&lt;I303),I303,IF(AND(H303="Déplacement",N303="Retour Chine",B303&lt;#REF!),(D303-C303)+(F303-E303)+#REF!,(D303-C303)+(F303-E303))))))))))))</f>
        <v>#REF!</v>
      </c>
      <c r="K303" s="168" t="e">
        <f>IF(L303&gt;0,#REF!-L303,0)</f>
        <v>#REF!</v>
      </c>
      <c r="L303" s="169" t="e">
        <f>IF(OR(H303="Recup"),#REF!-J303,#REF!)</f>
        <v>#REF!</v>
      </c>
      <c r="M303" s="211"/>
      <c r="N303" s="212"/>
      <c r="O303" s="170" t="e">
        <f t="shared" si="26"/>
        <v>#REF!</v>
      </c>
      <c r="P303" s="171" t="str">
        <f t="shared" si="27"/>
        <v/>
      </c>
      <c r="Q303" s="362"/>
      <c r="R303" s="382"/>
      <c r="S303" s="213"/>
      <c r="T303" s="399"/>
      <c r="U303" s="387"/>
      <c r="V303" s="129" t="s">
        <v>65</v>
      </c>
      <c r="W303" s="130" t="e">
        <f>IF(AND(G297="Temps partiel",Y299&gt;3),Y299-3-W299-W300,0)</f>
        <v>#REF!</v>
      </c>
      <c r="X303" s="131" t="s">
        <v>66</v>
      </c>
      <c r="Y303" s="132" t="e">
        <f>W297+(W298*1.25)+(W299*1.5)+(W300*2)+(W302*1.1)+(W303*1.25)</f>
        <v>#REF!</v>
      </c>
      <c r="Z303" s="294" t="e">
        <f>IF(SUM(J297:J303)*24-SUM(I297:I303)*24&lt;0,(SUM(J297:J303)*24-SUM(I297:I303)*24),0)</f>
        <v>#REF!</v>
      </c>
      <c r="AB303" s="179"/>
      <c r="AC303" s="179"/>
    </row>
    <row r="304" spans="1:29" s="41" customFormat="1" ht="30" hidden="1" customHeight="1" x14ac:dyDescent="0.3">
      <c r="A304" s="133" t="s">
        <v>43</v>
      </c>
      <c r="B304" s="134">
        <v>43381</v>
      </c>
      <c r="C304" s="188">
        <v>0.375</v>
      </c>
      <c r="D304" s="189">
        <v>0.54166666666666663</v>
      </c>
      <c r="E304" s="189">
        <v>0.58333333333333337</v>
      </c>
      <c r="F304" s="190">
        <v>0.76041666666666663</v>
      </c>
      <c r="G304" s="377"/>
      <c r="H304" s="191" t="s">
        <v>44</v>
      </c>
      <c r="I304" s="136" t="e">
        <f>IF(H304="Normal",#REF!,IF(H304="Recup",#REF!,IF(H304="CP journée",#REF!,IF(H304="Enceinte",#REF!,IF(H304="temps partiel",#REF!,IF(H304="Sans solde",#REF!,IF(H304="Arrêt",#REF!,IF(H304="CP matin",#REF!,IF(H304="Déplacement",#REF!,IF(H304="CP Après-midi",#REF!,IF(H304="Férié",#REF!,IF(H304="Maternité",#REF!,0))))))))))))</f>
        <v>#REF!</v>
      </c>
      <c r="J304" s="135" t="e">
        <f>IF(H304="Demi CP",I304,IF(AND(H304="Déplacement",N304="Arrivée Chine",B304&gt;=#REF!,B304&lt;=#REF!),(D304-C304)+(F304-E304)-#REF!,IF(AND(H304="Déplacement",N304="Arrivée Chine",B304&gt;#REF!,B304&lt;#REF!),(D304-C304)+(F304-E304)-#REF!,IF(AND(H304="Déplacement",N304="Arrivée Chine",B304&gt;#REF!),(D304-C304)+(F304-E304)-#REF!,IF(AND(H304="Déplacement",((D304-C304)+(F304-E304))&lt;I304),I304,IF(AND(H304="Déplacement",N304="Arrivée Chine",B304&lt;#REF!),(D304-C304)+(F304-E304)-#REF!,IF(AND(H304="Déplacement",N304="Retour Chine",B304&gt;=#REF!,B304&lt;=#REF!),(D304-C304)+(F304-E304)+#REF!,IF(AND(H304="Déplacement",N304="Retour Chine",B304&gt;#REF!,B304&lt;#REF!),(D304-C304)+(F304-E304)+#REF!,IF(AND(H304="Déplacement",N304="Retour Chine",B304&gt;#REF!),(D304-C304)+(F304-E304)+#REF!,IF(AND(H304="Déplacement",((D304-C304)+(F304-E304))&lt;I304),I304,IF(AND(H304="Déplacement",N304="Retour Chine",B304&lt;#REF!),(D304-C304)+(F304-E304)+#REF!,(D304-C304)+(F304-E304))))))))))))</f>
        <v>#REF!</v>
      </c>
      <c r="K304" s="137" t="e">
        <f>IF(L304&gt;0,#REF!-L304,0)</f>
        <v>#REF!</v>
      </c>
      <c r="L304" s="138" t="e">
        <f>IF(OR(H304="Recup"),#REF!-J304,#REF!)</f>
        <v>#REF!</v>
      </c>
      <c r="M304" s="192"/>
      <c r="N304" s="193"/>
      <c r="O304" s="139" t="e">
        <f t="shared" si="26"/>
        <v>#REF!</v>
      </c>
      <c r="P304" s="140" t="str">
        <f t="shared" si="27"/>
        <v/>
      </c>
      <c r="Q304" s="360" t="s">
        <v>45</v>
      </c>
      <c r="R304" s="380" t="s">
        <v>46</v>
      </c>
      <c r="S304" s="194"/>
      <c r="T304" s="398" t="s">
        <v>122</v>
      </c>
      <c r="U304" s="385" t="s">
        <v>125</v>
      </c>
      <c r="V304" s="86" t="s">
        <v>49</v>
      </c>
      <c r="W304" s="87" t="e">
        <f>IF(AND(G304="",(Y306)&gt;0),Y306-W305-W306,IF(AND(G304="Enceinte",(Y306)&gt;0),Y306-W305-W306,0))</f>
        <v>#REF!</v>
      </c>
      <c r="X304" s="88" t="s">
        <v>34</v>
      </c>
      <c r="Y304" s="89" t="e">
        <f>(SUM(I304:I308)*24+SUM(K304:K308)*24)</f>
        <v>#REF!</v>
      </c>
      <c r="Z304" s="90" t="s">
        <v>50</v>
      </c>
      <c r="AB304" s="141" t="s">
        <v>49</v>
      </c>
      <c r="AC304" s="142" t="e">
        <f>W297+W304+W311+W318</f>
        <v>#REF!</v>
      </c>
    </row>
    <row r="305" spans="1:29" s="41" customFormat="1" ht="15.75" hidden="1" thickBot="1" x14ac:dyDescent="0.3">
      <c r="A305" s="143" t="s">
        <v>51</v>
      </c>
      <c r="B305" s="144">
        <v>43382</v>
      </c>
      <c r="C305" s="195">
        <v>0.375</v>
      </c>
      <c r="D305" s="196">
        <v>0.54166666666666663</v>
      </c>
      <c r="E305" s="196">
        <v>0.58333333333333337</v>
      </c>
      <c r="F305" s="197">
        <v>0.70833333333333337</v>
      </c>
      <c r="G305" s="378"/>
      <c r="H305" s="198" t="s">
        <v>44</v>
      </c>
      <c r="I305" s="146" t="e">
        <f>IF(H305="Normal",#REF!,IF(H305="Recup",#REF!,IF(H305="CP journée",#REF!,IF(H305="Enceinte",#REF!,IF(H305="temps partiel",#REF!,IF(H305="Sans solde",#REF!,IF(H305="Arrêt",#REF!,IF(H305="CP matin",#REF!,IF(H305="Déplacement",#REF!,IF(H305="CP Après-midi",#REF!,IF(H305="Férié",#REF!,IF(H305="Maternité",#REF!,0))))))))))))</f>
        <v>#REF!</v>
      </c>
      <c r="J305" s="145" t="e">
        <f>IF(H305="Demi CP",I305,IF(AND(H305="Déplacement",N305="Arrivée Chine",B305&gt;=#REF!,B305&lt;=#REF!),(D305-C305)+(F305-E305)-#REF!,IF(AND(H305="Déplacement",N305="Arrivée Chine",B305&gt;#REF!,B305&lt;#REF!),(D305-C305)+(F305-E305)-#REF!,IF(AND(H305="Déplacement",N305="Arrivée Chine",B305&gt;#REF!),(D305-C305)+(F305-E305)-#REF!,IF(AND(H305="Déplacement",((D305-C305)+(F305-E305))&lt;I305),I305,IF(AND(H305="Déplacement",N305="Arrivée Chine",B305&lt;#REF!),(D305-C305)+(F305-E305)-#REF!,IF(AND(H305="Déplacement",N305="Retour Chine",B305&gt;=#REF!,B305&lt;=#REF!),(D305-C305)+(F305-E305)+#REF!,IF(AND(H305="Déplacement",N305="Retour Chine",B305&gt;#REF!,B305&lt;#REF!),(D305-C305)+(F305-E305)+#REF!,IF(AND(H305="Déplacement",N305="Retour Chine",B305&gt;#REF!),(D305-C305)+(F305-E305)+#REF!,IF(AND(H305="Déplacement",((D305-C305)+(F305-E305))&lt;I305),I305,IF(AND(H305="Déplacement",N305="Retour Chine",B305&lt;#REF!),(D305-C305)+(F305-E305)+#REF!,(D305-C305)+(F305-E305))))))))))))</f>
        <v>#REF!</v>
      </c>
      <c r="K305" s="147" t="e">
        <f>IF(L305&gt;0,#REF!-L305,0)</f>
        <v>#REF!</v>
      </c>
      <c r="L305" s="148" t="e">
        <f>IF(OR(H305="Recup"),#REF!-J305,#REF!)</f>
        <v>#REF!</v>
      </c>
      <c r="M305" s="199"/>
      <c r="N305" s="200"/>
      <c r="O305" s="149" t="e">
        <f t="shared" si="26"/>
        <v>#REF!</v>
      </c>
      <c r="P305" s="150" t="str">
        <f t="shared" si="27"/>
        <v/>
      </c>
      <c r="Q305" s="361"/>
      <c r="R305" s="381"/>
      <c r="S305" s="201"/>
      <c r="T305" s="399"/>
      <c r="U305" s="386"/>
      <c r="V305" s="97" t="s">
        <v>52</v>
      </c>
      <c r="W305" s="98" t="e">
        <f>IF(AND(G304="",(Y305-35)&gt;0),(Y305-35-W306-W307),IF(AND(G304="Enceinte",(Y305-35)&gt;0),(Y305-35-W306-W307),0))</f>
        <v>#REF!</v>
      </c>
      <c r="X305" s="99" t="s">
        <v>35</v>
      </c>
      <c r="Y305" s="100" t="e">
        <f>(SUM(J304:J310))*24-(SUM(O304:O310))*24</f>
        <v>#REF!</v>
      </c>
      <c r="Z305" s="101">
        <f>SUM(P304:P310)</f>
        <v>0</v>
      </c>
      <c r="AB305" s="151" t="s">
        <v>52</v>
      </c>
      <c r="AC305" s="152" t="e">
        <f t="shared" ref="AC305:AC310" si="28">W298+W305+W312+W319</f>
        <v>#REF!</v>
      </c>
    </row>
    <row r="306" spans="1:29" s="41" customFormat="1" ht="15.75" hidden="1" thickBot="1" x14ac:dyDescent="0.3">
      <c r="A306" s="143" t="s">
        <v>53</v>
      </c>
      <c r="B306" s="144">
        <v>43383</v>
      </c>
      <c r="C306" s="195">
        <v>0.375</v>
      </c>
      <c r="D306" s="196">
        <v>0.54166666666666663</v>
      </c>
      <c r="E306" s="196">
        <v>0.58333333333333337</v>
      </c>
      <c r="F306" s="197">
        <v>0.70833333333333337</v>
      </c>
      <c r="G306" s="378"/>
      <c r="H306" s="198" t="s">
        <v>44</v>
      </c>
      <c r="I306" s="146" t="e">
        <f>IF(H306="Normal",#REF!,IF(H306="Recup",#REF!,IF(H306="CP journée",#REF!,IF(H306="Enceinte",#REF!,IF(H306="temps partiel",#REF!,IF(H306="Sans solde",#REF!,IF(H306="Arrêt",#REF!,IF(H306="CP matin",#REF!,IF(H306="Déplacement",#REF!,IF(H306="CP Après-midi",#REF!,IF(H306="Férié",#REF!,IF(H306="Maternité",#REF!,0))))))))))))</f>
        <v>#REF!</v>
      </c>
      <c r="J306" s="145" t="e">
        <f>IF(H306="Demi CP",I306,IF(AND(H306="Déplacement",N306="Arrivée Chine",B306&gt;=#REF!,B306&lt;=#REF!),(D306-C306)+(F306-E306)-#REF!,IF(AND(H306="Déplacement",N306="Arrivée Chine",B306&gt;#REF!,B306&lt;#REF!),(D306-C306)+(F306-E306)-#REF!,IF(AND(H306="Déplacement",N306="Arrivée Chine",B306&gt;#REF!),(D306-C306)+(F306-E306)-#REF!,IF(AND(H306="Déplacement",((D306-C306)+(F306-E306))&lt;I306),I306,IF(AND(H306="Déplacement",N306="Arrivée Chine",B306&lt;#REF!),(D306-C306)+(F306-E306)-#REF!,IF(AND(H306="Déplacement",N306="Retour Chine",B306&gt;=#REF!,B306&lt;=#REF!),(D306-C306)+(F306-E306)+#REF!,IF(AND(H306="Déplacement",N306="Retour Chine",B306&gt;#REF!,B306&lt;#REF!),(D306-C306)+(F306-E306)+#REF!,IF(AND(H306="Déplacement",N306="Retour Chine",B306&gt;#REF!),(D306-C306)+(F306-E306)+#REF!,IF(AND(H306="Déplacement",((D306-C306)+(F306-E306))&lt;I306),I306,IF(AND(H306="Déplacement",N306="Retour Chine",B306&lt;#REF!),(D306-C306)+(F306-E306)+#REF!,(D306-C306)+(F306-E306))))))))))))</f>
        <v>#REF!</v>
      </c>
      <c r="K306" s="153" t="e">
        <f>IF(L306&gt;0,#REF!-L306,0)</f>
        <v>#REF!</v>
      </c>
      <c r="L306" s="154" t="e">
        <f>IF(OR(H306="Recup"),#REF!-J306,#REF!)</f>
        <v>#REF!</v>
      </c>
      <c r="M306" s="199"/>
      <c r="N306" s="200"/>
      <c r="O306" s="149" t="e">
        <f t="shared" si="26"/>
        <v>#REF!</v>
      </c>
      <c r="P306" s="150" t="str">
        <f t="shared" si="27"/>
        <v/>
      </c>
      <c r="Q306" s="361"/>
      <c r="R306" s="381"/>
      <c r="S306" s="201"/>
      <c r="T306" s="399"/>
      <c r="U306" s="386"/>
      <c r="V306" s="104">
        <v>0.5</v>
      </c>
      <c r="W306" s="98" t="e">
        <f>IF((Y305-43)&lt;0,0,(Y305-43))</f>
        <v>#REF!</v>
      </c>
      <c r="X306" s="105" t="s">
        <v>54</v>
      </c>
      <c r="Y306" s="106" t="e">
        <f>(Y305-Y304)-J310*24</f>
        <v>#REF!</v>
      </c>
      <c r="Z306" s="107" t="s">
        <v>55</v>
      </c>
      <c r="AB306" s="155">
        <v>0.5</v>
      </c>
      <c r="AC306" s="152" t="e">
        <f t="shared" si="28"/>
        <v>#REF!</v>
      </c>
    </row>
    <row r="307" spans="1:29" s="41" customFormat="1" ht="15.75" hidden="1" thickBot="1" x14ac:dyDescent="0.3">
      <c r="A307" s="143" t="s">
        <v>56</v>
      </c>
      <c r="B307" s="144">
        <v>43384</v>
      </c>
      <c r="C307" s="195">
        <v>0.375</v>
      </c>
      <c r="D307" s="196">
        <v>0.54166666666666663</v>
      </c>
      <c r="E307" s="196">
        <v>0.58333333333333337</v>
      </c>
      <c r="F307" s="197">
        <v>0.70833333333333337</v>
      </c>
      <c r="G307" s="378"/>
      <c r="H307" s="202" t="s">
        <v>44</v>
      </c>
      <c r="I307" s="146" t="e">
        <f>IF(H307="Normal",#REF!,IF(H307="Recup",#REF!,IF(H307="CP journée",#REF!,IF(H307="Enceinte",#REF!,IF(H307="temps partiel",#REF!,IF(H307="Sans solde",#REF!,IF(H307="Arrêt",#REF!,IF(H307="CP matin",#REF!,IF(H307="Déplacement",#REF!,IF(H307="CP Après-midi",#REF!,IF(H307="Férié",#REF!,IF(H307="Maternité",#REF!,0))))))))))))</f>
        <v>#REF!</v>
      </c>
      <c r="J307" s="145" t="e">
        <f>IF(H307="Demi CP",I307,IF(AND(H307="Déplacement",N307="Arrivée Chine",B307&gt;=#REF!,B307&lt;=#REF!),(D307-C307)+(F307-E307)-#REF!,IF(AND(H307="Déplacement",N307="Arrivée Chine",B307&gt;#REF!,B307&lt;#REF!),(D307-C307)+(F307-E307)-#REF!,IF(AND(H307="Déplacement",N307="Arrivée Chine",B307&gt;#REF!),(D307-C307)+(F307-E307)-#REF!,IF(AND(H307="Déplacement",((D307-C307)+(F307-E307))&lt;I307),I307,IF(AND(H307="Déplacement",N307="Arrivée Chine",B307&lt;#REF!),(D307-C307)+(F307-E307)-#REF!,IF(AND(H307="Déplacement",N307="Retour Chine",B307&gt;=#REF!,B307&lt;=#REF!),(D307-C307)+(F307-E307)+#REF!,IF(AND(H307="Déplacement",N307="Retour Chine",B307&gt;#REF!,B307&lt;#REF!),(D307-C307)+(F307-E307)+#REF!,IF(AND(H307="Déplacement",N307="Retour Chine",B307&gt;#REF!),(D307-C307)+(F307-E307)+#REF!,IF(AND(H307="Déplacement",((D307-C307)+(F307-E307))&lt;I307),I307,IF(AND(H307="Déplacement",N307="Retour Chine",B307&lt;#REF!),(D307-C307)+(F307-E307)+#REF!,(D307-C307)+(F307-E307))))))))))))</f>
        <v>#REF!</v>
      </c>
      <c r="K307" s="156" t="e">
        <f>IF(L307&gt;0,#REF!-L307,0)</f>
        <v>#REF!</v>
      </c>
      <c r="L307" s="157" t="e">
        <f>IF(OR(H307="Recup"),#REF!-J307,#REF!)</f>
        <v>#REF!</v>
      </c>
      <c r="M307" s="199"/>
      <c r="N307" s="200"/>
      <c r="O307" s="149" t="e">
        <f t="shared" si="26"/>
        <v>#REF!</v>
      </c>
      <c r="P307" s="150" t="str">
        <f t="shared" si="27"/>
        <v/>
      </c>
      <c r="Q307" s="361"/>
      <c r="R307" s="381"/>
      <c r="S307" s="201"/>
      <c r="T307" s="399"/>
      <c r="U307" s="386"/>
      <c r="V307" s="110">
        <v>1</v>
      </c>
      <c r="W307" s="98" t="e">
        <f>IF(M310="",J310*24,0)</f>
        <v>#REF!</v>
      </c>
      <c r="X307" s="111" t="s">
        <v>57</v>
      </c>
      <c r="Y307" s="112">
        <f>COUNTIF(H304:H308,"Arrêt")</f>
        <v>0</v>
      </c>
      <c r="Z307" s="107">
        <f>COUNTIF(H304:H308,"Férié")</f>
        <v>0</v>
      </c>
      <c r="AB307" s="158">
        <v>1</v>
      </c>
      <c r="AC307" s="152" t="e">
        <f t="shared" si="28"/>
        <v>#REF!</v>
      </c>
    </row>
    <row r="308" spans="1:29" s="41" customFormat="1" ht="15.75" hidden="1" customHeight="1" thickBot="1" x14ac:dyDescent="0.3">
      <c r="A308" s="143" t="s">
        <v>58</v>
      </c>
      <c r="B308" s="144">
        <v>43385</v>
      </c>
      <c r="C308" s="195">
        <v>0.375</v>
      </c>
      <c r="D308" s="196">
        <v>0.54166666666666663</v>
      </c>
      <c r="E308" s="196">
        <v>0.58333333333333337</v>
      </c>
      <c r="F308" s="197">
        <v>0.70833333333333337</v>
      </c>
      <c r="G308" s="378"/>
      <c r="H308" s="198" t="s">
        <v>44</v>
      </c>
      <c r="I308" s="146" t="e">
        <f>IF(H308="Normal",#REF!,IF(H308="Recup",#REF!,IF(H308="CP journée",#REF!,IF(H308="Enceinte",#REF!,IF(H308="temps partiel",#REF!,IF(H308="Sans solde",#REF!,IF(H308="Arrêt",#REF!,IF(H308="CP matin",#REF!,IF(H308="Déplacement",#REF!,IF(H308="CP Après-midi",#REF!,IF(H308="Férié",#REF!,IF(H308="Maternité",#REF!,0))))))))))))</f>
        <v>#REF!</v>
      </c>
      <c r="J308" s="145" t="e">
        <f>IF(H308="Demi CP",I308,IF(AND(H308="Déplacement",N308="Arrivée Chine",B308&gt;=#REF!,B308&lt;=#REF!),(D308-C308)+(F308-E308)-#REF!,IF(AND(H308="Déplacement",N308="Arrivée Chine",B308&gt;#REF!,B308&lt;#REF!),(D308-C308)+(F308-E308)-#REF!,IF(AND(H308="Déplacement",N308="Arrivée Chine",B308&gt;#REF!),(D308-C308)+(F308-E308)-#REF!,IF(AND(H308="Déplacement",((D308-C308)+(F308-E308))&lt;I308),I308,IF(AND(H308="Déplacement",N308="Arrivée Chine",B308&lt;#REF!),(D308-C308)+(F308-E308)-#REF!,IF(AND(H308="Déplacement",N308="Retour Chine",B308&gt;=#REF!,B308&lt;=#REF!),(D308-C308)+(F308-E308)+#REF!,IF(AND(H308="Déplacement",N308="Retour Chine",B308&gt;#REF!,B308&lt;#REF!),(D308-C308)+(F308-E308)+#REF!,IF(AND(H308="Déplacement",N308="Retour Chine",B308&gt;#REF!),(D308-C308)+(F308-E308)+#REF!,IF(AND(H308="Déplacement",((D308-C308)+(F308-E308))&lt;I308),I308,IF(AND(H308="Déplacement",N308="Retour Chine",B308&lt;#REF!),(D308-C308)+(F308-E308)+#REF!,(D308-C308)+(F308-E308))))))))))))</f>
        <v>#REF!</v>
      </c>
      <c r="K308" s="153" t="e">
        <f>IF(L308&gt;0,#REF!-L308,0)</f>
        <v>#REF!</v>
      </c>
      <c r="L308" s="154" t="e">
        <f>IF(OR(H308="Recup"),#REF!-J308,#REF!)</f>
        <v>#REF!</v>
      </c>
      <c r="M308" s="199"/>
      <c r="N308" s="200"/>
      <c r="O308" s="149" t="e">
        <f t="shared" si="26"/>
        <v>#REF!</v>
      </c>
      <c r="P308" s="150" t="str">
        <f t="shared" si="27"/>
        <v/>
      </c>
      <c r="Q308" s="361"/>
      <c r="R308" s="381"/>
      <c r="S308" s="201"/>
      <c r="T308" s="399"/>
      <c r="U308" s="386"/>
      <c r="V308" s="113" t="s">
        <v>3</v>
      </c>
      <c r="W308" s="114" t="e">
        <f>IF(G304="Enceinte",(SUM(L304:L308))-COUNTIF(H304:H308,"Recup")*#REF!,SUM(L304:L308))</f>
        <v>#REF!</v>
      </c>
      <c r="X308" s="115" t="s">
        <v>59</v>
      </c>
      <c r="Y308" s="116">
        <f>COUNTIF(H304:H308,"sans solde")</f>
        <v>0</v>
      </c>
      <c r="Z308" s="328" t="s">
        <v>148</v>
      </c>
      <c r="AB308" s="159" t="s">
        <v>3</v>
      </c>
      <c r="AC308" s="160" t="e">
        <f t="shared" si="28"/>
        <v>#REF!</v>
      </c>
    </row>
    <row r="309" spans="1:29" s="41" customFormat="1" ht="15.75" hidden="1" thickBot="1" x14ac:dyDescent="0.3">
      <c r="A309" s="143" t="s">
        <v>60</v>
      </c>
      <c r="B309" s="144">
        <v>43386</v>
      </c>
      <c r="C309" s="203"/>
      <c r="D309" s="204"/>
      <c r="E309" s="204"/>
      <c r="F309" s="205"/>
      <c r="G309" s="378"/>
      <c r="H309" s="206"/>
      <c r="I309" s="146">
        <f>IF(H309="Normal",#REF!,IF(H309="Recup",#REF!,IF(H309="CP journée",#REF!,IF(H309="Enceinte",#REF!,IF(H309="temps partiel",#REF!,IF(H309="Sans solde",#REF!,IF(H309="Arrêt",#REF!,IF(H309="CP matin",#REF!,IF(H309="Déplacement",#REF!,IF(H309="CP Après-midi",#REF!,IF(H309="Férié",#REF!,IF(H309="Maternité",#REF!,0))))))))))))</f>
        <v>0</v>
      </c>
      <c r="J309" s="145" t="e">
        <f>IF(H309="Demi CP",I309,IF(AND(H309="Déplacement",N309="Arrivée Chine",B309&gt;=#REF!,B309&lt;=#REF!),(D309-C309)+(F309-E309)-#REF!,IF(AND(H309="Déplacement",N309="Arrivée Chine",B309&gt;#REF!,B309&lt;#REF!),(D309-C309)+(F309-E309)-#REF!,IF(AND(H309="Déplacement",N309="Arrivée Chine",B309&gt;#REF!),(D309-C309)+(F309-E309)-#REF!,IF(AND(H309="Déplacement",((D309-C309)+(F309-E309))&lt;I309),I309,IF(AND(H309="Déplacement",N309="Arrivée Chine",B309&lt;#REF!),(D309-C309)+(F309-E309)-#REF!,IF(AND(H309="Déplacement",N309="Retour Chine",B309&gt;=#REF!,B309&lt;=#REF!),(D309-C309)+(F309-E309)+#REF!,IF(AND(H309="Déplacement",N309="Retour Chine",B309&gt;#REF!,B309&lt;#REF!),(D309-C309)+(F309-E309)+#REF!,IF(AND(H309="Déplacement",N309="Retour Chine",B309&gt;#REF!),(D309-C309)+(F309-E309)+#REF!,IF(AND(H309="Déplacement",((D309-C309)+(F309-E309))&lt;I309),I309,IF(AND(H309="Déplacement",N309="Retour Chine",B309&lt;#REF!),(D309-C309)+(F309-E309)+#REF!,(D309-C309)+(F309-E309))))))))))))</f>
        <v>#REF!</v>
      </c>
      <c r="K309" s="161" t="e">
        <f>IF(L309&gt;0,#REF!-L309,0)</f>
        <v>#REF!</v>
      </c>
      <c r="L309" s="162" t="e">
        <f>IF(OR(H309="Recup"),#REF!-J309,#REF!)</f>
        <v>#REF!</v>
      </c>
      <c r="M309" s="199"/>
      <c r="N309" s="200"/>
      <c r="O309" s="149" t="e">
        <f t="shared" si="26"/>
        <v>#REF!</v>
      </c>
      <c r="P309" s="150" t="str">
        <f t="shared" si="27"/>
        <v/>
      </c>
      <c r="Q309" s="361"/>
      <c r="R309" s="381"/>
      <c r="S309" s="201"/>
      <c r="T309" s="399"/>
      <c r="U309" s="386"/>
      <c r="V309" s="119" t="s">
        <v>61</v>
      </c>
      <c r="W309" s="120" t="e">
        <f>IF(AND(G304="Temps partiel",Y306&gt;0),Y306-W310-W306-W307,0)</f>
        <v>#REF!</v>
      </c>
      <c r="X309" s="121" t="s">
        <v>62</v>
      </c>
      <c r="Y309" s="122">
        <f>COUNTIF(H304:H308,"CP journée")+(COUNTIF(H304:H308,"CP matin"))/2+(COUNTIF(H304:H308,"CP Après-midi"))/2</f>
        <v>0</v>
      </c>
      <c r="Z309" s="329"/>
      <c r="AB309" s="163" t="s">
        <v>61</v>
      </c>
      <c r="AC309" s="152" t="e">
        <f t="shared" si="28"/>
        <v>#REF!</v>
      </c>
    </row>
    <row r="310" spans="1:29" s="41" customFormat="1" ht="15.75" hidden="1" thickBot="1" x14ac:dyDescent="0.3">
      <c r="A310" s="164" t="s">
        <v>64</v>
      </c>
      <c r="B310" s="165">
        <v>43387</v>
      </c>
      <c r="C310" s="207"/>
      <c r="D310" s="208"/>
      <c r="E310" s="208"/>
      <c r="F310" s="209"/>
      <c r="G310" s="379"/>
      <c r="H310" s="210" t="s">
        <v>197</v>
      </c>
      <c r="I310" s="166">
        <f>IF(H310="Normal",#REF!,IF(H310="Recup",#REF!,IF(H310="CP journée",#REF!,IF(H310="Enceinte",#REF!,IF(H310="temps partiel",#REF!,IF(H310="Sans solde",#REF!,IF(H310="Arrêt",#REF!,IF(H310="CP matin",#REF!,IF(H310="Déplacement",#REF!,IF(H310="CP Après-midi",#REF!,IF(H310="Férié",#REF!,IF(H310="Maternité",#REF!,0))))))))))))</f>
        <v>0</v>
      </c>
      <c r="J310" s="167" t="e">
        <f>IF(H310="Demi CP",I310,IF(AND(H310="Déplacement",N310="Arrivée Chine",B310&gt;=#REF!,B310&lt;=#REF!),(D310-C310)+(F310-E310)-#REF!,IF(AND(H310="Déplacement",N310="Arrivée Chine",B310&gt;#REF!,B310&lt;#REF!),(D310-C310)+(F310-E310)-#REF!,IF(AND(H310="Déplacement",N310="Arrivée Chine",B310&gt;#REF!),(D310-C310)+(F310-E310)-#REF!,IF(AND(H310="Déplacement",((D310-C310)+(F310-E310))&lt;I310),I310,IF(AND(H310="Déplacement",N310="Arrivée Chine",B310&lt;#REF!),(D310-C310)+(F310-E310)-#REF!,IF(AND(H310="Déplacement",N310="Retour Chine",B310&gt;=#REF!,B310&lt;=#REF!),(D310-C310)+(F310-E310)+#REF!,IF(AND(H310="Déplacement",N310="Retour Chine",B310&gt;#REF!,B310&lt;#REF!),(D310-C310)+(F310-E310)+#REF!,IF(AND(H310="Déplacement",N310="Retour Chine",B310&gt;#REF!),(D310-C310)+(F310-E310)+#REF!,IF(AND(H310="Déplacement",((D310-C310)+(F310-E310))&lt;I310),I310,IF(AND(H310="Déplacement",N310="Retour Chine",B310&lt;#REF!),(D310-C310)+(F310-E310)+#REF!,(D310-C310)+(F310-E310))))))))))))</f>
        <v>#REF!</v>
      </c>
      <c r="K310" s="168" t="e">
        <f>IF(L310&gt;0,#REF!-L310,0)</f>
        <v>#REF!</v>
      </c>
      <c r="L310" s="169" t="e">
        <f>IF(OR(H310="Recup"),#REF!-J310,#REF!)</f>
        <v>#REF!</v>
      </c>
      <c r="M310" s="211"/>
      <c r="N310" s="212"/>
      <c r="O310" s="170" t="e">
        <f t="shared" si="26"/>
        <v>#REF!</v>
      </c>
      <c r="P310" s="171" t="str">
        <f t="shared" si="27"/>
        <v/>
      </c>
      <c r="Q310" s="362"/>
      <c r="R310" s="382"/>
      <c r="S310" s="213"/>
      <c r="T310" s="399"/>
      <c r="U310" s="387"/>
      <c r="V310" s="129" t="s">
        <v>65</v>
      </c>
      <c r="W310" s="130" t="e">
        <f>IF(AND(G304="Temps partiel",Y306&gt;3),Y306-3-W306-W307,0)</f>
        <v>#REF!</v>
      </c>
      <c r="X310" s="131" t="s">
        <v>66</v>
      </c>
      <c r="Y310" s="132" t="e">
        <f>W304+(W305*1.25)+(W306*1.5)+(W307*2)+(W309*1.1)+(W310*1.25)</f>
        <v>#REF!</v>
      </c>
      <c r="Z310" s="294" t="e">
        <f>IF(SUM(J304:J310)*24-SUM(I304:I310)*24&lt;0,(SUM(J304:J310)*24-SUM(I304:I310)*24),0)</f>
        <v>#REF!</v>
      </c>
      <c r="AB310" s="172" t="s">
        <v>65</v>
      </c>
      <c r="AC310" s="152" t="e">
        <f t="shared" si="28"/>
        <v>#REF!</v>
      </c>
    </row>
    <row r="311" spans="1:29" s="41" customFormat="1" ht="30" hidden="1" customHeight="1" x14ac:dyDescent="0.3">
      <c r="A311" s="173" t="s">
        <v>43</v>
      </c>
      <c r="B311" s="134">
        <v>43388</v>
      </c>
      <c r="C311" s="188">
        <v>0.375</v>
      </c>
      <c r="D311" s="189">
        <v>0.54166666666666663</v>
      </c>
      <c r="E311" s="189">
        <v>0.58333333333333337</v>
      </c>
      <c r="F311" s="190">
        <v>0.70833333333333337</v>
      </c>
      <c r="G311" s="377"/>
      <c r="H311" s="191" t="s">
        <v>44</v>
      </c>
      <c r="I311" s="136" t="e">
        <f>IF(H311="Normal",#REF!,IF(H311="Recup",#REF!,IF(H311="CP journée",#REF!,IF(H311="Enceinte",#REF!,IF(H311="temps partiel",#REF!,IF(H311="Sans solde",#REF!,IF(H311="Arrêt",#REF!,IF(H311="CP matin",#REF!,IF(H311="Déplacement",#REF!,IF(H311="CP Après-midi",#REF!,IF(H311="Férié",#REF!,IF(H311="Maternité",#REF!,0))))))))))))</f>
        <v>#REF!</v>
      </c>
      <c r="J311" s="135" t="e">
        <f>IF(H311="Demi CP",I311,IF(AND(H311="Déplacement",N311="Arrivée Chine",B311&gt;=#REF!,B311&lt;=#REF!),(D311-C311)+(F311-E311)-#REF!,IF(AND(H311="Déplacement",N311="Arrivée Chine",B311&gt;#REF!,B311&lt;#REF!),(D311-C311)+(F311-E311)-#REF!,IF(AND(H311="Déplacement",N311="Arrivée Chine",B311&gt;#REF!),(D311-C311)+(F311-E311)-#REF!,IF(AND(H311="Déplacement",((D311-C311)+(F311-E311))&lt;I311),I311,IF(AND(H311="Déplacement",N311="Arrivée Chine",B311&lt;#REF!),(D311-C311)+(F311-E311)-#REF!,IF(AND(H311="Déplacement",N311="Retour Chine",B311&gt;=#REF!,B311&lt;=#REF!),(D311-C311)+(F311-E311)+#REF!,IF(AND(H311="Déplacement",N311="Retour Chine",B311&gt;#REF!,B311&lt;#REF!),(D311-C311)+(F311-E311)+#REF!,IF(AND(H311="Déplacement",N311="Retour Chine",B311&gt;#REF!),(D311-C311)+(F311-E311)+#REF!,IF(AND(H311="Déplacement",((D311-C311)+(F311-E311))&lt;I311),I311,IF(AND(H311="Déplacement",N311="Retour Chine",B311&lt;#REF!),(D311-C311)+(F311-E311)+#REF!,(D311-C311)+(F311-E311))))))))))))</f>
        <v>#REF!</v>
      </c>
      <c r="K311" s="137" t="e">
        <f>IF(L311&gt;0,#REF!-L311,0)</f>
        <v>#REF!</v>
      </c>
      <c r="L311" s="138" t="e">
        <f>IF(OR(H311="Recup"),#REF!-J311,#REF!)</f>
        <v>#REF!</v>
      </c>
      <c r="M311" s="192"/>
      <c r="N311" s="193"/>
      <c r="O311" s="139" t="e">
        <f t="shared" si="26"/>
        <v>#REF!</v>
      </c>
      <c r="P311" s="140" t="str">
        <f t="shared" si="27"/>
        <v/>
      </c>
      <c r="Q311" s="391" t="s">
        <v>45</v>
      </c>
      <c r="R311" s="380" t="s">
        <v>46</v>
      </c>
      <c r="S311" s="194"/>
      <c r="T311" s="398" t="s">
        <v>122</v>
      </c>
      <c r="U311" s="385" t="s">
        <v>126</v>
      </c>
      <c r="V311" s="86" t="s">
        <v>49</v>
      </c>
      <c r="W311" s="87" t="e">
        <f>IF(AND(G311="",(Y313)&gt;0),Y313-W312-W313,IF(AND(G311="Enceinte",(Y313)&gt;0),Y313-W312-W313,0))</f>
        <v>#REF!</v>
      </c>
      <c r="X311" s="88" t="s">
        <v>34</v>
      </c>
      <c r="Y311" s="89" t="e">
        <f>(SUM(I311:I315)*24+SUM(K311:K315)*24)</f>
        <v>#REF!</v>
      </c>
      <c r="Z311" s="90" t="s">
        <v>50</v>
      </c>
      <c r="AB311" s="174" t="s">
        <v>34</v>
      </c>
      <c r="AC311" s="152" t="e">
        <f t="shared" ref="AC311:AC316" si="29">Y297+Y304+Y311+Y318</f>
        <v>#REF!</v>
      </c>
    </row>
    <row r="312" spans="1:29" s="41" customFormat="1" ht="15.75" hidden="1" thickBot="1" x14ac:dyDescent="0.3">
      <c r="A312" s="143" t="s">
        <v>51</v>
      </c>
      <c r="B312" s="144">
        <v>43389</v>
      </c>
      <c r="C312" s="195">
        <v>0.375</v>
      </c>
      <c r="D312" s="196">
        <v>0.54166666666666663</v>
      </c>
      <c r="E312" s="196">
        <v>0.58333333333333337</v>
      </c>
      <c r="F312" s="197">
        <v>0.70833333333333337</v>
      </c>
      <c r="G312" s="378"/>
      <c r="H312" s="198" t="s">
        <v>44</v>
      </c>
      <c r="I312" s="146" t="e">
        <f>IF(H312="Normal",#REF!,IF(H312="Recup",#REF!,IF(H312="CP journée",#REF!,IF(H312="Enceinte",#REF!,IF(H312="temps partiel",#REF!,IF(H312="Sans solde",#REF!,IF(H312="Arrêt",#REF!,IF(H312="CP matin",#REF!,IF(H312="Déplacement",#REF!,IF(H312="CP Après-midi",#REF!,IF(H312="Férié",#REF!,IF(H312="Maternité",#REF!,0))))))))))))</f>
        <v>#REF!</v>
      </c>
      <c r="J312" s="145" t="e">
        <f>IF(H312="Demi CP",I312,IF(AND(H312="Déplacement",N312="Arrivée Chine",B312&gt;=#REF!,B312&lt;=#REF!),(D312-C312)+(F312-E312)-#REF!,IF(AND(H312="Déplacement",N312="Arrivée Chine",B312&gt;#REF!,B312&lt;#REF!),(D312-C312)+(F312-E312)-#REF!,IF(AND(H312="Déplacement",N312="Arrivée Chine",B312&gt;#REF!),(D312-C312)+(F312-E312)-#REF!,IF(AND(H312="Déplacement",((D312-C312)+(F312-E312))&lt;I312),I312,IF(AND(H312="Déplacement",N312="Arrivée Chine",B312&lt;#REF!),(D312-C312)+(F312-E312)-#REF!,IF(AND(H312="Déplacement",N312="Retour Chine",B312&gt;=#REF!,B312&lt;=#REF!),(D312-C312)+(F312-E312)+#REF!,IF(AND(H312="Déplacement",N312="Retour Chine",B312&gt;#REF!,B312&lt;#REF!),(D312-C312)+(F312-E312)+#REF!,IF(AND(H312="Déplacement",N312="Retour Chine",B312&gt;#REF!),(D312-C312)+(F312-E312)+#REF!,IF(AND(H312="Déplacement",((D312-C312)+(F312-E312))&lt;I312),I312,IF(AND(H312="Déplacement",N312="Retour Chine",B312&lt;#REF!),(D312-C312)+(F312-E312)+#REF!,(D312-C312)+(F312-E312))))))))))))</f>
        <v>#REF!</v>
      </c>
      <c r="K312" s="147" t="e">
        <f>IF(L312&gt;0,#REF!-L312,0)</f>
        <v>#REF!</v>
      </c>
      <c r="L312" s="148" t="e">
        <f>IF(OR(H312="Recup"),#REF!-J312,#REF!)</f>
        <v>#REF!</v>
      </c>
      <c r="M312" s="199"/>
      <c r="N312" s="200"/>
      <c r="O312" s="149" t="e">
        <f t="shared" si="26"/>
        <v>#REF!</v>
      </c>
      <c r="P312" s="150" t="str">
        <f t="shared" si="27"/>
        <v/>
      </c>
      <c r="Q312" s="361"/>
      <c r="R312" s="381"/>
      <c r="S312" s="201"/>
      <c r="T312" s="399"/>
      <c r="U312" s="386"/>
      <c r="V312" s="97" t="s">
        <v>52</v>
      </c>
      <c r="W312" s="98" t="e">
        <f>IF(AND(G311="",(Y312-35)&gt;0),(Y312-35-W313-W314),IF(AND(G311="Enceinte",(Y312-35)&gt;0),(Y312-35-W313-W314),0))</f>
        <v>#REF!</v>
      </c>
      <c r="X312" s="99" t="s">
        <v>35</v>
      </c>
      <c r="Y312" s="100" t="e">
        <f>(SUM(J311:J317))*24-(SUM(O311:O317))*24</f>
        <v>#REF!</v>
      </c>
      <c r="Z312" s="101">
        <f>SUM(P311:P317)</f>
        <v>0</v>
      </c>
      <c r="AB312" s="174" t="s">
        <v>35</v>
      </c>
      <c r="AC312" s="152" t="e">
        <f t="shared" si="29"/>
        <v>#REF!</v>
      </c>
    </row>
    <row r="313" spans="1:29" s="41" customFormat="1" ht="15.75" hidden="1" thickBot="1" x14ac:dyDescent="0.3">
      <c r="A313" s="143" t="s">
        <v>53</v>
      </c>
      <c r="B313" s="144">
        <v>43390</v>
      </c>
      <c r="C313" s="195">
        <v>0.375</v>
      </c>
      <c r="D313" s="196">
        <v>0.54166666666666663</v>
      </c>
      <c r="E313" s="196">
        <v>0.58333333333333337</v>
      </c>
      <c r="F313" s="197">
        <v>0.75</v>
      </c>
      <c r="G313" s="378"/>
      <c r="H313" s="198" t="s">
        <v>44</v>
      </c>
      <c r="I313" s="146" t="e">
        <f>IF(H313="Normal",#REF!,IF(H313="Recup",#REF!,IF(H313="CP journée",#REF!,IF(H313="Enceinte",#REF!,IF(H313="temps partiel",#REF!,IF(H313="Sans solde",#REF!,IF(H313="Arrêt",#REF!,IF(H313="CP matin",#REF!,IF(H313="Déplacement",#REF!,IF(H313="CP Après-midi",#REF!,IF(H313="Férié",#REF!,IF(H313="Maternité",#REF!,0))))))))))))</f>
        <v>#REF!</v>
      </c>
      <c r="J313" s="145" t="e">
        <f>IF(H313="Demi CP",I313,IF(AND(H313="Déplacement",N313="Arrivée Chine",B313&gt;=#REF!,B313&lt;=#REF!),(D313-C313)+(F313-E313)-#REF!,IF(AND(H313="Déplacement",N313="Arrivée Chine",B313&gt;#REF!,B313&lt;#REF!),(D313-C313)+(F313-E313)-#REF!,IF(AND(H313="Déplacement",N313="Arrivée Chine",B313&gt;#REF!),(D313-C313)+(F313-E313)-#REF!,IF(AND(H313="Déplacement",((D313-C313)+(F313-E313))&lt;I313),I313,IF(AND(H313="Déplacement",N313="Arrivée Chine",B313&lt;#REF!),(D313-C313)+(F313-E313)-#REF!,IF(AND(H313="Déplacement",N313="Retour Chine",B313&gt;=#REF!,B313&lt;=#REF!),(D313-C313)+(F313-E313)+#REF!,IF(AND(H313="Déplacement",N313="Retour Chine",B313&gt;#REF!,B313&lt;#REF!),(D313-C313)+(F313-E313)+#REF!,IF(AND(H313="Déplacement",N313="Retour Chine",B313&gt;#REF!),(D313-C313)+(F313-E313)+#REF!,IF(AND(H313="Déplacement",((D313-C313)+(F313-E313))&lt;I313),I313,IF(AND(H313="Déplacement",N313="Retour Chine",B313&lt;#REF!),(D313-C313)+(F313-E313)+#REF!,(D313-C313)+(F313-E313))))))))))))</f>
        <v>#REF!</v>
      </c>
      <c r="K313" s="153" t="e">
        <f>IF(L313&gt;0,#REF!-L313,0)</f>
        <v>#REF!</v>
      </c>
      <c r="L313" s="154" t="e">
        <f>IF(OR(H313="Recup"),#REF!-J313,#REF!)</f>
        <v>#REF!</v>
      </c>
      <c r="M313" s="199"/>
      <c r="N313" s="200"/>
      <c r="O313" s="149" t="e">
        <f t="shared" si="26"/>
        <v>#REF!</v>
      </c>
      <c r="P313" s="150" t="str">
        <f t="shared" si="27"/>
        <v/>
      </c>
      <c r="Q313" s="361"/>
      <c r="R313" s="381"/>
      <c r="S313" s="201" t="s">
        <v>196</v>
      </c>
      <c r="T313" s="399"/>
      <c r="U313" s="386"/>
      <c r="V313" s="104">
        <v>0.5</v>
      </c>
      <c r="W313" s="98" t="e">
        <f>IF((Y312-43)&lt;0,0,(Y312-43))</f>
        <v>#REF!</v>
      </c>
      <c r="X313" s="105" t="s">
        <v>54</v>
      </c>
      <c r="Y313" s="106" t="e">
        <f>(Y312-Y311)-J317*24</f>
        <v>#REF!</v>
      </c>
      <c r="Z313" s="107" t="s">
        <v>55</v>
      </c>
      <c r="AB313" s="174" t="s">
        <v>54</v>
      </c>
      <c r="AC313" s="152" t="e">
        <f t="shared" si="29"/>
        <v>#REF!</v>
      </c>
    </row>
    <row r="314" spans="1:29" s="41" customFormat="1" ht="15.75" hidden="1" thickBot="1" x14ac:dyDescent="0.3">
      <c r="A314" s="143" t="s">
        <v>56</v>
      </c>
      <c r="B314" s="144">
        <v>43391</v>
      </c>
      <c r="C314" s="195">
        <v>0.375</v>
      </c>
      <c r="D314" s="196">
        <v>0.54166666666666663</v>
      </c>
      <c r="E314" s="196">
        <v>0.58333333333333337</v>
      </c>
      <c r="F314" s="197">
        <v>0.75</v>
      </c>
      <c r="G314" s="378"/>
      <c r="H314" s="202" t="s">
        <v>44</v>
      </c>
      <c r="I314" s="146" t="e">
        <f>IF(H314="Normal",#REF!,IF(H314="Recup",#REF!,IF(H314="CP journée",#REF!,IF(H314="Enceinte",#REF!,IF(H314="temps partiel",#REF!,IF(H314="Sans solde",#REF!,IF(H314="Arrêt",#REF!,IF(H314="CP matin",#REF!,IF(H314="Déplacement",#REF!,IF(H314="CP Après-midi",#REF!,IF(H314="Férié",#REF!,IF(H314="Maternité",#REF!,0))))))))))))</f>
        <v>#REF!</v>
      </c>
      <c r="J314" s="145" t="e">
        <f>IF(H314="Demi CP",I314,IF(AND(H314="Déplacement",N314="Arrivée Chine",B314&gt;=#REF!,B314&lt;=#REF!),(D314-C314)+(F314-E314)-#REF!,IF(AND(H314="Déplacement",N314="Arrivée Chine",B314&gt;#REF!,B314&lt;#REF!),(D314-C314)+(F314-E314)-#REF!,IF(AND(H314="Déplacement",N314="Arrivée Chine",B314&gt;#REF!),(D314-C314)+(F314-E314)-#REF!,IF(AND(H314="Déplacement",((D314-C314)+(F314-E314))&lt;I314),I314,IF(AND(H314="Déplacement",N314="Arrivée Chine",B314&lt;#REF!),(D314-C314)+(F314-E314)-#REF!,IF(AND(H314="Déplacement",N314="Retour Chine",B314&gt;=#REF!,B314&lt;=#REF!),(D314-C314)+(F314-E314)+#REF!,IF(AND(H314="Déplacement",N314="Retour Chine",B314&gt;#REF!,B314&lt;#REF!),(D314-C314)+(F314-E314)+#REF!,IF(AND(H314="Déplacement",N314="Retour Chine",B314&gt;#REF!),(D314-C314)+(F314-E314)+#REF!,IF(AND(H314="Déplacement",((D314-C314)+(F314-E314))&lt;I314),I314,IF(AND(H314="Déplacement",N314="Retour Chine",B314&lt;#REF!),(D314-C314)+(F314-E314)+#REF!,(D314-C314)+(F314-E314))))))))))))</f>
        <v>#REF!</v>
      </c>
      <c r="K314" s="156" t="e">
        <f>IF(L314&gt;0,#REF!-L314,0)</f>
        <v>#REF!</v>
      </c>
      <c r="L314" s="157" t="e">
        <f>IF(OR(H314="Recup"),#REF!-J314,#REF!)</f>
        <v>#REF!</v>
      </c>
      <c r="M314" s="199"/>
      <c r="N314" s="200"/>
      <c r="O314" s="149" t="e">
        <f t="shared" si="26"/>
        <v>#REF!</v>
      </c>
      <c r="P314" s="150" t="str">
        <f t="shared" si="27"/>
        <v/>
      </c>
      <c r="Q314" s="361"/>
      <c r="R314" s="381"/>
      <c r="S314" s="201" t="s">
        <v>196</v>
      </c>
      <c r="T314" s="399"/>
      <c r="U314" s="386"/>
      <c r="V314" s="110">
        <v>1</v>
      </c>
      <c r="W314" s="98" t="e">
        <f>IF(M317="",J317*24,0)</f>
        <v>#REF!</v>
      </c>
      <c r="X314" s="111" t="s">
        <v>57</v>
      </c>
      <c r="Y314" s="112">
        <f>COUNTIF(H311:H315,"Arrêt")</f>
        <v>0</v>
      </c>
      <c r="Z314" s="107">
        <f>COUNTIF(H311:H315,"Férié")</f>
        <v>0</v>
      </c>
      <c r="AB314" s="175" t="s">
        <v>57</v>
      </c>
      <c r="AC314" s="152">
        <f t="shared" si="29"/>
        <v>0</v>
      </c>
    </row>
    <row r="315" spans="1:29" s="41" customFormat="1" ht="15.75" hidden="1" customHeight="1" thickBot="1" x14ac:dyDescent="0.3">
      <c r="A315" s="143" t="s">
        <v>58</v>
      </c>
      <c r="B315" s="144">
        <v>43392</v>
      </c>
      <c r="C315" s="195">
        <v>0.375</v>
      </c>
      <c r="D315" s="196">
        <v>0.54166666666666663</v>
      </c>
      <c r="E315" s="196">
        <v>0.58333333333333337</v>
      </c>
      <c r="F315" s="197">
        <v>0.70833333333333337</v>
      </c>
      <c r="G315" s="378"/>
      <c r="H315" s="198" t="s">
        <v>44</v>
      </c>
      <c r="I315" s="146" t="e">
        <f>IF(H315="Normal",#REF!,IF(H315="Recup",#REF!,IF(H315="CP journée",#REF!,IF(H315="Enceinte",#REF!,IF(H315="temps partiel",#REF!,IF(H315="Sans solde",#REF!,IF(H315="Arrêt",#REF!,IF(H315="CP matin",#REF!,IF(H315="Déplacement",#REF!,IF(H315="CP Après-midi",#REF!,IF(H315="Férié",#REF!,IF(H315="Maternité",#REF!,0))))))))))))</f>
        <v>#REF!</v>
      </c>
      <c r="J315" s="145" t="e">
        <f>IF(H315="Demi CP",I315,IF(AND(H315="Déplacement",N315="Arrivée Chine",B315&gt;=#REF!,B315&lt;=#REF!),(D315-C315)+(F315-E315)-#REF!,IF(AND(H315="Déplacement",N315="Arrivée Chine",B315&gt;#REF!,B315&lt;#REF!),(D315-C315)+(F315-E315)-#REF!,IF(AND(H315="Déplacement",N315="Arrivée Chine",B315&gt;#REF!),(D315-C315)+(F315-E315)-#REF!,IF(AND(H315="Déplacement",((D315-C315)+(F315-E315))&lt;I315),I315,IF(AND(H315="Déplacement",N315="Arrivée Chine",B315&lt;#REF!),(D315-C315)+(F315-E315)-#REF!,IF(AND(H315="Déplacement",N315="Retour Chine",B315&gt;=#REF!,B315&lt;=#REF!),(D315-C315)+(F315-E315)+#REF!,IF(AND(H315="Déplacement",N315="Retour Chine",B315&gt;#REF!,B315&lt;#REF!),(D315-C315)+(F315-E315)+#REF!,IF(AND(H315="Déplacement",N315="Retour Chine",B315&gt;#REF!),(D315-C315)+(F315-E315)+#REF!,IF(AND(H315="Déplacement",((D315-C315)+(F315-E315))&lt;I315),I315,IF(AND(H315="Déplacement",N315="Retour Chine",B315&lt;#REF!),(D315-C315)+(F315-E315)+#REF!,(D315-C315)+(F315-E315))))))))))))</f>
        <v>#REF!</v>
      </c>
      <c r="K315" s="153" t="e">
        <f>IF(L315&gt;0,#REF!-L315,0)</f>
        <v>#REF!</v>
      </c>
      <c r="L315" s="154" t="e">
        <f>IF(OR(H315="Recup"),#REF!-J315,#REF!)</f>
        <v>#REF!</v>
      </c>
      <c r="M315" s="199"/>
      <c r="N315" s="200"/>
      <c r="O315" s="149" t="e">
        <f t="shared" si="26"/>
        <v>#REF!</v>
      </c>
      <c r="P315" s="150" t="str">
        <f t="shared" si="27"/>
        <v/>
      </c>
      <c r="Q315" s="361"/>
      <c r="R315" s="381"/>
      <c r="S315" s="201"/>
      <c r="T315" s="399"/>
      <c r="U315" s="386"/>
      <c r="V315" s="113" t="s">
        <v>3</v>
      </c>
      <c r="W315" s="114" t="e">
        <f>IF(G311="Enceinte",(SUM(L311:L315))-COUNTIF(H311:H315,"Recup")*#REF!,SUM(L311:L315))</f>
        <v>#REF!</v>
      </c>
      <c r="X315" s="115" t="s">
        <v>59</v>
      </c>
      <c r="Y315" s="116">
        <f>COUNTIF(H311:H315,"sans solde")</f>
        <v>0</v>
      </c>
      <c r="Z315" s="328" t="s">
        <v>148</v>
      </c>
      <c r="AB315" s="176" t="s">
        <v>59</v>
      </c>
      <c r="AC315" s="152">
        <f t="shared" si="29"/>
        <v>0</v>
      </c>
    </row>
    <row r="316" spans="1:29" s="41" customFormat="1" ht="15.75" hidden="1" thickBot="1" x14ac:dyDescent="0.3">
      <c r="A316" s="143" t="s">
        <v>60</v>
      </c>
      <c r="B316" s="144">
        <v>43393</v>
      </c>
      <c r="C316" s="203"/>
      <c r="D316" s="204"/>
      <c r="E316" s="204"/>
      <c r="F316" s="205"/>
      <c r="G316" s="378"/>
      <c r="H316" s="206"/>
      <c r="I316" s="146">
        <f>IF(H316="Normal",#REF!,IF(H316="Recup",#REF!,IF(H316="CP journée",#REF!,IF(H316="Enceinte",#REF!,IF(H316="temps partiel",#REF!,IF(H316="Sans solde",#REF!,IF(H316="Arrêt",#REF!,IF(H316="CP matin",#REF!,IF(H316="Déplacement",#REF!,IF(H316="CP Après-midi",#REF!,IF(H316="Férié",#REF!,IF(H316="Maternité",#REF!,0))))))))))))</f>
        <v>0</v>
      </c>
      <c r="J316" s="145" t="e">
        <f>IF(H316="Demi CP",I316,IF(AND(H316="Déplacement",N316="Arrivée Chine",B316&gt;=#REF!,B316&lt;=#REF!),(D316-C316)+(F316-E316)-#REF!,IF(AND(H316="Déplacement",N316="Arrivée Chine",B316&gt;#REF!,B316&lt;#REF!),(D316-C316)+(F316-E316)-#REF!,IF(AND(H316="Déplacement",N316="Arrivée Chine",B316&gt;#REF!),(D316-C316)+(F316-E316)-#REF!,IF(AND(H316="Déplacement",((D316-C316)+(F316-E316))&lt;I316),I316,IF(AND(H316="Déplacement",N316="Arrivée Chine",B316&lt;#REF!),(D316-C316)+(F316-E316)-#REF!,IF(AND(H316="Déplacement",N316="Retour Chine",B316&gt;=#REF!,B316&lt;=#REF!),(D316-C316)+(F316-E316)+#REF!,IF(AND(H316="Déplacement",N316="Retour Chine",B316&gt;#REF!,B316&lt;#REF!),(D316-C316)+(F316-E316)+#REF!,IF(AND(H316="Déplacement",N316="Retour Chine",B316&gt;#REF!),(D316-C316)+(F316-E316)+#REF!,IF(AND(H316="Déplacement",((D316-C316)+(F316-E316))&lt;I316),I316,IF(AND(H316="Déplacement",N316="Retour Chine",B316&lt;#REF!),(D316-C316)+(F316-E316)+#REF!,(D316-C316)+(F316-E316))))))))))))</f>
        <v>#REF!</v>
      </c>
      <c r="K316" s="161" t="e">
        <f>IF(L316&gt;0,#REF!-L316,0)</f>
        <v>#REF!</v>
      </c>
      <c r="L316" s="162" t="e">
        <f>IF(OR(H316="Recup"),#REF!-J316,#REF!)</f>
        <v>#REF!</v>
      </c>
      <c r="M316" s="199"/>
      <c r="N316" s="200"/>
      <c r="O316" s="149" t="e">
        <f t="shared" si="26"/>
        <v>#REF!</v>
      </c>
      <c r="P316" s="150" t="str">
        <f t="shared" si="27"/>
        <v/>
      </c>
      <c r="Q316" s="361"/>
      <c r="R316" s="381"/>
      <c r="S316" s="201"/>
      <c r="T316" s="399"/>
      <c r="U316" s="386"/>
      <c r="V316" s="119" t="s">
        <v>61</v>
      </c>
      <c r="W316" s="120" t="e">
        <f>IF(AND(G311="Temps partiel",Y313&gt;0),Y313-W317-W313-W314,0)</f>
        <v>#REF!</v>
      </c>
      <c r="X316" s="121" t="s">
        <v>62</v>
      </c>
      <c r="Y316" s="122">
        <f>COUNTIF(H311:H315,"CP journée")+(COUNTIF(H311:H315,"CP matin"))/2+(COUNTIF(H311:H315,"CP Après-midi"))/2</f>
        <v>0</v>
      </c>
      <c r="Z316" s="329"/>
      <c r="AB316" s="177" t="s">
        <v>62</v>
      </c>
      <c r="AC316" s="152">
        <f t="shared" si="29"/>
        <v>0</v>
      </c>
    </row>
    <row r="317" spans="1:29" s="41" customFormat="1" ht="15.75" hidden="1" thickBot="1" x14ac:dyDescent="0.3">
      <c r="A317" s="164" t="s">
        <v>64</v>
      </c>
      <c r="B317" s="165">
        <v>43394</v>
      </c>
      <c r="C317" s="207"/>
      <c r="D317" s="208"/>
      <c r="E317" s="208"/>
      <c r="F317" s="209"/>
      <c r="G317" s="379"/>
      <c r="H317" s="210"/>
      <c r="I317" s="166">
        <f>IF(H317="Normal",#REF!,IF(H317="Recup",#REF!,IF(H317="CP journée",#REF!,IF(H317="Enceinte",#REF!,IF(H317="temps partiel",#REF!,IF(H317="Sans solde",#REF!,IF(H317="Arrêt",#REF!,IF(H317="CP matin",#REF!,IF(H317="Déplacement",#REF!,IF(H317="CP Après-midi",#REF!,IF(H317="Férié",#REF!,IF(H317="Maternité",#REF!,0))))))))))))</f>
        <v>0</v>
      </c>
      <c r="J317" s="167" t="e">
        <f>IF(H317="Demi CP",I317,IF(AND(H317="Déplacement",N317="Arrivée Chine",B317&gt;=#REF!,B317&lt;=#REF!),(D317-C317)+(F317-E317)-#REF!,IF(AND(H317="Déplacement",N317="Arrivée Chine",B317&gt;#REF!,B317&lt;#REF!),(D317-C317)+(F317-E317)-#REF!,IF(AND(H317="Déplacement",N317="Arrivée Chine",B317&gt;#REF!),(D317-C317)+(F317-E317)-#REF!,IF(AND(H317="Déplacement",((D317-C317)+(F317-E317))&lt;I317),I317,IF(AND(H317="Déplacement",N317="Arrivée Chine",B317&lt;#REF!),(D317-C317)+(F317-E317)-#REF!,IF(AND(H317="Déplacement",N317="Retour Chine",B317&gt;=#REF!,B317&lt;=#REF!),(D317-C317)+(F317-E317)+#REF!,IF(AND(H317="Déplacement",N317="Retour Chine",B317&gt;#REF!,B317&lt;#REF!),(D317-C317)+(F317-E317)+#REF!,IF(AND(H317="Déplacement",N317="Retour Chine",B317&gt;#REF!),(D317-C317)+(F317-E317)+#REF!,IF(AND(H317="Déplacement",((D317-C317)+(F317-E317))&lt;I317),I317,IF(AND(H317="Déplacement",N317="Retour Chine",B317&lt;#REF!),(D317-C317)+(F317-E317)+#REF!,(D317-C317)+(F317-E317))))))))))))</f>
        <v>#REF!</v>
      </c>
      <c r="K317" s="168" t="e">
        <f>IF(L317&gt;0,#REF!-L317,0)</f>
        <v>#REF!</v>
      </c>
      <c r="L317" s="169" t="e">
        <f>IF(OR(H317="Recup"),#REF!-J317,#REF!)</f>
        <v>#REF!</v>
      </c>
      <c r="M317" s="211"/>
      <c r="N317" s="212"/>
      <c r="O317" s="170" t="e">
        <f t="shared" si="26"/>
        <v>#REF!</v>
      </c>
      <c r="P317" s="171" t="str">
        <f t="shared" si="27"/>
        <v/>
      </c>
      <c r="Q317" s="362"/>
      <c r="R317" s="382"/>
      <c r="S317" s="213"/>
      <c r="T317" s="399"/>
      <c r="U317" s="387"/>
      <c r="V317" s="129" t="s">
        <v>65</v>
      </c>
      <c r="W317" s="130" t="e">
        <f>IF(AND(G311="Temps partiel",Y313&gt;3),Y313-3-W313-W314,0)</f>
        <v>#REF!</v>
      </c>
      <c r="X317" s="131" t="s">
        <v>66</v>
      </c>
      <c r="Y317" s="132" t="e">
        <f>W311+(W312*1.25)+(W313*1.5)+(W314*2)+(W316*1.1)+(W317*1.25)</f>
        <v>#REF!</v>
      </c>
      <c r="Z317" s="294" t="e">
        <f>IF(SUM(J311:J317)*24-SUM(I311:I317)*24&lt;0,(SUM(J311:J317)*24-SUM(I311:I317)*24),0)</f>
        <v>#REF!</v>
      </c>
      <c r="AB317" s="178" t="s">
        <v>50</v>
      </c>
      <c r="AC317" s="152">
        <f>Z298+Z305+Z312+Z319</f>
        <v>0</v>
      </c>
    </row>
    <row r="318" spans="1:29" s="41" customFormat="1" ht="30" hidden="1" customHeight="1" x14ac:dyDescent="0.3">
      <c r="A318" s="133" t="s">
        <v>43</v>
      </c>
      <c r="B318" s="134">
        <v>43395</v>
      </c>
      <c r="C318" s="188">
        <v>0.35416666666666669</v>
      </c>
      <c r="D318" s="189">
        <v>0.54166666666666663</v>
      </c>
      <c r="E318" s="189">
        <v>0.58333333333333337</v>
      </c>
      <c r="F318" s="190">
        <v>0.70833333333333337</v>
      </c>
      <c r="G318" s="377"/>
      <c r="H318" s="191" t="s">
        <v>44</v>
      </c>
      <c r="I318" s="136" t="e">
        <f>IF(H318="Normal",#REF!,IF(H318="Recup",#REF!,IF(H318="CP journée",#REF!,IF(H318="Enceinte",#REF!,IF(H318="temps partiel",#REF!,IF(H318="Sans solde",#REF!,IF(H318="Arrêt",#REF!,IF(H318="CP matin",#REF!,IF(H318="Déplacement",#REF!,IF(H318="CP Après-midi",#REF!,IF(H318="Férié",#REF!,IF(H318="Maternité",#REF!,0))))))))))))</f>
        <v>#REF!</v>
      </c>
      <c r="J318" s="135" t="e">
        <f>IF(H318="Demi CP",I318,IF(AND(H318="Déplacement",N318="Arrivée Chine",B318&gt;=#REF!,B318&lt;=#REF!),(D318-C318)+(F318-E318)-#REF!,IF(AND(H318="Déplacement",N318="Arrivée Chine",B318&gt;#REF!,B318&lt;#REF!),(D318-C318)+(F318-E318)-#REF!,IF(AND(H318="Déplacement",N318="Arrivée Chine",B318&gt;#REF!),(D318-C318)+(F318-E318)-#REF!,IF(AND(H318="Déplacement",((D318-C318)+(F318-E318))&lt;I318),I318,IF(AND(H318="Déplacement",N318="Arrivée Chine",B318&lt;#REF!),(D318-C318)+(F318-E318)-#REF!,IF(AND(H318="Déplacement",N318="Retour Chine",B318&gt;=#REF!,B318&lt;=#REF!),(D318-C318)+(F318-E318)+#REF!,IF(AND(H318="Déplacement",N318="Retour Chine",B318&gt;#REF!,B318&lt;#REF!),(D318-C318)+(F318-E318)+#REF!,IF(AND(H318="Déplacement",N318="Retour Chine",B318&gt;#REF!),(D318-C318)+(F318-E318)+#REF!,IF(AND(H318="Déplacement",((D318-C318)+(F318-E318))&lt;I318),I318,IF(AND(H318="Déplacement",N318="Retour Chine",B318&lt;#REF!),(D318-C318)+(F318-E318)+#REF!,(D318-C318)+(F318-E318))))))))))))</f>
        <v>#REF!</v>
      </c>
      <c r="K318" s="137" t="e">
        <f>IF(L318&gt;0,#REF!-L318,0)</f>
        <v>#REF!</v>
      </c>
      <c r="L318" s="138" t="e">
        <f>IF(OR(H318="Recup"),#REF!-J318,#REF!)</f>
        <v>#REF!</v>
      </c>
      <c r="M318" s="192"/>
      <c r="N318" s="193"/>
      <c r="O318" s="139" t="e">
        <f t="shared" si="26"/>
        <v>#REF!</v>
      </c>
      <c r="P318" s="140" t="str">
        <f t="shared" si="27"/>
        <v/>
      </c>
      <c r="Q318" s="360" t="s">
        <v>45</v>
      </c>
      <c r="R318" s="380" t="s">
        <v>46</v>
      </c>
      <c r="S318" s="194"/>
      <c r="T318" s="398" t="s">
        <v>122</v>
      </c>
      <c r="U318" s="385" t="s">
        <v>127</v>
      </c>
      <c r="V318" s="86" t="s">
        <v>49</v>
      </c>
      <c r="W318" s="87" t="e">
        <f>IF(AND(G318="",(Y320)&gt;0),Y320-W319-W320,IF(AND(G318="Enceinte",(Y320)&gt;0),Y320-W319-W320,0))</f>
        <v>#REF!</v>
      </c>
      <c r="X318" s="88" t="s">
        <v>34</v>
      </c>
      <c r="Y318" s="89" t="e">
        <f>(SUM(I318:I322)*24+SUM(K318:K322)*24)</f>
        <v>#REF!</v>
      </c>
      <c r="Z318" s="90" t="s">
        <v>50</v>
      </c>
      <c r="AB318" s="179"/>
      <c r="AC318" s="179"/>
    </row>
    <row r="319" spans="1:29" s="41" customFormat="1" ht="15.75" hidden="1" thickBot="1" x14ac:dyDescent="0.3">
      <c r="A319" s="143" t="s">
        <v>51</v>
      </c>
      <c r="B319" s="144">
        <v>43396</v>
      </c>
      <c r="C319" s="195">
        <v>0.375</v>
      </c>
      <c r="D319" s="196">
        <v>0.54166666666666663</v>
      </c>
      <c r="E319" s="196">
        <v>0.58333333333333337</v>
      </c>
      <c r="F319" s="197">
        <v>0.73958333333333337</v>
      </c>
      <c r="G319" s="378"/>
      <c r="H319" s="198" t="s">
        <v>44</v>
      </c>
      <c r="I319" s="146" t="e">
        <f>IF(H319="Normal",#REF!,IF(H319="Recup",#REF!,IF(H319="CP journée",#REF!,IF(H319="Enceinte",#REF!,IF(H319="temps partiel",#REF!,IF(H319="Sans solde",#REF!,IF(H319="Arrêt",#REF!,IF(H319="CP matin",#REF!,IF(H319="Déplacement",#REF!,IF(H319="CP Après-midi",#REF!,IF(H319="Férié",#REF!,IF(H319="Maternité",#REF!,0))))))))))))</f>
        <v>#REF!</v>
      </c>
      <c r="J319" s="145" t="e">
        <f>IF(H319="Demi CP",I319,IF(AND(H319="Déplacement",N319="Arrivée Chine",B319&gt;=#REF!,B319&lt;=#REF!),(D319-C319)+(F319-E319)-#REF!,IF(AND(H319="Déplacement",N319="Arrivée Chine",B319&gt;#REF!,B319&lt;#REF!),(D319-C319)+(F319-E319)-#REF!,IF(AND(H319="Déplacement",N319="Arrivée Chine",B319&gt;#REF!),(D319-C319)+(F319-E319)-#REF!,IF(AND(H319="Déplacement",((D319-C319)+(F319-E319))&lt;I319),I319,IF(AND(H319="Déplacement",N319="Arrivée Chine",B319&lt;#REF!),(D319-C319)+(F319-E319)-#REF!,IF(AND(H319="Déplacement",N319="Retour Chine",B319&gt;=#REF!,B319&lt;=#REF!),(D319-C319)+(F319-E319)+#REF!,IF(AND(H319="Déplacement",N319="Retour Chine",B319&gt;#REF!,B319&lt;#REF!),(D319-C319)+(F319-E319)+#REF!,IF(AND(H319="Déplacement",N319="Retour Chine",B319&gt;#REF!),(D319-C319)+(F319-E319)+#REF!,IF(AND(H319="Déplacement",((D319-C319)+(F319-E319))&lt;I319),I319,IF(AND(H319="Déplacement",N319="Retour Chine",B319&lt;#REF!),(D319-C319)+(F319-E319)+#REF!,(D319-C319)+(F319-E319))))))))))))</f>
        <v>#REF!</v>
      </c>
      <c r="K319" s="147" t="e">
        <f>IF(L319&gt;0,#REF!-L319,0)</f>
        <v>#REF!</v>
      </c>
      <c r="L319" s="148" t="e">
        <f>IF(OR(H319="Recup"),#REF!-J319,#REF!)</f>
        <v>#REF!</v>
      </c>
      <c r="M319" s="199"/>
      <c r="N319" s="200"/>
      <c r="O319" s="149" t="e">
        <f t="shared" si="26"/>
        <v>#REF!</v>
      </c>
      <c r="P319" s="150" t="str">
        <f t="shared" si="27"/>
        <v/>
      </c>
      <c r="Q319" s="361"/>
      <c r="R319" s="381"/>
      <c r="S319" s="201"/>
      <c r="T319" s="399"/>
      <c r="U319" s="386"/>
      <c r="V319" s="97" t="s">
        <v>52</v>
      </c>
      <c r="W319" s="98" t="e">
        <f>IF(AND(G318="",(Y319-35)&gt;0),(Y319-35-W320-W321),IF(AND(G318="Enceinte",(Y319-35)&gt;0),(Y319-35-W320-W321),0))</f>
        <v>#REF!</v>
      </c>
      <c r="X319" s="99" t="s">
        <v>35</v>
      </c>
      <c r="Y319" s="100" t="e">
        <f>(SUM(J318:J324))*24-(SUM(O318:O324))*24</f>
        <v>#REF!</v>
      </c>
      <c r="Z319" s="101">
        <f>SUM(P318:P324)</f>
        <v>0</v>
      </c>
      <c r="AB319" s="394" t="s">
        <v>70</v>
      </c>
      <c r="AC319" s="392" t="e">
        <f>Y303+Y310+Y317+Y324</f>
        <v>#REF!</v>
      </c>
    </row>
    <row r="320" spans="1:29" s="41" customFormat="1" ht="15.75" hidden="1" thickBot="1" x14ac:dyDescent="0.3">
      <c r="A320" s="143" t="s">
        <v>53</v>
      </c>
      <c r="B320" s="144">
        <v>43397</v>
      </c>
      <c r="C320" s="195">
        <v>0.35416666666666669</v>
      </c>
      <c r="D320" s="196">
        <v>0.54166666666666663</v>
      </c>
      <c r="E320" s="196">
        <v>0.58333333333333337</v>
      </c>
      <c r="F320" s="197">
        <v>0.73958333333333337</v>
      </c>
      <c r="G320" s="378"/>
      <c r="H320" s="198" t="s">
        <v>44</v>
      </c>
      <c r="I320" s="146" t="e">
        <f>IF(H320="Normal",#REF!,IF(H320="Recup",#REF!,IF(H320="CP journée",#REF!,IF(H320="Enceinte",#REF!,IF(H320="temps partiel",#REF!,IF(H320="Sans solde",#REF!,IF(H320="Arrêt",#REF!,IF(H320="CP matin",#REF!,IF(H320="Déplacement",#REF!,IF(H320="CP Après-midi",#REF!,IF(H320="Férié",#REF!,IF(H320="Maternité",#REF!,0))))))))))))</f>
        <v>#REF!</v>
      </c>
      <c r="J320" s="145" t="e">
        <f>IF(H320="Demi CP",I320,IF(AND(H320="Déplacement",N320="Arrivée Chine",B320&gt;=#REF!,B320&lt;=#REF!),(D320-C320)+(F320-E320)-#REF!,IF(AND(H320="Déplacement",N320="Arrivée Chine",B320&gt;#REF!,B320&lt;#REF!),(D320-C320)+(F320-E320)-#REF!,IF(AND(H320="Déplacement",N320="Arrivée Chine",B320&gt;#REF!),(D320-C320)+(F320-E320)-#REF!,IF(AND(H320="Déplacement",((D320-C320)+(F320-E320))&lt;I320),I320,IF(AND(H320="Déplacement",N320="Arrivée Chine",B320&lt;#REF!),(D320-C320)+(F320-E320)-#REF!,IF(AND(H320="Déplacement",N320="Retour Chine",B320&gt;=#REF!,B320&lt;=#REF!),(D320-C320)+(F320-E320)+#REF!,IF(AND(H320="Déplacement",N320="Retour Chine",B320&gt;#REF!,B320&lt;#REF!),(D320-C320)+(F320-E320)+#REF!,IF(AND(H320="Déplacement",N320="Retour Chine",B320&gt;#REF!),(D320-C320)+(F320-E320)+#REF!,IF(AND(H320="Déplacement",((D320-C320)+(F320-E320))&lt;I320),I320,IF(AND(H320="Déplacement",N320="Retour Chine",B320&lt;#REF!),(D320-C320)+(F320-E320)+#REF!,(D320-C320)+(F320-E320))))))))))))</f>
        <v>#REF!</v>
      </c>
      <c r="K320" s="153" t="e">
        <f>IF(L320&gt;0,#REF!-L320,0)</f>
        <v>#REF!</v>
      </c>
      <c r="L320" s="154" t="e">
        <f>IF(OR(H320="Recup"),#REF!-J320,#REF!)</f>
        <v>#REF!</v>
      </c>
      <c r="M320" s="199"/>
      <c r="N320" s="200"/>
      <c r="O320" s="149" t="e">
        <f t="shared" si="26"/>
        <v>#REF!</v>
      </c>
      <c r="P320" s="150" t="str">
        <f t="shared" si="27"/>
        <v/>
      </c>
      <c r="Q320" s="361"/>
      <c r="R320" s="381"/>
      <c r="S320" s="201"/>
      <c r="T320" s="399"/>
      <c r="U320" s="386"/>
      <c r="V320" s="104">
        <v>0.5</v>
      </c>
      <c r="W320" s="98" t="e">
        <f>IF((Y319-43)&lt;0,0,(Y319-43))</f>
        <v>#REF!</v>
      </c>
      <c r="X320" s="105" t="s">
        <v>54</v>
      </c>
      <c r="Y320" s="106" t="e">
        <f>(Y319-Y318)-J324*24</f>
        <v>#REF!</v>
      </c>
      <c r="Z320" s="107" t="s">
        <v>55</v>
      </c>
      <c r="AB320" s="395"/>
      <c r="AC320" s="393"/>
    </row>
    <row r="321" spans="1:29" s="41" customFormat="1" ht="15.75" hidden="1" thickBot="1" x14ac:dyDescent="0.3">
      <c r="A321" s="143" t="s">
        <v>56</v>
      </c>
      <c r="B321" s="144">
        <v>43398</v>
      </c>
      <c r="C321" s="195">
        <v>0.35416666666666669</v>
      </c>
      <c r="D321" s="196">
        <v>0.54166666666666663</v>
      </c>
      <c r="E321" s="196">
        <v>0.58333333333333337</v>
      </c>
      <c r="F321" s="197">
        <v>0.72916666666666663</v>
      </c>
      <c r="G321" s="378"/>
      <c r="H321" s="202" t="s">
        <v>44</v>
      </c>
      <c r="I321" s="146" t="e">
        <f>IF(H321="Normal",#REF!,IF(H321="Recup",#REF!,IF(H321="CP journée",#REF!,IF(H321="Enceinte",#REF!,IF(H321="temps partiel",#REF!,IF(H321="Sans solde",#REF!,IF(H321="Arrêt",#REF!,IF(H321="CP matin",#REF!,IF(H321="Déplacement",#REF!,IF(H321="CP Après-midi",#REF!,IF(H321="Férié",#REF!,IF(H321="Maternité",#REF!,0))))))))))))</f>
        <v>#REF!</v>
      </c>
      <c r="J321" s="145" t="e">
        <f>IF(H321="Demi CP",I321,IF(AND(H321="Déplacement",N321="Arrivée Chine",B321&gt;=#REF!,B321&lt;=#REF!),(D321-C321)+(F321-E321)-#REF!,IF(AND(H321="Déplacement",N321="Arrivée Chine",B321&gt;#REF!,B321&lt;#REF!),(D321-C321)+(F321-E321)-#REF!,IF(AND(H321="Déplacement",N321="Arrivée Chine",B321&gt;#REF!),(D321-C321)+(F321-E321)-#REF!,IF(AND(H321="Déplacement",((D321-C321)+(F321-E321))&lt;I321),I321,IF(AND(H321="Déplacement",N321="Arrivée Chine",B321&lt;#REF!),(D321-C321)+(F321-E321)-#REF!,IF(AND(H321="Déplacement",N321="Retour Chine",B321&gt;=#REF!,B321&lt;=#REF!),(D321-C321)+(F321-E321)+#REF!,IF(AND(H321="Déplacement",N321="Retour Chine",B321&gt;#REF!,B321&lt;#REF!),(D321-C321)+(F321-E321)+#REF!,IF(AND(H321="Déplacement",N321="Retour Chine",B321&gt;#REF!),(D321-C321)+(F321-E321)+#REF!,IF(AND(H321="Déplacement",((D321-C321)+(F321-E321))&lt;I321),I321,IF(AND(H321="Déplacement",N321="Retour Chine",B321&lt;#REF!),(D321-C321)+(F321-E321)+#REF!,(D321-C321)+(F321-E321))))))))))))</f>
        <v>#REF!</v>
      </c>
      <c r="K321" s="156" t="e">
        <f>IF(L321&gt;0,#REF!-L321,0)</f>
        <v>#REF!</v>
      </c>
      <c r="L321" s="157" t="e">
        <f>IF(OR(H321="Recup"),#REF!-J321,#REF!)</f>
        <v>#REF!</v>
      </c>
      <c r="M321" s="199"/>
      <c r="N321" s="200"/>
      <c r="O321" s="149" t="e">
        <f t="shared" si="26"/>
        <v>#REF!</v>
      </c>
      <c r="P321" s="150" t="str">
        <f t="shared" si="27"/>
        <v/>
      </c>
      <c r="Q321" s="361"/>
      <c r="R321" s="381"/>
      <c r="S321" s="201"/>
      <c r="T321" s="399"/>
      <c r="U321" s="386"/>
      <c r="V321" s="110">
        <v>1</v>
      </c>
      <c r="W321" s="98" t="e">
        <f>IF(M324="",J324*24,0)</f>
        <v>#REF!</v>
      </c>
      <c r="X321" s="111" t="s">
        <v>57</v>
      </c>
      <c r="Y321" s="112">
        <f>COUNTIF(H318:H322,"Arrêt")</f>
        <v>0</v>
      </c>
      <c r="Z321" s="107">
        <f>COUNTIF(H318:H322,"Férié")</f>
        <v>0</v>
      </c>
    </row>
    <row r="322" spans="1:29" s="41" customFormat="1" ht="15.75" hidden="1" customHeight="1" thickBot="1" x14ac:dyDescent="0.3">
      <c r="A322" s="143" t="s">
        <v>58</v>
      </c>
      <c r="B322" s="144">
        <v>43399</v>
      </c>
      <c r="C322" s="195">
        <v>0.35416666666666669</v>
      </c>
      <c r="D322" s="196">
        <v>0.54166666666666663</v>
      </c>
      <c r="E322" s="196">
        <v>0.58333333333333337</v>
      </c>
      <c r="F322" s="197">
        <v>0.70833333333333337</v>
      </c>
      <c r="G322" s="378"/>
      <c r="H322" s="198" t="s">
        <v>44</v>
      </c>
      <c r="I322" s="146" t="e">
        <f>IF(H322="Normal",#REF!,IF(H322="Recup",#REF!,IF(H322="CP journée",#REF!,IF(H322="Enceinte",#REF!,IF(H322="temps partiel",#REF!,IF(H322="Sans solde",#REF!,IF(H322="Arrêt",#REF!,IF(H322="CP matin",#REF!,IF(H322="Déplacement",#REF!,IF(H322="CP Après-midi",#REF!,IF(H322="Férié",#REF!,IF(H322="Maternité",#REF!,0))))))))))))</f>
        <v>#REF!</v>
      </c>
      <c r="J322" s="145" t="e">
        <f>IF(H322="Demi CP",I322,IF(AND(H322="Déplacement",N322="Arrivée Chine",B322&gt;=#REF!,B322&lt;=#REF!),(D322-C322)+(F322-E322)-#REF!,IF(AND(H322="Déplacement",N322="Arrivée Chine",B322&gt;#REF!,B322&lt;#REF!),(D322-C322)+(F322-E322)-#REF!,IF(AND(H322="Déplacement",N322="Arrivée Chine",B322&gt;#REF!),(D322-C322)+(F322-E322)-#REF!,IF(AND(H322="Déplacement",((D322-C322)+(F322-E322))&lt;I322),I322,IF(AND(H322="Déplacement",N322="Arrivée Chine",B322&lt;#REF!),(D322-C322)+(F322-E322)-#REF!,IF(AND(H322="Déplacement",N322="Retour Chine",B322&gt;=#REF!,B322&lt;=#REF!),(D322-C322)+(F322-E322)+#REF!,IF(AND(H322="Déplacement",N322="Retour Chine",B322&gt;#REF!,B322&lt;#REF!),(D322-C322)+(F322-E322)+#REF!,IF(AND(H322="Déplacement",N322="Retour Chine",B322&gt;#REF!),(D322-C322)+(F322-E322)+#REF!,IF(AND(H322="Déplacement",((D322-C322)+(F322-E322))&lt;I322),I322,IF(AND(H322="Déplacement",N322="Retour Chine",B322&lt;#REF!),(D322-C322)+(F322-E322)+#REF!,(D322-C322)+(F322-E322))))))))))))</f>
        <v>#REF!</v>
      </c>
      <c r="K322" s="153" t="e">
        <f>IF(L322&gt;0,#REF!-L322,0)</f>
        <v>#REF!</v>
      </c>
      <c r="L322" s="154" t="e">
        <f>IF(OR(H322="Recup"),#REF!-J322,#REF!)</f>
        <v>#REF!</v>
      </c>
      <c r="M322" s="199"/>
      <c r="N322" s="200"/>
      <c r="O322" s="149" t="e">
        <f t="shared" si="26"/>
        <v>#REF!</v>
      </c>
      <c r="P322" s="150" t="str">
        <f t="shared" si="27"/>
        <v/>
      </c>
      <c r="Q322" s="361"/>
      <c r="R322" s="381"/>
      <c r="S322" s="201"/>
      <c r="T322" s="399"/>
      <c r="U322" s="386"/>
      <c r="V322" s="113" t="s">
        <v>3</v>
      </c>
      <c r="W322" s="114" t="e">
        <f>IF(G318="Enceinte",(SUM(L318:L322))-COUNTIF(H318:H322,"Recup")*#REF!,SUM(L318:L322))</f>
        <v>#REF!</v>
      </c>
      <c r="X322" s="115" t="s">
        <v>59</v>
      </c>
      <c r="Y322" s="116">
        <f>COUNTIF(H318:H322,"sans solde")</f>
        <v>0</v>
      </c>
      <c r="Z322" s="328" t="s">
        <v>148</v>
      </c>
    </row>
    <row r="323" spans="1:29" s="41" customFormat="1" ht="15.75" hidden="1" thickBot="1" x14ac:dyDescent="0.3">
      <c r="A323" s="143" t="s">
        <v>60</v>
      </c>
      <c r="B323" s="144">
        <v>43400</v>
      </c>
      <c r="C323" s="203"/>
      <c r="D323" s="204"/>
      <c r="E323" s="204"/>
      <c r="F323" s="205"/>
      <c r="G323" s="378"/>
      <c r="H323" s="206"/>
      <c r="I323" s="146">
        <f>IF(H323="Normal",#REF!,IF(H323="Recup",#REF!,IF(H323="CP journée",#REF!,IF(H323="Enceinte",#REF!,IF(H323="temps partiel",#REF!,IF(H323="Sans solde",#REF!,IF(H323="Arrêt",#REF!,IF(H323="CP matin",#REF!,IF(H323="Déplacement",#REF!,IF(H323="CP Après-midi",#REF!,IF(H323="Férié",#REF!,IF(H323="Maternité",#REF!,0))))))))))))</f>
        <v>0</v>
      </c>
      <c r="J323" s="145" t="e">
        <f>IF(H323="Demi CP",I323,IF(AND(H323="Déplacement",N323="Arrivée Chine",B323&gt;=#REF!,B323&lt;=#REF!),(D323-C323)+(F323-E323)-#REF!,IF(AND(H323="Déplacement",N323="Arrivée Chine",B323&gt;#REF!,B323&lt;#REF!),(D323-C323)+(F323-E323)-#REF!,IF(AND(H323="Déplacement",N323="Arrivée Chine",B323&gt;#REF!),(D323-C323)+(F323-E323)-#REF!,IF(AND(H323="Déplacement",((D323-C323)+(F323-E323))&lt;I323),I323,IF(AND(H323="Déplacement",N323="Arrivée Chine",B323&lt;#REF!),(D323-C323)+(F323-E323)-#REF!,IF(AND(H323="Déplacement",N323="Retour Chine",B323&gt;=#REF!,B323&lt;=#REF!),(D323-C323)+(F323-E323)+#REF!,IF(AND(H323="Déplacement",N323="Retour Chine",B323&gt;#REF!,B323&lt;#REF!),(D323-C323)+(F323-E323)+#REF!,IF(AND(H323="Déplacement",N323="Retour Chine",B323&gt;#REF!),(D323-C323)+(F323-E323)+#REF!,IF(AND(H323="Déplacement",((D323-C323)+(F323-E323))&lt;I323),I323,IF(AND(H323="Déplacement",N323="Retour Chine",B323&lt;#REF!),(D323-C323)+(F323-E323)+#REF!,(D323-C323)+(F323-E323))))))))))))</f>
        <v>#REF!</v>
      </c>
      <c r="K323" s="161" t="e">
        <f>IF(L323&gt;0,#REF!-L323,0)</f>
        <v>#REF!</v>
      </c>
      <c r="L323" s="162" t="e">
        <f>IF(OR(H323="Recup"),#REF!-J323,#REF!)</f>
        <v>#REF!</v>
      </c>
      <c r="M323" s="199"/>
      <c r="N323" s="200"/>
      <c r="O323" s="149" t="e">
        <f t="shared" si="26"/>
        <v>#REF!</v>
      </c>
      <c r="P323" s="150" t="str">
        <f t="shared" si="27"/>
        <v/>
      </c>
      <c r="Q323" s="361"/>
      <c r="R323" s="381"/>
      <c r="S323" s="201"/>
      <c r="T323" s="399"/>
      <c r="U323" s="386"/>
      <c r="V323" s="119" t="s">
        <v>61</v>
      </c>
      <c r="W323" s="120" t="e">
        <f>IF(AND(G318="Temps partiel",Y320&gt;0),Y320-W324-W320-W321,0)</f>
        <v>#REF!</v>
      </c>
      <c r="X323" s="121" t="s">
        <v>62</v>
      </c>
      <c r="Y323" s="122">
        <f>COUNTIF(H318:H322,"CP journée")+(COUNTIF(H318:H322,"CP matin"))/2+(COUNTIF(H318:H322,"CP Après-midi"))/2</f>
        <v>0</v>
      </c>
      <c r="Z323" s="329"/>
    </row>
    <row r="324" spans="1:29" s="41" customFormat="1" ht="15.75" hidden="1" thickBot="1" x14ac:dyDescent="0.3">
      <c r="A324" s="164" t="s">
        <v>64</v>
      </c>
      <c r="B324" s="165">
        <v>43401</v>
      </c>
      <c r="C324" s="207"/>
      <c r="D324" s="208"/>
      <c r="E324" s="208"/>
      <c r="F324" s="209"/>
      <c r="G324" s="379"/>
      <c r="H324" s="210"/>
      <c r="I324" s="166">
        <f>IF(H324="Normal",#REF!,IF(H324="Recup",#REF!,IF(H324="CP journée",#REF!,IF(H324="Enceinte",#REF!,IF(H324="temps partiel",#REF!,IF(H324="Sans solde",#REF!,IF(H324="Arrêt",#REF!,IF(H324="CP matin",#REF!,IF(H324="Déplacement",#REF!,IF(H324="CP Après-midi",#REF!,IF(H324="Férié",#REF!,IF(H324="Maternité",#REF!,0))))))))))))</f>
        <v>0</v>
      </c>
      <c r="J324" s="167" t="e">
        <f>IF(H324="Demi CP",I324,IF(AND(H324="Déplacement",N324="Arrivée Chine",B324&gt;=#REF!,B324&lt;=#REF!),(D324-C324)+(F324-E324)-#REF!,IF(AND(H324="Déplacement",N324="Arrivée Chine",B324&gt;#REF!,B324&lt;#REF!),(D324-C324)+(F324-E324)-#REF!,IF(AND(H324="Déplacement",N324="Arrivée Chine",B324&gt;#REF!),(D324-C324)+(F324-E324)-#REF!,IF(AND(H324="Déplacement",((D324-C324)+(F324-E324))&lt;I324),I324,IF(AND(H324="Déplacement",N324="Arrivée Chine",B324&lt;#REF!),(D324-C324)+(F324-E324)-#REF!,IF(AND(H324="Déplacement",N324="Retour Chine",B324&gt;=#REF!,B324&lt;=#REF!),(D324-C324)+(F324-E324)+#REF!,IF(AND(H324="Déplacement",N324="Retour Chine",B324&gt;#REF!,B324&lt;#REF!),(D324-C324)+(F324-E324)+#REF!,IF(AND(H324="Déplacement",N324="Retour Chine",B324&gt;#REF!),(D324-C324)+(F324-E324)+#REF!,IF(AND(H324="Déplacement",((D324-C324)+(F324-E324))&lt;I324),I324,IF(AND(H324="Déplacement",N324="Retour Chine",B324&lt;#REF!),(D324-C324)+(F324-E324)+#REF!,(D324-C324)+(F324-E324))))))))))))</f>
        <v>#REF!</v>
      </c>
      <c r="K324" s="168" t="e">
        <f>IF(L324&gt;0,#REF!-L324,0)</f>
        <v>#REF!</v>
      </c>
      <c r="L324" s="169" t="e">
        <f>IF(OR(H324="Recup"),#REF!-J324,#REF!)</f>
        <v>#REF!</v>
      </c>
      <c r="M324" s="211"/>
      <c r="N324" s="212"/>
      <c r="O324" s="170" t="e">
        <f t="shared" si="26"/>
        <v>#REF!</v>
      </c>
      <c r="P324" s="171" t="str">
        <f t="shared" si="27"/>
        <v/>
      </c>
      <c r="Q324" s="362"/>
      <c r="R324" s="382"/>
      <c r="S324" s="213"/>
      <c r="T324" s="399"/>
      <c r="U324" s="387"/>
      <c r="V324" s="129" t="s">
        <v>65</v>
      </c>
      <c r="W324" s="130" t="e">
        <f>IF(AND(G318="Temps partiel",Y320&gt;3),Y320-3-W320-W321,0)</f>
        <v>#REF!</v>
      </c>
      <c r="X324" s="131" t="s">
        <v>66</v>
      </c>
      <c r="Y324" s="132" t="e">
        <f>W318+(W319*1.25)+(W320*1.5)+(W321*2)+(W323*1.1)+(W324*1.25)</f>
        <v>#REF!</v>
      </c>
      <c r="Z324" s="294" t="e">
        <f>IF(SUM(J318:J324)*24-SUM(I318:I324)*24&lt;0,(SUM(J318:J324)*24-SUM(I318:I324)*24),0)</f>
        <v>#REF!</v>
      </c>
    </row>
    <row r="325" spans="1:29" s="41" customFormat="1" ht="30" hidden="1" customHeight="1" x14ac:dyDescent="0.3">
      <c r="A325" s="133" t="s">
        <v>43</v>
      </c>
      <c r="B325" s="134">
        <v>43402</v>
      </c>
      <c r="C325" s="188">
        <v>0.34375</v>
      </c>
      <c r="D325" s="189">
        <v>0.54166666666666663</v>
      </c>
      <c r="E325" s="189">
        <v>0.58333333333333337</v>
      </c>
      <c r="F325" s="190">
        <v>0.75</v>
      </c>
      <c r="G325" s="377"/>
      <c r="H325" s="191" t="s">
        <v>44</v>
      </c>
      <c r="I325" s="136" t="e">
        <f>IF(H325="Normal",#REF!,IF(H325="Recup",#REF!,IF(H325="CP journée",#REF!,IF(H325="Enceinte",#REF!,IF(H325="temps partiel",#REF!,IF(H325="Sans solde",#REF!,IF(H325="Arrêt",#REF!,IF(H325="CP matin",#REF!,IF(H325="Déplacement",#REF!,IF(H325="CP Après-midi",#REF!,IF(H325="Férié",#REF!,IF(H325="Maternité",#REF!,0))))))))))))</f>
        <v>#REF!</v>
      </c>
      <c r="J325" s="135" t="e">
        <f>IF(H325="Demi CP",I325,IF(AND(H325="Déplacement",N325="Arrivée Chine",B325&gt;=#REF!,B325&lt;=#REF!),(D325-C325)+(F325-E325)-#REF!,IF(AND(H325="Déplacement",N325="Arrivée Chine",B325&gt;#REF!,B325&lt;#REF!),(D325-C325)+(F325-E325)-#REF!,IF(AND(H325="Déplacement",N325="Arrivée Chine",B325&gt;#REF!),(D325-C325)+(F325-E325)-#REF!,IF(AND(H325="Déplacement",((D325-C325)+(F325-E325))&lt;I325),I325,IF(AND(H325="Déplacement",N325="Arrivée Chine",B325&lt;#REF!),(D325-C325)+(F325-E325)-#REF!,IF(AND(H325="Déplacement",N325="Retour Chine",B325&gt;=#REF!,B325&lt;=#REF!),(D325-C325)+(F325-E325)+#REF!,IF(AND(H325="Déplacement",N325="Retour Chine",B325&gt;#REF!,B325&lt;#REF!),(D325-C325)+(F325-E325)+#REF!,IF(AND(H325="Déplacement",N325="Retour Chine",B325&gt;#REF!),(D325-C325)+(F325-E325)+#REF!,IF(AND(H325="Déplacement",((D325-C325)+(F325-E325))&lt;I325),I325,IF(AND(H325="Déplacement",N325="Retour Chine",B325&lt;#REF!),(D325-C325)+(F325-E325)+#REF!,(D325-C325)+(F325-E325))))))))))))</f>
        <v>#REF!</v>
      </c>
      <c r="K325" s="137" t="e">
        <f>IF(L325&gt;0,#REF!-L325,0)</f>
        <v>#REF!</v>
      </c>
      <c r="L325" s="138" t="e">
        <f>IF(OR(H325="Recup"),#REF!-J325,#REF!)</f>
        <v>#REF!</v>
      </c>
      <c r="M325" s="192"/>
      <c r="N325" s="193"/>
      <c r="O325" s="139" t="e">
        <f t="shared" si="26"/>
        <v>#REF!</v>
      </c>
      <c r="P325" s="140" t="str">
        <f t="shared" si="27"/>
        <v/>
      </c>
      <c r="Q325" s="391" t="s">
        <v>45</v>
      </c>
      <c r="R325" s="380" t="s">
        <v>46</v>
      </c>
      <c r="S325" s="194"/>
      <c r="T325" s="398" t="s">
        <v>128</v>
      </c>
      <c r="U325" s="385" t="s">
        <v>129</v>
      </c>
      <c r="V325" s="86" t="s">
        <v>49</v>
      </c>
      <c r="W325" s="87" t="e">
        <f>IF(AND(G325="",(Y327)&gt;0),Y327-W326-W327,IF(AND(G325="Enceinte",(Y327)&gt;0),Y327-W326-W327,0))</f>
        <v>#REF!</v>
      </c>
      <c r="X325" s="88" t="s">
        <v>34</v>
      </c>
      <c r="Y325" s="89" t="e">
        <f>(SUM(I325:I329)*24+SUM(K325:K329)*24)</f>
        <v>#REF!</v>
      </c>
      <c r="Z325" s="90" t="s">
        <v>50</v>
      </c>
    </row>
    <row r="326" spans="1:29" s="41" customFormat="1" ht="15.75" hidden="1" thickBot="1" x14ac:dyDescent="0.3">
      <c r="A326" s="143" t="s">
        <v>51</v>
      </c>
      <c r="B326" s="144">
        <v>43403</v>
      </c>
      <c r="C326" s="195">
        <v>0.35416666666666669</v>
      </c>
      <c r="D326" s="196">
        <v>0.54166666666666663</v>
      </c>
      <c r="E326" s="196">
        <v>0.58333333333333337</v>
      </c>
      <c r="F326" s="197">
        <v>0.72916666666666663</v>
      </c>
      <c r="G326" s="378"/>
      <c r="H326" s="198" t="s">
        <v>44</v>
      </c>
      <c r="I326" s="146" t="e">
        <f>IF(H326="Normal",#REF!,IF(H326="Recup",#REF!,IF(H326="CP journée",#REF!,IF(H326="Enceinte",#REF!,IF(H326="temps partiel",#REF!,IF(H326="Sans solde",#REF!,IF(H326="Arrêt",#REF!,IF(H326="CP matin",#REF!,IF(H326="Déplacement",#REF!,IF(H326="CP Après-midi",#REF!,IF(H326="Férié",#REF!,IF(H326="Maternité",#REF!,0))))))))))))</f>
        <v>#REF!</v>
      </c>
      <c r="J326" s="145" t="e">
        <f>IF(H326="Demi CP",I326,IF(AND(H326="Déplacement",N326="Arrivée Chine",B326&gt;=#REF!,B326&lt;=#REF!),(D326-C326)+(F326-E326)-#REF!,IF(AND(H326="Déplacement",N326="Arrivée Chine",B326&gt;#REF!,B326&lt;#REF!),(D326-C326)+(F326-E326)-#REF!,IF(AND(H326="Déplacement",N326="Arrivée Chine",B326&gt;#REF!),(D326-C326)+(F326-E326)-#REF!,IF(AND(H326="Déplacement",((D326-C326)+(F326-E326))&lt;I326),I326,IF(AND(H326="Déplacement",N326="Arrivée Chine",B326&lt;#REF!),(D326-C326)+(F326-E326)-#REF!,IF(AND(H326="Déplacement",N326="Retour Chine",B326&gt;=#REF!,B326&lt;=#REF!),(D326-C326)+(F326-E326)+#REF!,IF(AND(H326="Déplacement",N326="Retour Chine",B326&gt;#REF!,B326&lt;#REF!),(D326-C326)+(F326-E326)+#REF!,IF(AND(H326="Déplacement",N326="Retour Chine",B326&gt;#REF!),(D326-C326)+(F326-E326)+#REF!,IF(AND(H326="Déplacement",((D326-C326)+(F326-E326))&lt;I326),I326,IF(AND(H326="Déplacement",N326="Retour Chine",B326&lt;#REF!),(D326-C326)+(F326-E326)+#REF!,(D326-C326)+(F326-E326))))))))))))</f>
        <v>#REF!</v>
      </c>
      <c r="K326" s="147" t="e">
        <f>IF(L326&gt;0,#REF!-L326,0)</f>
        <v>#REF!</v>
      </c>
      <c r="L326" s="148" t="e">
        <f>IF(OR(H326="Recup"),#REF!-J326,#REF!)</f>
        <v>#REF!</v>
      </c>
      <c r="M326" s="199"/>
      <c r="N326" s="200"/>
      <c r="O326" s="149" t="e">
        <f t="shared" si="26"/>
        <v>#REF!</v>
      </c>
      <c r="P326" s="150" t="str">
        <f t="shared" si="27"/>
        <v/>
      </c>
      <c r="Q326" s="361"/>
      <c r="R326" s="381"/>
      <c r="S326" s="201"/>
      <c r="T326" s="399"/>
      <c r="U326" s="386"/>
      <c r="V326" s="97" t="s">
        <v>52</v>
      </c>
      <c r="W326" s="98" t="e">
        <f>IF(AND(G325="",(Y326-35)&gt;0),(Y326-35-W327-W328),IF(AND(G325="Enceinte",(Y326-35)&gt;0),(Y326-35-W327-W328),0))</f>
        <v>#REF!</v>
      </c>
      <c r="X326" s="99" t="s">
        <v>35</v>
      </c>
      <c r="Y326" s="100" t="e">
        <f>(SUM(J325:J331))*24-(SUM(O325:O331))*24</f>
        <v>#REF!</v>
      </c>
      <c r="Z326" s="101">
        <f>SUM(P325:P331)</f>
        <v>0</v>
      </c>
    </row>
    <row r="327" spans="1:29" s="41" customFormat="1" ht="15.75" hidden="1" thickBot="1" x14ac:dyDescent="0.3">
      <c r="A327" s="143" t="s">
        <v>53</v>
      </c>
      <c r="B327" s="144">
        <v>43404</v>
      </c>
      <c r="C327" s="195">
        <v>0.35416666666666669</v>
      </c>
      <c r="D327" s="196">
        <v>0.54166666666666663</v>
      </c>
      <c r="E327" s="196">
        <v>0.58333333333333337</v>
      </c>
      <c r="F327" s="197">
        <v>0.70833333333333337</v>
      </c>
      <c r="G327" s="378"/>
      <c r="H327" s="198" t="s">
        <v>44</v>
      </c>
      <c r="I327" s="146" t="e">
        <f>IF(H327="Normal",#REF!,IF(H327="Recup",#REF!,IF(H327="CP journée",#REF!,IF(H327="Enceinte",#REF!,IF(H327="temps partiel",#REF!,IF(H327="Sans solde",#REF!,IF(H327="Arrêt",#REF!,IF(H327="CP matin",#REF!,IF(H327="Déplacement",#REF!,IF(H327="CP Après-midi",#REF!,IF(H327="Férié",#REF!,IF(H327="Maternité",#REF!,0))))))))))))</f>
        <v>#REF!</v>
      </c>
      <c r="J327" s="145" t="e">
        <f>IF(H327="Demi CP",I327,IF(AND(H327="Déplacement",N327="Arrivée Chine",B327&gt;=#REF!,B327&lt;=#REF!),(D327-C327)+(F327-E327)-#REF!,IF(AND(H327="Déplacement",N327="Arrivée Chine",B327&gt;#REF!,B327&lt;#REF!),(D327-C327)+(F327-E327)-#REF!,IF(AND(H327="Déplacement",N327="Arrivée Chine",B327&gt;#REF!),(D327-C327)+(F327-E327)-#REF!,IF(AND(H327="Déplacement",((D327-C327)+(F327-E327))&lt;I327),I327,IF(AND(H327="Déplacement",N327="Arrivée Chine",B327&lt;#REF!),(D327-C327)+(F327-E327)-#REF!,IF(AND(H327="Déplacement",N327="Retour Chine",B327&gt;=#REF!,B327&lt;=#REF!),(D327-C327)+(F327-E327)+#REF!,IF(AND(H327="Déplacement",N327="Retour Chine",B327&gt;#REF!,B327&lt;#REF!),(D327-C327)+(F327-E327)+#REF!,IF(AND(H327="Déplacement",N327="Retour Chine",B327&gt;#REF!),(D327-C327)+(F327-E327)+#REF!,IF(AND(H327="Déplacement",((D327-C327)+(F327-E327))&lt;I327),I327,IF(AND(H327="Déplacement",N327="Retour Chine",B327&lt;#REF!),(D327-C327)+(F327-E327)+#REF!,(D327-C327)+(F327-E327))))))))))))</f>
        <v>#REF!</v>
      </c>
      <c r="K327" s="153" t="e">
        <f>IF(L327&gt;0,#REF!-L327,0)</f>
        <v>#REF!</v>
      </c>
      <c r="L327" s="154" t="e">
        <f>IF(OR(H327="Recup"),#REF!-J327,#REF!)</f>
        <v>#REF!</v>
      </c>
      <c r="M327" s="199"/>
      <c r="N327" s="200"/>
      <c r="O327" s="149" t="e">
        <f t="shared" si="26"/>
        <v>#REF!</v>
      </c>
      <c r="P327" s="150" t="str">
        <f t="shared" si="27"/>
        <v/>
      </c>
      <c r="Q327" s="361"/>
      <c r="R327" s="381"/>
      <c r="S327" s="201"/>
      <c r="T327" s="399"/>
      <c r="U327" s="386"/>
      <c r="V327" s="104">
        <v>0.5</v>
      </c>
      <c r="W327" s="98" t="e">
        <f>IF((Y326-43)&lt;0,0,(Y326-43))</f>
        <v>#REF!</v>
      </c>
      <c r="X327" s="105" t="s">
        <v>54</v>
      </c>
      <c r="Y327" s="106" t="e">
        <f>(Y326-Y325)-J331*24</f>
        <v>#REF!</v>
      </c>
      <c r="Z327" s="107" t="s">
        <v>55</v>
      </c>
    </row>
    <row r="328" spans="1:29" s="41" customFormat="1" ht="15.75" thickBot="1" x14ac:dyDescent="0.3">
      <c r="A328" s="143" t="s">
        <v>56</v>
      </c>
      <c r="B328" s="144">
        <v>43405</v>
      </c>
      <c r="C328" s="195">
        <v>0.375</v>
      </c>
      <c r="D328" s="196">
        <v>0.54166666666666663</v>
      </c>
      <c r="E328" s="196">
        <v>0.58333333333333337</v>
      </c>
      <c r="F328" s="197">
        <v>0.70833333333333337</v>
      </c>
      <c r="G328" s="378"/>
      <c r="H328" s="202" t="s">
        <v>150</v>
      </c>
      <c r="I328" s="146" t="e">
        <f>IF(H328="Normal",#REF!,IF(H328="Recup",#REF!,IF(H328="CP journée",#REF!,IF(H328="Enceinte",#REF!,IF(H328="temps partiel",#REF!,IF(H328="Sans solde",#REF!,IF(H328="Arrêt",#REF!,IF(H328="CP matin",#REF!,IF(H328="Déplacement",#REF!,IF(H328="CP Après-midi",#REF!,IF(H328="Férié",#REF!,IF(H328="Maternité",#REF!,0))))))))))))</f>
        <v>#REF!</v>
      </c>
      <c r="J328" s="145" t="e">
        <f>IF(H328="Demi CP",I328,IF(AND(H328="Déplacement",N328="Arrivée Chine",B328&gt;=#REF!,B328&lt;=#REF!),(D328-C328)+(F328-E328)-#REF!,IF(AND(H328="Déplacement",N328="Arrivée Chine",B328&gt;#REF!,B328&lt;#REF!),(D328-C328)+(F328-E328)-#REF!,IF(AND(H328="Déplacement",N328="Arrivée Chine",B328&gt;#REF!),(D328-C328)+(F328-E328)-#REF!,IF(AND(H328="Déplacement",((D328-C328)+(F328-E328))&lt;I328),I328,IF(AND(H328="Déplacement",N328="Arrivée Chine",B328&lt;#REF!),(D328-C328)+(F328-E328)-#REF!,IF(AND(H328="Déplacement",N328="Retour Chine",B328&gt;=#REF!,B328&lt;=#REF!),(D328-C328)+(F328-E328)+#REF!,IF(AND(H328="Déplacement",N328="Retour Chine",B328&gt;#REF!,B328&lt;#REF!),(D328-C328)+(F328-E328)+#REF!,IF(AND(H328="Déplacement",N328="Retour Chine",B328&gt;#REF!),(D328-C328)+(F328-E328)+#REF!,IF(AND(H328="Déplacement",((D328-C328)+(F328-E328))&lt;I328),I328,IF(AND(H328="Déplacement",N328="Retour Chine",B328&lt;#REF!),(D328-C328)+(F328-E328)+#REF!,(D328-C328)+(F328-E328))))))))))))</f>
        <v>#REF!</v>
      </c>
      <c r="K328" s="156" t="e">
        <f>IF(L328&gt;0,#REF!-L328,0)</f>
        <v>#REF!</v>
      </c>
      <c r="L328" s="157" t="e">
        <f>IF(OR(H328="Recup"),#REF!-J328,#REF!)</f>
        <v>#REF!</v>
      </c>
      <c r="M328" s="199"/>
      <c r="N328" s="200"/>
      <c r="O328" s="149" t="e">
        <f t="shared" si="26"/>
        <v>#REF!</v>
      </c>
      <c r="P328" s="150" t="str">
        <f t="shared" si="27"/>
        <v/>
      </c>
      <c r="Q328" s="361"/>
      <c r="R328" s="381"/>
      <c r="S328" s="201"/>
      <c r="T328" s="399"/>
      <c r="U328" s="386"/>
      <c r="V328" s="110">
        <v>1</v>
      </c>
      <c r="W328" s="98" t="e">
        <f>IF(M331="",J331*24,0)</f>
        <v>#REF!</v>
      </c>
      <c r="X328" s="111" t="s">
        <v>57</v>
      </c>
      <c r="Y328" s="112">
        <f>COUNTIF(H325:H329,"Arrêt")</f>
        <v>0</v>
      </c>
      <c r="Z328" s="107">
        <f>COUNTIF(H325:H329,"Férié")</f>
        <v>1</v>
      </c>
    </row>
    <row r="329" spans="1:29" s="41" customFormat="1" ht="15.75" customHeight="1" thickBot="1" x14ac:dyDescent="0.3">
      <c r="A329" s="143" t="s">
        <v>58</v>
      </c>
      <c r="B329" s="144">
        <v>43406</v>
      </c>
      <c r="C329" s="195"/>
      <c r="D329" s="196"/>
      <c r="E329" s="196"/>
      <c r="F329" s="197"/>
      <c r="G329" s="378"/>
      <c r="H329" s="198" t="s">
        <v>3</v>
      </c>
      <c r="I329" s="146" t="e">
        <f>IF(H329="Normal",#REF!,IF(H329="Recup",#REF!,IF(H329="CP journée",#REF!,IF(H329="Enceinte",#REF!,IF(H329="temps partiel",#REF!,IF(H329="Sans solde",#REF!,IF(H329="Arrêt",#REF!,IF(H329="CP matin",#REF!,IF(H329="Déplacement",#REF!,IF(H329="CP Après-midi",#REF!,IF(H329="Férié",#REF!,IF(H329="Maternité",#REF!,0))))))))))))</f>
        <v>#REF!</v>
      </c>
      <c r="J329" s="145" t="e">
        <f>IF(H329="Demi CP",I329,IF(AND(H329="Déplacement",N329="Arrivée Chine",B329&gt;=#REF!,B329&lt;=#REF!),(D329-C329)+(F329-E329)-#REF!,IF(AND(H329="Déplacement",N329="Arrivée Chine",B329&gt;#REF!,B329&lt;#REF!),(D329-C329)+(F329-E329)-#REF!,IF(AND(H329="Déplacement",N329="Arrivée Chine",B329&gt;#REF!),(D329-C329)+(F329-E329)-#REF!,IF(AND(H329="Déplacement",((D329-C329)+(F329-E329))&lt;I329),I329,IF(AND(H329="Déplacement",N329="Arrivée Chine",B329&lt;#REF!),(D329-C329)+(F329-E329)-#REF!,IF(AND(H329="Déplacement",N329="Retour Chine",B329&gt;=#REF!,B329&lt;=#REF!),(D329-C329)+(F329-E329)+#REF!,IF(AND(H329="Déplacement",N329="Retour Chine",B329&gt;#REF!,B329&lt;#REF!),(D329-C329)+(F329-E329)+#REF!,IF(AND(H329="Déplacement",N329="Retour Chine",B329&gt;#REF!),(D329-C329)+(F329-E329)+#REF!,IF(AND(H329="Déplacement",((D329-C329)+(F329-E329))&lt;I329),I329,IF(AND(H329="Déplacement",N329="Retour Chine",B329&lt;#REF!),(D329-C329)+(F329-E329)+#REF!,(D329-C329)+(F329-E329))))))))))))</f>
        <v>#REF!</v>
      </c>
      <c r="K329" s="153" t="e">
        <f>IF(L329&gt;0,#REF!-L329,0)</f>
        <v>#REF!</v>
      </c>
      <c r="L329" s="154" t="e">
        <f>IF(OR(H329="Recup"),#REF!-J329,#REF!)</f>
        <v>#REF!</v>
      </c>
      <c r="M329" s="199"/>
      <c r="N329" s="200"/>
      <c r="O329" s="149" t="e">
        <f t="shared" si="26"/>
        <v>#REF!</v>
      </c>
      <c r="P329" s="150" t="str">
        <f t="shared" si="27"/>
        <v/>
      </c>
      <c r="Q329" s="361"/>
      <c r="R329" s="381"/>
      <c r="S329" s="201"/>
      <c r="T329" s="399"/>
      <c r="U329" s="386"/>
      <c r="V329" s="113" t="s">
        <v>3</v>
      </c>
      <c r="W329" s="114" t="e">
        <f>IF(G325="Enceinte",(SUM(L325:L329))-COUNTIF(H325:H329,"Recup")*#REF!,SUM(L325:L329))</f>
        <v>#REF!</v>
      </c>
      <c r="X329" s="115" t="s">
        <v>59</v>
      </c>
      <c r="Y329" s="116">
        <f>COUNTIF(H325:H329,"sans solde")</f>
        <v>0</v>
      </c>
      <c r="Z329" s="328" t="s">
        <v>148</v>
      </c>
    </row>
    <row r="330" spans="1:29" s="41" customFormat="1" x14ac:dyDescent="0.25">
      <c r="A330" s="143" t="s">
        <v>60</v>
      </c>
      <c r="B330" s="144">
        <v>43407</v>
      </c>
      <c r="C330" s="203"/>
      <c r="D330" s="204"/>
      <c r="E330" s="204"/>
      <c r="F330" s="205"/>
      <c r="G330" s="378"/>
      <c r="H330" s="206"/>
      <c r="I330" s="146">
        <f>IF(H330="Normal",#REF!,IF(H330="Recup",#REF!,IF(H330="CP journée",#REF!,IF(H330="Enceinte",#REF!,IF(H330="temps partiel",#REF!,IF(H330="Sans solde",#REF!,IF(H330="Arrêt",#REF!,IF(H330="CP matin",#REF!,IF(H330="Déplacement",#REF!,IF(H330="CP Après-midi",#REF!,IF(H330="Férié",#REF!,IF(H330="Maternité",#REF!,0))))))))))))</f>
        <v>0</v>
      </c>
      <c r="J330" s="145" t="e">
        <f>IF(H330="Demi CP",I330,IF(AND(H330="Déplacement",N330="Arrivée Chine",B330&gt;=#REF!,B330&lt;=#REF!),(D330-C330)+(F330-E330)-#REF!,IF(AND(H330="Déplacement",N330="Arrivée Chine",B330&gt;#REF!,B330&lt;#REF!),(D330-C330)+(F330-E330)-#REF!,IF(AND(H330="Déplacement",N330="Arrivée Chine",B330&gt;#REF!),(D330-C330)+(F330-E330)-#REF!,IF(AND(H330="Déplacement",((D330-C330)+(F330-E330))&lt;I330),I330,IF(AND(H330="Déplacement",N330="Arrivée Chine",B330&lt;#REF!),(D330-C330)+(F330-E330)-#REF!,IF(AND(H330="Déplacement",N330="Retour Chine",B330&gt;=#REF!,B330&lt;=#REF!),(D330-C330)+(F330-E330)+#REF!,IF(AND(H330="Déplacement",N330="Retour Chine",B330&gt;#REF!,B330&lt;#REF!),(D330-C330)+(F330-E330)+#REF!,IF(AND(H330="Déplacement",N330="Retour Chine",B330&gt;#REF!),(D330-C330)+(F330-E330)+#REF!,IF(AND(H330="Déplacement",((D330-C330)+(F330-E330))&lt;I330),I330,IF(AND(H330="Déplacement",N330="Retour Chine",B330&lt;#REF!),(D330-C330)+(F330-E330)+#REF!,(D330-C330)+(F330-E330))))))))))))</f>
        <v>#REF!</v>
      </c>
      <c r="K330" s="161" t="e">
        <f>IF(L330&gt;0,#REF!-L330,0)</f>
        <v>#REF!</v>
      </c>
      <c r="L330" s="162" t="e">
        <f>IF(OR(H330="Recup"),#REF!-J330,#REF!)</f>
        <v>#REF!</v>
      </c>
      <c r="M330" s="199"/>
      <c r="N330" s="200"/>
      <c r="O330" s="149" t="e">
        <f t="shared" si="26"/>
        <v>#REF!</v>
      </c>
      <c r="P330" s="150" t="str">
        <f t="shared" si="27"/>
        <v/>
      </c>
      <c r="Q330" s="361"/>
      <c r="R330" s="381"/>
      <c r="S330" s="201"/>
      <c r="T330" s="399"/>
      <c r="U330" s="386"/>
      <c r="V330" s="119" t="s">
        <v>61</v>
      </c>
      <c r="W330" s="120" t="e">
        <f>IF(AND(G325="Temps partiel",Y327&gt;0),Y327-W331-W327-W328,0)</f>
        <v>#REF!</v>
      </c>
      <c r="X330" s="121" t="s">
        <v>62</v>
      </c>
      <c r="Y330" s="122">
        <f>COUNTIF(H325:H329,"CP journée")+(COUNTIF(H325:H329,"CP matin"))/2+(COUNTIF(H325:H329,"CP Après-midi"))/2</f>
        <v>0</v>
      </c>
      <c r="Z330" s="329"/>
      <c r="AB330" s="179" t="s">
        <v>128</v>
      </c>
      <c r="AC330" s="179" t="s">
        <v>169</v>
      </c>
    </row>
    <row r="331" spans="1:29" s="41" customFormat="1" ht="15.75" thickBot="1" x14ac:dyDescent="0.3">
      <c r="A331" s="164" t="s">
        <v>64</v>
      </c>
      <c r="B331" s="165">
        <v>43408</v>
      </c>
      <c r="C331" s="207"/>
      <c r="D331" s="208"/>
      <c r="E331" s="208"/>
      <c r="F331" s="209"/>
      <c r="G331" s="379"/>
      <c r="H331" s="210"/>
      <c r="I331" s="166">
        <f>IF(H331="Normal",#REF!,IF(H331="Recup",#REF!,IF(H331="CP journée",#REF!,IF(H331="Enceinte",#REF!,IF(H331="temps partiel",#REF!,IF(H331="Sans solde",#REF!,IF(H331="Arrêt",#REF!,IF(H331="CP matin",#REF!,IF(H331="Déplacement",#REF!,IF(H331="CP Après-midi",#REF!,IF(H331="Férié",#REF!,IF(H331="Maternité",#REF!,0))))))))))))</f>
        <v>0</v>
      </c>
      <c r="J331" s="167" t="e">
        <f>IF(H331="Demi CP",I331,IF(AND(H331="Déplacement",N331="Arrivée Chine",B331&gt;=#REF!,B331&lt;=#REF!),(D331-C331)+(F331-E331)-#REF!,IF(AND(H331="Déplacement",N331="Arrivée Chine",B331&gt;#REF!,B331&lt;#REF!),(D331-C331)+(F331-E331)-#REF!,IF(AND(H331="Déplacement",N331="Arrivée Chine",B331&gt;#REF!),(D331-C331)+(F331-E331)-#REF!,IF(AND(H331="Déplacement",((D331-C331)+(F331-E331))&lt;I331),I331,IF(AND(H331="Déplacement",N331="Arrivée Chine",B331&lt;#REF!),(D331-C331)+(F331-E331)-#REF!,IF(AND(H331="Déplacement",N331="Retour Chine",B331&gt;=#REF!,B331&lt;=#REF!),(D331-C331)+(F331-E331)+#REF!,IF(AND(H331="Déplacement",N331="Retour Chine",B331&gt;#REF!,B331&lt;#REF!),(D331-C331)+(F331-E331)+#REF!,IF(AND(H331="Déplacement",N331="Retour Chine",B331&gt;#REF!),(D331-C331)+(F331-E331)+#REF!,IF(AND(H331="Déplacement",((D331-C331)+(F331-E331))&lt;I331),I331,IF(AND(H331="Déplacement",N331="Retour Chine",B331&lt;#REF!),(D331-C331)+(F331-E331)+#REF!,(D331-C331)+(F331-E331))))))))))))</f>
        <v>#REF!</v>
      </c>
      <c r="K331" s="168" t="e">
        <f>IF(L331&gt;0,#REF!-L331,0)</f>
        <v>#REF!</v>
      </c>
      <c r="L331" s="169" t="e">
        <f>IF(OR(H331="Recup"),#REF!-J331,#REF!)</f>
        <v>#REF!</v>
      </c>
      <c r="M331" s="211"/>
      <c r="N331" s="212"/>
      <c r="O331" s="170" t="e">
        <f t="shared" si="26"/>
        <v>#REF!</v>
      </c>
      <c r="P331" s="171" t="str">
        <f t="shared" si="27"/>
        <v/>
      </c>
      <c r="Q331" s="362"/>
      <c r="R331" s="382"/>
      <c r="S331" s="213"/>
      <c r="T331" s="399"/>
      <c r="U331" s="387"/>
      <c r="V331" s="129" t="s">
        <v>65</v>
      </c>
      <c r="W331" s="130" t="e">
        <f>IF(AND(G325="Temps partiel",Y327&gt;3),Y327-3-W327-W328,0)</f>
        <v>#REF!</v>
      </c>
      <c r="X331" s="131" t="s">
        <v>66</v>
      </c>
      <c r="Y331" s="132" t="e">
        <f>W325+(W326*1.25)+(W327*1.5)+(W328*2)+(W330*1.1)+(W331*1.25)</f>
        <v>#REF!</v>
      </c>
      <c r="Z331" s="294" t="e">
        <f>IF(SUM(J325:J331)*24-SUM(I325:I331)*24&lt;0,(SUM(J325:J331)*24-SUM(I325:I331)*24),0)</f>
        <v>#REF!</v>
      </c>
      <c r="AB331" s="179"/>
      <c r="AC331" s="179"/>
    </row>
    <row r="332" spans="1:29" s="41" customFormat="1" ht="30" customHeight="1" x14ac:dyDescent="0.25">
      <c r="A332" s="173" t="s">
        <v>43</v>
      </c>
      <c r="B332" s="134">
        <v>43409</v>
      </c>
      <c r="C332" s="188">
        <v>0.375</v>
      </c>
      <c r="D332" s="189">
        <v>0.54166666666666663</v>
      </c>
      <c r="E332" s="189">
        <v>0.58333333333333337</v>
      </c>
      <c r="F332" s="190">
        <v>0.70833333333333337</v>
      </c>
      <c r="G332" s="377"/>
      <c r="H332" s="191" t="s">
        <v>44</v>
      </c>
      <c r="I332" s="136" t="e">
        <f>IF(H332="Normal",#REF!,IF(H332="Recup",#REF!,IF(H332="CP journée",#REF!,IF(H332="Enceinte",#REF!,IF(H332="temps partiel",#REF!,IF(H332="Sans solde",#REF!,IF(H332="Arrêt",#REF!,IF(H332="CP matin",#REF!,IF(H332="Déplacement",#REF!,IF(H332="CP Après-midi",#REF!,IF(H332="Férié",#REF!,IF(H332="Maternité",#REF!,0))))))))))))</f>
        <v>#REF!</v>
      </c>
      <c r="J332" s="135" t="e">
        <f>IF(H332="Demi CP",I332,IF(AND(H332="Déplacement",N332="Arrivée Chine",B332&gt;=#REF!,B332&lt;=#REF!),(D332-C332)+(F332-E332)-#REF!,IF(AND(H332="Déplacement",N332="Arrivée Chine",B332&gt;#REF!,B332&lt;#REF!),(D332-C332)+(F332-E332)-#REF!,IF(AND(H332="Déplacement",N332="Arrivée Chine",B332&gt;#REF!),(D332-C332)+(F332-E332)-#REF!,IF(AND(H332="Déplacement",((D332-C332)+(F332-E332))&lt;I332),I332,IF(AND(H332="Déplacement",N332="Arrivée Chine",B332&lt;#REF!),(D332-C332)+(F332-E332)-#REF!,IF(AND(H332="Déplacement",N332="Retour Chine",B332&gt;=#REF!,B332&lt;=#REF!),(D332-C332)+(F332-E332)+#REF!,IF(AND(H332="Déplacement",N332="Retour Chine",B332&gt;#REF!,B332&lt;#REF!),(D332-C332)+(F332-E332)+#REF!,IF(AND(H332="Déplacement",N332="Retour Chine",B332&gt;#REF!),(D332-C332)+(F332-E332)+#REF!,IF(AND(H332="Déplacement",((D332-C332)+(F332-E332))&lt;I332),I332,IF(AND(H332="Déplacement",N332="Retour Chine",B332&lt;#REF!),(D332-C332)+(F332-E332)+#REF!,(D332-C332)+(F332-E332))))))))))))</f>
        <v>#REF!</v>
      </c>
      <c r="K332" s="137" t="e">
        <f>IF(L332&gt;0,#REF!-L332,0)</f>
        <v>#REF!</v>
      </c>
      <c r="L332" s="138" t="e">
        <f>IF(OR(H332="Recup"),#REF!-J332,#REF!)</f>
        <v>#REF!</v>
      </c>
      <c r="M332" s="192"/>
      <c r="N332" s="193"/>
      <c r="O332" s="139" t="e">
        <f t="shared" si="26"/>
        <v>#REF!</v>
      </c>
      <c r="P332" s="140" t="str">
        <f t="shared" si="27"/>
        <v/>
      </c>
      <c r="Q332" s="360" t="s">
        <v>45</v>
      </c>
      <c r="R332" s="380" t="s">
        <v>46</v>
      </c>
      <c r="S332" s="194"/>
      <c r="T332" s="398" t="s">
        <v>128</v>
      </c>
      <c r="U332" s="385" t="s">
        <v>131</v>
      </c>
      <c r="V332" s="86" t="s">
        <v>49</v>
      </c>
      <c r="W332" s="87" t="e">
        <f>IF(AND(G332="",(Y334)&gt;0),Y334-W333-W334,IF(AND(G332="Enceinte",(Y334)&gt;0),Y334-W333-W334,0))</f>
        <v>#REF!</v>
      </c>
      <c r="X332" s="88" t="s">
        <v>34</v>
      </c>
      <c r="Y332" s="89" t="e">
        <f>(SUM(I332:I336)*24+SUM(K332:K336)*24)</f>
        <v>#REF!</v>
      </c>
      <c r="Z332" s="90" t="s">
        <v>50</v>
      </c>
      <c r="AB332" s="141" t="s">
        <v>49</v>
      </c>
      <c r="AC332" s="142" t="e">
        <f t="shared" ref="AC332:AC338" si="30">W325+W332+W339+W346</f>
        <v>#REF!</v>
      </c>
    </row>
    <row r="333" spans="1:29" s="41" customFormat="1" ht="15.75" thickBot="1" x14ac:dyDescent="0.3">
      <c r="A333" s="143" t="s">
        <v>51</v>
      </c>
      <c r="B333" s="144">
        <v>43410</v>
      </c>
      <c r="C333" s="195">
        <v>0.375</v>
      </c>
      <c r="D333" s="196">
        <v>0.54166666666666663</v>
      </c>
      <c r="E333" s="196">
        <v>0.58333333333333337</v>
      </c>
      <c r="F333" s="197">
        <v>0.73611111111111116</v>
      </c>
      <c r="G333" s="378"/>
      <c r="H333" s="198" t="s">
        <v>44</v>
      </c>
      <c r="I333" s="146" t="e">
        <f>IF(H333="Normal",#REF!,IF(H333="Recup",#REF!,IF(H333="CP journée",#REF!,IF(H333="Enceinte",#REF!,IF(H333="temps partiel",#REF!,IF(H333="Sans solde",#REF!,IF(H333="Arrêt",#REF!,IF(H333="CP matin",#REF!,IF(H333="Déplacement",#REF!,IF(H333="CP Après-midi",#REF!,IF(H333="Férié",#REF!,IF(H333="Maternité",#REF!,0))))))))))))</f>
        <v>#REF!</v>
      </c>
      <c r="J333" s="145" t="e">
        <f>IF(H333="Demi CP",I333,IF(AND(H333="Déplacement",N333="Arrivée Chine",B333&gt;=#REF!,B333&lt;=#REF!),(D333-C333)+(F333-E333)-#REF!,IF(AND(H333="Déplacement",N333="Arrivée Chine",B333&gt;#REF!,B333&lt;#REF!),(D333-C333)+(F333-E333)-#REF!,IF(AND(H333="Déplacement",N333="Arrivée Chine",B333&gt;#REF!),(D333-C333)+(F333-E333)-#REF!,IF(AND(H333="Déplacement",((D333-C333)+(F333-E333))&lt;I333),I333,IF(AND(H333="Déplacement",N333="Arrivée Chine",B333&lt;#REF!),(D333-C333)+(F333-E333)-#REF!,IF(AND(H333="Déplacement",N333="Retour Chine",B333&gt;=#REF!,B333&lt;=#REF!),(D333-C333)+(F333-E333)+#REF!,IF(AND(H333="Déplacement",N333="Retour Chine",B333&gt;#REF!,B333&lt;#REF!),(D333-C333)+(F333-E333)+#REF!,IF(AND(H333="Déplacement",N333="Retour Chine",B333&gt;#REF!),(D333-C333)+(F333-E333)+#REF!,IF(AND(H333="Déplacement",((D333-C333)+(F333-E333))&lt;I333),I333,IF(AND(H333="Déplacement",N333="Retour Chine",B333&lt;#REF!),(D333-C333)+(F333-E333)+#REF!,(D333-C333)+(F333-E333))))))))))))</f>
        <v>#REF!</v>
      </c>
      <c r="K333" s="147" t="e">
        <f>IF(L333&gt;0,#REF!-L333,0)</f>
        <v>#REF!</v>
      </c>
      <c r="L333" s="148" t="e">
        <f>IF(OR(H333="Recup"),#REF!-J333,#REF!)</f>
        <v>#REF!</v>
      </c>
      <c r="M333" s="199"/>
      <c r="N333" s="200"/>
      <c r="O333" s="149" t="e">
        <f t="shared" si="26"/>
        <v>#REF!</v>
      </c>
      <c r="P333" s="150" t="str">
        <f t="shared" si="27"/>
        <v/>
      </c>
      <c r="Q333" s="361"/>
      <c r="R333" s="381"/>
      <c r="S333" s="201" t="s">
        <v>199</v>
      </c>
      <c r="T333" s="399"/>
      <c r="U333" s="386"/>
      <c r="V333" s="97" t="s">
        <v>52</v>
      </c>
      <c r="W333" s="98" t="e">
        <f>IF(AND(G332="",(Y333-35)&gt;0),(Y333-35-W334-W335),IF(AND(G332="Enceinte",(Y333-35)&gt;0),(Y333-35-W334-W335),0))</f>
        <v>#REF!</v>
      </c>
      <c r="X333" s="99" t="s">
        <v>35</v>
      </c>
      <c r="Y333" s="100" t="e">
        <f>(SUM(J332:J338))*24-(SUM(O332:O338))*24</f>
        <v>#REF!</v>
      </c>
      <c r="Z333" s="101">
        <f>SUM(P332:P338)</f>
        <v>0</v>
      </c>
      <c r="AB333" s="151" t="s">
        <v>52</v>
      </c>
      <c r="AC333" s="152" t="e">
        <f>W326+W333+W340+W347</f>
        <v>#REF!</v>
      </c>
    </row>
    <row r="334" spans="1:29" s="41" customFormat="1" ht="15.75" thickBot="1" x14ac:dyDescent="0.3">
      <c r="A334" s="143" t="s">
        <v>53</v>
      </c>
      <c r="B334" s="144">
        <v>43411</v>
      </c>
      <c r="C334" s="195">
        <v>0.3611111111111111</v>
      </c>
      <c r="D334" s="196">
        <v>0.54166666666666663</v>
      </c>
      <c r="E334" s="196">
        <v>0.58333333333333337</v>
      </c>
      <c r="F334" s="197">
        <v>0.73611111111111116</v>
      </c>
      <c r="G334" s="378"/>
      <c r="H334" s="198" t="s">
        <v>44</v>
      </c>
      <c r="I334" s="146" t="e">
        <f>IF(H334="Normal",#REF!,IF(H334="Recup",#REF!,IF(H334="CP journée",#REF!,IF(H334="Enceinte",#REF!,IF(H334="temps partiel",#REF!,IF(H334="Sans solde",#REF!,IF(H334="Arrêt",#REF!,IF(H334="CP matin",#REF!,IF(H334="Déplacement",#REF!,IF(H334="CP Après-midi",#REF!,IF(H334="Férié",#REF!,IF(H334="Maternité",#REF!,0))))))))))))</f>
        <v>#REF!</v>
      </c>
      <c r="J334" s="145" t="e">
        <f>IF(H334="Demi CP",I334,IF(AND(H334="Déplacement",N334="Arrivée Chine",B334&gt;=#REF!,B334&lt;=#REF!),(D334-C334)+(F334-E334)-#REF!,IF(AND(H334="Déplacement",N334="Arrivée Chine",B334&gt;#REF!,B334&lt;#REF!),(D334-C334)+(F334-E334)-#REF!,IF(AND(H334="Déplacement",N334="Arrivée Chine",B334&gt;#REF!),(D334-C334)+(F334-E334)-#REF!,IF(AND(H334="Déplacement",((D334-C334)+(F334-E334))&lt;I334),I334,IF(AND(H334="Déplacement",N334="Arrivée Chine",B334&lt;#REF!),(D334-C334)+(F334-E334)-#REF!,IF(AND(H334="Déplacement",N334="Retour Chine",B334&gt;=#REF!,B334&lt;=#REF!),(D334-C334)+(F334-E334)+#REF!,IF(AND(H334="Déplacement",N334="Retour Chine",B334&gt;#REF!,B334&lt;#REF!),(D334-C334)+(F334-E334)+#REF!,IF(AND(H334="Déplacement",N334="Retour Chine",B334&gt;#REF!),(D334-C334)+(F334-E334)+#REF!,IF(AND(H334="Déplacement",((D334-C334)+(F334-E334))&lt;I334),I334,IF(AND(H334="Déplacement",N334="Retour Chine",B334&lt;#REF!),(D334-C334)+(F334-E334)+#REF!,(D334-C334)+(F334-E334))))))))))))</f>
        <v>#REF!</v>
      </c>
      <c r="K334" s="153" t="e">
        <f>IF(L334&gt;0,#REF!-L334,0)</f>
        <v>#REF!</v>
      </c>
      <c r="L334" s="154" t="e">
        <f>IF(OR(H334="Recup"),#REF!-J334,#REF!)</f>
        <v>#REF!</v>
      </c>
      <c r="M334" s="199"/>
      <c r="N334" s="200"/>
      <c r="O334" s="149" t="e">
        <f t="shared" si="26"/>
        <v>#REF!</v>
      </c>
      <c r="P334" s="150" t="str">
        <f t="shared" si="27"/>
        <v/>
      </c>
      <c r="Q334" s="361"/>
      <c r="R334" s="381"/>
      <c r="S334" s="201" t="s">
        <v>152</v>
      </c>
      <c r="T334" s="399"/>
      <c r="U334" s="386"/>
      <c r="V334" s="104">
        <v>0.5</v>
      </c>
      <c r="W334" s="98" t="e">
        <f>IF((Y333-43)&lt;0,0,(Y333-43))</f>
        <v>#REF!</v>
      </c>
      <c r="X334" s="105" t="s">
        <v>54</v>
      </c>
      <c r="Y334" s="106" t="e">
        <f>(Y333-Y332)-J338*24</f>
        <v>#REF!</v>
      </c>
      <c r="Z334" s="107" t="s">
        <v>55</v>
      </c>
      <c r="AB334" s="155">
        <v>0.5</v>
      </c>
      <c r="AC334" s="152" t="e">
        <f t="shared" si="30"/>
        <v>#REF!</v>
      </c>
    </row>
    <row r="335" spans="1:29" s="41" customFormat="1" ht="15.75" thickBot="1" x14ac:dyDescent="0.3">
      <c r="A335" s="143" t="s">
        <v>56</v>
      </c>
      <c r="B335" s="144">
        <v>43412</v>
      </c>
      <c r="C335" s="195">
        <v>0.375</v>
      </c>
      <c r="D335" s="196">
        <v>0.54166666666666663</v>
      </c>
      <c r="E335" s="196">
        <v>0.58333333333333337</v>
      </c>
      <c r="F335" s="197">
        <v>0.70833333333333337</v>
      </c>
      <c r="G335" s="378"/>
      <c r="H335" s="202" t="s">
        <v>44</v>
      </c>
      <c r="I335" s="146" t="e">
        <f>IF(H335="Normal",#REF!,IF(H335="Recup",#REF!,IF(H335="CP journée",#REF!,IF(H335="Enceinte",#REF!,IF(H335="temps partiel",#REF!,IF(H335="Sans solde",#REF!,IF(H335="Arrêt",#REF!,IF(H335="CP matin",#REF!,IF(H335="Déplacement",#REF!,IF(H335="CP Après-midi",#REF!,IF(H335="Férié",#REF!,IF(H335="Maternité",#REF!,0))))))))))))</f>
        <v>#REF!</v>
      </c>
      <c r="J335" s="145" t="e">
        <f>IF(H335="Demi CP",I335,IF(AND(H335="Déplacement",N335="Arrivée Chine",B335&gt;=#REF!,B335&lt;=#REF!),(D335-C335)+(F335-E335)-#REF!,IF(AND(H335="Déplacement",N335="Arrivée Chine",B335&gt;#REF!,B335&lt;#REF!),(D335-C335)+(F335-E335)-#REF!,IF(AND(H335="Déplacement",N335="Arrivée Chine",B335&gt;#REF!),(D335-C335)+(F335-E335)-#REF!,IF(AND(H335="Déplacement",((D335-C335)+(F335-E335))&lt;I335),I335,IF(AND(H335="Déplacement",N335="Arrivée Chine",B335&lt;#REF!),(D335-C335)+(F335-E335)-#REF!,IF(AND(H335="Déplacement",N335="Retour Chine",B335&gt;=#REF!,B335&lt;=#REF!),(D335-C335)+(F335-E335)+#REF!,IF(AND(H335="Déplacement",N335="Retour Chine",B335&gt;#REF!,B335&lt;#REF!),(D335-C335)+(F335-E335)+#REF!,IF(AND(H335="Déplacement",N335="Retour Chine",B335&gt;#REF!),(D335-C335)+(F335-E335)+#REF!,IF(AND(H335="Déplacement",((D335-C335)+(F335-E335))&lt;I335),I335,IF(AND(H335="Déplacement",N335="Retour Chine",B335&lt;#REF!),(D335-C335)+(F335-E335)+#REF!,(D335-C335)+(F335-E335))))))))))))</f>
        <v>#REF!</v>
      </c>
      <c r="K335" s="156" t="e">
        <f>IF(L335&gt;0,#REF!-L335,0)</f>
        <v>#REF!</v>
      </c>
      <c r="L335" s="157" t="e">
        <f>IF(OR(H335="Recup"),#REF!-J335,#REF!)</f>
        <v>#REF!</v>
      </c>
      <c r="M335" s="199"/>
      <c r="N335" s="200"/>
      <c r="O335" s="149" t="e">
        <f t="shared" si="26"/>
        <v>#REF!</v>
      </c>
      <c r="P335" s="150" t="str">
        <f t="shared" si="27"/>
        <v/>
      </c>
      <c r="Q335" s="361"/>
      <c r="R335" s="381"/>
      <c r="S335" s="201"/>
      <c r="T335" s="399"/>
      <c r="U335" s="386"/>
      <c r="V335" s="110">
        <v>1</v>
      </c>
      <c r="W335" s="98" t="e">
        <f>IF(M338="",J338*24,0)</f>
        <v>#REF!</v>
      </c>
      <c r="X335" s="111" t="s">
        <v>57</v>
      </c>
      <c r="Y335" s="112">
        <f>COUNTIF(H332:H336,"Arrêt")</f>
        <v>0</v>
      </c>
      <c r="Z335" s="107">
        <f>COUNTIF(H332:H336,"Férié")</f>
        <v>0</v>
      </c>
      <c r="AB335" s="158">
        <v>1</v>
      </c>
      <c r="AC335" s="152" t="e">
        <f t="shared" si="30"/>
        <v>#REF!</v>
      </c>
    </row>
    <row r="336" spans="1:29" s="41" customFormat="1" ht="15.75" customHeight="1" thickBot="1" x14ac:dyDescent="0.3">
      <c r="A336" s="143" t="s">
        <v>58</v>
      </c>
      <c r="B336" s="144">
        <v>43413</v>
      </c>
      <c r="C336" s="195">
        <v>0.375</v>
      </c>
      <c r="D336" s="196">
        <v>0.54166666666666663</v>
      </c>
      <c r="E336" s="196">
        <v>0.58333333333333337</v>
      </c>
      <c r="F336" s="197">
        <v>0.75</v>
      </c>
      <c r="G336" s="378"/>
      <c r="H336" s="198" t="s">
        <v>44</v>
      </c>
      <c r="I336" s="146" t="e">
        <f>IF(H336="Normal",#REF!,IF(H336="Recup",#REF!,IF(H336="CP journée",#REF!,IF(H336="Enceinte",#REF!,IF(H336="temps partiel",#REF!,IF(H336="Sans solde",#REF!,IF(H336="Arrêt",#REF!,IF(H336="CP matin",#REF!,IF(H336="Déplacement",#REF!,IF(H336="CP Après-midi",#REF!,IF(H336="Férié",#REF!,IF(H336="Maternité",#REF!,0))))))))))))</f>
        <v>#REF!</v>
      </c>
      <c r="J336" s="145" t="e">
        <f>IF(H336="Demi CP",I336,IF(AND(H336="Déplacement",N336="Arrivée Chine",B336&gt;=#REF!,B336&lt;=#REF!),(D336-C336)+(F336-E336)-#REF!,IF(AND(H336="Déplacement",N336="Arrivée Chine",B336&gt;#REF!,B336&lt;#REF!),(D336-C336)+(F336-E336)-#REF!,IF(AND(H336="Déplacement",N336="Arrivée Chine",B336&gt;#REF!),(D336-C336)+(F336-E336)-#REF!,IF(AND(H336="Déplacement",((D336-C336)+(F336-E336))&lt;I336),I336,IF(AND(H336="Déplacement",N336="Arrivée Chine",B336&lt;#REF!),(D336-C336)+(F336-E336)-#REF!,IF(AND(H336="Déplacement",N336="Retour Chine",B336&gt;=#REF!,B336&lt;=#REF!),(D336-C336)+(F336-E336)+#REF!,IF(AND(H336="Déplacement",N336="Retour Chine",B336&gt;#REF!,B336&lt;#REF!),(D336-C336)+(F336-E336)+#REF!,IF(AND(H336="Déplacement",N336="Retour Chine",B336&gt;#REF!),(D336-C336)+(F336-E336)+#REF!,IF(AND(H336="Déplacement",((D336-C336)+(F336-E336))&lt;I336),I336,IF(AND(H336="Déplacement",N336="Retour Chine",B336&lt;#REF!),(D336-C336)+(F336-E336)+#REF!,(D336-C336)+(F336-E336))))))))))))</f>
        <v>#REF!</v>
      </c>
      <c r="K336" s="153" t="e">
        <f>IF(L336&gt;0,#REF!-L336,0)</f>
        <v>#REF!</v>
      </c>
      <c r="L336" s="154" t="e">
        <f>IF(OR(H336="Recup"),#REF!-J336,#REF!)</f>
        <v>#REF!</v>
      </c>
      <c r="M336" s="199"/>
      <c r="N336" s="200"/>
      <c r="O336" s="149" t="e">
        <f t="shared" si="26"/>
        <v>#REF!</v>
      </c>
      <c r="P336" s="150" t="str">
        <f t="shared" si="27"/>
        <v/>
      </c>
      <c r="Q336" s="361"/>
      <c r="R336" s="381"/>
      <c r="S336" s="201" t="s">
        <v>152</v>
      </c>
      <c r="T336" s="399"/>
      <c r="U336" s="386"/>
      <c r="V336" s="113" t="s">
        <v>3</v>
      </c>
      <c r="W336" s="114" t="e">
        <f>IF(G332="Enceinte",(SUM(L332:L336))-COUNTIF(H332:H336,"Recup")*#REF!,SUM(L332:L336))</f>
        <v>#REF!</v>
      </c>
      <c r="X336" s="115" t="s">
        <v>59</v>
      </c>
      <c r="Y336" s="116">
        <f>COUNTIF(H332:H336,"sans solde")</f>
        <v>0</v>
      </c>
      <c r="Z336" s="328" t="s">
        <v>148</v>
      </c>
      <c r="AB336" s="159" t="s">
        <v>3</v>
      </c>
      <c r="AC336" s="160" t="e">
        <f t="shared" si="30"/>
        <v>#REF!</v>
      </c>
    </row>
    <row r="337" spans="1:29" s="41" customFormat="1" x14ac:dyDescent="0.25">
      <c r="A337" s="143" t="s">
        <v>60</v>
      </c>
      <c r="B337" s="144">
        <v>43414</v>
      </c>
      <c r="C337" s="203"/>
      <c r="D337" s="204"/>
      <c r="E337" s="204"/>
      <c r="F337" s="205"/>
      <c r="G337" s="378"/>
      <c r="H337" s="206"/>
      <c r="I337" s="146">
        <f>IF(H337="Normal",#REF!,IF(H337="Recup",#REF!,IF(H337="CP journée",#REF!,IF(H337="Enceinte",#REF!,IF(H337="temps partiel",#REF!,IF(H337="Sans solde",#REF!,IF(H337="Arrêt",#REF!,IF(H337="CP matin",#REF!,IF(H337="Déplacement",#REF!,IF(H337="CP Après-midi",#REF!,IF(H337="Férié",#REF!,IF(H337="Maternité",#REF!,0))))))))))))</f>
        <v>0</v>
      </c>
      <c r="J337" s="145" t="e">
        <f>IF(H337="Demi CP",I337,IF(AND(H337="Déplacement",N337="Arrivée Chine",B337&gt;=#REF!,B337&lt;=#REF!),(D337-C337)+(F337-E337)-#REF!,IF(AND(H337="Déplacement",N337="Arrivée Chine",B337&gt;#REF!,B337&lt;#REF!),(D337-C337)+(F337-E337)-#REF!,IF(AND(H337="Déplacement",N337="Arrivée Chine",B337&gt;#REF!),(D337-C337)+(F337-E337)-#REF!,IF(AND(H337="Déplacement",((D337-C337)+(F337-E337))&lt;I337),I337,IF(AND(H337="Déplacement",N337="Arrivée Chine",B337&lt;#REF!),(D337-C337)+(F337-E337)-#REF!,IF(AND(H337="Déplacement",N337="Retour Chine",B337&gt;=#REF!,B337&lt;=#REF!),(D337-C337)+(F337-E337)+#REF!,IF(AND(H337="Déplacement",N337="Retour Chine",B337&gt;#REF!,B337&lt;#REF!),(D337-C337)+(F337-E337)+#REF!,IF(AND(H337="Déplacement",N337="Retour Chine",B337&gt;#REF!),(D337-C337)+(F337-E337)+#REF!,IF(AND(H337="Déplacement",((D337-C337)+(F337-E337))&lt;I337),I337,IF(AND(H337="Déplacement",N337="Retour Chine",B337&lt;#REF!),(D337-C337)+(F337-E337)+#REF!,(D337-C337)+(F337-E337))))))))))))</f>
        <v>#REF!</v>
      </c>
      <c r="K337" s="161" t="e">
        <f>IF(L337&gt;0,#REF!-L337,0)</f>
        <v>#REF!</v>
      </c>
      <c r="L337" s="162" t="e">
        <f>IF(OR(H337="Recup"),#REF!-J337,#REF!)</f>
        <v>#REF!</v>
      </c>
      <c r="M337" s="199"/>
      <c r="N337" s="200"/>
      <c r="O337" s="149" t="e">
        <f t="shared" si="26"/>
        <v>#REF!</v>
      </c>
      <c r="P337" s="150" t="str">
        <f t="shared" si="27"/>
        <v/>
      </c>
      <c r="Q337" s="361"/>
      <c r="R337" s="381"/>
      <c r="S337" s="201"/>
      <c r="T337" s="399"/>
      <c r="U337" s="386"/>
      <c r="V337" s="119" t="s">
        <v>61</v>
      </c>
      <c r="W337" s="120" t="e">
        <f>IF(AND(G332="Temps partiel",Y334&gt;0),Y334-W338-W334-W335,0)</f>
        <v>#REF!</v>
      </c>
      <c r="X337" s="121" t="s">
        <v>62</v>
      </c>
      <c r="Y337" s="122">
        <f>COUNTIF(H332:H336,"CP journée")+(COUNTIF(H332:H336,"CP matin"))/2+(COUNTIF(H332:H336,"CP Après-midi"))/2</f>
        <v>0</v>
      </c>
      <c r="Z337" s="329"/>
      <c r="AB337" s="163" t="s">
        <v>61</v>
      </c>
      <c r="AC337" s="152" t="e">
        <f t="shared" si="30"/>
        <v>#REF!</v>
      </c>
    </row>
    <row r="338" spans="1:29" s="41" customFormat="1" ht="15.75" thickBot="1" x14ac:dyDescent="0.3">
      <c r="A338" s="164" t="s">
        <v>64</v>
      </c>
      <c r="B338" s="165">
        <v>43415</v>
      </c>
      <c r="C338" s="207"/>
      <c r="D338" s="208"/>
      <c r="E338" s="208"/>
      <c r="F338" s="209"/>
      <c r="G338" s="379"/>
      <c r="H338" s="210"/>
      <c r="I338" s="166">
        <f>IF(H338="Normal",#REF!,IF(H338="Recup",#REF!,IF(H338="CP journée",#REF!,IF(H338="Enceinte",#REF!,IF(H338="temps partiel",#REF!,IF(H338="Sans solde",#REF!,IF(H338="Arrêt",#REF!,IF(H338="CP matin",#REF!,IF(H338="Déplacement",#REF!,IF(H338="CP Après-midi",#REF!,IF(H338="Férié",#REF!,IF(H338="Maternité",#REF!,0))))))))))))</f>
        <v>0</v>
      </c>
      <c r="J338" s="167" t="e">
        <f>IF(H338="Demi CP",I338,IF(AND(H338="Déplacement",N338="Arrivée Chine",B338&gt;=#REF!,B338&lt;=#REF!),(D338-C338)+(F338-E338)-#REF!,IF(AND(H338="Déplacement",N338="Arrivée Chine",B338&gt;#REF!,B338&lt;#REF!),(D338-C338)+(F338-E338)-#REF!,IF(AND(H338="Déplacement",N338="Arrivée Chine",B338&gt;#REF!),(D338-C338)+(F338-E338)-#REF!,IF(AND(H338="Déplacement",((D338-C338)+(F338-E338))&lt;I338),I338,IF(AND(H338="Déplacement",N338="Arrivée Chine",B338&lt;#REF!),(D338-C338)+(F338-E338)-#REF!,IF(AND(H338="Déplacement",N338="Retour Chine",B338&gt;=#REF!,B338&lt;=#REF!),(D338-C338)+(F338-E338)+#REF!,IF(AND(H338="Déplacement",N338="Retour Chine",B338&gt;#REF!,B338&lt;#REF!),(D338-C338)+(F338-E338)+#REF!,IF(AND(H338="Déplacement",N338="Retour Chine",B338&gt;#REF!),(D338-C338)+(F338-E338)+#REF!,IF(AND(H338="Déplacement",((D338-C338)+(F338-E338))&lt;I338),I338,IF(AND(H338="Déplacement",N338="Retour Chine",B338&lt;#REF!),(D338-C338)+(F338-E338)+#REF!,(D338-C338)+(F338-E338))))))))))))</f>
        <v>#REF!</v>
      </c>
      <c r="K338" s="168" t="e">
        <f>IF(L338&gt;0,#REF!-L338,0)</f>
        <v>#REF!</v>
      </c>
      <c r="L338" s="169" t="e">
        <f>IF(OR(H338="Recup"),#REF!-J338,#REF!)</f>
        <v>#REF!</v>
      </c>
      <c r="M338" s="211"/>
      <c r="N338" s="212"/>
      <c r="O338" s="170" t="e">
        <f t="shared" si="26"/>
        <v>#REF!</v>
      </c>
      <c r="P338" s="171" t="str">
        <f t="shared" si="27"/>
        <v/>
      </c>
      <c r="Q338" s="362"/>
      <c r="R338" s="382"/>
      <c r="S338" s="213"/>
      <c r="T338" s="399"/>
      <c r="U338" s="387"/>
      <c r="V338" s="129" t="s">
        <v>65</v>
      </c>
      <c r="W338" s="130" t="e">
        <f>IF(AND(G332="Temps partiel",Y334&gt;3),Y334-3-W334-W335,0)</f>
        <v>#REF!</v>
      </c>
      <c r="X338" s="131" t="s">
        <v>66</v>
      </c>
      <c r="Y338" s="132" t="e">
        <f>W332+(W333*1.25)+(W334*1.5)+(W335*2)+(W337*1.1)+(W338*1.25)</f>
        <v>#REF!</v>
      </c>
      <c r="Z338" s="294" t="e">
        <f>IF(SUM(J332:J338)*24-SUM(I332:I338)*24&lt;0,(SUM(J332:J338)*24-SUM(I332:I338)*24),0)</f>
        <v>#REF!</v>
      </c>
      <c r="AB338" s="172" t="s">
        <v>65</v>
      </c>
      <c r="AC338" s="152" t="e">
        <f t="shared" si="30"/>
        <v>#REF!</v>
      </c>
    </row>
    <row r="339" spans="1:29" s="41" customFormat="1" ht="30" customHeight="1" x14ac:dyDescent="0.25">
      <c r="A339" s="133" t="s">
        <v>43</v>
      </c>
      <c r="B339" s="134">
        <v>43416</v>
      </c>
      <c r="C339" s="188">
        <v>0.375</v>
      </c>
      <c r="D339" s="189">
        <v>0.54166666666666663</v>
      </c>
      <c r="E339" s="189">
        <v>0.58333333333333337</v>
      </c>
      <c r="F339" s="190">
        <v>0.75</v>
      </c>
      <c r="G339" s="377"/>
      <c r="H339" s="191" t="s">
        <v>44</v>
      </c>
      <c r="I339" s="136" t="e">
        <f>IF(H339="Normal",#REF!,IF(H339="Recup",#REF!,IF(H339="CP journée",#REF!,IF(H339="Enceinte",#REF!,IF(H339="temps partiel",#REF!,IF(H339="Sans solde",#REF!,IF(H339="Arrêt",#REF!,IF(H339="CP matin",#REF!,IF(H339="Déplacement",#REF!,IF(H339="CP Après-midi",#REF!,IF(H339="Férié",#REF!,IF(H339="Maternité",#REF!,0))))))))))))</f>
        <v>#REF!</v>
      </c>
      <c r="J339" s="135" t="e">
        <f>IF(H339="Demi CP",I339,IF(AND(H339="Déplacement",N339="Arrivée Chine",B339&gt;=#REF!,B339&lt;=#REF!),(D339-C339)+(F339-E339)-#REF!,IF(AND(H339="Déplacement",N339="Arrivée Chine",B339&gt;#REF!,B339&lt;#REF!),(D339-C339)+(F339-E339)-#REF!,IF(AND(H339="Déplacement",N339="Arrivée Chine",B339&gt;#REF!),(D339-C339)+(F339-E339)-#REF!,IF(AND(H339="Déplacement",((D339-C339)+(F339-E339))&lt;I339),I339,IF(AND(H339="Déplacement",N339="Arrivée Chine",B339&lt;#REF!),(D339-C339)+(F339-E339)-#REF!,IF(AND(H339="Déplacement",N339="Retour Chine",B339&gt;=#REF!,B339&lt;=#REF!),(D339-C339)+(F339-E339)+#REF!,IF(AND(H339="Déplacement",N339="Retour Chine",B339&gt;#REF!,B339&lt;#REF!),(D339-C339)+(F339-E339)+#REF!,IF(AND(H339="Déplacement",N339="Retour Chine",B339&gt;#REF!),(D339-C339)+(F339-E339)+#REF!,IF(AND(H339="Déplacement",((D339-C339)+(F339-E339))&lt;I339),I339,IF(AND(H339="Déplacement",N339="Retour Chine",B339&lt;#REF!),(D339-C339)+(F339-E339)+#REF!,(D339-C339)+(F339-E339))))))))))))</f>
        <v>#REF!</v>
      </c>
      <c r="K339" s="137" t="e">
        <f>IF(L339&gt;0,#REF!-L339,0)</f>
        <v>#REF!</v>
      </c>
      <c r="L339" s="138" t="e">
        <f>IF(OR(H339="Recup"),#REF!-J339,#REF!)</f>
        <v>#REF!</v>
      </c>
      <c r="M339" s="192"/>
      <c r="N339" s="193"/>
      <c r="O339" s="139" t="e">
        <f t="shared" si="26"/>
        <v>#REF!</v>
      </c>
      <c r="P339" s="140" t="str">
        <f t="shared" si="27"/>
        <v/>
      </c>
      <c r="Q339" s="391" t="s">
        <v>45</v>
      </c>
      <c r="R339" s="380" t="s">
        <v>46</v>
      </c>
      <c r="S339" s="194" t="s">
        <v>200</v>
      </c>
      <c r="T339" s="398" t="s">
        <v>128</v>
      </c>
      <c r="U339" s="385" t="s">
        <v>132</v>
      </c>
      <c r="V339" s="86" t="s">
        <v>49</v>
      </c>
      <c r="W339" s="87" t="e">
        <f>IF(AND(G339="",(Y341)&gt;0),Y341-W340-W341,IF(AND(G339="Enceinte",(Y341)&gt;0),Y341-W340-W341,0))</f>
        <v>#REF!</v>
      </c>
      <c r="X339" s="88" t="s">
        <v>34</v>
      </c>
      <c r="Y339" s="89" t="e">
        <f>(SUM(I339:I343)*24+SUM(K339:K343)*24)</f>
        <v>#REF!</v>
      </c>
      <c r="Z339" s="90" t="s">
        <v>50</v>
      </c>
      <c r="AB339" s="174" t="s">
        <v>34</v>
      </c>
      <c r="AC339" s="152" t="e">
        <f t="shared" ref="AC339:AC344" si="31">Y325+Y332+Y339+Y346</f>
        <v>#REF!</v>
      </c>
    </row>
    <row r="340" spans="1:29" s="41" customFormat="1" ht="15.75" thickBot="1" x14ac:dyDescent="0.3">
      <c r="A340" s="143" t="s">
        <v>51</v>
      </c>
      <c r="B340" s="144">
        <v>43417</v>
      </c>
      <c r="C340" s="195">
        <v>0.38194444444444442</v>
      </c>
      <c r="D340" s="196">
        <v>0.54166666666666663</v>
      </c>
      <c r="E340" s="196">
        <v>0.58333333333333337</v>
      </c>
      <c r="F340" s="197">
        <v>0.78125</v>
      </c>
      <c r="G340" s="378"/>
      <c r="H340" s="198" t="s">
        <v>44</v>
      </c>
      <c r="I340" s="146" t="e">
        <f>IF(H340="Normal",#REF!,IF(H340="Recup",#REF!,IF(H340="CP journée",#REF!,IF(H340="Enceinte",#REF!,IF(H340="temps partiel",#REF!,IF(H340="Sans solde",#REF!,IF(H340="Arrêt",#REF!,IF(H340="CP matin",#REF!,IF(H340="Déplacement",#REF!,IF(H340="CP Après-midi",#REF!,IF(H340="Férié",#REF!,IF(H340="Maternité",#REF!,0))))))))))))</f>
        <v>#REF!</v>
      </c>
      <c r="J340" s="145" t="e">
        <f>IF(H340="Demi CP",I340,IF(AND(H340="Déplacement",N340="Arrivée Chine",B340&gt;=#REF!,B340&lt;=#REF!),(D340-C340)+(F340-E340)-#REF!,IF(AND(H340="Déplacement",N340="Arrivée Chine",B340&gt;#REF!,B340&lt;#REF!),(D340-C340)+(F340-E340)-#REF!,IF(AND(H340="Déplacement",N340="Arrivée Chine",B340&gt;#REF!),(D340-C340)+(F340-E340)-#REF!,IF(AND(H340="Déplacement",((D340-C340)+(F340-E340))&lt;I340),I340,IF(AND(H340="Déplacement",N340="Arrivée Chine",B340&lt;#REF!),(D340-C340)+(F340-E340)-#REF!,IF(AND(H340="Déplacement",N340="Retour Chine",B340&gt;=#REF!,B340&lt;=#REF!),(D340-C340)+(F340-E340)+#REF!,IF(AND(H340="Déplacement",N340="Retour Chine",B340&gt;#REF!,B340&lt;#REF!),(D340-C340)+(F340-E340)+#REF!,IF(AND(H340="Déplacement",N340="Retour Chine",B340&gt;#REF!),(D340-C340)+(F340-E340)+#REF!,IF(AND(H340="Déplacement",((D340-C340)+(F340-E340))&lt;I340),I340,IF(AND(H340="Déplacement",N340="Retour Chine",B340&lt;#REF!),(D340-C340)+(F340-E340)+#REF!,(D340-C340)+(F340-E340))))))))))))</f>
        <v>#REF!</v>
      </c>
      <c r="K340" s="147" t="e">
        <f>IF(L340&gt;0,#REF!-L340,0)</f>
        <v>#REF!</v>
      </c>
      <c r="L340" s="148" t="e">
        <f>IF(OR(H340="Recup"),#REF!-J340,#REF!)</f>
        <v>#REF!</v>
      </c>
      <c r="M340" s="199"/>
      <c r="N340" s="200"/>
      <c r="O340" s="149" t="e">
        <f t="shared" si="26"/>
        <v>#REF!</v>
      </c>
      <c r="P340" s="150" t="str">
        <f t="shared" si="27"/>
        <v/>
      </c>
      <c r="Q340" s="361"/>
      <c r="R340" s="381"/>
      <c r="S340" s="201" t="s">
        <v>171</v>
      </c>
      <c r="T340" s="399"/>
      <c r="U340" s="386"/>
      <c r="V340" s="97" t="s">
        <v>52</v>
      </c>
      <c r="W340" s="98" t="e">
        <f>IF(AND(G339="",(Y340-35)&gt;0),(Y340-35-W341-W342),IF(AND(G339="Enceinte",(Y340-35)&gt;0),(Y340-35-W341-W342),0))</f>
        <v>#REF!</v>
      </c>
      <c r="X340" s="99" t="s">
        <v>35</v>
      </c>
      <c r="Y340" s="100" t="e">
        <f>(SUM(J339:J345))*24-(SUM(O339:O345))*24</f>
        <v>#REF!</v>
      </c>
      <c r="Z340" s="101">
        <f>SUM(P339:P345)</f>
        <v>0</v>
      </c>
      <c r="AB340" s="174" t="s">
        <v>35</v>
      </c>
      <c r="AC340" s="152" t="e">
        <f t="shared" si="31"/>
        <v>#REF!</v>
      </c>
    </row>
    <row r="341" spans="1:29" s="41" customFormat="1" ht="15.75" thickBot="1" x14ac:dyDescent="0.3">
      <c r="A341" s="143" t="s">
        <v>53</v>
      </c>
      <c r="B341" s="144">
        <v>43418</v>
      </c>
      <c r="C341" s="195">
        <v>0.35416666666666669</v>
      </c>
      <c r="D341" s="196">
        <v>0.54166666666666663</v>
      </c>
      <c r="E341" s="196">
        <v>0.58333333333333337</v>
      </c>
      <c r="F341" s="197">
        <v>0.72916666666666663</v>
      </c>
      <c r="G341" s="378"/>
      <c r="H341" s="198" t="s">
        <v>44</v>
      </c>
      <c r="I341" s="146" t="e">
        <f>IF(H341="Normal",#REF!,IF(H341="Recup",#REF!,IF(H341="CP journée",#REF!,IF(H341="Enceinte",#REF!,IF(H341="temps partiel",#REF!,IF(H341="Sans solde",#REF!,IF(H341="Arrêt",#REF!,IF(H341="CP matin",#REF!,IF(H341="Déplacement",#REF!,IF(H341="CP Après-midi",#REF!,IF(H341="Férié",#REF!,IF(H341="Maternité",#REF!,0))))))))))))</f>
        <v>#REF!</v>
      </c>
      <c r="J341" s="145" t="e">
        <f>IF(H341="Demi CP",I341,IF(AND(H341="Déplacement",N341="Arrivée Chine",B341&gt;=#REF!,B341&lt;=#REF!),(D341-C341)+(F341-E341)-#REF!,IF(AND(H341="Déplacement",N341="Arrivée Chine",B341&gt;#REF!,B341&lt;#REF!),(D341-C341)+(F341-E341)-#REF!,IF(AND(H341="Déplacement",N341="Arrivée Chine",B341&gt;#REF!),(D341-C341)+(F341-E341)-#REF!,IF(AND(H341="Déplacement",((D341-C341)+(F341-E341))&lt;I341),I341,IF(AND(H341="Déplacement",N341="Arrivée Chine",B341&lt;#REF!),(D341-C341)+(F341-E341)-#REF!,IF(AND(H341="Déplacement",N341="Retour Chine",B341&gt;=#REF!,B341&lt;=#REF!),(D341-C341)+(F341-E341)+#REF!,IF(AND(H341="Déplacement",N341="Retour Chine",B341&gt;#REF!,B341&lt;#REF!),(D341-C341)+(F341-E341)+#REF!,IF(AND(H341="Déplacement",N341="Retour Chine",B341&gt;#REF!),(D341-C341)+(F341-E341)+#REF!,IF(AND(H341="Déplacement",((D341-C341)+(F341-E341))&lt;I341),I341,IF(AND(H341="Déplacement",N341="Retour Chine",B341&lt;#REF!),(D341-C341)+(F341-E341)+#REF!,(D341-C341)+(F341-E341))))))))))))</f>
        <v>#REF!</v>
      </c>
      <c r="K341" s="153" t="e">
        <f>IF(L341&gt;0,#REF!-L341,0)</f>
        <v>#REF!</v>
      </c>
      <c r="L341" s="154" t="e">
        <f>IF(OR(H341="Recup"),#REF!-J341,#REF!)</f>
        <v>#REF!</v>
      </c>
      <c r="M341" s="199"/>
      <c r="N341" s="200"/>
      <c r="O341" s="149" t="e">
        <f t="shared" si="26"/>
        <v>#REF!</v>
      </c>
      <c r="P341" s="150" t="str">
        <f t="shared" si="27"/>
        <v/>
      </c>
      <c r="Q341" s="361"/>
      <c r="R341" s="381"/>
      <c r="S341" s="201" t="s">
        <v>171</v>
      </c>
      <c r="T341" s="399"/>
      <c r="U341" s="386"/>
      <c r="V341" s="104">
        <v>0.5</v>
      </c>
      <c r="W341" s="98" t="e">
        <f>IF((Y340-43)&lt;0,0,(Y340-43))</f>
        <v>#REF!</v>
      </c>
      <c r="X341" s="105" t="s">
        <v>54</v>
      </c>
      <c r="Y341" s="106" t="e">
        <f>(Y340-Y339)-J345*24</f>
        <v>#REF!</v>
      </c>
      <c r="Z341" s="107" t="s">
        <v>55</v>
      </c>
      <c r="AB341" s="174" t="s">
        <v>54</v>
      </c>
      <c r="AC341" s="152" t="e">
        <f t="shared" si="31"/>
        <v>#REF!</v>
      </c>
    </row>
    <row r="342" spans="1:29" s="41" customFormat="1" ht="15.75" thickBot="1" x14ac:dyDescent="0.3">
      <c r="A342" s="143" t="s">
        <v>56</v>
      </c>
      <c r="B342" s="144">
        <v>43419</v>
      </c>
      <c r="C342" s="195">
        <v>0.375</v>
      </c>
      <c r="D342" s="196">
        <v>0.54166666666666663</v>
      </c>
      <c r="E342" s="196">
        <v>0.58333333333333337</v>
      </c>
      <c r="F342" s="197">
        <v>0.70833333333333337</v>
      </c>
      <c r="G342" s="378"/>
      <c r="H342" s="202" t="s">
        <v>44</v>
      </c>
      <c r="I342" s="146" t="e">
        <f>IF(H342="Normal",#REF!,IF(H342="Recup",#REF!,IF(H342="CP journée",#REF!,IF(H342="Enceinte",#REF!,IF(H342="temps partiel",#REF!,IF(H342="Sans solde",#REF!,IF(H342="Arrêt",#REF!,IF(H342="CP matin",#REF!,IF(H342="Déplacement",#REF!,IF(H342="CP Après-midi",#REF!,IF(H342="Férié",#REF!,IF(H342="Maternité",#REF!,0))))))))))))</f>
        <v>#REF!</v>
      </c>
      <c r="J342" s="145" t="e">
        <f>IF(H342="Demi CP",I342,IF(AND(H342="Déplacement",N342="Arrivée Chine",B342&gt;=#REF!,B342&lt;=#REF!),(D342-C342)+(F342-E342)-#REF!,IF(AND(H342="Déplacement",N342="Arrivée Chine",B342&gt;#REF!,B342&lt;#REF!),(D342-C342)+(F342-E342)-#REF!,IF(AND(H342="Déplacement",N342="Arrivée Chine",B342&gt;#REF!),(D342-C342)+(F342-E342)-#REF!,IF(AND(H342="Déplacement",((D342-C342)+(F342-E342))&lt;I342),I342,IF(AND(H342="Déplacement",N342="Arrivée Chine",B342&lt;#REF!),(D342-C342)+(F342-E342)-#REF!,IF(AND(H342="Déplacement",N342="Retour Chine",B342&gt;=#REF!,B342&lt;=#REF!),(D342-C342)+(F342-E342)+#REF!,IF(AND(H342="Déplacement",N342="Retour Chine",B342&gt;#REF!,B342&lt;#REF!),(D342-C342)+(F342-E342)+#REF!,IF(AND(H342="Déplacement",N342="Retour Chine",B342&gt;#REF!),(D342-C342)+(F342-E342)+#REF!,IF(AND(H342="Déplacement",((D342-C342)+(F342-E342))&lt;I342),I342,IF(AND(H342="Déplacement",N342="Retour Chine",B342&lt;#REF!),(D342-C342)+(F342-E342)+#REF!,(D342-C342)+(F342-E342))))))))))))</f>
        <v>#REF!</v>
      </c>
      <c r="K342" s="156" t="e">
        <f>IF(L342&gt;0,#REF!-L342,0)</f>
        <v>#REF!</v>
      </c>
      <c r="L342" s="157" t="e">
        <f>IF(OR(H342="Recup"),#REF!-J342,#REF!)</f>
        <v>#REF!</v>
      </c>
      <c r="M342" s="199"/>
      <c r="N342" s="200"/>
      <c r="O342" s="149" t="e">
        <f t="shared" si="26"/>
        <v>#REF!</v>
      </c>
      <c r="P342" s="150" t="str">
        <f t="shared" si="27"/>
        <v/>
      </c>
      <c r="Q342" s="361"/>
      <c r="R342" s="381"/>
      <c r="S342" s="201"/>
      <c r="T342" s="399"/>
      <c r="U342" s="386"/>
      <c r="V342" s="110">
        <v>1</v>
      </c>
      <c r="W342" s="98" t="e">
        <f>IF(M345="",J345*24,0)</f>
        <v>#REF!</v>
      </c>
      <c r="X342" s="111" t="s">
        <v>57</v>
      </c>
      <c r="Y342" s="112">
        <f>COUNTIF(H339:H343,"Arrêt")</f>
        <v>0</v>
      </c>
      <c r="Z342" s="107">
        <f>COUNTIF(H339:H343,"Férié")</f>
        <v>0</v>
      </c>
      <c r="AB342" s="175" t="s">
        <v>57</v>
      </c>
      <c r="AC342" s="152">
        <f t="shared" si="31"/>
        <v>0</v>
      </c>
    </row>
    <row r="343" spans="1:29" s="41" customFormat="1" ht="15.75" customHeight="1" thickBot="1" x14ac:dyDescent="0.3">
      <c r="A343" s="143" t="s">
        <v>58</v>
      </c>
      <c r="B343" s="144">
        <v>43420</v>
      </c>
      <c r="C343" s="195">
        <v>0.375</v>
      </c>
      <c r="D343" s="196">
        <v>0.54166666666666663</v>
      </c>
      <c r="E343" s="196">
        <v>0.58333333333333337</v>
      </c>
      <c r="F343" s="197">
        <v>0.70833333333333337</v>
      </c>
      <c r="G343" s="378"/>
      <c r="H343" s="198" t="s">
        <v>44</v>
      </c>
      <c r="I343" s="146" t="e">
        <f>IF(H343="Normal",#REF!,IF(H343="Recup",#REF!,IF(H343="CP journée",#REF!,IF(H343="Enceinte",#REF!,IF(H343="temps partiel",#REF!,IF(H343="Sans solde",#REF!,IF(H343="Arrêt",#REF!,IF(H343="CP matin",#REF!,IF(H343="Déplacement",#REF!,IF(H343="CP Après-midi",#REF!,IF(H343="Férié",#REF!,IF(H343="Maternité",#REF!,0))))))))))))</f>
        <v>#REF!</v>
      </c>
      <c r="J343" s="145" t="e">
        <f>IF(H343="Demi CP",I343,IF(AND(H343="Déplacement",N343="Arrivée Chine",B343&gt;=#REF!,B343&lt;=#REF!),(D343-C343)+(F343-E343)-#REF!,IF(AND(H343="Déplacement",N343="Arrivée Chine",B343&gt;#REF!,B343&lt;#REF!),(D343-C343)+(F343-E343)-#REF!,IF(AND(H343="Déplacement",N343="Arrivée Chine",B343&gt;#REF!),(D343-C343)+(F343-E343)-#REF!,IF(AND(H343="Déplacement",((D343-C343)+(F343-E343))&lt;I343),I343,IF(AND(H343="Déplacement",N343="Arrivée Chine",B343&lt;#REF!),(D343-C343)+(F343-E343)-#REF!,IF(AND(H343="Déplacement",N343="Retour Chine",B343&gt;=#REF!,B343&lt;=#REF!),(D343-C343)+(F343-E343)+#REF!,IF(AND(H343="Déplacement",N343="Retour Chine",B343&gt;#REF!,B343&lt;#REF!),(D343-C343)+(F343-E343)+#REF!,IF(AND(H343="Déplacement",N343="Retour Chine",B343&gt;#REF!),(D343-C343)+(F343-E343)+#REF!,IF(AND(H343="Déplacement",((D343-C343)+(F343-E343))&lt;I343),I343,IF(AND(H343="Déplacement",N343="Retour Chine",B343&lt;#REF!),(D343-C343)+(F343-E343)+#REF!,(D343-C343)+(F343-E343))))))))))))</f>
        <v>#REF!</v>
      </c>
      <c r="K343" s="153" t="e">
        <f>IF(L343&gt;0,#REF!-L343,0)</f>
        <v>#REF!</v>
      </c>
      <c r="L343" s="154" t="e">
        <f>IF(OR(H343="Recup"),#REF!-J343,#REF!)</f>
        <v>#REF!</v>
      </c>
      <c r="M343" s="199"/>
      <c r="N343" s="200"/>
      <c r="O343" s="149" t="e">
        <f t="shared" si="26"/>
        <v>#REF!</v>
      </c>
      <c r="P343" s="150" t="str">
        <f t="shared" si="27"/>
        <v/>
      </c>
      <c r="Q343" s="361"/>
      <c r="R343" s="381"/>
      <c r="S343" s="201"/>
      <c r="T343" s="399"/>
      <c r="U343" s="386"/>
      <c r="V343" s="113" t="s">
        <v>3</v>
      </c>
      <c r="W343" s="114" t="e">
        <f>IF(G339="Enceinte",(SUM(L339:L343))-COUNTIF(H339:H343,"Recup")*#REF!,SUM(L339:L343))</f>
        <v>#REF!</v>
      </c>
      <c r="X343" s="115" t="s">
        <v>59</v>
      </c>
      <c r="Y343" s="116">
        <f>COUNTIF(H339:H343,"sans solde")</f>
        <v>0</v>
      </c>
      <c r="Z343" s="328" t="s">
        <v>148</v>
      </c>
      <c r="AB343" s="176" t="s">
        <v>59</v>
      </c>
      <c r="AC343" s="152">
        <f t="shared" si="31"/>
        <v>0</v>
      </c>
    </row>
    <row r="344" spans="1:29" s="41" customFormat="1" x14ac:dyDescent="0.25">
      <c r="A344" s="143" t="s">
        <v>60</v>
      </c>
      <c r="B344" s="144">
        <v>43421</v>
      </c>
      <c r="C344" s="203"/>
      <c r="D344" s="204"/>
      <c r="E344" s="204"/>
      <c r="F344" s="205"/>
      <c r="G344" s="378"/>
      <c r="H344" s="206"/>
      <c r="I344" s="146">
        <f>IF(H344="Normal",#REF!,IF(H344="Recup",#REF!,IF(H344="CP journée",#REF!,IF(H344="Enceinte",#REF!,IF(H344="temps partiel",#REF!,IF(H344="Sans solde",#REF!,IF(H344="Arrêt",#REF!,IF(H344="CP matin",#REF!,IF(H344="Déplacement",#REF!,IF(H344="CP Après-midi",#REF!,IF(H344="Férié",#REF!,IF(H344="Maternité",#REF!,0))))))))))))</f>
        <v>0</v>
      </c>
      <c r="J344" s="145" t="e">
        <f>IF(H344="Demi CP",I344,IF(AND(H344="Déplacement",N344="Arrivée Chine",B344&gt;=#REF!,B344&lt;=#REF!),(D344-C344)+(F344-E344)-#REF!,IF(AND(H344="Déplacement",N344="Arrivée Chine",B344&gt;#REF!,B344&lt;#REF!),(D344-C344)+(F344-E344)-#REF!,IF(AND(H344="Déplacement",N344="Arrivée Chine",B344&gt;#REF!),(D344-C344)+(F344-E344)-#REF!,IF(AND(H344="Déplacement",((D344-C344)+(F344-E344))&lt;I344),I344,IF(AND(H344="Déplacement",N344="Arrivée Chine",B344&lt;#REF!),(D344-C344)+(F344-E344)-#REF!,IF(AND(H344="Déplacement",N344="Retour Chine",B344&gt;=#REF!,B344&lt;=#REF!),(D344-C344)+(F344-E344)+#REF!,IF(AND(H344="Déplacement",N344="Retour Chine",B344&gt;#REF!,B344&lt;#REF!),(D344-C344)+(F344-E344)+#REF!,IF(AND(H344="Déplacement",N344="Retour Chine",B344&gt;#REF!),(D344-C344)+(F344-E344)+#REF!,IF(AND(H344="Déplacement",((D344-C344)+(F344-E344))&lt;I344),I344,IF(AND(H344="Déplacement",N344="Retour Chine",B344&lt;#REF!),(D344-C344)+(F344-E344)+#REF!,(D344-C344)+(F344-E344))))))))))))</f>
        <v>#REF!</v>
      </c>
      <c r="K344" s="161" t="e">
        <f>IF(L344&gt;0,#REF!-L344,0)</f>
        <v>#REF!</v>
      </c>
      <c r="L344" s="162" t="e">
        <f>IF(OR(H344="Recup"),#REF!-J344,#REF!)</f>
        <v>#REF!</v>
      </c>
      <c r="M344" s="199"/>
      <c r="N344" s="200"/>
      <c r="O344" s="149" t="e">
        <f t="shared" ref="O344:O387" si="32">IF(AND(J344&gt;I344,M344="France"),J344-I344,IF(AND(J344&gt;I344,M344="Chine"),J344-I344,0))</f>
        <v>#REF!</v>
      </c>
      <c r="P344" s="150" t="str">
        <f t="shared" ref="P344:P387" si="33">IF(M344="Chine",((J344-I344)*24)*0.75,IF(M344="France",((J344-I344)*24)*0.5,""))</f>
        <v/>
      </c>
      <c r="Q344" s="361"/>
      <c r="R344" s="381"/>
      <c r="S344" s="201"/>
      <c r="T344" s="399"/>
      <c r="U344" s="386"/>
      <c r="V344" s="119" t="s">
        <v>61</v>
      </c>
      <c r="W344" s="120" t="e">
        <f>IF(AND(G339="Temps partiel",Y341&gt;0),Y341-W345-W341-W342,0)</f>
        <v>#REF!</v>
      </c>
      <c r="X344" s="121" t="s">
        <v>62</v>
      </c>
      <c r="Y344" s="122">
        <f>COUNTIF(H339:H343,"CP journée")+(COUNTIF(H339:H343,"CP matin"))/2+(COUNTIF(H339:H343,"CP Après-midi"))/2</f>
        <v>0</v>
      </c>
      <c r="Z344" s="329"/>
      <c r="AB344" s="177" t="s">
        <v>62</v>
      </c>
      <c r="AC344" s="152">
        <f t="shared" si="31"/>
        <v>0</v>
      </c>
    </row>
    <row r="345" spans="1:29" s="41" customFormat="1" ht="15.75" thickBot="1" x14ac:dyDescent="0.3">
      <c r="A345" s="164" t="s">
        <v>64</v>
      </c>
      <c r="B345" s="165">
        <v>43422</v>
      </c>
      <c r="C345" s="207"/>
      <c r="D345" s="208"/>
      <c r="E345" s="208"/>
      <c r="F345" s="209"/>
      <c r="G345" s="379"/>
      <c r="H345" s="210"/>
      <c r="I345" s="166">
        <f>IF(H345="Normal",#REF!,IF(H345="Recup",#REF!,IF(H345="CP journée",#REF!,IF(H345="Enceinte",#REF!,IF(H345="temps partiel",#REF!,IF(H345="Sans solde",#REF!,IF(H345="Arrêt",#REF!,IF(H345="CP matin",#REF!,IF(H345="Déplacement",#REF!,IF(H345="CP Après-midi",#REF!,IF(H345="Férié",#REF!,IF(H345="Maternité",#REF!,0))))))))))))</f>
        <v>0</v>
      </c>
      <c r="J345" s="167" t="e">
        <f>IF(H345="Demi CP",I345,IF(AND(H345="Déplacement",N345="Arrivée Chine",B345&gt;=#REF!,B345&lt;=#REF!),(D345-C345)+(F345-E345)-#REF!,IF(AND(H345="Déplacement",N345="Arrivée Chine",B345&gt;#REF!,B345&lt;#REF!),(D345-C345)+(F345-E345)-#REF!,IF(AND(H345="Déplacement",N345="Arrivée Chine",B345&gt;#REF!),(D345-C345)+(F345-E345)-#REF!,IF(AND(H345="Déplacement",((D345-C345)+(F345-E345))&lt;I345),I345,IF(AND(H345="Déplacement",N345="Arrivée Chine",B345&lt;#REF!),(D345-C345)+(F345-E345)-#REF!,IF(AND(H345="Déplacement",N345="Retour Chine",B345&gt;=#REF!,B345&lt;=#REF!),(D345-C345)+(F345-E345)+#REF!,IF(AND(H345="Déplacement",N345="Retour Chine",B345&gt;#REF!,B345&lt;#REF!),(D345-C345)+(F345-E345)+#REF!,IF(AND(H345="Déplacement",N345="Retour Chine",B345&gt;#REF!),(D345-C345)+(F345-E345)+#REF!,IF(AND(H345="Déplacement",((D345-C345)+(F345-E345))&lt;I345),I345,IF(AND(H345="Déplacement",N345="Retour Chine",B345&lt;#REF!),(D345-C345)+(F345-E345)+#REF!,(D345-C345)+(F345-E345))))))))))))</f>
        <v>#REF!</v>
      </c>
      <c r="K345" s="168" t="e">
        <f>IF(L345&gt;0,#REF!-L345,0)</f>
        <v>#REF!</v>
      </c>
      <c r="L345" s="169" t="e">
        <f>IF(OR(H345="Recup"),#REF!-J345,#REF!)</f>
        <v>#REF!</v>
      </c>
      <c r="M345" s="211"/>
      <c r="N345" s="212"/>
      <c r="O345" s="170" t="e">
        <f t="shared" si="32"/>
        <v>#REF!</v>
      </c>
      <c r="P345" s="171" t="str">
        <f t="shared" si="33"/>
        <v/>
      </c>
      <c r="Q345" s="362"/>
      <c r="R345" s="382"/>
      <c r="S345" s="213"/>
      <c r="T345" s="399"/>
      <c r="U345" s="387"/>
      <c r="V345" s="129" t="s">
        <v>65</v>
      </c>
      <c r="W345" s="130" t="e">
        <f>IF(AND(G339="Temps partiel",Y341&gt;3),Y341-3-W341-W342,0)</f>
        <v>#REF!</v>
      </c>
      <c r="X345" s="131" t="s">
        <v>66</v>
      </c>
      <c r="Y345" s="132" t="e">
        <f>W339+(W340*1.25)+(W341*1.5)+(W342*2)+(W344*1.1)+(W345*1.25)</f>
        <v>#REF!</v>
      </c>
      <c r="Z345" s="294" t="e">
        <f>IF(SUM(J339:J345)*24-SUM(I339:I345)*24&lt;0,(SUM(J339:J345)*24-SUM(I339:I345)*24),0)</f>
        <v>#REF!</v>
      </c>
      <c r="AB345" s="178" t="s">
        <v>50</v>
      </c>
      <c r="AC345" s="152">
        <f>Z326+Z333+Z340+Z347</f>
        <v>0</v>
      </c>
    </row>
    <row r="346" spans="1:29" s="41" customFormat="1" ht="30" customHeight="1" x14ac:dyDescent="0.25">
      <c r="A346" s="133" t="s">
        <v>43</v>
      </c>
      <c r="B346" s="134">
        <v>43423</v>
      </c>
      <c r="C346" s="188">
        <v>0.375</v>
      </c>
      <c r="D346" s="189">
        <v>0.54166666666666663</v>
      </c>
      <c r="E346" s="189">
        <v>0.58333333333333337</v>
      </c>
      <c r="F346" s="190">
        <v>0.70833333333333337</v>
      </c>
      <c r="G346" s="377"/>
      <c r="H346" s="191" t="s">
        <v>44</v>
      </c>
      <c r="I346" s="136" t="e">
        <f>IF(H346="Normal",#REF!,IF(H346="Recup",#REF!,IF(H346="CP journée",#REF!,IF(H346="Enceinte",#REF!,IF(H346="temps partiel",#REF!,IF(H346="Sans solde",#REF!,IF(H346="Arrêt",#REF!,IF(H346="CP matin",#REF!,IF(H346="Déplacement",#REF!,IF(H346="CP Après-midi",#REF!,IF(H346="Férié",#REF!,IF(H346="Maternité",#REF!,0))))))))))))</f>
        <v>#REF!</v>
      </c>
      <c r="J346" s="135" t="e">
        <f>IF(H346="Demi CP",I346,IF(AND(H346="Déplacement",N346="Arrivée Chine",B346&gt;=#REF!,B346&lt;=#REF!),(D346-C346)+(F346-E346)-#REF!,IF(AND(H346="Déplacement",N346="Arrivée Chine",B346&gt;#REF!,B346&lt;#REF!),(D346-C346)+(F346-E346)-#REF!,IF(AND(H346="Déplacement",N346="Arrivée Chine",B346&gt;#REF!),(D346-C346)+(F346-E346)-#REF!,IF(AND(H346="Déplacement",((D346-C346)+(F346-E346))&lt;I346),I346,IF(AND(H346="Déplacement",N346="Arrivée Chine",B346&lt;#REF!),(D346-C346)+(F346-E346)-#REF!,IF(AND(H346="Déplacement",N346="Retour Chine",B346&gt;=#REF!,B346&lt;=#REF!),(D346-C346)+(F346-E346)+#REF!,IF(AND(H346="Déplacement",N346="Retour Chine",B346&gt;#REF!,B346&lt;#REF!),(D346-C346)+(F346-E346)+#REF!,IF(AND(H346="Déplacement",N346="Retour Chine",B346&gt;#REF!),(D346-C346)+(F346-E346)+#REF!,IF(AND(H346="Déplacement",((D346-C346)+(F346-E346))&lt;I346),I346,IF(AND(H346="Déplacement",N346="Retour Chine",B346&lt;#REF!),(D346-C346)+(F346-E346)+#REF!,(D346-C346)+(F346-E346))))))))))))</f>
        <v>#REF!</v>
      </c>
      <c r="K346" s="137" t="e">
        <f>IF(L346&gt;0,#REF!-L346,0)</f>
        <v>#REF!</v>
      </c>
      <c r="L346" s="138" t="e">
        <f>IF(OR(H346="Recup"),#REF!-J346,#REF!)</f>
        <v>#REF!</v>
      </c>
      <c r="M346" s="192"/>
      <c r="N346" s="193"/>
      <c r="O346" s="139" t="e">
        <f t="shared" si="32"/>
        <v>#REF!</v>
      </c>
      <c r="P346" s="140" t="str">
        <f t="shared" si="33"/>
        <v/>
      </c>
      <c r="Q346" s="360" t="s">
        <v>45</v>
      </c>
      <c r="R346" s="380" t="s">
        <v>46</v>
      </c>
      <c r="S346" s="194" t="s">
        <v>202</v>
      </c>
      <c r="T346" s="398" t="s">
        <v>128</v>
      </c>
      <c r="U346" s="385" t="s">
        <v>133</v>
      </c>
      <c r="V346" s="86" t="s">
        <v>49</v>
      </c>
      <c r="W346" s="87" t="e">
        <f>IF(AND(G346="",(Y348)&gt;0),Y348-W347-W348,IF(AND(G346="Enceinte",(Y348)&gt;0),Y348-W347-W348,0))</f>
        <v>#REF!</v>
      </c>
      <c r="X346" s="88" t="s">
        <v>34</v>
      </c>
      <c r="Y346" s="89" t="e">
        <f>(SUM(I346:I350)*24+SUM(K346:K350)*24)</f>
        <v>#REF!</v>
      </c>
      <c r="Z346" s="90" t="s">
        <v>50</v>
      </c>
      <c r="AB346" s="179"/>
      <c r="AC346" s="179"/>
    </row>
    <row r="347" spans="1:29" s="41" customFormat="1" ht="15.75" thickBot="1" x14ac:dyDescent="0.3">
      <c r="A347" s="143" t="s">
        <v>51</v>
      </c>
      <c r="B347" s="144">
        <v>43424</v>
      </c>
      <c r="C347" s="195">
        <v>0.375</v>
      </c>
      <c r="D347" s="196">
        <v>0.54166666666666663</v>
      </c>
      <c r="E347" s="196">
        <v>0.58333333333333337</v>
      </c>
      <c r="F347" s="197">
        <v>0.72916666666666663</v>
      </c>
      <c r="G347" s="378"/>
      <c r="H347" s="198" t="s">
        <v>44</v>
      </c>
      <c r="I347" s="146" t="e">
        <f>IF(H347="Normal",#REF!,IF(H347="Recup",#REF!,IF(H347="CP journée",#REF!,IF(H347="Enceinte",#REF!,IF(H347="temps partiel",#REF!,IF(H347="Sans solde",#REF!,IF(H347="Arrêt",#REF!,IF(H347="CP matin",#REF!,IF(H347="Déplacement",#REF!,IF(H347="CP Après-midi",#REF!,IF(H347="Férié",#REF!,IF(H347="Maternité",#REF!,0))))))))))))</f>
        <v>#REF!</v>
      </c>
      <c r="J347" s="145" t="e">
        <f>IF(H347="Demi CP",I347,IF(AND(H347="Déplacement",N347="Arrivée Chine",B347&gt;=#REF!,B347&lt;=#REF!),(D347-C347)+(F347-E347)-#REF!,IF(AND(H347="Déplacement",N347="Arrivée Chine",B347&gt;#REF!,B347&lt;#REF!),(D347-C347)+(F347-E347)-#REF!,IF(AND(H347="Déplacement",N347="Arrivée Chine",B347&gt;#REF!),(D347-C347)+(F347-E347)-#REF!,IF(AND(H347="Déplacement",((D347-C347)+(F347-E347))&lt;I347),I347,IF(AND(H347="Déplacement",N347="Arrivée Chine",B347&lt;#REF!),(D347-C347)+(F347-E347)-#REF!,IF(AND(H347="Déplacement",N347="Retour Chine",B347&gt;=#REF!,B347&lt;=#REF!),(D347-C347)+(F347-E347)+#REF!,IF(AND(H347="Déplacement",N347="Retour Chine",B347&gt;#REF!,B347&lt;#REF!),(D347-C347)+(F347-E347)+#REF!,IF(AND(H347="Déplacement",N347="Retour Chine",B347&gt;#REF!),(D347-C347)+(F347-E347)+#REF!,IF(AND(H347="Déplacement",((D347-C347)+(F347-E347))&lt;I347),I347,IF(AND(H347="Déplacement",N347="Retour Chine",B347&lt;#REF!),(D347-C347)+(F347-E347)+#REF!,(D347-C347)+(F347-E347))))))))))))</f>
        <v>#REF!</v>
      </c>
      <c r="K347" s="147" t="e">
        <f>IF(L347&gt;0,#REF!-L347,0)</f>
        <v>#REF!</v>
      </c>
      <c r="L347" s="148" t="e">
        <f>IF(OR(H347="Recup"),#REF!-J347,#REF!)</f>
        <v>#REF!</v>
      </c>
      <c r="M347" s="199"/>
      <c r="N347" s="200"/>
      <c r="O347" s="149" t="e">
        <f t="shared" si="32"/>
        <v>#REF!</v>
      </c>
      <c r="P347" s="150" t="str">
        <f t="shared" si="33"/>
        <v/>
      </c>
      <c r="Q347" s="361"/>
      <c r="R347" s="381"/>
      <c r="S347" s="201" t="s">
        <v>203</v>
      </c>
      <c r="T347" s="399"/>
      <c r="U347" s="386"/>
      <c r="V347" s="97" t="s">
        <v>52</v>
      </c>
      <c r="W347" s="98" t="e">
        <f>IF(AND(G346="",(Y347-35)&gt;0),(Y347-35-W348-W349),IF(AND(G346="Enceinte",(Y347-35)&gt;0),(Y347-35-W348-W349),0))</f>
        <v>#REF!</v>
      </c>
      <c r="X347" s="99" t="s">
        <v>35</v>
      </c>
      <c r="Y347" s="100" t="e">
        <f>(SUM(J346:J352))*24-(SUM(O346:O352))*24</f>
        <v>#REF!</v>
      </c>
      <c r="Z347" s="101">
        <f>SUM(P346:P352)</f>
        <v>0</v>
      </c>
      <c r="AB347" s="394" t="s">
        <v>70</v>
      </c>
      <c r="AC347" s="392" t="e">
        <f>Y331+Y338+Y345+Y352</f>
        <v>#REF!</v>
      </c>
    </row>
    <row r="348" spans="1:29" s="41" customFormat="1" ht="15.75" thickBot="1" x14ac:dyDescent="0.3">
      <c r="A348" s="143" t="s">
        <v>53</v>
      </c>
      <c r="B348" s="144">
        <v>43425</v>
      </c>
      <c r="C348" s="195">
        <v>0.375</v>
      </c>
      <c r="D348" s="196">
        <v>0.54166666666666663</v>
      </c>
      <c r="E348" s="196">
        <v>0.58333333333333337</v>
      </c>
      <c r="F348" s="197">
        <v>0.70833333333333337</v>
      </c>
      <c r="G348" s="378"/>
      <c r="H348" s="198" t="s">
        <v>44</v>
      </c>
      <c r="I348" s="146" t="e">
        <f>IF(H348="Normal",#REF!,IF(H348="Recup",#REF!,IF(H348="CP journée",#REF!,IF(H348="Enceinte",#REF!,IF(H348="temps partiel",#REF!,IF(H348="Sans solde",#REF!,IF(H348="Arrêt",#REF!,IF(H348="CP matin",#REF!,IF(H348="Déplacement",#REF!,IF(H348="CP Après-midi",#REF!,IF(H348="Férié",#REF!,IF(H348="Maternité",#REF!,0))))))))))))</f>
        <v>#REF!</v>
      </c>
      <c r="J348" s="145" t="e">
        <f>IF(H348="Demi CP",I348,IF(AND(H348="Déplacement",N348="Arrivée Chine",B348&gt;=#REF!,B348&lt;=#REF!),(D348-C348)+(F348-E348)-#REF!,IF(AND(H348="Déplacement",N348="Arrivée Chine",B348&gt;#REF!,B348&lt;#REF!),(D348-C348)+(F348-E348)-#REF!,IF(AND(H348="Déplacement",N348="Arrivée Chine",B348&gt;#REF!),(D348-C348)+(F348-E348)-#REF!,IF(AND(H348="Déplacement",((D348-C348)+(F348-E348))&lt;I348),I348,IF(AND(H348="Déplacement",N348="Arrivée Chine",B348&lt;#REF!),(D348-C348)+(F348-E348)-#REF!,IF(AND(H348="Déplacement",N348="Retour Chine",B348&gt;=#REF!,B348&lt;=#REF!),(D348-C348)+(F348-E348)+#REF!,IF(AND(H348="Déplacement",N348="Retour Chine",B348&gt;#REF!,B348&lt;#REF!),(D348-C348)+(F348-E348)+#REF!,IF(AND(H348="Déplacement",N348="Retour Chine",B348&gt;#REF!),(D348-C348)+(F348-E348)+#REF!,IF(AND(H348="Déplacement",((D348-C348)+(F348-E348))&lt;I348),I348,IF(AND(H348="Déplacement",N348="Retour Chine",B348&lt;#REF!),(D348-C348)+(F348-E348)+#REF!,(D348-C348)+(F348-E348))))))))))))</f>
        <v>#REF!</v>
      </c>
      <c r="K348" s="153" t="e">
        <f>IF(L348&gt;0,#REF!-L348,0)</f>
        <v>#REF!</v>
      </c>
      <c r="L348" s="154" t="e">
        <f>IF(OR(H348="Recup"),#REF!-J348,#REF!)</f>
        <v>#REF!</v>
      </c>
      <c r="M348" s="199"/>
      <c r="N348" s="200"/>
      <c r="O348" s="149" t="e">
        <f t="shared" si="32"/>
        <v>#REF!</v>
      </c>
      <c r="P348" s="150" t="str">
        <f t="shared" si="33"/>
        <v/>
      </c>
      <c r="Q348" s="361"/>
      <c r="R348" s="381"/>
      <c r="S348" s="201"/>
      <c r="T348" s="399"/>
      <c r="U348" s="386"/>
      <c r="V348" s="104">
        <v>0.5</v>
      </c>
      <c r="W348" s="98" t="e">
        <f>IF((Y347-43)&lt;0,0,(Y347-43))</f>
        <v>#REF!</v>
      </c>
      <c r="X348" s="105" t="s">
        <v>54</v>
      </c>
      <c r="Y348" s="106" t="e">
        <f>(Y347-Y346)-J352*24</f>
        <v>#REF!</v>
      </c>
      <c r="Z348" s="107" t="s">
        <v>55</v>
      </c>
      <c r="AB348" s="395"/>
      <c r="AC348" s="393"/>
    </row>
    <row r="349" spans="1:29" s="41" customFormat="1" ht="15.75" thickBot="1" x14ac:dyDescent="0.3">
      <c r="A349" s="143" t="s">
        <v>56</v>
      </c>
      <c r="B349" s="144">
        <v>43426</v>
      </c>
      <c r="C349" s="195">
        <v>0.375</v>
      </c>
      <c r="D349" s="196">
        <v>0.54166666666666663</v>
      </c>
      <c r="E349" s="196">
        <v>0.58333333333333337</v>
      </c>
      <c r="F349" s="197">
        <v>0.70833333333333337</v>
      </c>
      <c r="G349" s="378"/>
      <c r="H349" s="202" t="s">
        <v>44</v>
      </c>
      <c r="I349" s="146" t="e">
        <f>IF(H349="Normal",#REF!,IF(H349="Recup",#REF!,IF(H349="CP journée",#REF!,IF(H349="Enceinte",#REF!,IF(H349="temps partiel",#REF!,IF(H349="Sans solde",#REF!,IF(H349="Arrêt",#REF!,IF(H349="CP matin",#REF!,IF(H349="Déplacement",#REF!,IF(H349="CP Après-midi",#REF!,IF(H349="Férié",#REF!,IF(H349="Maternité",#REF!,0))))))))))))</f>
        <v>#REF!</v>
      </c>
      <c r="J349" s="145" t="e">
        <f>IF(H349="Demi CP",I349,IF(AND(H349="Déplacement",N349="Arrivée Chine",B349&gt;=#REF!,B349&lt;=#REF!),(D349-C349)+(F349-E349)-#REF!,IF(AND(H349="Déplacement",N349="Arrivée Chine",B349&gt;#REF!,B349&lt;#REF!),(D349-C349)+(F349-E349)-#REF!,IF(AND(H349="Déplacement",N349="Arrivée Chine",B349&gt;#REF!),(D349-C349)+(F349-E349)-#REF!,IF(AND(H349="Déplacement",((D349-C349)+(F349-E349))&lt;I349),I349,IF(AND(H349="Déplacement",N349="Arrivée Chine",B349&lt;#REF!),(D349-C349)+(F349-E349)-#REF!,IF(AND(H349="Déplacement",N349="Retour Chine",B349&gt;=#REF!,B349&lt;=#REF!),(D349-C349)+(F349-E349)+#REF!,IF(AND(H349="Déplacement",N349="Retour Chine",B349&gt;#REF!,B349&lt;#REF!),(D349-C349)+(F349-E349)+#REF!,IF(AND(H349="Déplacement",N349="Retour Chine",B349&gt;#REF!),(D349-C349)+(F349-E349)+#REF!,IF(AND(H349="Déplacement",((D349-C349)+(F349-E349))&lt;I349),I349,IF(AND(H349="Déplacement",N349="Retour Chine",B349&lt;#REF!),(D349-C349)+(F349-E349)+#REF!,(D349-C349)+(F349-E349))))))))))))</f>
        <v>#REF!</v>
      </c>
      <c r="K349" s="156" t="e">
        <f>IF(L349&gt;0,#REF!-L349,0)</f>
        <v>#REF!</v>
      </c>
      <c r="L349" s="157" t="e">
        <f>IF(OR(H349="Recup"),#REF!-J349,#REF!)</f>
        <v>#REF!</v>
      </c>
      <c r="M349" s="199"/>
      <c r="N349" s="200"/>
      <c r="O349" s="149" t="e">
        <f t="shared" si="32"/>
        <v>#REF!</v>
      </c>
      <c r="P349" s="150" t="str">
        <f t="shared" si="33"/>
        <v/>
      </c>
      <c r="Q349" s="361"/>
      <c r="R349" s="381"/>
      <c r="S349" s="201"/>
      <c r="T349" s="399"/>
      <c r="U349" s="386"/>
      <c r="V349" s="110">
        <v>1</v>
      </c>
      <c r="W349" s="98" t="e">
        <f>IF(M352="",J352*24,0)</f>
        <v>#REF!</v>
      </c>
      <c r="X349" s="111" t="s">
        <v>57</v>
      </c>
      <c r="Y349" s="112">
        <f>COUNTIF(H346:H350,"Arrêt")</f>
        <v>0</v>
      </c>
      <c r="Z349" s="107">
        <f>COUNTIF(H346:H350,"Férié")</f>
        <v>0</v>
      </c>
    </row>
    <row r="350" spans="1:29" s="41" customFormat="1" ht="15.75" customHeight="1" thickBot="1" x14ac:dyDescent="0.3">
      <c r="A350" s="143" t="s">
        <v>58</v>
      </c>
      <c r="B350" s="144">
        <v>43427</v>
      </c>
      <c r="C350" s="195">
        <v>0.375</v>
      </c>
      <c r="D350" s="196">
        <v>0.54166666666666663</v>
      </c>
      <c r="E350" s="196">
        <v>0.58333333333333337</v>
      </c>
      <c r="F350" s="197">
        <v>0.70833333333333337</v>
      </c>
      <c r="G350" s="378"/>
      <c r="H350" s="198" t="s">
        <v>44</v>
      </c>
      <c r="I350" s="146" t="e">
        <f>IF(H350="Normal",#REF!,IF(H350="Recup",#REF!,IF(H350="CP journée",#REF!,IF(H350="Enceinte",#REF!,IF(H350="temps partiel",#REF!,IF(H350="Sans solde",#REF!,IF(H350="Arrêt",#REF!,IF(H350="CP matin",#REF!,IF(H350="Déplacement",#REF!,IF(H350="CP Après-midi",#REF!,IF(H350="Férié",#REF!,IF(H350="Maternité",#REF!,0))))))))))))</f>
        <v>#REF!</v>
      </c>
      <c r="J350" s="145" t="e">
        <f>IF(H350="Demi CP",I350,IF(AND(H350="Déplacement",N350="Arrivée Chine",B350&gt;=#REF!,B350&lt;=#REF!),(D350-C350)+(F350-E350)-#REF!,IF(AND(H350="Déplacement",N350="Arrivée Chine",B350&gt;#REF!,B350&lt;#REF!),(D350-C350)+(F350-E350)-#REF!,IF(AND(H350="Déplacement",N350="Arrivée Chine",B350&gt;#REF!),(D350-C350)+(F350-E350)-#REF!,IF(AND(H350="Déplacement",((D350-C350)+(F350-E350))&lt;I350),I350,IF(AND(H350="Déplacement",N350="Arrivée Chine",B350&lt;#REF!),(D350-C350)+(F350-E350)-#REF!,IF(AND(H350="Déplacement",N350="Retour Chine",B350&gt;=#REF!,B350&lt;=#REF!),(D350-C350)+(F350-E350)+#REF!,IF(AND(H350="Déplacement",N350="Retour Chine",B350&gt;#REF!,B350&lt;#REF!),(D350-C350)+(F350-E350)+#REF!,IF(AND(H350="Déplacement",N350="Retour Chine",B350&gt;#REF!),(D350-C350)+(F350-E350)+#REF!,IF(AND(H350="Déplacement",((D350-C350)+(F350-E350))&lt;I350),I350,IF(AND(H350="Déplacement",N350="Retour Chine",B350&lt;#REF!),(D350-C350)+(F350-E350)+#REF!,(D350-C350)+(F350-E350))))))))))))</f>
        <v>#REF!</v>
      </c>
      <c r="K350" s="153" t="e">
        <f>IF(L350&gt;0,#REF!-L350,0)</f>
        <v>#REF!</v>
      </c>
      <c r="L350" s="154" t="e">
        <f>IF(OR(H350="Recup"),#REF!-J350,#REF!)</f>
        <v>#REF!</v>
      </c>
      <c r="M350" s="199"/>
      <c r="N350" s="200"/>
      <c r="O350" s="149" t="e">
        <f t="shared" si="32"/>
        <v>#REF!</v>
      </c>
      <c r="P350" s="150" t="str">
        <f t="shared" si="33"/>
        <v/>
      </c>
      <c r="Q350" s="361"/>
      <c r="R350" s="381"/>
      <c r="S350" s="201"/>
      <c r="T350" s="399"/>
      <c r="U350" s="386"/>
      <c r="V350" s="113" t="s">
        <v>3</v>
      </c>
      <c r="W350" s="114" t="e">
        <f>IF(G346="Enceinte",(SUM(L346:L350))-COUNTIF(H346:H350,"Recup")*#REF!,SUM(L346:L350))</f>
        <v>#REF!</v>
      </c>
      <c r="X350" s="115" t="s">
        <v>59</v>
      </c>
      <c r="Y350" s="116">
        <f>COUNTIF(H346:H350,"sans solde")</f>
        <v>0</v>
      </c>
      <c r="Z350" s="328" t="s">
        <v>148</v>
      </c>
    </row>
    <row r="351" spans="1:29" s="41" customFormat="1" x14ac:dyDescent="0.25">
      <c r="A351" s="143" t="s">
        <v>60</v>
      </c>
      <c r="B351" s="144">
        <v>43428</v>
      </c>
      <c r="C351" s="203"/>
      <c r="D351" s="204"/>
      <c r="E351" s="204"/>
      <c r="F351" s="205"/>
      <c r="G351" s="378"/>
      <c r="H351" s="206"/>
      <c r="I351" s="146">
        <f>IF(H351="Normal",#REF!,IF(H351="Recup",#REF!,IF(H351="CP journée",#REF!,IF(H351="Enceinte",#REF!,IF(H351="temps partiel",#REF!,IF(H351="Sans solde",#REF!,IF(H351="Arrêt",#REF!,IF(H351="CP matin",#REF!,IF(H351="Déplacement",#REF!,IF(H351="CP Après-midi",#REF!,IF(H351="Férié",#REF!,IF(H351="Maternité",#REF!,0))))))))))))</f>
        <v>0</v>
      </c>
      <c r="J351" s="145" t="e">
        <f>IF(H351="Demi CP",I351,IF(AND(H351="Déplacement",N351="Arrivée Chine",B351&gt;=#REF!,B351&lt;=#REF!),(D351-C351)+(F351-E351)-#REF!,IF(AND(H351="Déplacement",N351="Arrivée Chine",B351&gt;#REF!,B351&lt;#REF!),(D351-C351)+(F351-E351)-#REF!,IF(AND(H351="Déplacement",N351="Arrivée Chine",B351&gt;#REF!),(D351-C351)+(F351-E351)-#REF!,IF(AND(H351="Déplacement",((D351-C351)+(F351-E351))&lt;I351),I351,IF(AND(H351="Déplacement",N351="Arrivée Chine",B351&lt;#REF!),(D351-C351)+(F351-E351)-#REF!,IF(AND(H351="Déplacement",N351="Retour Chine",B351&gt;=#REF!,B351&lt;=#REF!),(D351-C351)+(F351-E351)+#REF!,IF(AND(H351="Déplacement",N351="Retour Chine",B351&gt;#REF!,B351&lt;#REF!),(D351-C351)+(F351-E351)+#REF!,IF(AND(H351="Déplacement",N351="Retour Chine",B351&gt;#REF!),(D351-C351)+(F351-E351)+#REF!,IF(AND(H351="Déplacement",((D351-C351)+(F351-E351))&lt;I351),I351,IF(AND(H351="Déplacement",N351="Retour Chine",B351&lt;#REF!),(D351-C351)+(F351-E351)+#REF!,(D351-C351)+(F351-E351))))))))))))</f>
        <v>#REF!</v>
      </c>
      <c r="K351" s="161" t="e">
        <f>IF(L351&gt;0,#REF!-L351,0)</f>
        <v>#REF!</v>
      </c>
      <c r="L351" s="162" t="e">
        <f>IF(OR(H351="Recup"),#REF!-J351,#REF!)</f>
        <v>#REF!</v>
      </c>
      <c r="M351" s="199"/>
      <c r="N351" s="200"/>
      <c r="O351" s="149" t="e">
        <f t="shared" si="32"/>
        <v>#REF!</v>
      </c>
      <c r="P351" s="150" t="str">
        <f t="shared" si="33"/>
        <v/>
      </c>
      <c r="Q351" s="361"/>
      <c r="R351" s="381"/>
      <c r="S351" s="201"/>
      <c r="T351" s="399"/>
      <c r="U351" s="386"/>
      <c r="V351" s="119" t="s">
        <v>61</v>
      </c>
      <c r="W351" s="120" t="e">
        <f>IF(AND(G346="Temps partiel",Y348&gt;0),Y348-W352-W348-W349,0)</f>
        <v>#REF!</v>
      </c>
      <c r="X351" s="121" t="s">
        <v>62</v>
      </c>
      <c r="Y351" s="122">
        <f>COUNTIF(H346:H350,"CP journée")+(COUNTIF(H346:H350,"CP matin"))/2+(COUNTIF(H346:H350,"CP Après-midi"))/2</f>
        <v>0</v>
      </c>
      <c r="Z351" s="329"/>
    </row>
    <row r="352" spans="1:29" s="41" customFormat="1" ht="15.75" thickBot="1" x14ac:dyDescent="0.3">
      <c r="A352" s="164" t="s">
        <v>64</v>
      </c>
      <c r="B352" s="165">
        <v>43429</v>
      </c>
      <c r="C352" s="207"/>
      <c r="D352" s="208"/>
      <c r="E352" s="208"/>
      <c r="F352" s="209"/>
      <c r="G352" s="379"/>
      <c r="H352" s="210"/>
      <c r="I352" s="166">
        <f>IF(H352="Normal",#REF!,IF(H352="Recup",#REF!,IF(H352="CP journée",#REF!,IF(H352="Enceinte",#REF!,IF(H352="temps partiel",#REF!,IF(H352="Sans solde",#REF!,IF(H352="Arrêt",#REF!,IF(H352="CP matin",#REF!,IF(H352="Déplacement",#REF!,IF(H352="CP Après-midi",#REF!,IF(H352="Férié",#REF!,IF(H352="Maternité",#REF!,0))))))))))))</f>
        <v>0</v>
      </c>
      <c r="J352" s="167" t="e">
        <f>IF(H352="Demi CP",I352,IF(AND(H352="Déplacement",N352="Arrivée Chine",B352&gt;=#REF!,B352&lt;=#REF!),(D352-C352)+(F352-E352)-#REF!,IF(AND(H352="Déplacement",N352="Arrivée Chine",B352&gt;#REF!,B352&lt;#REF!),(D352-C352)+(F352-E352)-#REF!,IF(AND(H352="Déplacement",N352="Arrivée Chine",B352&gt;#REF!),(D352-C352)+(F352-E352)-#REF!,IF(AND(H352="Déplacement",((D352-C352)+(F352-E352))&lt;I352),I352,IF(AND(H352="Déplacement",N352="Arrivée Chine",B352&lt;#REF!),(D352-C352)+(F352-E352)-#REF!,IF(AND(H352="Déplacement",N352="Retour Chine",B352&gt;=#REF!,B352&lt;=#REF!),(D352-C352)+(F352-E352)+#REF!,IF(AND(H352="Déplacement",N352="Retour Chine",B352&gt;#REF!,B352&lt;#REF!),(D352-C352)+(F352-E352)+#REF!,IF(AND(H352="Déplacement",N352="Retour Chine",B352&gt;#REF!),(D352-C352)+(F352-E352)+#REF!,IF(AND(H352="Déplacement",((D352-C352)+(F352-E352))&lt;I352),I352,IF(AND(H352="Déplacement",N352="Retour Chine",B352&lt;#REF!),(D352-C352)+(F352-E352)+#REF!,(D352-C352)+(F352-E352))))))))))))</f>
        <v>#REF!</v>
      </c>
      <c r="K352" s="168" t="e">
        <f>IF(L352&gt;0,#REF!-L352,0)</f>
        <v>#REF!</v>
      </c>
      <c r="L352" s="169" t="e">
        <f>IF(OR(H352="Recup"),#REF!-J352,#REF!)</f>
        <v>#REF!</v>
      </c>
      <c r="M352" s="211"/>
      <c r="N352" s="212"/>
      <c r="O352" s="170" t="e">
        <f t="shared" si="32"/>
        <v>#REF!</v>
      </c>
      <c r="P352" s="171" t="str">
        <f t="shared" si="33"/>
        <v/>
      </c>
      <c r="Q352" s="362"/>
      <c r="R352" s="382"/>
      <c r="S352" s="213"/>
      <c r="T352" s="399"/>
      <c r="U352" s="387"/>
      <c r="V352" s="129" t="s">
        <v>65</v>
      </c>
      <c r="W352" s="130" t="e">
        <f>IF(AND(G346="Temps partiel",Y348&gt;3),Y348-3-W348-W349,0)</f>
        <v>#REF!</v>
      </c>
      <c r="X352" s="131" t="s">
        <v>66</v>
      </c>
      <c r="Y352" s="132" t="e">
        <f>W346+(W347*1.25)+(W348*1.5)+(W349*2)+(W351*1.1)+(W352*1.25)</f>
        <v>#REF!</v>
      </c>
      <c r="Z352" s="294" t="e">
        <f>IF(SUM(J346:J352)*24-SUM(I346:I352)*24&lt;0,(SUM(J346:J352)*24-SUM(I346:I352)*24),0)</f>
        <v>#REF!</v>
      </c>
    </row>
    <row r="353" spans="1:29" s="41" customFormat="1" ht="30" customHeight="1" x14ac:dyDescent="0.25">
      <c r="A353" s="173" t="s">
        <v>43</v>
      </c>
      <c r="B353" s="134">
        <v>43430</v>
      </c>
      <c r="C353" s="188">
        <v>0.375</v>
      </c>
      <c r="D353" s="189">
        <v>0.54166666666666663</v>
      </c>
      <c r="E353" s="189">
        <v>0.58333333333333337</v>
      </c>
      <c r="F353" s="190">
        <v>0.72916666666666663</v>
      </c>
      <c r="G353" s="377"/>
      <c r="H353" s="191" t="s">
        <v>44</v>
      </c>
      <c r="I353" s="136" t="e">
        <f>IF(H353="Normal",#REF!,IF(H353="Recup",#REF!,IF(H353="CP journée",#REF!,IF(H353="Enceinte",#REF!,IF(H353="temps partiel",#REF!,IF(H353="Sans solde",#REF!,IF(H353="Arrêt",#REF!,IF(H353="CP matin",#REF!,IF(H353="Déplacement",#REF!,IF(H353="CP Après-midi",#REF!,IF(H353="Férié",#REF!,IF(H353="Maternité",#REF!,0))))))))))))</f>
        <v>#REF!</v>
      </c>
      <c r="J353" s="187" t="e">
        <f>IF(H353="Demi CP",I353,IF(AND(H353="Déplacement",N353="Arrivée Chine",B353&gt;=#REF!,B353&lt;=#REF!),(D353-C353)+(F353-E353)-#REF!,IF(AND(H353="Déplacement",N353="Arrivée Chine",B353&gt;#REF!,B353&lt;#REF!),(D353-C353)+(F353-E353)-#REF!,IF(AND(H353="Déplacement",N353="Arrivée Chine",B353&gt;#REF!),(D353-C353)+(F353-E353)-#REF!,IF(AND(H353="Déplacement",((D353-C353)+(F353-E353))&lt;I353),I353,IF(AND(H353="Déplacement",N353="Arrivée Chine",B353&lt;#REF!),(D353-C353)+(F353-E353)-#REF!,IF(AND(H353="Déplacement",N353="Retour Chine",B353&gt;=#REF!,B353&lt;=#REF!),(D353-C353)+(F353-E353)+#REF!,IF(AND(H353="Déplacement",N353="Retour Chine",B353&gt;#REF!,B353&lt;#REF!),(D353-C353)+(F353-E353)+#REF!,IF(AND(H353="Déplacement",N353="Retour Chine",B353&gt;#REF!),(D353-C353)+(F353-E353)+#REF!,IF(AND(H353="Déplacement",((D353-C353)+(F353-E353))&lt;I353),I353,IF(AND(H353="Déplacement",N353="Retour Chine",B353&lt;#REF!),(D353-C353)+(F353-E353)+#REF!,(D353-C353)+(F353-E353))))))))))))</f>
        <v>#REF!</v>
      </c>
      <c r="K353" s="137" t="e">
        <f>IF(L353&gt;0,#REF!-L353,0)</f>
        <v>#REF!</v>
      </c>
      <c r="L353" s="138" t="e">
        <f>IF(OR(H353="Recup"),#REF!-J353,#REF!)</f>
        <v>#REF!</v>
      </c>
      <c r="M353" s="192"/>
      <c r="N353" s="193"/>
      <c r="O353" s="139" t="e">
        <f t="shared" si="32"/>
        <v>#REF!</v>
      </c>
      <c r="P353" s="140" t="str">
        <f t="shared" si="33"/>
        <v/>
      </c>
      <c r="Q353" s="391" t="s">
        <v>45</v>
      </c>
      <c r="R353" s="380" t="s">
        <v>46</v>
      </c>
      <c r="S353" s="194" t="s">
        <v>171</v>
      </c>
      <c r="T353" s="398" t="s">
        <v>134</v>
      </c>
      <c r="U353" s="385" t="s">
        <v>135</v>
      </c>
      <c r="V353" s="86" t="s">
        <v>49</v>
      </c>
      <c r="W353" s="87" t="e">
        <f>IF(AND(G353="",(Y355)&gt;0),Y355-W354-W355,IF(AND(G353="Enceinte",(Y355)&gt;0),Y355-W354-W355,0))</f>
        <v>#REF!</v>
      </c>
      <c r="X353" s="88" t="s">
        <v>34</v>
      </c>
      <c r="Y353" s="89" t="e">
        <f>(SUM(I353:I357)*24+SUM(K353:K357)*24)</f>
        <v>#REF!</v>
      </c>
      <c r="Z353" s="90" t="s">
        <v>50</v>
      </c>
    </row>
    <row r="354" spans="1:29" s="41" customFormat="1" ht="15.75" thickBot="1" x14ac:dyDescent="0.3">
      <c r="A354" s="143" t="s">
        <v>51</v>
      </c>
      <c r="B354" s="144">
        <v>43431</v>
      </c>
      <c r="C354" s="195">
        <v>0.375</v>
      </c>
      <c r="D354" s="196">
        <v>0.54166666666666663</v>
      </c>
      <c r="E354" s="196">
        <v>0.58333333333333337</v>
      </c>
      <c r="F354" s="197">
        <v>0.70833333333333337</v>
      </c>
      <c r="G354" s="378"/>
      <c r="H354" s="198" t="s">
        <v>44</v>
      </c>
      <c r="I354" s="146" t="e">
        <f>IF(H354="Normal",#REF!,IF(H354="Recup",#REF!,IF(H354="CP journée",#REF!,IF(H354="Enceinte",#REF!,IF(H354="temps partiel",#REF!,IF(H354="Sans solde",#REF!,IF(H354="Arrêt",#REF!,IF(H354="CP matin",#REF!,IF(H354="Déplacement",#REF!,IF(H354="CP Après-midi",#REF!,IF(H354="Férié",#REF!,IF(H354="Maternité",#REF!,0))))))))))))</f>
        <v>#REF!</v>
      </c>
      <c r="J354" s="145" t="e">
        <f>IF(H354="Demi CP",I354,IF(AND(H354="Déplacement",N354="Arrivée Chine",B354&gt;=#REF!,B354&lt;=#REF!),(D354-C354)+(F354-E354)-#REF!,IF(AND(H354="Déplacement",N354="Arrivée Chine",B354&gt;#REF!,B354&lt;#REF!),(D354-C354)+(F354-E354)-#REF!,IF(AND(H354="Déplacement",N354="Arrivée Chine",B354&gt;#REF!),(D354-C354)+(F354-E354)-#REF!,IF(AND(H354="Déplacement",((D354-C354)+(F354-E354))&lt;I354),I354,IF(AND(H354="Déplacement",N354="Arrivée Chine",B354&lt;#REF!),(D354-C354)+(F354-E354)-#REF!,IF(AND(H354="Déplacement",N354="Retour Chine",B354&gt;=#REF!,B354&lt;=#REF!),(D354-C354)+(F354-E354)+#REF!,IF(AND(H354="Déplacement",N354="Retour Chine",B354&gt;#REF!,B354&lt;#REF!),(D354-C354)+(F354-E354)+#REF!,IF(AND(H354="Déplacement",N354="Retour Chine",B354&gt;#REF!),(D354-C354)+(F354-E354)+#REF!,IF(AND(H354="Déplacement",((D354-C354)+(F354-E354))&lt;I354),I354,IF(AND(H354="Déplacement",N354="Retour Chine",B354&lt;#REF!),(D354-C354)+(F354-E354)+#REF!,(D354-C354)+(F354-E354))))))))))))</f>
        <v>#REF!</v>
      </c>
      <c r="K354" s="147" t="e">
        <f>IF(L354&gt;0,#REF!-L354,0)</f>
        <v>#REF!</v>
      </c>
      <c r="L354" s="148" t="e">
        <f>IF(OR(H354="Recup"),#REF!-J354,#REF!)</f>
        <v>#REF!</v>
      </c>
      <c r="M354" s="199"/>
      <c r="N354" s="200"/>
      <c r="O354" s="149" t="e">
        <f t="shared" si="32"/>
        <v>#REF!</v>
      </c>
      <c r="P354" s="150" t="str">
        <f t="shared" si="33"/>
        <v/>
      </c>
      <c r="Q354" s="361"/>
      <c r="R354" s="381"/>
      <c r="S354" s="201"/>
      <c r="T354" s="399"/>
      <c r="U354" s="386"/>
      <c r="V354" s="97" t="s">
        <v>52</v>
      </c>
      <c r="W354" s="98" t="e">
        <f>IF(AND(G353="",(Y354-35)&gt;0),(Y354-35-W355-W356),IF(AND(G353="Enceinte",(Y354-35)&gt;0),(Y354-35-W355-W356),0))</f>
        <v>#REF!</v>
      </c>
      <c r="X354" s="99" t="s">
        <v>35</v>
      </c>
      <c r="Y354" s="100" t="e">
        <f>(SUM(J353:J359))*24-(SUM(O353:O359))*24</f>
        <v>#REF!</v>
      </c>
      <c r="Z354" s="101">
        <f>SUM(P353:P359)</f>
        <v>0</v>
      </c>
    </row>
    <row r="355" spans="1:29" s="41" customFormat="1" ht="15.75" thickBot="1" x14ac:dyDescent="0.3">
      <c r="A355" s="143" t="s">
        <v>53</v>
      </c>
      <c r="B355" s="144">
        <v>43432</v>
      </c>
      <c r="C355" s="195">
        <v>0.375</v>
      </c>
      <c r="D355" s="196">
        <v>0.54166666666666663</v>
      </c>
      <c r="E355" s="196">
        <v>0.58333333333333337</v>
      </c>
      <c r="F355" s="197">
        <v>0.70833333333333337</v>
      </c>
      <c r="G355" s="378"/>
      <c r="H355" s="198" t="s">
        <v>44</v>
      </c>
      <c r="I355" s="146" t="e">
        <f>IF(H355="Normal",#REF!,IF(H355="Recup",#REF!,IF(H355="CP journée",#REF!,IF(H355="Enceinte",#REF!,IF(H355="temps partiel",#REF!,IF(H355="Sans solde",#REF!,IF(H355="Arrêt",#REF!,IF(H355="CP matin",#REF!,IF(H355="Déplacement",#REF!,IF(H355="CP Après-midi",#REF!,IF(H355="Férié",#REF!,IF(H355="Maternité",#REF!,0))))))))))))</f>
        <v>#REF!</v>
      </c>
      <c r="J355" s="145" t="e">
        <f>IF(H355="Demi CP",I355,IF(AND(H355="Déplacement",N355="Arrivée Chine",B355&gt;=#REF!,B355&lt;=#REF!),(D355-C355)+(F355-E355)-#REF!,IF(AND(H355="Déplacement",N355="Arrivée Chine",B355&gt;#REF!,B355&lt;#REF!),(D355-C355)+(F355-E355)-#REF!,IF(AND(H355="Déplacement",N355="Arrivée Chine",B355&gt;#REF!),(D355-C355)+(F355-E355)-#REF!,IF(AND(H355="Déplacement",((D355-C355)+(F355-E355))&lt;I355),I355,IF(AND(H355="Déplacement",N355="Arrivée Chine",B355&lt;#REF!),(D355-C355)+(F355-E355)-#REF!,IF(AND(H355="Déplacement",N355="Retour Chine",B355&gt;=#REF!,B355&lt;=#REF!),(D355-C355)+(F355-E355)+#REF!,IF(AND(H355="Déplacement",N355="Retour Chine",B355&gt;#REF!,B355&lt;#REF!),(D355-C355)+(F355-E355)+#REF!,IF(AND(H355="Déplacement",N355="Retour Chine",B355&gt;#REF!),(D355-C355)+(F355-E355)+#REF!,IF(AND(H355="Déplacement",((D355-C355)+(F355-E355))&lt;I355),I355,IF(AND(H355="Déplacement",N355="Retour Chine",B355&lt;#REF!),(D355-C355)+(F355-E355)+#REF!,(D355-C355)+(F355-E355))))))))))))</f>
        <v>#REF!</v>
      </c>
      <c r="K355" s="153" t="e">
        <f>IF(L355&gt;0,#REF!-L355,0)</f>
        <v>#REF!</v>
      </c>
      <c r="L355" s="154" t="e">
        <f>IF(OR(H355="Recup"),#REF!-J355,#REF!)</f>
        <v>#REF!</v>
      </c>
      <c r="M355" s="199"/>
      <c r="N355" s="200"/>
      <c r="O355" s="149" t="e">
        <f t="shared" si="32"/>
        <v>#REF!</v>
      </c>
      <c r="P355" s="150" t="str">
        <f t="shared" si="33"/>
        <v/>
      </c>
      <c r="Q355" s="361"/>
      <c r="R355" s="381"/>
      <c r="S355" s="201"/>
      <c r="T355" s="399"/>
      <c r="U355" s="386"/>
      <c r="V355" s="104">
        <v>0.5</v>
      </c>
      <c r="W355" s="98" t="e">
        <f>IF((Y354-43)&lt;0,0,(Y354-43))</f>
        <v>#REF!</v>
      </c>
      <c r="X355" s="105" t="s">
        <v>54</v>
      </c>
      <c r="Y355" s="106" t="e">
        <f>(Y354-Y353)-J359*24</f>
        <v>#REF!</v>
      </c>
      <c r="Z355" s="107" t="s">
        <v>55</v>
      </c>
    </row>
    <row r="356" spans="1:29" s="41" customFormat="1" ht="15.75" thickBot="1" x14ac:dyDescent="0.3">
      <c r="A356" s="143" t="s">
        <v>56</v>
      </c>
      <c r="B356" s="144">
        <v>43433</v>
      </c>
      <c r="C356" s="195">
        <v>0.375</v>
      </c>
      <c r="D356" s="196">
        <v>0.54166666666666663</v>
      </c>
      <c r="E356" s="196">
        <v>0.58333333333333337</v>
      </c>
      <c r="F356" s="197">
        <v>0.70833333333333337</v>
      </c>
      <c r="G356" s="378"/>
      <c r="H356" s="202" t="s">
        <v>44</v>
      </c>
      <c r="I356" s="146" t="e">
        <f>IF(H356="Normal",#REF!,IF(H356="Recup",#REF!,IF(H356="CP journée",#REF!,IF(H356="Enceinte",#REF!,IF(H356="temps partiel",#REF!,IF(H356="Sans solde",#REF!,IF(H356="Arrêt",#REF!,IF(H356="CP matin",#REF!,IF(H356="Déplacement",#REF!,IF(H356="CP Après-midi",#REF!,IF(H356="Férié",#REF!,IF(H356="Maternité",#REF!,0))))))))))))</f>
        <v>#REF!</v>
      </c>
      <c r="J356" s="145" t="e">
        <f>IF(H356="Demi CP",I356,IF(AND(H356="Déplacement",N356="Arrivée Chine",B356&gt;=#REF!,B356&lt;=#REF!),(D356-C356)+(F356-E356)-#REF!,IF(AND(H356="Déplacement",N356="Arrivée Chine",B356&gt;#REF!,B356&lt;#REF!),(D356-C356)+(F356-E356)-#REF!,IF(AND(H356="Déplacement",N356="Arrivée Chine",B356&gt;#REF!),(D356-C356)+(F356-E356)-#REF!,IF(AND(H356="Déplacement",((D356-C356)+(F356-E356))&lt;I356),I356,IF(AND(H356="Déplacement",N356="Arrivée Chine",B356&lt;#REF!),(D356-C356)+(F356-E356)-#REF!,IF(AND(H356="Déplacement",N356="Retour Chine",B356&gt;=#REF!,B356&lt;=#REF!),(D356-C356)+(F356-E356)+#REF!,IF(AND(H356="Déplacement",N356="Retour Chine",B356&gt;#REF!,B356&lt;#REF!),(D356-C356)+(F356-E356)+#REF!,IF(AND(H356="Déplacement",N356="Retour Chine",B356&gt;#REF!),(D356-C356)+(F356-E356)+#REF!,IF(AND(H356="Déplacement",((D356-C356)+(F356-E356))&lt;I356),I356,IF(AND(H356="Déplacement",N356="Retour Chine",B356&lt;#REF!),(D356-C356)+(F356-E356)+#REF!,(D356-C356)+(F356-E356))))))))))))</f>
        <v>#REF!</v>
      </c>
      <c r="K356" s="156" t="e">
        <f>IF(L356&gt;0,#REF!-L356,0)</f>
        <v>#REF!</v>
      </c>
      <c r="L356" s="157" t="e">
        <f>IF(OR(H356="Recup"),#REF!-J356,#REF!)</f>
        <v>#REF!</v>
      </c>
      <c r="M356" s="199"/>
      <c r="N356" s="200"/>
      <c r="O356" s="149" t="e">
        <f t="shared" si="32"/>
        <v>#REF!</v>
      </c>
      <c r="P356" s="150" t="str">
        <f t="shared" si="33"/>
        <v/>
      </c>
      <c r="Q356" s="361"/>
      <c r="R356" s="381"/>
      <c r="S356" s="201"/>
      <c r="T356" s="399"/>
      <c r="U356" s="386"/>
      <c r="V356" s="110">
        <v>1</v>
      </c>
      <c r="W356" s="98" t="e">
        <f>IF(M359="",J359*24,0)</f>
        <v>#REF!</v>
      </c>
      <c r="X356" s="111" t="s">
        <v>57</v>
      </c>
      <c r="Y356" s="112">
        <f>COUNTIF(H353:H357,"Arrêt")</f>
        <v>0</v>
      </c>
      <c r="Z356" s="107">
        <f>COUNTIF(H353:H357,"Férié")</f>
        <v>0</v>
      </c>
    </row>
    <row r="357" spans="1:29" s="41" customFormat="1" ht="15.75" customHeight="1" thickBot="1" x14ac:dyDescent="0.3">
      <c r="A357" s="143" t="s">
        <v>58</v>
      </c>
      <c r="B357" s="144">
        <v>43434</v>
      </c>
      <c r="C357" s="195">
        <v>0.375</v>
      </c>
      <c r="D357" s="196">
        <v>0.54166666666666663</v>
      </c>
      <c r="E357" s="196">
        <v>0.58333333333333337</v>
      </c>
      <c r="F357" s="197">
        <v>0.70833333333333337</v>
      </c>
      <c r="G357" s="378"/>
      <c r="H357" s="198" t="s">
        <v>44</v>
      </c>
      <c r="I357" s="146" t="e">
        <f>IF(H357="Normal",#REF!,IF(H357="Recup",#REF!,IF(H357="CP journée",#REF!,IF(H357="Enceinte",#REF!,IF(H357="temps partiel",#REF!,IF(H357="Sans solde",#REF!,IF(H357="Arrêt",#REF!,IF(H357="CP matin",#REF!,IF(H357="Déplacement",#REF!,IF(H357="CP Après-midi",#REF!,IF(H357="Férié",#REF!,IF(H357="Maternité",#REF!,0))))))))))))</f>
        <v>#REF!</v>
      </c>
      <c r="J357" s="145" t="e">
        <f>IF(H357="Demi CP",I357,IF(AND(H357="Déplacement",N357="Arrivée Chine",B357&gt;=#REF!,B357&lt;=#REF!),(D357-C357)+(F357-E357)-#REF!,IF(AND(H357="Déplacement",N357="Arrivée Chine",B357&gt;#REF!,B357&lt;#REF!),(D357-C357)+(F357-E357)-#REF!,IF(AND(H357="Déplacement",N357="Arrivée Chine",B357&gt;#REF!),(D357-C357)+(F357-E357)-#REF!,IF(AND(H357="Déplacement",((D357-C357)+(F357-E357))&lt;I357),I357,IF(AND(H357="Déplacement",N357="Arrivée Chine",B357&lt;#REF!),(D357-C357)+(F357-E357)-#REF!,IF(AND(H357="Déplacement",N357="Retour Chine",B357&gt;=#REF!,B357&lt;=#REF!),(D357-C357)+(F357-E357)+#REF!,IF(AND(H357="Déplacement",N357="Retour Chine",B357&gt;#REF!,B357&lt;#REF!),(D357-C357)+(F357-E357)+#REF!,IF(AND(H357="Déplacement",N357="Retour Chine",B357&gt;#REF!),(D357-C357)+(F357-E357)+#REF!,IF(AND(H357="Déplacement",((D357-C357)+(F357-E357))&lt;I357),I357,IF(AND(H357="Déplacement",N357="Retour Chine",B357&lt;#REF!),(D357-C357)+(F357-E357)+#REF!,(D357-C357)+(F357-E357))))))))))))</f>
        <v>#REF!</v>
      </c>
      <c r="K357" s="153" t="e">
        <f>IF(L357&gt;0,#REF!-L357,0)</f>
        <v>#REF!</v>
      </c>
      <c r="L357" s="154" t="e">
        <f>IF(OR(H357="Recup"),#REF!-J357,#REF!)</f>
        <v>#REF!</v>
      </c>
      <c r="M357" s="199"/>
      <c r="N357" s="200"/>
      <c r="O357" s="149" t="e">
        <f t="shared" si="32"/>
        <v>#REF!</v>
      </c>
      <c r="P357" s="150" t="str">
        <f t="shared" si="33"/>
        <v/>
      </c>
      <c r="Q357" s="361"/>
      <c r="R357" s="381"/>
      <c r="S357" s="201"/>
      <c r="T357" s="399"/>
      <c r="U357" s="386"/>
      <c r="V357" s="113" t="s">
        <v>3</v>
      </c>
      <c r="W357" s="114" t="e">
        <f>IF(G353="Enceinte",(SUM(L353:L357))-COUNTIF(H353:H357,"Recup")*#REF!,SUM(L353:L357))</f>
        <v>#REF!</v>
      </c>
      <c r="X357" s="115" t="s">
        <v>59</v>
      </c>
      <c r="Y357" s="116">
        <f>COUNTIF(H353:H357,"sans solde")</f>
        <v>0</v>
      </c>
      <c r="Z357" s="328" t="s">
        <v>148</v>
      </c>
    </row>
    <row r="358" spans="1:29" s="41" customFormat="1" hidden="1" x14ac:dyDescent="0.25">
      <c r="A358" s="143" t="s">
        <v>60</v>
      </c>
      <c r="B358" s="144">
        <v>43435</v>
      </c>
      <c r="C358" s="203"/>
      <c r="D358" s="204"/>
      <c r="E358" s="204"/>
      <c r="F358" s="205"/>
      <c r="G358" s="378"/>
      <c r="H358" s="206"/>
      <c r="I358" s="146">
        <f>IF(H358="Normal",#REF!,IF(H358="Recup",#REF!,IF(H358="CP journée",#REF!,IF(H358="Enceinte",#REF!,IF(H358="temps partiel",#REF!,IF(H358="Sans solde",#REF!,IF(H358="Arrêt",#REF!,IF(H358="CP matin",#REF!,IF(H358="Déplacement",#REF!,IF(H358="CP Après-midi",#REF!,IF(H358="Férié",#REF!,IF(H358="Maternité",#REF!,0))))))))))))</f>
        <v>0</v>
      </c>
      <c r="J358" s="145" t="e">
        <f>IF(H358="Demi CP",I358,IF(AND(H358="Déplacement",N358="Arrivée Chine",B358&gt;=#REF!,B358&lt;=#REF!),(D358-C358)+(F358-E358)-#REF!,IF(AND(H358="Déplacement",N358="Arrivée Chine",B358&gt;#REF!,B358&lt;#REF!),(D358-C358)+(F358-E358)-#REF!,IF(AND(H358="Déplacement",N358="Arrivée Chine",B358&gt;#REF!),(D358-C358)+(F358-E358)-#REF!,IF(AND(H358="Déplacement",((D358-C358)+(F358-E358))&lt;I358),I358,IF(AND(H358="Déplacement",N358="Arrivée Chine",B358&lt;#REF!),(D358-C358)+(F358-E358)-#REF!,IF(AND(H358="Déplacement",N358="Retour Chine",B358&gt;=#REF!,B358&lt;=#REF!),(D358-C358)+(F358-E358)+#REF!,IF(AND(H358="Déplacement",N358="Retour Chine",B358&gt;#REF!,B358&lt;#REF!),(D358-C358)+(F358-E358)+#REF!,IF(AND(H358="Déplacement",N358="Retour Chine",B358&gt;#REF!),(D358-C358)+(F358-E358)+#REF!,IF(AND(H358="Déplacement",((D358-C358)+(F358-E358))&lt;I358),I358,IF(AND(H358="Déplacement",N358="Retour Chine",B358&lt;#REF!),(D358-C358)+(F358-E358)+#REF!,(D358-C358)+(F358-E358))))))))))))</f>
        <v>#REF!</v>
      </c>
      <c r="K358" s="161" t="e">
        <f>IF(L358&gt;0,#REF!-L358,0)</f>
        <v>#REF!</v>
      </c>
      <c r="L358" s="162" t="e">
        <f>IF(OR(H358="Recup"),#REF!-J358,#REF!)</f>
        <v>#REF!</v>
      </c>
      <c r="M358" s="199"/>
      <c r="N358" s="200"/>
      <c r="O358" s="149" t="e">
        <f t="shared" si="32"/>
        <v>#REF!</v>
      </c>
      <c r="P358" s="150" t="str">
        <f t="shared" si="33"/>
        <v/>
      </c>
      <c r="Q358" s="361"/>
      <c r="R358" s="381"/>
      <c r="S358" s="201"/>
      <c r="T358" s="399"/>
      <c r="U358" s="386"/>
      <c r="V358" s="119" t="s">
        <v>61</v>
      </c>
      <c r="W358" s="120" t="e">
        <f>IF(AND(G353="Temps partiel",Y355&gt;0),Y355-W359-W355-W356,0)</f>
        <v>#REF!</v>
      </c>
      <c r="X358" s="121" t="s">
        <v>62</v>
      </c>
      <c r="Y358" s="122">
        <f>COUNTIF(H353:H357,"CP journée")+(COUNTIF(H353:H357,"CP matin"))/2+(COUNTIF(H353:H357,"CP Après-midi"))/2</f>
        <v>0</v>
      </c>
      <c r="Z358" s="329"/>
      <c r="AB358" s="179" t="s">
        <v>134</v>
      </c>
      <c r="AC358" s="179" t="s">
        <v>170</v>
      </c>
    </row>
    <row r="359" spans="1:29" s="41" customFormat="1" ht="15.75" hidden="1" thickBot="1" x14ac:dyDescent="0.3">
      <c r="A359" s="164" t="s">
        <v>64</v>
      </c>
      <c r="B359" s="165">
        <v>43436</v>
      </c>
      <c r="C359" s="207"/>
      <c r="D359" s="208"/>
      <c r="E359" s="208"/>
      <c r="F359" s="209"/>
      <c r="G359" s="379"/>
      <c r="H359" s="210"/>
      <c r="I359" s="166">
        <f>IF(H359="Normal",#REF!,IF(H359="Recup",#REF!,IF(H359="CP journée",#REF!,IF(H359="Enceinte",#REF!,IF(H359="temps partiel",#REF!,IF(H359="Sans solde",#REF!,IF(H359="Arrêt",#REF!,IF(H359="CP matin",#REF!,IF(H359="Déplacement",#REF!,IF(H359="CP Après-midi",#REF!,IF(H359="Férié",#REF!,IF(H359="Maternité",#REF!,0))))))))))))</f>
        <v>0</v>
      </c>
      <c r="J359" s="167" t="e">
        <f>IF(H359="Demi CP",I359,IF(AND(H359="Déplacement",N359="Arrivée Chine",B359&gt;=#REF!,B359&lt;=#REF!),(D359-C359)+(F359-E359)-#REF!,IF(AND(H359="Déplacement",N359="Arrivée Chine",B359&gt;#REF!,B359&lt;#REF!),(D359-C359)+(F359-E359)-#REF!,IF(AND(H359="Déplacement",N359="Arrivée Chine",B359&gt;#REF!),(D359-C359)+(F359-E359)-#REF!,IF(AND(H359="Déplacement",((D359-C359)+(F359-E359))&lt;I359),I359,IF(AND(H359="Déplacement",N359="Arrivée Chine",B359&lt;#REF!),(D359-C359)+(F359-E359)-#REF!,IF(AND(H359="Déplacement",N359="Retour Chine",B359&gt;=#REF!,B359&lt;=#REF!),(D359-C359)+(F359-E359)+#REF!,IF(AND(H359="Déplacement",N359="Retour Chine",B359&gt;#REF!,B359&lt;#REF!),(D359-C359)+(F359-E359)+#REF!,IF(AND(H359="Déplacement",N359="Retour Chine",B359&gt;#REF!),(D359-C359)+(F359-E359)+#REF!,IF(AND(H359="Déplacement",((D359-C359)+(F359-E359))&lt;I359),I359,IF(AND(H359="Déplacement",N359="Retour Chine",B359&lt;#REF!),(D359-C359)+(F359-E359)+#REF!,(D359-C359)+(F359-E359))))))))))))</f>
        <v>#REF!</v>
      </c>
      <c r="K359" s="168" t="e">
        <f>IF(L359&gt;0,#REF!-L359,0)</f>
        <v>#REF!</v>
      </c>
      <c r="L359" s="169" t="e">
        <f>IF(OR(H359="Recup"),#REF!-J359,#REF!)</f>
        <v>#REF!</v>
      </c>
      <c r="M359" s="211"/>
      <c r="N359" s="212"/>
      <c r="O359" s="170" t="e">
        <f t="shared" si="32"/>
        <v>#REF!</v>
      </c>
      <c r="P359" s="171" t="str">
        <f t="shared" si="33"/>
        <v/>
      </c>
      <c r="Q359" s="362"/>
      <c r="R359" s="382"/>
      <c r="S359" s="213"/>
      <c r="T359" s="399"/>
      <c r="U359" s="387"/>
      <c r="V359" s="129" t="s">
        <v>65</v>
      </c>
      <c r="W359" s="130" t="e">
        <f>IF(AND(G353="Temps partiel",Y355&gt;3),Y355-3-W355-W356,0)</f>
        <v>#REF!</v>
      </c>
      <c r="X359" s="131" t="s">
        <v>66</v>
      </c>
      <c r="Y359" s="132" t="e">
        <f>W353+(W354*1.25)+(W355*1.5)+(W356*2)+(W358*1.1)+(W359*1.25)</f>
        <v>#REF!</v>
      </c>
      <c r="Z359" s="294" t="e">
        <f>IF(SUM(J353:J359)*24-SUM(I353:I359)*24&lt;0,(SUM(J353:J359)*24-SUM(I353:I359)*24),0)</f>
        <v>#REF!</v>
      </c>
      <c r="AB359" s="179"/>
      <c r="AC359" s="179"/>
    </row>
    <row r="360" spans="1:29" s="41" customFormat="1" ht="30" hidden="1" customHeight="1" x14ac:dyDescent="0.25">
      <c r="A360" s="133" t="s">
        <v>43</v>
      </c>
      <c r="B360" s="134">
        <v>43437</v>
      </c>
      <c r="C360" s="188">
        <v>0.375</v>
      </c>
      <c r="D360" s="189">
        <v>0.54166666666666663</v>
      </c>
      <c r="E360" s="189">
        <v>0.58333333333333337</v>
      </c>
      <c r="F360" s="190">
        <v>0.70833333333333337</v>
      </c>
      <c r="G360" s="377"/>
      <c r="H360" s="191" t="s">
        <v>44</v>
      </c>
      <c r="I360" s="136" t="e">
        <f>IF(H360="Normal",#REF!,IF(H360="Recup",#REF!,IF(H360="CP journée",#REF!,IF(H360="Enceinte",#REF!,IF(H360="temps partiel",#REF!,IF(H360="Sans solde",#REF!,IF(H360="Arrêt",#REF!,IF(H360="CP matin",#REF!,IF(H360="Déplacement",#REF!,IF(H360="CP Après-midi",#REF!,IF(H360="Férié",#REF!,IF(H360="Maternité",#REF!,0))))))))))))</f>
        <v>#REF!</v>
      </c>
      <c r="J360" s="135" t="e">
        <f>IF(H360="Demi CP",I360,IF(AND(H360="Déplacement",N360="Arrivée Chine",B360&gt;=#REF!,B360&lt;=#REF!),(D360-C360)+(F360-E360)-#REF!,IF(AND(H360="Déplacement",N360="Arrivée Chine",B360&gt;#REF!,B360&lt;#REF!),(D360-C360)+(F360-E360)-#REF!,IF(AND(H360="Déplacement",N360="Arrivée Chine",B360&gt;#REF!),(D360-C360)+(F360-E360)-#REF!,IF(AND(H360="Déplacement",((D360-C360)+(F360-E360))&lt;I360),I360,IF(AND(H360="Déplacement",N360="Arrivée Chine",B360&lt;#REF!),(D360-C360)+(F360-E360)-#REF!,IF(AND(H360="Déplacement",N360="Retour Chine",B360&gt;=#REF!,B360&lt;=#REF!),(D360-C360)+(F360-E360)+#REF!,IF(AND(H360="Déplacement",N360="Retour Chine",B360&gt;#REF!,B360&lt;#REF!),(D360-C360)+(F360-E360)+#REF!,IF(AND(H360="Déplacement",N360="Retour Chine",B360&gt;#REF!),(D360-C360)+(F360-E360)+#REF!,IF(AND(H360="Déplacement",((D360-C360)+(F360-E360))&lt;I360),I360,IF(AND(H360="Déplacement",N360="Retour Chine",B360&lt;#REF!),(D360-C360)+(F360-E360)+#REF!,(D360-C360)+(F360-E360))))))))))))</f>
        <v>#REF!</v>
      </c>
      <c r="K360" s="137" t="e">
        <f>IF(L360&gt;0,#REF!-L360,0)</f>
        <v>#REF!</v>
      </c>
      <c r="L360" s="138" t="e">
        <f>IF(OR(H360="Recup"),#REF!-J360,#REF!)</f>
        <v>#REF!</v>
      </c>
      <c r="M360" s="192"/>
      <c r="N360" s="193"/>
      <c r="O360" s="139" t="e">
        <f t="shared" si="32"/>
        <v>#REF!</v>
      </c>
      <c r="P360" s="140" t="str">
        <f t="shared" si="33"/>
        <v/>
      </c>
      <c r="Q360" s="360" t="s">
        <v>45</v>
      </c>
      <c r="R360" s="380" t="s">
        <v>46</v>
      </c>
      <c r="S360" s="194"/>
      <c r="T360" s="398" t="s">
        <v>134</v>
      </c>
      <c r="U360" s="385" t="s">
        <v>137</v>
      </c>
      <c r="V360" s="86" t="s">
        <v>49</v>
      </c>
      <c r="W360" s="87" t="e">
        <f>IF(AND(G360="",(Y362)&gt;0),Y362-W361-W362,IF(AND(G360="Enceinte",(Y362)&gt;0),Y362-W361-W362,0))</f>
        <v>#REF!</v>
      </c>
      <c r="X360" s="88" t="s">
        <v>34</v>
      </c>
      <c r="Y360" s="89" t="e">
        <f>(SUM(I360:I364)*24+SUM(K360:K364)*24)</f>
        <v>#REF!</v>
      </c>
      <c r="Z360" s="90" t="s">
        <v>50</v>
      </c>
      <c r="AB360" s="141" t="s">
        <v>49</v>
      </c>
      <c r="AC360" s="142" t="e">
        <f t="shared" ref="AC360:AC366" si="34">W353+W360+W367+W374+W381</f>
        <v>#REF!</v>
      </c>
    </row>
    <row r="361" spans="1:29" s="41" customFormat="1" ht="15.75" hidden="1" thickBot="1" x14ac:dyDescent="0.3">
      <c r="A361" s="143" t="s">
        <v>51</v>
      </c>
      <c r="B361" s="144">
        <v>43438</v>
      </c>
      <c r="C361" s="195">
        <v>0.375</v>
      </c>
      <c r="D361" s="196">
        <v>0.54166666666666663</v>
      </c>
      <c r="E361" s="196">
        <v>0.58333333333333337</v>
      </c>
      <c r="F361" s="197">
        <v>0.70833333333333337</v>
      </c>
      <c r="G361" s="378"/>
      <c r="H361" s="198" t="s">
        <v>44</v>
      </c>
      <c r="I361" s="146" t="e">
        <f>IF(H361="Normal",#REF!,IF(H361="Recup",#REF!,IF(H361="CP journée",#REF!,IF(H361="Enceinte",#REF!,IF(H361="temps partiel",#REF!,IF(H361="Sans solde",#REF!,IF(H361="Arrêt",#REF!,IF(H361="CP matin",#REF!,IF(H361="Déplacement",#REF!,IF(H361="CP Après-midi",#REF!,IF(H361="Férié",#REF!,IF(H361="Maternité",#REF!,0))))))))))))</f>
        <v>#REF!</v>
      </c>
      <c r="J361" s="145" t="e">
        <f>IF(H361="Demi CP",I361,IF(AND(H361="Déplacement",N361="Arrivée Chine",B361&gt;=#REF!,B361&lt;=#REF!),(D361-C361)+(F361-E361)-#REF!,IF(AND(H361="Déplacement",N361="Arrivée Chine",B361&gt;#REF!,B361&lt;#REF!),(D361-C361)+(F361-E361)-#REF!,IF(AND(H361="Déplacement",N361="Arrivée Chine",B361&gt;#REF!),(D361-C361)+(F361-E361)-#REF!,IF(AND(H361="Déplacement",((D361-C361)+(F361-E361))&lt;I361),I361,IF(AND(H361="Déplacement",N361="Arrivée Chine",B361&lt;#REF!),(D361-C361)+(F361-E361)-#REF!,IF(AND(H361="Déplacement",N361="Retour Chine",B361&gt;=#REF!,B361&lt;=#REF!),(D361-C361)+(F361-E361)+#REF!,IF(AND(H361="Déplacement",N361="Retour Chine",B361&gt;#REF!,B361&lt;#REF!),(D361-C361)+(F361-E361)+#REF!,IF(AND(H361="Déplacement",N361="Retour Chine",B361&gt;#REF!),(D361-C361)+(F361-E361)+#REF!,IF(AND(H361="Déplacement",((D361-C361)+(F361-E361))&lt;I361),I361,IF(AND(H361="Déplacement",N361="Retour Chine",B361&lt;#REF!),(D361-C361)+(F361-E361)+#REF!,(D361-C361)+(F361-E361))))))))))))</f>
        <v>#REF!</v>
      </c>
      <c r="K361" s="147" t="e">
        <f>IF(L361&gt;0,#REF!-L361,0)</f>
        <v>#REF!</v>
      </c>
      <c r="L361" s="148" t="e">
        <f>IF(OR(H361="Recup"),#REF!-J361,#REF!)</f>
        <v>#REF!</v>
      </c>
      <c r="M361" s="199"/>
      <c r="N361" s="200"/>
      <c r="O361" s="149" t="e">
        <f t="shared" si="32"/>
        <v>#REF!</v>
      </c>
      <c r="P361" s="150" t="str">
        <f t="shared" si="33"/>
        <v/>
      </c>
      <c r="Q361" s="361"/>
      <c r="R361" s="381"/>
      <c r="S361" s="201"/>
      <c r="T361" s="399"/>
      <c r="U361" s="386"/>
      <c r="V361" s="97" t="s">
        <v>52</v>
      </c>
      <c r="W361" s="98" t="e">
        <f>IF(AND(G360="",(Y361-35)&gt;0),(Y361-35-W362-W363),IF(AND(G360="Enceinte",(Y361-35)&gt;0),(Y361-35-W362-W363),0))</f>
        <v>#REF!</v>
      </c>
      <c r="X361" s="99" t="s">
        <v>35</v>
      </c>
      <c r="Y361" s="100" t="e">
        <f>(SUM(J360:J366))*24-(SUM(O360:O366))*24</f>
        <v>#REF!</v>
      </c>
      <c r="Z361" s="101">
        <f>SUM(P360:P366)</f>
        <v>0</v>
      </c>
      <c r="AB361" s="151" t="s">
        <v>52</v>
      </c>
      <c r="AC361" s="152" t="e">
        <f t="shared" si="34"/>
        <v>#REF!</v>
      </c>
    </row>
    <row r="362" spans="1:29" s="41" customFormat="1" ht="15.75" hidden="1" thickBot="1" x14ac:dyDescent="0.3">
      <c r="A362" s="143" t="s">
        <v>53</v>
      </c>
      <c r="B362" s="144">
        <v>43439</v>
      </c>
      <c r="C362" s="195">
        <v>0.375</v>
      </c>
      <c r="D362" s="196">
        <v>0.54166666666666663</v>
      </c>
      <c r="E362" s="196">
        <v>0.58333333333333337</v>
      </c>
      <c r="F362" s="197">
        <v>0.70833333333333337</v>
      </c>
      <c r="G362" s="378"/>
      <c r="H362" s="198" t="s">
        <v>44</v>
      </c>
      <c r="I362" s="146" t="e">
        <f>IF(H362="Normal",#REF!,IF(H362="Recup",#REF!,IF(H362="CP journée",#REF!,IF(H362="Enceinte",#REF!,IF(H362="temps partiel",#REF!,IF(H362="Sans solde",#REF!,IF(H362="Arrêt",#REF!,IF(H362="CP matin",#REF!,IF(H362="Déplacement",#REF!,IF(H362="CP Après-midi",#REF!,IF(H362="Férié",#REF!,IF(H362="Maternité",#REF!,0))))))))))))</f>
        <v>#REF!</v>
      </c>
      <c r="J362" s="145" t="e">
        <f>IF(H362="Demi CP",I362,IF(AND(H362="Déplacement",N362="Arrivée Chine",B362&gt;=#REF!,B362&lt;=#REF!),(D362-C362)+(F362-E362)-#REF!,IF(AND(H362="Déplacement",N362="Arrivée Chine",B362&gt;#REF!,B362&lt;#REF!),(D362-C362)+(F362-E362)-#REF!,IF(AND(H362="Déplacement",N362="Arrivée Chine",B362&gt;#REF!),(D362-C362)+(F362-E362)-#REF!,IF(AND(H362="Déplacement",((D362-C362)+(F362-E362))&lt;I362),I362,IF(AND(H362="Déplacement",N362="Arrivée Chine",B362&lt;#REF!),(D362-C362)+(F362-E362)-#REF!,IF(AND(H362="Déplacement",N362="Retour Chine",B362&gt;=#REF!,B362&lt;=#REF!),(D362-C362)+(F362-E362)+#REF!,IF(AND(H362="Déplacement",N362="Retour Chine",B362&gt;#REF!,B362&lt;#REF!),(D362-C362)+(F362-E362)+#REF!,IF(AND(H362="Déplacement",N362="Retour Chine",B362&gt;#REF!),(D362-C362)+(F362-E362)+#REF!,IF(AND(H362="Déplacement",((D362-C362)+(F362-E362))&lt;I362),I362,IF(AND(H362="Déplacement",N362="Retour Chine",B362&lt;#REF!),(D362-C362)+(F362-E362)+#REF!,(D362-C362)+(F362-E362))))))))))))</f>
        <v>#REF!</v>
      </c>
      <c r="K362" s="153" t="e">
        <f>IF(L362&gt;0,#REF!-L362,0)</f>
        <v>#REF!</v>
      </c>
      <c r="L362" s="154" t="e">
        <f>IF(OR(H362="Recup"),#REF!-J362,#REF!)</f>
        <v>#REF!</v>
      </c>
      <c r="M362" s="199"/>
      <c r="N362" s="200"/>
      <c r="O362" s="149" t="e">
        <f t="shared" si="32"/>
        <v>#REF!</v>
      </c>
      <c r="P362" s="150" t="str">
        <f t="shared" si="33"/>
        <v/>
      </c>
      <c r="Q362" s="361"/>
      <c r="R362" s="381"/>
      <c r="S362" s="201"/>
      <c r="T362" s="399"/>
      <c r="U362" s="386"/>
      <c r="V362" s="104">
        <v>0.5</v>
      </c>
      <c r="W362" s="98" t="e">
        <f>IF((Y361-43)&lt;0,0,(Y361-43))</f>
        <v>#REF!</v>
      </c>
      <c r="X362" s="105" t="s">
        <v>54</v>
      </c>
      <c r="Y362" s="106" t="e">
        <f>(Y361-Y360)-J366*24</f>
        <v>#REF!</v>
      </c>
      <c r="Z362" s="107" t="s">
        <v>55</v>
      </c>
      <c r="AB362" s="155">
        <v>0.5</v>
      </c>
      <c r="AC362" s="152" t="e">
        <f t="shared" si="34"/>
        <v>#REF!</v>
      </c>
    </row>
    <row r="363" spans="1:29" s="41" customFormat="1" hidden="1" x14ac:dyDescent="0.25">
      <c r="A363" s="143" t="s">
        <v>56</v>
      </c>
      <c r="B363" s="144">
        <v>43440</v>
      </c>
      <c r="C363" s="195">
        <v>0.375</v>
      </c>
      <c r="D363" s="196">
        <v>0.54166666666666663</v>
      </c>
      <c r="E363" s="196">
        <v>0.58333333333333337</v>
      </c>
      <c r="F363" s="197">
        <v>0.70833333333333337</v>
      </c>
      <c r="G363" s="378"/>
      <c r="H363" s="202" t="s">
        <v>44</v>
      </c>
      <c r="I363" s="146" t="e">
        <f>IF(H363="Normal",#REF!,IF(H363="Recup",#REF!,IF(H363="CP journée",#REF!,IF(H363="Enceinte",#REF!,IF(H363="temps partiel",#REF!,IF(H363="Sans solde",#REF!,IF(H363="Arrêt",#REF!,IF(H363="CP matin",#REF!,IF(H363="Déplacement",#REF!,IF(H363="CP Après-midi",#REF!,IF(H363="Férié",#REF!,IF(H363="Maternité",#REF!,0))))))))))))</f>
        <v>#REF!</v>
      </c>
      <c r="J363" s="145" t="e">
        <f>IF(H363="Demi CP",I363,IF(AND(H363="Déplacement",N363="Arrivée Chine",B363&gt;=#REF!,B363&lt;=#REF!),(D363-C363)+(F363-E363)-#REF!,IF(AND(H363="Déplacement",N363="Arrivée Chine",B363&gt;#REF!,B363&lt;#REF!),(D363-C363)+(F363-E363)-#REF!,IF(AND(H363="Déplacement",N363="Arrivée Chine",B363&gt;#REF!),(D363-C363)+(F363-E363)-#REF!,IF(AND(H363="Déplacement",((D363-C363)+(F363-E363))&lt;I363),I363,IF(AND(H363="Déplacement",N363="Arrivée Chine",B363&lt;#REF!),(D363-C363)+(F363-E363)-#REF!,IF(AND(H363="Déplacement",N363="Retour Chine",B363&gt;=#REF!,B363&lt;=#REF!),(D363-C363)+(F363-E363)+#REF!,IF(AND(H363="Déplacement",N363="Retour Chine",B363&gt;#REF!,B363&lt;#REF!),(D363-C363)+(F363-E363)+#REF!,IF(AND(H363="Déplacement",N363="Retour Chine",B363&gt;#REF!),(D363-C363)+(F363-E363)+#REF!,IF(AND(H363="Déplacement",((D363-C363)+(F363-E363))&lt;I363),I363,IF(AND(H363="Déplacement",N363="Retour Chine",B363&lt;#REF!),(D363-C363)+(F363-E363)+#REF!,(D363-C363)+(F363-E363))))))))))))</f>
        <v>#REF!</v>
      </c>
      <c r="K363" s="156" t="e">
        <f>IF(L363&gt;0,#REF!-L363,0)</f>
        <v>#REF!</v>
      </c>
      <c r="L363" s="157" t="e">
        <f>IF(OR(H363="Recup"),#REF!-J363,#REF!)</f>
        <v>#REF!</v>
      </c>
      <c r="M363" s="199"/>
      <c r="N363" s="200"/>
      <c r="O363" s="149" t="e">
        <f t="shared" si="32"/>
        <v>#REF!</v>
      </c>
      <c r="P363" s="150" t="str">
        <f t="shared" si="33"/>
        <v/>
      </c>
      <c r="Q363" s="361"/>
      <c r="R363" s="381"/>
      <c r="S363" s="201"/>
      <c r="T363" s="399"/>
      <c r="U363" s="386"/>
      <c r="V363" s="110">
        <v>1</v>
      </c>
      <c r="W363" s="98" t="e">
        <f>IF(M366="",J366*24,0)</f>
        <v>#REF!</v>
      </c>
      <c r="X363" s="111" t="s">
        <v>57</v>
      </c>
      <c r="Y363" s="112">
        <f>COUNTIF(H360:H364,"Arrêt")</f>
        <v>0</v>
      </c>
      <c r="Z363" s="107">
        <f>COUNTIF(H360:H364,"Férié")</f>
        <v>0</v>
      </c>
      <c r="AB363" s="158">
        <v>1</v>
      </c>
      <c r="AC363" s="152" t="e">
        <f t="shared" si="34"/>
        <v>#REF!</v>
      </c>
    </row>
    <row r="364" spans="1:29" s="41" customFormat="1" ht="15.75" hidden="1" customHeight="1" thickBot="1" x14ac:dyDescent="0.3">
      <c r="A364" s="143" t="s">
        <v>58</v>
      </c>
      <c r="B364" s="144">
        <v>43441</v>
      </c>
      <c r="C364" s="195">
        <v>0.375</v>
      </c>
      <c r="D364" s="196">
        <v>0.54166666666666663</v>
      </c>
      <c r="E364" s="196">
        <v>0.58333333333333337</v>
      </c>
      <c r="F364" s="197">
        <v>0.70833333333333337</v>
      </c>
      <c r="G364" s="378"/>
      <c r="H364" s="198" t="s">
        <v>44</v>
      </c>
      <c r="I364" s="146" t="e">
        <f>IF(H364="Normal",#REF!,IF(H364="Recup",#REF!,IF(H364="CP journée",#REF!,IF(H364="Enceinte",#REF!,IF(H364="temps partiel",#REF!,IF(H364="Sans solde",#REF!,IF(H364="Arrêt",#REF!,IF(H364="CP matin",#REF!,IF(H364="Déplacement",#REF!,IF(H364="CP Après-midi",#REF!,IF(H364="Férié",#REF!,IF(H364="Maternité",#REF!,0))))))))))))</f>
        <v>#REF!</v>
      </c>
      <c r="J364" s="145" t="e">
        <f>IF(H364="Demi CP",I364,IF(AND(H364="Déplacement",N364="Arrivée Chine",B364&gt;=#REF!,B364&lt;=#REF!),(D364-C364)+(F364-E364)-#REF!,IF(AND(H364="Déplacement",N364="Arrivée Chine",B364&gt;#REF!,B364&lt;#REF!),(D364-C364)+(F364-E364)-#REF!,IF(AND(H364="Déplacement",N364="Arrivée Chine",B364&gt;#REF!),(D364-C364)+(F364-E364)-#REF!,IF(AND(H364="Déplacement",((D364-C364)+(F364-E364))&lt;I364),I364,IF(AND(H364="Déplacement",N364="Arrivée Chine",B364&lt;#REF!),(D364-C364)+(F364-E364)-#REF!,IF(AND(H364="Déplacement",N364="Retour Chine",B364&gt;=#REF!,B364&lt;=#REF!),(D364-C364)+(F364-E364)+#REF!,IF(AND(H364="Déplacement",N364="Retour Chine",B364&gt;#REF!,B364&lt;#REF!),(D364-C364)+(F364-E364)+#REF!,IF(AND(H364="Déplacement",N364="Retour Chine",B364&gt;#REF!),(D364-C364)+(F364-E364)+#REF!,IF(AND(H364="Déplacement",((D364-C364)+(F364-E364))&lt;I364),I364,IF(AND(H364="Déplacement",N364="Retour Chine",B364&lt;#REF!),(D364-C364)+(F364-E364)+#REF!,(D364-C364)+(F364-E364))))))))))))</f>
        <v>#REF!</v>
      </c>
      <c r="K364" s="153" t="e">
        <f>IF(L364&gt;0,#REF!-L364,0)</f>
        <v>#REF!</v>
      </c>
      <c r="L364" s="154" t="e">
        <f>IF(OR(H364="Recup"),#REF!-J364,#REF!)</f>
        <v>#REF!</v>
      </c>
      <c r="M364" s="199"/>
      <c r="N364" s="200"/>
      <c r="O364" s="149" t="e">
        <f t="shared" si="32"/>
        <v>#REF!</v>
      </c>
      <c r="P364" s="150" t="str">
        <f t="shared" si="33"/>
        <v/>
      </c>
      <c r="Q364" s="361"/>
      <c r="R364" s="381"/>
      <c r="S364" s="201"/>
      <c r="T364" s="399"/>
      <c r="U364" s="386"/>
      <c r="V364" s="113" t="s">
        <v>3</v>
      </c>
      <c r="W364" s="114" t="e">
        <f>IF(G360="Enceinte",(SUM(L360:L364))-COUNTIF(H360:H364,"Recup")*#REF!,SUM(L360:L364))</f>
        <v>#REF!</v>
      </c>
      <c r="X364" s="115" t="s">
        <v>59</v>
      </c>
      <c r="Y364" s="116">
        <f>COUNTIF(H360:H364,"sans solde")</f>
        <v>0</v>
      </c>
      <c r="Z364" s="328" t="s">
        <v>148</v>
      </c>
      <c r="AB364" s="159" t="s">
        <v>3</v>
      </c>
      <c r="AC364" s="160" t="e">
        <f t="shared" si="34"/>
        <v>#REF!</v>
      </c>
    </row>
    <row r="365" spans="1:29" s="41" customFormat="1" hidden="1" x14ac:dyDescent="0.25">
      <c r="A365" s="143" t="s">
        <v>60</v>
      </c>
      <c r="B365" s="144">
        <v>43442</v>
      </c>
      <c r="C365" s="203"/>
      <c r="D365" s="204"/>
      <c r="E365" s="204"/>
      <c r="F365" s="205"/>
      <c r="G365" s="378"/>
      <c r="H365" s="206"/>
      <c r="I365" s="146">
        <f>IF(H365="Normal",#REF!,IF(H365="Recup",#REF!,IF(H365="CP journée",#REF!,IF(H365="Enceinte",#REF!,IF(H365="temps partiel",#REF!,IF(H365="Sans solde",#REF!,IF(H365="Arrêt",#REF!,IF(H365="CP matin",#REF!,IF(H365="Déplacement",#REF!,IF(H365="CP Après-midi",#REF!,IF(H365="Férié",#REF!,IF(H365="Maternité",#REF!,0))))))))))))</f>
        <v>0</v>
      </c>
      <c r="J365" s="145" t="e">
        <f>IF(H365="Demi CP",I365,IF(AND(H365="Déplacement",N365="Arrivée Chine",B365&gt;=#REF!,B365&lt;=#REF!),(D365-C365)+(F365-E365)-#REF!,IF(AND(H365="Déplacement",N365="Arrivée Chine",B365&gt;#REF!,B365&lt;#REF!),(D365-C365)+(F365-E365)-#REF!,IF(AND(H365="Déplacement",N365="Arrivée Chine",B365&gt;#REF!),(D365-C365)+(F365-E365)-#REF!,IF(AND(H365="Déplacement",((D365-C365)+(F365-E365))&lt;I365),I365,IF(AND(H365="Déplacement",N365="Arrivée Chine",B365&lt;#REF!),(D365-C365)+(F365-E365)-#REF!,IF(AND(H365="Déplacement",N365="Retour Chine",B365&gt;=#REF!,B365&lt;=#REF!),(D365-C365)+(F365-E365)+#REF!,IF(AND(H365="Déplacement",N365="Retour Chine",B365&gt;#REF!,B365&lt;#REF!),(D365-C365)+(F365-E365)+#REF!,IF(AND(H365="Déplacement",N365="Retour Chine",B365&gt;#REF!),(D365-C365)+(F365-E365)+#REF!,IF(AND(H365="Déplacement",((D365-C365)+(F365-E365))&lt;I365),I365,IF(AND(H365="Déplacement",N365="Retour Chine",B365&lt;#REF!),(D365-C365)+(F365-E365)+#REF!,(D365-C365)+(F365-E365))))))))))))</f>
        <v>#REF!</v>
      </c>
      <c r="K365" s="161" t="e">
        <f>IF(L365&gt;0,#REF!-L365,0)</f>
        <v>#REF!</v>
      </c>
      <c r="L365" s="162" t="e">
        <f>IF(OR(H365="Recup"),#REF!-J365,#REF!)</f>
        <v>#REF!</v>
      </c>
      <c r="M365" s="199"/>
      <c r="N365" s="200"/>
      <c r="O365" s="149" t="e">
        <f t="shared" si="32"/>
        <v>#REF!</v>
      </c>
      <c r="P365" s="150" t="str">
        <f t="shared" si="33"/>
        <v/>
      </c>
      <c r="Q365" s="361"/>
      <c r="R365" s="381"/>
      <c r="S365" s="201"/>
      <c r="T365" s="399"/>
      <c r="U365" s="386"/>
      <c r="V365" s="119" t="s">
        <v>61</v>
      </c>
      <c r="W365" s="120" t="e">
        <f>IF(AND(G360="Temps partiel",Y362&gt;0),Y362-W366-W362-W363,0)</f>
        <v>#REF!</v>
      </c>
      <c r="X365" s="121" t="s">
        <v>62</v>
      </c>
      <c r="Y365" s="122">
        <f>COUNTIF(H360:H364,"CP journée")+(COUNTIF(H360:H364,"CP matin"))/2+(COUNTIF(H360:H364,"CP Après-midi"))/2</f>
        <v>0</v>
      </c>
      <c r="Z365" s="329"/>
      <c r="AB365" s="163" t="s">
        <v>61</v>
      </c>
      <c r="AC365" s="152" t="e">
        <f t="shared" si="34"/>
        <v>#REF!</v>
      </c>
    </row>
    <row r="366" spans="1:29" s="41" customFormat="1" ht="15.75" hidden="1" thickBot="1" x14ac:dyDescent="0.3">
      <c r="A366" s="164" t="s">
        <v>64</v>
      </c>
      <c r="B366" s="165">
        <v>43443</v>
      </c>
      <c r="C366" s="207"/>
      <c r="D366" s="208"/>
      <c r="E366" s="208"/>
      <c r="F366" s="209"/>
      <c r="G366" s="379"/>
      <c r="H366" s="210"/>
      <c r="I366" s="166">
        <f>IF(H366="Normal",#REF!,IF(H366="Recup",#REF!,IF(H366="CP journée",#REF!,IF(H366="Enceinte",#REF!,IF(H366="temps partiel",#REF!,IF(H366="Sans solde",#REF!,IF(H366="Arrêt",#REF!,IF(H366="CP matin",#REF!,IF(H366="Déplacement",#REF!,IF(H366="CP Après-midi",#REF!,IF(H366="Férié",#REF!,IF(H366="Maternité",#REF!,0))))))))))))</f>
        <v>0</v>
      </c>
      <c r="J366" s="167" t="e">
        <f>IF(H366="Demi CP",I366,IF(AND(H366="Déplacement",N366="Arrivée Chine",B366&gt;=#REF!,B366&lt;=#REF!),(D366-C366)+(F366-E366)-#REF!,IF(AND(H366="Déplacement",N366="Arrivée Chine",B366&gt;#REF!,B366&lt;#REF!),(D366-C366)+(F366-E366)-#REF!,IF(AND(H366="Déplacement",N366="Arrivée Chine",B366&gt;#REF!),(D366-C366)+(F366-E366)-#REF!,IF(AND(H366="Déplacement",((D366-C366)+(F366-E366))&lt;I366),I366,IF(AND(H366="Déplacement",N366="Arrivée Chine",B366&lt;#REF!),(D366-C366)+(F366-E366)-#REF!,IF(AND(H366="Déplacement",N366="Retour Chine",B366&gt;=#REF!,B366&lt;=#REF!),(D366-C366)+(F366-E366)+#REF!,IF(AND(H366="Déplacement",N366="Retour Chine",B366&gt;#REF!,B366&lt;#REF!),(D366-C366)+(F366-E366)+#REF!,IF(AND(H366="Déplacement",N366="Retour Chine",B366&gt;#REF!),(D366-C366)+(F366-E366)+#REF!,IF(AND(H366="Déplacement",((D366-C366)+(F366-E366))&lt;I366),I366,IF(AND(H366="Déplacement",N366="Retour Chine",B366&lt;#REF!),(D366-C366)+(F366-E366)+#REF!,(D366-C366)+(F366-E366))))))))))))</f>
        <v>#REF!</v>
      </c>
      <c r="K366" s="168" t="e">
        <f>IF(L366&gt;0,#REF!-L366,0)</f>
        <v>#REF!</v>
      </c>
      <c r="L366" s="169" t="e">
        <f>IF(OR(H366="Recup"),#REF!-J366,#REF!)</f>
        <v>#REF!</v>
      </c>
      <c r="M366" s="211"/>
      <c r="N366" s="212"/>
      <c r="O366" s="170" t="e">
        <f t="shared" si="32"/>
        <v>#REF!</v>
      </c>
      <c r="P366" s="171" t="str">
        <f t="shared" si="33"/>
        <v/>
      </c>
      <c r="Q366" s="362"/>
      <c r="R366" s="382"/>
      <c r="S366" s="213"/>
      <c r="T366" s="399"/>
      <c r="U366" s="387"/>
      <c r="V366" s="129" t="s">
        <v>65</v>
      </c>
      <c r="W366" s="130" t="e">
        <f>IF(AND(G360="Temps partiel",Y362&gt;3),Y362-3-W362-W363,0)</f>
        <v>#REF!</v>
      </c>
      <c r="X366" s="131" t="s">
        <v>66</v>
      </c>
      <c r="Y366" s="132" t="e">
        <f>W360+(W361*1.25)+(W362*1.5)+(W363*2)+(W365*1.1)+(W366*1.25)</f>
        <v>#REF!</v>
      </c>
      <c r="Z366" s="294" t="e">
        <f>IF(SUM(J360:J366)*24-SUM(I360:I366)*24&lt;0,(SUM(J360:J366)*24-SUM(I360:I366)*24),0)</f>
        <v>#REF!</v>
      </c>
      <c r="AB366" s="172" t="s">
        <v>65</v>
      </c>
      <c r="AC366" s="152" t="e">
        <f t="shared" si="34"/>
        <v>#REF!</v>
      </c>
    </row>
    <row r="367" spans="1:29" s="41" customFormat="1" ht="30" hidden="1" customHeight="1" x14ac:dyDescent="0.25">
      <c r="A367" s="133" t="s">
        <v>43</v>
      </c>
      <c r="B367" s="134">
        <v>43444</v>
      </c>
      <c r="C367" s="188">
        <v>0.375</v>
      </c>
      <c r="D367" s="189">
        <v>0.54166666666666663</v>
      </c>
      <c r="E367" s="189">
        <v>0.58333333333333337</v>
      </c>
      <c r="F367" s="190">
        <v>0.70833333333333337</v>
      </c>
      <c r="G367" s="377"/>
      <c r="H367" s="191" t="s">
        <v>44</v>
      </c>
      <c r="I367" s="136" t="e">
        <f>IF(H367="Normal",#REF!,IF(H367="Recup",#REF!,IF(H367="CP journée",#REF!,IF(H367="Enceinte",#REF!,IF(H367="temps partiel",#REF!,IF(H367="Sans solde",#REF!,IF(H367="Arrêt",#REF!,IF(H367="CP matin",#REF!,IF(H367="Déplacement",#REF!,IF(H367="CP Après-midi",#REF!,IF(H367="Férié",#REF!,IF(H367="Maternité",#REF!,0))))))))))))</f>
        <v>#REF!</v>
      </c>
      <c r="J367" s="135" t="e">
        <f>IF(H367="Demi CP",I367,IF(AND(H367="Déplacement",N367="Arrivée Chine",B367&gt;=#REF!,B367&lt;=#REF!),(D367-C367)+(F367-E367)-#REF!,IF(AND(H367="Déplacement",N367="Arrivée Chine",B367&gt;#REF!,B367&lt;#REF!),(D367-C367)+(F367-E367)-#REF!,IF(AND(H367="Déplacement",N367="Arrivée Chine",B367&gt;#REF!),(D367-C367)+(F367-E367)-#REF!,IF(AND(H367="Déplacement",((D367-C367)+(F367-E367))&lt;I367),I367,IF(AND(H367="Déplacement",N367="Arrivée Chine",B367&lt;#REF!),(D367-C367)+(F367-E367)-#REF!,IF(AND(H367="Déplacement",N367="Retour Chine",B367&gt;=#REF!,B367&lt;=#REF!),(D367-C367)+(F367-E367)+#REF!,IF(AND(H367="Déplacement",N367="Retour Chine",B367&gt;#REF!,B367&lt;#REF!),(D367-C367)+(F367-E367)+#REF!,IF(AND(H367="Déplacement",N367="Retour Chine",B367&gt;#REF!),(D367-C367)+(F367-E367)+#REF!,IF(AND(H367="Déplacement",((D367-C367)+(F367-E367))&lt;I367),I367,IF(AND(H367="Déplacement",N367="Retour Chine",B367&lt;#REF!),(D367-C367)+(F367-E367)+#REF!,(D367-C367)+(F367-E367))))))))))))</f>
        <v>#REF!</v>
      </c>
      <c r="K367" s="137" t="e">
        <f>IF(L367&gt;0,#REF!-L367,0)</f>
        <v>#REF!</v>
      </c>
      <c r="L367" s="138" t="e">
        <f>IF(OR(H367="Recup"),#REF!-J367,#REF!)</f>
        <v>#REF!</v>
      </c>
      <c r="M367" s="192"/>
      <c r="N367" s="193"/>
      <c r="O367" s="139" t="e">
        <f t="shared" si="32"/>
        <v>#REF!</v>
      </c>
      <c r="P367" s="140" t="str">
        <f t="shared" si="33"/>
        <v/>
      </c>
      <c r="Q367" s="391" t="s">
        <v>45</v>
      </c>
      <c r="R367" s="380" t="s">
        <v>46</v>
      </c>
      <c r="S367" s="194"/>
      <c r="T367" s="398" t="s">
        <v>134</v>
      </c>
      <c r="U367" s="385" t="s">
        <v>138</v>
      </c>
      <c r="V367" s="86" t="s">
        <v>49</v>
      </c>
      <c r="W367" s="87" t="e">
        <f>IF(AND(G367="",(Y369)&gt;0),Y369-W368-W369,IF(AND(G367="Enceinte",(Y369)&gt;0),Y369-W368-W369,0))</f>
        <v>#REF!</v>
      </c>
      <c r="X367" s="88" t="s">
        <v>34</v>
      </c>
      <c r="Y367" s="89" t="e">
        <f>(SUM(I367:I371)*24+SUM(K367:K371)*24)</f>
        <v>#REF!</v>
      </c>
      <c r="Z367" s="90" t="s">
        <v>50</v>
      </c>
      <c r="AB367" s="174" t="s">
        <v>34</v>
      </c>
      <c r="AC367" s="152" t="e">
        <f t="shared" ref="AC367:AC372" si="35">Y353+Y360+Y367+Y374+Y381</f>
        <v>#REF!</v>
      </c>
    </row>
    <row r="368" spans="1:29" s="41" customFormat="1" ht="15.75" hidden="1" thickBot="1" x14ac:dyDescent="0.3">
      <c r="A368" s="143" t="s">
        <v>51</v>
      </c>
      <c r="B368" s="144">
        <v>43445</v>
      </c>
      <c r="C368" s="195">
        <v>0.375</v>
      </c>
      <c r="D368" s="196">
        <v>0.54166666666666663</v>
      </c>
      <c r="E368" s="196">
        <v>0.58333333333333337</v>
      </c>
      <c r="F368" s="197">
        <v>0.70833333333333337</v>
      </c>
      <c r="G368" s="378"/>
      <c r="H368" s="198" t="s">
        <v>44</v>
      </c>
      <c r="I368" s="146" t="e">
        <f>IF(H368="Normal",#REF!,IF(H368="Recup",#REF!,IF(H368="CP journée",#REF!,IF(H368="Enceinte",#REF!,IF(H368="temps partiel",#REF!,IF(H368="Sans solde",#REF!,IF(H368="Arrêt",#REF!,IF(H368="CP matin",#REF!,IF(H368="Déplacement",#REF!,IF(H368="CP Après-midi",#REF!,IF(H368="Férié",#REF!,IF(H368="Maternité",#REF!,0))))))))))))</f>
        <v>#REF!</v>
      </c>
      <c r="J368" s="145" t="e">
        <f>IF(H368="Demi CP",I368,IF(AND(H368="Déplacement",N368="Arrivée Chine",B368&gt;=#REF!,B368&lt;=#REF!),(D368-C368)+(F368-E368)-#REF!,IF(AND(H368="Déplacement",N368="Arrivée Chine",B368&gt;#REF!,B368&lt;#REF!),(D368-C368)+(F368-E368)-#REF!,IF(AND(H368="Déplacement",N368="Arrivée Chine",B368&gt;#REF!),(D368-C368)+(F368-E368)-#REF!,IF(AND(H368="Déplacement",((D368-C368)+(F368-E368))&lt;I368),I368,IF(AND(H368="Déplacement",N368="Arrivée Chine",B368&lt;#REF!),(D368-C368)+(F368-E368)-#REF!,IF(AND(H368="Déplacement",N368="Retour Chine",B368&gt;=#REF!,B368&lt;=#REF!),(D368-C368)+(F368-E368)+#REF!,IF(AND(H368="Déplacement",N368="Retour Chine",B368&gt;#REF!,B368&lt;#REF!),(D368-C368)+(F368-E368)+#REF!,IF(AND(H368="Déplacement",N368="Retour Chine",B368&gt;#REF!),(D368-C368)+(F368-E368)+#REF!,IF(AND(H368="Déplacement",((D368-C368)+(F368-E368))&lt;I368),I368,IF(AND(H368="Déplacement",N368="Retour Chine",B368&lt;#REF!),(D368-C368)+(F368-E368)+#REF!,(D368-C368)+(F368-E368))))))))))))</f>
        <v>#REF!</v>
      </c>
      <c r="K368" s="147" t="e">
        <f>IF(L368&gt;0,#REF!-L368,0)</f>
        <v>#REF!</v>
      </c>
      <c r="L368" s="148" t="e">
        <f>IF(OR(H368="Recup"),#REF!-J368,#REF!)</f>
        <v>#REF!</v>
      </c>
      <c r="M368" s="199"/>
      <c r="N368" s="200"/>
      <c r="O368" s="149" t="e">
        <f t="shared" si="32"/>
        <v>#REF!</v>
      </c>
      <c r="P368" s="150" t="str">
        <f t="shared" si="33"/>
        <v/>
      </c>
      <c r="Q368" s="361"/>
      <c r="R368" s="381"/>
      <c r="S368" s="201"/>
      <c r="T368" s="399"/>
      <c r="U368" s="386"/>
      <c r="V368" s="97" t="s">
        <v>52</v>
      </c>
      <c r="W368" s="98" t="e">
        <f>IF(AND(G367="",(Y368-35)&gt;0),(Y368-35-W369-W370),IF(AND(G367="Enceinte",(Y368-35)&gt;0),(Y368-35-W369-W370),0))</f>
        <v>#REF!</v>
      </c>
      <c r="X368" s="99" t="s">
        <v>35</v>
      </c>
      <c r="Y368" s="100" t="e">
        <f>(SUM(J367:J373))*24-(SUM(O367:O373))*24</f>
        <v>#REF!</v>
      </c>
      <c r="Z368" s="101">
        <f>SUM(P367:P373)</f>
        <v>0</v>
      </c>
      <c r="AB368" s="174" t="s">
        <v>35</v>
      </c>
      <c r="AC368" s="152" t="e">
        <f t="shared" si="35"/>
        <v>#REF!</v>
      </c>
    </row>
    <row r="369" spans="1:29" s="41" customFormat="1" ht="15.75" hidden="1" thickBot="1" x14ac:dyDescent="0.3">
      <c r="A369" s="143" t="s">
        <v>53</v>
      </c>
      <c r="B369" s="144">
        <v>43446</v>
      </c>
      <c r="C369" s="195">
        <v>0.375</v>
      </c>
      <c r="D369" s="196">
        <v>0.54166666666666663</v>
      </c>
      <c r="E369" s="196">
        <v>0.58333333333333337</v>
      </c>
      <c r="F369" s="197">
        <v>0.70833333333333337</v>
      </c>
      <c r="G369" s="378"/>
      <c r="H369" s="198" t="s">
        <v>44</v>
      </c>
      <c r="I369" s="146" t="e">
        <f>IF(H369="Normal",#REF!,IF(H369="Recup",#REF!,IF(H369="CP journée",#REF!,IF(H369="Enceinte",#REF!,IF(H369="temps partiel",#REF!,IF(H369="Sans solde",#REF!,IF(H369="Arrêt",#REF!,IF(H369="CP matin",#REF!,IF(H369="Déplacement",#REF!,IF(H369="CP Après-midi",#REF!,IF(H369="Férié",#REF!,IF(H369="Maternité",#REF!,0))))))))))))</f>
        <v>#REF!</v>
      </c>
      <c r="J369" s="145" t="e">
        <f>IF(H369="Demi CP",I369,IF(AND(H369="Déplacement",N369="Arrivée Chine",B369&gt;=#REF!,B369&lt;=#REF!),(D369-C369)+(F369-E369)-#REF!,IF(AND(H369="Déplacement",N369="Arrivée Chine",B369&gt;#REF!,B369&lt;#REF!),(D369-C369)+(F369-E369)-#REF!,IF(AND(H369="Déplacement",N369="Arrivée Chine",B369&gt;#REF!),(D369-C369)+(F369-E369)-#REF!,IF(AND(H369="Déplacement",((D369-C369)+(F369-E369))&lt;I369),I369,IF(AND(H369="Déplacement",N369="Arrivée Chine",B369&lt;#REF!),(D369-C369)+(F369-E369)-#REF!,IF(AND(H369="Déplacement",N369="Retour Chine",B369&gt;=#REF!,B369&lt;=#REF!),(D369-C369)+(F369-E369)+#REF!,IF(AND(H369="Déplacement",N369="Retour Chine",B369&gt;#REF!,B369&lt;#REF!),(D369-C369)+(F369-E369)+#REF!,IF(AND(H369="Déplacement",N369="Retour Chine",B369&gt;#REF!),(D369-C369)+(F369-E369)+#REF!,IF(AND(H369="Déplacement",((D369-C369)+(F369-E369))&lt;I369),I369,IF(AND(H369="Déplacement",N369="Retour Chine",B369&lt;#REF!),(D369-C369)+(F369-E369)+#REF!,(D369-C369)+(F369-E369))))))))))))</f>
        <v>#REF!</v>
      </c>
      <c r="K369" s="153" t="e">
        <f>IF(L369&gt;0,#REF!-L369,0)</f>
        <v>#REF!</v>
      </c>
      <c r="L369" s="154" t="e">
        <f>IF(OR(H369="Recup"),#REF!-J369,#REF!)</f>
        <v>#REF!</v>
      </c>
      <c r="M369" s="199"/>
      <c r="N369" s="200"/>
      <c r="O369" s="149" t="e">
        <f t="shared" si="32"/>
        <v>#REF!</v>
      </c>
      <c r="P369" s="150" t="str">
        <f t="shared" si="33"/>
        <v/>
      </c>
      <c r="Q369" s="361"/>
      <c r="R369" s="381"/>
      <c r="S369" s="201"/>
      <c r="T369" s="399"/>
      <c r="U369" s="386"/>
      <c r="V369" s="104">
        <v>0.5</v>
      </c>
      <c r="W369" s="98" t="e">
        <f>IF((Y368-43)&lt;0,0,(Y368-43))</f>
        <v>#REF!</v>
      </c>
      <c r="X369" s="105" t="s">
        <v>54</v>
      </c>
      <c r="Y369" s="106" t="e">
        <f>(Y368-Y367)-J373*24</f>
        <v>#REF!</v>
      </c>
      <c r="Z369" s="107" t="s">
        <v>55</v>
      </c>
      <c r="AB369" s="174" t="s">
        <v>54</v>
      </c>
      <c r="AC369" s="152" t="e">
        <f t="shared" si="35"/>
        <v>#REF!</v>
      </c>
    </row>
    <row r="370" spans="1:29" s="41" customFormat="1" hidden="1" x14ac:dyDescent="0.25">
      <c r="A370" s="143" t="s">
        <v>56</v>
      </c>
      <c r="B370" s="144">
        <v>43447</v>
      </c>
      <c r="C370" s="195">
        <v>0.375</v>
      </c>
      <c r="D370" s="196">
        <v>0.54166666666666663</v>
      </c>
      <c r="E370" s="196">
        <v>0.58333333333333337</v>
      </c>
      <c r="F370" s="197">
        <v>0.70833333333333337</v>
      </c>
      <c r="G370" s="378"/>
      <c r="H370" s="202" t="s">
        <v>44</v>
      </c>
      <c r="I370" s="146" t="e">
        <f>IF(H370="Normal",#REF!,IF(H370="Recup",#REF!,IF(H370="CP journée",#REF!,IF(H370="Enceinte",#REF!,IF(H370="temps partiel",#REF!,IF(H370="Sans solde",#REF!,IF(H370="Arrêt",#REF!,IF(H370="CP matin",#REF!,IF(H370="Déplacement",#REF!,IF(H370="CP Après-midi",#REF!,IF(H370="Férié",#REF!,IF(H370="Maternité",#REF!,0))))))))))))</f>
        <v>#REF!</v>
      </c>
      <c r="J370" s="145" t="e">
        <f>IF(H370="Demi CP",I370,IF(AND(H370="Déplacement",N370="Arrivée Chine",B370&gt;=#REF!,B370&lt;=#REF!),(D370-C370)+(F370-E370)-#REF!,IF(AND(H370="Déplacement",N370="Arrivée Chine",B370&gt;#REF!,B370&lt;#REF!),(D370-C370)+(F370-E370)-#REF!,IF(AND(H370="Déplacement",N370="Arrivée Chine",B370&gt;#REF!),(D370-C370)+(F370-E370)-#REF!,IF(AND(H370="Déplacement",((D370-C370)+(F370-E370))&lt;I370),I370,IF(AND(H370="Déplacement",N370="Arrivée Chine",B370&lt;#REF!),(D370-C370)+(F370-E370)-#REF!,IF(AND(H370="Déplacement",N370="Retour Chine",B370&gt;=#REF!,B370&lt;=#REF!),(D370-C370)+(F370-E370)+#REF!,IF(AND(H370="Déplacement",N370="Retour Chine",B370&gt;#REF!,B370&lt;#REF!),(D370-C370)+(F370-E370)+#REF!,IF(AND(H370="Déplacement",N370="Retour Chine",B370&gt;#REF!),(D370-C370)+(F370-E370)+#REF!,IF(AND(H370="Déplacement",((D370-C370)+(F370-E370))&lt;I370),I370,IF(AND(H370="Déplacement",N370="Retour Chine",B370&lt;#REF!),(D370-C370)+(F370-E370)+#REF!,(D370-C370)+(F370-E370))))))))))))</f>
        <v>#REF!</v>
      </c>
      <c r="K370" s="156" t="e">
        <f>IF(L370&gt;0,#REF!-L370,0)</f>
        <v>#REF!</v>
      </c>
      <c r="L370" s="157" t="e">
        <f>IF(OR(H370="Recup"),#REF!-J370,#REF!)</f>
        <v>#REF!</v>
      </c>
      <c r="M370" s="199"/>
      <c r="N370" s="200"/>
      <c r="O370" s="149" t="e">
        <f t="shared" si="32"/>
        <v>#REF!</v>
      </c>
      <c r="P370" s="150" t="str">
        <f t="shared" si="33"/>
        <v/>
      </c>
      <c r="Q370" s="361"/>
      <c r="R370" s="381"/>
      <c r="S370" s="201"/>
      <c r="T370" s="399"/>
      <c r="U370" s="386"/>
      <c r="V370" s="110">
        <v>1</v>
      </c>
      <c r="W370" s="98" t="e">
        <f>IF(M373="",J373*24,0)</f>
        <v>#REF!</v>
      </c>
      <c r="X370" s="111" t="s">
        <v>57</v>
      </c>
      <c r="Y370" s="112">
        <f>COUNTIF(H367:H371,"Arrêt")</f>
        <v>0</v>
      </c>
      <c r="Z370" s="107">
        <f>COUNTIF(H367:H371,"Férié")</f>
        <v>0</v>
      </c>
      <c r="AB370" s="175" t="s">
        <v>57</v>
      </c>
      <c r="AC370" s="152">
        <f t="shared" si="35"/>
        <v>0</v>
      </c>
    </row>
    <row r="371" spans="1:29" s="41" customFormat="1" ht="15.75" hidden="1" customHeight="1" thickBot="1" x14ac:dyDescent="0.3">
      <c r="A371" s="143" t="s">
        <v>58</v>
      </c>
      <c r="B371" s="144">
        <v>43448</v>
      </c>
      <c r="C371" s="195">
        <v>0.375</v>
      </c>
      <c r="D371" s="196">
        <v>0.54166666666666663</v>
      </c>
      <c r="E371" s="196">
        <v>0.58333333333333337</v>
      </c>
      <c r="F371" s="197">
        <v>0.70833333333333337</v>
      </c>
      <c r="G371" s="378"/>
      <c r="H371" s="198" t="s">
        <v>44</v>
      </c>
      <c r="I371" s="146" t="e">
        <f>IF(H371="Normal",#REF!,IF(H371="Recup",#REF!,IF(H371="CP journée",#REF!,IF(H371="Enceinte",#REF!,IF(H371="temps partiel",#REF!,IF(H371="Sans solde",#REF!,IF(H371="Arrêt",#REF!,IF(H371="CP matin",#REF!,IF(H371="Déplacement",#REF!,IF(H371="CP Après-midi",#REF!,IF(H371="Férié",#REF!,IF(H371="Maternité",#REF!,0))))))))))))</f>
        <v>#REF!</v>
      </c>
      <c r="J371" s="145" t="e">
        <f>IF(H371="Demi CP",I371,IF(AND(H371="Déplacement",N371="Arrivée Chine",B371&gt;=#REF!,B371&lt;=#REF!),(D371-C371)+(F371-E371)-#REF!,IF(AND(H371="Déplacement",N371="Arrivée Chine",B371&gt;#REF!,B371&lt;#REF!),(D371-C371)+(F371-E371)-#REF!,IF(AND(H371="Déplacement",N371="Arrivée Chine",B371&gt;#REF!),(D371-C371)+(F371-E371)-#REF!,IF(AND(H371="Déplacement",((D371-C371)+(F371-E371))&lt;I371),I371,IF(AND(H371="Déplacement",N371="Arrivée Chine",B371&lt;#REF!),(D371-C371)+(F371-E371)-#REF!,IF(AND(H371="Déplacement",N371="Retour Chine",B371&gt;=#REF!,B371&lt;=#REF!),(D371-C371)+(F371-E371)+#REF!,IF(AND(H371="Déplacement",N371="Retour Chine",B371&gt;#REF!,B371&lt;#REF!),(D371-C371)+(F371-E371)+#REF!,IF(AND(H371="Déplacement",N371="Retour Chine",B371&gt;#REF!),(D371-C371)+(F371-E371)+#REF!,IF(AND(H371="Déplacement",((D371-C371)+(F371-E371))&lt;I371),I371,IF(AND(H371="Déplacement",N371="Retour Chine",B371&lt;#REF!),(D371-C371)+(F371-E371)+#REF!,(D371-C371)+(F371-E371))))))))))))</f>
        <v>#REF!</v>
      </c>
      <c r="K371" s="153" t="e">
        <f>IF(L371&gt;0,#REF!-L371,0)</f>
        <v>#REF!</v>
      </c>
      <c r="L371" s="154" t="e">
        <f>IF(OR(H371="Recup"),#REF!-J371,#REF!)</f>
        <v>#REF!</v>
      </c>
      <c r="M371" s="199"/>
      <c r="N371" s="200"/>
      <c r="O371" s="149" t="e">
        <f t="shared" si="32"/>
        <v>#REF!</v>
      </c>
      <c r="P371" s="150" t="str">
        <f t="shared" si="33"/>
        <v/>
      </c>
      <c r="Q371" s="361"/>
      <c r="R371" s="381"/>
      <c r="S371" s="201"/>
      <c r="T371" s="399"/>
      <c r="U371" s="386"/>
      <c r="V371" s="113" t="s">
        <v>3</v>
      </c>
      <c r="W371" s="114" t="e">
        <f>IF(G367="Enceinte",(SUM(L367:L371))-COUNTIF(H367:H371,"Recup")*#REF!,SUM(L367:L371))</f>
        <v>#REF!</v>
      </c>
      <c r="X371" s="115" t="s">
        <v>59</v>
      </c>
      <c r="Y371" s="116">
        <f>COUNTIF(H367:H371,"sans solde")</f>
        <v>0</v>
      </c>
      <c r="Z371" s="328" t="s">
        <v>148</v>
      </c>
      <c r="AB371" s="176" t="s">
        <v>59</v>
      </c>
      <c r="AC371" s="152">
        <f t="shared" si="35"/>
        <v>0</v>
      </c>
    </row>
    <row r="372" spans="1:29" s="41" customFormat="1" hidden="1" x14ac:dyDescent="0.25">
      <c r="A372" s="143" t="s">
        <v>60</v>
      </c>
      <c r="B372" s="144">
        <v>43449</v>
      </c>
      <c r="C372" s="203"/>
      <c r="D372" s="204"/>
      <c r="E372" s="204"/>
      <c r="F372" s="205"/>
      <c r="G372" s="378"/>
      <c r="H372" s="206"/>
      <c r="I372" s="146">
        <f>IF(H372="Normal",#REF!,IF(H372="Recup",#REF!,IF(H372="CP journée",#REF!,IF(H372="Enceinte",#REF!,IF(H372="temps partiel",#REF!,IF(H372="Sans solde",#REF!,IF(H372="Arrêt",#REF!,IF(H372="CP matin",#REF!,IF(H372="Déplacement",#REF!,IF(H372="CP Après-midi",#REF!,IF(H372="Férié",#REF!,IF(H372="Maternité",#REF!,0))))))))))))</f>
        <v>0</v>
      </c>
      <c r="J372" s="145" t="e">
        <f>IF(H372="Demi CP",I372,IF(AND(H372="Déplacement",N372="Arrivée Chine",B372&gt;=#REF!,B372&lt;=#REF!),(D372-C372)+(F372-E372)-#REF!,IF(AND(H372="Déplacement",N372="Arrivée Chine",B372&gt;#REF!,B372&lt;#REF!),(D372-C372)+(F372-E372)-#REF!,IF(AND(H372="Déplacement",N372="Arrivée Chine",B372&gt;#REF!),(D372-C372)+(F372-E372)-#REF!,IF(AND(H372="Déplacement",((D372-C372)+(F372-E372))&lt;I372),I372,IF(AND(H372="Déplacement",N372="Arrivée Chine",B372&lt;#REF!),(D372-C372)+(F372-E372)-#REF!,IF(AND(H372="Déplacement",N372="Retour Chine",B372&gt;=#REF!,B372&lt;=#REF!),(D372-C372)+(F372-E372)+#REF!,IF(AND(H372="Déplacement",N372="Retour Chine",B372&gt;#REF!,B372&lt;#REF!),(D372-C372)+(F372-E372)+#REF!,IF(AND(H372="Déplacement",N372="Retour Chine",B372&gt;#REF!),(D372-C372)+(F372-E372)+#REF!,IF(AND(H372="Déplacement",((D372-C372)+(F372-E372))&lt;I372),I372,IF(AND(H372="Déplacement",N372="Retour Chine",B372&lt;#REF!),(D372-C372)+(F372-E372)+#REF!,(D372-C372)+(F372-E372))))))))))))</f>
        <v>#REF!</v>
      </c>
      <c r="K372" s="161" t="e">
        <f>IF(L372&gt;0,#REF!-L372,0)</f>
        <v>#REF!</v>
      </c>
      <c r="L372" s="162" t="e">
        <f>IF(OR(H372="Recup"),#REF!-J372,#REF!)</f>
        <v>#REF!</v>
      </c>
      <c r="M372" s="199"/>
      <c r="N372" s="200"/>
      <c r="O372" s="149" t="e">
        <f t="shared" si="32"/>
        <v>#REF!</v>
      </c>
      <c r="P372" s="150" t="str">
        <f t="shared" si="33"/>
        <v/>
      </c>
      <c r="Q372" s="361"/>
      <c r="R372" s="381"/>
      <c r="S372" s="201"/>
      <c r="T372" s="399"/>
      <c r="U372" s="386"/>
      <c r="V372" s="119" t="s">
        <v>61</v>
      </c>
      <c r="W372" s="120" t="e">
        <f>IF(AND(G367="Temps partiel",Y369&gt;0),Y369-W373-W369-W370,0)</f>
        <v>#REF!</v>
      </c>
      <c r="X372" s="121" t="s">
        <v>62</v>
      </c>
      <c r="Y372" s="122">
        <f>COUNTIF(H367:H371,"CP journée")+(COUNTIF(H367:H371,"CP matin"))/2+(COUNTIF(H367:H371,"CP Après-midi"))/2</f>
        <v>0</v>
      </c>
      <c r="Z372" s="329"/>
      <c r="AB372" s="177" t="s">
        <v>62</v>
      </c>
      <c r="AC372" s="152">
        <f t="shared" si="35"/>
        <v>0</v>
      </c>
    </row>
    <row r="373" spans="1:29" s="41" customFormat="1" ht="15.75" hidden="1" thickBot="1" x14ac:dyDescent="0.3">
      <c r="A373" s="164" t="s">
        <v>64</v>
      </c>
      <c r="B373" s="165">
        <v>43450</v>
      </c>
      <c r="C373" s="207"/>
      <c r="D373" s="208"/>
      <c r="E373" s="208"/>
      <c r="F373" s="209"/>
      <c r="G373" s="379"/>
      <c r="H373" s="210"/>
      <c r="I373" s="166">
        <f>IF(H373="Normal",#REF!,IF(H373="Recup",#REF!,IF(H373="CP journée",#REF!,IF(H373="Enceinte",#REF!,IF(H373="temps partiel",#REF!,IF(H373="Sans solde",#REF!,IF(H373="Arrêt",#REF!,IF(H373="CP matin",#REF!,IF(H373="Déplacement",#REF!,IF(H373="CP Après-midi",#REF!,IF(H373="Férié",#REF!,IF(H373="Maternité",#REF!,0))))))))))))</f>
        <v>0</v>
      </c>
      <c r="J373" s="167" t="e">
        <f>IF(H373="Demi CP",I373,IF(AND(H373="Déplacement",N373="Arrivée Chine",B373&gt;=#REF!,B373&lt;=#REF!),(D373-C373)+(F373-E373)-#REF!,IF(AND(H373="Déplacement",N373="Arrivée Chine",B373&gt;#REF!,B373&lt;#REF!),(D373-C373)+(F373-E373)-#REF!,IF(AND(H373="Déplacement",N373="Arrivée Chine",B373&gt;#REF!),(D373-C373)+(F373-E373)-#REF!,IF(AND(H373="Déplacement",((D373-C373)+(F373-E373))&lt;I373),I373,IF(AND(H373="Déplacement",N373="Arrivée Chine",B373&lt;#REF!),(D373-C373)+(F373-E373)-#REF!,IF(AND(H373="Déplacement",N373="Retour Chine",B373&gt;=#REF!,B373&lt;=#REF!),(D373-C373)+(F373-E373)+#REF!,IF(AND(H373="Déplacement",N373="Retour Chine",B373&gt;#REF!,B373&lt;#REF!),(D373-C373)+(F373-E373)+#REF!,IF(AND(H373="Déplacement",N373="Retour Chine",B373&gt;#REF!),(D373-C373)+(F373-E373)+#REF!,IF(AND(H373="Déplacement",((D373-C373)+(F373-E373))&lt;I373),I373,IF(AND(H373="Déplacement",N373="Retour Chine",B373&lt;#REF!),(D373-C373)+(F373-E373)+#REF!,(D373-C373)+(F373-E373))))))))))))</f>
        <v>#REF!</v>
      </c>
      <c r="K373" s="168" t="e">
        <f>IF(L373&gt;0,#REF!-L373,0)</f>
        <v>#REF!</v>
      </c>
      <c r="L373" s="169" t="e">
        <f>IF(OR(H373="Recup"),#REF!-J373,#REF!)</f>
        <v>#REF!</v>
      </c>
      <c r="M373" s="211"/>
      <c r="N373" s="212"/>
      <c r="O373" s="170" t="e">
        <f t="shared" si="32"/>
        <v>#REF!</v>
      </c>
      <c r="P373" s="171" t="str">
        <f t="shared" si="33"/>
        <v/>
      </c>
      <c r="Q373" s="362"/>
      <c r="R373" s="382"/>
      <c r="S373" s="213"/>
      <c r="T373" s="399"/>
      <c r="U373" s="387"/>
      <c r="V373" s="129" t="s">
        <v>65</v>
      </c>
      <c r="W373" s="130" t="e">
        <f>IF(AND(G367="Temps partiel",Y369&gt;3),Y369-3-W369-W370,0)</f>
        <v>#REF!</v>
      </c>
      <c r="X373" s="131" t="s">
        <v>66</v>
      </c>
      <c r="Y373" s="132" t="e">
        <f>W367+(W368*1.25)+(W369*1.5)+(W370*2)+(W372*1.1)+(W373*1.25)</f>
        <v>#REF!</v>
      </c>
      <c r="Z373" s="294" t="e">
        <f>IF(SUM(J367:J373)*24-SUM(I367:I373)*24&lt;0,(SUM(J367:J373)*24-SUM(I367:I373)*24),0)</f>
        <v>#REF!</v>
      </c>
      <c r="AB373" s="178" t="s">
        <v>50</v>
      </c>
      <c r="AC373" s="152">
        <f>Z382+Z354+Z361+Z368+Z375</f>
        <v>0</v>
      </c>
    </row>
    <row r="374" spans="1:29" s="41" customFormat="1" ht="30" hidden="1" customHeight="1" x14ac:dyDescent="0.25">
      <c r="A374" s="173" t="s">
        <v>43</v>
      </c>
      <c r="B374" s="134">
        <v>43451</v>
      </c>
      <c r="C374" s="188">
        <v>0.375</v>
      </c>
      <c r="D374" s="189">
        <v>0.54166666666666663</v>
      </c>
      <c r="E374" s="189">
        <v>0.58333333333333337</v>
      </c>
      <c r="F374" s="190">
        <v>0.70833333333333337</v>
      </c>
      <c r="G374" s="377"/>
      <c r="H374" s="191" t="s">
        <v>44</v>
      </c>
      <c r="I374" s="136" t="e">
        <f>IF(H374="Normal",#REF!,IF(H374="Recup",#REF!,IF(H374="CP journée",#REF!,IF(H374="Enceinte",#REF!,IF(H374="temps partiel",#REF!,IF(H374="Sans solde",#REF!,IF(H374="Arrêt",#REF!,IF(H374="CP matin",#REF!,IF(H374="Déplacement",#REF!,IF(H374="CP Après-midi",#REF!,IF(H374="Férié",#REF!,IF(H374="Maternité",#REF!,0))))))))))))</f>
        <v>#REF!</v>
      </c>
      <c r="J374" s="135" t="e">
        <f>IF(H374="Demi CP",I374,IF(AND(H374="Déplacement",N374="Arrivée Chine",B374&gt;=#REF!,B374&lt;=#REF!),(D374-C374)+(F374-E374)-#REF!,IF(AND(H374="Déplacement",N374="Arrivée Chine",B374&gt;#REF!,B374&lt;#REF!),(D374-C374)+(F374-E374)-#REF!,IF(AND(H374="Déplacement",N374="Arrivée Chine",B374&gt;#REF!),(D374-C374)+(F374-E374)-#REF!,IF(AND(H374="Déplacement",((D374-C374)+(F374-E374))&lt;I374),I374,IF(AND(H374="Déplacement",N374="Arrivée Chine",B374&lt;#REF!),(D374-C374)+(F374-E374)-#REF!,IF(AND(H374="Déplacement",N374="Retour Chine",B374&gt;=#REF!,B374&lt;=#REF!),(D374-C374)+(F374-E374)+#REF!,IF(AND(H374="Déplacement",N374="Retour Chine",B374&gt;#REF!,B374&lt;#REF!),(D374-C374)+(F374-E374)+#REF!,IF(AND(H374="Déplacement",N374="Retour Chine",B374&gt;#REF!),(D374-C374)+(F374-E374)+#REF!,IF(AND(H374="Déplacement",((D374-C374)+(F374-E374))&lt;I374),I374,IF(AND(H374="Déplacement",N374="Retour Chine",B374&lt;#REF!),(D374-C374)+(F374-E374)+#REF!,(D374-C374)+(F374-E374))))))))))))</f>
        <v>#REF!</v>
      </c>
      <c r="K374" s="137" t="e">
        <f>IF(L374&gt;0,#REF!-L374,0)</f>
        <v>#REF!</v>
      </c>
      <c r="L374" s="138" t="e">
        <f>IF(OR(H374="Recup"),#REF!-J374,#REF!)</f>
        <v>#REF!</v>
      </c>
      <c r="M374" s="192"/>
      <c r="N374" s="193"/>
      <c r="O374" s="139" t="e">
        <f t="shared" si="32"/>
        <v>#REF!</v>
      </c>
      <c r="P374" s="140" t="str">
        <f t="shared" si="33"/>
        <v/>
      </c>
      <c r="Q374" s="360" t="s">
        <v>45</v>
      </c>
      <c r="R374" s="380" t="s">
        <v>46</v>
      </c>
      <c r="S374" s="194"/>
      <c r="T374" s="398" t="s">
        <v>134</v>
      </c>
      <c r="U374" s="385" t="s">
        <v>139</v>
      </c>
      <c r="V374" s="86" t="s">
        <v>49</v>
      </c>
      <c r="W374" s="87" t="e">
        <f>IF(AND(G374="",(Y376)&gt;0),Y376-W375-W376,IF(AND(G374="Enceinte",(Y376)&gt;0),Y376-W375-W376,0))</f>
        <v>#REF!</v>
      </c>
      <c r="X374" s="88" t="s">
        <v>34</v>
      </c>
      <c r="Y374" s="89" t="e">
        <f>(SUM(I374:I378)*24+SUM(K374:K378)*24)</f>
        <v>#REF!</v>
      </c>
      <c r="Z374" s="90" t="s">
        <v>50</v>
      </c>
      <c r="AB374" s="179"/>
      <c r="AC374" s="179"/>
    </row>
    <row r="375" spans="1:29" s="41" customFormat="1" ht="15.75" hidden="1" thickBot="1" x14ac:dyDescent="0.3">
      <c r="A375" s="143" t="s">
        <v>51</v>
      </c>
      <c r="B375" s="144">
        <v>43452</v>
      </c>
      <c r="C375" s="195">
        <v>0.375</v>
      </c>
      <c r="D375" s="196">
        <v>0.54166666666666663</v>
      </c>
      <c r="E375" s="196">
        <v>0.58333333333333337</v>
      </c>
      <c r="F375" s="197">
        <v>0.70833333333333337</v>
      </c>
      <c r="G375" s="378"/>
      <c r="H375" s="198" t="s">
        <v>44</v>
      </c>
      <c r="I375" s="146" t="e">
        <f>IF(H375="Normal",#REF!,IF(H375="Recup",#REF!,IF(H375="CP journée",#REF!,IF(H375="Enceinte",#REF!,IF(H375="temps partiel",#REF!,IF(H375="Sans solde",#REF!,IF(H375="Arrêt",#REF!,IF(H375="CP matin",#REF!,IF(H375="Déplacement",#REF!,IF(H375="CP Après-midi",#REF!,IF(H375="Férié",#REF!,IF(H375="Maternité",#REF!,0))))))))))))</f>
        <v>#REF!</v>
      </c>
      <c r="J375" s="145" t="e">
        <f>IF(H375="Demi CP",I375,IF(AND(H375="Déplacement",N375="Arrivée Chine",B375&gt;=#REF!,B375&lt;=#REF!),(D375-C375)+(F375-E375)-#REF!,IF(AND(H375="Déplacement",N375="Arrivée Chine",B375&gt;#REF!,B375&lt;#REF!),(D375-C375)+(F375-E375)-#REF!,IF(AND(H375="Déplacement",N375="Arrivée Chine",B375&gt;#REF!),(D375-C375)+(F375-E375)-#REF!,IF(AND(H375="Déplacement",((D375-C375)+(F375-E375))&lt;I375),I375,IF(AND(H375="Déplacement",N375="Arrivée Chine",B375&lt;#REF!),(D375-C375)+(F375-E375)-#REF!,IF(AND(H375="Déplacement",N375="Retour Chine",B375&gt;=#REF!,B375&lt;=#REF!),(D375-C375)+(F375-E375)+#REF!,IF(AND(H375="Déplacement",N375="Retour Chine",B375&gt;#REF!,B375&lt;#REF!),(D375-C375)+(F375-E375)+#REF!,IF(AND(H375="Déplacement",N375="Retour Chine",B375&gt;#REF!),(D375-C375)+(F375-E375)+#REF!,IF(AND(H375="Déplacement",((D375-C375)+(F375-E375))&lt;I375),I375,IF(AND(H375="Déplacement",N375="Retour Chine",B375&lt;#REF!),(D375-C375)+(F375-E375)+#REF!,(D375-C375)+(F375-E375))))))))))))</f>
        <v>#REF!</v>
      </c>
      <c r="K375" s="147" t="e">
        <f>IF(L375&gt;0,#REF!-L375,0)</f>
        <v>#REF!</v>
      </c>
      <c r="L375" s="148" t="e">
        <f>IF(OR(H375="Recup"),#REF!-J375,#REF!)</f>
        <v>#REF!</v>
      </c>
      <c r="M375" s="199"/>
      <c r="N375" s="200"/>
      <c r="O375" s="149" t="e">
        <f t="shared" si="32"/>
        <v>#REF!</v>
      </c>
      <c r="P375" s="150" t="str">
        <f t="shared" si="33"/>
        <v/>
      </c>
      <c r="Q375" s="361"/>
      <c r="R375" s="381"/>
      <c r="S375" s="201"/>
      <c r="T375" s="399"/>
      <c r="U375" s="386"/>
      <c r="V375" s="97" t="s">
        <v>52</v>
      </c>
      <c r="W375" s="98" t="e">
        <f>IF(AND(G374="",(Y375-35)&gt;0),(Y375-35-W376-W377),IF(AND(G374="Enceinte",(Y375-35)&gt;0),(Y375-35-W376-W377),0))</f>
        <v>#REF!</v>
      </c>
      <c r="X375" s="99" t="s">
        <v>35</v>
      </c>
      <c r="Y375" s="100" t="e">
        <f>(SUM(J374:J380))*24-(SUM(O374:O380))*24</f>
        <v>#REF!</v>
      </c>
      <c r="Z375" s="101">
        <f>SUM(P374:P380)</f>
        <v>0</v>
      </c>
      <c r="AB375" s="394" t="s">
        <v>70</v>
      </c>
      <c r="AC375" s="392" t="e">
        <f>Y359+Y366+Y373+Y380+Y387</f>
        <v>#REF!</v>
      </c>
    </row>
    <row r="376" spans="1:29" s="41" customFormat="1" ht="15.75" hidden="1" thickBot="1" x14ac:dyDescent="0.3">
      <c r="A376" s="143" t="s">
        <v>53</v>
      </c>
      <c r="B376" s="144">
        <v>43453</v>
      </c>
      <c r="C376" s="195">
        <v>0.375</v>
      </c>
      <c r="D376" s="196">
        <v>0.54166666666666663</v>
      </c>
      <c r="E376" s="196">
        <v>0.58333333333333337</v>
      </c>
      <c r="F376" s="197">
        <v>0.70833333333333337</v>
      </c>
      <c r="G376" s="378"/>
      <c r="H376" s="198" t="s">
        <v>44</v>
      </c>
      <c r="I376" s="146" t="e">
        <f>IF(H376="Normal",#REF!,IF(H376="Recup",#REF!,IF(H376="CP journée",#REF!,IF(H376="Enceinte",#REF!,IF(H376="temps partiel",#REF!,IF(H376="Sans solde",#REF!,IF(H376="Arrêt",#REF!,IF(H376="CP matin",#REF!,IF(H376="Déplacement",#REF!,IF(H376="CP Après-midi",#REF!,IF(H376="Férié",#REF!,IF(H376="Maternité",#REF!,0))))))))))))</f>
        <v>#REF!</v>
      </c>
      <c r="J376" s="145" t="e">
        <f>IF(H376="Demi CP",I376,IF(AND(H376="Déplacement",N376="Arrivée Chine",B376&gt;=#REF!,B376&lt;=#REF!),(D376-C376)+(F376-E376)-#REF!,IF(AND(H376="Déplacement",N376="Arrivée Chine",B376&gt;#REF!,B376&lt;#REF!),(D376-C376)+(F376-E376)-#REF!,IF(AND(H376="Déplacement",N376="Arrivée Chine",B376&gt;#REF!),(D376-C376)+(F376-E376)-#REF!,IF(AND(H376="Déplacement",((D376-C376)+(F376-E376))&lt;I376),I376,IF(AND(H376="Déplacement",N376="Arrivée Chine",B376&lt;#REF!),(D376-C376)+(F376-E376)-#REF!,IF(AND(H376="Déplacement",N376="Retour Chine",B376&gt;=#REF!,B376&lt;=#REF!),(D376-C376)+(F376-E376)+#REF!,IF(AND(H376="Déplacement",N376="Retour Chine",B376&gt;#REF!,B376&lt;#REF!),(D376-C376)+(F376-E376)+#REF!,IF(AND(H376="Déplacement",N376="Retour Chine",B376&gt;#REF!),(D376-C376)+(F376-E376)+#REF!,IF(AND(H376="Déplacement",((D376-C376)+(F376-E376))&lt;I376),I376,IF(AND(H376="Déplacement",N376="Retour Chine",B376&lt;#REF!),(D376-C376)+(F376-E376)+#REF!,(D376-C376)+(F376-E376))))))))))))</f>
        <v>#REF!</v>
      </c>
      <c r="K376" s="153" t="e">
        <f>IF(L376&gt;0,#REF!-L376,0)</f>
        <v>#REF!</v>
      </c>
      <c r="L376" s="154" t="e">
        <f>IF(OR(H376="Recup"),#REF!-J376,#REF!)</f>
        <v>#REF!</v>
      </c>
      <c r="M376" s="199"/>
      <c r="N376" s="200"/>
      <c r="O376" s="149" t="e">
        <f t="shared" si="32"/>
        <v>#REF!</v>
      </c>
      <c r="P376" s="150" t="str">
        <f t="shared" si="33"/>
        <v/>
      </c>
      <c r="Q376" s="361"/>
      <c r="R376" s="381"/>
      <c r="S376" s="201"/>
      <c r="T376" s="399"/>
      <c r="U376" s="386"/>
      <c r="V376" s="104">
        <v>0.5</v>
      </c>
      <c r="W376" s="98" t="e">
        <f>IF((Y375-43)&lt;0,0,(Y375-43))</f>
        <v>#REF!</v>
      </c>
      <c r="X376" s="105" t="s">
        <v>54</v>
      </c>
      <c r="Y376" s="106" t="e">
        <f>(Y375-Y374)-J380*24</f>
        <v>#REF!</v>
      </c>
      <c r="Z376" s="107" t="s">
        <v>55</v>
      </c>
      <c r="AB376" s="395"/>
      <c r="AC376" s="393"/>
    </row>
    <row r="377" spans="1:29" s="41" customFormat="1" hidden="1" x14ac:dyDescent="0.25">
      <c r="A377" s="143" t="s">
        <v>56</v>
      </c>
      <c r="B377" s="144">
        <v>43454</v>
      </c>
      <c r="C377" s="195">
        <v>0.375</v>
      </c>
      <c r="D377" s="196">
        <v>0.54166666666666663</v>
      </c>
      <c r="E377" s="196">
        <v>0.58333333333333337</v>
      </c>
      <c r="F377" s="197">
        <v>0.70833333333333337</v>
      </c>
      <c r="G377" s="378"/>
      <c r="H377" s="202" t="s">
        <v>44</v>
      </c>
      <c r="I377" s="146" t="e">
        <f>IF(H377="Normal",#REF!,IF(H377="Recup",#REF!,IF(H377="CP journée",#REF!,IF(H377="Enceinte",#REF!,IF(H377="temps partiel",#REF!,IF(H377="Sans solde",#REF!,IF(H377="Arrêt",#REF!,IF(H377="CP matin",#REF!,IF(H377="Déplacement",#REF!,IF(H377="CP Après-midi",#REF!,IF(H377="Férié",#REF!,IF(H377="Maternité",#REF!,0))))))))))))</f>
        <v>#REF!</v>
      </c>
      <c r="J377" s="145" t="e">
        <f>IF(H377="Demi CP",I377,IF(AND(H377="Déplacement",N377="Arrivée Chine",B377&gt;=#REF!,B377&lt;=#REF!),(D377-C377)+(F377-E377)-#REF!,IF(AND(H377="Déplacement",N377="Arrivée Chine",B377&gt;#REF!,B377&lt;#REF!),(D377-C377)+(F377-E377)-#REF!,IF(AND(H377="Déplacement",N377="Arrivée Chine",B377&gt;#REF!),(D377-C377)+(F377-E377)-#REF!,IF(AND(H377="Déplacement",((D377-C377)+(F377-E377))&lt;I377),I377,IF(AND(H377="Déplacement",N377="Arrivée Chine",B377&lt;#REF!),(D377-C377)+(F377-E377)-#REF!,IF(AND(H377="Déplacement",N377="Retour Chine",B377&gt;=#REF!,B377&lt;=#REF!),(D377-C377)+(F377-E377)+#REF!,IF(AND(H377="Déplacement",N377="Retour Chine",B377&gt;#REF!,B377&lt;#REF!),(D377-C377)+(F377-E377)+#REF!,IF(AND(H377="Déplacement",N377="Retour Chine",B377&gt;#REF!),(D377-C377)+(F377-E377)+#REF!,IF(AND(H377="Déplacement",((D377-C377)+(F377-E377))&lt;I377),I377,IF(AND(H377="Déplacement",N377="Retour Chine",B377&lt;#REF!),(D377-C377)+(F377-E377)+#REF!,(D377-C377)+(F377-E377))))))))))))</f>
        <v>#REF!</v>
      </c>
      <c r="K377" s="156" t="e">
        <f>IF(L377&gt;0,#REF!-L377,0)</f>
        <v>#REF!</v>
      </c>
      <c r="L377" s="157" t="e">
        <f>IF(OR(H377="Recup"),#REF!-J377,#REF!)</f>
        <v>#REF!</v>
      </c>
      <c r="M377" s="199"/>
      <c r="N377" s="200"/>
      <c r="O377" s="149" t="e">
        <f t="shared" si="32"/>
        <v>#REF!</v>
      </c>
      <c r="P377" s="150" t="str">
        <f t="shared" si="33"/>
        <v/>
      </c>
      <c r="Q377" s="361"/>
      <c r="R377" s="381"/>
      <c r="S377" s="201"/>
      <c r="T377" s="399"/>
      <c r="U377" s="386"/>
      <c r="V377" s="110">
        <v>1</v>
      </c>
      <c r="W377" s="98" t="e">
        <f>IF(M380="",J380*24,0)</f>
        <v>#REF!</v>
      </c>
      <c r="X377" s="111" t="s">
        <v>57</v>
      </c>
      <c r="Y377" s="112">
        <f>COUNTIF(H374:H378,"Arrêt")</f>
        <v>0</v>
      </c>
      <c r="Z377" s="107">
        <f>COUNTIF(H374:H378,"Férié")</f>
        <v>0</v>
      </c>
    </row>
    <row r="378" spans="1:29" s="41" customFormat="1" ht="15.75" hidden="1" customHeight="1" thickBot="1" x14ac:dyDescent="0.3">
      <c r="A378" s="143" t="s">
        <v>58</v>
      </c>
      <c r="B378" s="144">
        <v>43455</v>
      </c>
      <c r="C378" s="195">
        <v>0.375</v>
      </c>
      <c r="D378" s="196">
        <v>0.54166666666666663</v>
      </c>
      <c r="E378" s="196">
        <v>0.58333333333333337</v>
      </c>
      <c r="F378" s="197">
        <v>0.70833333333333337</v>
      </c>
      <c r="G378" s="378"/>
      <c r="H378" s="198" t="s">
        <v>44</v>
      </c>
      <c r="I378" s="146" t="e">
        <f>IF(H378="Normal",#REF!,IF(H378="Recup",#REF!,IF(H378="CP journée",#REF!,IF(H378="Enceinte",#REF!,IF(H378="temps partiel",#REF!,IF(H378="Sans solde",#REF!,IF(H378="Arrêt",#REF!,IF(H378="CP matin",#REF!,IF(H378="Déplacement",#REF!,IF(H378="CP Après-midi",#REF!,IF(H378="Férié",#REF!,IF(H378="Maternité",#REF!,0))))))))))))</f>
        <v>#REF!</v>
      </c>
      <c r="J378" s="145" t="e">
        <f>IF(H378="Demi CP",I378,IF(AND(H378="Déplacement",N378="Arrivée Chine",B378&gt;=#REF!,B378&lt;=#REF!),(D378-C378)+(F378-E378)-#REF!,IF(AND(H378="Déplacement",N378="Arrivée Chine",B378&gt;#REF!,B378&lt;#REF!),(D378-C378)+(F378-E378)-#REF!,IF(AND(H378="Déplacement",N378="Arrivée Chine",B378&gt;#REF!),(D378-C378)+(F378-E378)-#REF!,IF(AND(H378="Déplacement",((D378-C378)+(F378-E378))&lt;I378),I378,IF(AND(H378="Déplacement",N378="Arrivée Chine",B378&lt;#REF!),(D378-C378)+(F378-E378)-#REF!,IF(AND(H378="Déplacement",N378="Retour Chine",B378&gt;=#REF!,B378&lt;=#REF!),(D378-C378)+(F378-E378)+#REF!,IF(AND(H378="Déplacement",N378="Retour Chine",B378&gt;#REF!,B378&lt;#REF!),(D378-C378)+(F378-E378)+#REF!,IF(AND(H378="Déplacement",N378="Retour Chine",B378&gt;#REF!),(D378-C378)+(F378-E378)+#REF!,IF(AND(H378="Déplacement",((D378-C378)+(F378-E378))&lt;I378),I378,IF(AND(H378="Déplacement",N378="Retour Chine",B378&lt;#REF!),(D378-C378)+(F378-E378)+#REF!,(D378-C378)+(F378-E378))))))))))))</f>
        <v>#REF!</v>
      </c>
      <c r="K378" s="153" t="e">
        <f>IF(L378&gt;0,#REF!-L378,0)</f>
        <v>#REF!</v>
      </c>
      <c r="L378" s="154" t="e">
        <f>IF(OR(H378="Recup"),#REF!-J378,#REF!)</f>
        <v>#REF!</v>
      </c>
      <c r="M378" s="199"/>
      <c r="N378" s="200"/>
      <c r="O378" s="149" t="e">
        <f t="shared" si="32"/>
        <v>#REF!</v>
      </c>
      <c r="P378" s="150" t="str">
        <f t="shared" si="33"/>
        <v/>
      </c>
      <c r="Q378" s="361"/>
      <c r="R378" s="381"/>
      <c r="S378" s="201"/>
      <c r="T378" s="399"/>
      <c r="U378" s="386"/>
      <c r="V378" s="113" t="s">
        <v>3</v>
      </c>
      <c r="W378" s="114" t="e">
        <f>IF(G374="Enceinte",(SUM(L374:L378))-COUNTIF(H374:H378,"Recup")*#REF!,SUM(L374:L378))</f>
        <v>#REF!</v>
      </c>
      <c r="X378" s="115" t="s">
        <v>59</v>
      </c>
      <c r="Y378" s="116">
        <f>COUNTIF(H374:H378,"sans solde")</f>
        <v>0</v>
      </c>
      <c r="Z378" s="328" t="s">
        <v>148</v>
      </c>
    </row>
    <row r="379" spans="1:29" s="41" customFormat="1" hidden="1" x14ac:dyDescent="0.25">
      <c r="A379" s="143" t="s">
        <v>60</v>
      </c>
      <c r="B379" s="144">
        <v>43456</v>
      </c>
      <c r="C379" s="203"/>
      <c r="D379" s="204"/>
      <c r="E379" s="204"/>
      <c r="F379" s="205"/>
      <c r="G379" s="378"/>
      <c r="H379" s="206"/>
      <c r="I379" s="146">
        <f>IF(H379="Normal",#REF!,IF(H379="Recup",#REF!,IF(H379="CP journée",#REF!,IF(H379="Enceinte",#REF!,IF(H379="temps partiel",#REF!,IF(H379="Sans solde",#REF!,IF(H379="Arrêt",#REF!,IF(H379="CP matin",#REF!,IF(H379="Déplacement",#REF!,IF(H379="CP Après-midi",#REF!,IF(H379="Férié",#REF!,IF(H379="Maternité",#REF!,0))))))))))))</f>
        <v>0</v>
      </c>
      <c r="J379" s="145" t="e">
        <f>IF(H379="Demi CP",I379,IF(AND(H379="Déplacement",N379="Arrivée Chine",B379&gt;=#REF!,B379&lt;=#REF!),(D379-C379)+(F379-E379)-#REF!,IF(AND(H379="Déplacement",N379="Arrivée Chine",B379&gt;#REF!,B379&lt;#REF!),(D379-C379)+(F379-E379)-#REF!,IF(AND(H379="Déplacement",N379="Arrivée Chine",B379&gt;#REF!),(D379-C379)+(F379-E379)-#REF!,IF(AND(H379="Déplacement",((D379-C379)+(F379-E379))&lt;I379),I379,IF(AND(H379="Déplacement",N379="Arrivée Chine",B379&lt;#REF!),(D379-C379)+(F379-E379)-#REF!,IF(AND(H379="Déplacement",N379="Retour Chine",B379&gt;=#REF!,B379&lt;=#REF!),(D379-C379)+(F379-E379)+#REF!,IF(AND(H379="Déplacement",N379="Retour Chine",B379&gt;#REF!,B379&lt;#REF!),(D379-C379)+(F379-E379)+#REF!,IF(AND(H379="Déplacement",N379="Retour Chine",B379&gt;#REF!),(D379-C379)+(F379-E379)+#REF!,IF(AND(H379="Déplacement",((D379-C379)+(F379-E379))&lt;I379),I379,IF(AND(H379="Déplacement",N379="Retour Chine",B379&lt;#REF!),(D379-C379)+(F379-E379)+#REF!,(D379-C379)+(F379-E379))))))))))))</f>
        <v>#REF!</v>
      </c>
      <c r="K379" s="161" t="e">
        <f>IF(L379&gt;0,#REF!-L379,0)</f>
        <v>#REF!</v>
      </c>
      <c r="L379" s="162" t="e">
        <f>IF(OR(H379="Recup"),#REF!-J379,#REF!)</f>
        <v>#REF!</v>
      </c>
      <c r="M379" s="199"/>
      <c r="N379" s="200"/>
      <c r="O379" s="149" t="e">
        <f t="shared" si="32"/>
        <v>#REF!</v>
      </c>
      <c r="P379" s="150" t="str">
        <f t="shared" si="33"/>
        <v/>
      </c>
      <c r="Q379" s="361"/>
      <c r="R379" s="381"/>
      <c r="S379" s="201"/>
      <c r="T379" s="399"/>
      <c r="U379" s="386"/>
      <c r="V379" s="119" t="s">
        <v>61</v>
      </c>
      <c r="W379" s="120" t="e">
        <f>IF(AND(G374="Temps partiel",Y376&gt;0),Y376-W380-W376-W377,0)</f>
        <v>#REF!</v>
      </c>
      <c r="X379" s="121" t="s">
        <v>62</v>
      </c>
      <c r="Y379" s="122">
        <f>COUNTIF(H374:H378,"CP journée")+(COUNTIF(H374:H378,"CP matin"))/2+(COUNTIF(H374:H378,"CP Après-midi"))/2</f>
        <v>0</v>
      </c>
      <c r="Z379" s="329"/>
    </row>
    <row r="380" spans="1:29" s="41" customFormat="1" ht="15.75" hidden="1" thickBot="1" x14ac:dyDescent="0.3">
      <c r="A380" s="164" t="s">
        <v>64</v>
      </c>
      <c r="B380" s="165">
        <v>43457</v>
      </c>
      <c r="C380" s="207"/>
      <c r="D380" s="208"/>
      <c r="E380" s="208"/>
      <c r="F380" s="209"/>
      <c r="G380" s="379"/>
      <c r="H380" s="210"/>
      <c r="I380" s="166">
        <f>IF(H380="Normal",#REF!,IF(H380="Recup",#REF!,IF(H380="CP journée",#REF!,IF(H380="Enceinte",#REF!,IF(H380="temps partiel",#REF!,IF(H380="Sans solde",#REF!,IF(H380="Arrêt",#REF!,IF(H380="CP matin",#REF!,IF(H380="Déplacement",#REF!,IF(H380="CP Après-midi",#REF!,IF(H380="Férié",#REF!,IF(H380="Maternité",#REF!,0))))))))))))</f>
        <v>0</v>
      </c>
      <c r="J380" s="167" t="e">
        <f>IF(H380="Demi CP",I380,IF(AND(H380="Déplacement",N380="Arrivée Chine",B380&gt;=#REF!,B380&lt;=#REF!),(D380-C380)+(F380-E380)-#REF!,IF(AND(H380="Déplacement",N380="Arrivée Chine",B380&gt;#REF!,B380&lt;#REF!),(D380-C380)+(F380-E380)-#REF!,IF(AND(H380="Déplacement",N380="Arrivée Chine",B380&gt;#REF!),(D380-C380)+(F380-E380)-#REF!,IF(AND(H380="Déplacement",((D380-C380)+(F380-E380))&lt;I380),I380,IF(AND(H380="Déplacement",N380="Arrivée Chine",B380&lt;#REF!),(D380-C380)+(F380-E380)-#REF!,IF(AND(H380="Déplacement",N380="Retour Chine",B380&gt;=#REF!,B380&lt;=#REF!),(D380-C380)+(F380-E380)+#REF!,IF(AND(H380="Déplacement",N380="Retour Chine",B380&gt;#REF!,B380&lt;#REF!),(D380-C380)+(F380-E380)+#REF!,IF(AND(H380="Déplacement",N380="Retour Chine",B380&gt;#REF!),(D380-C380)+(F380-E380)+#REF!,IF(AND(H380="Déplacement",((D380-C380)+(F380-E380))&lt;I380),I380,IF(AND(H380="Déplacement",N380="Retour Chine",B380&lt;#REF!),(D380-C380)+(F380-E380)+#REF!,(D380-C380)+(F380-E380))))))))))))</f>
        <v>#REF!</v>
      </c>
      <c r="K380" s="168" t="e">
        <f>IF(L380&gt;0,#REF!-L380,0)</f>
        <v>#REF!</v>
      </c>
      <c r="L380" s="169" t="e">
        <f>IF(OR(H380="Recup"),#REF!-J380,#REF!)</f>
        <v>#REF!</v>
      </c>
      <c r="M380" s="211"/>
      <c r="N380" s="212"/>
      <c r="O380" s="170" t="e">
        <f t="shared" si="32"/>
        <v>#REF!</v>
      </c>
      <c r="P380" s="171" t="str">
        <f t="shared" si="33"/>
        <v/>
      </c>
      <c r="Q380" s="362"/>
      <c r="R380" s="382"/>
      <c r="S380" s="213"/>
      <c r="T380" s="399"/>
      <c r="U380" s="387"/>
      <c r="V380" s="129" t="s">
        <v>65</v>
      </c>
      <c r="W380" s="130" t="e">
        <f>IF(AND(G374="Temps partiel",Y376&gt;3),Y376-3-W376-W377,0)</f>
        <v>#REF!</v>
      </c>
      <c r="X380" s="131" t="s">
        <v>66</v>
      </c>
      <c r="Y380" s="132" t="e">
        <f>W374+(W375*1.25)+(W376*1.5)+(W377*2)+(W379*1.1)+(W380*1.25)</f>
        <v>#REF!</v>
      </c>
      <c r="Z380" s="294" t="e">
        <f>IF(SUM(J374:J380)*24-SUM(I374:I380)*24&lt;0,(SUM(J374:J380)*24-SUM(I374:I380)*24),0)</f>
        <v>#REF!</v>
      </c>
    </row>
    <row r="381" spans="1:29" s="41" customFormat="1" ht="30" hidden="1" customHeight="1" x14ac:dyDescent="0.25">
      <c r="A381" s="133" t="s">
        <v>43</v>
      </c>
      <c r="B381" s="134">
        <v>43458</v>
      </c>
      <c r="C381" s="188">
        <v>0.375</v>
      </c>
      <c r="D381" s="189">
        <v>0.54166666666666663</v>
      </c>
      <c r="E381" s="189">
        <v>0.58333333333333337</v>
      </c>
      <c r="F381" s="190">
        <v>0.70833333333333337</v>
      </c>
      <c r="G381" s="377"/>
      <c r="H381" s="191" t="s">
        <v>44</v>
      </c>
      <c r="I381" s="136" t="e">
        <f>IF(H381="Normal",#REF!,IF(H381="Recup",#REF!,IF(H381="CP journée",#REF!,IF(H381="Enceinte",#REF!,IF(H381="temps partiel",#REF!,IF(H381="Sans solde",#REF!,IF(H381="Arrêt",#REF!,IF(H381="CP matin",#REF!,IF(H381="Déplacement",#REF!,IF(H381="CP Après-midi",#REF!,IF(H381="Férié",#REF!,IF(H381="Maternité",#REF!,0))))))))))))</f>
        <v>#REF!</v>
      </c>
      <c r="J381" s="135" t="e">
        <f>IF(H381="Demi CP",I381,IF(AND(H381="Déplacement",N381="Arrivée Chine",B381&gt;=#REF!,B381&lt;=#REF!),(D381-C381)+(F381-E381)-#REF!,IF(AND(H381="Déplacement",N381="Arrivée Chine",B381&gt;#REF!,B381&lt;#REF!),(D381-C381)+(F381-E381)-#REF!,IF(AND(H381="Déplacement",N381="Arrivée Chine",B381&gt;#REF!),(D381-C381)+(F381-E381)-#REF!,IF(AND(H381="Déplacement",((D381-C381)+(F381-E381))&lt;I381),I381,IF(AND(H381="Déplacement",N381="Arrivée Chine",B381&lt;#REF!),(D381-C381)+(F381-E381)-#REF!,IF(AND(H381="Déplacement",N381="Retour Chine",B381&gt;=#REF!,B381&lt;=#REF!),(D381-C381)+(F381-E381)+#REF!,IF(AND(H381="Déplacement",N381="Retour Chine",B381&gt;#REF!,B381&lt;#REF!),(D381-C381)+(F381-E381)+#REF!,IF(AND(H381="Déplacement",N381="Retour Chine",B381&gt;#REF!),(D381-C381)+(F381-E381)+#REF!,IF(AND(H381="Déplacement",((D381-C381)+(F381-E381))&lt;I381),I381,IF(AND(H381="Déplacement",N381="Retour Chine",B381&lt;#REF!),(D381-C381)+(F381-E381)+#REF!,(D381-C381)+(F381-E381))))))))))))</f>
        <v>#REF!</v>
      </c>
      <c r="K381" s="137" t="e">
        <f>IF(L381&gt;0,#REF!-L381,0)</f>
        <v>#REF!</v>
      </c>
      <c r="L381" s="138" t="e">
        <f>IF(OR(H381="Recup"),#REF!-J381,#REF!)</f>
        <v>#REF!</v>
      </c>
      <c r="M381" s="192"/>
      <c r="N381" s="193"/>
      <c r="O381" s="139" t="e">
        <f t="shared" si="32"/>
        <v>#REF!</v>
      </c>
      <c r="P381" s="140" t="str">
        <f t="shared" si="33"/>
        <v/>
      </c>
      <c r="Q381" s="391" t="s">
        <v>45</v>
      </c>
      <c r="R381" s="380" t="s">
        <v>46</v>
      </c>
      <c r="S381" s="194"/>
      <c r="T381" s="398" t="s">
        <v>134</v>
      </c>
      <c r="U381" s="385" t="s">
        <v>140</v>
      </c>
      <c r="V381" s="86" t="s">
        <v>49</v>
      </c>
      <c r="W381" s="87" t="e">
        <f>IF(AND(G381="",(Y383)&gt;0),Y383-W382-W383,IF(AND(G381="Enceinte",(Y383)&gt;0),Y383-W382-W383,0))</f>
        <v>#REF!</v>
      </c>
      <c r="X381" s="88" t="s">
        <v>34</v>
      </c>
      <c r="Y381" s="89" t="e">
        <f>(SUM(I381:I385)*24+SUM(K381:K385)*24)</f>
        <v>#REF!</v>
      </c>
      <c r="Z381" s="90" t="s">
        <v>50</v>
      </c>
    </row>
    <row r="382" spans="1:29" s="41" customFormat="1" ht="15.75" hidden="1" thickBot="1" x14ac:dyDescent="0.3">
      <c r="A382" s="143" t="s">
        <v>51</v>
      </c>
      <c r="B382" s="144">
        <v>43459</v>
      </c>
      <c r="C382" s="195">
        <v>0.375</v>
      </c>
      <c r="D382" s="196">
        <v>0.54166666666666663</v>
      </c>
      <c r="E382" s="196">
        <v>0.58333333333333337</v>
      </c>
      <c r="F382" s="197">
        <v>0.70833333333333337</v>
      </c>
      <c r="G382" s="378"/>
      <c r="H382" s="198" t="s">
        <v>44</v>
      </c>
      <c r="I382" s="146" t="e">
        <f>IF(H382="Normal",#REF!,IF(H382="Recup",#REF!,IF(H382="CP journée",#REF!,IF(H382="Enceinte",#REF!,IF(H382="temps partiel",#REF!,IF(H382="Sans solde",#REF!,IF(H382="Arrêt",#REF!,IF(H382="CP matin",#REF!,IF(H382="Déplacement",#REF!,IF(H382="CP Après-midi",#REF!,IF(H382="Férié",#REF!,IF(H382="Maternité",#REF!,0))))))))))))</f>
        <v>#REF!</v>
      </c>
      <c r="J382" s="145" t="e">
        <f>IF(H382="Demi CP",I382,IF(AND(H382="Déplacement",N382="Arrivée Chine",B382&gt;=#REF!,B382&lt;=#REF!),(D382-C382)+(F382-E382)-#REF!,IF(AND(H382="Déplacement",N382="Arrivée Chine",B382&gt;#REF!,B382&lt;#REF!),(D382-C382)+(F382-E382)-#REF!,IF(AND(H382="Déplacement",N382="Arrivée Chine",B382&gt;#REF!),(D382-C382)+(F382-E382)-#REF!,IF(AND(H382="Déplacement",((D382-C382)+(F382-E382))&lt;I382),I382,IF(AND(H382="Déplacement",N382="Arrivée Chine",B382&lt;#REF!),(D382-C382)+(F382-E382)-#REF!,IF(AND(H382="Déplacement",N382="Retour Chine",B382&gt;=#REF!,B382&lt;=#REF!),(D382-C382)+(F382-E382)+#REF!,IF(AND(H382="Déplacement",N382="Retour Chine",B382&gt;#REF!,B382&lt;#REF!),(D382-C382)+(F382-E382)+#REF!,IF(AND(H382="Déplacement",N382="Retour Chine",B382&gt;#REF!),(D382-C382)+(F382-E382)+#REF!,IF(AND(H382="Déplacement",((D382-C382)+(F382-E382))&lt;I382),I382,IF(AND(H382="Déplacement",N382="Retour Chine",B382&lt;#REF!),(D382-C382)+(F382-E382)+#REF!,(D382-C382)+(F382-E382))))))))))))</f>
        <v>#REF!</v>
      </c>
      <c r="K382" s="147" t="e">
        <f>IF(L382&gt;0,#REF!-L382,0)</f>
        <v>#REF!</v>
      </c>
      <c r="L382" s="148" t="e">
        <f>IF(OR(H382="Recup"),#REF!-J382,#REF!)</f>
        <v>#REF!</v>
      </c>
      <c r="M382" s="199"/>
      <c r="N382" s="200"/>
      <c r="O382" s="149" t="e">
        <f t="shared" si="32"/>
        <v>#REF!</v>
      </c>
      <c r="P382" s="150" t="str">
        <f t="shared" si="33"/>
        <v/>
      </c>
      <c r="Q382" s="361"/>
      <c r="R382" s="381"/>
      <c r="S382" s="201"/>
      <c r="T382" s="399"/>
      <c r="U382" s="386"/>
      <c r="V382" s="97" t="s">
        <v>52</v>
      </c>
      <c r="W382" s="98" t="e">
        <f>IF(AND(G381="",(Y382-35)&gt;0),(Y382-35-W383-W384),IF(AND(G381="Enceinte",(Y382-35)&gt;0),(Y382-35-W383-W384),0))</f>
        <v>#REF!</v>
      </c>
      <c r="X382" s="99" t="s">
        <v>35</v>
      </c>
      <c r="Y382" s="100" t="e">
        <f>(SUM(J381:J387))*24-(SUM(O381:O387))*24</f>
        <v>#REF!</v>
      </c>
      <c r="Z382" s="101">
        <f>SUM(P381:P387)</f>
        <v>0</v>
      </c>
    </row>
    <row r="383" spans="1:29" s="41" customFormat="1" ht="15.75" hidden="1" thickBot="1" x14ac:dyDescent="0.3">
      <c r="A383" s="143" t="s">
        <v>53</v>
      </c>
      <c r="B383" s="144">
        <v>43460</v>
      </c>
      <c r="C383" s="195">
        <v>0.375</v>
      </c>
      <c r="D383" s="196">
        <v>0.54166666666666663</v>
      </c>
      <c r="E383" s="196">
        <v>0.58333333333333337</v>
      </c>
      <c r="F383" s="197">
        <v>0.70833333333333337</v>
      </c>
      <c r="G383" s="378"/>
      <c r="H383" s="198" t="s">
        <v>44</v>
      </c>
      <c r="I383" s="146" t="e">
        <f>IF(H383="Normal",#REF!,IF(H383="Recup",#REF!,IF(H383="CP journée",#REF!,IF(H383="Enceinte",#REF!,IF(H383="temps partiel",#REF!,IF(H383="Sans solde",#REF!,IF(H383="Arrêt",#REF!,IF(H383="CP matin",#REF!,IF(H383="Déplacement",#REF!,IF(H383="CP Après-midi",#REF!,IF(H383="Férié",#REF!,IF(H383="Maternité",#REF!,0))))))))))))</f>
        <v>#REF!</v>
      </c>
      <c r="J383" s="145" t="e">
        <f>IF(H383="Demi CP",I383,IF(AND(H383="Déplacement",N383="Arrivée Chine",B383&gt;=#REF!,B383&lt;=#REF!),(D383-C383)+(F383-E383)-#REF!,IF(AND(H383="Déplacement",N383="Arrivée Chine",B383&gt;#REF!,B383&lt;#REF!),(D383-C383)+(F383-E383)-#REF!,IF(AND(H383="Déplacement",N383="Arrivée Chine",B383&gt;#REF!),(D383-C383)+(F383-E383)-#REF!,IF(AND(H383="Déplacement",((D383-C383)+(F383-E383))&lt;I383),I383,IF(AND(H383="Déplacement",N383="Arrivée Chine",B383&lt;#REF!),(D383-C383)+(F383-E383)-#REF!,IF(AND(H383="Déplacement",N383="Retour Chine",B383&gt;=#REF!,B383&lt;=#REF!),(D383-C383)+(F383-E383)+#REF!,IF(AND(H383="Déplacement",N383="Retour Chine",B383&gt;#REF!,B383&lt;#REF!),(D383-C383)+(F383-E383)+#REF!,IF(AND(H383="Déplacement",N383="Retour Chine",B383&gt;#REF!),(D383-C383)+(F383-E383)+#REF!,IF(AND(H383="Déplacement",((D383-C383)+(F383-E383))&lt;I383),I383,IF(AND(H383="Déplacement",N383="Retour Chine",B383&lt;#REF!),(D383-C383)+(F383-E383)+#REF!,(D383-C383)+(F383-E383))))))))))))</f>
        <v>#REF!</v>
      </c>
      <c r="K383" s="153" t="e">
        <f>IF(L383&gt;0,#REF!-L383,0)</f>
        <v>#REF!</v>
      </c>
      <c r="L383" s="154" t="e">
        <f>IF(OR(H383="Recup"),#REF!-J383,#REF!)</f>
        <v>#REF!</v>
      </c>
      <c r="M383" s="199"/>
      <c r="N383" s="200"/>
      <c r="O383" s="149" t="e">
        <f t="shared" si="32"/>
        <v>#REF!</v>
      </c>
      <c r="P383" s="150" t="str">
        <f t="shared" si="33"/>
        <v/>
      </c>
      <c r="Q383" s="361"/>
      <c r="R383" s="381"/>
      <c r="S383" s="201"/>
      <c r="T383" s="399"/>
      <c r="U383" s="386"/>
      <c r="V383" s="104">
        <v>0.5</v>
      </c>
      <c r="W383" s="98" t="e">
        <f>IF((Y382-43)&lt;0,0,(Y382-43))</f>
        <v>#REF!</v>
      </c>
      <c r="X383" s="105" t="s">
        <v>54</v>
      </c>
      <c r="Y383" s="106" t="e">
        <f>(Y382-Y381)-J387*24</f>
        <v>#REF!</v>
      </c>
      <c r="Z383" s="107" t="s">
        <v>55</v>
      </c>
    </row>
    <row r="384" spans="1:29" s="41" customFormat="1" hidden="1" x14ac:dyDescent="0.25">
      <c r="A384" s="143" t="s">
        <v>56</v>
      </c>
      <c r="B384" s="144">
        <v>43461</v>
      </c>
      <c r="C384" s="195">
        <v>0.375</v>
      </c>
      <c r="D384" s="196">
        <v>0.54166666666666663</v>
      </c>
      <c r="E384" s="196">
        <v>0.58333333333333337</v>
      </c>
      <c r="F384" s="197">
        <v>0.70833333333333337</v>
      </c>
      <c r="G384" s="378"/>
      <c r="H384" s="202" t="s">
        <v>44</v>
      </c>
      <c r="I384" s="146" t="e">
        <f>IF(H384="Normal",#REF!,IF(H384="Recup",#REF!,IF(H384="CP journée",#REF!,IF(H384="Enceinte",#REF!,IF(H384="temps partiel",#REF!,IF(H384="Sans solde",#REF!,IF(H384="Arrêt",#REF!,IF(H384="CP matin",#REF!,IF(H384="Déplacement",#REF!,IF(H384="CP Après-midi",#REF!,IF(H384="Férié",#REF!,IF(H384="Maternité",#REF!,0))))))))))))</f>
        <v>#REF!</v>
      </c>
      <c r="J384" s="145" t="e">
        <f>IF(H384="Demi CP",I384,IF(AND(H384="Déplacement",N384="Arrivée Chine",B384&gt;=#REF!,B384&lt;=#REF!),(D384-C384)+(F384-E384)-#REF!,IF(AND(H384="Déplacement",N384="Arrivée Chine",B384&gt;#REF!,B384&lt;#REF!),(D384-C384)+(F384-E384)-#REF!,IF(AND(H384="Déplacement",N384="Arrivée Chine",B384&gt;#REF!),(D384-C384)+(F384-E384)-#REF!,IF(AND(H384="Déplacement",((D384-C384)+(F384-E384))&lt;I384),I384,IF(AND(H384="Déplacement",N384="Arrivée Chine",B384&lt;#REF!),(D384-C384)+(F384-E384)-#REF!,IF(AND(H384="Déplacement",N384="Retour Chine",B384&gt;=#REF!,B384&lt;=#REF!),(D384-C384)+(F384-E384)+#REF!,IF(AND(H384="Déplacement",N384="Retour Chine",B384&gt;#REF!,B384&lt;#REF!),(D384-C384)+(F384-E384)+#REF!,IF(AND(H384="Déplacement",N384="Retour Chine",B384&gt;#REF!),(D384-C384)+(F384-E384)+#REF!,IF(AND(H384="Déplacement",((D384-C384)+(F384-E384))&lt;I384),I384,IF(AND(H384="Déplacement",N384="Retour Chine",B384&lt;#REF!),(D384-C384)+(F384-E384)+#REF!,(D384-C384)+(F384-E384))))))))))))</f>
        <v>#REF!</v>
      </c>
      <c r="K384" s="156" t="e">
        <f>IF(L384&gt;0,#REF!-L384,0)</f>
        <v>#REF!</v>
      </c>
      <c r="L384" s="157" t="e">
        <f>IF(OR(H384="Recup"),#REF!-J384,#REF!)</f>
        <v>#REF!</v>
      </c>
      <c r="M384" s="199"/>
      <c r="N384" s="200"/>
      <c r="O384" s="149" t="e">
        <f t="shared" si="32"/>
        <v>#REF!</v>
      </c>
      <c r="P384" s="150" t="str">
        <f t="shared" si="33"/>
        <v/>
      </c>
      <c r="Q384" s="361"/>
      <c r="R384" s="381"/>
      <c r="S384" s="201"/>
      <c r="T384" s="399"/>
      <c r="U384" s="386"/>
      <c r="V384" s="110">
        <v>1</v>
      </c>
      <c r="W384" s="98" t="e">
        <f>IF(M387="",J387*24,0)</f>
        <v>#REF!</v>
      </c>
      <c r="X384" s="111" t="s">
        <v>57</v>
      </c>
      <c r="Y384" s="112">
        <f>COUNTIF(H381:H385,"Arrêt")</f>
        <v>0</v>
      </c>
      <c r="Z384" s="107">
        <f>COUNTIF(H381:H385,"Férié")</f>
        <v>0</v>
      </c>
    </row>
    <row r="385" spans="1:26" s="41" customFormat="1" ht="15.75" hidden="1" thickBot="1" x14ac:dyDescent="0.3">
      <c r="A385" s="143" t="s">
        <v>58</v>
      </c>
      <c r="B385" s="144">
        <v>43462</v>
      </c>
      <c r="C385" s="195">
        <v>0.375</v>
      </c>
      <c r="D385" s="196">
        <v>0.54166666666666663</v>
      </c>
      <c r="E385" s="196">
        <v>0.58333333333333337</v>
      </c>
      <c r="F385" s="197">
        <v>0.70833333333333337</v>
      </c>
      <c r="G385" s="378"/>
      <c r="H385" s="198" t="s">
        <v>44</v>
      </c>
      <c r="I385" s="146" t="e">
        <f>IF(H385="Normal",#REF!,IF(H385="Recup",#REF!,IF(H385="CP journée",#REF!,IF(H385="Enceinte",#REF!,IF(H385="temps partiel",#REF!,IF(H385="Sans solde",#REF!,IF(H385="Arrêt",#REF!,IF(H385="CP matin",#REF!,IF(H385="Déplacement",#REF!,IF(H385="CP Après-midi",#REF!,IF(H385="Férié",#REF!,IF(H385="Maternité",#REF!,0))))))))))))</f>
        <v>#REF!</v>
      </c>
      <c r="J385" s="145" t="e">
        <f>IF(H385="Demi CP",I385,IF(AND(H385="Déplacement",N385="Arrivée Chine",B385&gt;=#REF!,B385&lt;=#REF!),(D385-C385)+(F385-E385)-#REF!,IF(AND(H385="Déplacement",N385="Arrivée Chine",B385&gt;#REF!,B385&lt;#REF!),(D385-C385)+(F385-E385)-#REF!,IF(AND(H385="Déplacement",N385="Arrivée Chine",B385&gt;#REF!),(D385-C385)+(F385-E385)-#REF!,IF(AND(H385="Déplacement",((D385-C385)+(F385-E385))&lt;I385),I385,IF(AND(H385="Déplacement",N385="Arrivée Chine",B385&lt;#REF!),(D385-C385)+(F385-E385)-#REF!,IF(AND(H385="Déplacement",N385="Retour Chine",B385&gt;=#REF!,B385&lt;=#REF!),(D385-C385)+(F385-E385)+#REF!,IF(AND(H385="Déplacement",N385="Retour Chine",B385&gt;#REF!,B385&lt;#REF!),(D385-C385)+(F385-E385)+#REF!,IF(AND(H385="Déplacement",N385="Retour Chine",B385&gt;#REF!),(D385-C385)+(F385-E385)+#REF!,IF(AND(H385="Déplacement",((D385-C385)+(F385-E385))&lt;I385),I385,IF(AND(H385="Déplacement",N385="Retour Chine",B385&lt;#REF!),(D385-C385)+(F385-E385)+#REF!,(D385-C385)+(F385-E385))))))))))))</f>
        <v>#REF!</v>
      </c>
      <c r="K385" s="153" t="e">
        <f>IF(L385&gt;0,#REF!-L385,0)</f>
        <v>#REF!</v>
      </c>
      <c r="L385" s="154" t="e">
        <f>IF(OR(H385="Recup"),#REF!-J385,#REF!)</f>
        <v>#REF!</v>
      </c>
      <c r="M385" s="199"/>
      <c r="N385" s="200"/>
      <c r="O385" s="149" t="e">
        <f t="shared" si="32"/>
        <v>#REF!</v>
      </c>
      <c r="P385" s="150" t="str">
        <f t="shared" si="33"/>
        <v/>
      </c>
      <c r="Q385" s="361"/>
      <c r="R385" s="381"/>
      <c r="S385" s="201"/>
      <c r="T385" s="399"/>
      <c r="U385" s="386"/>
      <c r="V385" s="113" t="s">
        <v>3</v>
      </c>
      <c r="W385" s="114" t="e">
        <f>IF(G381="Enceinte",(SUM(L381:L385))-COUNTIF(H381:H385,"Recup")*#REF!,SUM(L381:L385))</f>
        <v>#REF!</v>
      </c>
      <c r="X385" s="115" t="s">
        <v>59</v>
      </c>
      <c r="Y385" s="116">
        <f>COUNTIF(H381:H385,"sans solde")</f>
        <v>0</v>
      </c>
      <c r="Z385" s="328" t="s">
        <v>148</v>
      </c>
    </row>
    <row r="386" spans="1:26" s="41" customFormat="1" hidden="1" x14ac:dyDescent="0.25">
      <c r="A386" s="143" t="s">
        <v>60</v>
      </c>
      <c r="B386" s="144">
        <v>43463</v>
      </c>
      <c r="C386" s="203"/>
      <c r="D386" s="204"/>
      <c r="E386" s="204"/>
      <c r="F386" s="205"/>
      <c r="G386" s="378"/>
      <c r="H386" s="206"/>
      <c r="I386" s="146">
        <f>IF(H386="Normal",#REF!,IF(H386="Recup",#REF!,IF(H386="CP journée",#REF!,IF(H386="Enceinte",#REF!,IF(H386="temps partiel",#REF!,IF(H386="Sans solde",#REF!,IF(H386="Arrêt",#REF!,IF(H386="CP matin",#REF!,IF(H386="Déplacement",#REF!,IF(H386="CP Après-midi",#REF!,IF(H386="Férié",#REF!,IF(H386="Maternité",#REF!,0))))))))))))</f>
        <v>0</v>
      </c>
      <c r="J386" s="145" t="e">
        <f>IF(H386="Demi CP",I386,IF(AND(H386="Déplacement",N386="Arrivée Chine",B386&gt;=#REF!,B386&lt;=#REF!),(D386-C386)+(F386-E386)-#REF!,IF(AND(H386="Déplacement",N386="Arrivée Chine",B386&gt;#REF!,B386&lt;#REF!),(D386-C386)+(F386-E386)-#REF!,IF(AND(H386="Déplacement",N386="Arrivée Chine",B386&gt;#REF!),(D386-C386)+(F386-E386)-#REF!,IF(AND(H386="Déplacement",((D386-C386)+(F386-E386))&lt;I386),I386,IF(AND(H386="Déplacement",N386="Arrivée Chine",B386&lt;#REF!),(D386-C386)+(F386-E386)-#REF!,IF(AND(H386="Déplacement",N386="Retour Chine",B386&gt;=#REF!,B386&lt;=#REF!),(D386-C386)+(F386-E386)+#REF!,IF(AND(H386="Déplacement",N386="Retour Chine",B386&gt;#REF!,B386&lt;#REF!),(D386-C386)+(F386-E386)+#REF!,IF(AND(H386="Déplacement",N386="Retour Chine",B386&gt;#REF!),(D386-C386)+(F386-E386)+#REF!,IF(AND(H386="Déplacement",((D386-C386)+(F386-E386))&lt;I386),I386,IF(AND(H386="Déplacement",N386="Retour Chine",B386&lt;#REF!),(D386-C386)+(F386-E386)+#REF!,(D386-C386)+(F386-E386))))))))))))</f>
        <v>#REF!</v>
      </c>
      <c r="K386" s="161" t="e">
        <f>IF(L386&gt;0,#REF!-L386,0)</f>
        <v>#REF!</v>
      </c>
      <c r="L386" s="162" t="e">
        <f>IF(OR(H386="Recup"),#REF!-J386,#REF!)</f>
        <v>#REF!</v>
      </c>
      <c r="M386" s="199"/>
      <c r="N386" s="200"/>
      <c r="O386" s="149" t="e">
        <f t="shared" si="32"/>
        <v>#REF!</v>
      </c>
      <c r="P386" s="150" t="str">
        <f t="shared" si="33"/>
        <v/>
      </c>
      <c r="Q386" s="361"/>
      <c r="R386" s="381"/>
      <c r="S386" s="201"/>
      <c r="T386" s="399"/>
      <c r="U386" s="386"/>
      <c r="V386" s="119" t="s">
        <v>61</v>
      </c>
      <c r="W386" s="120" t="e">
        <f>IF(AND(G381="Temps partiel",Y383&gt;0),Y383-W387-W383-W384,0)</f>
        <v>#REF!</v>
      </c>
      <c r="X386" s="121" t="s">
        <v>62</v>
      </c>
      <c r="Y386" s="122">
        <f>COUNTIF(H381:H385,"CP journée")+(COUNTIF(H381:H385,"CP matin"))/2+(COUNTIF(H381:H385,"CP Après-midi"))/2</f>
        <v>0</v>
      </c>
      <c r="Z386" s="329"/>
    </row>
    <row r="387" spans="1:26" s="41" customFormat="1" ht="15.75" hidden="1" thickBot="1" x14ac:dyDescent="0.3">
      <c r="A387" s="245" t="s">
        <v>64</v>
      </c>
      <c r="B387" s="165">
        <v>43464</v>
      </c>
      <c r="C387" s="207"/>
      <c r="D387" s="208"/>
      <c r="E387" s="208"/>
      <c r="F387" s="209"/>
      <c r="G387" s="379"/>
      <c r="H387" s="210"/>
      <c r="I387" s="246">
        <f>IF(H387="Normal",#REF!,IF(H387="Recup",#REF!,IF(H387="CP journée",#REF!,IF(H387="Enceinte",#REF!,IF(H387="temps partiel",#REF!,IF(H387="Sans solde",#REF!,IF(H387="Arrêt",#REF!,IF(H387="CP matin",#REF!,IF(H387="Déplacement",#REF!,IF(H387="CP Après-midi",#REF!,IF(H387="Férié",#REF!,IF(H387="Maternité",#REF!,0))))))))))))</f>
        <v>0</v>
      </c>
      <c r="J387" s="167" t="e">
        <f>IF(H387="Demi CP",I387,IF(AND(H387="Déplacement",N387="Arrivée Chine",B387&gt;=#REF!,B387&lt;=#REF!),(D387-C387)+(F387-E387)-#REF!,IF(AND(H387="Déplacement",N387="Arrivée Chine",B387&gt;#REF!,B387&lt;#REF!),(D387-C387)+(F387-E387)-#REF!,IF(AND(H387="Déplacement",N387="Arrivée Chine",B387&gt;#REF!),(D387-C387)+(F387-E387)-#REF!,IF(AND(H387="Déplacement",((D387-C387)+(F387-E387))&lt;I387),I387,IF(AND(H387="Déplacement",N387="Arrivée Chine",B387&lt;#REF!),(D387-C387)+(F387-E387)-#REF!,IF(AND(H387="Déplacement",N387="Retour Chine",B387&gt;=#REF!,B387&lt;=#REF!),(D387-C387)+(F387-E387)+#REF!,IF(AND(H387="Déplacement",N387="Retour Chine",B387&gt;#REF!,B387&lt;#REF!),(D387-C387)+(F387-E387)+#REF!,IF(AND(H387="Déplacement",N387="Retour Chine",B387&gt;#REF!),(D387-C387)+(F387-E387)+#REF!,IF(AND(H387="Déplacement",((D387-C387)+(F387-E387))&lt;I387),I387,IF(AND(H387="Déplacement",N387="Retour Chine",B387&lt;#REF!),(D387-C387)+(F387-E387)+#REF!,(D387-C387)+(F387-E387))))))))))))</f>
        <v>#REF!</v>
      </c>
      <c r="K387" s="168" t="e">
        <f>IF(L387&gt;0,#REF!-L387,0)</f>
        <v>#REF!</v>
      </c>
      <c r="L387" s="169" t="e">
        <f>IF(OR(H387="Recup"),#REF!-J387,#REF!)</f>
        <v>#REF!</v>
      </c>
      <c r="M387" s="211"/>
      <c r="N387" s="212"/>
      <c r="O387" s="170" t="e">
        <f t="shared" si="32"/>
        <v>#REF!</v>
      </c>
      <c r="P387" s="171" t="str">
        <f t="shared" si="33"/>
        <v/>
      </c>
      <c r="Q387" s="362"/>
      <c r="R387" s="382"/>
      <c r="S387" s="213"/>
      <c r="T387" s="399"/>
      <c r="U387" s="387"/>
      <c r="V387" s="129" t="s">
        <v>65</v>
      </c>
      <c r="W387" s="130" t="e">
        <f>IF(AND(G381="Temps partiel",Y383&gt;3),Y383-3-W383-W384,0)</f>
        <v>#REF!</v>
      </c>
      <c r="X387" s="131" t="s">
        <v>66</v>
      </c>
      <c r="Y387" s="132" t="e">
        <f>W381+(W382*1.25)+(W383*1.5)+(W384*2)+(W386*1.1)+(W387*1.25)</f>
        <v>#REF!</v>
      </c>
      <c r="Z387" s="294" t="e">
        <f>IF(SUM(J381:J387)*24-SUM(I381:I387)*24&lt;0,(SUM(J381:J387)*24-SUM(I381:I387)*24),0)</f>
        <v>#REF!</v>
      </c>
    </row>
    <row r="388" spans="1:26" s="41" customFormat="1" x14ac:dyDescent="0.25">
      <c r="A388" s="1"/>
      <c r="B388" s="1"/>
      <c r="C388" s="259"/>
      <c r="D388" s="259"/>
      <c r="E388" s="259"/>
      <c r="F388" s="259"/>
      <c r="G388" s="259"/>
      <c r="H388" s="259"/>
      <c r="I388" s="1"/>
      <c r="J388" s="1"/>
      <c r="K388" s="1"/>
      <c r="L388" s="1"/>
      <c r="M388" s="259"/>
      <c r="N388" s="259"/>
      <c r="O388" s="1"/>
      <c r="P388" s="1"/>
      <c r="Q388" s="259"/>
      <c r="R388" s="259"/>
      <c r="S388" s="303"/>
      <c r="T388" s="20"/>
      <c r="U388" s="1"/>
      <c r="V388" s="1"/>
      <c r="W388" s="1"/>
      <c r="X388" s="1"/>
      <c r="Y388" s="1"/>
      <c r="Z388" s="1"/>
    </row>
    <row r="389" spans="1:26" s="41" customFormat="1" x14ac:dyDescent="0.25">
      <c r="A389" s="1"/>
      <c r="B389" s="1"/>
      <c r="C389" s="259"/>
      <c r="D389" s="259"/>
      <c r="E389" s="259"/>
      <c r="F389" s="259"/>
      <c r="G389" s="259"/>
      <c r="H389" s="259"/>
      <c r="I389" s="1"/>
      <c r="J389" s="1"/>
      <c r="K389" s="1"/>
      <c r="L389" s="1"/>
      <c r="M389" s="259"/>
      <c r="N389" s="259"/>
      <c r="O389" s="1"/>
      <c r="P389" s="1"/>
      <c r="Q389" s="259"/>
      <c r="R389" s="259"/>
      <c r="S389" s="303"/>
      <c r="T389" s="20"/>
      <c r="U389" s="1"/>
      <c r="V389" s="1"/>
      <c r="W389" s="1"/>
      <c r="X389" s="1"/>
      <c r="Y389" s="1"/>
      <c r="Z389" s="1"/>
    </row>
    <row r="390" spans="1:26" s="41" customFormat="1" x14ac:dyDescent="0.25">
      <c r="A390" s="1"/>
      <c r="B390" s="1"/>
      <c r="C390" s="259"/>
      <c r="D390" s="259"/>
      <c r="E390" s="259"/>
      <c r="F390" s="259"/>
      <c r="G390" s="259"/>
      <c r="H390" s="259"/>
      <c r="I390" s="1"/>
      <c r="J390" s="1"/>
      <c r="K390" s="1"/>
      <c r="L390" s="1"/>
      <c r="M390" s="259"/>
      <c r="N390" s="259"/>
      <c r="O390" s="1"/>
      <c r="P390" s="1"/>
      <c r="Q390" s="259"/>
      <c r="R390" s="259"/>
      <c r="S390" s="303"/>
      <c r="T390" s="20"/>
      <c r="U390" s="1"/>
      <c r="V390" s="1"/>
      <c r="W390" s="1"/>
      <c r="X390" s="1"/>
      <c r="Y390" s="1"/>
      <c r="Z390" s="1"/>
    </row>
    <row r="391" spans="1:26" s="41" customFormat="1" x14ac:dyDescent="0.25">
      <c r="A391" s="1"/>
      <c r="B391" s="1"/>
      <c r="C391" s="259"/>
      <c r="D391" s="259"/>
      <c r="E391" s="259"/>
      <c r="F391" s="259"/>
      <c r="G391" s="259"/>
      <c r="H391" s="259"/>
      <c r="I391" s="1"/>
      <c r="J391" s="1"/>
      <c r="K391" s="1"/>
      <c r="L391" s="1"/>
      <c r="M391" s="259"/>
      <c r="N391" s="259"/>
      <c r="O391" s="1"/>
      <c r="P391" s="1"/>
      <c r="Q391" s="259"/>
      <c r="R391" s="259"/>
      <c r="S391" s="303"/>
      <c r="T391" s="20"/>
      <c r="U391" s="1"/>
      <c r="V391" s="1"/>
      <c r="W391" s="1"/>
      <c r="X391" s="1"/>
      <c r="Y391" s="1"/>
      <c r="Z391" s="1"/>
    </row>
    <row r="392" spans="1:26" s="41" customFormat="1" x14ac:dyDescent="0.25">
      <c r="A392" s="1"/>
      <c r="B392" s="1"/>
      <c r="C392" s="259"/>
      <c r="D392" s="259"/>
      <c r="E392" s="259"/>
      <c r="F392" s="259"/>
      <c r="G392" s="259"/>
      <c r="H392" s="259"/>
      <c r="I392" s="1"/>
      <c r="J392" s="1"/>
      <c r="K392" s="1"/>
      <c r="L392" s="1"/>
      <c r="M392" s="259"/>
      <c r="N392" s="259"/>
      <c r="O392" s="1"/>
      <c r="P392" s="1"/>
      <c r="Q392" s="259"/>
      <c r="R392" s="259"/>
      <c r="S392" s="303"/>
      <c r="T392" s="20"/>
      <c r="U392" s="1"/>
      <c r="V392" s="1"/>
      <c r="W392" s="1"/>
      <c r="X392" s="1"/>
      <c r="Y392" s="1"/>
      <c r="Z392" s="1"/>
    </row>
    <row r="393" spans="1:26" s="41" customFormat="1" x14ac:dyDescent="0.25">
      <c r="A393" s="1"/>
      <c r="B393" s="1"/>
      <c r="C393" s="259"/>
      <c r="D393" s="259"/>
      <c r="E393" s="259"/>
      <c r="F393" s="259"/>
      <c r="G393" s="259"/>
      <c r="H393" s="259"/>
      <c r="I393" s="1"/>
      <c r="J393" s="1"/>
      <c r="K393" s="1"/>
      <c r="L393" s="1"/>
      <c r="M393" s="259"/>
      <c r="N393" s="259"/>
      <c r="O393" s="1"/>
      <c r="P393" s="1"/>
      <c r="Q393" s="259"/>
      <c r="R393" s="259"/>
      <c r="S393" s="303"/>
      <c r="T393" s="20"/>
      <c r="U393" s="1"/>
      <c r="V393" s="1"/>
      <c r="W393" s="1"/>
      <c r="X393" s="1"/>
      <c r="Y393" s="1"/>
      <c r="Z393" s="1"/>
    </row>
    <row r="394" spans="1:26" s="41" customFormat="1" x14ac:dyDescent="0.25">
      <c r="A394" s="1"/>
      <c r="B394" s="1"/>
      <c r="C394" s="259"/>
      <c r="D394" s="259"/>
      <c r="E394" s="259"/>
      <c r="F394" s="259"/>
      <c r="G394" s="259"/>
      <c r="H394" s="259"/>
      <c r="I394" s="1"/>
      <c r="J394" s="1"/>
      <c r="K394" s="1"/>
      <c r="L394" s="1"/>
      <c r="M394" s="259"/>
      <c r="N394" s="259"/>
      <c r="O394" s="1"/>
      <c r="P394" s="1"/>
      <c r="Q394" s="259"/>
      <c r="R394" s="259"/>
      <c r="S394" s="303"/>
      <c r="T394" s="20"/>
      <c r="U394" s="1"/>
      <c r="V394" s="1"/>
      <c r="W394" s="1"/>
      <c r="X394" s="1"/>
      <c r="Y394" s="1"/>
      <c r="Z394" s="1"/>
    </row>
    <row r="395" spans="1:26" x14ac:dyDescent="0.25">
      <c r="C395" s="259"/>
      <c r="D395" s="259"/>
      <c r="E395" s="259"/>
      <c r="F395" s="259"/>
      <c r="G395" s="259"/>
      <c r="H395" s="259"/>
      <c r="M395" s="259"/>
      <c r="N395" s="303"/>
      <c r="Q395" s="259"/>
      <c r="R395" s="259"/>
      <c r="S395" s="303"/>
      <c r="Y395" s="1"/>
    </row>
    <row r="396" spans="1:26" x14ac:dyDescent="0.25">
      <c r="C396" s="259"/>
      <c r="D396" s="259"/>
      <c r="E396" s="259"/>
      <c r="F396" s="259"/>
      <c r="G396" s="259"/>
      <c r="H396" s="259"/>
      <c r="M396" s="259"/>
      <c r="N396" s="303"/>
      <c r="Q396" s="259"/>
      <c r="R396" s="259"/>
      <c r="S396" s="303"/>
      <c r="Y396" s="1"/>
    </row>
    <row r="397" spans="1:26" x14ac:dyDescent="0.25">
      <c r="C397" s="259"/>
      <c r="D397" s="259"/>
      <c r="E397" s="259"/>
      <c r="F397" s="259"/>
      <c r="G397" s="259"/>
      <c r="H397" s="259"/>
      <c r="M397" s="259"/>
      <c r="N397" s="303"/>
      <c r="Q397" s="259"/>
      <c r="R397" s="259"/>
      <c r="S397" s="303"/>
      <c r="Y397" s="1"/>
    </row>
    <row r="398" spans="1:26" x14ac:dyDescent="0.25">
      <c r="C398" s="259"/>
      <c r="D398" s="259"/>
      <c r="E398" s="259"/>
      <c r="F398" s="259"/>
      <c r="G398" s="259"/>
      <c r="H398" s="259"/>
      <c r="M398" s="259"/>
      <c r="N398" s="303"/>
      <c r="Q398" s="259"/>
      <c r="R398" s="259"/>
      <c r="S398" s="303"/>
      <c r="Y398" s="1"/>
    </row>
    <row r="399" spans="1:26" x14ac:dyDescent="0.25">
      <c r="C399" s="259"/>
      <c r="D399" s="259"/>
      <c r="E399" s="259"/>
      <c r="F399" s="259"/>
      <c r="G399" s="259"/>
      <c r="H399" s="259"/>
      <c r="M399" s="259"/>
      <c r="N399" s="303"/>
      <c r="Q399" s="259"/>
      <c r="R399" s="259"/>
      <c r="S399" s="303"/>
      <c r="Y399" s="1"/>
    </row>
    <row r="400" spans="1:26" x14ac:dyDescent="0.25">
      <c r="C400" s="259"/>
      <c r="D400" s="259"/>
      <c r="E400" s="259"/>
      <c r="F400" s="259"/>
      <c r="G400" s="259"/>
      <c r="H400" s="259"/>
      <c r="M400" s="259"/>
      <c r="N400" s="303"/>
      <c r="Q400" s="259"/>
      <c r="R400" s="259"/>
      <c r="S400" s="303"/>
      <c r="Y400" s="1"/>
    </row>
    <row r="401" spans="25:25" x14ac:dyDescent="0.25">
      <c r="Y401" s="1"/>
    </row>
    <row r="402" spans="25:25" x14ac:dyDescent="0.25">
      <c r="Y402" s="1"/>
    </row>
  </sheetData>
  <sheetProtection selectLockedCells="1" autoFilter="0"/>
  <autoFilter ref="B22:B387">
    <filterColumn colId="0">
      <filters>
        <dateGroupItem year="2018" month="11" dateTimeGrouping="month"/>
      </filters>
    </filterColumn>
  </autoFilter>
  <mergeCells count="368">
    <mergeCell ref="P1:S1"/>
    <mergeCell ref="D1:E1"/>
    <mergeCell ref="H1:I1"/>
    <mergeCell ref="D2:E2"/>
    <mergeCell ref="D3:E3"/>
    <mergeCell ref="D4:E4"/>
    <mergeCell ref="D5:E5"/>
    <mergeCell ref="D12:E12"/>
    <mergeCell ref="D13:E13"/>
    <mergeCell ref="C14:E14"/>
    <mergeCell ref="C20:F20"/>
    <mergeCell ref="G20:G21"/>
    <mergeCell ref="H20:J20"/>
    <mergeCell ref="D6:E6"/>
    <mergeCell ref="D7:E7"/>
    <mergeCell ref="D8:E8"/>
    <mergeCell ref="D9:E9"/>
    <mergeCell ref="D10:E10"/>
    <mergeCell ref="D11:E11"/>
    <mergeCell ref="U20:Z21"/>
    <mergeCell ref="G24:G30"/>
    <mergeCell ref="Q24:Q30"/>
    <mergeCell ref="R24:R30"/>
    <mergeCell ref="T24:T30"/>
    <mergeCell ref="U24:U30"/>
    <mergeCell ref="K20:L20"/>
    <mergeCell ref="M20:P20"/>
    <mergeCell ref="Q20:Q21"/>
    <mergeCell ref="R20:R21"/>
    <mergeCell ref="S20:S21"/>
    <mergeCell ref="T20:T21"/>
    <mergeCell ref="G38:G44"/>
    <mergeCell ref="Q38:Q44"/>
    <mergeCell ref="R38:R44"/>
    <mergeCell ref="T38:T44"/>
    <mergeCell ref="U38:U44"/>
    <mergeCell ref="Z42:Z43"/>
    <mergeCell ref="AB26:AC26"/>
    <mergeCell ref="Z28:Z29"/>
    <mergeCell ref="G31:G37"/>
    <mergeCell ref="Q31:Q37"/>
    <mergeCell ref="R31:R37"/>
    <mergeCell ref="T31:T37"/>
    <mergeCell ref="U31:U37"/>
    <mergeCell ref="Z35:Z36"/>
    <mergeCell ref="AC46:AC47"/>
    <mergeCell ref="Z49:Z50"/>
    <mergeCell ref="G52:G58"/>
    <mergeCell ref="Q52:Q58"/>
    <mergeCell ref="R52:R58"/>
    <mergeCell ref="T52:T58"/>
    <mergeCell ref="U52:U58"/>
    <mergeCell ref="Z56:Z57"/>
    <mergeCell ref="G45:G51"/>
    <mergeCell ref="Q45:Q51"/>
    <mergeCell ref="R45:R51"/>
    <mergeCell ref="T45:T51"/>
    <mergeCell ref="U45:U51"/>
    <mergeCell ref="AB46:AB47"/>
    <mergeCell ref="G66:G72"/>
    <mergeCell ref="Q66:Q72"/>
    <mergeCell ref="R66:R72"/>
    <mergeCell ref="T66:T72"/>
    <mergeCell ref="U66:U72"/>
    <mergeCell ref="Z70:Z71"/>
    <mergeCell ref="G59:G65"/>
    <mergeCell ref="Q59:Q65"/>
    <mergeCell ref="R59:R65"/>
    <mergeCell ref="T59:T65"/>
    <mergeCell ref="U59:U65"/>
    <mergeCell ref="Z63:Z64"/>
    <mergeCell ref="AC74:AC75"/>
    <mergeCell ref="Z77:Z78"/>
    <mergeCell ref="G80:G86"/>
    <mergeCell ref="Q80:Q86"/>
    <mergeCell ref="R80:R86"/>
    <mergeCell ref="T80:T86"/>
    <mergeCell ref="U80:U86"/>
    <mergeCell ref="Z84:Z85"/>
    <mergeCell ref="G73:G79"/>
    <mergeCell ref="Q73:Q79"/>
    <mergeCell ref="R73:R79"/>
    <mergeCell ref="T73:T79"/>
    <mergeCell ref="U73:U79"/>
    <mergeCell ref="AB74:AB75"/>
    <mergeCell ref="G94:G100"/>
    <mergeCell ref="Q94:Q100"/>
    <mergeCell ref="R94:R100"/>
    <mergeCell ref="T94:T100"/>
    <mergeCell ref="U94:U100"/>
    <mergeCell ref="Z98:Z99"/>
    <mergeCell ref="G87:G93"/>
    <mergeCell ref="Q87:Q93"/>
    <mergeCell ref="R87:R93"/>
    <mergeCell ref="T87:T93"/>
    <mergeCell ref="U87:U93"/>
    <mergeCell ref="Z91:Z92"/>
    <mergeCell ref="G115:G121"/>
    <mergeCell ref="Q115:Q121"/>
    <mergeCell ref="R115:R121"/>
    <mergeCell ref="T115:T121"/>
    <mergeCell ref="U115:U121"/>
    <mergeCell ref="Z119:Z120"/>
    <mergeCell ref="AC102:AC103"/>
    <mergeCell ref="Z105:Z106"/>
    <mergeCell ref="G108:G114"/>
    <mergeCell ref="Q108:Q114"/>
    <mergeCell ref="R108:R114"/>
    <mergeCell ref="T108:T114"/>
    <mergeCell ref="U108:U114"/>
    <mergeCell ref="Z112:Z113"/>
    <mergeCell ref="G101:G107"/>
    <mergeCell ref="Q101:Q107"/>
    <mergeCell ref="R101:R107"/>
    <mergeCell ref="T101:T107"/>
    <mergeCell ref="U101:U107"/>
    <mergeCell ref="AB102:AB103"/>
    <mergeCell ref="G129:G135"/>
    <mergeCell ref="Q129:Q135"/>
    <mergeCell ref="R129:R135"/>
    <mergeCell ref="T129:T135"/>
    <mergeCell ref="U129:U135"/>
    <mergeCell ref="Z133:Z134"/>
    <mergeCell ref="G122:G128"/>
    <mergeCell ref="Q122:Q128"/>
    <mergeCell ref="R122:R128"/>
    <mergeCell ref="T122:T128"/>
    <mergeCell ref="U122:U128"/>
    <mergeCell ref="Z126:Z127"/>
    <mergeCell ref="AC137:AC138"/>
    <mergeCell ref="Z140:Z141"/>
    <mergeCell ref="G143:G149"/>
    <mergeCell ref="Q143:Q149"/>
    <mergeCell ref="R143:R149"/>
    <mergeCell ref="T143:T149"/>
    <mergeCell ref="U143:U149"/>
    <mergeCell ref="Z147:Z148"/>
    <mergeCell ref="G136:G142"/>
    <mergeCell ref="Q136:Q142"/>
    <mergeCell ref="R136:R142"/>
    <mergeCell ref="T136:T142"/>
    <mergeCell ref="U136:U142"/>
    <mergeCell ref="AB137:AB138"/>
    <mergeCell ref="G157:G163"/>
    <mergeCell ref="Q157:Q163"/>
    <mergeCell ref="R157:R163"/>
    <mergeCell ref="T157:T163"/>
    <mergeCell ref="U157:U163"/>
    <mergeCell ref="Z161:Z162"/>
    <mergeCell ref="G150:G156"/>
    <mergeCell ref="Q150:Q156"/>
    <mergeCell ref="R150:R156"/>
    <mergeCell ref="T150:T156"/>
    <mergeCell ref="U150:U156"/>
    <mergeCell ref="Z154:Z155"/>
    <mergeCell ref="AC165:AC166"/>
    <mergeCell ref="Z168:Z169"/>
    <mergeCell ref="G171:G177"/>
    <mergeCell ref="Q171:Q177"/>
    <mergeCell ref="R171:R177"/>
    <mergeCell ref="T171:T177"/>
    <mergeCell ref="U171:U177"/>
    <mergeCell ref="Z175:Z176"/>
    <mergeCell ref="G164:G170"/>
    <mergeCell ref="Q164:Q170"/>
    <mergeCell ref="R164:R170"/>
    <mergeCell ref="T164:T170"/>
    <mergeCell ref="U164:U170"/>
    <mergeCell ref="AB165:AB166"/>
    <mergeCell ref="G185:G191"/>
    <mergeCell ref="Q185:Q191"/>
    <mergeCell ref="R185:R191"/>
    <mergeCell ref="T185:T191"/>
    <mergeCell ref="U185:U191"/>
    <mergeCell ref="Z189:Z190"/>
    <mergeCell ref="G178:G184"/>
    <mergeCell ref="Q178:Q184"/>
    <mergeCell ref="R178:R184"/>
    <mergeCell ref="T178:T184"/>
    <mergeCell ref="U178:U184"/>
    <mergeCell ref="Z182:Z183"/>
    <mergeCell ref="G206:G212"/>
    <mergeCell ref="Q206:Q212"/>
    <mergeCell ref="R206:R212"/>
    <mergeCell ref="T206:T212"/>
    <mergeCell ref="U206:U212"/>
    <mergeCell ref="Z210:Z211"/>
    <mergeCell ref="AC193:AC194"/>
    <mergeCell ref="Z196:Z197"/>
    <mergeCell ref="G199:G205"/>
    <mergeCell ref="Q199:Q205"/>
    <mergeCell ref="R199:R205"/>
    <mergeCell ref="T199:T205"/>
    <mergeCell ref="U199:U205"/>
    <mergeCell ref="Z203:Z204"/>
    <mergeCell ref="G192:G198"/>
    <mergeCell ref="Q192:Q198"/>
    <mergeCell ref="R192:R198"/>
    <mergeCell ref="T192:T198"/>
    <mergeCell ref="U192:U198"/>
    <mergeCell ref="AB193:AB194"/>
    <mergeCell ref="G220:G226"/>
    <mergeCell ref="Q220:Q226"/>
    <mergeCell ref="R220:R226"/>
    <mergeCell ref="T220:T226"/>
    <mergeCell ref="U220:U226"/>
    <mergeCell ref="Z224:Z225"/>
    <mergeCell ref="G213:G219"/>
    <mergeCell ref="Q213:Q219"/>
    <mergeCell ref="R213:R219"/>
    <mergeCell ref="T213:T219"/>
    <mergeCell ref="U213:U219"/>
    <mergeCell ref="Z217:Z218"/>
    <mergeCell ref="AC228:AC229"/>
    <mergeCell ref="Z231:Z232"/>
    <mergeCell ref="G234:G240"/>
    <mergeCell ref="Q234:Q240"/>
    <mergeCell ref="R234:R240"/>
    <mergeCell ref="T234:T240"/>
    <mergeCell ref="U234:U240"/>
    <mergeCell ref="Z238:Z239"/>
    <mergeCell ref="G227:G233"/>
    <mergeCell ref="Q227:Q233"/>
    <mergeCell ref="R227:R233"/>
    <mergeCell ref="T227:T233"/>
    <mergeCell ref="U227:U233"/>
    <mergeCell ref="AB228:AB229"/>
    <mergeCell ref="G248:G254"/>
    <mergeCell ref="Q248:Q254"/>
    <mergeCell ref="R248:R254"/>
    <mergeCell ref="T248:T254"/>
    <mergeCell ref="U248:U254"/>
    <mergeCell ref="Z252:Z253"/>
    <mergeCell ref="G241:G247"/>
    <mergeCell ref="Q241:Q247"/>
    <mergeCell ref="R241:R247"/>
    <mergeCell ref="T241:T247"/>
    <mergeCell ref="U241:U247"/>
    <mergeCell ref="Z245:Z246"/>
    <mergeCell ref="AC256:AC257"/>
    <mergeCell ref="Z259:Z260"/>
    <mergeCell ref="G262:G268"/>
    <mergeCell ref="Q262:Q268"/>
    <mergeCell ref="R262:R268"/>
    <mergeCell ref="T262:T268"/>
    <mergeCell ref="U262:U268"/>
    <mergeCell ref="Z266:Z267"/>
    <mergeCell ref="G255:G261"/>
    <mergeCell ref="Q255:Q261"/>
    <mergeCell ref="R255:R261"/>
    <mergeCell ref="T255:T261"/>
    <mergeCell ref="U255:U261"/>
    <mergeCell ref="AB256:AB257"/>
    <mergeCell ref="G276:G282"/>
    <mergeCell ref="Q276:Q282"/>
    <mergeCell ref="R276:R282"/>
    <mergeCell ref="T276:T282"/>
    <mergeCell ref="U276:U282"/>
    <mergeCell ref="Z280:Z281"/>
    <mergeCell ref="G269:G275"/>
    <mergeCell ref="Q269:Q275"/>
    <mergeCell ref="R269:R275"/>
    <mergeCell ref="T269:T275"/>
    <mergeCell ref="U269:U275"/>
    <mergeCell ref="Z273:Z274"/>
    <mergeCell ref="G297:G303"/>
    <mergeCell ref="Q297:Q303"/>
    <mergeCell ref="R297:R303"/>
    <mergeCell ref="T297:T303"/>
    <mergeCell ref="U297:U303"/>
    <mergeCell ref="Z301:Z302"/>
    <mergeCell ref="AC284:AC285"/>
    <mergeCell ref="Z287:Z288"/>
    <mergeCell ref="G290:G296"/>
    <mergeCell ref="Q290:Q296"/>
    <mergeCell ref="R290:R296"/>
    <mergeCell ref="T290:T296"/>
    <mergeCell ref="U290:U296"/>
    <mergeCell ref="Z294:Z295"/>
    <mergeCell ref="G283:G289"/>
    <mergeCell ref="Q283:Q289"/>
    <mergeCell ref="R283:R289"/>
    <mergeCell ref="T283:T289"/>
    <mergeCell ref="U283:U289"/>
    <mergeCell ref="AB284:AB285"/>
    <mergeCell ref="G311:G317"/>
    <mergeCell ref="Q311:Q317"/>
    <mergeCell ref="R311:R317"/>
    <mergeCell ref="T311:T317"/>
    <mergeCell ref="U311:U317"/>
    <mergeCell ref="Z315:Z316"/>
    <mergeCell ref="G304:G310"/>
    <mergeCell ref="Q304:Q310"/>
    <mergeCell ref="R304:R310"/>
    <mergeCell ref="T304:T310"/>
    <mergeCell ref="U304:U310"/>
    <mergeCell ref="Z308:Z309"/>
    <mergeCell ref="AC319:AC320"/>
    <mergeCell ref="Z322:Z323"/>
    <mergeCell ref="G325:G331"/>
    <mergeCell ref="Q325:Q331"/>
    <mergeCell ref="R325:R331"/>
    <mergeCell ref="T325:T331"/>
    <mergeCell ref="U325:U331"/>
    <mergeCell ref="Z329:Z330"/>
    <mergeCell ref="G318:G324"/>
    <mergeCell ref="Q318:Q324"/>
    <mergeCell ref="R318:R324"/>
    <mergeCell ref="T318:T324"/>
    <mergeCell ref="U318:U324"/>
    <mergeCell ref="AB319:AB320"/>
    <mergeCell ref="G339:G345"/>
    <mergeCell ref="Q339:Q345"/>
    <mergeCell ref="R339:R345"/>
    <mergeCell ref="T339:T345"/>
    <mergeCell ref="U339:U345"/>
    <mergeCell ref="Z343:Z344"/>
    <mergeCell ref="G332:G338"/>
    <mergeCell ref="Q332:Q338"/>
    <mergeCell ref="R332:R338"/>
    <mergeCell ref="T332:T338"/>
    <mergeCell ref="U332:U338"/>
    <mergeCell ref="Z336:Z337"/>
    <mergeCell ref="Z371:Z372"/>
    <mergeCell ref="G360:G366"/>
    <mergeCell ref="Q360:Q366"/>
    <mergeCell ref="R360:R366"/>
    <mergeCell ref="T360:T366"/>
    <mergeCell ref="U360:U366"/>
    <mergeCell ref="Z364:Z365"/>
    <mergeCell ref="AC347:AC348"/>
    <mergeCell ref="Z350:Z351"/>
    <mergeCell ref="G353:G359"/>
    <mergeCell ref="Q353:Q359"/>
    <mergeCell ref="R353:R359"/>
    <mergeCell ref="T353:T359"/>
    <mergeCell ref="U353:U359"/>
    <mergeCell ref="Z357:Z358"/>
    <mergeCell ref="G346:G352"/>
    <mergeCell ref="Q346:Q352"/>
    <mergeCell ref="R346:R352"/>
    <mergeCell ref="T346:T352"/>
    <mergeCell ref="U346:U352"/>
    <mergeCell ref="AB347:AB348"/>
    <mergeCell ref="B10:B12"/>
    <mergeCell ref="P7:R9"/>
    <mergeCell ref="P4:R5"/>
    <mergeCell ref="S4:S5"/>
    <mergeCell ref="S7:S9"/>
    <mergeCell ref="AC375:AC376"/>
    <mergeCell ref="Z378:Z379"/>
    <mergeCell ref="G381:G387"/>
    <mergeCell ref="Q381:Q387"/>
    <mergeCell ref="R381:R387"/>
    <mergeCell ref="T381:T387"/>
    <mergeCell ref="U381:U387"/>
    <mergeCell ref="Z385:Z386"/>
    <mergeCell ref="G374:G380"/>
    <mergeCell ref="Q374:Q380"/>
    <mergeCell ref="R374:R380"/>
    <mergeCell ref="T374:T380"/>
    <mergeCell ref="U374:U380"/>
    <mergeCell ref="AB375:AB376"/>
    <mergeCell ref="G367:G373"/>
    <mergeCell ref="Q367:Q373"/>
    <mergeCell ref="R367:R373"/>
    <mergeCell ref="T367:T373"/>
    <mergeCell ref="U367:U373"/>
  </mergeCells>
  <conditionalFormatting sqref="Y5:Z7 U5 Y11:Z11 U388 U2 S2:T3 H15:J21 V10:Z10 V4:Z4 V2:X3 V5:X9 V11:X18 C19:C21 S1:U1 A15:A20 G15:G20 E15:F21 B13:B20 S5:T12 U11:U12 U15:U20 X29:Y29 W22:Y23 H24:Q394 X36:Z36 X43:Z43 X50:Z50 X57:Z57 X64:Z64 X71:Z71 X78:Z78 X85:Z85 X92:Z92 X99:Z99 X106:Z106 X113:Z113 X120:Z120 X127:Z127 X134:Z134 X141:Z141 X148:Z148 X155:Z155 X162:Z162 X169:Z169 X176:Z176 X183:Z183 X190:Z190 X197:Z197 X204:Z204 X211:Z211 X218:Z218 X225:Z225 X232:Z232 X239:Z239 X246:Z246 X253:Z253 X260:Z260 X267:Z267 X274:Z274 X281:Z281 X288:Z288 X295:Z295 X302:Z302 X309:Z309 X316:Z316 X323:Z323 X330:Z330 X337:Z337 X344:Z344 X351:Z351 X358:Z358 X365:Z365 X372:Z372 X379:Z379 X386:Z386 Y387:Z390 V394 X393:Z393 Y394:Z397 V401 X400:Z400 Y401:Z401 K15:R19 A5:A11 B5:B10 S24:S49 A20:P20 G28 G35 G42 G49 G56 G63 G70 G77 G84 G91 G98 G105 G112 G119 G126 G133 G140 G147 G154 G161 G168 G175 G182 G189 G196 G203 G210 G217 G224 G231 G238 G245 G252 G259 G266 G273 G280 G287 G294 G301 G308 G315 G322 G329 G336 G343 G350 G357 G364 G371 G378 G385 C21:F55 G24 A21:B385 G31 G38 G45 G52 G59 G66 G73 G80 G87 G94 G101 G108 G115 G122 G129 G136 G143 G150 G157 G164 G171 G178 G185 G192 G199 G206 G213 G220 G227 G234 G241 G248 G255 G262 G269 G276 G283 G290 G297 G304 G311 G318 G325 G332 G339 G346 G353 G360 G367 G374 G381 G388 B23:V23 A24:F394 Q15:Q20 A20:J21 K1:N1 G5 H2:J3 G2 H5:N11 K3:N3 C5:F11 A2:F3 D1 D12:D21 U27 W26:X26 X27:X30 U34 W33:Y33 X34:Y37 U41 W40:Y40 X41:Y44 U48 W47:Y47 X48:Y51 U55 W54:Y54 X55:Y58 U62 W61:Y61 X62:Y65 U69 W68:Y68 X69:Y72 U76 W75:Y75 X76:Y79 U83 W82:Y82 X83:Y86 U90 W89:Y89 X90:Y93 U97 W96:Y96 X97:Y100 U104 W103:Y103 X104:Y107 U111 W110:Y110 X111:Y114 U118 W117:Y117 X118:Y121 U125 W124:Y124 X125:Y128 U132 W131:Y131 X132:Y135 U139 W138:Y138 X139:Y142 U146 W145:Y145 X146:Y149 U153 W152:Y152 X153:Y156 U160 W159:Y159 X160:Y163 U167 W166:Y166 X167:Y170 U174 W173:Y173 X174:Y177 U181 W180:Y180 X181:Y184 U188 W187:Y187 X188:Y191 U195 W194:Y194 X195:Y198 U202 W201:Y201 X202:Y205 U209 W208:Y208 X209:Y212 U216 W215:Y215 X216:Y219 U223 W222:Y222 X223:Y226 U230 W229:Y229 X230:Y233 U237 W236:Y236 X237:Y240 U244 W243:Y243 X244:Y247 U251 W250:Y250 X251:Y254 U258 W257:Y257 X258:Y261 U265 W264:Y264 X265:Y268 U272 W271:Y271 X272:Y275 U279 W278:Y278 X279:Y282 U286 W285:Y285 X286:Y289 U293 W292:Y292 X293:Y296 U300 W299:Y299 X300:Y303 U307 W306:Y306 X307:Y310 U314 W313:Y313 X314:Y317 U321 W320:Y320 X321:Y324 U328 W327:Y327 X328:Y331 U335 W334:Y334 X335:Y338 U342 W341:Y341 X342:Y345 U349 W348:Y348 X349:Y352 U356 W355:Y355 X356:Y359 U363 W362:Y362 X363:Y366 U370 W369:Y369 X370:Y373 U377 W376:Y376 X377:Y380 U384 T136:U136 Z31:Z33 X20:X23 U20:W20 Y22:Y26 Z22 U52 U143 U150 U157 U164 U171 U206 U262 U325 U353 Y28:Y33 Y37:Z40 Z36:Z40 Y44:Z47 Z43:Z47 Y51:Z54 Z50:Z54 Y58:Z61 Z57:Z61 Y65:Z68 Z64:Z68 Y72:Z75 Z71:Z75 Y79:Z82 Z78:Z82 Y86:Z89 Z85:Z89 Y93:Z96 Z92:Z96 Y100:Z103 Z99:Z103 Y107:Z110 Z106:Z110 Y114:Z117 Z113:Z117 Y121:Z124 Z120:Z124 Y128:Z131 Z127:Z131 Y135:Z138 Z134:Z138 Y142:Z145 Z141:Z145 Y149:Z152 Z148:Z152 Y156:Z159 Z155:Z159 Y163:Z166 Z162:Z166 Y170:Z173 Z169:Z173 Y177:Z180 Z176:Z180 Y184:Z187 Z183:Z187 Y191:Z194 Z190:Z194 Y198:Z201 Z197:Z201 Y205:Z208 Z204:Z208 Y212:Z215 Z211:Z215 Y219:Z222 Z218:Z222 Y226:Z229 Z225:Z229 Y233:Z236 Z232:Z236 Y240:Z243 Z239:Z243 Y247:Z250 Z246:Z250 Y254:Z257 Z253:Z257 Y261:Z264 Z260:Z264 Y268:Z271 Z267:Z271 Y275:Z278 Z274:Z278 Y282:Z285 Z281:Z285 Y289:Z292 Z288:Z292 Y296:Z299 Z295:Z299 Y303:Z306 Z302:Z306 Y310:Z313 Z309:Z313 Y317:Z320 Z316:Z320 Y324:Z327 Z323:Z327 Y331:Z334 Z330:Z334 Y338:Z341 Z337:Z341 Y345:Z348 Z344:Z348 Y352:Z355 Z351:Z355 Y359:Z362 Z358:Z362 Y366:Z369 Z365:Z369 Y373:Z376 Z372:Z376 Y380:Z383 Z379:Z383 V21:V387 Z386:Z387 W22:W401 W383:Y387 S15:T21 U199 T80:U80 U255 U318 U381 U360 U367 U374 U346 U332 U339 T297:U297 U304 U311 T234:U234 U241 U248 U45 U178 U185 U192 T23:U24 U31 U38 T115:U115 T122:U122 T129:U129 T24:T394 T269:U269 T276:U276 T283:U283 T290:U290 T213:U213 T220:U220 T227:U227 T59:U59 T66:U66 T73:U73 T87:U87 T94:U94 T101:U101 T108:U108 AB28:AB44 AB59:AB65 AB68:AB72 AB87:AB93 AB96:AB100 AB122:AB128 AB131:AB135 AB150:AB156 AB159:AB163 AB178:AB184 AB187:AB191 AB213:AB219 AB222:AB226 AB241:AB247 AB250:AB254 AB269:AB275 AB278:AB282 AB304:AB310 AB313:AB317 AB332:AB338 AB341:AB345 AB369:AB373 AB360:AB366 Q23:Q394 H21:P394 S51:S394">
    <cfRule type="containsText" dxfId="1077" priority="834" operator="containsText" text="CP">
      <formula>NOT(ISERROR(SEARCH("CP",A1)))</formula>
    </cfRule>
    <cfRule type="containsText" dxfId="1076" priority="835" operator="containsText" text="NORMAL">
      <formula>NOT(ISERROR(SEARCH("NORMAL",A1)))</formula>
    </cfRule>
  </conditionalFormatting>
  <conditionalFormatting sqref="Y5:Z7 U5 Y11:Z11 U388 U2 S2:T3 H15:J21 V10:Z10 V4:Z4 V2:X3 V5:X9 V11:X18 C19:C21 S1:U1 A15:A20 G15:G20 E15:F21 B13:B20 S5:T12 U11:U12 U15:U20 X29:Y29 W22:Y23 H24:Q394 X36:Z36 X43:Z43 X50:Z50 X57:Z57 X64:Z64 X71:Z71 X78:Z78 X85:Z85 X92:Z92 X99:Z99 X106:Z106 X113:Z113 X120:Z120 X127:Z127 X134:Z134 X141:Z141 X148:Z148 X155:Z155 X162:Z162 X169:Z169 X176:Z176 X183:Z183 X190:Z190 X197:Z197 X204:Z204 X211:Z211 X218:Z218 X225:Z225 X232:Z232 X239:Z239 X246:Z246 X253:Z253 X260:Z260 X267:Z267 X274:Z274 X281:Z281 X288:Z288 X295:Z295 X302:Z302 X309:Z309 X316:Z316 X323:Z323 X330:Z330 X337:Z337 X344:Z344 X351:Z351 X358:Z358 X365:Z365 X372:Z372 X379:Z379 X386:Z386 Y387:Z390 V394 X393:Z393 Y394:Z397 V401 X400:Z400 Y401:Z401 K15:R19 A5:A11 B5:B10 S24:S49 A20:P20 G28 G35 G42 G49 G56 G63 G70 G77 G84 G91 G98 G105 G112 G119 G126 G133 G140 G147 G154 G161 G168 G175 G182 G189 G196 G203 G210 G217 G224 G231 G238 G245 G252 G259 G266 G273 G280 G287 G294 G301 G308 G315 G322 G329 G336 G343 G350 G357 G364 G371 G378 G385 C21:F55 G24 A21:B385 G31 G38 G45 G52 G59 G66 G73 G80 G87 G94 G101 G108 G115 G122 G129 G136 G143 G150 G157 G164 G171 G178 G185 G192 G199 G206 G213 G220 G227 G234 G241 G248 G255 G262 G269 G276 G283 G290 G297 G304 G311 G318 G325 G332 G339 G346 G353 G360 G367 G374 G381 G388 B23:V23 A24:F394 Q15:Q20 A20:J21 K1:N1 G5 H2:J3 G2 H5:N11 K3:N3 C5:F11 A2:F3 D1 D12:D21 U27 W26:X26 X27:X30 U34 W33:Y33 X34:Y37 U41 W40:Y40 X41:Y44 U48 W47:Y47 X48:Y51 U55 W54:Y54 X55:Y58 U62 W61:Y61 X62:Y65 U69 W68:Y68 X69:Y72 U76 W75:Y75 X76:Y79 U83 W82:Y82 X83:Y86 U90 W89:Y89 X90:Y93 U97 W96:Y96 X97:Y100 U104 W103:Y103 X104:Y107 U111 W110:Y110 X111:Y114 U118 W117:Y117 X118:Y121 U125 W124:Y124 X125:Y128 U132 W131:Y131 X132:Y135 U139 W138:Y138 X139:Y142 U146 W145:Y145 X146:Y149 U153 W152:Y152 X153:Y156 U160 W159:Y159 X160:Y163 U167 W166:Y166 X167:Y170 U174 W173:Y173 X174:Y177 U181 W180:Y180 X181:Y184 U188 W187:Y187 X188:Y191 U195 W194:Y194 X195:Y198 U202 W201:Y201 X202:Y205 U209 W208:Y208 X209:Y212 U216 W215:Y215 X216:Y219 U223 W222:Y222 X223:Y226 U230 W229:Y229 X230:Y233 U237 W236:Y236 X237:Y240 U244 W243:Y243 X244:Y247 U251 W250:Y250 X251:Y254 U258 W257:Y257 X258:Y261 U265 W264:Y264 X265:Y268 U272 W271:Y271 X272:Y275 U279 W278:Y278 X279:Y282 U286 W285:Y285 X286:Y289 U293 W292:Y292 X293:Y296 U300 W299:Y299 X300:Y303 U307 W306:Y306 X307:Y310 U314 W313:Y313 X314:Y317 U321 W320:Y320 X321:Y324 U328 W327:Y327 X328:Y331 U335 W334:Y334 X335:Y338 U342 W341:Y341 X342:Y345 U349 W348:Y348 X349:Y352 U356 W355:Y355 X356:Y359 U363 W362:Y362 X363:Y366 U370 W369:Y369 X370:Y373 U377 W376:Y376 X377:Y380 U384 T136:U136 Z31:Z33 X20:X23 U20:W20 Y22:Y26 Z22 U52 U143 U150 U157 U164 U171 U206 U262 U325 U353 Y28:Y33 Y37:Z40 Z36:Z40 Y44:Z47 Z43:Z47 Y51:Z54 Z50:Z54 Y58:Z61 Z57:Z61 Y65:Z68 Z64:Z68 Y72:Z75 Z71:Z75 Y79:Z82 Z78:Z82 Y86:Z89 Z85:Z89 Y93:Z96 Z92:Z96 Y100:Z103 Z99:Z103 Y107:Z110 Z106:Z110 Y114:Z117 Z113:Z117 Y121:Z124 Z120:Z124 Y128:Z131 Z127:Z131 Y135:Z138 Z134:Z138 Y142:Z145 Z141:Z145 Y149:Z152 Z148:Z152 Y156:Z159 Z155:Z159 Y163:Z166 Z162:Z166 Y170:Z173 Z169:Z173 Y177:Z180 Z176:Z180 Y184:Z187 Z183:Z187 Y191:Z194 Z190:Z194 Y198:Z201 Z197:Z201 Y205:Z208 Z204:Z208 Y212:Z215 Z211:Z215 Y219:Z222 Z218:Z222 Y226:Z229 Z225:Z229 Y233:Z236 Z232:Z236 Y240:Z243 Z239:Z243 Y247:Z250 Z246:Z250 Y254:Z257 Z253:Z257 Y261:Z264 Z260:Z264 Y268:Z271 Z267:Z271 Y275:Z278 Z274:Z278 Y282:Z285 Z281:Z285 Y289:Z292 Z288:Z292 Y296:Z299 Z295:Z299 Y303:Z306 Z302:Z306 Y310:Z313 Z309:Z313 Y317:Z320 Z316:Z320 Y324:Z327 Z323:Z327 Y331:Z334 Z330:Z334 Y338:Z341 Z337:Z341 Y345:Z348 Z344:Z348 Y352:Z355 Z351:Z355 Y359:Z362 Z358:Z362 Y366:Z369 Z365:Z369 Y373:Z376 Z372:Z376 Y380:Z383 Z379:Z383 V21:V387 Z386:Z387 W22:W401 W383:Y387 S15:T21 U199 T80:U80 U255 U318 U381 U360 U367 U374 U346 U332 U339 T297:U297 U304 U311 T234:U234 U241 U248 U45 U178 U185 U192 T23:U24 U31 U38 T115:U115 T122:U122 T129:U129 T24:T394 T269:U269 T276:U276 T283:U283 T290:U290 T213:U213 T220:U220 T227:U227 T59:U59 T66:U66 T73:U73 T87:U87 T94:U94 T101:U101 T108:U108 AB28:AB44 AB59:AB65 AB68:AB72 AB87:AB93 AB96:AB100 AB122:AB128 AB131:AB135 AB150:AB156 AB159:AB163 AB178:AB184 AB187:AB191 AB213:AB219 AB222:AB226 AB241:AB247 AB250:AB254 AB269:AB275 AB278:AB282 AB304:AB310 AB313:AB317 AB332:AB338 AB341:AB345 AB369:AB373 AB360:AB366 Q23:Q394 H21:P394 S51:S394">
    <cfRule type="containsText" dxfId="1075" priority="833" operator="containsText" text="Recup">
      <formula>NOT(ISERROR(SEARCH("Recup",A1)))</formula>
    </cfRule>
  </conditionalFormatting>
  <conditionalFormatting sqref="U5 Y11:Z11 U2 S2:T3 X27:Y29 G15:G20 V4:Z10 V2:X3 V11:X18 C19:C21 S1:U1 E15:F21 H15:O21 S5:T12 U11:U12 U15:U20 W22:Y23 H24:Q394 U388 X391:Z393 V394 Y387:Z390 X398:Z400 V401 Y394:Z397 Y401:Z401 P15:R19 A5:A11 B5:B10 S24:S49 A20:P20 D28:G28 D35:G35 D42:G42 D49:G49 G56 G63 G70 G77 G84 G91 G98 G105 G112 G119 G126 G133 G140 G147 G154 G161 G168 G175 G182 G189 G196 G203 G210 G217 G224 G231 G238 G245 G252 G259 G266 G273 G280 G287 G294 G301 G308 G315 G322 G329 G336 G343 G350 G357 G364 G371 G378 G385 C35:F39 C21:F25 C28:F32 C42:F49 A15:A23 D24:G24 A21:C30 B13:B22 D31:G31 D38:G38 G45 D52:G52 D22:F48 D50:F58 C28:C58 G59 G66 G73 G80 G87 G94 G101 G108 G115 G122 G129 G136 G143 G150 G157 G164 G171 G178 G185 G192 G199 G206 G213 G220 G227 G234 G241 G248 G255 G262 G269 G276 G283 G290 G297 G304 G311 G318 G325 G332 G339 G346 G353 G360 G367 G374 G381 G388 B23:V23 A28:B394 C56:F394 Q15:Q20 C20:O21 K1:M1 D5:G5 G2 H5:N11 H2:N3 M1:N3 D6:F11 C5:C11 A2:F3 D1 D12:D21 U27 U34 U41 U48 U55 U62 U69 U76 U83 U90 U97 U104 U111 U118 U125 U132 U139 U146 U153 U160 U167 U174 U181 U188 U195 U202 U209 U216 U223 U230 U237 U244 U251 U258 U265 U272 U279 U286 U293 U300 U307 U314 U321 U328 U335 U342 U349 U356 U363 U370 U377 U384 T136:U136 Z25 U20:W20 X20:X30 Z22 U52 U143 U150 U157 U164 U171 U206 U262 U325 U353 Y22:Y33 W31:Z387 V21:V387 W22:W401 S15:T21 U199 T80:U80 U255 U318 U381 U360 U367 U374 U346 U332 U339 T297:U297 U304 U311 T234:U234 U241 U248 U45 U178 U185 U192 T23:U24 U31 U38 T115:U115 T122:U122 T129:U129 T24:T394 T269:U269 T276:U276 T283:U283 T290:U290 T213:U213 T220:U220 T227:U227 T59:U59 T66:U66 T73:U73 T87:U87 T94:U94 T101:U101 T108:U108 AB28:AB44 AB59:AB72 AB87:AB100 AB122:AB135 AB150:AB163 AB178:AB191 AB213:AB226 AB241:AB254 AB269:AB282 AB304:AB317 AB332:AB345 AB360:AB373 Q23:Q394 H21:P394 S51:S394">
    <cfRule type="containsText" dxfId="1074" priority="831" operator="containsText" text="Mixte">
      <formula>NOT(ISERROR(SEARCH("Mixte",A1)))</formula>
    </cfRule>
    <cfRule type="containsText" dxfId="1073" priority="832" operator="containsText" text="Maladie">
      <formula>NOT(ISERROR(SEARCH("Maladie",A1)))</formula>
    </cfRule>
  </conditionalFormatting>
  <conditionalFormatting sqref="Y5:Z7 U5 Y11:Z11 U2 S2:T3 X28:Y29 G15:G20 V9:Z10 V4:Z4 V2:X3 V5:X8 V11:X18 C19:C21 S1:U1 E15:F21 H15:O21 S5:T12 U11:U12 U15:U20 W22:Y23 H24:Q394 U388 X35:Z36 X42:Z43 X49:Z50 X56:Z57 X63:Z64 X70:Z71 X77:Z78 X84:Z85 X91:Z92 X98:Z99 X105:Z106 X112:Z113 X119:Z120 X126:Z127 X133:Z134 X140:Z141 X147:Z148 X154:Z155 X161:Z162 X168:Z169 X175:Z176 X182:Z183 X189:Z190 X196:Z197 X203:Z204 X210:Z211 X217:Z218 X224:Z225 X231:Z232 X238:Z239 X245:Z246 X252:Z253 X259:Z260 X266:Z267 X273:Z274 X280:Z281 X287:Z288 X294:Z295 X301:Z302 X308:Z309 X315:Z316 X322:Z323 X329:Z330 X336:Z337 X343:Z344 X350:Z351 X357:Z358 X364:Z365 X371:Z372 X378:Z379 X385:Z386 X392:Z393 Y387:Z390 V394 X399:Z400 Y394:Z397 V401 Y401:Z401 P15:R19 A5:A11 B5:B10 S24:S49 A20:P20 D28:G28 D35:G35 D42:G42 D49:G49 G56 G63 G70 G77 G84 G91 G98 G105 G112 G119 G126 G133 G140 G147 G154 G161 G168 G175 G182 G189 G196 G203 G210 G217 G224 G231 G238 G245 G252 G259 G266 G273 G280 G287 G294 G301 G308 G315 G322 G329 G336 G343 G350 G357 G364 G371 G378 G385 C35:F39 C21:F25 C28:F32 C42:F49 A15:A23 D24:G24 A21:C30 B13:B22 D31:G31 D38:G38 G45 D52:G52 D22:F48 D50:F58 C28:C58 G59 G66 G73 G80 G87 G94 G101 G108 G115 G122 G129 G136 G143 G150 G157 G164 G171 G178 G185 G192 G199 G206 G213 G220 G227 G234 G241 G248 G255 G262 G269 G276 G283 G290 G297 G304 G311 G318 G325 G332 G339 G346 G353 G360 G367 G374 G381 G388 B23:V23 A28:B394 C56:F394 Q15:Q20 C20:O21 K1:M1 D5:G5 G2 H5:N11 H2:N3 M1:N3 D6:F11 C5:C11 A2:F3 D1 D12:D21 W25:X26 U27 W32:Y33 X27:X30 U34 W39:Y40 X34:Y37 U41 W46:Y47 X41:Y44 U48 W53:Y54 X48:Y51 U55 W60:Y61 X55:Y58 U62 W67:Y68 X62:Y65 U69 W74:Y75 X69:Y72 U76 W81:Y82 X76:Y79 U83 W88:Y89 X83:Y86 U90 W95:Y96 X90:Y93 U97 W102:Y103 X97:Y100 U104 W109:Y110 X104:Y107 U111 W116:Y117 X111:Y114 U118 W123:Y124 X118:Y121 U125 W130:Y131 X125:Y128 U132 W137:Y138 X132:Y135 U139 W144:Y145 X139:Y142 U146 W151:Y152 X146:Y149 U153 W158:Y159 X153:Y156 U160 W165:Y166 X160:Y163 U167 W172:Y173 X167:Y170 U174 W179:Y180 X174:Y177 U181 W186:Y187 X181:Y184 U188 W193:Y194 X188:Y191 U195 W200:Y201 X195:Y198 U202 W207:Y208 X202:Y205 U209 W214:Y215 X209:Y212 U216 W221:Y222 X216:Y219 U223 W228:Y229 X223:Y226 U230 W235:Y236 X230:Y233 U237 W242:Y243 X237:Y240 U244 W249:Y250 X244:Y247 U251 W256:Y257 X251:Y254 U258 W263:Y264 X258:Y261 U265 W270:Y271 X265:Y268 U272 W277:Y278 X272:Y275 U279 W284:Y285 X279:Y282 U286 W291:Y292 X286:Y289 U293 W298:Y299 X293:Y296 U300 W305:Y306 X300:Y303 U307 W312:Y313 X307:Y310 U314 W319:Y320 X314:Y317 U321 W326:Y327 X321:Y324 U328 W333:Y334 X328:Y331 U335 W340:Y341 X335:Y338 U342 W347:Y348 X342:Y345 U349 W354:Y355 X349:Y352 U356 W361:Y362 X356:Y359 U363 W368:Y369 X363:Y366 U370 W375:Y376 X370:Y373 U377 X377:Y380 U384 T136:U136 Z25 X20:X23 U20:W20 Y22:Y26 Z22 U52 U143 U150 U157 U164 U171 U206 U262 U325 U353 Z31:Z33 Y28:Y33 Y37:Z40 Z35:Z40 Y44:Z47 Z42:Z47 Y51:Z54 Z49:Z54 Y58:Z61 Z56:Z61 Y65:Z68 Z63:Z68 Y72:Z75 Z70:Z75 Y79:Z82 Z77:Z82 Y86:Z89 Z84:Z89 Y93:Z96 Z91:Z96 Y100:Z103 Z98:Z103 Y107:Z110 Z105:Z110 Y114:Z117 Z112:Z117 Y121:Z124 Z119:Z124 Y128:Z131 Z126:Z131 Y135:Z138 Z133:Z138 Y142:Z145 Z140:Z145 Y149:Z152 Z147:Z152 Y156:Z159 Z154:Z159 Y163:Z166 Z161:Z166 Y170:Z173 Z168:Z173 Y177:Z180 Z175:Z180 Y184:Z187 Z182:Z187 Y191:Z194 Z189:Z194 Y198:Z201 Z196:Z201 Y205:Z208 Z203:Z208 Y212:Z215 Z210:Z215 Y219:Z222 Z217:Z222 Y226:Z229 Z224:Z229 Y233:Z236 Z231:Z236 Y240:Z243 Z238:Z243 Y247:Z250 Z245:Z250 Y254:Z257 Z252:Z257 Y261:Z264 Z259:Z264 Y268:Z271 Z266:Z271 Y275:Z278 Z273:Z278 Y282:Z285 Z280:Z285 Y289:Z292 Z287:Z292 Y296:Z299 Z294:Z299 Y303:Z306 Z301:Z306 Y310:Z313 Z308:Z313 Y317:Z320 Z315:Z320 Y324:Z327 Z322:Z327 Y331:Z334 Z329:Z334 Y338:Z341 Z336:Z341 Y345:Z348 Z343:Z348 Y352:Z355 Z350:Z355 Y359:Z362 Z357:Z362 Y366:Z369 Z364:Z369 Y373:Z376 Z371:Z376 Y380:Z383 Z378:Z383 V21:V387 Z385:Z387 W22:W401 W382:Y387 S15:T21 U199 T80:U80 U255 U318 U381 U360 U367 U374 U346 U332 U339 T297:U297 U304 U311 T234:U234 U241 U248 U45 U178 U185 U192 T23:U24 U31 U38 T115:U115 T122:U122 T129:U129 T24:T394 T269:U269 T276:U276 T283:U283 T290:U290 T213:U213 T220:U220 T227:U227 T59:U59 T66:U66 T73:U73 T87:U87 T94:U94 T101:U101 T108:U108 AB28:AB44 AB59:AB65 AB67:AB72 AB87:AB93 AB95:AB100 AB122:AB128 AB130:AB135 AB150:AB156 AB158:AB163 AB178:AB184 AB186:AB191 AB213:AB219 AB221:AB226 AB241:AB247 AB249:AB254 AB269:AB275 AB277:AB282 AB304:AB310 AB312:AB317 AB332:AB338 AB340:AB345 AB368:AB373 AB360:AB366 Q23:Q394 H21:P394 S51:S394">
    <cfRule type="containsText" dxfId="1072" priority="830" operator="containsText" text="Sans solde">
      <formula>NOT(ISERROR(SEARCH("Sans solde",A1)))</formula>
    </cfRule>
  </conditionalFormatting>
  <conditionalFormatting sqref="C19">
    <cfRule type="containsText" dxfId="1071" priority="829" operator="containsText" text="NORMAL">
      <formula>NOT(ISERROR(SEARCH("NORMAL",C19)))</formula>
    </cfRule>
  </conditionalFormatting>
  <conditionalFormatting sqref="V59:Z401 Y22 U21:X55 U56:Y387 Z25 Z31:Z387 V24:Y58 T21:T23 AB28:AB44 AB59:AB72 AB87:AB100 AB122:AB135 AB150:AB163 AB178:AB191 AB213:AB226 AB241:AB254 AB269:AB282 AB304:AB317 AB332:AB345 AB360:AB373">
    <cfRule type="cellIs" dxfId="1070" priority="827" operator="lessThan">
      <formula>0</formula>
    </cfRule>
    <cfRule type="cellIs" dxfId="1069" priority="828" operator="lessThan">
      <formula>0</formula>
    </cfRule>
  </conditionalFormatting>
  <conditionalFormatting sqref="S1:U12 C1:H387 AA1:AA22 AA31:AA1048576 V1:Z19 U15:U20 O15:P1048576 Q22:R1048576 J1:N387 I2:I387 A388:N1048576 A1:A387 B1:B10 B13:B387 S15:S49 R1:R20 C1:N14 Y20 U20:X387 Z21:Z26 U22:Y1048576 AA20:AB387 T15:T1048576 Z28:Z1048576 AB1:XFD1048576 Q1:Q1048576 A20:P394 S51:S1048576">
    <cfRule type="containsText" dxfId="1068" priority="826" operator="containsText" text="Déplacement">
      <formula>NOT(ISERROR(SEARCH("Déplacement",A1)))</formula>
    </cfRule>
  </conditionalFormatting>
  <conditionalFormatting sqref="H1:H1048576">
    <cfRule type="containsText" dxfId="1067" priority="824" operator="containsText" text="Arrêt">
      <formula>NOT(ISERROR(SEARCH("Arrêt",H1)))</formula>
    </cfRule>
    <cfRule type="containsText" dxfId="1066" priority="825" operator="containsText" text="Férié">
      <formula>NOT(ISERROR(SEARCH("Férié",H1)))</formula>
    </cfRule>
  </conditionalFormatting>
  <conditionalFormatting sqref="H1:H14 H20:H394">
    <cfRule type="containsText" dxfId="1065" priority="497" operator="containsText" text="Férié">
      <formula>NOT(ISERROR(SEARCH("Férié",H1)))</formula>
    </cfRule>
  </conditionalFormatting>
  <conditionalFormatting sqref="G5 G2 H5:M11 H2:M3">
    <cfRule type="containsText" dxfId="1064" priority="469" operator="containsText" text="Mixte">
      <formula>NOT(ISERROR(SEARCH("Mixte",G2)))</formula>
    </cfRule>
    <cfRule type="containsText" dxfId="1063" priority="470" operator="containsText" text="Arrêt">
      <formula>NOT(ISERROR(SEARCH("Arrêt",G2)))</formula>
    </cfRule>
  </conditionalFormatting>
  <dataValidations count="5">
    <dataValidation type="list" allowBlank="1" showInputMessage="1" showErrorMessage="1" sqref="G24 G31 G52 G38 G45 G59 G66 G73 G80 G94 G87 G101 G108 G115 G122 G136 G129 G143 G150 G157 G164 G178 G171 G185 G192 G199 G206 G220 G213 G227 G234 G241 G248 G262 G255 G269 G276 G283 G290 G304 G297 G311 G318 G325 G332 G346 G339 G353 G360 G367 G374 G381 G388">
      <formula1>"Enceinte,Temps partiel"</formula1>
    </dataValidation>
    <dataValidation type="date" allowBlank="1" showInputMessage="1" showErrorMessage="1" sqref="B19">
      <formula1>42736</formula1>
      <formula2>43100</formula2>
    </dataValidation>
    <dataValidation type="list" allowBlank="1" showInputMessage="1" showErrorMessage="1" sqref="M24:M394">
      <formula1>"Chine,France"</formula1>
    </dataValidation>
    <dataValidation type="list" allowBlank="1" showInputMessage="1" sqref="H24:H394">
      <formula1>"Ecole,Normal,Temps partiel,CP journée,CP matin,CP Après-midi,Recup,Arrêt,Sans solde,Déplacement,Férié,Maternité,Enceinte"</formula1>
    </dataValidation>
    <dataValidation type="list" allowBlank="1" showInputMessage="1" showErrorMessage="1" sqref="N24:N394">
      <formula1>"Départ France,Arrivée Chine,Retour Chine"</formula1>
    </dataValidation>
  </dataValidations>
  <pageMargins left="0.7" right="0.7" top="0.75" bottom="0.75" header="0.3" footer="0.3"/>
  <pageSetup paperSize="9" scale="35" orientation="portrait" r:id="rId1"/>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4340" r:id="rId5" name="Check Box 4">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41" r:id="rId6" name="Check Box 5">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42" r:id="rId7" name="Check Box 6">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43" r:id="rId8" name="Check Box 7">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44" r:id="rId9" name="Check Box 8">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45" r:id="rId10" name="Check Box 9">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46" r:id="rId11" name="Check Box 10">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47" r:id="rId12" name="Check Box 11">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48" r:id="rId13" name="Check Box 12">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49" r:id="rId14" name="Check Box 13">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50" r:id="rId15" name="Check Box 14">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51" r:id="rId16" name="Check Box 15">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52" r:id="rId17" name="Check Box 16">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53" r:id="rId18" name="Check Box 17">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54" r:id="rId19" name="Check Box 18">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55" r:id="rId20" name="Check Box 19">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56" r:id="rId21" name="Check Box 20">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57" r:id="rId22" name="Check Box 21">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58" r:id="rId23" name="Check Box 22">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59" r:id="rId24" name="Check Box 23">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60" r:id="rId25" name="Check Box 24">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61" r:id="rId26" name="Check Box 25">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62" r:id="rId27" name="Check Box 26">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63" r:id="rId28" name="Check Box 27">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64" r:id="rId29" name="Check Box 28">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65" r:id="rId30" name="Check Box 29">
              <controlPr defaultSize="0" autoFill="0" autoLine="0" autoPict="0">
                <anchor moveWithCells="1">
                  <from>
                    <xdr:col>0</xdr:col>
                    <xdr:colOff>9525</xdr:colOff>
                    <xdr:row>0</xdr:row>
                    <xdr:rowOff>0</xdr:rowOff>
                  </from>
                  <to>
                    <xdr:col>0</xdr:col>
                    <xdr:colOff>9525</xdr:colOff>
                    <xdr:row>0</xdr:row>
                    <xdr:rowOff>0</xdr:rowOff>
                  </to>
                </anchor>
              </controlPr>
            </control>
          </mc:Choice>
        </mc:AlternateContent>
        <mc:AlternateContent xmlns:mc="http://schemas.openxmlformats.org/markup-compatibility/2006">
          <mc:Choice Requires="x14">
            <control shapeId="14366" r:id="rId31" name="Check Box 30">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67" r:id="rId32" name="Check Box 31">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68" r:id="rId33" name="Check Box 32">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69" r:id="rId34" name="Check Box 33">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70" r:id="rId35" name="Check Box 34">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71" r:id="rId36" name="Check Box 35">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72" r:id="rId37" name="Check Box 36">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73" r:id="rId38" name="Check Box 37">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74" r:id="rId39" name="Check Box 38">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75" r:id="rId40" name="Check Box 39">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76" r:id="rId41" name="Check Box 40">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77" r:id="rId42" name="Check Box 41">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78" r:id="rId43" name="Check Box 42">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79" r:id="rId44" name="Check Box 43">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80" r:id="rId45" name="Check Box 44">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81" r:id="rId46" name="Check Box 45">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82" r:id="rId47" name="Check Box 46">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83" r:id="rId48" name="Check Box 47">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84" r:id="rId49" name="Check Box 48">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85" r:id="rId50" name="Check Box 49">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86" r:id="rId51" name="Check Box 50">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87" r:id="rId52" name="Check Box 51">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88" r:id="rId53" name="Check Box 52">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89" r:id="rId54" name="Check Box 53">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90" r:id="rId55" name="Check Box 54">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mc:AlternateContent xmlns:mc="http://schemas.openxmlformats.org/markup-compatibility/2006">
          <mc:Choice Requires="x14">
            <control shapeId="14391" r:id="rId56" name="Check Box 55">
              <controlPr defaultSize="0" autoFill="0" autoLine="0" autoPict="0">
                <anchor moveWithCells="1">
                  <from>
                    <xdr:col>0</xdr:col>
                    <xdr:colOff>9525</xdr:colOff>
                    <xdr:row>0</xdr:row>
                    <xdr:rowOff>9525</xdr:rowOff>
                  </from>
                  <to>
                    <xdr:col>0</xdr:col>
                    <xdr:colOff>9525</xdr:colOff>
                    <xdr:row>0</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filterMode="1"/>
  <dimension ref="A1:AC400"/>
  <sheetViews>
    <sheetView topLeftCell="A13" zoomScale="55" zoomScaleNormal="55" workbookViewId="0">
      <selection activeCell="U24" sqref="U24:AC400"/>
    </sheetView>
  </sheetViews>
  <sheetFormatPr baseColWidth="10" defaultRowHeight="15" x14ac:dyDescent="0.25"/>
  <sheetData>
    <row r="1" spans="1:29" ht="48" thickBot="1" x14ac:dyDescent="0.3">
      <c r="A1" s="1"/>
      <c r="B1" s="1"/>
      <c r="C1" s="2"/>
      <c r="D1" s="338" t="s">
        <v>0</v>
      </c>
      <c r="E1" s="339"/>
      <c r="F1" s="3" t="s">
        <v>1</v>
      </c>
      <c r="G1" s="4" t="s">
        <v>2</v>
      </c>
      <c r="H1" s="340" t="s">
        <v>3</v>
      </c>
      <c r="I1" s="341"/>
      <c r="J1" s="5" t="s">
        <v>4</v>
      </c>
      <c r="K1" s="6" t="s">
        <v>5</v>
      </c>
      <c r="L1" s="7" t="s">
        <v>6</v>
      </c>
      <c r="M1" s="8" t="s">
        <v>7</v>
      </c>
      <c r="N1" s="9" t="s">
        <v>8</v>
      </c>
      <c r="O1" s="1"/>
      <c r="P1" s="1"/>
      <c r="Q1" s="1"/>
      <c r="R1" s="1"/>
      <c r="S1" s="10"/>
      <c r="T1" s="10"/>
      <c r="U1" s="11"/>
      <c r="V1" s="1"/>
      <c r="W1" s="1"/>
      <c r="X1" s="1"/>
      <c r="Y1" s="12"/>
      <c r="Z1" s="1"/>
      <c r="AA1" s="41"/>
      <c r="AB1" s="1"/>
      <c r="AC1" s="1"/>
    </row>
    <row r="2" spans="1:29" x14ac:dyDescent="0.25">
      <c r="A2" s="1"/>
      <c r="B2" s="1"/>
      <c r="C2" s="13" t="s">
        <v>9</v>
      </c>
      <c r="D2" s="342">
        <v>0</v>
      </c>
      <c r="E2" s="343"/>
      <c r="F2" s="14"/>
      <c r="G2" s="15"/>
      <c r="H2" s="16"/>
      <c r="I2" s="17"/>
      <c r="J2" s="18"/>
      <c r="K2" s="18"/>
      <c r="L2" s="18"/>
      <c r="M2" s="18"/>
      <c r="N2" s="19"/>
      <c r="O2" s="1"/>
      <c r="P2" s="1"/>
      <c r="Q2" s="1"/>
      <c r="R2" s="1"/>
      <c r="S2" s="20"/>
      <c r="T2" s="20"/>
      <c r="U2" s="1"/>
      <c r="V2" s="11"/>
      <c r="W2" s="11"/>
      <c r="X2" s="11"/>
      <c r="Y2" s="12"/>
      <c r="Z2" s="1"/>
      <c r="AA2" s="41"/>
      <c r="AB2" s="1"/>
      <c r="AC2" s="1"/>
    </row>
    <row r="3" spans="1:29" x14ac:dyDescent="0.25">
      <c r="A3" s="1"/>
      <c r="B3" s="1"/>
      <c r="C3" s="21" t="s">
        <v>10</v>
      </c>
      <c r="D3" s="344">
        <v>0</v>
      </c>
      <c r="E3" s="345"/>
      <c r="F3" s="14"/>
      <c r="G3" s="22"/>
      <c r="H3" s="23"/>
      <c r="I3" s="24"/>
      <c r="J3" s="23"/>
      <c r="K3" s="23"/>
      <c r="L3" s="23"/>
      <c r="M3" s="23"/>
      <c r="N3" s="25"/>
      <c r="O3" s="1"/>
      <c r="P3" s="1"/>
      <c r="Q3" s="1"/>
      <c r="R3" s="1"/>
      <c r="S3" s="20"/>
      <c r="T3" s="20"/>
      <c r="U3" s="1"/>
      <c r="V3" s="11"/>
      <c r="W3" s="11"/>
      <c r="X3" s="11"/>
      <c r="Y3" s="12"/>
      <c r="Z3" s="1"/>
      <c r="AA3" s="41"/>
      <c r="AB3" s="1"/>
      <c r="AC3" s="1"/>
    </row>
    <row r="4" spans="1:29" x14ac:dyDescent="0.25">
      <c r="A4" s="1"/>
      <c r="B4" s="1"/>
      <c r="C4" s="21" t="s">
        <v>11</v>
      </c>
      <c r="D4" s="344">
        <v>0</v>
      </c>
      <c r="E4" s="345"/>
      <c r="F4" s="14"/>
      <c r="G4" s="22"/>
      <c r="H4" s="23"/>
      <c r="I4" s="24"/>
      <c r="J4" s="23"/>
      <c r="K4" s="23"/>
      <c r="L4" s="23"/>
      <c r="M4" s="23"/>
      <c r="N4" s="25"/>
      <c r="O4" s="1"/>
      <c r="P4" s="336" t="s">
        <v>145</v>
      </c>
      <c r="Q4" s="336"/>
      <c r="R4" s="336"/>
      <c r="S4" s="337" t="e">
        <f>N14</f>
        <v>#REF!</v>
      </c>
      <c r="T4" s="20"/>
      <c r="U4" s="1"/>
      <c r="V4" s="11"/>
      <c r="W4" s="11"/>
      <c r="X4" s="11"/>
      <c r="Y4" s="12"/>
      <c r="Z4" s="1"/>
      <c r="AA4" s="41"/>
      <c r="AB4" s="1"/>
      <c r="AC4" s="1"/>
    </row>
    <row r="5" spans="1:29" x14ac:dyDescent="0.25">
      <c r="A5" s="1"/>
      <c r="B5" s="1"/>
      <c r="C5" s="21" t="s">
        <v>12</v>
      </c>
      <c r="D5" s="344">
        <v>0</v>
      </c>
      <c r="E5" s="345"/>
      <c r="F5" s="14"/>
      <c r="G5" s="22"/>
      <c r="H5" s="23"/>
      <c r="I5" s="24"/>
      <c r="J5" s="23"/>
      <c r="K5" s="23"/>
      <c r="L5" s="23"/>
      <c r="M5" s="23"/>
      <c r="N5" s="25"/>
      <c r="O5" s="1"/>
      <c r="P5" s="336"/>
      <c r="Q5" s="336"/>
      <c r="R5" s="336"/>
      <c r="S5" s="337"/>
      <c r="T5" s="20"/>
      <c r="U5" s="1"/>
      <c r="V5" s="11"/>
      <c r="W5" s="11"/>
      <c r="X5" s="11"/>
      <c r="Y5" s="12"/>
      <c r="Z5" s="1"/>
      <c r="AA5" s="41"/>
      <c r="AB5" s="1"/>
      <c r="AC5" s="1"/>
    </row>
    <row r="6" spans="1:29" x14ac:dyDescent="0.25">
      <c r="A6" s="1"/>
      <c r="B6" s="1"/>
      <c r="C6" s="21" t="s">
        <v>13</v>
      </c>
      <c r="D6" s="344">
        <v>0</v>
      </c>
      <c r="E6" s="345"/>
      <c r="F6" s="14"/>
      <c r="G6" s="22"/>
      <c r="H6" s="23"/>
      <c r="I6" s="24"/>
      <c r="J6" s="23"/>
      <c r="K6" s="23"/>
      <c r="L6" s="23"/>
      <c r="M6" s="23"/>
      <c r="N6" s="25"/>
      <c r="O6" s="1"/>
      <c r="P6" s="293"/>
      <c r="Q6" s="295" t="s">
        <v>146</v>
      </c>
      <c r="R6" s="295"/>
      <c r="S6" s="295"/>
      <c r="T6" s="20"/>
      <c r="U6" s="1"/>
      <c r="V6" s="11"/>
      <c r="W6" s="11"/>
      <c r="X6" s="11"/>
      <c r="Y6" s="12"/>
      <c r="Z6" s="1"/>
      <c r="AA6" s="41"/>
      <c r="AB6" s="1"/>
      <c r="AC6" s="1"/>
    </row>
    <row r="7" spans="1:29" x14ac:dyDescent="0.25">
      <c r="A7" s="1"/>
      <c r="B7" s="1"/>
      <c r="C7" s="21" t="s">
        <v>14</v>
      </c>
      <c r="D7" s="344">
        <v>0</v>
      </c>
      <c r="E7" s="345"/>
      <c r="F7" s="14"/>
      <c r="G7" s="22"/>
      <c r="H7" s="23"/>
      <c r="I7" s="24"/>
      <c r="J7" s="23"/>
      <c r="K7" s="23"/>
      <c r="L7" s="23"/>
      <c r="M7" s="23"/>
      <c r="N7" s="25"/>
      <c r="O7" s="1"/>
      <c r="P7" s="336" t="s">
        <v>147</v>
      </c>
      <c r="Q7" s="336"/>
      <c r="R7" s="336"/>
      <c r="S7" s="337" t="e">
        <f>N14/1.25</f>
        <v>#REF!</v>
      </c>
      <c r="T7" s="20"/>
      <c r="U7" s="1"/>
      <c r="V7" s="11"/>
      <c r="W7" s="11"/>
      <c r="X7" s="11"/>
      <c r="Y7" s="12"/>
      <c r="Z7" s="1"/>
      <c r="AA7" s="41"/>
      <c r="AB7" s="1"/>
      <c r="AC7" s="1"/>
    </row>
    <row r="8" spans="1:29" x14ac:dyDescent="0.25">
      <c r="A8" s="1"/>
      <c r="B8" s="1"/>
      <c r="C8" s="21" t="s">
        <v>15</v>
      </c>
      <c r="D8" s="344">
        <v>0</v>
      </c>
      <c r="E8" s="345"/>
      <c r="F8" s="14"/>
      <c r="G8" s="22"/>
      <c r="H8" s="23"/>
      <c r="I8" s="24"/>
      <c r="J8" s="23"/>
      <c r="K8" s="23"/>
      <c r="L8" s="23"/>
      <c r="M8" s="23"/>
      <c r="N8" s="25"/>
      <c r="O8" s="1"/>
      <c r="P8" s="336"/>
      <c r="Q8" s="336"/>
      <c r="R8" s="336"/>
      <c r="S8" s="337"/>
      <c r="T8" s="20"/>
      <c r="U8" s="1"/>
      <c r="V8" s="11"/>
      <c r="W8" s="11"/>
      <c r="X8" s="11"/>
      <c r="Y8" s="12"/>
      <c r="Z8" s="1"/>
      <c r="AA8" s="41"/>
      <c r="AB8" s="1"/>
      <c r="AC8" s="1"/>
    </row>
    <row r="9" spans="1:29" ht="15.75" thickBot="1" x14ac:dyDescent="0.3">
      <c r="A9" s="1"/>
      <c r="B9" s="1"/>
      <c r="C9" s="21" t="s">
        <v>16</v>
      </c>
      <c r="D9" s="344">
        <v>0</v>
      </c>
      <c r="E9" s="345"/>
      <c r="F9" s="14"/>
      <c r="G9" s="22"/>
      <c r="H9" s="23"/>
      <c r="I9" s="24"/>
      <c r="J9" s="23"/>
      <c r="K9" s="23"/>
      <c r="L9" s="23"/>
      <c r="M9" s="23"/>
      <c r="N9" s="25"/>
      <c r="O9" s="1"/>
      <c r="P9" s="336"/>
      <c r="Q9" s="336"/>
      <c r="R9" s="336"/>
      <c r="S9" s="337"/>
      <c r="T9" s="20"/>
      <c r="U9" s="1"/>
      <c r="V9" s="11"/>
      <c r="W9" s="11"/>
      <c r="X9" s="11"/>
      <c r="Y9" s="12"/>
      <c r="Z9" s="1"/>
      <c r="AA9" s="41"/>
      <c r="AB9" s="1"/>
      <c r="AC9" s="1"/>
    </row>
    <row r="10" spans="1:29" ht="31.5" x14ac:dyDescent="0.5">
      <c r="A10" s="1"/>
      <c r="B10" s="333" t="s">
        <v>144</v>
      </c>
      <c r="C10" s="287" t="s">
        <v>17</v>
      </c>
      <c r="D10" s="344">
        <v>0</v>
      </c>
      <c r="E10" s="345"/>
      <c r="F10" s="14"/>
      <c r="G10" s="22"/>
      <c r="H10" s="23"/>
      <c r="I10" s="24"/>
      <c r="J10" s="23"/>
      <c r="K10" s="23"/>
      <c r="L10" s="23"/>
      <c r="M10" s="23"/>
      <c r="N10" s="25"/>
      <c r="O10" s="1"/>
      <c r="P10" s="1"/>
      <c r="Q10" s="1"/>
      <c r="R10" s="1"/>
      <c r="S10" s="20"/>
      <c r="T10" s="20"/>
      <c r="U10" s="406" t="s">
        <v>201</v>
      </c>
      <c r="V10" s="406"/>
      <c r="W10" s="406"/>
      <c r="X10" s="11"/>
      <c r="Y10" s="12"/>
      <c r="Z10" s="1"/>
      <c r="AA10" s="41"/>
      <c r="AB10" s="1"/>
      <c r="AC10" s="1"/>
    </row>
    <row r="11" spans="1:29" x14ac:dyDescent="0.25">
      <c r="A11" s="26"/>
      <c r="B11" s="334"/>
      <c r="C11" s="287" t="s">
        <v>18</v>
      </c>
      <c r="D11" s="344">
        <v>0</v>
      </c>
      <c r="E11" s="345"/>
      <c r="F11" s="14"/>
      <c r="G11" s="22"/>
      <c r="H11" s="23"/>
      <c r="I11" s="24"/>
      <c r="J11" s="23"/>
      <c r="K11" s="23"/>
      <c r="L11" s="23"/>
      <c r="M11" s="23"/>
      <c r="N11" s="25"/>
      <c r="O11" s="1"/>
      <c r="P11" s="1"/>
      <c r="Q11" s="1"/>
      <c r="R11" s="1"/>
      <c r="S11" s="10"/>
      <c r="T11" s="10"/>
      <c r="U11" s="11"/>
      <c r="V11" s="11"/>
      <c r="W11" s="11"/>
      <c r="X11" s="11"/>
      <c r="Y11" s="12"/>
      <c r="Z11" s="1"/>
      <c r="AA11" s="41"/>
      <c r="AB11" s="1"/>
      <c r="AC11" s="1"/>
    </row>
    <row r="12" spans="1:29" x14ac:dyDescent="0.25">
      <c r="A12" s="26"/>
      <c r="B12" s="335"/>
      <c r="C12" s="287" t="s">
        <v>19</v>
      </c>
      <c r="D12" s="344">
        <v>5</v>
      </c>
      <c r="E12" s="345"/>
      <c r="F12" s="14"/>
      <c r="G12" s="22"/>
      <c r="H12" s="23"/>
      <c r="I12" s="24"/>
      <c r="J12" s="23"/>
      <c r="K12" s="23"/>
      <c r="L12" s="23"/>
      <c r="M12" s="23"/>
      <c r="N12" s="25"/>
      <c r="O12" s="1"/>
      <c r="P12" s="1"/>
      <c r="Q12" s="1"/>
      <c r="R12" s="1"/>
      <c r="S12" s="10"/>
      <c r="T12" s="10"/>
      <c r="U12" s="11"/>
      <c r="V12" s="11"/>
      <c r="W12" s="11"/>
      <c r="X12" s="11"/>
      <c r="Y12" s="12"/>
      <c r="Z12" s="1"/>
      <c r="AA12" s="41"/>
      <c r="AB12" s="1"/>
      <c r="AC12" s="1"/>
    </row>
    <row r="13" spans="1:29" ht="15.75" thickBot="1" x14ac:dyDescent="0.3">
      <c r="A13" s="26"/>
      <c r="B13" s="288"/>
      <c r="C13" s="286" t="s">
        <v>20</v>
      </c>
      <c r="D13" s="346"/>
      <c r="E13" s="347"/>
      <c r="F13" s="28"/>
      <c r="G13" s="29"/>
      <c r="H13" s="30"/>
      <c r="I13" s="31"/>
      <c r="J13" s="30"/>
      <c r="K13" s="30"/>
      <c r="L13" s="30"/>
      <c r="M13" s="30"/>
      <c r="N13" s="32"/>
      <c r="O13" s="1"/>
      <c r="P13" s="1"/>
      <c r="Q13" s="1"/>
      <c r="R13" s="1"/>
      <c r="S13" s="20"/>
      <c r="T13" s="20"/>
      <c r="U13" s="1"/>
      <c r="V13" s="11"/>
      <c r="W13" s="11"/>
      <c r="X13" s="11"/>
      <c r="Y13" s="12"/>
      <c r="Z13" s="1"/>
      <c r="AA13" s="41"/>
      <c r="AB13" s="1"/>
      <c r="AC13" s="1"/>
    </row>
    <row r="14" spans="1:29" ht="21.75" thickBot="1" x14ac:dyDescent="0.3">
      <c r="A14" s="26"/>
      <c r="B14" s="27"/>
      <c r="C14" s="348" t="s">
        <v>21</v>
      </c>
      <c r="D14" s="349"/>
      <c r="E14" s="350"/>
      <c r="F14" s="33">
        <f>SUM(F2:F13)*1.25</f>
        <v>0</v>
      </c>
      <c r="G14" s="34" t="e">
        <f>Y30+Y37+Y44+Y51+Y58+Y65+Y72+Y86+Y93+Y100+Y107+Y114+Y121+Y128+Y135+Y142+Y149+Y156+Y163+Y170+Y177+Y184+Y191+Y198+Y205+Y212+Y219+Y226+Y233+Y240+Y247+Y254+Y261+Y268+Y275+Y282+Y289+Y296+Y303+Y310+Y317+Y324+Y331+Y338+Y345+Y352+Y359+Y366+Y373+Y380+Y387</f>
        <v>#REF!</v>
      </c>
      <c r="H14" s="35" t="e">
        <f>W28+W35+W42+W49+W56+W63+W70+W77+W84+W91+W98+W105+W112+W119+W126+W133+W140+W147+W154+W161+W168+W175+W182+W189+W196+W203+W210+W217+W224+W231+W238+W245+W252+W259+W266+W273+W280+W287+W294+W301+W308+W315+W322+W329+W336+W343+W350+W357+W371+W378+W385</f>
        <v>#REF!</v>
      </c>
      <c r="I14" s="36" t="e">
        <f>H14*24</f>
        <v>#REF!</v>
      </c>
      <c r="J14" s="317">
        <f>Y29+Y36+Y43+Y50+Y57+Y64+Y71+Y78+Y85+Y92+Y99+Y106+Y113+Y120+Y127+Y134+Y141+Y148+Y155+Y162+Y169+Y176+Y183+Y190+Y197+Y204+Y211+Y225+Y232+Y239+Y246+Y253+Y260+Y267+Y274+Y281+Y288+Y295+Y302+Y309+Y316+Y323+Y330+Y337+Y344+Y351+Y358+Y365+Y372+Y379+Y386</f>
        <v>0</v>
      </c>
      <c r="K14" s="318">
        <f>Y27+Y34+Y41+Y48+Y55+Y62+Y69+Y76+Y83+Y90+Y97+Y104+Y111+Y118+Y125+Y132+Y139+Y146+Y153+Y160+Y167+Y174+Y181+Y188+Y195+Y202+Y209+Y216+Y223+Y230+Y237+Y244+Y251+Y258+Y265+Y272+Y279+Y286+Y293+Y300+Y307+Y314+Y321+Y328+Y335+Y342+Y349+Y356+Y363+Y370+Y377+Y384</f>
        <v>0</v>
      </c>
      <c r="L14" s="318">
        <f>Y28+Y35+Y42+Y49+Y56+Y63+Y70+Y77+Y84+Y91+Y98+Y105+Y112+Y119+Y126+Y133+Y140+Y147+Y154+Y161+Y168+Y175+Y182+Y189+Y196+Y203+Y210+Y217+Y224+Y231+Y238+Y245+Y252+Y259+Y266+Y273+Y280+Y287+Y294+Y301+Y308+Y315+Y322+Y329+Y336+Y343+Y350+Y357+Y364+Y371+Y378+Y385</f>
        <v>0</v>
      </c>
      <c r="M14" s="39">
        <f>SUM(P25:P389)</f>
        <v>0</v>
      </c>
      <c r="N14" s="40" t="e">
        <f>G14+M14-F14-I14</f>
        <v>#REF!</v>
      </c>
      <c r="O14" s="1"/>
      <c r="P14" s="1"/>
      <c r="Q14" s="1"/>
      <c r="R14" s="1"/>
      <c r="S14" s="20"/>
      <c r="T14" s="20"/>
      <c r="U14" s="1"/>
      <c r="V14" s="11"/>
      <c r="W14" s="11"/>
      <c r="X14" s="11"/>
      <c r="Y14" s="12"/>
      <c r="Z14" s="1"/>
      <c r="AA14" s="41"/>
      <c r="AB14" s="1"/>
      <c r="AC14" s="1"/>
    </row>
    <row r="15" spans="1:29" x14ac:dyDescent="0.25">
      <c r="A15" s="26"/>
      <c r="B15" s="27"/>
      <c r="C15" s="1"/>
      <c r="D15" s="11"/>
      <c r="E15" s="11"/>
      <c r="F15" s="11"/>
      <c r="G15" s="11"/>
      <c r="H15" s="11"/>
      <c r="I15" s="11"/>
      <c r="J15" s="11"/>
      <c r="K15" s="11"/>
      <c r="L15" s="11"/>
      <c r="M15" s="11"/>
      <c r="N15" s="10"/>
      <c r="O15" s="11"/>
      <c r="P15" s="11"/>
      <c r="Q15" s="11"/>
      <c r="R15" s="11"/>
      <c r="S15" s="10"/>
      <c r="T15" s="10"/>
      <c r="U15" s="11"/>
      <c r="V15" s="11"/>
      <c r="W15" s="11"/>
      <c r="X15" s="11"/>
      <c r="Y15" s="12"/>
      <c r="Z15" s="1"/>
      <c r="AA15" s="41"/>
      <c r="AB15" s="1"/>
      <c r="AC15" s="1"/>
    </row>
    <row r="16" spans="1:29" x14ac:dyDescent="0.25">
      <c r="A16" s="26"/>
      <c r="B16" s="27"/>
      <c r="C16" s="1"/>
      <c r="D16" s="11"/>
      <c r="E16" s="11"/>
      <c r="F16" s="11"/>
      <c r="G16" s="11"/>
      <c r="H16" s="11"/>
      <c r="I16" s="11"/>
      <c r="J16" s="11"/>
      <c r="K16" s="11"/>
      <c r="L16" s="11"/>
      <c r="M16" s="11"/>
      <c r="N16" s="10"/>
      <c r="O16" s="11"/>
      <c r="P16" s="11"/>
      <c r="Q16" s="11"/>
      <c r="R16" s="11"/>
      <c r="S16" s="10"/>
      <c r="T16" s="10"/>
      <c r="U16" s="11"/>
      <c r="V16" s="11"/>
      <c r="W16" s="11"/>
      <c r="X16" s="11"/>
      <c r="Y16" s="12"/>
      <c r="Z16" s="1"/>
      <c r="AA16" s="41"/>
      <c r="AB16" s="1"/>
      <c r="AC16" s="1"/>
    </row>
    <row r="17" spans="1:29" x14ac:dyDescent="0.25">
      <c r="A17" s="26"/>
      <c r="B17" s="27"/>
      <c r="C17" s="1"/>
      <c r="D17" s="11"/>
      <c r="E17" s="11"/>
      <c r="F17" s="11"/>
      <c r="G17" s="11"/>
      <c r="H17" s="11"/>
      <c r="I17" s="11"/>
      <c r="J17" s="11"/>
      <c r="K17" s="11"/>
      <c r="L17" s="11"/>
      <c r="M17" s="11"/>
      <c r="N17" s="10"/>
      <c r="O17" s="11"/>
      <c r="P17" s="11"/>
      <c r="Q17" s="11"/>
      <c r="R17" s="11"/>
      <c r="S17" s="10"/>
      <c r="T17" s="10"/>
      <c r="U17" s="11"/>
      <c r="V17" s="11"/>
      <c r="W17" s="11"/>
      <c r="X17" s="11"/>
      <c r="Y17" s="12"/>
      <c r="Z17" s="1"/>
      <c r="AA17" s="41"/>
      <c r="AB17" s="1"/>
      <c r="AC17" s="1"/>
    </row>
    <row r="18" spans="1:29" x14ac:dyDescent="0.25">
      <c r="A18" s="26"/>
      <c r="B18" s="27"/>
      <c r="C18" s="1"/>
      <c r="D18" s="11"/>
      <c r="E18" s="11"/>
      <c r="F18" s="11"/>
      <c r="G18" s="11"/>
      <c r="H18" s="11"/>
      <c r="I18" s="11"/>
      <c r="J18" s="11"/>
      <c r="K18" s="11"/>
      <c r="L18" s="11"/>
      <c r="M18" s="11"/>
      <c r="N18" s="10"/>
      <c r="O18" s="11"/>
      <c r="P18" s="11"/>
      <c r="Q18" s="11"/>
      <c r="R18" s="11"/>
      <c r="S18" s="10"/>
      <c r="T18" s="10"/>
      <c r="U18" s="11"/>
      <c r="V18" s="11"/>
      <c r="W18" s="11"/>
      <c r="X18" s="11"/>
      <c r="Y18" s="12"/>
      <c r="Z18" s="1"/>
      <c r="AA18" s="41"/>
      <c r="AB18" s="1"/>
      <c r="AC18" s="1"/>
    </row>
    <row r="19" spans="1:29" ht="15.75" thickBot="1" x14ac:dyDescent="0.3">
      <c r="A19" s="42"/>
      <c r="B19" s="43"/>
      <c r="C19" s="11"/>
      <c r="D19" s="44"/>
      <c r="E19" s="44"/>
      <c r="F19" s="44"/>
      <c r="G19" s="44"/>
      <c r="H19" s="44"/>
      <c r="I19" s="44"/>
      <c r="J19" s="44"/>
      <c r="K19" s="44"/>
      <c r="L19" s="44"/>
      <c r="M19" s="44"/>
      <c r="N19" s="45"/>
      <c r="O19" s="44"/>
      <c r="P19" s="44"/>
      <c r="Q19" s="44"/>
      <c r="R19" s="44"/>
      <c r="S19" s="45"/>
      <c r="T19" s="45"/>
      <c r="U19" s="44"/>
      <c r="V19" s="1"/>
      <c r="W19" s="1"/>
      <c r="X19" s="1"/>
      <c r="Y19" s="12"/>
      <c r="Z19" s="1"/>
      <c r="AA19" s="41"/>
      <c r="AB19" s="1"/>
      <c r="AC19" s="1"/>
    </row>
    <row r="20" spans="1:29" ht="15.75" thickBot="1" x14ac:dyDescent="0.3">
      <c r="A20" s="46"/>
      <c r="B20" s="47"/>
      <c r="C20" s="319" t="s">
        <v>22</v>
      </c>
      <c r="D20" s="320"/>
      <c r="E20" s="320"/>
      <c r="F20" s="321"/>
      <c r="G20" s="322" t="s">
        <v>23</v>
      </c>
      <c r="H20" s="324" t="s">
        <v>24</v>
      </c>
      <c r="I20" s="325"/>
      <c r="J20" s="325"/>
      <c r="K20" s="326" t="s">
        <v>25</v>
      </c>
      <c r="L20" s="327"/>
      <c r="M20" s="330" t="s">
        <v>26</v>
      </c>
      <c r="N20" s="331"/>
      <c r="O20" s="331"/>
      <c r="P20" s="332"/>
      <c r="Q20" s="371" t="s">
        <v>27</v>
      </c>
      <c r="R20" s="371" t="s">
        <v>27</v>
      </c>
      <c r="S20" s="373" t="s">
        <v>28</v>
      </c>
      <c r="T20" s="375" t="s">
        <v>29</v>
      </c>
      <c r="U20" s="351" t="s">
        <v>30</v>
      </c>
      <c r="V20" s="351"/>
      <c r="W20" s="351"/>
      <c r="X20" s="351"/>
      <c r="Y20" s="352"/>
      <c r="Z20" s="353"/>
      <c r="AA20" s="48"/>
      <c r="AB20" s="1"/>
      <c r="AC20" s="1"/>
    </row>
    <row r="21" spans="1:29" ht="39" thickBot="1" x14ac:dyDescent="0.3">
      <c r="A21" s="49"/>
      <c r="B21" s="50"/>
      <c r="C21" s="51" t="s">
        <v>31</v>
      </c>
      <c r="D21" s="51" t="s">
        <v>32</v>
      </c>
      <c r="E21" s="51" t="s">
        <v>31</v>
      </c>
      <c r="F21" s="51" t="s">
        <v>32</v>
      </c>
      <c r="G21" s="323"/>
      <c r="H21" s="52" t="s">
        <v>33</v>
      </c>
      <c r="I21" s="53" t="s">
        <v>34</v>
      </c>
      <c r="J21" s="53" t="s">
        <v>35</v>
      </c>
      <c r="K21" s="54" t="s">
        <v>36</v>
      </c>
      <c r="L21" s="55" t="s">
        <v>37</v>
      </c>
      <c r="M21" s="56" t="s">
        <v>38</v>
      </c>
      <c r="N21" s="57" t="s">
        <v>39</v>
      </c>
      <c r="O21" s="56" t="s">
        <v>40</v>
      </c>
      <c r="P21" s="58" t="s">
        <v>41</v>
      </c>
      <c r="Q21" s="372"/>
      <c r="R21" s="372"/>
      <c r="S21" s="374"/>
      <c r="T21" s="376"/>
      <c r="U21" s="354"/>
      <c r="V21" s="354"/>
      <c r="W21" s="354"/>
      <c r="X21" s="354"/>
      <c r="Y21" s="355"/>
      <c r="Z21" s="356"/>
      <c r="AA21" s="48"/>
      <c r="AB21" s="1"/>
      <c r="AC21" s="1"/>
    </row>
    <row r="22" spans="1:29" s="293" customFormat="1" ht="15.75" thickBot="1" x14ac:dyDescent="0.3">
      <c r="A22" s="304"/>
      <c r="B22" s="304"/>
      <c r="C22" s="305"/>
      <c r="D22" s="305"/>
      <c r="E22" s="305"/>
      <c r="F22" s="305"/>
      <c r="G22" s="306"/>
      <c r="H22" s="307"/>
      <c r="I22" s="307"/>
      <c r="J22" s="307"/>
      <c r="K22" s="308"/>
      <c r="L22" s="309"/>
      <c r="M22" s="310"/>
      <c r="N22" s="311"/>
      <c r="O22" s="310"/>
      <c r="P22" s="312"/>
      <c r="Q22" s="313"/>
      <c r="R22" s="313"/>
      <c r="S22" s="314"/>
      <c r="T22" s="315"/>
      <c r="U22" s="44"/>
      <c r="V22" s="44"/>
      <c r="W22" s="44"/>
      <c r="X22" s="44"/>
      <c r="Y22" s="316"/>
      <c r="Z22" s="44"/>
      <c r="AA22" s="48"/>
      <c r="AB22" s="1"/>
      <c r="AC22" s="1"/>
    </row>
    <row r="23" spans="1:29" ht="16.5" hidden="1" thickBot="1" x14ac:dyDescent="0.3">
      <c r="A23" s="1"/>
      <c r="B23" s="59" t="s">
        <v>42</v>
      </c>
      <c r="C23" s="1"/>
      <c r="D23" s="1"/>
      <c r="E23" s="1"/>
      <c r="F23" s="1"/>
      <c r="G23" s="1"/>
      <c r="H23" s="60"/>
      <c r="I23" s="1"/>
      <c r="J23" s="1"/>
      <c r="K23" s="1"/>
      <c r="L23" s="1"/>
      <c r="M23" s="1"/>
      <c r="N23" s="20"/>
      <c r="O23" s="1"/>
      <c r="P23" s="1"/>
      <c r="Q23" s="1"/>
      <c r="R23" s="1"/>
      <c r="S23" s="20"/>
      <c r="T23" s="61"/>
      <c r="U23" s="62"/>
      <c r="V23" s="1"/>
      <c r="W23" s="63"/>
      <c r="X23" s="11"/>
      <c r="Y23" s="64"/>
      <c r="Z23" s="20"/>
      <c r="AA23" s="41"/>
      <c r="AB23" s="1"/>
      <c r="AC23" s="1"/>
    </row>
    <row r="24" spans="1:29" ht="45.75" hidden="1" thickBot="1" x14ac:dyDescent="0.3">
      <c r="A24" s="250" t="s">
        <v>43</v>
      </c>
      <c r="B24" s="251">
        <v>43101</v>
      </c>
      <c r="C24" s="252"/>
      <c r="D24" s="253"/>
      <c r="E24" s="253"/>
      <c r="F24" s="254"/>
      <c r="G24" s="357"/>
      <c r="H24" s="191" t="s">
        <v>44</v>
      </c>
      <c r="I24" s="81" t="e">
        <f>IF(H24="Normal",#REF!,IF(H24="Recup",#REF!,IF(H24="CP journée",#REF!,IF(H24="Enceinte",#REF!,IF(H24="temps partiel",#REF!,IF(H24="Sans solde",#REF!,IF(H24="Arrêt",#REF!,IF(H24="CP matin",#REF!,IF(H24="Déplacement",#REF!,IF(H24="CP Après-midi",#REF!,IF(H24="Férié",#REF!,IF(H24="Maternité",#REF!,0))))))))))))</f>
        <v>#REF!</v>
      </c>
      <c r="J24" s="80" t="e">
        <f>IF(H24="Demi CP",I24,IF(AND(H24="Déplacement",N24="Arrivée Chine",B24&gt;=#REF!,B24&lt;=#REF!),(D24-C24)+(F24-E24)-#REF!,IF(AND(H24="Déplacement",N24="Arrivée Chine",B24&gt;#REF!,B24&lt;#REF!),(D24-C24)+(F24-E24)-#REF!,IF(AND(H24="Déplacement",N24="Arrivée Chine",B24&gt;#REF!),(D24-C24)+(F24-E24)-#REF!,IF(AND(H24="Déplacement",((D24-C24)+(F24-E24))&lt;I24),I24,IF(AND(H24="Déplacement",N24="Arrivée Chine",B24&lt;#REF!),(D24-C24)+(F24-E24)-#REF!,IF(AND(H24="Déplacement",N24="Retour Chine",B24&gt;=#REF!,B24&lt;=#REF!),(D24-C24)+(F24-E24)+#REF!,IF(AND(H24="Déplacement",N24="Retour Chine",B24&gt;#REF!,B24&lt;#REF!),(D24-C24)+(F24-E24)+#REF!,IF(AND(H24="Déplacement",N24="Retour Chine",B24&gt;#REF!),(D24-C24)+(F24-E24)+#REF!,IF(AND(H24="Déplacement",((D24-C24)+(F24-E24))&lt;I24),I24,IF(AND(H24="Déplacement",N24="Retour Chine",B24&lt;#REF!),(D24-C24)+(F24-E24)+#REF!,(D24-C24)+(F24-E24))))))))))))</f>
        <v>#REF!</v>
      </c>
      <c r="K24" s="82" t="e">
        <f>IF(L24&gt;0,#REF!-L24,0)</f>
        <v>#REF!</v>
      </c>
      <c r="L24" s="83" t="e">
        <f>IF(OR(H24="Recup"),#REF!-J24,#REF!)</f>
        <v>#REF!</v>
      </c>
      <c r="M24" s="255"/>
      <c r="N24" s="256"/>
      <c r="O24" s="84" t="e">
        <f t="shared" ref="O24:O87" si="0">IF(AND(J24&gt;I24,M24="France"),J24-I24,IF(AND(J24&gt;I24,M24="Chine"),J24-I24,0))</f>
        <v>#REF!</v>
      </c>
      <c r="P24" s="85" t="str">
        <f t="shared" ref="P24:P87" si="1">IF(M24="Chine",((J24-I24)*24)*0.75,IF(M24="France",((J24-I24)*24)*0.5,""))</f>
        <v/>
      </c>
      <c r="Q24" s="360" t="s">
        <v>45</v>
      </c>
      <c r="R24" s="363" t="s">
        <v>46</v>
      </c>
      <c r="S24" s="257"/>
      <c r="T24" s="366" t="s">
        <v>47</v>
      </c>
      <c r="U24" s="385" t="s">
        <v>48</v>
      </c>
      <c r="V24" s="86" t="s">
        <v>49</v>
      </c>
      <c r="W24" s="87" t="e">
        <f>IF(AND(G24="",(Y26)&gt;0),Y26-W25-W26,IF(AND(G24="Enceinte",(Y26)&gt;0),Y26-W25-W26,0))</f>
        <v>#REF!</v>
      </c>
      <c r="X24" s="88" t="s">
        <v>34</v>
      </c>
      <c r="Y24" s="89" t="e">
        <f>(SUM(I24:I28)*24+SUM(K24:K28)*24)</f>
        <v>#REF!</v>
      </c>
      <c r="Z24" s="90" t="s">
        <v>50</v>
      </c>
      <c r="AA24" s="91"/>
      <c r="AB24" s="1"/>
      <c r="AC24" s="1"/>
    </row>
    <row r="25" spans="1:29" ht="15.75" hidden="1" thickBot="1" x14ac:dyDescent="0.3">
      <c r="A25" s="260" t="s">
        <v>51</v>
      </c>
      <c r="B25" s="261">
        <v>43102</v>
      </c>
      <c r="C25" s="252"/>
      <c r="D25" s="253"/>
      <c r="E25" s="253"/>
      <c r="F25" s="254"/>
      <c r="G25" s="358"/>
      <c r="H25" s="262" t="s">
        <v>44</v>
      </c>
      <c r="I25" s="92" t="e">
        <f>IF(H25="Normal",#REF!,IF(H25="Recup",#REF!,IF(H25="CP journée",#REF!,IF(H25="Enceinte",#REF!,IF(H25="temps partiel",#REF!,IF(H25="Sans solde",#REF!,IF(H25="Arrêt",#REF!,IF(H25="CP matin",#REF!,IF(H25="Déplacement",#REF!,IF(H25="CP Après-midi",#REF!,IF(H25="Férié",#REF!,IF(H25="Maternité",#REF!,0))))))))))))</f>
        <v>#REF!</v>
      </c>
      <c r="J25" s="80" t="e">
        <f>IF(H25="Demi CP",I25,IF(AND(H25="Déplacement",N25="Arrivée Chine",B25&gt;=#REF!,B25&lt;=#REF!),(D25-C25)+(F25-E25)-#REF!,IF(AND(H25="Déplacement",N25="Arrivée Chine",B25&gt;#REF!,B25&lt;#REF!),(D25-C25)+(F25-E25)-#REF!,IF(AND(H25="Déplacement",N25="Arrivée Chine",B25&gt;#REF!),(D25-C25)+(F25-E25)-#REF!,IF(AND(H25="Déplacement",((D25-C25)+(F25-E25))&lt;I25),I25,IF(AND(H25="Déplacement",N25="Arrivée Chine",B25&lt;#REF!),(D25-C25)+(F25-E25)-#REF!,IF(AND(H25="Déplacement",N25="Retour Chine",B25&gt;=#REF!,B25&lt;=#REF!),(D25-C25)+(F25-E25)+#REF!,IF(AND(H25="Déplacement",N25="Retour Chine",B25&gt;#REF!,B25&lt;#REF!),(D25-C25)+(F25-E25)+#REF!,IF(AND(H25="Déplacement",N25="Retour Chine",B25&gt;#REF!),(D25-C25)+(F25-E25)+#REF!,IF(AND(H25="Déplacement",((D25-C25)+(F25-E25))&lt;I25),I25,IF(AND(H25="Déplacement",N25="Retour Chine",B25&lt;#REF!),(D25-C25)+(F25-E25)+#REF!,(D25-C25)+(F25-E25))))))))))))</f>
        <v>#REF!</v>
      </c>
      <c r="K25" s="93" t="e">
        <f>IF(L25&gt;0,#REF!-L25,0)</f>
        <v>#REF!</v>
      </c>
      <c r="L25" s="94" t="e">
        <f>IF(OR(H25="Recup"),#REF!-J25,#REF!)</f>
        <v>#REF!</v>
      </c>
      <c r="M25" s="263"/>
      <c r="N25" s="264"/>
      <c r="O25" s="95" t="e">
        <f t="shared" si="0"/>
        <v>#REF!</v>
      </c>
      <c r="P25" s="96" t="str">
        <f t="shared" si="1"/>
        <v/>
      </c>
      <c r="Q25" s="361"/>
      <c r="R25" s="364"/>
      <c r="S25" s="265"/>
      <c r="T25" s="367"/>
      <c r="U25" s="386"/>
      <c r="V25" s="97" t="s">
        <v>52</v>
      </c>
      <c r="W25" s="98" t="e">
        <f>IF(AND(G24="",(Y25-35)&gt;0),(Y25-35-W26-W27),IF(AND(G24="Enceinte",(Y25-35)&gt;0),(Y25-35-W26-W27),0))</f>
        <v>#REF!</v>
      </c>
      <c r="X25" s="99" t="s">
        <v>35</v>
      </c>
      <c r="Y25" s="100" t="e">
        <f>(SUM(J24:J30))*24-(SUM(O24:O30))*24</f>
        <v>#REF!</v>
      </c>
      <c r="Z25" s="101">
        <f>SUM(P24:P30)</f>
        <v>0</v>
      </c>
      <c r="AA25" s="91"/>
      <c r="AB25" s="1"/>
      <c r="AC25" s="1"/>
    </row>
    <row r="26" spans="1:29" ht="15.75" hidden="1" thickBot="1" x14ac:dyDescent="0.3">
      <c r="A26" s="260" t="s">
        <v>53</v>
      </c>
      <c r="B26" s="261">
        <v>43103</v>
      </c>
      <c r="C26" s="252"/>
      <c r="D26" s="253"/>
      <c r="E26" s="253"/>
      <c r="F26" s="197"/>
      <c r="G26" s="358"/>
      <c r="H26" s="266" t="s">
        <v>44</v>
      </c>
      <c r="I26" s="92" t="e">
        <f>IF(H26="Normal",#REF!,IF(H26="Recup",#REF!,IF(H26="CP journée",#REF!,IF(H26="Enceinte",#REF!,IF(H26="temps partiel",#REF!,IF(H26="Sans solde",#REF!,IF(H26="Arrêt",#REF!,IF(H26="CP matin",#REF!,IF(H26="Déplacement",#REF!,IF(H26="CP Après-midi",#REF!,IF(H26="Férié",#REF!,IF(H26="Maternité",#REF!,0))))))))))))</f>
        <v>#REF!</v>
      </c>
      <c r="J26" s="80" t="e">
        <f>IF(H26="Demi CP",I26,IF(AND(H26="Déplacement",N26="Arrivée Chine",B26&gt;=#REF!,B26&lt;=#REF!),(D26-C26)+(F26-E26)-#REF!,IF(AND(H26="Déplacement",N26="Arrivée Chine",B26&gt;#REF!,B26&lt;#REF!),(D26-C26)+(F26-E26)-#REF!,IF(AND(H26="Déplacement",N26="Arrivée Chine",B26&gt;#REF!),(D26-C26)+(F26-E26)-#REF!,IF(AND(H26="Déplacement",((D26-C26)+(F26-E26))&lt;I26),I26,IF(AND(H26="Déplacement",N26="Arrivée Chine",B26&lt;#REF!),(D26-C26)+(F26-E26)-#REF!,IF(AND(H26="Déplacement",N26="Retour Chine",B26&gt;=#REF!,B26&lt;=#REF!),(D26-C26)+(F26-E26)+#REF!,IF(AND(H26="Déplacement",N26="Retour Chine",B26&gt;#REF!,B26&lt;#REF!),(D26-C26)+(F26-E26)+#REF!,IF(AND(H26="Déplacement",N26="Retour Chine",B26&gt;#REF!),(D26-C26)+(F26-E26)+#REF!,IF(AND(H26="Déplacement",((D26-C26)+(F26-E26))&lt;I26),I26,IF(AND(H26="Déplacement",N26="Retour Chine",B26&lt;#REF!),(D26-C26)+(F26-E26)+#REF!,(D26-C26)+(F26-E26))))))))))))</f>
        <v>#REF!</v>
      </c>
      <c r="K26" s="102" t="e">
        <f>IF(L26&gt;0,#REF!-L26,0)</f>
        <v>#REF!</v>
      </c>
      <c r="L26" s="103" t="e">
        <f>IF(OR(H26="Recup"),#REF!-J26,#REF!)</f>
        <v>#REF!</v>
      </c>
      <c r="M26" s="263"/>
      <c r="N26" s="264"/>
      <c r="O26" s="95" t="e">
        <f t="shared" si="0"/>
        <v>#REF!</v>
      </c>
      <c r="P26" s="96" t="str">
        <f t="shared" si="1"/>
        <v/>
      </c>
      <c r="Q26" s="361"/>
      <c r="R26" s="364"/>
      <c r="S26" s="265"/>
      <c r="T26" s="367"/>
      <c r="U26" s="386"/>
      <c r="V26" s="104">
        <v>0.5</v>
      </c>
      <c r="W26" s="98" t="e">
        <f>IF((Y25-43)&lt;0,0,(Y25-43))</f>
        <v>#REF!</v>
      </c>
      <c r="X26" s="105" t="s">
        <v>54</v>
      </c>
      <c r="Y26" s="106" t="e">
        <f>(Y25-Y24)-J30*24</f>
        <v>#REF!</v>
      </c>
      <c r="Z26" s="107" t="s">
        <v>55</v>
      </c>
      <c r="AA26" s="91"/>
      <c r="AB26" s="388"/>
      <c r="AC26" s="388"/>
    </row>
    <row r="27" spans="1:29" ht="15.75" hidden="1" thickBot="1" x14ac:dyDescent="0.3">
      <c r="A27" s="260" t="s">
        <v>56</v>
      </c>
      <c r="B27" s="261">
        <v>43104</v>
      </c>
      <c r="C27" s="252"/>
      <c r="D27" s="253"/>
      <c r="E27" s="253"/>
      <c r="F27" s="254"/>
      <c r="G27" s="358"/>
      <c r="H27" s="262" t="s">
        <v>44</v>
      </c>
      <c r="I27" s="92" t="e">
        <f>IF(H27="Normal",#REF!,IF(H27="Recup",#REF!,IF(H27="CP journée",#REF!,IF(H27="Enceinte",#REF!,IF(H27="temps partiel",#REF!,IF(H27="Sans solde",#REF!,IF(H27="Arrêt",#REF!,IF(H27="CP matin",#REF!,IF(H27="Déplacement",#REF!,IF(H27="CP Après-midi",#REF!,IF(H27="Férié",#REF!,IF(H27="Maternité",#REF!,0))))))))))))</f>
        <v>#REF!</v>
      </c>
      <c r="J27" s="80" t="e">
        <f>IF(H27="Demi CP",I27,IF(AND(H27="Déplacement",N27="Arrivée Chine",B27&gt;=#REF!,B27&lt;=#REF!),(D27-C27)+(F27-E27)-#REF!,IF(AND(H27="Déplacement",N27="Arrivée Chine",B27&gt;#REF!,B27&lt;#REF!),(D27-C27)+(F27-E27)-#REF!,IF(AND(H27="Déplacement",N27="Arrivée Chine",B27&gt;#REF!),(D27-C27)+(F27-E27)-#REF!,IF(AND(H27="Déplacement",((D27-C27)+(F27-E27))&lt;I27),I27,IF(AND(H27="Déplacement",N27="Arrivée Chine",B27&lt;#REF!),(D27-C27)+(F27-E27)-#REF!,IF(AND(H27="Déplacement",N27="Retour Chine",B27&gt;=#REF!,B27&lt;=#REF!),(D27-C27)+(F27-E27)+#REF!,IF(AND(H27="Déplacement",N27="Retour Chine",B27&gt;#REF!,B27&lt;#REF!),(D27-C27)+(F27-E27)+#REF!,IF(AND(H27="Déplacement",N27="Retour Chine",B27&gt;#REF!),(D27-C27)+(F27-E27)+#REF!,IF(AND(H27="Déplacement",((D27-C27)+(F27-E27))&lt;I27),I27,IF(AND(H27="Déplacement",N27="Retour Chine",B27&lt;#REF!),(D27-C27)+(F27-E27)+#REF!,(D27-C27)+(F27-E27))))))))))))</f>
        <v>#REF!</v>
      </c>
      <c r="K27" s="108" t="e">
        <f>IF(L27&gt;0,#REF!-L27,0)</f>
        <v>#REF!</v>
      </c>
      <c r="L27" s="109" t="e">
        <f>IF(OR(H27="Recup"),#REF!-J27,#REF!)</f>
        <v>#REF!</v>
      </c>
      <c r="M27" s="263"/>
      <c r="N27" s="264"/>
      <c r="O27" s="95" t="e">
        <f t="shared" si="0"/>
        <v>#REF!</v>
      </c>
      <c r="P27" s="96" t="str">
        <f t="shared" si="1"/>
        <v/>
      </c>
      <c r="Q27" s="361"/>
      <c r="R27" s="364"/>
      <c r="S27" s="265"/>
      <c r="T27" s="367"/>
      <c r="U27" s="386"/>
      <c r="V27" s="110">
        <v>1</v>
      </c>
      <c r="W27" s="98" t="e">
        <f>IF(M30="",J30*24,0)</f>
        <v>#REF!</v>
      </c>
      <c r="X27" s="111" t="s">
        <v>57</v>
      </c>
      <c r="Y27" s="112">
        <f>COUNTIF(H24:H28,"Arrêt")</f>
        <v>0</v>
      </c>
      <c r="Z27" s="107">
        <f>COUNTIF(H24:H28,"Férié")</f>
        <v>0</v>
      </c>
      <c r="AA27" s="91"/>
      <c r="AB27" s="1"/>
      <c r="AC27" s="1"/>
    </row>
    <row r="28" spans="1:29" ht="15.75" hidden="1" thickBot="1" x14ac:dyDescent="0.3">
      <c r="A28" s="260" t="s">
        <v>58</v>
      </c>
      <c r="B28" s="261">
        <v>43105</v>
      </c>
      <c r="C28" s="252"/>
      <c r="D28" s="253"/>
      <c r="E28" s="253"/>
      <c r="F28" s="254"/>
      <c r="G28" s="358"/>
      <c r="H28" s="266" t="s">
        <v>44</v>
      </c>
      <c r="I28" s="92" t="e">
        <f>IF(H28="Normal",#REF!,IF(H28="Recup",#REF!,IF(H28="CP journée",#REF!,IF(H28="Enceinte",#REF!,IF(H28="temps partiel",#REF!,IF(H28="Sans solde",#REF!,IF(H28="Arrêt",#REF!,IF(H28="CP matin",#REF!,IF(H28="Déplacement",#REF!,IF(H28="CP Après-midi",#REF!,IF(H28="Férié",#REF!,IF(H28="Maternité",#REF!,0))))))))))))</f>
        <v>#REF!</v>
      </c>
      <c r="J28" s="80" t="e">
        <f>IF(H28="Demi CP",I28,IF(AND(H28="Déplacement",N28="Arrivée Chine",B28&gt;=#REF!,B28&lt;=#REF!),(D28-C28)+(F28-E28)-#REF!,IF(AND(H28="Déplacement",N28="Arrivée Chine",B28&gt;#REF!,B28&lt;#REF!),(D28-C28)+(F28-E28)-#REF!,IF(AND(H28="Déplacement",N28="Arrivée Chine",B28&gt;#REF!),(D28-C28)+(F28-E28)-#REF!,IF(AND(H28="Déplacement",((D28-C28)+(F28-E28))&lt;I28),I28,IF(AND(H28="Déplacement",N28="Arrivée Chine",B28&lt;#REF!),(D28-C28)+(F28-E28)-#REF!,IF(AND(H28="Déplacement",N28="Retour Chine",B28&gt;=#REF!,B28&lt;=#REF!),(D28-C28)+(F28-E28)+#REF!,IF(AND(H28="Déplacement",N28="Retour Chine",B28&gt;#REF!,B28&lt;#REF!),(D28-C28)+(F28-E28)+#REF!,IF(AND(H28="Déplacement",N28="Retour Chine",B28&gt;#REF!),(D28-C28)+(F28-E28)+#REF!,IF(AND(H28="Déplacement",((D28-C28)+(F28-E28))&lt;I28),I28,IF(AND(H28="Déplacement",N28="Retour Chine",B28&lt;#REF!),(D28-C28)+(F28-E28)+#REF!,(D28-C28)+(F28-E28))))))))))))</f>
        <v>#REF!</v>
      </c>
      <c r="K28" s="102" t="e">
        <f>IF(L28&gt;0,#REF!-L28,0)</f>
        <v>#REF!</v>
      </c>
      <c r="L28" s="103" t="e">
        <f>IF(OR(H28="Recup"),#REF!-J28,#REF!)</f>
        <v>#REF!</v>
      </c>
      <c r="M28" s="263"/>
      <c r="N28" s="264"/>
      <c r="O28" s="95" t="e">
        <f t="shared" si="0"/>
        <v>#REF!</v>
      </c>
      <c r="P28" s="96" t="str">
        <f t="shared" si="1"/>
        <v/>
      </c>
      <c r="Q28" s="361"/>
      <c r="R28" s="364"/>
      <c r="S28" s="265"/>
      <c r="T28" s="367"/>
      <c r="U28" s="386"/>
      <c r="V28" s="113" t="s">
        <v>3</v>
      </c>
      <c r="W28" s="114" t="e">
        <f>IF(G24="Enceinte",(SUM(L24:L28))-COUNTIF(H24:H28,"Recup")*#REF!,SUM(L24:L28))</f>
        <v>#REF!</v>
      </c>
      <c r="X28" s="115" t="s">
        <v>59</v>
      </c>
      <c r="Y28" s="116">
        <f>COUNTIF(H24:H28,"sans solde")</f>
        <v>0</v>
      </c>
      <c r="Z28" s="328" t="s">
        <v>148</v>
      </c>
      <c r="AA28" s="91"/>
      <c r="AB28" s="1"/>
      <c r="AC28" s="1"/>
    </row>
    <row r="29" spans="1:29" ht="15.75" hidden="1" thickBot="1" x14ac:dyDescent="0.3">
      <c r="A29" s="260" t="s">
        <v>60</v>
      </c>
      <c r="B29" s="261">
        <v>43106</v>
      </c>
      <c r="C29" s="267"/>
      <c r="D29" s="268"/>
      <c r="E29" s="268"/>
      <c r="F29" s="269"/>
      <c r="G29" s="358"/>
      <c r="H29" s="270"/>
      <c r="I29" s="92">
        <f>IF(H29="Normal",#REF!,IF(H29="Recup",#REF!,IF(H29="CP journée",#REF!,IF(H29="Enceinte",#REF!,IF(H29="temps partiel",#REF!,IF(H29="Sans solde",#REF!,IF(H29="Arrêt",#REF!,IF(H29="CP matin",#REF!,IF(H29="Déplacement",#REF!,IF(H29="CP Après-midi",#REF!,IF(H29="Férié",#REF!,IF(H29="Maternité",#REF!,0))))))))))))</f>
        <v>0</v>
      </c>
      <c r="J29" s="80" t="e">
        <f>IF(H29="Demi CP",I29,IF(AND(H29="Déplacement",N29="Arrivée Chine",B29&gt;=#REF!,B29&lt;=#REF!),(D29-C29)+(F29-E29)-#REF!,IF(AND(H29="Déplacement",N29="Arrivée Chine",B29&gt;#REF!,B29&lt;#REF!),(D29-C29)+(F29-E29)-#REF!,IF(AND(H29="Déplacement",N29="Arrivée Chine",B29&gt;#REF!),(D29-C29)+(F29-E29)-#REF!,IF(AND(H29="Déplacement",((D29-C29)+(F29-E29))&lt;I29),I29,IF(AND(H29="Déplacement",N29="Arrivée Chine",B29&lt;#REF!),(D29-C29)+(F29-E29)-#REF!,IF(AND(H29="Déplacement",N29="Retour Chine",B29&gt;=#REF!,B29&lt;=#REF!),(D29-C29)+(F29-E29)+#REF!,IF(AND(H29="Déplacement",N29="Retour Chine",B29&gt;#REF!,B29&lt;#REF!),(D29-C29)+(F29-E29)+#REF!,IF(AND(H29="Déplacement",N29="Retour Chine",B29&gt;#REF!),(D29-C29)+(F29-E29)+#REF!,IF(AND(H29="Déplacement",((D29-C29)+(F29-E29))&lt;I29),I29,IF(AND(H29="Déplacement",N29="Retour Chine",B29&lt;#REF!),(D29-C29)+(F29-E29)+#REF!,(D29-C29)+(F29-E29))))))))))))</f>
        <v>#REF!</v>
      </c>
      <c r="K29" s="117" t="e">
        <f>IF(L29&gt;0,#REF!-L29,0)</f>
        <v>#REF!</v>
      </c>
      <c r="L29" s="118" t="e">
        <f>IF(OR(H29="Recup"),#REF!-J29,#REF!)</f>
        <v>#REF!</v>
      </c>
      <c r="M29" s="263"/>
      <c r="N29" s="264"/>
      <c r="O29" s="95" t="e">
        <f t="shared" si="0"/>
        <v>#REF!</v>
      </c>
      <c r="P29" s="96" t="str">
        <f t="shared" si="1"/>
        <v/>
      </c>
      <c r="Q29" s="361"/>
      <c r="R29" s="364"/>
      <c r="S29" s="265"/>
      <c r="T29" s="367"/>
      <c r="U29" s="386"/>
      <c r="V29" s="119" t="s">
        <v>61</v>
      </c>
      <c r="W29" s="120" t="e">
        <f>IF(AND(G24="Temps partiel",Y26&gt;0),Y26-W30-W26-W27,0)</f>
        <v>#REF!</v>
      </c>
      <c r="X29" s="121" t="s">
        <v>62</v>
      </c>
      <c r="Y29" s="122">
        <f>COUNTIF(H24:H28,"CP journée")+(COUNTIF(H24:H28,"CP matin"))/2+(COUNTIF(H24:H28,"CP Après-midi"))/2</f>
        <v>0</v>
      </c>
      <c r="Z29" s="329"/>
      <c r="AA29" s="91"/>
      <c r="AB29" s="1" t="s">
        <v>47</v>
      </c>
      <c r="AC29" s="1" t="s">
        <v>63</v>
      </c>
    </row>
    <row r="30" spans="1:29" ht="15.75" hidden="1" thickBot="1" x14ac:dyDescent="0.3">
      <c r="A30" s="271" t="s">
        <v>64</v>
      </c>
      <c r="B30" s="272">
        <v>43107</v>
      </c>
      <c r="C30" s="273"/>
      <c r="D30" s="274"/>
      <c r="E30" s="274"/>
      <c r="F30" s="275"/>
      <c r="G30" s="359"/>
      <c r="H30" s="276"/>
      <c r="I30" s="123">
        <f>IF(H30="Normal",#REF!,IF(H30="Recup",#REF!,IF(H30="CP journée",#REF!,IF(H30="Enceinte",#REF!,IF(H30="temps partiel",#REF!,IF(H30="Sans solde",#REF!,IF(H30="Arrêt",#REF!,IF(H30="CP matin",#REF!,IF(H30="Déplacement",#REF!,IF(H30="CP Après-midi",#REF!,IF(H30="Férié",#REF!,IF(H30="Maternité",#REF!,0))))))))))))</f>
        <v>0</v>
      </c>
      <c r="J30" s="124" t="e">
        <f>IF(H30="Demi CP",I30,IF(AND(H30="Déplacement",N30="Arrivée Chine",B30&gt;=#REF!,B30&lt;=#REF!),(D30-C30)+(F30-E30)-#REF!,IF(AND(H30="Déplacement",N30="Arrivée Chine",B30&gt;#REF!,B30&lt;#REF!),(D30-C30)+(F30-E30)-#REF!,IF(AND(H30="Déplacement",N30="Arrivée Chine",B30&gt;#REF!),(D30-C30)+(F30-E30)-#REF!,IF(AND(H30="Déplacement",((D30-C30)+(F30-E30))&lt;I30),I30,IF(AND(H30="Déplacement",N30="Arrivée Chine",B30&lt;#REF!),(D30-C30)+(F30-E30)-#REF!,IF(AND(H30="Déplacement",N30="Retour Chine",B30&gt;=#REF!,B30&lt;=#REF!),(D30-C30)+(F30-E30)+#REF!,IF(AND(H30="Déplacement",N30="Retour Chine",B30&gt;#REF!,B30&lt;#REF!),(D30-C30)+(F30-E30)+#REF!,IF(AND(H30="Déplacement",N30="Retour Chine",B30&gt;#REF!),(D30-C30)+(F30-E30)+#REF!,IF(AND(H30="Déplacement",((D30-C30)+(F30-E30))&lt;I30),I30,IF(AND(H30="Déplacement",N30="Retour Chine",B30&lt;#REF!),(D30-C30)+(F30-E30)+#REF!,(D30-C30)+(F30-E30))))))))))))</f>
        <v>#REF!</v>
      </c>
      <c r="K30" s="125" t="e">
        <f>IF(L30&gt;0,#REF!-L30,0)</f>
        <v>#REF!</v>
      </c>
      <c r="L30" s="126" t="e">
        <f>IF(OR(H30="Recup"),#REF!-J30,#REF!)</f>
        <v>#REF!</v>
      </c>
      <c r="M30" s="277"/>
      <c r="N30" s="278"/>
      <c r="O30" s="127" t="e">
        <f t="shared" si="0"/>
        <v>#REF!</v>
      </c>
      <c r="P30" s="128" t="str">
        <f t="shared" si="1"/>
        <v/>
      </c>
      <c r="Q30" s="362"/>
      <c r="R30" s="365"/>
      <c r="S30" s="279"/>
      <c r="T30" s="367"/>
      <c r="U30" s="387"/>
      <c r="V30" s="129" t="s">
        <v>65</v>
      </c>
      <c r="W30" s="130" t="e">
        <f>IF(AND(G24="Temps partiel",Y26&gt;3),Y26-3-W26-W27,0)</f>
        <v>#REF!</v>
      </c>
      <c r="X30" s="131" t="s">
        <v>66</v>
      </c>
      <c r="Y30" s="132" t="e">
        <f>W24+(W25*1.25)+(W26*1.5)+(W27*2)+(W29*1.1)+(W30*1.25)</f>
        <v>#REF!</v>
      </c>
      <c r="Z30" s="294" t="e">
        <f>IF(SUM(J24:J30)*24-SUM(I24:I30)*24&lt;0,(SUM(J24:J30)*24-SUM(I24:I30)*24),0)</f>
        <v>#REF!</v>
      </c>
      <c r="AA30" s="91"/>
      <c r="AB30" s="1"/>
      <c r="AC30" s="1"/>
    </row>
    <row r="31" spans="1:29" ht="45.75" hidden="1" thickBot="1" x14ac:dyDescent="0.3">
      <c r="A31" s="280" t="s">
        <v>43</v>
      </c>
      <c r="B31" s="281">
        <v>43108</v>
      </c>
      <c r="C31" s="188"/>
      <c r="D31" s="189"/>
      <c r="E31" s="189"/>
      <c r="F31" s="190"/>
      <c r="G31" s="377"/>
      <c r="H31" s="191" t="s">
        <v>44</v>
      </c>
      <c r="I31" s="136" t="e">
        <f>IF(H31="Normal",#REF!,IF(H31="Recup",#REF!,IF(H31="CP journée",#REF!,IF(H31="Enceinte",#REF!,IF(H31="temps partiel",#REF!,IF(H31="Sans solde",#REF!,IF(H31="Arrêt",#REF!,IF(H31="CP matin",#REF!,IF(H31="Déplacement",#REF!,IF(H31="CP Après-midi",#REF!,IF(H31="Férié",#REF!,IF(H31="Maternité",#REF!,0))))))))))))</f>
        <v>#REF!</v>
      </c>
      <c r="J31" s="135" t="e">
        <f>IF(H31="Demi CP",I31,IF(AND(H31="Déplacement",N31="Arrivée Chine",B31&gt;=#REF!,B31&lt;=#REF!),(D31-C31)+(F31-E31)-#REF!,IF(AND(H31="Déplacement",N31="Arrivée Chine",B31&gt;#REF!,B31&lt;#REF!),(D31-C31)+(F31-E31)-#REF!,IF(AND(H31="Déplacement",N31="Arrivée Chine",B31&gt;#REF!),(D31-C31)+(F31-E31)-#REF!,IF(AND(H31="Déplacement",((D31-C31)+(F31-E31))&lt;I31),I31,IF(AND(H31="Déplacement",N31="Arrivée Chine",B31&lt;#REF!),(D31-C31)+(F31-E31)-#REF!,IF(AND(H31="Déplacement",N31="Retour Chine",B31&gt;=#REF!,B31&lt;=#REF!),(D31-C31)+(F31-E31)+#REF!,IF(AND(H31="Déplacement",N31="Retour Chine",B31&gt;#REF!,B31&lt;#REF!),(D31-C31)+(F31-E31)+#REF!,IF(AND(H31="Déplacement",N31="Retour Chine",B31&gt;#REF!),(D31-C31)+(F31-E31)+#REF!,IF(AND(H31="Déplacement",((D31-C31)+(F31-E31))&lt;I31),I31,IF(AND(H31="Déplacement",N31="Retour Chine",B31&lt;#REF!),(D31-C31)+(F31-E31)+#REF!,(D31-C31)+(F31-E31))))))))))))</f>
        <v>#REF!</v>
      </c>
      <c r="K31" s="137" t="e">
        <f>IF(L31&gt;0,#REF!-L31,0)</f>
        <v>#REF!</v>
      </c>
      <c r="L31" s="138" t="e">
        <f>IF(OR(H31="Recup"),#REF!-J31,#REF!)</f>
        <v>#REF!</v>
      </c>
      <c r="M31" s="192"/>
      <c r="N31" s="193"/>
      <c r="O31" s="139" t="e">
        <f t="shared" si="0"/>
        <v>#REF!</v>
      </c>
      <c r="P31" s="140" t="str">
        <f t="shared" si="1"/>
        <v/>
      </c>
      <c r="Q31" s="391" t="s">
        <v>45</v>
      </c>
      <c r="R31" s="363" t="s">
        <v>46</v>
      </c>
      <c r="S31" s="194"/>
      <c r="T31" s="366" t="s">
        <v>47</v>
      </c>
      <c r="U31" s="385" t="s">
        <v>67</v>
      </c>
      <c r="V31" s="86" t="s">
        <v>49</v>
      </c>
      <c r="W31" s="87" t="e">
        <f>IF(AND(G31="",(Y33)&gt;0),Y33-W32-W33,IF(AND(G31="Enceinte",(Y33)&gt;0),Y33-W32-W33,0))</f>
        <v>#REF!</v>
      </c>
      <c r="X31" s="88" t="s">
        <v>34</v>
      </c>
      <c r="Y31" s="89" t="e">
        <f>(SUM(I31:I35)*24+SUM(K31:K35)*24)</f>
        <v>#REF!</v>
      </c>
      <c r="Z31" s="90" t="s">
        <v>50</v>
      </c>
      <c r="AA31" s="91"/>
      <c r="AB31" s="141" t="s">
        <v>49</v>
      </c>
      <c r="AC31" s="142" t="e">
        <f t="shared" ref="AC31:AC37" si="2">W24+W31+W38+W45+W52</f>
        <v>#REF!</v>
      </c>
    </row>
    <row r="32" spans="1:29" ht="30.75" hidden="1" thickBot="1" x14ac:dyDescent="0.3">
      <c r="A32" s="282" t="s">
        <v>51</v>
      </c>
      <c r="B32" s="283">
        <v>43109</v>
      </c>
      <c r="C32" s="195"/>
      <c r="D32" s="196"/>
      <c r="E32" s="196"/>
      <c r="F32" s="197"/>
      <c r="G32" s="378"/>
      <c r="H32" s="202" t="s">
        <v>44</v>
      </c>
      <c r="I32" s="146" t="e">
        <f>IF(H32="Normal",#REF!,IF(H32="Recup",#REF!,IF(H32="CP journée",#REF!,IF(H32="Enceinte",#REF!,IF(H32="temps partiel",#REF!,IF(H32="Sans solde",#REF!,IF(H32="Arrêt",#REF!,IF(H32="CP matin",#REF!,IF(H32="Déplacement",#REF!,IF(H32="CP Après-midi",#REF!,IF(H32="Férié",#REF!,IF(H32="Maternité",#REF!,0))))))))))))</f>
        <v>#REF!</v>
      </c>
      <c r="J32" s="145" t="e">
        <f>IF(H32="Demi CP",I32,IF(AND(H32="Déplacement",N32="Arrivée Chine",B32&gt;=#REF!,B32&lt;=#REF!),(D32-C32)+(F32-E32)-#REF!,IF(AND(H32="Déplacement",N32="Arrivée Chine",B32&gt;#REF!,B32&lt;#REF!),(D32-C32)+(F32-E32)-#REF!,IF(AND(H32="Déplacement",N32="Arrivée Chine",B32&gt;#REF!),(D32-C32)+(F32-E32)-#REF!,IF(AND(H32="Déplacement",((D32-C32)+(F32-E32))&lt;I32),I32,IF(AND(H32="Déplacement",N32="Arrivée Chine",B32&lt;#REF!),(D32-C32)+(F32-E32)-#REF!,IF(AND(H32="Déplacement",N32="Retour Chine",B32&gt;=#REF!,B32&lt;=#REF!),(D32-C32)+(F32-E32)+#REF!,IF(AND(H32="Déplacement",N32="Retour Chine",B32&gt;#REF!,B32&lt;#REF!),(D32-C32)+(F32-E32)+#REF!,IF(AND(H32="Déplacement",N32="Retour Chine",B32&gt;#REF!),(D32-C32)+(F32-E32)+#REF!,IF(AND(H32="Déplacement",((D32-C32)+(F32-E32))&lt;I32),I32,IF(AND(H32="Déplacement",N32="Retour Chine",B32&lt;#REF!),(D32-C32)+(F32-E32)+#REF!,(D32-C32)+(F32-E32))))))))))))</f>
        <v>#REF!</v>
      </c>
      <c r="K32" s="147" t="e">
        <f>IF(L32&gt;0,#REF!-L32,0)</f>
        <v>#REF!</v>
      </c>
      <c r="L32" s="148" t="e">
        <f>IF(OR(H32="Recup"),#REF!-J32,#REF!)</f>
        <v>#REF!</v>
      </c>
      <c r="M32" s="199"/>
      <c r="N32" s="200"/>
      <c r="O32" s="149" t="e">
        <f t="shared" si="0"/>
        <v>#REF!</v>
      </c>
      <c r="P32" s="150" t="str">
        <f t="shared" si="1"/>
        <v/>
      </c>
      <c r="Q32" s="361"/>
      <c r="R32" s="364"/>
      <c r="S32" s="201"/>
      <c r="T32" s="367"/>
      <c r="U32" s="386"/>
      <c r="V32" s="97" t="s">
        <v>52</v>
      </c>
      <c r="W32" s="98" t="e">
        <f>IF(AND(G31="",(Y32-35)&gt;0),(Y32-35-W33-W34),IF(AND(G31="Enceinte",(Y32-35)&gt;0),(Y32-35-W33-W34),0))</f>
        <v>#REF!</v>
      </c>
      <c r="X32" s="99" t="s">
        <v>35</v>
      </c>
      <c r="Y32" s="100" t="e">
        <f>(SUM(J31:J37))*24-(SUM(O31:O37))*24</f>
        <v>#REF!</v>
      </c>
      <c r="Z32" s="101">
        <f>SUM(P31:P37)</f>
        <v>0</v>
      </c>
      <c r="AA32" s="91"/>
      <c r="AB32" s="151" t="s">
        <v>52</v>
      </c>
      <c r="AC32" s="152" t="e">
        <f t="shared" si="2"/>
        <v>#REF!</v>
      </c>
    </row>
    <row r="33" spans="1:29" ht="15.75" hidden="1" thickBot="1" x14ac:dyDescent="0.3">
      <c r="A33" s="282" t="s">
        <v>53</v>
      </c>
      <c r="B33" s="283">
        <v>43110</v>
      </c>
      <c r="C33" s="195"/>
      <c r="D33" s="196"/>
      <c r="E33" s="196"/>
      <c r="F33" s="197"/>
      <c r="G33" s="378"/>
      <c r="H33" s="198" t="s">
        <v>44</v>
      </c>
      <c r="I33" s="146" t="e">
        <f>IF(H33="Normal",#REF!,IF(H33="Recup",#REF!,IF(H33="CP journée",#REF!,IF(H33="Enceinte",#REF!,IF(H33="temps partiel",#REF!,IF(H33="Sans solde",#REF!,IF(H33="Arrêt",#REF!,IF(H33="CP matin",#REF!,IF(H33="Déplacement",#REF!,IF(H33="CP Après-midi",#REF!,IF(H33="Férié",#REF!,IF(H33="Maternité",#REF!,0))))))))))))</f>
        <v>#REF!</v>
      </c>
      <c r="J33" s="145" t="e">
        <f>IF(H33="Demi CP",I33,IF(AND(H33="Déplacement",N33="Arrivée Chine",B33&gt;=#REF!,B33&lt;=#REF!),(D33-C33)+(F33-E33)-#REF!,IF(AND(H33="Déplacement",N33="Arrivée Chine",B33&gt;#REF!,B33&lt;#REF!),(D33-C33)+(F33-E33)-#REF!,IF(AND(H33="Déplacement",N33="Arrivée Chine",B33&gt;#REF!),(D33-C33)+(F33-E33)-#REF!,IF(AND(H33="Déplacement",((D33-C33)+(F33-E33))&lt;I33),I33,IF(AND(H33="Déplacement",N33="Arrivée Chine",B33&lt;#REF!),(D33-C33)+(F33-E33)-#REF!,IF(AND(H33="Déplacement",N33="Retour Chine",B33&gt;=#REF!,B33&lt;=#REF!),(D33-C33)+(F33-E33)+#REF!,IF(AND(H33="Déplacement",N33="Retour Chine",B33&gt;#REF!,B33&lt;#REF!),(D33-C33)+(F33-E33)+#REF!,IF(AND(H33="Déplacement",N33="Retour Chine",B33&gt;#REF!),(D33-C33)+(F33-E33)+#REF!,IF(AND(H33="Déplacement",((D33-C33)+(F33-E33))&lt;I33),I33,IF(AND(H33="Déplacement",N33="Retour Chine",B33&lt;#REF!),(D33-C33)+(F33-E33)+#REF!,(D33-C33)+(F33-E33))))))))))))</f>
        <v>#REF!</v>
      </c>
      <c r="K33" s="153" t="e">
        <f>IF(L33&gt;0,#REF!-L33,0)</f>
        <v>#REF!</v>
      </c>
      <c r="L33" s="154" t="e">
        <f>IF(OR(H33="Recup"),#REF!-J33,#REF!)</f>
        <v>#REF!</v>
      </c>
      <c r="M33" s="199"/>
      <c r="N33" s="200"/>
      <c r="O33" s="149" t="e">
        <f t="shared" si="0"/>
        <v>#REF!</v>
      </c>
      <c r="P33" s="150" t="str">
        <f t="shared" si="1"/>
        <v/>
      </c>
      <c r="Q33" s="361"/>
      <c r="R33" s="364"/>
      <c r="S33" s="201"/>
      <c r="T33" s="367"/>
      <c r="U33" s="386"/>
      <c r="V33" s="104">
        <v>0.5</v>
      </c>
      <c r="W33" s="98" t="e">
        <f>IF((Y32-43)&lt;0,0,(Y32-43))</f>
        <v>#REF!</v>
      </c>
      <c r="X33" s="105" t="s">
        <v>54</v>
      </c>
      <c r="Y33" s="106" t="e">
        <f>(Y32-Y31)-J37*24</f>
        <v>#REF!</v>
      </c>
      <c r="Z33" s="107" t="s">
        <v>55</v>
      </c>
      <c r="AA33" s="91"/>
      <c r="AB33" s="155">
        <v>0.5</v>
      </c>
      <c r="AC33" s="152" t="e">
        <f t="shared" si="2"/>
        <v>#REF!</v>
      </c>
    </row>
    <row r="34" spans="1:29" ht="15.75" hidden="1" thickBot="1" x14ac:dyDescent="0.3">
      <c r="A34" s="282" t="s">
        <v>56</v>
      </c>
      <c r="B34" s="283">
        <v>43111</v>
      </c>
      <c r="C34" s="195"/>
      <c r="D34" s="196"/>
      <c r="E34" s="196"/>
      <c r="F34" s="197"/>
      <c r="G34" s="378"/>
      <c r="H34" s="202" t="s">
        <v>44</v>
      </c>
      <c r="I34" s="146" t="e">
        <f>IF(H34="Normal",#REF!,IF(H34="Recup",#REF!,IF(H34="CP journée",#REF!,IF(H34="Enceinte",#REF!,IF(H34="temps partiel",#REF!,IF(H34="Sans solde",#REF!,IF(H34="Arrêt",#REF!,IF(H34="CP matin",#REF!,IF(H34="Déplacement",#REF!,IF(H34="CP Après-midi",#REF!,IF(H34="Férié",#REF!,IF(H34="Maternité",#REF!,0))))))))))))</f>
        <v>#REF!</v>
      </c>
      <c r="J34" s="145" t="e">
        <f>IF(H34="Demi CP",I34,IF(AND(H34="Déplacement",N34="Arrivée Chine",B34&gt;=#REF!,B34&lt;=#REF!),(D34-C34)+(F34-E34)-#REF!,IF(AND(H34="Déplacement",N34="Arrivée Chine",B34&gt;#REF!,B34&lt;#REF!),(D34-C34)+(F34-E34)-#REF!,IF(AND(H34="Déplacement",N34="Arrivée Chine",B34&gt;#REF!),(D34-C34)+(F34-E34)-#REF!,IF(AND(H34="Déplacement",((D34-C34)+(F34-E34))&lt;I34),I34,IF(AND(H34="Déplacement",N34="Arrivée Chine",B34&lt;#REF!),(D34-C34)+(F34-E34)-#REF!,IF(AND(H34="Déplacement",N34="Retour Chine",B34&gt;=#REF!,B34&lt;=#REF!),(D34-C34)+(F34-E34)+#REF!,IF(AND(H34="Déplacement",N34="Retour Chine",B34&gt;#REF!,B34&lt;#REF!),(D34-C34)+(F34-E34)+#REF!,IF(AND(H34="Déplacement",N34="Retour Chine",B34&gt;#REF!),(D34-C34)+(F34-E34)+#REF!,IF(AND(H34="Déplacement",((D34-C34)+(F34-E34))&lt;I34),I34,IF(AND(H34="Déplacement",N34="Retour Chine",B34&lt;#REF!),(D34-C34)+(F34-E34)+#REF!,(D34-C34)+(F34-E34))))))))))))</f>
        <v>#REF!</v>
      </c>
      <c r="K34" s="156" t="e">
        <f>IF(L34&gt;0,#REF!-L34,0)</f>
        <v>#REF!</v>
      </c>
      <c r="L34" s="157" t="e">
        <f>IF(OR(H34="Recup"),#REF!-J34,#REF!)</f>
        <v>#REF!</v>
      </c>
      <c r="M34" s="199"/>
      <c r="N34" s="200"/>
      <c r="O34" s="149" t="e">
        <f t="shared" si="0"/>
        <v>#REF!</v>
      </c>
      <c r="P34" s="150" t="str">
        <f t="shared" si="1"/>
        <v/>
      </c>
      <c r="Q34" s="361"/>
      <c r="R34" s="364"/>
      <c r="S34" s="201"/>
      <c r="T34" s="367"/>
      <c r="U34" s="386"/>
      <c r="V34" s="110">
        <v>1</v>
      </c>
      <c r="W34" s="98" t="e">
        <f>IF(M37="",J37*24,0)</f>
        <v>#REF!</v>
      </c>
      <c r="X34" s="111" t="s">
        <v>57</v>
      </c>
      <c r="Y34" s="112">
        <f>COUNTIF(H31:H35,"Arrêt")</f>
        <v>0</v>
      </c>
      <c r="Z34" s="107">
        <f>COUNTIF(H31:H35,"Férié")</f>
        <v>0</v>
      </c>
      <c r="AA34" s="91"/>
      <c r="AB34" s="158">
        <v>1</v>
      </c>
      <c r="AC34" s="152" t="e">
        <f t="shared" si="2"/>
        <v>#REF!</v>
      </c>
    </row>
    <row r="35" spans="1:29" ht="15.75" hidden="1" thickBot="1" x14ac:dyDescent="0.3">
      <c r="A35" s="282" t="s">
        <v>58</v>
      </c>
      <c r="B35" s="283">
        <v>43112</v>
      </c>
      <c r="C35" s="195"/>
      <c r="D35" s="196"/>
      <c r="E35" s="196"/>
      <c r="F35" s="197"/>
      <c r="G35" s="378"/>
      <c r="H35" s="198" t="s">
        <v>44</v>
      </c>
      <c r="I35" s="146" t="e">
        <f>IF(H35="Normal",#REF!,IF(H35="Recup",#REF!,IF(H35="CP journée",#REF!,IF(H35="Enceinte",#REF!,IF(H35="temps partiel",#REF!,IF(H35="Sans solde",#REF!,IF(H35="Arrêt",#REF!,IF(H35="CP matin",#REF!,IF(H35="Déplacement",#REF!,IF(H35="CP Après-midi",#REF!,IF(H35="Férié",#REF!,IF(H35="Maternité",#REF!,0))))))))))))</f>
        <v>#REF!</v>
      </c>
      <c r="J35" s="145" t="e">
        <f>IF(H35="Demi CP",I35,IF(AND(H35="Déplacement",N35="Arrivée Chine",B35&gt;=#REF!,B35&lt;=#REF!),(D35-C35)+(F35-E35)-#REF!,IF(AND(H35="Déplacement",N35="Arrivée Chine",B35&gt;#REF!,B35&lt;#REF!),(D35-C35)+(F35-E35)-#REF!,IF(AND(H35="Déplacement",N35="Arrivée Chine",B35&gt;#REF!),(D35-C35)+(F35-E35)-#REF!,IF(AND(H35="Déplacement",((D35-C35)+(F35-E35))&lt;I35),I35,IF(AND(H35="Déplacement",N35="Arrivée Chine",B35&lt;#REF!),(D35-C35)+(F35-E35)-#REF!,IF(AND(H35="Déplacement",N35="Retour Chine",B35&gt;=#REF!,B35&lt;=#REF!),(D35-C35)+(F35-E35)+#REF!,IF(AND(H35="Déplacement",N35="Retour Chine",B35&gt;#REF!,B35&lt;#REF!),(D35-C35)+(F35-E35)+#REF!,IF(AND(H35="Déplacement",N35="Retour Chine",B35&gt;#REF!),(D35-C35)+(F35-E35)+#REF!,IF(AND(H35="Déplacement",((D35-C35)+(F35-E35))&lt;I35),I35,IF(AND(H35="Déplacement",N35="Retour Chine",B35&lt;#REF!),(D35-C35)+(F35-E35)+#REF!,(D35-C35)+(F35-E35))))))))))))</f>
        <v>#REF!</v>
      </c>
      <c r="K35" s="153" t="e">
        <f>IF(L35&gt;0,#REF!-L35,0)</f>
        <v>#REF!</v>
      </c>
      <c r="L35" s="154" t="e">
        <f>IF(OR(H35="Recup"),#REF!-J35,#REF!)</f>
        <v>#REF!</v>
      </c>
      <c r="M35" s="199"/>
      <c r="N35" s="200"/>
      <c r="O35" s="149" t="e">
        <f t="shared" si="0"/>
        <v>#REF!</v>
      </c>
      <c r="P35" s="150" t="str">
        <f t="shared" si="1"/>
        <v/>
      </c>
      <c r="Q35" s="361"/>
      <c r="R35" s="364"/>
      <c r="S35" s="201"/>
      <c r="T35" s="367"/>
      <c r="U35" s="386"/>
      <c r="V35" s="113" t="s">
        <v>3</v>
      </c>
      <c r="W35" s="114" t="e">
        <f>IF(G31="Enceinte",(SUM(L31:L35))-COUNTIF(H31:H35,"Recup")*#REF!,SUM(L31:L35))</f>
        <v>#REF!</v>
      </c>
      <c r="X35" s="115" t="s">
        <v>59</v>
      </c>
      <c r="Y35" s="116">
        <f>COUNTIF(H31:H35,"sans solde")</f>
        <v>0</v>
      </c>
      <c r="Z35" s="328" t="s">
        <v>148</v>
      </c>
      <c r="AA35" s="91"/>
      <c r="AB35" s="159" t="s">
        <v>3</v>
      </c>
      <c r="AC35" s="160" t="e">
        <f t="shared" si="2"/>
        <v>#REF!</v>
      </c>
    </row>
    <row r="36" spans="1:29" ht="15.75" hidden="1" thickBot="1" x14ac:dyDescent="0.3">
      <c r="A36" s="282" t="s">
        <v>60</v>
      </c>
      <c r="B36" s="283">
        <v>43113</v>
      </c>
      <c r="C36" s="203"/>
      <c r="D36" s="204"/>
      <c r="E36" s="204"/>
      <c r="F36" s="205"/>
      <c r="G36" s="378"/>
      <c r="H36" s="206"/>
      <c r="I36" s="146">
        <f>IF(H36="Normal",#REF!,IF(H36="Recup",#REF!,IF(H36="CP journée",#REF!,IF(H36="Enceinte",#REF!,IF(H36="temps partiel",#REF!,IF(H36="Sans solde",#REF!,IF(H36="Arrêt",#REF!,IF(H36="CP matin",#REF!,IF(H36="Déplacement",#REF!,IF(H36="CP Après-midi",#REF!,IF(H36="Férié",#REF!,IF(H36="Maternité",#REF!,0))))))))))))</f>
        <v>0</v>
      </c>
      <c r="J36" s="145" t="e">
        <f>IF(H36="Demi CP",I36,IF(AND(H36="Déplacement",N36="Arrivée Chine",B36&gt;=#REF!,B36&lt;=#REF!),(D36-C36)+(F36-E36)-#REF!,IF(AND(H36="Déplacement",N36="Arrivée Chine",B36&gt;#REF!,B36&lt;#REF!),(D36-C36)+(F36-E36)-#REF!,IF(AND(H36="Déplacement",N36="Arrivée Chine",B36&gt;#REF!),(D36-C36)+(F36-E36)-#REF!,IF(AND(H36="Déplacement",((D36-C36)+(F36-E36))&lt;I36),I36,IF(AND(H36="Déplacement",N36="Arrivée Chine",B36&lt;#REF!),(D36-C36)+(F36-E36)-#REF!,IF(AND(H36="Déplacement",N36="Retour Chine",B36&gt;=#REF!,B36&lt;=#REF!),(D36-C36)+(F36-E36)+#REF!,IF(AND(H36="Déplacement",N36="Retour Chine",B36&gt;#REF!,B36&lt;#REF!),(D36-C36)+(F36-E36)+#REF!,IF(AND(H36="Déplacement",N36="Retour Chine",B36&gt;#REF!),(D36-C36)+(F36-E36)+#REF!,IF(AND(H36="Déplacement",((D36-C36)+(F36-E36))&lt;I36),I36,IF(AND(H36="Déplacement",N36="Retour Chine",B36&lt;#REF!),(D36-C36)+(F36-E36)+#REF!,(D36-C36)+(F36-E36))))))))))))</f>
        <v>#REF!</v>
      </c>
      <c r="K36" s="161" t="e">
        <f>IF(L36&gt;0,#REF!-L36,0)</f>
        <v>#REF!</v>
      </c>
      <c r="L36" s="162" t="e">
        <f>IF(OR(H36="Recup"),#REF!-J36,#REF!)</f>
        <v>#REF!</v>
      </c>
      <c r="M36" s="199"/>
      <c r="N36" s="200"/>
      <c r="O36" s="149" t="e">
        <f t="shared" si="0"/>
        <v>#REF!</v>
      </c>
      <c r="P36" s="150" t="str">
        <f t="shared" si="1"/>
        <v/>
      </c>
      <c r="Q36" s="361"/>
      <c r="R36" s="364"/>
      <c r="S36" s="201"/>
      <c r="T36" s="367"/>
      <c r="U36" s="386"/>
      <c r="V36" s="119" t="s">
        <v>61</v>
      </c>
      <c r="W36" s="120" t="e">
        <f>IF(AND(G31="Temps partiel",Y33&gt;0),Y33-W37-W33-W34,0)</f>
        <v>#REF!</v>
      </c>
      <c r="X36" s="121" t="s">
        <v>62</v>
      </c>
      <c r="Y36" s="122">
        <f>COUNTIF(H31:H35,"CP journée")+(COUNTIF(H31:H35,"CP matin"))/2+(COUNTIF(H31:H35,"CP Après-midi"))/2</f>
        <v>0</v>
      </c>
      <c r="Z36" s="329"/>
      <c r="AA36" s="91"/>
      <c r="AB36" s="163" t="s">
        <v>61</v>
      </c>
      <c r="AC36" s="152" t="e">
        <f t="shared" si="2"/>
        <v>#REF!</v>
      </c>
    </row>
    <row r="37" spans="1:29" ht="30.75" hidden="1" thickBot="1" x14ac:dyDescent="0.3">
      <c r="A37" s="284" t="s">
        <v>64</v>
      </c>
      <c r="B37" s="285">
        <v>43114</v>
      </c>
      <c r="C37" s="207"/>
      <c r="D37" s="208"/>
      <c r="E37" s="208"/>
      <c r="F37" s="209"/>
      <c r="G37" s="379"/>
      <c r="H37" s="210"/>
      <c r="I37" s="166">
        <f>IF(H37="Normal",#REF!,IF(H37="Recup",#REF!,IF(H37="CP journée",#REF!,IF(H37="Enceinte",#REF!,IF(H37="temps partiel",#REF!,IF(H37="Sans solde",#REF!,IF(H37="Arrêt",#REF!,IF(H37="CP matin",#REF!,IF(H37="Déplacement",#REF!,IF(H37="CP Après-midi",#REF!,IF(H37="Férié",#REF!,IF(H37="Maternité",#REF!,0))))))))))))</f>
        <v>0</v>
      </c>
      <c r="J37" s="167" t="e">
        <f>IF(H37="Demi CP",I37,IF(AND(H37="Déplacement",N37="Arrivée Chine",B37&gt;=#REF!,B37&lt;=#REF!),(D37-C37)+(F37-E37)-#REF!,IF(AND(H37="Déplacement",N37="Arrivée Chine",B37&gt;#REF!,B37&lt;#REF!),(D37-C37)+(F37-E37)-#REF!,IF(AND(H37="Déplacement",N37="Arrivée Chine",B37&gt;#REF!),(D37-C37)+(F37-E37)-#REF!,IF(AND(H37="Déplacement",((D37-C37)+(F37-E37))&lt;I37),I37,IF(AND(H37="Déplacement",N37="Arrivée Chine",B37&lt;#REF!),(D37-C37)+(F37-E37)-#REF!,IF(AND(H37="Déplacement",N37="Retour Chine",B37&gt;=#REF!,B37&lt;=#REF!),(D37-C37)+(F37-E37)+#REF!,IF(AND(H37="Déplacement",N37="Retour Chine",B37&gt;#REF!,B37&lt;#REF!),(D37-C37)+(F37-E37)+#REF!,IF(AND(H37="Déplacement",N37="Retour Chine",B37&gt;#REF!),(D37-C37)+(F37-E37)+#REF!,IF(AND(H37="Déplacement",((D37-C37)+(F37-E37))&lt;I37),I37,IF(AND(H37="Déplacement",N37="Retour Chine",B37&lt;#REF!),(D37-C37)+(F37-E37)+#REF!,(D37-C37)+(F37-E37))))))))))))</f>
        <v>#REF!</v>
      </c>
      <c r="K37" s="168" t="e">
        <f>IF(L37&gt;0,#REF!-L37,0)</f>
        <v>#REF!</v>
      </c>
      <c r="L37" s="169" t="e">
        <f>IF(OR(H37="Recup"),#REF!-J37,#REF!)</f>
        <v>#REF!</v>
      </c>
      <c r="M37" s="211"/>
      <c r="N37" s="212"/>
      <c r="O37" s="170" t="e">
        <f t="shared" si="0"/>
        <v>#REF!</v>
      </c>
      <c r="P37" s="171" t="str">
        <f t="shared" si="1"/>
        <v/>
      </c>
      <c r="Q37" s="362"/>
      <c r="R37" s="365"/>
      <c r="S37" s="213"/>
      <c r="T37" s="367"/>
      <c r="U37" s="387"/>
      <c r="V37" s="129" t="s">
        <v>65</v>
      </c>
      <c r="W37" s="130" t="e">
        <f>IF(AND(G31="Temps partiel",Y33&gt;3),Y33-3-W33-W34,0)</f>
        <v>#REF!</v>
      </c>
      <c r="X37" s="131" t="s">
        <v>66</v>
      </c>
      <c r="Y37" s="132" t="e">
        <f>W31+(W32*1.25)+(W33*1.5)+(W34*2)+(W36*1.1)+(W37*1.25)</f>
        <v>#REF!</v>
      </c>
      <c r="Z37" s="294" t="e">
        <f>IF(SUM(J31:J37)*24-SUM(I31:I37)*24&lt;0,(SUM(J31:J37)*24-SUM(I31:I37)*24),0)</f>
        <v>#REF!</v>
      </c>
      <c r="AA37" s="91"/>
      <c r="AB37" s="172" t="s">
        <v>65</v>
      </c>
      <c r="AC37" s="152" t="e">
        <f t="shared" si="2"/>
        <v>#REF!</v>
      </c>
    </row>
    <row r="38" spans="1:29" ht="45.75" hidden="1" thickBot="1" x14ac:dyDescent="0.3">
      <c r="A38" s="173" t="s">
        <v>43</v>
      </c>
      <c r="B38" s="134">
        <v>43115</v>
      </c>
      <c r="C38" s="188"/>
      <c r="D38" s="189"/>
      <c r="E38" s="189"/>
      <c r="F38" s="190"/>
      <c r="G38" s="377"/>
      <c r="H38" s="191" t="s">
        <v>44</v>
      </c>
      <c r="I38" s="136" t="e">
        <f>IF(H38="Normal",#REF!,IF(H38="Recup",#REF!,IF(H38="CP journée",#REF!,IF(H38="Enceinte",#REF!,IF(H38="temps partiel",#REF!,IF(H38="Sans solde",#REF!,IF(H38="Arrêt",#REF!,IF(H38="CP matin",#REF!,IF(H38="Déplacement",#REF!,IF(H38="CP Après-midi",#REF!,IF(H38="Férié",#REF!,IF(H38="Maternité",#REF!,0))))))))))))</f>
        <v>#REF!</v>
      </c>
      <c r="J38" s="135" t="e">
        <f>IF(H38="Demi CP",I38,IF(AND(H38="Déplacement",N38="Arrivée Chine",B38&gt;=#REF!,B38&lt;=#REF!),(D38-C38)+(F38-E38)-#REF!,IF(AND(H38="Déplacement",N38="Arrivée Chine",B38&gt;#REF!,B38&lt;#REF!),(D38-C38)+(F38-E38)-#REF!,IF(AND(H38="Déplacement",N38="Arrivée Chine",B38&gt;#REF!),(D38-C38)+(F38-E38)-#REF!,IF(AND(H38="Déplacement",((D38-C38)+(F38-E38))&lt;I38),I38,IF(AND(H38="Déplacement",N38="Arrivée Chine",B38&lt;#REF!),(D38-C38)+(F38-E38)-#REF!,IF(AND(H38="Déplacement",N38="Retour Chine",B38&gt;=#REF!,B38&lt;=#REF!),(D38-C38)+(F38-E38)+#REF!,IF(AND(H38="Déplacement",N38="Retour Chine",B38&gt;#REF!,B38&lt;#REF!),(D38-C38)+(F38-E38)+#REF!,IF(AND(H38="Déplacement",N38="Retour Chine",B38&gt;#REF!),(D38-C38)+(F38-E38)+#REF!,IF(AND(H38="Déplacement",((D38-C38)+(F38-E38))&lt;I38),I38,IF(AND(H38="Déplacement",N38="Retour Chine",B38&lt;#REF!),(D38-C38)+(F38-E38)+#REF!,(D38-C38)+(F38-E38))))))))))))</f>
        <v>#REF!</v>
      </c>
      <c r="K38" s="137" t="e">
        <f>IF(L38&gt;0,#REF!-L38,0)</f>
        <v>#REF!</v>
      </c>
      <c r="L38" s="138" t="e">
        <f>IF(OR(H38="Recup"),#REF!-J38,#REF!)</f>
        <v>#REF!</v>
      </c>
      <c r="M38" s="192"/>
      <c r="N38" s="193"/>
      <c r="O38" s="139" t="e">
        <f t="shared" si="0"/>
        <v>#REF!</v>
      </c>
      <c r="P38" s="140" t="str">
        <f t="shared" si="1"/>
        <v/>
      </c>
      <c r="Q38" s="360" t="s">
        <v>45</v>
      </c>
      <c r="R38" s="380" t="s">
        <v>46</v>
      </c>
      <c r="S38" s="194"/>
      <c r="T38" s="383" t="s">
        <v>47</v>
      </c>
      <c r="U38" s="385" t="s">
        <v>68</v>
      </c>
      <c r="V38" s="86" t="s">
        <v>49</v>
      </c>
      <c r="W38" s="87" t="e">
        <f>IF(AND(G38="",(Y40)&gt;0),Y40-W39-W40,IF(AND(G38="Enceinte",(Y40)&gt;0),Y40-W39-W40,0))</f>
        <v>#REF!</v>
      </c>
      <c r="X38" s="88" t="s">
        <v>34</v>
      </c>
      <c r="Y38" s="89" t="e">
        <f>(SUM(I38:I42)*24+SUM(K38:K42)*24)</f>
        <v>#REF!</v>
      </c>
      <c r="Z38" s="90" t="s">
        <v>50</v>
      </c>
      <c r="AA38" s="91"/>
      <c r="AB38" s="174" t="s">
        <v>34</v>
      </c>
      <c r="AC38" s="152" t="e">
        <f t="shared" ref="AC38:AC43" si="3">Y24+Y31+Y38+Y45+Y52</f>
        <v>#REF!</v>
      </c>
    </row>
    <row r="39" spans="1:29" ht="15.75" hidden="1" thickBot="1" x14ac:dyDescent="0.3">
      <c r="A39" s="143" t="s">
        <v>51</v>
      </c>
      <c r="B39" s="144">
        <v>43116</v>
      </c>
      <c r="C39" s="195"/>
      <c r="D39" s="196"/>
      <c r="E39" s="196"/>
      <c r="F39" s="197"/>
      <c r="G39" s="378"/>
      <c r="H39" s="198" t="s">
        <v>44</v>
      </c>
      <c r="I39" s="146" t="e">
        <f>IF(H39="Normal",#REF!,IF(H39="Recup",#REF!,IF(H39="CP journée",#REF!,IF(H39="Enceinte",#REF!,IF(H39="temps partiel",#REF!,IF(H39="Sans solde",#REF!,IF(H39="Arrêt",#REF!,IF(H39="CP matin",#REF!,IF(H39="Déplacement",#REF!,IF(H39="CP Après-midi",#REF!,IF(H39="Férié",#REF!,IF(H39="Maternité",#REF!,0))))))))))))</f>
        <v>#REF!</v>
      </c>
      <c r="J39" s="145" t="e">
        <f>IF(H39="Demi CP",I39,IF(AND(H39="Déplacement",N39="Arrivée Chine",B39&gt;=#REF!,B39&lt;=#REF!),(D39-C39)+(F39-E39)-#REF!,IF(AND(H39="Déplacement",N39="Arrivée Chine",B39&gt;#REF!,B39&lt;#REF!),(D39-C39)+(F39-E39)-#REF!,IF(AND(H39="Déplacement",N39="Arrivée Chine",B39&gt;#REF!),(D39-C39)+(F39-E39)-#REF!,IF(AND(H39="Déplacement",((D39-C39)+(F39-E39))&lt;I39),I39,IF(AND(H39="Déplacement",N39="Arrivée Chine",B39&lt;#REF!),(D39-C39)+(F39-E39)-#REF!,IF(AND(H39="Déplacement",N39="Retour Chine",B39&gt;=#REF!,B39&lt;=#REF!),(D39-C39)+(F39-E39)+#REF!,IF(AND(H39="Déplacement",N39="Retour Chine",B39&gt;#REF!,B39&lt;#REF!),(D39-C39)+(F39-E39)+#REF!,IF(AND(H39="Déplacement",N39="Retour Chine",B39&gt;#REF!),(D39-C39)+(F39-E39)+#REF!,IF(AND(H39="Déplacement",((D39-C39)+(F39-E39))&lt;I39),I39,IF(AND(H39="Déplacement",N39="Retour Chine",B39&lt;#REF!),(D39-C39)+(F39-E39)+#REF!,(D39-C39)+(F39-E39))))))))))))</f>
        <v>#REF!</v>
      </c>
      <c r="K39" s="147" t="e">
        <f>IF(L39&gt;0,#REF!-L39,0)</f>
        <v>#REF!</v>
      </c>
      <c r="L39" s="148" t="e">
        <f>IF(OR(H39="Recup"),#REF!-J39,#REF!)</f>
        <v>#REF!</v>
      </c>
      <c r="M39" s="199"/>
      <c r="N39" s="200"/>
      <c r="O39" s="149" t="e">
        <f t="shared" si="0"/>
        <v>#REF!</v>
      </c>
      <c r="P39" s="150" t="str">
        <f t="shared" si="1"/>
        <v/>
      </c>
      <c r="Q39" s="361"/>
      <c r="R39" s="381"/>
      <c r="S39" s="201"/>
      <c r="T39" s="384"/>
      <c r="U39" s="386"/>
      <c r="V39" s="97" t="s">
        <v>52</v>
      </c>
      <c r="W39" s="98" t="e">
        <f>IF(AND(G38="",(Y39-35)&gt;0),(Y39-35-W40-W41),IF(AND(G38="Enceinte",(Y39-35)&gt;0),(Y39-35-W40-W41),0))</f>
        <v>#REF!</v>
      </c>
      <c r="X39" s="99" t="s">
        <v>35</v>
      </c>
      <c r="Y39" s="100" t="e">
        <f>(SUM(J38:J44))*24-(SUM(O38:O44))*24</f>
        <v>#REF!</v>
      </c>
      <c r="Z39" s="101">
        <f>SUM(P38:P44)</f>
        <v>0</v>
      </c>
      <c r="AA39" s="91"/>
      <c r="AB39" s="174" t="s">
        <v>35</v>
      </c>
      <c r="AC39" s="152" t="e">
        <f t="shared" si="3"/>
        <v>#REF!</v>
      </c>
    </row>
    <row r="40" spans="1:29" ht="30.75" hidden="1" thickBot="1" x14ac:dyDescent="0.3">
      <c r="A40" s="143" t="s">
        <v>53</v>
      </c>
      <c r="B40" s="144">
        <v>43117</v>
      </c>
      <c r="C40" s="195"/>
      <c r="D40" s="196"/>
      <c r="E40" s="196"/>
      <c r="F40" s="197"/>
      <c r="G40" s="378"/>
      <c r="H40" s="198" t="s">
        <v>44</v>
      </c>
      <c r="I40" s="146" t="e">
        <f>IF(H40="Normal",#REF!,IF(H40="Recup",#REF!,IF(H40="CP journée",#REF!,IF(H40="Enceinte",#REF!,IF(H40="temps partiel",#REF!,IF(H40="Sans solde",#REF!,IF(H40="Arrêt",#REF!,IF(H40="CP matin",#REF!,IF(H40="Déplacement",#REF!,IF(H40="CP Après-midi",#REF!,IF(H40="Férié",#REF!,IF(H40="Maternité",#REF!,0))))))))))))</f>
        <v>#REF!</v>
      </c>
      <c r="J40" s="145" t="e">
        <f>IF(H40="Demi CP",I40,IF(AND(H40="Déplacement",N40="Arrivée Chine",B40&gt;=#REF!,B40&lt;=#REF!),(D40-C40)+(F40-E40)-#REF!,IF(AND(H40="Déplacement",N40="Arrivée Chine",B40&gt;#REF!,B40&lt;#REF!),(D40-C40)+(F40-E40)-#REF!,IF(AND(H40="Déplacement",N40="Arrivée Chine",B40&gt;#REF!),(D40-C40)+(F40-E40)-#REF!,IF(AND(H40="Déplacement",((D40-C40)+(F40-E40))&lt;I40),I40,IF(AND(H40="Déplacement",N40="Arrivée Chine",B40&lt;#REF!),(D40-C40)+(F40-E40)-#REF!,IF(AND(H40="Déplacement",N40="Retour Chine",B40&gt;=#REF!,B40&lt;=#REF!),(D40-C40)+(F40-E40)+#REF!,IF(AND(H40="Déplacement",N40="Retour Chine",B40&gt;#REF!,B40&lt;#REF!),(D40-C40)+(F40-E40)+#REF!,IF(AND(H40="Déplacement",N40="Retour Chine",B40&gt;#REF!),(D40-C40)+(F40-E40)+#REF!,IF(AND(H40="Déplacement",((D40-C40)+(F40-E40))&lt;I40),I40,IF(AND(H40="Déplacement",N40="Retour Chine",B40&lt;#REF!),(D40-C40)+(F40-E40)+#REF!,(D40-C40)+(F40-E40))))))))))))</f>
        <v>#REF!</v>
      </c>
      <c r="K40" s="153" t="e">
        <f>IF(L40&gt;0,#REF!-L40,0)</f>
        <v>#REF!</v>
      </c>
      <c r="L40" s="154" t="e">
        <f>IF(OR(H40="Recup"),#REF!-J40,#REF!)</f>
        <v>#REF!</v>
      </c>
      <c r="M40" s="199"/>
      <c r="N40" s="200"/>
      <c r="O40" s="149" t="e">
        <f t="shared" si="0"/>
        <v>#REF!</v>
      </c>
      <c r="P40" s="150" t="str">
        <f t="shared" si="1"/>
        <v/>
      </c>
      <c r="Q40" s="361"/>
      <c r="R40" s="381"/>
      <c r="S40" s="201"/>
      <c r="T40" s="384"/>
      <c r="U40" s="386"/>
      <c r="V40" s="104">
        <v>0.5</v>
      </c>
      <c r="W40" s="98" t="e">
        <f>IF((Y39-43)&lt;0,0,(Y39-43))</f>
        <v>#REF!</v>
      </c>
      <c r="X40" s="105" t="s">
        <v>54</v>
      </c>
      <c r="Y40" s="106" t="e">
        <f>(Y39-Y38)-J44*24</f>
        <v>#REF!</v>
      </c>
      <c r="Z40" s="107" t="s">
        <v>55</v>
      </c>
      <c r="AA40" s="91"/>
      <c r="AB40" s="174" t="s">
        <v>54</v>
      </c>
      <c r="AC40" s="152" t="e">
        <f t="shared" si="3"/>
        <v>#REF!</v>
      </c>
    </row>
    <row r="41" spans="1:29" ht="15.75" hidden="1" thickBot="1" x14ac:dyDescent="0.3">
      <c r="A41" s="143" t="s">
        <v>56</v>
      </c>
      <c r="B41" s="144">
        <v>43118</v>
      </c>
      <c r="C41" s="195"/>
      <c r="D41" s="196"/>
      <c r="E41" s="196"/>
      <c r="F41" s="197"/>
      <c r="G41" s="378"/>
      <c r="H41" s="202" t="s">
        <v>44</v>
      </c>
      <c r="I41" s="146" t="e">
        <f>IF(H41="Normal",#REF!,IF(H41="Recup",#REF!,IF(H41="CP journée",#REF!,IF(H41="Enceinte",#REF!,IF(H41="temps partiel",#REF!,IF(H41="Sans solde",#REF!,IF(H41="Arrêt",#REF!,IF(H41="CP matin",#REF!,IF(H41="Déplacement",#REF!,IF(H41="CP Après-midi",#REF!,IF(H41="Férié",#REF!,IF(H41="Maternité",#REF!,0))))))))))))</f>
        <v>#REF!</v>
      </c>
      <c r="J41" s="145" t="e">
        <f>IF(H41="Demi CP",I41,IF(AND(H41="Déplacement",N41="Arrivée Chine",B41&gt;=#REF!,B41&lt;=#REF!),(D41-C41)+(F41-E41)-#REF!,IF(AND(H41="Déplacement",N41="Arrivée Chine",B41&gt;#REF!,B41&lt;#REF!),(D41-C41)+(F41-E41)-#REF!,IF(AND(H41="Déplacement",N41="Arrivée Chine",B41&gt;#REF!),(D41-C41)+(F41-E41)-#REF!,IF(AND(H41="Déplacement",((D41-C41)+(F41-E41))&lt;I41),I41,IF(AND(H41="Déplacement",N41="Arrivée Chine",B41&lt;#REF!),(D41-C41)+(F41-E41)-#REF!,IF(AND(H41="Déplacement",N41="Retour Chine",B41&gt;=#REF!,B41&lt;=#REF!),(D41-C41)+(F41-E41)+#REF!,IF(AND(H41="Déplacement",N41="Retour Chine",B41&gt;#REF!,B41&lt;#REF!),(D41-C41)+(F41-E41)+#REF!,IF(AND(H41="Déplacement",N41="Retour Chine",B41&gt;#REF!),(D41-C41)+(F41-E41)+#REF!,IF(AND(H41="Déplacement",((D41-C41)+(F41-E41))&lt;I41),I41,IF(AND(H41="Déplacement",N41="Retour Chine",B41&lt;#REF!),(D41-C41)+(F41-E41)+#REF!,(D41-C41)+(F41-E41))))))))))))</f>
        <v>#REF!</v>
      </c>
      <c r="K41" s="156" t="e">
        <f>IF(L41&gt;0,#REF!-L41,0)</f>
        <v>#REF!</v>
      </c>
      <c r="L41" s="157" t="e">
        <f>IF(OR(H41="Recup"),#REF!-J41,#REF!)</f>
        <v>#REF!</v>
      </c>
      <c r="M41" s="199"/>
      <c r="N41" s="200"/>
      <c r="O41" s="149" t="e">
        <f t="shared" si="0"/>
        <v>#REF!</v>
      </c>
      <c r="P41" s="150" t="str">
        <f t="shared" si="1"/>
        <v/>
      </c>
      <c r="Q41" s="361"/>
      <c r="R41" s="381"/>
      <c r="S41" s="201"/>
      <c r="T41" s="384"/>
      <c r="U41" s="386"/>
      <c r="V41" s="110">
        <v>1</v>
      </c>
      <c r="W41" s="98" t="e">
        <f>IF(M44="",J44*24,0)</f>
        <v>#REF!</v>
      </c>
      <c r="X41" s="111" t="s">
        <v>57</v>
      </c>
      <c r="Y41" s="112">
        <f>COUNTIF(H38:H42,"Arrêt")</f>
        <v>0</v>
      </c>
      <c r="Z41" s="107">
        <f>COUNTIF(H38:H42,"Férié")</f>
        <v>0</v>
      </c>
      <c r="AA41" s="91"/>
      <c r="AB41" s="175" t="s">
        <v>57</v>
      </c>
      <c r="AC41" s="152">
        <f t="shared" si="3"/>
        <v>0</v>
      </c>
    </row>
    <row r="42" spans="1:29" ht="15.75" hidden="1" thickBot="1" x14ac:dyDescent="0.3">
      <c r="A42" s="143" t="s">
        <v>58</v>
      </c>
      <c r="B42" s="144">
        <v>43119</v>
      </c>
      <c r="C42" s="195"/>
      <c r="D42" s="196"/>
      <c r="E42" s="196"/>
      <c r="F42" s="197"/>
      <c r="G42" s="378"/>
      <c r="H42" s="198" t="s">
        <v>44</v>
      </c>
      <c r="I42" s="146" t="e">
        <f>IF(H42="Normal",#REF!,IF(H42="Recup",#REF!,IF(H42="CP journée",#REF!,IF(H42="Enceinte",#REF!,IF(H42="temps partiel",#REF!,IF(H42="Sans solde",#REF!,IF(H42="Arrêt",#REF!,IF(H42="CP matin",#REF!,IF(H42="Déplacement",#REF!,IF(H42="CP Après-midi",#REF!,IF(H42="Férié",#REF!,IF(H42="Maternité",#REF!,0))))))))))))</f>
        <v>#REF!</v>
      </c>
      <c r="J42" s="145" t="e">
        <f>IF(H42="Demi CP",I42,IF(AND(H42="Déplacement",N42="Arrivée Chine",B42&gt;=#REF!,B42&lt;=#REF!),(D42-C42)+(F42-E42)-#REF!,IF(AND(H42="Déplacement",N42="Arrivée Chine",B42&gt;#REF!,B42&lt;#REF!),(D42-C42)+(F42-E42)-#REF!,IF(AND(H42="Déplacement",N42="Arrivée Chine",B42&gt;#REF!),(D42-C42)+(F42-E42)-#REF!,IF(AND(H42="Déplacement",((D42-C42)+(F42-E42))&lt;I42),I42,IF(AND(H42="Déplacement",N42="Arrivée Chine",B42&lt;#REF!),(D42-C42)+(F42-E42)-#REF!,IF(AND(H42="Déplacement",N42="Retour Chine",B42&gt;=#REF!,B42&lt;=#REF!),(D42-C42)+(F42-E42)+#REF!,IF(AND(H42="Déplacement",N42="Retour Chine",B42&gt;#REF!,B42&lt;#REF!),(D42-C42)+(F42-E42)+#REF!,IF(AND(H42="Déplacement",N42="Retour Chine",B42&gt;#REF!),(D42-C42)+(F42-E42)+#REF!,IF(AND(H42="Déplacement",((D42-C42)+(F42-E42))&lt;I42),I42,IF(AND(H42="Déplacement",N42="Retour Chine",B42&lt;#REF!),(D42-C42)+(F42-E42)+#REF!,(D42-C42)+(F42-E42))))))))))))</f>
        <v>#REF!</v>
      </c>
      <c r="K42" s="153" t="e">
        <f>IF(L42&gt;0,#REF!-L42,0)</f>
        <v>#REF!</v>
      </c>
      <c r="L42" s="154" t="e">
        <f>IF(OR(H42="Recup"),#REF!-J42,#REF!)</f>
        <v>#REF!</v>
      </c>
      <c r="M42" s="199"/>
      <c r="N42" s="200"/>
      <c r="O42" s="149" t="e">
        <f t="shared" si="0"/>
        <v>#REF!</v>
      </c>
      <c r="P42" s="150" t="str">
        <f t="shared" si="1"/>
        <v/>
      </c>
      <c r="Q42" s="361"/>
      <c r="R42" s="381"/>
      <c r="S42" s="201"/>
      <c r="T42" s="384"/>
      <c r="U42" s="386"/>
      <c r="V42" s="113" t="s">
        <v>3</v>
      </c>
      <c r="W42" s="114" t="e">
        <f>IF(G38="Enceinte",(SUM(L38:L42))-COUNTIF(H38:H42,"Recup")*#REF!,SUM(L38:L42))</f>
        <v>#REF!</v>
      </c>
      <c r="X42" s="115" t="s">
        <v>59</v>
      </c>
      <c r="Y42" s="116">
        <f>COUNTIF(H38:H42,"sans solde")</f>
        <v>0</v>
      </c>
      <c r="Z42" s="328" t="s">
        <v>148</v>
      </c>
      <c r="AA42" s="91"/>
      <c r="AB42" s="176" t="s">
        <v>59</v>
      </c>
      <c r="AC42" s="152">
        <f t="shared" si="3"/>
        <v>0</v>
      </c>
    </row>
    <row r="43" spans="1:29" ht="15.75" hidden="1" thickBot="1" x14ac:dyDescent="0.3">
      <c r="A43" s="143" t="s">
        <v>60</v>
      </c>
      <c r="B43" s="144">
        <v>43120</v>
      </c>
      <c r="C43" s="203"/>
      <c r="D43" s="204"/>
      <c r="E43" s="204"/>
      <c r="F43" s="205"/>
      <c r="G43" s="378"/>
      <c r="H43" s="206"/>
      <c r="I43" s="146">
        <f>IF(H43="Normal",#REF!,IF(H43="Recup",#REF!,IF(H43="CP journée",#REF!,IF(H43="Enceinte",#REF!,IF(H43="temps partiel",#REF!,IF(H43="Sans solde",#REF!,IF(H43="Arrêt",#REF!,IF(H43="CP matin",#REF!,IF(H43="Déplacement",#REF!,IF(H43="CP Après-midi",#REF!,IF(H43="Férié",#REF!,IF(H43="Maternité",#REF!,0))))))))))))</f>
        <v>0</v>
      </c>
      <c r="J43" s="145" t="e">
        <f>IF(H43="Demi CP",I43,IF(AND(H43="Déplacement",N43="Arrivée Chine",B43&gt;=#REF!,B43&lt;=#REF!),(D43-C43)+(F43-E43)-#REF!,IF(AND(H43="Déplacement",N43="Arrivée Chine",B43&gt;#REF!,B43&lt;#REF!),(D43-C43)+(F43-E43)-#REF!,IF(AND(H43="Déplacement",N43="Arrivée Chine",B43&gt;#REF!),(D43-C43)+(F43-E43)-#REF!,IF(AND(H43="Déplacement",((D43-C43)+(F43-E43))&lt;I43),I43,IF(AND(H43="Déplacement",N43="Arrivée Chine",B43&lt;#REF!),(D43-C43)+(F43-E43)-#REF!,IF(AND(H43="Déplacement",N43="Retour Chine",B43&gt;=#REF!,B43&lt;=#REF!),(D43-C43)+(F43-E43)+#REF!,IF(AND(H43="Déplacement",N43="Retour Chine",B43&gt;#REF!,B43&lt;#REF!),(D43-C43)+(F43-E43)+#REF!,IF(AND(H43="Déplacement",N43="Retour Chine",B43&gt;#REF!),(D43-C43)+(F43-E43)+#REF!,IF(AND(H43="Déplacement",((D43-C43)+(F43-E43))&lt;I43),I43,IF(AND(H43="Déplacement",N43="Retour Chine",B43&lt;#REF!),(D43-C43)+(F43-E43)+#REF!,(D43-C43)+(F43-E43))))))))))))</f>
        <v>#REF!</v>
      </c>
      <c r="K43" s="161" t="e">
        <f>IF(L43&gt;0,#REF!-L43,0)</f>
        <v>#REF!</v>
      </c>
      <c r="L43" s="162" t="e">
        <f>IF(OR(H43="Recup"),#REF!-J43,#REF!)</f>
        <v>#REF!</v>
      </c>
      <c r="M43" s="199"/>
      <c r="N43" s="200"/>
      <c r="O43" s="149" t="e">
        <f t="shared" si="0"/>
        <v>#REF!</v>
      </c>
      <c r="P43" s="150" t="str">
        <f t="shared" si="1"/>
        <v/>
      </c>
      <c r="Q43" s="361"/>
      <c r="R43" s="381"/>
      <c r="S43" s="201"/>
      <c r="T43" s="384"/>
      <c r="U43" s="386"/>
      <c r="V43" s="119" t="s">
        <v>61</v>
      </c>
      <c r="W43" s="120" t="e">
        <f>IF(AND(G38="Temps partiel",Y40&gt;0),Y40-W44-W40-W41,0)</f>
        <v>#REF!</v>
      </c>
      <c r="X43" s="121" t="s">
        <v>62</v>
      </c>
      <c r="Y43" s="122">
        <f>COUNTIF(H38:H42,"CP journée")+(COUNTIF(H38:H42,"CP matin"))/2+(COUNTIF(H38:H42,"CP Après-midi"))/2</f>
        <v>0</v>
      </c>
      <c r="Z43" s="329"/>
      <c r="AA43" s="91"/>
      <c r="AB43" s="177" t="s">
        <v>62</v>
      </c>
      <c r="AC43" s="152">
        <f t="shared" si="3"/>
        <v>0</v>
      </c>
    </row>
    <row r="44" spans="1:29" ht="45.75" hidden="1" thickBot="1" x14ac:dyDescent="0.3">
      <c r="A44" s="164" t="s">
        <v>64</v>
      </c>
      <c r="B44" s="165">
        <v>43121</v>
      </c>
      <c r="C44" s="207"/>
      <c r="D44" s="208"/>
      <c r="E44" s="208"/>
      <c r="F44" s="209"/>
      <c r="G44" s="379"/>
      <c r="H44" s="210"/>
      <c r="I44" s="166">
        <f>IF(H44="Normal",#REF!,IF(H44="Recup",#REF!,IF(H44="CP journée",#REF!,IF(H44="Enceinte",#REF!,IF(H44="temps partiel",#REF!,IF(H44="Sans solde",#REF!,IF(H44="Arrêt",#REF!,IF(H44="CP matin",#REF!,IF(H44="Déplacement",#REF!,IF(H44="CP Après-midi",#REF!,IF(H44="Férié",#REF!,IF(H44="Maternité",#REF!,0))))))))))))</f>
        <v>0</v>
      </c>
      <c r="J44" s="167" t="e">
        <f>IF(H44="Demi CP",I44,IF(AND(H44="Déplacement",N44="Arrivée Chine",B44&gt;=#REF!,B44&lt;=#REF!),(D44-C44)+(F44-E44)-#REF!,IF(AND(H44="Déplacement",N44="Arrivée Chine",B44&gt;#REF!,B44&lt;#REF!),(D44-C44)+(F44-E44)-#REF!,IF(AND(H44="Déplacement",N44="Arrivée Chine",B44&gt;#REF!),(D44-C44)+(F44-E44)-#REF!,IF(AND(H44="Déplacement",((D44-C44)+(F44-E44))&lt;I44),I44,IF(AND(H44="Déplacement",N44="Arrivée Chine",B44&lt;#REF!),(D44-C44)+(F44-E44)-#REF!,IF(AND(H44="Déplacement",N44="Retour Chine",B44&gt;=#REF!,B44&lt;=#REF!),(D44-C44)+(F44-E44)+#REF!,IF(AND(H44="Déplacement",N44="Retour Chine",B44&gt;#REF!,B44&lt;#REF!),(D44-C44)+(F44-E44)+#REF!,IF(AND(H44="Déplacement",N44="Retour Chine",B44&gt;#REF!),(D44-C44)+(F44-E44)+#REF!,IF(AND(H44="Déplacement",((D44-C44)+(F44-E44))&lt;I44),I44,IF(AND(H44="Déplacement",N44="Retour Chine",B44&lt;#REF!),(D44-C44)+(F44-E44)+#REF!,(D44-C44)+(F44-E44))))))))))))</f>
        <v>#REF!</v>
      </c>
      <c r="K44" s="168" t="e">
        <f>IF(L44&gt;0,#REF!-L44,0)</f>
        <v>#REF!</v>
      </c>
      <c r="L44" s="169" t="e">
        <f>IF(OR(H44="Recup"),#REF!-J44,#REF!)</f>
        <v>#REF!</v>
      </c>
      <c r="M44" s="211"/>
      <c r="N44" s="212"/>
      <c r="O44" s="170" t="e">
        <f t="shared" si="0"/>
        <v>#REF!</v>
      </c>
      <c r="P44" s="171" t="str">
        <f t="shared" si="1"/>
        <v/>
      </c>
      <c r="Q44" s="362"/>
      <c r="R44" s="382"/>
      <c r="S44" s="213"/>
      <c r="T44" s="384"/>
      <c r="U44" s="387"/>
      <c r="V44" s="129" t="s">
        <v>65</v>
      </c>
      <c r="W44" s="130" t="e">
        <f>IF(AND(G38="Temps partiel",Y40&gt;3),Y40-3-W40-W41,0)</f>
        <v>#REF!</v>
      </c>
      <c r="X44" s="131" t="s">
        <v>66</v>
      </c>
      <c r="Y44" s="132" t="e">
        <f>W38+(W39*1.25)+(W40*1.5)+(W41*2)+(W43*1.1)+(W44*1.25)</f>
        <v>#REF!</v>
      </c>
      <c r="Z44" s="294" t="e">
        <f>IF(SUM(J38:J44)*24-SUM(I38:I44)*24&lt;0,(SUM(J38:J44)*24-SUM(I38:I44)*24),0)</f>
        <v>#REF!</v>
      </c>
      <c r="AA44" s="91"/>
      <c r="AB44" s="178" t="s">
        <v>50</v>
      </c>
      <c r="AC44" s="152">
        <f>Z53+Z25+Z32+Z39+Z46</f>
        <v>0</v>
      </c>
    </row>
    <row r="45" spans="1:29" ht="45.75" hidden="1" thickBot="1" x14ac:dyDescent="0.3">
      <c r="A45" s="133" t="s">
        <v>43</v>
      </c>
      <c r="B45" s="134">
        <v>43122</v>
      </c>
      <c r="C45" s="188"/>
      <c r="D45" s="189"/>
      <c r="E45" s="189"/>
      <c r="F45" s="190"/>
      <c r="G45" s="377"/>
      <c r="H45" s="191" t="s">
        <v>44</v>
      </c>
      <c r="I45" s="136" t="e">
        <f>IF(H45="Normal",#REF!,IF(H45="Recup",#REF!,IF(H45="CP journée",#REF!,IF(H45="Enceinte",#REF!,IF(H45="temps partiel",#REF!,IF(H45="Sans solde",#REF!,IF(H45="Arrêt",#REF!,IF(H45="CP matin",#REF!,IF(H45="Déplacement",#REF!,IF(H45="CP Après-midi",#REF!,IF(H45="Férié",#REF!,IF(H45="Maternité",#REF!,0))))))))))))</f>
        <v>#REF!</v>
      </c>
      <c r="J45" s="135" t="e">
        <f>IF(H45="Demi CP",I45,IF(AND(H45="Déplacement",N45="Arrivée Chine",B45&gt;=#REF!,B45&lt;=#REF!),(D45-C45)+(F45-E45)-#REF!,IF(AND(H45="Déplacement",N45="Arrivée Chine",B45&gt;#REF!,B45&lt;#REF!),(D45-C45)+(F45-E45)-#REF!,IF(AND(H45="Déplacement",N45="Arrivée Chine",B45&gt;#REF!),(D45-C45)+(F45-E45)-#REF!,IF(AND(H45="Déplacement",((D45-C45)+(F45-E45))&lt;I45),I45,IF(AND(H45="Déplacement",N45="Arrivée Chine",B45&lt;#REF!),(D45-C45)+(F45-E45)-#REF!,IF(AND(H45="Déplacement",N45="Retour Chine",B45&gt;=#REF!,B45&lt;=#REF!),(D45-C45)+(F45-E45)+#REF!,IF(AND(H45="Déplacement",N45="Retour Chine",B45&gt;#REF!,B45&lt;#REF!),(D45-C45)+(F45-E45)+#REF!,IF(AND(H45="Déplacement",N45="Retour Chine",B45&gt;#REF!),(D45-C45)+(F45-E45)+#REF!,IF(AND(H45="Déplacement",((D45-C45)+(F45-E45))&lt;I45),I45,IF(AND(H45="Déplacement",N45="Retour Chine",B45&lt;#REF!),(D45-C45)+(F45-E45)+#REF!,(D45-C45)+(F45-E45))))))))))))</f>
        <v>#REF!</v>
      </c>
      <c r="K45" s="137" t="e">
        <f>IF(L45&gt;0,#REF!-L45,0)</f>
        <v>#REF!</v>
      </c>
      <c r="L45" s="138" t="e">
        <f>IF(OR(H45="Recup"),#REF!-J45,#REF!)</f>
        <v>#REF!</v>
      </c>
      <c r="M45" s="192"/>
      <c r="N45" s="193"/>
      <c r="O45" s="139" t="e">
        <f t="shared" si="0"/>
        <v>#REF!</v>
      </c>
      <c r="P45" s="140" t="str">
        <f t="shared" si="1"/>
        <v/>
      </c>
      <c r="Q45" s="391" t="s">
        <v>45</v>
      </c>
      <c r="R45" s="380" t="s">
        <v>46</v>
      </c>
      <c r="S45" s="194"/>
      <c r="T45" s="383" t="s">
        <v>47</v>
      </c>
      <c r="U45" s="385" t="s">
        <v>69</v>
      </c>
      <c r="V45" s="86" t="s">
        <v>49</v>
      </c>
      <c r="W45" s="87" t="e">
        <f>IF(AND(G45="",(Y47)&gt;0),Y47-W46-W47,IF(AND(G45="Enceinte",(Y47)&gt;0),Y47-W46-W47,0))</f>
        <v>#REF!</v>
      </c>
      <c r="X45" s="88" t="s">
        <v>34</v>
      </c>
      <c r="Y45" s="89" t="e">
        <f>(SUM(I45:I49)*24+SUM(K45:K49)*24)</f>
        <v>#REF!</v>
      </c>
      <c r="Z45" s="90" t="s">
        <v>50</v>
      </c>
      <c r="AA45" s="91"/>
      <c r="AB45" s="179"/>
      <c r="AC45" s="179"/>
    </row>
    <row r="46" spans="1:29" ht="15.75" hidden="1" thickBot="1" x14ac:dyDescent="0.3">
      <c r="A46" s="143" t="s">
        <v>51</v>
      </c>
      <c r="B46" s="144">
        <v>43123</v>
      </c>
      <c r="C46" s="195"/>
      <c r="D46" s="196"/>
      <c r="E46" s="196"/>
      <c r="F46" s="197"/>
      <c r="G46" s="378"/>
      <c r="H46" s="198" t="s">
        <v>44</v>
      </c>
      <c r="I46" s="146" t="e">
        <f>IF(H46="Normal",#REF!,IF(H46="Recup",#REF!,IF(H46="CP journée",#REF!,IF(H46="Enceinte",#REF!,IF(H46="temps partiel",#REF!,IF(H46="Sans solde",#REF!,IF(H46="Arrêt",#REF!,IF(H46="CP matin",#REF!,IF(H46="Déplacement",#REF!,IF(H46="CP Après-midi",#REF!,IF(H46="Férié",#REF!,IF(H46="Maternité",#REF!,0))))))))))))</f>
        <v>#REF!</v>
      </c>
      <c r="J46" s="145" t="e">
        <f>IF(H46="Demi CP",I46,IF(AND(H46="Déplacement",N46="Arrivée Chine",B46&gt;=#REF!,B46&lt;=#REF!),(D46-C46)+(F46-E46)-#REF!,IF(AND(H46="Déplacement",N46="Arrivée Chine",B46&gt;#REF!,B46&lt;#REF!),(D46-C46)+(F46-E46)-#REF!,IF(AND(H46="Déplacement",N46="Arrivée Chine",B46&gt;#REF!),(D46-C46)+(F46-E46)-#REF!,IF(AND(H46="Déplacement",((D46-C46)+(F46-E46))&lt;I46),I46,IF(AND(H46="Déplacement",N46="Arrivée Chine",B46&lt;#REF!),(D46-C46)+(F46-E46)-#REF!,IF(AND(H46="Déplacement",N46="Retour Chine",B46&gt;=#REF!,B46&lt;=#REF!),(D46-C46)+(F46-E46)+#REF!,IF(AND(H46="Déplacement",N46="Retour Chine",B46&gt;#REF!,B46&lt;#REF!),(D46-C46)+(F46-E46)+#REF!,IF(AND(H46="Déplacement",N46="Retour Chine",B46&gt;#REF!),(D46-C46)+(F46-E46)+#REF!,IF(AND(H46="Déplacement",((D46-C46)+(F46-E46))&lt;I46),I46,IF(AND(H46="Déplacement",N46="Retour Chine",B46&lt;#REF!),(D46-C46)+(F46-E46)+#REF!,(D46-C46)+(F46-E46))))))))))))</f>
        <v>#REF!</v>
      </c>
      <c r="K46" s="147" t="e">
        <f>IF(L46&gt;0,#REF!-L46,0)</f>
        <v>#REF!</v>
      </c>
      <c r="L46" s="148" t="e">
        <f>IF(OR(H46="Recup"),#REF!-J46,#REF!)</f>
        <v>#REF!</v>
      </c>
      <c r="M46" s="199"/>
      <c r="N46" s="200"/>
      <c r="O46" s="149" t="e">
        <f t="shared" si="0"/>
        <v>#REF!</v>
      </c>
      <c r="P46" s="150" t="str">
        <f t="shared" si="1"/>
        <v/>
      </c>
      <c r="Q46" s="361"/>
      <c r="R46" s="381"/>
      <c r="S46" s="201"/>
      <c r="T46" s="384"/>
      <c r="U46" s="386"/>
      <c r="V46" s="97" t="s">
        <v>52</v>
      </c>
      <c r="W46" s="98" t="e">
        <f>IF(AND(G45="",(Y46-35)&gt;0),(Y46-35-W47-W48),IF(AND(G45="Enceinte",(Y46-35)&gt;0),(Y46-35-W47-W48),0))</f>
        <v>#REF!</v>
      </c>
      <c r="X46" s="99" t="s">
        <v>35</v>
      </c>
      <c r="Y46" s="100" t="e">
        <f>(SUM(J45:J51))*24-(SUM(O45:O51))*24</f>
        <v>#REF!</v>
      </c>
      <c r="Z46" s="101">
        <f>SUM(P45:P51)</f>
        <v>0</v>
      </c>
      <c r="AA46" s="91"/>
      <c r="AB46" s="394" t="s">
        <v>70</v>
      </c>
      <c r="AC46" s="392" t="e">
        <f>Y30+Y37+Y44+Y51+Y58</f>
        <v>#REF!</v>
      </c>
    </row>
    <row r="47" spans="1:29" ht="15.75" hidden="1" thickBot="1" x14ac:dyDescent="0.3">
      <c r="A47" s="143" t="s">
        <v>53</v>
      </c>
      <c r="B47" s="144">
        <v>43124</v>
      </c>
      <c r="C47" s="195"/>
      <c r="D47" s="196"/>
      <c r="E47" s="196"/>
      <c r="F47" s="197"/>
      <c r="G47" s="378"/>
      <c r="H47" s="198" t="s">
        <v>44</v>
      </c>
      <c r="I47" s="146" t="e">
        <f>IF(H47="Normal",#REF!,IF(H47="Recup",#REF!,IF(H47="CP journée",#REF!,IF(H47="Enceinte",#REF!,IF(H47="temps partiel",#REF!,IF(H47="Sans solde",#REF!,IF(H47="Arrêt",#REF!,IF(H47="CP matin",#REF!,IF(H47="Déplacement",#REF!,IF(H47="CP Après-midi",#REF!,IF(H47="Férié",#REF!,IF(H47="Maternité",#REF!,0))))))))))))</f>
        <v>#REF!</v>
      </c>
      <c r="J47" s="145" t="e">
        <f>IF(H47="Demi CP",I47,IF(AND(H47="Déplacement",N47="Arrivée Chine",B47&gt;=#REF!,B47&lt;=#REF!),(D47-C47)+(F47-E47)-#REF!,IF(AND(H47="Déplacement",N47="Arrivée Chine",B47&gt;#REF!,B47&lt;#REF!),(D47-C47)+(F47-E47)-#REF!,IF(AND(H47="Déplacement",N47="Arrivée Chine",B47&gt;#REF!),(D47-C47)+(F47-E47)-#REF!,IF(AND(H47="Déplacement",((D47-C47)+(F47-E47))&lt;I47),I47,IF(AND(H47="Déplacement",N47="Arrivée Chine",B47&lt;#REF!),(D47-C47)+(F47-E47)-#REF!,IF(AND(H47="Déplacement",N47="Retour Chine",B47&gt;=#REF!,B47&lt;=#REF!),(D47-C47)+(F47-E47)+#REF!,IF(AND(H47="Déplacement",N47="Retour Chine",B47&gt;#REF!,B47&lt;#REF!),(D47-C47)+(F47-E47)+#REF!,IF(AND(H47="Déplacement",N47="Retour Chine",B47&gt;#REF!),(D47-C47)+(F47-E47)+#REF!,IF(AND(H47="Déplacement",((D47-C47)+(F47-E47))&lt;I47),I47,IF(AND(H47="Déplacement",N47="Retour Chine",B47&lt;#REF!),(D47-C47)+(F47-E47)+#REF!,(D47-C47)+(F47-E47))))))))))))</f>
        <v>#REF!</v>
      </c>
      <c r="K47" s="153" t="e">
        <f>IF(L47&gt;0,#REF!-L47,0)</f>
        <v>#REF!</v>
      </c>
      <c r="L47" s="154" t="e">
        <f>IF(OR(H47="Recup"),#REF!-J47,#REF!)</f>
        <v>#REF!</v>
      </c>
      <c r="M47" s="199"/>
      <c r="N47" s="200"/>
      <c r="O47" s="149" t="e">
        <f t="shared" si="0"/>
        <v>#REF!</v>
      </c>
      <c r="P47" s="150" t="str">
        <f t="shared" si="1"/>
        <v/>
      </c>
      <c r="Q47" s="361"/>
      <c r="R47" s="381"/>
      <c r="S47" s="201"/>
      <c r="T47" s="384"/>
      <c r="U47" s="386"/>
      <c r="V47" s="104">
        <v>0.5</v>
      </c>
      <c r="W47" s="98" t="e">
        <f>IF((Y46-43)&lt;0,0,(Y46-43))</f>
        <v>#REF!</v>
      </c>
      <c r="X47" s="105" t="s">
        <v>54</v>
      </c>
      <c r="Y47" s="106" t="e">
        <f>(Y46-Y45)-J51*24</f>
        <v>#REF!</v>
      </c>
      <c r="Z47" s="107" t="s">
        <v>55</v>
      </c>
      <c r="AA47" s="91"/>
      <c r="AB47" s="395"/>
      <c r="AC47" s="393"/>
    </row>
    <row r="48" spans="1:29" ht="15.75" hidden="1" thickBot="1" x14ac:dyDescent="0.3">
      <c r="A48" s="143" t="s">
        <v>56</v>
      </c>
      <c r="B48" s="144">
        <v>43125</v>
      </c>
      <c r="C48" s="195"/>
      <c r="D48" s="196"/>
      <c r="E48" s="196"/>
      <c r="F48" s="197"/>
      <c r="G48" s="378"/>
      <c r="H48" s="202" t="s">
        <v>44</v>
      </c>
      <c r="I48" s="146" t="e">
        <f>IF(H48="Normal",#REF!,IF(H48="Recup",#REF!,IF(H48="CP journée",#REF!,IF(H48="Enceinte",#REF!,IF(H48="temps partiel",#REF!,IF(H48="Sans solde",#REF!,IF(H48="Arrêt",#REF!,IF(H48="CP matin",#REF!,IF(H48="Déplacement",#REF!,IF(H48="CP Après-midi",#REF!,IF(H48="Férié",#REF!,IF(H48="Maternité",#REF!,0))))))))))))</f>
        <v>#REF!</v>
      </c>
      <c r="J48" s="145" t="e">
        <f>IF(H48="Demi CP",I48,IF(AND(H48="Déplacement",N48="Arrivée Chine",B48&gt;=#REF!,B48&lt;=#REF!),(D48-C48)+(F48-E48)-#REF!,IF(AND(H48="Déplacement",N48="Arrivée Chine",B48&gt;#REF!,B48&lt;#REF!),(D48-C48)+(F48-E48)-#REF!,IF(AND(H48="Déplacement",N48="Arrivée Chine",B48&gt;#REF!),(D48-C48)+(F48-E48)-#REF!,IF(AND(H48="Déplacement",((D48-C48)+(F48-E48))&lt;I48),I48,IF(AND(H48="Déplacement",N48="Arrivée Chine",B48&lt;#REF!),(D48-C48)+(F48-E48)-#REF!,IF(AND(H48="Déplacement",N48="Retour Chine",B48&gt;=#REF!,B48&lt;=#REF!),(D48-C48)+(F48-E48)+#REF!,IF(AND(H48="Déplacement",N48="Retour Chine",B48&gt;#REF!,B48&lt;#REF!),(D48-C48)+(F48-E48)+#REF!,IF(AND(H48="Déplacement",N48="Retour Chine",B48&gt;#REF!),(D48-C48)+(F48-E48)+#REF!,IF(AND(H48="Déplacement",((D48-C48)+(F48-E48))&lt;I48),I48,IF(AND(H48="Déplacement",N48="Retour Chine",B48&lt;#REF!),(D48-C48)+(F48-E48)+#REF!,(D48-C48)+(F48-E48))))))))))))</f>
        <v>#REF!</v>
      </c>
      <c r="K48" s="156" t="e">
        <f>IF(L48&gt;0,#REF!-L48,0)</f>
        <v>#REF!</v>
      </c>
      <c r="L48" s="157" t="e">
        <f>IF(OR(H48="Recup"),#REF!-J48,#REF!)</f>
        <v>#REF!</v>
      </c>
      <c r="M48" s="199"/>
      <c r="N48" s="200"/>
      <c r="O48" s="149" t="e">
        <f t="shared" si="0"/>
        <v>#REF!</v>
      </c>
      <c r="P48" s="150" t="str">
        <f t="shared" si="1"/>
        <v/>
      </c>
      <c r="Q48" s="361"/>
      <c r="R48" s="381"/>
      <c r="S48" s="201"/>
      <c r="T48" s="384"/>
      <c r="U48" s="386"/>
      <c r="V48" s="110">
        <v>1</v>
      </c>
      <c r="W48" s="98" t="e">
        <f>IF(M51="",J51*24,0)</f>
        <v>#REF!</v>
      </c>
      <c r="X48" s="111" t="s">
        <v>57</v>
      </c>
      <c r="Y48" s="112">
        <f>COUNTIF(H45:H49,"Arrêt")</f>
        <v>0</v>
      </c>
      <c r="Z48" s="107">
        <f>COUNTIF(H45:H49,"Férié")</f>
        <v>0</v>
      </c>
      <c r="AA48" s="91"/>
      <c r="AB48" s="41"/>
      <c r="AC48" s="41"/>
    </row>
    <row r="49" spans="1:29" ht="15.75" hidden="1" thickBot="1" x14ac:dyDescent="0.3">
      <c r="A49" s="143" t="s">
        <v>58</v>
      </c>
      <c r="B49" s="144">
        <v>43126</v>
      </c>
      <c r="C49" s="195"/>
      <c r="D49" s="196"/>
      <c r="E49" s="196"/>
      <c r="F49" s="197"/>
      <c r="G49" s="378"/>
      <c r="H49" s="198" t="s">
        <v>44</v>
      </c>
      <c r="I49" s="146" t="e">
        <f>IF(H49="Normal",#REF!,IF(H49="Recup",#REF!,IF(H49="CP journée",#REF!,IF(H49="Enceinte",#REF!,IF(H49="temps partiel",#REF!,IF(H49="Sans solde",#REF!,IF(H49="Arrêt",#REF!,IF(H49="CP matin",#REF!,IF(H49="Déplacement",#REF!,IF(H49="CP Après-midi",#REF!,IF(H49="Férié",#REF!,IF(H49="Maternité",#REF!,0))))))))))))</f>
        <v>#REF!</v>
      </c>
      <c r="J49" s="145" t="e">
        <f>IF(H49="Demi CP",I49,IF(AND(H49="Déplacement",N49="Arrivée Chine",B49&gt;=#REF!,B49&lt;=#REF!),(D49-C49)+(F49-E49)-#REF!,IF(AND(H49="Déplacement",N49="Arrivée Chine",B49&gt;#REF!,B49&lt;#REF!),(D49-C49)+(F49-E49)-#REF!,IF(AND(H49="Déplacement",N49="Arrivée Chine",B49&gt;#REF!),(D49-C49)+(F49-E49)-#REF!,IF(AND(H49="Déplacement",((D49-C49)+(F49-E49))&lt;I49),I49,IF(AND(H49="Déplacement",N49="Arrivée Chine",B49&lt;#REF!),(D49-C49)+(F49-E49)-#REF!,IF(AND(H49="Déplacement",N49="Retour Chine",B49&gt;=#REF!,B49&lt;=#REF!),(D49-C49)+(F49-E49)+#REF!,IF(AND(H49="Déplacement",N49="Retour Chine",B49&gt;#REF!,B49&lt;#REF!),(D49-C49)+(F49-E49)+#REF!,IF(AND(H49="Déplacement",N49="Retour Chine",B49&gt;#REF!),(D49-C49)+(F49-E49)+#REF!,IF(AND(H49="Déplacement",((D49-C49)+(F49-E49))&lt;I49),I49,IF(AND(H49="Déplacement",N49="Retour Chine",B49&lt;#REF!),(D49-C49)+(F49-E49)+#REF!,(D49-C49)+(F49-E49))))))))))))</f>
        <v>#REF!</v>
      </c>
      <c r="K49" s="153" t="e">
        <f>IF(L49&gt;0,#REF!-L49,0)</f>
        <v>#REF!</v>
      </c>
      <c r="L49" s="154" t="e">
        <f>IF(OR(H49="Recup"),#REF!-J49,#REF!)</f>
        <v>#REF!</v>
      </c>
      <c r="M49" s="199"/>
      <c r="N49" s="200"/>
      <c r="O49" s="149" t="e">
        <f t="shared" si="0"/>
        <v>#REF!</v>
      </c>
      <c r="P49" s="150" t="str">
        <f t="shared" si="1"/>
        <v/>
      </c>
      <c r="Q49" s="361"/>
      <c r="R49" s="381"/>
      <c r="S49" s="201"/>
      <c r="T49" s="384"/>
      <c r="U49" s="386"/>
      <c r="V49" s="113" t="s">
        <v>3</v>
      </c>
      <c r="W49" s="114" t="e">
        <f>IF(G45="Enceinte",(SUM(L45:L49))-COUNTIF(H45:H49,"Recup")*#REF!,SUM(L45:L49))</f>
        <v>#REF!</v>
      </c>
      <c r="X49" s="115" t="s">
        <v>59</v>
      </c>
      <c r="Y49" s="116">
        <f>COUNTIF(H45:H49,"sans solde")</f>
        <v>0</v>
      </c>
      <c r="Z49" s="328" t="s">
        <v>148</v>
      </c>
      <c r="AA49" s="91"/>
      <c r="AB49" s="41"/>
      <c r="AC49" s="41"/>
    </row>
    <row r="50" spans="1:29" ht="15.75" hidden="1" thickBot="1" x14ac:dyDescent="0.3">
      <c r="A50" s="143" t="s">
        <v>60</v>
      </c>
      <c r="B50" s="144">
        <v>43127</v>
      </c>
      <c r="C50" s="203"/>
      <c r="D50" s="204"/>
      <c r="E50" s="204"/>
      <c r="F50" s="205"/>
      <c r="G50" s="378"/>
      <c r="H50" s="206"/>
      <c r="I50" s="146">
        <f>IF(H50="Normal",#REF!,IF(H50="Recup",#REF!,IF(H50="CP journée",#REF!,IF(H50="Enceinte",#REF!,IF(H50="temps partiel",#REF!,IF(H50="Sans solde",#REF!,IF(H50="Arrêt",#REF!,IF(H50="CP matin",#REF!,IF(H50="Déplacement",#REF!,IF(H50="CP Après-midi",#REF!,IF(H50="Férié",#REF!,IF(H50="Maternité",#REF!,0))))))))))))</f>
        <v>0</v>
      </c>
      <c r="J50" s="145" t="e">
        <f>IF(H50="Demi CP",I50,IF(AND(H50="Déplacement",N50="Arrivée Chine",B50&gt;=#REF!,B50&lt;=#REF!),(D50-C50)+(F50-E50)-#REF!,IF(AND(H50="Déplacement",N50="Arrivée Chine",B50&gt;#REF!,B50&lt;#REF!),(D50-C50)+(F50-E50)-#REF!,IF(AND(H50="Déplacement",N50="Arrivée Chine",B50&gt;#REF!),(D50-C50)+(F50-E50)-#REF!,IF(AND(H50="Déplacement",((D50-C50)+(F50-E50))&lt;I50),I50,IF(AND(H50="Déplacement",N50="Arrivée Chine",B50&lt;#REF!),(D50-C50)+(F50-E50)-#REF!,IF(AND(H50="Déplacement",N50="Retour Chine",B50&gt;=#REF!,B50&lt;=#REF!),(D50-C50)+(F50-E50)+#REF!,IF(AND(H50="Déplacement",N50="Retour Chine",B50&gt;#REF!,B50&lt;#REF!),(D50-C50)+(F50-E50)+#REF!,IF(AND(H50="Déplacement",N50="Retour Chine",B50&gt;#REF!),(D50-C50)+(F50-E50)+#REF!,IF(AND(H50="Déplacement",((D50-C50)+(F50-E50))&lt;I50),I50,IF(AND(H50="Déplacement",N50="Retour Chine",B50&lt;#REF!),(D50-C50)+(F50-E50)+#REF!,(D50-C50)+(F50-E50))))))))))))</f>
        <v>#REF!</v>
      </c>
      <c r="K50" s="161" t="e">
        <f>IF(L50&gt;0,#REF!-L50,0)</f>
        <v>#REF!</v>
      </c>
      <c r="L50" s="162" t="e">
        <f>IF(OR(H50="Recup"),#REF!-J50,#REF!)</f>
        <v>#REF!</v>
      </c>
      <c r="M50" s="199"/>
      <c r="N50" s="200"/>
      <c r="O50" s="149" t="e">
        <f t="shared" si="0"/>
        <v>#REF!</v>
      </c>
      <c r="P50" s="150" t="str">
        <f t="shared" si="1"/>
        <v/>
      </c>
      <c r="Q50" s="361"/>
      <c r="R50" s="381"/>
      <c r="S50" s="201"/>
      <c r="T50" s="384"/>
      <c r="U50" s="386"/>
      <c r="V50" s="119" t="s">
        <v>61</v>
      </c>
      <c r="W50" s="120" t="e">
        <f>IF(AND(G45="Temps partiel",Y47&gt;0),Y47-W51-W47-W48,0)</f>
        <v>#REF!</v>
      </c>
      <c r="X50" s="121" t="s">
        <v>62</v>
      </c>
      <c r="Y50" s="122">
        <f>COUNTIF(H45:H49,"CP journée")+(COUNTIF(H45:H49,"CP matin"))/2+(COUNTIF(H45:H49,"CP Après-midi"))/2</f>
        <v>0</v>
      </c>
      <c r="Z50" s="329"/>
      <c r="AA50" s="91"/>
      <c r="AB50" s="41"/>
      <c r="AC50" s="41"/>
    </row>
    <row r="51" spans="1:29" ht="15.75" hidden="1" thickBot="1" x14ac:dyDescent="0.3">
      <c r="A51" s="164" t="s">
        <v>64</v>
      </c>
      <c r="B51" s="165">
        <v>43128</v>
      </c>
      <c r="C51" s="207"/>
      <c r="D51" s="208"/>
      <c r="E51" s="208"/>
      <c r="F51" s="209"/>
      <c r="G51" s="379"/>
      <c r="H51" s="210"/>
      <c r="I51" s="166">
        <f>IF(H51="Normal",#REF!,IF(H51="Recup",#REF!,IF(H51="CP journée",#REF!,IF(H51="Enceinte",#REF!,IF(H51="temps partiel",#REF!,IF(H51="Sans solde",#REF!,IF(H51="Arrêt",#REF!,IF(H51="CP matin",#REF!,IF(H51="Déplacement",#REF!,IF(H51="CP Après-midi",#REF!,IF(H51="Férié",#REF!,IF(H51="Maternité",#REF!,0))))))))))))</f>
        <v>0</v>
      </c>
      <c r="J51" s="167" t="e">
        <f>IF(H51="Demi CP",I51,IF(AND(H51="Déplacement",N51="Arrivée Chine",B51&gt;=#REF!,B51&lt;=#REF!),(D51-C51)+(F51-E51)-#REF!,IF(AND(H51="Déplacement",N51="Arrivée Chine",B51&gt;#REF!,B51&lt;#REF!),(D51-C51)+(F51-E51)-#REF!,IF(AND(H51="Déplacement",N51="Arrivée Chine",B51&gt;#REF!),(D51-C51)+(F51-E51)-#REF!,IF(AND(H51="Déplacement",((D51-C51)+(F51-E51))&lt;I51),I51,IF(AND(H51="Déplacement",N51="Arrivée Chine",B51&lt;#REF!),(D51-C51)+(F51-E51)-#REF!,IF(AND(H51="Déplacement",N51="Retour Chine",B51&gt;=#REF!,B51&lt;=#REF!),(D51-C51)+(F51-E51)+#REF!,IF(AND(H51="Déplacement",N51="Retour Chine",B51&gt;#REF!,B51&lt;#REF!),(D51-C51)+(F51-E51)+#REF!,IF(AND(H51="Déplacement",N51="Retour Chine",B51&gt;#REF!),(D51-C51)+(F51-E51)+#REF!,IF(AND(H51="Déplacement",((D51-C51)+(F51-E51))&lt;I51),I51,IF(AND(H51="Déplacement",N51="Retour Chine",B51&lt;#REF!),(D51-C51)+(F51-E51)+#REF!,(D51-C51)+(F51-E51))))))))))))</f>
        <v>#REF!</v>
      </c>
      <c r="K51" s="168" t="e">
        <f>IF(L51&gt;0,#REF!-L51,0)</f>
        <v>#REF!</v>
      </c>
      <c r="L51" s="169" t="e">
        <f>IF(OR(H51="Recup"),#REF!-J51,#REF!)</f>
        <v>#REF!</v>
      </c>
      <c r="M51" s="211"/>
      <c r="N51" s="212"/>
      <c r="O51" s="170" t="e">
        <f t="shared" si="0"/>
        <v>#REF!</v>
      </c>
      <c r="P51" s="171" t="str">
        <f t="shared" si="1"/>
        <v/>
      </c>
      <c r="Q51" s="362"/>
      <c r="R51" s="382"/>
      <c r="S51" s="213"/>
      <c r="T51" s="384"/>
      <c r="U51" s="387"/>
      <c r="V51" s="129" t="s">
        <v>65</v>
      </c>
      <c r="W51" s="130" t="e">
        <f>IF(AND(G45="Temps partiel",Y47&gt;3),Y47-3-W47-W48,0)</f>
        <v>#REF!</v>
      </c>
      <c r="X51" s="131" t="s">
        <v>66</v>
      </c>
      <c r="Y51" s="132" t="e">
        <f>W45+(W46*1.25)+(W47*1.5)+(W48*2)+(W50*1.1)+(W51*1.25)</f>
        <v>#REF!</v>
      </c>
      <c r="Z51" s="294" t="e">
        <f>IF(SUM(J45:J51)*24-SUM(I45:I51)*24&lt;0,(SUM(J45:J51)*24-SUM(I45:I51)*24),0)</f>
        <v>#REF!</v>
      </c>
      <c r="AA51" s="91"/>
      <c r="AB51" s="41"/>
      <c r="AC51" s="41"/>
    </row>
    <row r="52" spans="1:29" ht="45.75" hidden="1" thickBot="1" x14ac:dyDescent="0.3">
      <c r="A52" s="133" t="s">
        <v>43</v>
      </c>
      <c r="B52" s="180">
        <v>43129</v>
      </c>
      <c r="C52" s="188"/>
      <c r="D52" s="189"/>
      <c r="E52" s="189"/>
      <c r="F52" s="190"/>
      <c r="G52" s="377"/>
      <c r="H52" s="191" t="s">
        <v>44</v>
      </c>
      <c r="I52" s="181" t="e">
        <f>IF(H52="Normal",#REF!,IF(H52="Recup",#REF!,IF(H52="CP journée",#REF!,IF(H52="Enceinte",#REF!,IF(H52="temps partiel",#REF!,IF(H52="Sans solde",#REF!,IF(H52="Arrêt",#REF!,IF(H52="CP matin",#REF!,IF(H52="Déplacement",#REF!,IF(H52="CP Après-midi",#REF!,IF(H52="Férié",#REF!,IF(H52="Maternité",#REF!,0))))))))))))</f>
        <v>#REF!</v>
      </c>
      <c r="J52" s="135" t="e">
        <f>IF(H52="Demi CP",I52,IF(AND(H52="Déplacement",N52="Arrivée Chine",B52&gt;=#REF!,B52&lt;=#REF!),(D52-C52)+(F52-E52)-#REF!,IF(AND(H52="Déplacement",N52="Arrivée Chine",B52&gt;#REF!,B52&lt;#REF!),(D52-C52)+(F52-E52)-#REF!,IF(AND(H52="Déplacement",N52="Arrivée Chine",B52&gt;#REF!),(D52-C52)+(F52-E52)-#REF!,IF(AND(H52="Déplacement",((D52-C52)+(F52-E52))&lt;I52),I52,IF(AND(H52="Déplacement",N52="Arrivée Chine",B52&lt;#REF!),(D52-C52)+(F52-E52)-#REF!,IF(AND(H52="Déplacement",N52="Retour Chine",B52&gt;=#REF!,B52&lt;=#REF!),(D52-C52)+(F52-E52)+#REF!,IF(AND(H52="Déplacement",N52="Retour Chine",B52&gt;#REF!,B52&lt;#REF!),(D52-C52)+(F52-E52)+#REF!,IF(AND(H52="Déplacement",N52="Retour Chine",B52&gt;#REF!),(D52-C52)+(F52-E52)+#REF!,IF(AND(H52="Déplacement",((D52-C52)+(F52-E52))&lt;I52),I52,IF(AND(H52="Déplacement",N52="Retour Chine",B52&lt;#REF!),(D52-C52)+(F52-E52)+#REF!,(D52-C52)+(F52-E52))))))))))))</f>
        <v>#REF!</v>
      </c>
      <c r="K52" s="137" t="e">
        <f>IF(L52&gt;0,#REF!-L52,0)</f>
        <v>#REF!</v>
      </c>
      <c r="L52" s="138" t="e">
        <f>IF(OR(H52="Recup"),#REF!-J52,#REF!)</f>
        <v>#REF!</v>
      </c>
      <c r="M52" s="192"/>
      <c r="N52" s="193"/>
      <c r="O52" s="139" t="e">
        <f t="shared" si="0"/>
        <v>#REF!</v>
      </c>
      <c r="P52" s="140" t="str">
        <f t="shared" si="1"/>
        <v/>
      </c>
      <c r="Q52" s="360" t="s">
        <v>45</v>
      </c>
      <c r="R52" s="380" t="s">
        <v>46</v>
      </c>
      <c r="S52" s="194"/>
      <c r="T52" s="383" t="s">
        <v>71</v>
      </c>
      <c r="U52" s="385" t="s">
        <v>72</v>
      </c>
      <c r="V52" s="86" t="s">
        <v>49</v>
      </c>
      <c r="W52" s="87" t="e">
        <f>IF(AND(G52="",(Y54)&gt;0),Y54-W53-W54,IF(AND(G52="Enceinte",(Y54)&gt;0),Y54-W53-W54,0))</f>
        <v>#REF!</v>
      </c>
      <c r="X52" s="88" t="s">
        <v>34</v>
      </c>
      <c r="Y52" s="89" t="e">
        <f>(SUM(I52:I56)*24+SUM(K52:K56)*24)</f>
        <v>#REF!</v>
      </c>
      <c r="Z52" s="90" t="s">
        <v>50</v>
      </c>
      <c r="AA52" s="91"/>
      <c r="AB52" s="41"/>
      <c r="AC52" s="41"/>
    </row>
    <row r="53" spans="1:29" ht="15.75" hidden="1" thickBot="1" x14ac:dyDescent="0.3">
      <c r="A53" s="143" t="s">
        <v>51</v>
      </c>
      <c r="B53" s="182">
        <v>43130</v>
      </c>
      <c r="C53" s="195"/>
      <c r="D53" s="196"/>
      <c r="E53" s="196"/>
      <c r="F53" s="197"/>
      <c r="G53" s="378"/>
      <c r="H53" s="198" t="s">
        <v>44</v>
      </c>
      <c r="I53" s="183" t="e">
        <f>IF(H53="Normal",#REF!,IF(H53="Recup",#REF!,IF(H53="CP journée",#REF!,IF(H53="Enceinte",#REF!,IF(H53="temps partiel",#REF!,IF(H53="Sans solde",#REF!,IF(H53="Arrêt",#REF!,IF(H53="CP matin",#REF!,IF(H53="Déplacement",#REF!,IF(H53="CP Après-midi",#REF!,IF(H53="Férié",#REF!,IF(H53="Maternité",#REF!,0))))))))))))</f>
        <v>#REF!</v>
      </c>
      <c r="J53" s="145" t="e">
        <f>IF(H53="Demi CP",I53,IF(AND(H53="Déplacement",N53="Arrivée Chine",B53&gt;=#REF!,B53&lt;=#REF!),(D53-C53)+(F53-E53)-#REF!,IF(AND(H53="Déplacement",N53="Arrivée Chine",B53&gt;#REF!,B53&lt;#REF!),(D53-C53)+(F53-E53)-#REF!,IF(AND(H53="Déplacement",N53="Arrivée Chine",B53&gt;#REF!),(D53-C53)+(F53-E53)-#REF!,IF(AND(H53="Déplacement",((D53-C53)+(F53-E53))&lt;I53),I53,IF(AND(H53="Déplacement",N53="Arrivée Chine",B53&lt;#REF!),(D53-C53)+(F53-E53)-#REF!,IF(AND(H53="Déplacement",N53="Retour Chine",B53&gt;=#REF!,B53&lt;=#REF!),(D53-C53)+(F53-E53)+#REF!,IF(AND(H53="Déplacement",N53="Retour Chine",B53&gt;#REF!,B53&lt;#REF!),(D53-C53)+(F53-E53)+#REF!,IF(AND(H53="Déplacement",N53="Retour Chine",B53&gt;#REF!),(D53-C53)+(F53-E53)+#REF!,IF(AND(H53="Déplacement",((D53-C53)+(F53-E53))&lt;I53),I53,IF(AND(H53="Déplacement",N53="Retour Chine",B53&lt;#REF!),(D53-C53)+(F53-E53)+#REF!,(D53-C53)+(F53-E53))))))))))))</f>
        <v>#REF!</v>
      </c>
      <c r="K53" s="147" t="e">
        <f>IF(L53&gt;0,#REF!-L53,0)</f>
        <v>#REF!</v>
      </c>
      <c r="L53" s="148" t="e">
        <f>IF(OR(H53="Recup"),#REF!-J53,#REF!)</f>
        <v>#REF!</v>
      </c>
      <c r="M53" s="199"/>
      <c r="N53" s="200"/>
      <c r="O53" s="149" t="e">
        <f t="shared" si="0"/>
        <v>#REF!</v>
      </c>
      <c r="P53" s="150" t="str">
        <f t="shared" si="1"/>
        <v/>
      </c>
      <c r="Q53" s="361"/>
      <c r="R53" s="381"/>
      <c r="S53" s="201"/>
      <c r="T53" s="384"/>
      <c r="U53" s="386"/>
      <c r="V53" s="97" t="s">
        <v>52</v>
      </c>
      <c r="W53" s="98" t="e">
        <f>IF(AND(G52="",(Y53-35)&gt;0),(Y53-35-W54-W55),IF(AND(G52="Enceinte",(Y53-35)&gt;0),(Y53-35-W54-W55),0))</f>
        <v>#REF!</v>
      </c>
      <c r="X53" s="99" t="s">
        <v>35</v>
      </c>
      <c r="Y53" s="100" t="e">
        <f>(SUM(J52:J58))*24-(SUM(O52:O58))*24</f>
        <v>#REF!</v>
      </c>
      <c r="Z53" s="101">
        <f>SUM(P52:P58)</f>
        <v>0</v>
      </c>
      <c r="AA53" s="91"/>
      <c r="AB53" s="41"/>
      <c r="AC53" s="41"/>
    </row>
    <row r="54" spans="1:29" ht="15.75" hidden="1" thickBot="1" x14ac:dyDescent="0.3">
      <c r="A54" s="143" t="s">
        <v>53</v>
      </c>
      <c r="B54" s="182">
        <v>43131</v>
      </c>
      <c r="C54" s="195"/>
      <c r="D54" s="196"/>
      <c r="E54" s="196"/>
      <c r="F54" s="197"/>
      <c r="G54" s="378"/>
      <c r="H54" s="198" t="s">
        <v>44</v>
      </c>
      <c r="I54" s="183" t="e">
        <f>IF(H54="Normal",#REF!,IF(H54="Recup",#REF!,IF(H54="CP journée",#REF!,IF(H54="Enceinte",#REF!,IF(H54="temps partiel",#REF!,IF(H54="Sans solde",#REF!,IF(H54="Arrêt",#REF!,IF(H54="CP matin",#REF!,IF(H54="Déplacement",#REF!,IF(H54="CP Après-midi",#REF!,IF(H54="Férié",#REF!,IF(H54="Maternité",#REF!,0))))))))))))</f>
        <v>#REF!</v>
      </c>
      <c r="J54" s="145" t="e">
        <f>IF(H54="Demi CP",I54,IF(AND(H54="Déplacement",N54="Arrivée Chine",B54&gt;=#REF!,B54&lt;=#REF!),(D54-C54)+(F54-E54)-#REF!,IF(AND(H54="Déplacement",N54="Arrivée Chine",B54&gt;#REF!,B54&lt;#REF!),(D54-C54)+(F54-E54)-#REF!,IF(AND(H54="Déplacement",N54="Arrivée Chine",B54&gt;#REF!),(D54-C54)+(F54-E54)-#REF!,IF(AND(H54="Déplacement",((D54-C54)+(F54-E54))&lt;I54),I54,IF(AND(H54="Déplacement",N54="Arrivée Chine",B54&lt;#REF!),(D54-C54)+(F54-E54)-#REF!,IF(AND(H54="Déplacement",N54="Retour Chine",B54&gt;=#REF!,B54&lt;=#REF!),(D54-C54)+(F54-E54)+#REF!,IF(AND(H54="Déplacement",N54="Retour Chine",B54&gt;#REF!,B54&lt;#REF!),(D54-C54)+(F54-E54)+#REF!,IF(AND(H54="Déplacement",N54="Retour Chine",B54&gt;#REF!),(D54-C54)+(F54-E54)+#REF!,IF(AND(H54="Déplacement",((D54-C54)+(F54-E54))&lt;I54),I54,IF(AND(H54="Déplacement",N54="Retour Chine",B54&lt;#REF!),(D54-C54)+(F54-E54)+#REF!,(D54-C54)+(F54-E54))))))))))))</f>
        <v>#REF!</v>
      </c>
      <c r="K54" s="153" t="e">
        <f>IF(L54&gt;0,#REF!-L54,0)</f>
        <v>#REF!</v>
      </c>
      <c r="L54" s="154" t="e">
        <f>IF(OR(H54="Recup"),#REF!-J54,#REF!)</f>
        <v>#REF!</v>
      </c>
      <c r="M54" s="199"/>
      <c r="N54" s="200"/>
      <c r="O54" s="149" t="e">
        <f t="shared" si="0"/>
        <v>#REF!</v>
      </c>
      <c r="P54" s="150" t="str">
        <f t="shared" si="1"/>
        <v/>
      </c>
      <c r="Q54" s="361"/>
      <c r="R54" s="381"/>
      <c r="S54" s="201"/>
      <c r="T54" s="384"/>
      <c r="U54" s="386"/>
      <c r="V54" s="104">
        <v>0.5</v>
      </c>
      <c r="W54" s="98" t="e">
        <f>IF((Y53-43)&lt;0,0,(Y53-43))</f>
        <v>#REF!</v>
      </c>
      <c r="X54" s="105" t="s">
        <v>54</v>
      </c>
      <c r="Y54" s="106" t="e">
        <f>(Y53-Y52)-J58*24</f>
        <v>#REF!</v>
      </c>
      <c r="Z54" s="107" t="s">
        <v>55</v>
      </c>
      <c r="AA54" s="91"/>
      <c r="AB54" s="41"/>
      <c r="AC54" s="41"/>
    </row>
    <row r="55" spans="1:29" ht="15.75" hidden="1" thickBot="1" x14ac:dyDescent="0.3">
      <c r="A55" s="143" t="s">
        <v>56</v>
      </c>
      <c r="B55" s="182">
        <v>43132</v>
      </c>
      <c r="C55" s="195"/>
      <c r="D55" s="196"/>
      <c r="E55" s="196"/>
      <c r="F55" s="197"/>
      <c r="G55" s="378"/>
      <c r="H55" s="202" t="s">
        <v>44</v>
      </c>
      <c r="I55" s="183" t="e">
        <f>IF(H55="Normal",#REF!,IF(H55="Recup",#REF!,IF(H55="CP journée",#REF!,IF(H55="Enceinte",#REF!,IF(H55="temps partiel",#REF!,IF(H55="Sans solde",#REF!,IF(H55="Arrêt",#REF!,IF(H55="CP matin",#REF!,IF(H55="Déplacement",#REF!,IF(H55="CP Après-midi",#REF!,IF(H55="Férié",#REF!,IF(H55="Maternité",#REF!,0))))))))))))</f>
        <v>#REF!</v>
      </c>
      <c r="J55" s="145" t="e">
        <f>IF(H55="Demi CP",I55,IF(AND(H55="Déplacement",N55="Arrivée Chine",B55&gt;=#REF!,B55&lt;=#REF!),(D55-C55)+(F55-E55)-#REF!,IF(AND(H55="Déplacement",N55="Arrivée Chine",B55&gt;#REF!,B55&lt;#REF!),(D55-C55)+(F55-E55)-#REF!,IF(AND(H55="Déplacement",N55="Arrivée Chine",B55&gt;#REF!),(D55-C55)+(F55-E55)-#REF!,IF(AND(H55="Déplacement",((D55-C55)+(F55-E55))&lt;I55),I55,IF(AND(H55="Déplacement",N55="Arrivée Chine",B55&lt;#REF!),(D55-C55)+(F55-E55)-#REF!,IF(AND(H55="Déplacement",N55="Retour Chine",B55&gt;=#REF!,B55&lt;=#REF!),(D55-C55)+(F55-E55)+#REF!,IF(AND(H55="Déplacement",N55="Retour Chine",B55&gt;#REF!,B55&lt;#REF!),(D55-C55)+(F55-E55)+#REF!,IF(AND(H55="Déplacement",N55="Retour Chine",B55&gt;#REF!),(D55-C55)+(F55-E55)+#REF!,IF(AND(H55="Déplacement",((D55-C55)+(F55-E55))&lt;I55),I55,IF(AND(H55="Déplacement",N55="Retour Chine",B55&lt;#REF!),(D55-C55)+(F55-E55)+#REF!,(D55-C55)+(F55-E55))))))))))))</f>
        <v>#REF!</v>
      </c>
      <c r="K55" s="156" t="e">
        <f>IF(L55&gt;0,#REF!-L55,0)</f>
        <v>#REF!</v>
      </c>
      <c r="L55" s="157" t="e">
        <f>IF(OR(H55="Recup"),#REF!-J55,#REF!)</f>
        <v>#REF!</v>
      </c>
      <c r="M55" s="199"/>
      <c r="N55" s="200"/>
      <c r="O55" s="149" t="e">
        <f t="shared" si="0"/>
        <v>#REF!</v>
      </c>
      <c r="P55" s="150" t="str">
        <f t="shared" si="1"/>
        <v/>
      </c>
      <c r="Q55" s="361"/>
      <c r="R55" s="381"/>
      <c r="S55" s="201"/>
      <c r="T55" s="384"/>
      <c r="U55" s="386"/>
      <c r="V55" s="110">
        <v>1</v>
      </c>
      <c r="W55" s="98" t="e">
        <f>IF(M58="",J58*24,0)</f>
        <v>#REF!</v>
      </c>
      <c r="X55" s="111" t="s">
        <v>57</v>
      </c>
      <c r="Y55" s="112">
        <f>COUNTIF(H52:H56,"Arrêt")</f>
        <v>0</v>
      </c>
      <c r="Z55" s="107">
        <f>COUNTIF(H52:H56,"Férié")</f>
        <v>0</v>
      </c>
      <c r="AA55" s="91"/>
      <c r="AB55" s="41"/>
      <c r="AC55" s="41"/>
    </row>
    <row r="56" spans="1:29" ht="15.75" hidden="1" thickBot="1" x14ac:dyDescent="0.3">
      <c r="A56" s="143" t="s">
        <v>58</v>
      </c>
      <c r="B56" s="182">
        <v>43133</v>
      </c>
      <c r="C56" s="195"/>
      <c r="D56" s="196"/>
      <c r="E56" s="196"/>
      <c r="F56" s="197"/>
      <c r="G56" s="378"/>
      <c r="H56" s="198" t="s">
        <v>44</v>
      </c>
      <c r="I56" s="183" t="e">
        <f>IF(H56="Normal",#REF!,IF(H56="Recup",#REF!,IF(H56="CP journée",#REF!,IF(H56="Enceinte",#REF!,IF(H56="temps partiel",#REF!,IF(H56="Sans solde",#REF!,IF(H56="Arrêt",#REF!,IF(H56="CP matin",#REF!,IF(H56="Déplacement",#REF!,IF(H56="CP Après-midi",#REF!,IF(H56="Férié",#REF!,IF(H56="Maternité",#REF!,0))))))))))))</f>
        <v>#REF!</v>
      </c>
      <c r="J56" s="145" t="e">
        <f>IF(H56="Demi CP",I56,IF(AND(H56="Déplacement",N56="Arrivée Chine",B56&gt;=#REF!,B56&lt;=#REF!),(D56-C56)+(F56-E56)-#REF!,IF(AND(H56="Déplacement",N56="Arrivée Chine",B56&gt;#REF!,B56&lt;#REF!),(D56-C56)+(F56-E56)-#REF!,IF(AND(H56="Déplacement",N56="Arrivée Chine",B56&gt;#REF!),(D56-C56)+(F56-E56)-#REF!,IF(AND(H56="Déplacement",((D56-C56)+(F56-E56))&lt;I56),I56,IF(AND(H56="Déplacement",N56="Arrivée Chine",B56&lt;#REF!),(D56-C56)+(F56-E56)-#REF!,IF(AND(H56="Déplacement",N56="Retour Chine",B56&gt;=#REF!,B56&lt;=#REF!),(D56-C56)+(F56-E56)+#REF!,IF(AND(H56="Déplacement",N56="Retour Chine",B56&gt;#REF!,B56&lt;#REF!),(D56-C56)+(F56-E56)+#REF!,IF(AND(H56="Déplacement",N56="Retour Chine",B56&gt;#REF!),(D56-C56)+(F56-E56)+#REF!,IF(AND(H56="Déplacement",((D56-C56)+(F56-E56))&lt;I56),I56,IF(AND(H56="Déplacement",N56="Retour Chine",B56&lt;#REF!),(D56-C56)+(F56-E56)+#REF!,(D56-C56)+(F56-E56))))))))))))</f>
        <v>#REF!</v>
      </c>
      <c r="K56" s="153" t="e">
        <f>IF(L56&gt;0,#REF!-L56,0)</f>
        <v>#REF!</v>
      </c>
      <c r="L56" s="154" t="e">
        <f>IF(OR(H56="Recup"),#REF!-J56,#REF!)</f>
        <v>#REF!</v>
      </c>
      <c r="M56" s="199"/>
      <c r="N56" s="200"/>
      <c r="O56" s="149" t="e">
        <f t="shared" si="0"/>
        <v>#REF!</v>
      </c>
      <c r="P56" s="150" t="str">
        <f t="shared" si="1"/>
        <v/>
      </c>
      <c r="Q56" s="361"/>
      <c r="R56" s="381"/>
      <c r="S56" s="201"/>
      <c r="T56" s="384"/>
      <c r="U56" s="386"/>
      <c r="V56" s="113" t="s">
        <v>3</v>
      </c>
      <c r="W56" s="114" t="e">
        <f>IF(G52="Enceinte",(SUM(L52:L56))-COUNTIF(H52:H56,"Recup")*#REF!,SUM(L52:L56))</f>
        <v>#REF!</v>
      </c>
      <c r="X56" s="115" t="s">
        <v>59</v>
      </c>
      <c r="Y56" s="116">
        <f>COUNTIF(H52:H56,"sans solde")</f>
        <v>0</v>
      </c>
      <c r="Z56" s="328" t="s">
        <v>148</v>
      </c>
      <c r="AA56" s="91"/>
      <c r="AB56" s="41"/>
      <c r="AC56" s="41"/>
    </row>
    <row r="57" spans="1:29" ht="15.75" hidden="1" thickBot="1" x14ac:dyDescent="0.3">
      <c r="A57" s="143" t="s">
        <v>60</v>
      </c>
      <c r="B57" s="182">
        <v>43134</v>
      </c>
      <c r="C57" s="203"/>
      <c r="D57" s="204"/>
      <c r="E57" s="204"/>
      <c r="F57" s="205"/>
      <c r="G57" s="378"/>
      <c r="H57" s="206"/>
      <c r="I57" s="183">
        <f>IF(H57="Normal",#REF!,IF(H57="Recup",#REF!,IF(H57="CP journée",#REF!,IF(H57="Enceinte",#REF!,IF(H57="temps partiel",#REF!,IF(H57="Sans solde",#REF!,IF(H57="Arrêt",#REF!,IF(H57="CP matin",#REF!,IF(H57="Déplacement",#REF!,IF(H57="CP Après-midi",#REF!,IF(H57="Férié",#REF!,IF(H57="Maternité",#REF!,0))))))))))))</f>
        <v>0</v>
      </c>
      <c r="J57" s="145" t="e">
        <f>IF(H57="Demi CP",I57,IF(AND(H57="Déplacement",N57="Arrivée Chine",B57&gt;=#REF!,B57&lt;=#REF!),(D57-C57)+(F57-E57)-#REF!,IF(AND(H57="Déplacement",N57="Arrivée Chine",B57&gt;#REF!,B57&lt;#REF!),(D57-C57)+(F57-E57)-#REF!,IF(AND(H57="Déplacement",N57="Arrivée Chine",B57&gt;#REF!),(D57-C57)+(F57-E57)-#REF!,IF(AND(H57="Déplacement",((D57-C57)+(F57-E57))&lt;I57),I57,IF(AND(H57="Déplacement",N57="Arrivée Chine",B57&lt;#REF!),(D57-C57)+(F57-E57)-#REF!,IF(AND(H57="Déplacement",N57="Retour Chine",B57&gt;=#REF!,B57&lt;=#REF!),(D57-C57)+(F57-E57)+#REF!,IF(AND(H57="Déplacement",N57="Retour Chine",B57&gt;#REF!,B57&lt;#REF!),(D57-C57)+(F57-E57)+#REF!,IF(AND(H57="Déplacement",N57="Retour Chine",B57&gt;#REF!),(D57-C57)+(F57-E57)+#REF!,IF(AND(H57="Déplacement",((D57-C57)+(F57-E57))&lt;I57),I57,IF(AND(H57="Déplacement",N57="Retour Chine",B57&lt;#REF!),(D57-C57)+(F57-E57)+#REF!,(D57-C57)+(F57-E57))))))))))))</f>
        <v>#REF!</v>
      </c>
      <c r="K57" s="161" t="e">
        <f>IF(L57&gt;0,#REF!-L57,0)</f>
        <v>#REF!</v>
      </c>
      <c r="L57" s="162" t="e">
        <f>IF(OR(H57="Recup"),#REF!-J57,#REF!)</f>
        <v>#REF!</v>
      </c>
      <c r="M57" s="199"/>
      <c r="N57" s="200"/>
      <c r="O57" s="149" t="e">
        <f t="shared" si="0"/>
        <v>#REF!</v>
      </c>
      <c r="P57" s="150" t="str">
        <f t="shared" si="1"/>
        <v/>
      </c>
      <c r="Q57" s="361"/>
      <c r="R57" s="381"/>
      <c r="S57" s="201"/>
      <c r="T57" s="384"/>
      <c r="U57" s="386"/>
      <c r="V57" s="119" t="s">
        <v>61</v>
      </c>
      <c r="W57" s="120" t="e">
        <f>IF(AND(G52="Temps partiel",Y54&gt;0),Y54-W58-W54-W55,0)</f>
        <v>#REF!</v>
      </c>
      <c r="X57" s="121" t="s">
        <v>62</v>
      </c>
      <c r="Y57" s="122">
        <f>COUNTIF(H52:H56,"CP journée")+(COUNTIF(H52:H56,"CP matin"))/2+(COUNTIF(H52:H56,"CP Après-midi"))/2</f>
        <v>0</v>
      </c>
      <c r="Z57" s="329"/>
      <c r="AA57" s="91"/>
      <c r="AB57" s="184" t="s">
        <v>71</v>
      </c>
      <c r="AC57" s="184" t="s">
        <v>73</v>
      </c>
    </row>
    <row r="58" spans="1:29" ht="15.75" hidden="1" thickBot="1" x14ac:dyDescent="0.3">
      <c r="A58" s="164" t="s">
        <v>64</v>
      </c>
      <c r="B58" s="185">
        <v>43135</v>
      </c>
      <c r="C58" s="207"/>
      <c r="D58" s="208"/>
      <c r="E58" s="208"/>
      <c r="F58" s="209"/>
      <c r="G58" s="379"/>
      <c r="H58" s="210"/>
      <c r="I58" s="186">
        <f>IF(H58="Normal",#REF!,IF(H58="Recup",#REF!,IF(H58="CP journée",#REF!,IF(H58="Enceinte",#REF!,IF(H58="temps partiel",#REF!,IF(H58="Sans solde",#REF!,IF(H58="Arrêt",#REF!,IF(H58="CP matin",#REF!,IF(H58="Déplacement",#REF!,IF(H58="CP Après-midi",#REF!,IF(H58="Férié",#REF!,IF(H58="Maternité",#REF!,0))))))))))))</f>
        <v>0</v>
      </c>
      <c r="J58" s="167" t="e">
        <f>IF(H58="Demi CP",I58,IF(AND(H58="Déplacement",N58="Arrivée Chine",B58&gt;=#REF!,B58&lt;=#REF!),(D58-C58)+(F58-E58)-#REF!,IF(AND(H58="Déplacement",N58="Arrivée Chine",B58&gt;#REF!,B58&lt;#REF!),(D58-C58)+(F58-E58)-#REF!,IF(AND(H58="Déplacement",N58="Arrivée Chine",B58&gt;#REF!),(D58-C58)+(F58-E58)-#REF!,IF(AND(H58="Déplacement",((D58-C58)+(F58-E58))&lt;I58),I58,IF(AND(H58="Déplacement",N58="Arrivée Chine",B58&lt;#REF!),(D58-C58)+(F58-E58)-#REF!,IF(AND(H58="Déplacement",N58="Retour Chine",B58&gt;=#REF!,B58&lt;=#REF!),(D58-C58)+(F58-E58)+#REF!,IF(AND(H58="Déplacement",N58="Retour Chine",B58&gt;#REF!,B58&lt;#REF!),(D58-C58)+(F58-E58)+#REF!,IF(AND(H58="Déplacement",N58="Retour Chine",B58&gt;#REF!),(D58-C58)+(F58-E58)+#REF!,IF(AND(H58="Déplacement",((D58-C58)+(F58-E58))&lt;I58),I58,IF(AND(H58="Déplacement",N58="Retour Chine",B58&lt;#REF!),(D58-C58)+(F58-E58)+#REF!,(D58-C58)+(F58-E58))))))))))))</f>
        <v>#REF!</v>
      </c>
      <c r="K58" s="168" t="e">
        <f>IF(L58&gt;0,#REF!-L58,0)</f>
        <v>#REF!</v>
      </c>
      <c r="L58" s="169" t="e">
        <f>IF(OR(H58="Recup"),#REF!-J58,#REF!)</f>
        <v>#REF!</v>
      </c>
      <c r="M58" s="211"/>
      <c r="N58" s="212"/>
      <c r="O58" s="170" t="e">
        <f t="shared" si="0"/>
        <v>#REF!</v>
      </c>
      <c r="P58" s="171" t="str">
        <f t="shared" si="1"/>
        <v/>
      </c>
      <c r="Q58" s="362"/>
      <c r="R58" s="382"/>
      <c r="S58" s="213"/>
      <c r="T58" s="384"/>
      <c r="U58" s="387"/>
      <c r="V58" s="129" t="s">
        <v>65</v>
      </c>
      <c r="W58" s="130" t="e">
        <f>IF(AND(G52="Temps partiel",Y54&gt;3),Y54-3-W54-W55,0)</f>
        <v>#REF!</v>
      </c>
      <c r="X58" s="131" t="s">
        <v>66</v>
      </c>
      <c r="Y58" s="132" t="e">
        <f>W52+(W53*1.25)+(W54*1.5)+(W55*2)+(W57*1.1)+(W58*1.25)</f>
        <v>#REF!</v>
      </c>
      <c r="Z58" s="294" t="e">
        <f>IF(SUM(J52:J58)*24-SUM(I52:I58)*24&lt;0,(SUM(J52:J58)*24-SUM(I52:I58)*24),0)</f>
        <v>#REF!</v>
      </c>
      <c r="AA58" s="91"/>
      <c r="AB58" s="179"/>
      <c r="AC58" s="179"/>
    </row>
    <row r="59" spans="1:29" ht="45.75" hidden="1" thickBot="1" x14ac:dyDescent="0.3">
      <c r="A59" s="173" t="s">
        <v>43</v>
      </c>
      <c r="B59" s="134">
        <v>43136</v>
      </c>
      <c r="C59" s="188"/>
      <c r="D59" s="189"/>
      <c r="E59" s="189"/>
      <c r="F59" s="190"/>
      <c r="G59" s="377"/>
      <c r="H59" s="191" t="s">
        <v>44</v>
      </c>
      <c r="I59" s="136" t="e">
        <f>IF(H59="Normal",#REF!,IF(H59="Recup",#REF!,IF(H59="CP journée",#REF!,IF(H59="Enceinte",#REF!,IF(H59="temps partiel",#REF!,IF(H59="Sans solde",#REF!,IF(H59="Arrêt",#REF!,IF(H59="CP matin",#REF!,IF(H59="Déplacement",#REF!,IF(H59="CP Après-midi",#REF!,IF(H59="Férié",#REF!,IF(H59="Maternité",#REF!,0))))))))))))</f>
        <v>#REF!</v>
      </c>
      <c r="J59" s="135" t="e">
        <f>IF(H59="Demi CP",I59,IF(AND(H59="Déplacement",N59="Arrivée Chine",B59&gt;=#REF!,B59&lt;=#REF!),(D59-C59)+(F59-E59)-#REF!,IF(AND(H59="Déplacement",N59="Arrivée Chine",B59&gt;#REF!,B59&lt;#REF!),(D59-C59)+(F59-E59)-#REF!,IF(AND(H59="Déplacement",N59="Arrivée Chine",B59&gt;#REF!),(D59-C59)+(F59-E59)-#REF!,IF(AND(H59="Déplacement",((D59-C59)+(F59-E59))&lt;I59),I59,IF(AND(H59="Déplacement",N59="Arrivée Chine",B59&lt;#REF!),(D59-C59)+(F59-E59)-#REF!,IF(AND(H59="Déplacement",N59="Retour Chine",B59&gt;=#REF!,B59&lt;=#REF!),(D59-C59)+(F59-E59)+#REF!,IF(AND(H59="Déplacement",N59="Retour Chine",B59&gt;#REF!,B59&lt;#REF!),(D59-C59)+(F59-E59)+#REF!,IF(AND(H59="Déplacement",N59="Retour Chine",B59&gt;#REF!),(D59-C59)+(F59-E59)+#REF!,IF(AND(H59="Déplacement",((D59-C59)+(F59-E59))&lt;I59),I59,IF(AND(H59="Déplacement",N59="Retour Chine",B59&lt;#REF!),(D59-C59)+(F59-E59)+#REF!,(D59-C59)+(F59-E59))))))))))))</f>
        <v>#REF!</v>
      </c>
      <c r="K59" s="137" t="e">
        <f>IF(L59&gt;0,#REF!-L59,0)</f>
        <v>#REF!</v>
      </c>
      <c r="L59" s="138" t="e">
        <f>IF(OR(H59="Recup"),#REF!-J59,#REF!)</f>
        <v>#REF!</v>
      </c>
      <c r="M59" s="192"/>
      <c r="N59" s="193"/>
      <c r="O59" s="139" t="e">
        <f t="shared" si="0"/>
        <v>#REF!</v>
      </c>
      <c r="P59" s="140" t="str">
        <f t="shared" si="1"/>
        <v/>
      </c>
      <c r="Q59" s="391" t="s">
        <v>45</v>
      </c>
      <c r="R59" s="380" t="s">
        <v>46</v>
      </c>
      <c r="S59" s="194"/>
      <c r="T59" s="383" t="s">
        <v>71</v>
      </c>
      <c r="U59" s="385" t="s">
        <v>74</v>
      </c>
      <c r="V59" s="86" t="s">
        <v>49</v>
      </c>
      <c r="W59" s="87" t="e">
        <f>IF(AND(G59="",(Y61)&gt;0),Y61-W60-W61,IF(AND(G59="Enceinte",(Y61)&gt;0),Y61-W60-W61,0))</f>
        <v>#REF!</v>
      </c>
      <c r="X59" s="88" t="s">
        <v>34</v>
      </c>
      <c r="Y59" s="89" t="e">
        <f>(SUM(I59:I63)*24+SUM(K59:K63)*24)</f>
        <v>#REF!</v>
      </c>
      <c r="Z59" s="90" t="s">
        <v>50</v>
      </c>
      <c r="AA59" s="91"/>
      <c r="AB59" s="141" t="s">
        <v>49</v>
      </c>
      <c r="AC59" s="142" t="e">
        <f t="shared" ref="AC59:AC65" si="4">W52+W59+W66+W73</f>
        <v>#REF!</v>
      </c>
    </row>
    <row r="60" spans="1:29" ht="30.75" hidden="1" thickBot="1" x14ac:dyDescent="0.3">
      <c r="A60" s="143" t="s">
        <v>51</v>
      </c>
      <c r="B60" s="144">
        <v>43137</v>
      </c>
      <c r="C60" s="195"/>
      <c r="D60" s="196"/>
      <c r="E60" s="196"/>
      <c r="F60" s="197"/>
      <c r="G60" s="378"/>
      <c r="H60" s="198" t="s">
        <v>44</v>
      </c>
      <c r="I60" s="146" t="e">
        <f>IF(H60="Normal",#REF!,IF(H60="Recup",#REF!,IF(H60="CP journée",#REF!,IF(H60="Enceinte",#REF!,IF(H60="temps partiel",#REF!,IF(H60="Sans solde",#REF!,IF(H60="Arrêt",#REF!,IF(H60="CP matin",#REF!,IF(H60="Déplacement",#REF!,IF(H60="CP Après-midi",#REF!,IF(H60="Férié",#REF!,IF(H60="Maternité",#REF!,0))))))))))))</f>
        <v>#REF!</v>
      </c>
      <c r="J60" s="145" t="e">
        <f>IF(H60="Demi CP",I60,IF(AND(H60="Déplacement",N60="Arrivée Chine",B60&gt;=#REF!,B60&lt;=#REF!),(D60-C60)+(F60-E60)-#REF!,IF(AND(H60="Déplacement",N60="Arrivée Chine",B60&gt;#REF!,B60&lt;#REF!),(D60-C60)+(F60-E60)-#REF!,IF(AND(H60="Déplacement",N60="Arrivée Chine",B60&gt;#REF!),(D60-C60)+(F60-E60)-#REF!,IF(AND(H60="Déplacement",((D60-C60)+(F60-E60))&lt;I60),I60,IF(AND(H60="Déplacement",N60="Arrivée Chine",B60&lt;#REF!),(D60-C60)+(F60-E60)-#REF!,IF(AND(H60="Déplacement",N60="Retour Chine",B60&gt;=#REF!,B60&lt;=#REF!),(D60-C60)+(F60-E60)+#REF!,IF(AND(H60="Déplacement",N60="Retour Chine",B60&gt;#REF!,B60&lt;#REF!),(D60-C60)+(F60-E60)+#REF!,IF(AND(H60="Déplacement",N60="Retour Chine",B60&gt;#REF!),(D60-C60)+(F60-E60)+#REF!,IF(AND(H60="Déplacement",((D60-C60)+(F60-E60))&lt;I60),I60,IF(AND(H60="Déplacement",N60="Retour Chine",B60&lt;#REF!),(D60-C60)+(F60-E60)+#REF!,(D60-C60)+(F60-E60))))))))))))</f>
        <v>#REF!</v>
      </c>
      <c r="K60" s="147" t="e">
        <f>IF(L60&gt;0,#REF!-L60,0)</f>
        <v>#REF!</v>
      </c>
      <c r="L60" s="148" t="e">
        <f>IF(OR(H60="Recup"),#REF!-J60,#REF!)</f>
        <v>#REF!</v>
      </c>
      <c r="M60" s="199"/>
      <c r="N60" s="200"/>
      <c r="O60" s="149" t="e">
        <f t="shared" si="0"/>
        <v>#REF!</v>
      </c>
      <c r="P60" s="150" t="str">
        <f t="shared" si="1"/>
        <v/>
      </c>
      <c r="Q60" s="361"/>
      <c r="R60" s="381"/>
      <c r="S60" s="201"/>
      <c r="T60" s="384"/>
      <c r="U60" s="386"/>
      <c r="V60" s="97" t="s">
        <v>52</v>
      </c>
      <c r="W60" s="98" t="e">
        <f>IF(AND(G59="",(Y60-35)&gt;0),(Y60-35-W61-W62),IF(AND(G59="Enceinte",(Y60-35)&gt;0),(Y60-35-W61-W62),0))</f>
        <v>#REF!</v>
      </c>
      <c r="X60" s="99" t="s">
        <v>35</v>
      </c>
      <c r="Y60" s="100" t="e">
        <f>(SUM(J59:J65))*24-(SUM(O59:O65))*24</f>
        <v>#REF!</v>
      </c>
      <c r="Z60" s="101">
        <f>SUM(P59:P65)</f>
        <v>0</v>
      </c>
      <c r="AA60" s="91"/>
      <c r="AB60" s="151" t="s">
        <v>52</v>
      </c>
      <c r="AC60" s="152" t="e">
        <f t="shared" si="4"/>
        <v>#REF!</v>
      </c>
    </row>
    <row r="61" spans="1:29" ht="15.75" hidden="1" thickBot="1" x14ac:dyDescent="0.3">
      <c r="A61" s="143" t="s">
        <v>53</v>
      </c>
      <c r="B61" s="144">
        <v>43138</v>
      </c>
      <c r="C61" s="195"/>
      <c r="D61" s="196"/>
      <c r="E61" s="196"/>
      <c r="F61" s="197"/>
      <c r="G61" s="378"/>
      <c r="H61" s="198" t="s">
        <v>44</v>
      </c>
      <c r="I61" s="146" t="e">
        <f>IF(H61="Normal",#REF!,IF(H61="Recup",#REF!,IF(H61="CP journée",#REF!,IF(H61="Enceinte",#REF!,IF(H61="temps partiel",#REF!,IF(H61="Sans solde",#REF!,IF(H61="Arrêt",#REF!,IF(H61="CP matin",#REF!,IF(H61="Déplacement",#REF!,IF(H61="CP Après-midi",#REF!,IF(H61="Férié",#REF!,IF(H61="Maternité",#REF!,0))))))))))))</f>
        <v>#REF!</v>
      </c>
      <c r="J61" s="145" t="e">
        <f>IF(H61="Demi CP",I61,IF(AND(H61="Déplacement",N61="Arrivée Chine",B61&gt;=#REF!,B61&lt;=#REF!),(D61-C61)+(F61-E61)-#REF!,IF(AND(H61="Déplacement",N61="Arrivée Chine",B61&gt;#REF!,B61&lt;#REF!),(D61-C61)+(F61-E61)-#REF!,IF(AND(H61="Déplacement",N61="Arrivée Chine",B61&gt;#REF!),(D61-C61)+(F61-E61)-#REF!,IF(AND(H61="Déplacement",((D61-C61)+(F61-E61))&lt;I61),I61,IF(AND(H61="Déplacement",N61="Arrivée Chine",B61&lt;#REF!),(D61-C61)+(F61-E61)-#REF!,IF(AND(H61="Déplacement",N61="Retour Chine",B61&gt;=#REF!,B61&lt;=#REF!),(D61-C61)+(F61-E61)+#REF!,IF(AND(H61="Déplacement",N61="Retour Chine",B61&gt;#REF!,B61&lt;#REF!),(D61-C61)+(F61-E61)+#REF!,IF(AND(H61="Déplacement",N61="Retour Chine",B61&gt;#REF!),(D61-C61)+(F61-E61)+#REF!,IF(AND(H61="Déplacement",((D61-C61)+(F61-E61))&lt;I61),I61,IF(AND(H61="Déplacement",N61="Retour Chine",B61&lt;#REF!),(D61-C61)+(F61-E61)+#REF!,(D61-C61)+(F61-E61))))))))))))</f>
        <v>#REF!</v>
      </c>
      <c r="K61" s="153" t="e">
        <f>IF(L61&gt;0,#REF!-L61,0)</f>
        <v>#REF!</v>
      </c>
      <c r="L61" s="154" t="e">
        <f>IF(OR(H61="Recup"),#REF!-J61,#REF!)</f>
        <v>#REF!</v>
      </c>
      <c r="M61" s="199"/>
      <c r="N61" s="200"/>
      <c r="O61" s="149" t="e">
        <f t="shared" si="0"/>
        <v>#REF!</v>
      </c>
      <c r="P61" s="150" t="str">
        <f t="shared" si="1"/>
        <v/>
      </c>
      <c r="Q61" s="361"/>
      <c r="R61" s="381"/>
      <c r="S61" s="201"/>
      <c r="T61" s="384"/>
      <c r="U61" s="386"/>
      <c r="V61" s="104">
        <v>0.5</v>
      </c>
      <c r="W61" s="98" t="e">
        <f>IF((Y60-43)&lt;0,0,(Y60-43))</f>
        <v>#REF!</v>
      </c>
      <c r="X61" s="105" t="s">
        <v>54</v>
      </c>
      <c r="Y61" s="106" t="e">
        <f>(Y60-Y59)-J65*24</f>
        <v>#REF!</v>
      </c>
      <c r="Z61" s="107" t="s">
        <v>55</v>
      </c>
      <c r="AA61" s="91"/>
      <c r="AB61" s="155">
        <v>0.5</v>
      </c>
      <c r="AC61" s="152" t="e">
        <f t="shared" si="4"/>
        <v>#REF!</v>
      </c>
    </row>
    <row r="62" spans="1:29" ht="15.75" hidden="1" thickBot="1" x14ac:dyDescent="0.3">
      <c r="A62" s="143" t="s">
        <v>56</v>
      </c>
      <c r="B62" s="144">
        <v>43139</v>
      </c>
      <c r="C62" s="195"/>
      <c r="D62" s="196"/>
      <c r="E62" s="196"/>
      <c r="F62" s="197"/>
      <c r="G62" s="378"/>
      <c r="H62" s="202" t="s">
        <v>44</v>
      </c>
      <c r="I62" s="146" t="e">
        <f>IF(H62="Normal",#REF!,IF(H62="Recup",#REF!,IF(H62="CP journée",#REF!,IF(H62="Enceinte",#REF!,IF(H62="temps partiel",#REF!,IF(H62="Sans solde",#REF!,IF(H62="Arrêt",#REF!,IF(H62="CP matin",#REF!,IF(H62="Déplacement",#REF!,IF(H62="CP Après-midi",#REF!,IF(H62="Férié",#REF!,IF(H62="Maternité",#REF!,0))))))))))))</f>
        <v>#REF!</v>
      </c>
      <c r="J62" s="145" t="e">
        <f>IF(H62="Demi CP",I62,IF(AND(H62="Déplacement",N62="Arrivée Chine",B62&gt;=#REF!,B62&lt;=#REF!),(D62-C62)+(F62-E62)-#REF!,IF(AND(H62="Déplacement",N62="Arrivée Chine",B62&gt;#REF!,B62&lt;#REF!),(D62-C62)+(F62-E62)-#REF!,IF(AND(H62="Déplacement",N62="Arrivée Chine",B62&gt;#REF!),(D62-C62)+(F62-E62)-#REF!,IF(AND(H62="Déplacement",((D62-C62)+(F62-E62))&lt;I62),I62,IF(AND(H62="Déplacement",N62="Arrivée Chine",B62&lt;#REF!),(D62-C62)+(F62-E62)-#REF!,IF(AND(H62="Déplacement",N62="Retour Chine",B62&gt;=#REF!,B62&lt;=#REF!),(D62-C62)+(F62-E62)+#REF!,IF(AND(H62="Déplacement",N62="Retour Chine",B62&gt;#REF!,B62&lt;#REF!),(D62-C62)+(F62-E62)+#REF!,IF(AND(H62="Déplacement",N62="Retour Chine",B62&gt;#REF!),(D62-C62)+(F62-E62)+#REF!,IF(AND(H62="Déplacement",((D62-C62)+(F62-E62))&lt;I62),I62,IF(AND(H62="Déplacement",N62="Retour Chine",B62&lt;#REF!),(D62-C62)+(F62-E62)+#REF!,(D62-C62)+(F62-E62))))))))))))</f>
        <v>#REF!</v>
      </c>
      <c r="K62" s="156" t="e">
        <f>IF(L62&gt;0,#REF!-L62,0)</f>
        <v>#REF!</v>
      </c>
      <c r="L62" s="157" t="e">
        <f>IF(OR(H62="Recup"),#REF!-J62,#REF!)</f>
        <v>#REF!</v>
      </c>
      <c r="M62" s="199"/>
      <c r="N62" s="200"/>
      <c r="O62" s="149" t="e">
        <f t="shared" si="0"/>
        <v>#REF!</v>
      </c>
      <c r="P62" s="150" t="str">
        <f t="shared" si="1"/>
        <v/>
      </c>
      <c r="Q62" s="361"/>
      <c r="R62" s="381"/>
      <c r="S62" s="201"/>
      <c r="T62" s="384"/>
      <c r="U62" s="386"/>
      <c r="V62" s="110">
        <v>1</v>
      </c>
      <c r="W62" s="98" t="e">
        <f>IF(M65="",J65*24,0)</f>
        <v>#REF!</v>
      </c>
      <c r="X62" s="111" t="s">
        <v>57</v>
      </c>
      <c r="Y62" s="112">
        <f>COUNTIF(H59:H63,"Arrêt")</f>
        <v>0</v>
      </c>
      <c r="Z62" s="107">
        <f>COUNTIF(H59:H63,"Férié")</f>
        <v>0</v>
      </c>
      <c r="AA62" s="91"/>
      <c r="AB62" s="158">
        <v>1</v>
      </c>
      <c r="AC62" s="152" t="e">
        <f t="shared" si="4"/>
        <v>#REF!</v>
      </c>
    </row>
    <row r="63" spans="1:29" ht="15.75" hidden="1" thickBot="1" x14ac:dyDescent="0.3">
      <c r="A63" s="143" t="s">
        <v>58</v>
      </c>
      <c r="B63" s="144">
        <v>43140</v>
      </c>
      <c r="C63" s="195"/>
      <c r="D63" s="196"/>
      <c r="E63" s="196"/>
      <c r="F63" s="197"/>
      <c r="G63" s="378"/>
      <c r="H63" s="198" t="s">
        <v>44</v>
      </c>
      <c r="I63" s="146" t="e">
        <f>IF(H63="Normal",#REF!,IF(H63="Recup",#REF!,IF(H63="CP journée",#REF!,IF(H63="Enceinte",#REF!,IF(H63="temps partiel",#REF!,IF(H63="Sans solde",#REF!,IF(H63="Arrêt",#REF!,IF(H63="CP matin",#REF!,IF(H63="Déplacement",#REF!,IF(H63="CP Après-midi",#REF!,IF(H63="Férié",#REF!,IF(H63="Maternité",#REF!,0))))))))))))</f>
        <v>#REF!</v>
      </c>
      <c r="J63" s="145" t="e">
        <f>IF(H63="Demi CP",I63,IF(AND(H63="Déplacement",N63="Arrivée Chine",B63&gt;=#REF!,B63&lt;=#REF!),(D63-C63)+(F63-E63)-#REF!,IF(AND(H63="Déplacement",N63="Arrivée Chine",B63&gt;#REF!,B63&lt;#REF!),(D63-C63)+(F63-E63)-#REF!,IF(AND(H63="Déplacement",N63="Arrivée Chine",B63&gt;#REF!),(D63-C63)+(F63-E63)-#REF!,IF(AND(H63="Déplacement",((D63-C63)+(F63-E63))&lt;I63),I63,IF(AND(H63="Déplacement",N63="Arrivée Chine",B63&lt;#REF!),(D63-C63)+(F63-E63)-#REF!,IF(AND(H63="Déplacement",N63="Retour Chine",B63&gt;=#REF!,B63&lt;=#REF!),(D63-C63)+(F63-E63)+#REF!,IF(AND(H63="Déplacement",N63="Retour Chine",B63&gt;#REF!,B63&lt;#REF!),(D63-C63)+(F63-E63)+#REF!,IF(AND(H63="Déplacement",N63="Retour Chine",B63&gt;#REF!),(D63-C63)+(F63-E63)+#REF!,IF(AND(H63="Déplacement",((D63-C63)+(F63-E63))&lt;I63),I63,IF(AND(H63="Déplacement",N63="Retour Chine",B63&lt;#REF!),(D63-C63)+(F63-E63)+#REF!,(D63-C63)+(F63-E63))))))))))))</f>
        <v>#REF!</v>
      </c>
      <c r="K63" s="153" t="e">
        <f>IF(L63&gt;0,#REF!-L63,0)</f>
        <v>#REF!</v>
      </c>
      <c r="L63" s="154" t="e">
        <f>IF(OR(H63="Recup"),#REF!-J63,#REF!)</f>
        <v>#REF!</v>
      </c>
      <c r="M63" s="199"/>
      <c r="N63" s="200"/>
      <c r="O63" s="149" t="e">
        <f t="shared" si="0"/>
        <v>#REF!</v>
      </c>
      <c r="P63" s="150" t="str">
        <f t="shared" si="1"/>
        <v/>
      </c>
      <c r="Q63" s="361"/>
      <c r="R63" s="381"/>
      <c r="S63" s="201"/>
      <c r="T63" s="384"/>
      <c r="U63" s="386"/>
      <c r="V63" s="113" t="s">
        <v>3</v>
      </c>
      <c r="W63" s="114" t="e">
        <f>IF(G59="Enceinte",(SUM(L59:L63))-COUNTIF(H59:H63,"Recup")*#REF!,SUM(L59:L63))</f>
        <v>#REF!</v>
      </c>
      <c r="X63" s="115" t="s">
        <v>59</v>
      </c>
      <c r="Y63" s="116">
        <f>COUNTIF(H59:H63,"sans solde")</f>
        <v>0</v>
      </c>
      <c r="Z63" s="328" t="s">
        <v>148</v>
      </c>
      <c r="AA63" s="91"/>
      <c r="AB63" s="159" t="s">
        <v>3</v>
      </c>
      <c r="AC63" s="160" t="e">
        <f t="shared" si="4"/>
        <v>#REF!</v>
      </c>
    </row>
    <row r="64" spans="1:29" ht="15.75" hidden="1" thickBot="1" x14ac:dyDescent="0.3">
      <c r="A64" s="143" t="s">
        <v>60</v>
      </c>
      <c r="B64" s="144">
        <v>43141</v>
      </c>
      <c r="C64" s="203"/>
      <c r="D64" s="204"/>
      <c r="E64" s="204"/>
      <c r="F64" s="205"/>
      <c r="G64" s="378"/>
      <c r="H64" s="206"/>
      <c r="I64" s="146">
        <f>IF(H64="Normal",#REF!,IF(H64="Recup",#REF!,IF(H64="CP journée",#REF!,IF(H64="Enceinte",#REF!,IF(H64="temps partiel",#REF!,IF(H64="Sans solde",#REF!,IF(H64="Arrêt",#REF!,IF(H64="CP matin",#REF!,IF(H64="Déplacement",#REF!,IF(H64="CP Après-midi",#REF!,IF(H64="Férié",#REF!,IF(H64="Maternité",#REF!,0))))))))))))</f>
        <v>0</v>
      </c>
      <c r="J64" s="145" t="e">
        <f>IF(H64="Demi CP",I64,IF(AND(H64="Déplacement",N64="Arrivée Chine",B64&gt;=#REF!,B64&lt;=#REF!),(D64-C64)+(F64-E64)-#REF!,IF(AND(H64="Déplacement",N64="Arrivée Chine",B64&gt;#REF!,B64&lt;#REF!),(D64-C64)+(F64-E64)-#REF!,IF(AND(H64="Déplacement",N64="Arrivée Chine",B64&gt;#REF!),(D64-C64)+(F64-E64)-#REF!,IF(AND(H64="Déplacement",((D64-C64)+(F64-E64))&lt;I64),I64,IF(AND(H64="Déplacement",N64="Arrivée Chine",B64&lt;#REF!),(D64-C64)+(F64-E64)-#REF!,IF(AND(H64="Déplacement",N64="Retour Chine",B64&gt;=#REF!,B64&lt;=#REF!),(D64-C64)+(F64-E64)+#REF!,IF(AND(H64="Déplacement",N64="Retour Chine",B64&gt;#REF!,B64&lt;#REF!),(D64-C64)+(F64-E64)+#REF!,IF(AND(H64="Déplacement",N64="Retour Chine",B64&gt;#REF!),(D64-C64)+(F64-E64)+#REF!,IF(AND(H64="Déplacement",((D64-C64)+(F64-E64))&lt;I64),I64,IF(AND(H64="Déplacement",N64="Retour Chine",B64&lt;#REF!),(D64-C64)+(F64-E64)+#REF!,(D64-C64)+(F64-E64))))))))))))</f>
        <v>#REF!</v>
      </c>
      <c r="K64" s="161" t="e">
        <f>IF(L64&gt;0,#REF!-L64,0)</f>
        <v>#REF!</v>
      </c>
      <c r="L64" s="162" t="e">
        <f>IF(OR(H64="Recup"),#REF!-J64,#REF!)</f>
        <v>#REF!</v>
      </c>
      <c r="M64" s="199"/>
      <c r="N64" s="200"/>
      <c r="O64" s="149" t="e">
        <f t="shared" si="0"/>
        <v>#REF!</v>
      </c>
      <c r="P64" s="150" t="str">
        <f t="shared" si="1"/>
        <v/>
      </c>
      <c r="Q64" s="361"/>
      <c r="R64" s="381"/>
      <c r="S64" s="201"/>
      <c r="T64" s="384"/>
      <c r="U64" s="386"/>
      <c r="V64" s="119" t="s">
        <v>61</v>
      </c>
      <c r="W64" s="120" t="e">
        <f>IF(AND(G59="Temps partiel",Y61&gt;0),Y61-W65-W61-W62,0)</f>
        <v>#REF!</v>
      </c>
      <c r="X64" s="121" t="s">
        <v>62</v>
      </c>
      <c r="Y64" s="122">
        <f>COUNTIF(H59:H63,"CP journée")+(COUNTIF(H59:H63,"CP matin"))/2+(COUNTIF(H59:H63,"CP Après-midi"))/2</f>
        <v>0</v>
      </c>
      <c r="Z64" s="329"/>
      <c r="AA64" s="91"/>
      <c r="AB64" s="163" t="s">
        <v>61</v>
      </c>
      <c r="AC64" s="152" t="e">
        <f t="shared" si="4"/>
        <v>#REF!</v>
      </c>
    </row>
    <row r="65" spans="1:29" ht="30.75" hidden="1" thickBot="1" x14ac:dyDescent="0.3">
      <c r="A65" s="164" t="s">
        <v>64</v>
      </c>
      <c r="B65" s="165">
        <v>43142</v>
      </c>
      <c r="C65" s="207"/>
      <c r="D65" s="208"/>
      <c r="E65" s="208"/>
      <c r="F65" s="209"/>
      <c r="G65" s="379"/>
      <c r="H65" s="210"/>
      <c r="I65" s="166">
        <f>IF(H65="Normal",#REF!,IF(H65="Recup",#REF!,IF(H65="CP journée",#REF!,IF(H65="Enceinte",#REF!,IF(H65="temps partiel",#REF!,IF(H65="Sans solde",#REF!,IF(H65="Arrêt",#REF!,IF(H65="CP matin",#REF!,IF(H65="Déplacement",#REF!,IF(H65="CP Après-midi",#REF!,IF(H65="Férié",#REF!,IF(H65="Maternité",#REF!,0))))))))))))</f>
        <v>0</v>
      </c>
      <c r="J65" s="167" t="e">
        <f>IF(H65="Demi CP",I65,IF(AND(H65="Déplacement",N65="Arrivée Chine",B65&gt;=#REF!,B65&lt;=#REF!),(D65-C65)+(F65-E65)-#REF!,IF(AND(H65="Déplacement",N65="Arrivée Chine",B65&gt;#REF!,B65&lt;#REF!),(D65-C65)+(F65-E65)-#REF!,IF(AND(H65="Déplacement",N65="Arrivée Chine",B65&gt;#REF!),(D65-C65)+(F65-E65)-#REF!,IF(AND(H65="Déplacement",((D65-C65)+(F65-E65))&lt;I65),I65,IF(AND(H65="Déplacement",N65="Arrivée Chine",B65&lt;#REF!),(D65-C65)+(F65-E65)-#REF!,IF(AND(H65="Déplacement",N65="Retour Chine",B65&gt;=#REF!,B65&lt;=#REF!),(D65-C65)+(F65-E65)+#REF!,IF(AND(H65="Déplacement",N65="Retour Chine",B65&gt;#REF!,B65&lt;#REF!),(D65-C65)+(F65-E65)+#REF!,IF(AND(H65="Déplacement",N65="Retour Chine",B65&gt;#REF!),(D65-C65)+(F65-E65)+#REF!,IF(AND(H65="Déplacement",((D65-C65)+(F65-E65))&lt;I65),I65,IF(AND(H65="Déplacement",N65="Retour Chine",B65&lt;#REF!),(D65-C65)+(F65-E65)+#REF!,(D65-C65)+(F65-E65))))))))))))</f>
        <v>#REF!</v>
      </c>
      <c r="K65" s="168" t="e">
        <f>IF(L65&gt;0,#REF!-L65,0)</f>
        <v>#REF!</v>
      </c>
      <c r="L65" s="169" t="e">
        <f>IF(OR(H65="Recup"),#REF!-J65,#REF!)</f>
        <v>#REF!</v>
      </c>
      <c r="M65" s="211"/>
      <c r="N65" s="212"/>
      <c r="O65" s="170" t="e">
        <f t="shared" si="0"/>
        <v>#REF!</v>
      </c>
      <c r="P65" s="171" t="str">
        <f t="shared" si="1"/>
        <v/>
      </c>
      <c r="Q65" s="362"/>
      <c r="R65" s="382"/>
      <c r="S65" s="213"/>
      <c r="T65" s="384"/>
      <c r="U65" s="387"/>
      <c r="V65" s="129" t="s">
        <v>65</v>
      </c>
      <c r="W65" s="130" t="e">
        <f>IF(AND(G59="Temps partiel",Y61&gt;3),Y61-3-W61-W62,0)</f>
        <v>#REF!</v>
      </c>
      <c r="X65" s="131" t="s">
        <v>66</v>
      </c>
      <c r="Y65" s="132" t="e">
        <f>W59+(W60*1.25)+(W61*1.5)+(W62*2)+(W64*1.1)+(W65*1.25)</f>
        <v>#REF!</v>
      </c>
      <c r="Z65" s="294" t="e">
        <f>IF(SUM(J59:J65)*24-SUM(I59:I65)*24&lt;0,(SUM(J59:J65)*24-SUM(I59:I65)*24),0)</f>
        <v>#REF!</v>
      </c>
      <c r="AA65" s="91"/>
      <c r="AB65" s="172" t="s">
        <v>65</v>
      </c>
      <c r="AC65" s="152" t="e">
        <f t="shared" si="4"/>
        <v>#REF!</v>
      </c>
    </row>
    <row r="66" spans="1:29" ht="45.75" hidden="1" thickBot="1" x14ac:dyDescent="0.3">
      <c r="A66" s="133" t="s">
        <v>43</v>
      </c>
      <c r="B66" s="134">
        <v>43143</v>
      </c>
      <c r="C66" s="188"/>
      <c r="D66" s="189"/>
      <c r="E66" s="189"/>
      <c r="F66" s="190"/>
      <c r="G66" s="377"/>
      <c r="H66" s="191" t="s">
        <v>44</v>
      </c>
      <c r="I66" s="136" t="e">
        <f>IF(H66="Normal",#REF!,IF(H66="Recup",#REF!,IF(H66="CP journée",#REF!,IF(H66="Enceinte",#REF!,IF(H66="temps partiel",#REF!,IF(H66="Sans solde",#REF!,IF(H66="Arrêt",#REF!,IF(H66="CP matin",#REF!,IF(H66="Déplacement",#REF!,IF(H66="CP Après-midi",#REF!,IF(H66="Férié",#REF!,IF(H66="Maternité",#REF!,0))))))))))))</f>
        <v>#REF!</v>
      </c>
      <c r="J66" s="135" t="e">
        <f>IF(H66="Demi CP",I66,IF(AND(H66="Déplacement",N66="Arrivée Chine",B66&gt;=#REF!,B66&lt;=#REF!),(D66-C66)+(F66-E66)-#REF!,IF(AND(H66="Déplacement",N66="Arrivée Chine",B66&gt;#REF!,B66&lt;#REF!),(D66-C66)+(F66-E66)-#REF!,IF(AND(H66="Déplacement",N66="Arrivée Chine",B66&gt;#REF!),(D66-C66)+(F66-E66)-#REF!,IF(AND(H66="Déplacement",((D66-C66)+(F66-E66))&lt;I66),I66,IF(AND(H66="Déplacement",N66="Arrivée Chine",B66&lt;#REF!),(D66-C66)+(F66-E66)-#REF!,IF(AND(H66="Déplacement",N66="Retour Chine",B66&gt;=#REF!,B66&lt;=#REF!),(D66-C66)+(F66-E66)+#REF!,IF(AND(H66="Déplacement",N66="Retour Chine",B66&gt;#REF!,B66&lt;#REF!),(D66-C66)+(F66-E66)+#REF!,IF(AND(H66="Déplacement",N66="Retour Chine",B66&gt;#REF!),(D66-C66)+(F66-E66)+#REF!,IF(AND(H66="Déplacement",((D66-C66)+(F66-E66))&lt;I66),I66,IF(AND(H66="Déplacement",N66="Retour Chine",B66&lt;#REF!),(D66-C66)+(F66-E66)+#REF!,(D66-C66)+(F66-E66))))))))))))</f>
        <v>#REF!</v>
      </c>
      <c r="K66" s="137" t="e">
        <f>IF(L66&gt;0,#REF!-L66,0)</f>
        <v>#REF!</v>
      </c>
      <c r="L66" s="138" t="e">
        <f>IF(OR(H66="Recup"),#REF!-J66,#REF!)</f>
        <v>#REF!</v>
      </c>
      <c r="M66" s="192"/>
      <c r="N66" s="193"/>
      <c r="O66" s="139" t="e">
        <f t="shared" si="0"/>
        <v>#REF!</v>
      </c>
      <c r="P66" s="140" t="str">
        <f t="shared" si="1"/>
        <v/>
      </c>
      <c r="Q66" s="360" t="s">
        <v>45</v>
      </c>
      <c r="R66" s="380" t="s">
        <v>46</v>
      </c>
      <c r="S66" s="194"/>
      <c r="T66" s="383" t="s">
        <v>71</v>
      </c>
      <c r="U66" s="385" t="s">
        <v>75</v>
      </c>
      <c r="V66" s="86" t="s">
        <v>49</v>
      </c>
      <c r="W66" s="87" t="e">
        <f>IF(AND(G66="",(Y68)&gt;0),Y68-W67-W68,IF(AND(G66="Enceinte",(Y68)&gt;0),Y68-W67-W68,0))</f>
        <v>#REF!</v>
      </c>
      <c r="X66" s="88" t="s">
        <v>34</v>
      </c>
      <c r="Y66" s="89" t="e">
        <f>(SUM(I66:I70)*24+SUM(K66:K70)*24)</f>
        <v>#REF!</v>
      </c>
      <c r="Z66" s="90" t="s">
        <v>50</v>
      </c>
      <c r="AA66" s="91"/>
      <c r="AB66" s="174" t="s">
        <v>34</v>
      </c>
      <c r="AC66" s="152" t="e">
        <f t="shared" ref="AC66:AC71" si="5">Y52+Y59+Y66+Y73</f>
        <v>#REF!</v>
      </c>
    </row>
    <row r="67" spans="1:29" ht="15.75" hidden="1" thickBot="1" x14ac:dyDescent="0.3">
      <c r="A67" s="143" t="s">
        <v>51</v>
      </c>
      <c r="B67" s="144">
        <v>43144</v>
      </c>
      <c r="C67" s="195"/>
      <c r="D67" s="196"/>
      <c r="E67" s="196"/>
      <c r="F67" s="197"/>
      <c r="G67" s="378"/>
      <c r="H67" s="198" t="s">
        <v>44</v>
      </c>
      <c r="I67" s="146" t="e">
        <f>IF(H67="Normal",#REF!,IF(H67="Recup",#REF!,IF(H67="CP journée",#REF!,IF(H67="Enceinte",#REF!,IF(H67="temps partiel",#REF!,IF(H67="Sans solde",#REF!,IF(H67="Arrêt",#REF!,IF(H67="CP matin",#REF!,IF(H67="Déplacement",#REF!,IF(H67="CP Après-midi",#REF!,IF(H67="Férié",#REF!,IF(H67="Maternité",#REF!,0))))))))))))</f>
        <v>#REF!</v>
      </c>
      <c r="J67" s="145" t="e">
        <f>IF(H67="Demi CP",I67,IF(AND(H67="Déplacement",N67="Arrivée Chine",B67&gt;=#REF!,B67&lt;=#REF!),(D67-C67)+(F67-E67)-#REF!,IF(AND(H67="Déplacement",N67="Arrivée Chine",B67&gt;#REF!,B67&lt;#REF!),(D67-C67)+(F67-E67)-#REF!,IF(AND(H67="Déplacement",N67="Arrivée Chine",B67&gt;#REF!),(D67-C67)+(F67-E67)-#REF!,IF(AND(H67="Déplacement",((D67-C67)+(F67-E67))&lt;I67),I67,IF(AND(H67="Déplacement",N67="Arrivée Chine",B67&lt;#REF!),(D67-C67)+(F67-E67)-#REF!,IF(AND(H67="Déplacement",N67="Retour Chine",B67&gt;=#REF!,B67&lt;=#REF!),(D67-C67)+(F67-E67)+#REF!,IF(AND(H67="Déplacement",N67="Retour Chine",B67&gt;#REF!,B67&lt;#REF!),(D67-C67)+(F67-E67)+#REF!,IF(AND(H67="Déplacement",N67="Retour Chine",B67&gt;#REF!),(D67-C67)+(F67-E67)+#REF!,IF(AND(H67="Déplacement",((D67-C67)+(F67-E67))&lt;I67),I67,IF(AND(H67="Déplacement",N67="Retour Chine",B67&lt;#REF!),(D67-C67)+(F67-E67)+#REF!,(D67-C67)+(F67-E67))))))))))))</f>
        <v>#REF!</v>
      </c>
      <c r="K67" s="147" t="e">
        <f>IF(L67&gt;0,#REF!-L67,0)</f>
        <v>#REF!</v>
      </c>
      <c r="L67" s="148" t="e">
        <f>IF(OR(H67="Recup"),#REF!-J67,#REF!)</f>
        <v>#REF!</v>
      </c>
      <c r="M67" s="199"/>
      <c r="N67" s="200"/>
      <c r="O67" s="149" t="e">
        <f t="shared" si="0"/>
        <v>#REF!</v>
      </c>
      <c r="P67" s="150" t="str">
        <f t="shared" si="1"/>
        <v/>
      </c>
      <c r="Q67" s="361"/>
      <c r="R67" s="381"/>
      <c r="S67" s="201"/>
      <c r="T67" s="384"/>
      <c r="U67" s="386"/>
      <c r="V67" s="97" t="s">
        <v>52</v>
      </c>
      <c r="W67" s="98" t="e">
        <f>IF(AND(G66="",(Y67-35)&gt;0),(Y67-35-W68-W69),IF(AND(G66="Enceinte",(Y67-35)&gt;0),(Y67-35-W68-W69),0))</f>
        <v>#REF!</v>
      </c>
      <c r="X67" s="99" t="s">
        <v>35</v>
      </c>
      <c r="Y67" s="100" t="e">
        <f>(SUM(J66:J72))*24-(SUM(O66:O72))*24</f>
        <v>#REF!</v>
      </c>
      <c r="Z67" s="101">
        <f>SUM(P66:P72)</f>
        <v>0</v>
      </c>
      <c r="AA67" s="91"/>
      <c r="AB67" s="174" t="s">
        <v>35</v>
      </c>
      <c r="AC67" s="152" t="e">
        <f t="shared" si="5"/>
        <v>#REF!</v>
      </c>
    </row>
    <row r="68" spans="1:29" ht="30.75" hidden="1" thickBot="1" x14ac:dyDescent="0.3">
      <c r="A68" s="143" t="s">
        <v>53</v>
      </c>
      <c r="B68" s="144">
        <v>43145</v>
      </c>
      <c r="C68" s="195"/>
      <c r="D68" s="196"/>
      <c r="E68" s="196"/>
      <c r="F68" s="197"/>
      <c r="G68" s="378"/>
      <c r="H68" s="198" t="s">
        <v>44</v>
      </c>
      <c r="I68" s="146" t="e">
        <f>IF(H68="Normal",#REF!,IF(H68="Recup",#REF!,IF(H68="CP journée",#REF!,IF(H68="Enceinte",#REF!,IF(H68="temps partiel",#REF!,IF(H68="Sans solde",#REF!,IF(H68="Arrêt",#REF!,IF(H68="CP matin",#REF!,IF(H68="Déplacement",#REF!,IF(H68="CP Après-midi",#REF!,IF(H68="Férié",#REF!,IF(H68="Maternité",#REF!,0))))))))))))</f>
        <v>#REF!</v>
      </c>
      <c r="J68" s="145" t="e">
        <f>IF(H68="Demi CP",I68,IF(AND(H68="Déplacement",N68="Arrivée Chine",B68&gt;=#REF!,B68&lt;=#REF!),(D68-C68)+(F68-E68)-#REF!,IF(AND(H68="Déplacement",N68="Arrivée Chine",B68&gt;#REF!,B68&lt;#REF!),(D68-C68)+(F68-E68)-#REF!,IF(AND(H68="Déplacement",N68="Arrivée Chine",B68&gt;#REF!),(D68-C68)+(F68-E68)-#REF!,IF(AND(H68="Déplacement",((D68-C68)+(F68-E68))&lt;I68),I68,IF(AND(H68="Déplacement",N68="Arrivée Chine",B68&lt;#REF!),(D68-C68)+(F68-E68)-#REF!,IF(AND(H68="Déplacement",N68="Retour Chine",B68&gt;=#REF!,B68&lt;=#REF!),(D68-C68)+(F68-E68)+#REF!,IF(AND(H68="Déplacement",N68="Retour Chine",B68&gt;#REF!,B68&lt;#REF!),(D68-C68)+(F68-E68)+#REF!,IF(AND(H68="Déplacement",N68="Retour Chine",B68&gt;#REF!),(D68-C68)+(F68-E68)+#REF!,IF(AND(H68="Déplacement",((D68-C68)+(F68-E68))&lt;I68),I68,IF(AND(H68="Déplacement",N68="Retour Chine",B68&lt;#REF!),(D68-C68)+(F68-E68)+#REF!,(D68-C68)+(F68-E68))))))))))))</f>
        <v>#REF!</v>
      </c>
      <c r="K68" s="153" t="e">
        <f>IF(L68&gt;0,#REF!-L68,0)</f>
        <v>#REF!</v>
      </c>
      <c r="L68" s="154" t="e">
        <f>IF(OR(H68="Recup"),#REF!-J68,#REF!)</f>
        <v>#REF!</v>
      </c>
      <c r="M68" s="199"/>
      <c r="N68" s="200"/>
      <c r="O68" s="149" t="e">
        <f t="shared" si="0"/>
        <v>#REF!</v>
      </c>
      <c r="P68" s="150" t="str">
        <f t="shared" si="1"/>
        <v/>
      </c>
      <c r="Q68" s="361"/>
      <c r="R68" s="381"/>
      <c r="S68" s="201"/>
      <c r="T68" s="384"/>
      <c r="U68" s="386"/>
      <c r="V68" s="104">
        <v>0.5</v>
      </c>
      <c r="W68" s="98" t="e">
        <f>IF((Y67-43)&lt;0,0,(Y67-43))</f>
        <v>#REF!</v>
      </c>
      <c r="X68" s="105" t="s">
        <v>54</v>
      </c>
      <c r="Y68" s="106" t="e">
        <f>(Y67-Y66)-J72*24</f>
        <v>#REF!</v>
      </c>
      <c r="Z68" s="107" t="s">
        <v>55</v>
      </c>
      <c r="AA68" s="91"/>
      <c r="AB68" s="174" t="s">
        <v>54</v>
      </c>
      <c r="AC68" s="152" t="e">
        <f t="shared" si="5"/>
        <v>#REF!</v>
      </c>
    </row>
    <row r="69" spans="1:29" ht="15.75" hidden="1" thickBot="1" x14ac:dyDescent="0.3">
      <c r="A69" s="143" t="s">
        <v>56</v>
      </c>
      <c r="B69" s="144">
        <v>43146</v>
      </c>
      <c r="C69" s="195"/>
      <c r="D69" s="196"/>
      <c r="E69" s="196"/>
      <c r="F69" s="197"/>
      <c r="G69" s="378"/>
      <c r="H69" s="202" t="s">
        <v>44</v>
      </c>
      <c r="I69" s="146" t="e">
        <f>IF(H69="Normal",#REF!,IF(H69="Recup",#REF!,IF(H69="CP journée",#REF!,IF(H69="Enceinte",#REF!,IF(H69="temps partiel",#REF!,IF(H69="Sans solde",#REF!,IF(H69="Arrêt",#REF!,IF(H69="CP matin",#REF!,IF(H69="Déplacement",#REF!,IF(H69="CP Après-midi",#REF!,IF(H69="Férié",#REF!,IF(H69="Maternité",#REF!,0))))))))))))</f>
        <v>#REF!</v>
      </c>
      <c r="J69" s="145" t="e">
        <f>IF(H69="Demi CP",I69,IF(AND(H69="Déplacement",N69="Arrivée Chine",B69&gt;=#REF!,B69&lt;=#REF!),(D69-C69)+(F69-E69)-#REF!,IF(AND(H69="Déplacement",N69="Arrivée Chine",B69&gt;#REF!,B69&lt;#REF!),(D69-C69)+(F69-E69)-#REF!,IF(AND(H69="Déplacement",N69="Arrivée Chine",B69&gt;#REF!),(D69-C69)+(F69-E69)-#REF!,IF(AND(H69="Déplacement",((D69-C69)+(F69-E69))&lt;I69),I69,IF(AND(H69="Déplacement",N69="Arrivée Chine",B69&lt;#REF!),(D69-C69)+(F69-E69)-#REF!,IF(AND(H69="Déplacement",N69="Retour Chine",B69&gt;=#REF!,B69&lt;=#REF!),(D69-C69)+(F69-E69)+#REF!,IF(AND(H69="Déplacement",N69="Retour Chine",B69&gt;#REF!,B69&lt;#REF!),(D69-C69)+(F69-E69)+#REF!,IF(AND(H69="Déplacement",N69="Retour Chine",B69&gt;#REF!),(D69-C69)+(F69-E69)+#REF!,IF(AND(H69="Déplacement",((D69-C69)+(F69-E69))&lt;I69),I69,IF(AND(H69="Déplacement",N69="Retour Chine",B69&lt;#REF!),(D69-C69)+(F69-E69)+#REF!,(D69-C69)+(F69-E69))))))))))))</f>
        <v>#REF!</v>
      </c>
      <c r="K69" s="156" t="e">
        <f>IF(L69&gt;0,#REF!-L69,0)</f>
        <v>#REF!</v>
      </c>
      <c r="L69" s="157" t="e">
        <f>IF(OR(H69="Recup"),#REF!-J69,#REF!)</f>
        <v>#REF!</v>
      </c>
      <c r="M69" s="199"/>
      <c r="N69" s="200"/>
      <c r="O69" s="149" t="e">
        <f t="shared" si="0"/>
        <v>#REF!</v>
      </c>
      <c r="P69" s="150" t="str">
        <f t="shared" si="1"/>
        <v/>
      </c>
      <c r="Q69" s="361"/>
      <c r="R69" s="381"/>
      <c r="S69" s="201"/>
      <c r="T69" s="384"/>
      <c r="U69" s="386"/>
      <c r="V69" s="110">
        <v>1</v>
      </c>
      <c r="W69" s="98" t="e">
        <f>IF(M72="",J72*24,0)</f>
        <v>#REF!</v>
      </c>
      <c r="X69" s="111" t="s">
        <v>57</v>
      </c>
      <c r="Y69" s="112">
        <f>COUNTIF(H66:H70,"Arrêt")</f>
        <v>0</v>
      </c>
      <c r="Z69" s="107">
        <f>COUNTIF(H66:H70,"Férié")</f>
        <v>0</v>
      </c>
      <c r="AA69" s="91"/>
      <c r="AB69" s="175" t="s">
        <v>57</v>
      </c>
      <c r="AC69" s="152">
        <f t="shared" si="5"/>
        <v>0</v>
      </c>
    </row>
    <row r="70" spans="1:29" ht="15.75" hidden="1" thickBot="1" x14ac:dyDescent="0.3">
      <c r="A70" s="143" t="s">
        <v>58</v>
      </c>
      <c r="B70" s="144">
        <v>43147</v>
      </c>
      <c r="C70" s="195"/>
      <c r="D70" s="196"/>
      <c r="E70" s="196"/>
      <c r="F70" s="197"/>
      <c r="G70" s="378"/>
      <c r="H70" s="198" t="s">
        <v>44</v>
      </c>
      <c r="I70" s="146" t="e">
        <f>IF(H70="Normal",#REF!,IF(H70="Recup",#REF!,IF(H70="CP journée",#REF!,IF(H70="Enceinte",#REF!,IF(H70="temps partiel",#REF!,IF(H70="Sans solde",#REF!,IF(H70="Arrêt",#REF!,IF(H70="CP matin",#REF!,IF(H70="Déplacement",#REF!,IF(H70="CP Après-midi",#REF!,IF(H70="Férié",#REF!,IF(H70="Maternité",#REF!,0))))))))))))</f>
        <v>#REF!</v>
      </c>
      <c r="J70" s="145" t="e">
        <f>IF(H70="Demi CP",I70,IF(AND(H70="Déplacement",N70="Arrivée Chine",B70&gt;=#REF!,B70&lt;=#REF!),(D70-C70)+(F70-E70)-#REF!,IF(AND(H70="Déplacement",N70="Arrivée Chine",B70&gt;#REF!,B70&lt;#REF!),(D70-C70)+(F70-E70)-#REF!,IF(AND(H70="Déplacement",N70="Arrivée Chine",B70&gt;#REF!),(D70-C70)+(F70-E70)-#REF!,IF(AND(H70="Déplacement",((D70-C70)+(F70-E70))&lt;I70),I70,IF(AND(H70="Déplacement",N70="Arrivée Chine",B70&lt;#REF!),(D70-C70)+(F70-E70)-#REF!,IF(AND(H70="Déplacement",N70="Retour Chine",B70&gt;=#REF!,B70&lt;=#REF!),(D70-C70)+(F70-E70)+#REF!,IF(AND(H70="Déplacement",N70="Retour Chine",B70&gt;#REF!,B70&lt;#REF!),(D70-C70)+(F70-E70)+#REF!,IF(AND(H70="Déplacement",N70="Retour Chine",B70&gt;#REF!),(D70-C70)+(F70-E70)+#REF!,IF(AND(H70="Déplacement",((D70-C70)+(F70-E70))&lt;I70),I70,IF(AND(H70="Déplacement",N70="Retour Chine",B70&lt;#REF!),(D70-C70)+(F70-E70)+#REF!,(D70-C70)+(F70-E70))))))))))))</f>
        <v>#REF!</v>
      </c>
      <c r="K70" s="153" t="e">
        <f>IF(L70&gt;0,#REF!-L70,0)</f>
        <v>#REF!</v>
      </c>
      <c r="L70" s="154" t="e">
        <f>IF(OR(H70="Recup"),#REF!-J70,#REF!)</f>
        <v>#REF!</v>
      </c>
      <c r="M70" s="199"/>
      <c r="N70" s="200"/>
      <c r="O70" s="149" t="e">
        <f t="shared" si="0"/>
        <v>#REF!</v>
      </c>
      <c r="P70" s="150" t="str">
        <f t="shared" si="1"/>
        <v/>
      </c>
      <c r="Q70" s="361"/>
      <c r="R70" s="381"/>
      <c r="S70" s="201"/>
      <c r="T70" s="384"/>
      <c r="U70" s="386"/>
      <c r="V70" s="113" t="s">
        <v>3</v>
      </c>
      <c r="W70" s="114" t="e">
        <f>IF(G66="Enceinte",(SUM(L66:L70))-COUNTIF(H66:H70,"Recup")*#REF!,SUM(L66:L70))</f>
        <v>#REF!</v>
      </c>
      <c r="X70" s="115" t="s">
        <v>59</v>
      </c>
      <c r="Y70" s="116">
        <f>COUNTIF(H66:H70,"sans solde")</f>
        <v>0</v>
      </c>
      <c r="Z70" s="328" t="s">
        <v>148</v>
      </c>
      <c r="AA70" s="91"/>
      <c r="AB70" s="176" t="s">
        <v>59</v>
      </c>
      <c r="AC70" s="152">
        <f t="shared" si="5"/>
        <v>0</v>
      </c>
    </row>
    <row r="71" spans="1:29" ht="15.75" hidden="1" thickBot="1" x14ac:dyDescent="0.3">
      <c r="A71" s="143" t="s">
        <v>60</v>
      </c>
      <c r="B71" s="144">
        <v>43148</v>
      </c>
      <c r="C71" s="203"/>
      <c r="D71" s="204"/>
      <c r="E71" s="204"/>
      <c r="F71" s="205"/>
      <c r="G71" s="378"/>
      <c r="H71" s="206"/>
      <c r="I71" s="146">
        <f>IF(H71="Normal",#REF!,IF(H71="Recup",#REF!,IF(H71="CP journée",#REF!,IF(H71="Enceinte",#REF!,IF(H71="temps partiel",#REF!,IF(H71="Sans solde",#REF!,IF(H71="Arrêt",#REF!,IF(H71="CP matin",#REF!,IF(H71="Déplacement",#REF!,IF(H71="CP Après-midi",#REF!,IF(H71="Férié",#REF!,IF(H71="Maternité",#REF!,0))))))))))))</f>
        <v>0</v>
      </c>
      <c r="J71" s="145" t="e">
        <f>IF(H71="Demi CP",I71,IF(AND(H71="Déplacement",N71="Arrivée Chine",B71&gt;=#REF!,B71&lt;=#REF!),(D71-C71)+(F71-E71)-#REF!,IF(AND(H71="Déplacement",N71="Arrivée Chine",B71&gt;#REF!,B71&lt;#REF!),(D71-C71)+(F71-E71)-#REF!,IF(AND(H71="Déplacement",N71="Arrivée Chine",B71&gt;#REF!),(D71-C71)+(F71-E71)-#REF!,IF(AND(H71="Déplacement",((D71-C71)+(F71-E71))&lt;I71),I71,IF(AND(H71="Déplacement",N71="Arrivée Chine",B71&lt;#REF!),(D71-C71)+(F71-E71)-#REF!,IF(AND(H71="Déplacement",N71="Retour Chine",B71&gt;=#REF!,B71&lt;=#REF!),(D71-C71)+(F71-E71)+#REF!,IF(AND(H71="Déplacement",N71="Retour Chine",B71&gt;#REF!,B71&lt;#REF!),(D71-C71)+(F71-E71)+#REF!,IF(AND(H71="Déplacement",N71="Retour Chine",B71&gt;#REF!),(D71-C71)+(F71-E71)+#REF!,IF(AND(H71="Déplacement",((D71-C71)+(F71-E71))&lt;I71),I71,IF(AND(H71="Déplacement",N71="Retour Chine",B71&lt;#REF!),(D71-C71)+(F71-E71)+#REF!,(D71-C71)+(F71-E71))))))))))))</f>
        <v>#REF!</v>
      </c>
      <c r="K71" s="161" t="e">
        <f>IF(L71&gt;0,#REF!-L71,0)</f>
        <v>#REF!</v>
      </c>
      <c r="L71" s="162" t="e">
        <f>IF(OR(H71="Recup"),#REF!-J71,#REF!)</f>
        <v>#REF!</v>
      </c>
      <c r="M71" s="199"/>
      <c r="N71" s="200"/>
      <c r="O71" s="149" t="e">
        <f t="shared" si="0"/>
        <v>#REF!</v>
      </c>
      <c r="P71" s="150" t="str">
        <f t="shared" si="1"/>
        <v/>
      </c>
      <c r="Q71" s="361"/>
      <c r="R71" s="381"/>
      <c r="S71" s="201"/>
      <c r="T71" s="384"/>
      <c r="U71" s="386"/>
      <c r="V71" s="119" t="s">
        <v>61</v>
      </c>
      <c r="W71" s="120" t="e">
        <f>IF(AND(G66="Temps partiel",Y68&gt;0),Y68-W72-W68-W69,0)</f>
        <v>#REF!</v>
      </c>
      <c r="X71" s="121" t="s">
        <v>62</v>
      </c>
      <c r="Y71" s="122">
        <f>COUNTIF(H66:H70,"CP journée")+(COUNTIF(H66:H70,"CP matin"))/2+(COUNTIF(H66:H70,"CP Après-midi"))/2</f>
        <v>0</v>
      </c>
      <c r="Z71" s="329"/>
      <c r="AA71" s="91"/>
      <c r="AB71" s="177" t="s">
        <v>62</v>
      </c>
      <c r="AC71" s="152">
        <f t="shared" si="5"/>
        <v>0</v>
      </c>
    </row>
    <row r="72" spans="1:29" ht="45.75" hidden="1" thickBot="1" x14ac:dyDescent="0.3">
      <c r="A72" s="164" t="s">
        <v>64</v>
      </c>
      <c r="B72" s="165">
        <v>43149</v>
      </c>
      <c r="C72" s="207"/>
      <c r="D72" s="208"/>
      <c r="E72" s="208"/>
      <c r="F72" s="209"/>
      <c r="G72" s="379"/>
      <c r="H72" s="210"/>
      <c r="I72" s="166">
        <f>IF(H72="Normal",#REF!,IF(H72="Recup",#REF!,IF(H72="CP journée",#REF!,IF(H72="Enceinte",#REF!,IF(H72="temps partiel",#REF!,IF(H72="Sans solde",#REF!,IF(H72="Arrêt",#REF!,IF(H72="CP matin",#REF!,IF(H72="Déplacement",#REF!,IF(H72="CP Après-midi",#REF!,IF(H72="Férié",#REF!,IF(H72="Maternité",#REF!,0))))))))))))</f>
        <v>0</v>
      </c>
      <c r="J72" s="167" t="e">
        <f>IF(H72="Demi CP",I72,IF(AND(H72="Déplacement",N72="Arrivée Chine",B72&gt;=#REF!,B72&lt;=#REF!),(D72-C72)+(F72-E72)-#REF!,IF(AND(H72="Déplacement",N72="Arrivée Chine",B72&gt;#REF!,B72&lt;#REF!),(D72-C72)+(F72-E72)-#REF!,IF(AND(H72="Déplacement",N72="Arrivée Chine",B72&gt;#REF!),(D72-C72)+(F72-E72)-#REF!,IF(AND(H72="Déplacement",((D72-C72)+(F72-E72))&lt;I72),I72,IF(AND(H72="Déplacement",N72="Arrivée Chine",B72&lt;#REF!),(D72-C72)+(F72-E72)-#REF!,IF(AND(H72="Déplacement",N72="Retour Chine",B72&gt;=#REF!,B72&lt;=#REF!),(D72-C72)+(F72-E72)+#REF!,IF(AND(H72="Déplacement",N72="Retour Chine",B72&gt;#REF!,B72&lt;#REF!),(D72-C72)+(F72-E72)+#REF!,IF(AND(H72="Déplacement",N72="Retour Chine",B72&gt;#REF!),(D72-C72)+(F72-E72)+#REF!,IF(AND(H72="Déplacement",((D72-C72)+(F72-E72))&lt;I72),I72,IF(AND(H72="Déplacement",N72="Retour Chine",B72&lt;#REF!),(D72-C72)+(F72-E72)+#REF!,(D72-C72)+(F72-E72))))))))))))</f>
        <v>#REF!</v>
      </c>
      <c r="K72" s="168" t="e">
        <f>IF(L72&gt;0,#REF!-L72,0)</f>
        <v>#REF!</v>
      </c>
      <c r="L72" s="169" t="e">
        <f>IF(OR(H72="Recup"),#REF!-J72,#REF!)</f>
        <v>#REF!</v>
      </c>
      <c r="M72" s="211"/>
      <c r="N72" s="212"/>
      <c r="O72" s="170" t="e">
        <f t="shared" si="0"/>
        <v>#REF!</v>
      </c>
      <c r="P72" s="171" t="str">
        <f t="shared" si="1"/>
        <v/>
      </c>
      <c r="Q72" s="362"/>
      <c r="R72" s="382"/>
      <c r="S72" s="213"/>
      <c r="T72" s="384"/>
      <c r="U72" s="387"/>
      <c r="V72" s="129" t="s">
        <v>65</v>
      </c>
      <c r="W72" s="130" t="e">
        <f>IF(AND(G66="Temps partiel",Y68&gt;3),Y68-3-W68-W69,0)</f>
        <v>#REF!</v>
      </c>
      <c r="X72" s="131" t="s">
        <v>66</v>
      </c>
      <c r="Y72" s="132" t="e">
        <f>W66+(W67*1.25)+(W68*1.5)+(W69*2)+(W71*1.1)+(W72*1.25)</f>
        <v>#REF!</v>
      </c>
      <c r="Z72" s="294" t="e">
        <f>IF(SUM(J66:J72)*24-SUM(I66:I72)*24&lt;0,(SUM(J66:J72)*24-SUM(I66:I72)*24),0)</f>
        <v>#REF!</v>
      </c>
      <c r="AA72" s="91"/>
      <c r="AB72" s="178" t="s">
        <v>50</v>
      </c>
      <c r="AC72" s="152">
        <f>Z53+Z60+Z67+Z74</f>
        <v>0</v>
      </c>
    </row>
    <row r="73" spans="1:29" ht="45.75" hidden="1" thickBot="1" x14ac:dyDescent="0.3">
      <c r="A73" s="133" t="s">
        <v>43</v>
      </c>
      <c r="B73" s="134">
        <v>43150</v>
      </c>
      <c r="C73" s="188"/>
      <c r="D73" s="189"/>
      <c r="E73" s="189"/>
      <c r="F73" s="190"/>
      <c r="G73" s="377"/>
      <c r="H73" s="191" t="s">
        <v>44</v>
      </c>
      <c r="I73" s="136" t="e">
        <f>IF(H73="Normal",#REF!,IF(H73="Recup",#REF!,IF(H73="CP journée",#REF!,IF(H73="Enceinte",#REF!,IF(H73="temps partiel",#REF!,IF(H73="Sans solde",#REF!,IF(H73="Arrêt",#REF!,IF(H73="CP matin",#REF!,IF(H73="Déplacement",#REF!,IF(H73="CP Après-midi",#REF!,IF(H73="Férié",#REF!,IF(H73="Maternité",#REF!,0))))))))))))</f>
        <v>#REF!</v>
      </c>
      <c r="J73" s="135" t="e">
        <f>IF(H73="Demi CP",I73,IF(AND(H73="Déplacement",N73="Arrivée Chine",B73&gt;=#REF!,B73&lt;=#REF!),(D73-C73)+(F73-E73)-#REF!,IF(AND(H73="Déplacement",N73="Arrivée Chine",B73&gt;#REF!,B73&lt;#REF!),(D73-C73)+(F73-E73)-#REF!,IF(AND(H73="Déplacement",N73="Arrivée Chine",B73&gt;#REF!),(D73-C73)+(F73-E73)-#REF!,IF(AND(H73="Déplacement",((D73-C73)+(F73-E73))&lt;I73),I73,IF(AND(H73="Déplacement",N73="Arrivée Chine",B73&lt;#REF!),(D73-C73)+(F73-E73)-#REF!,IF(AND(H73="Déplacement",N73="Retour Chine",B73&gt;=#REF!,B73&lt;=#REF!),(D73-C73)+(F73-E73)+#REF!,IF(AND(H73="Déplacement",N73="Retour Chine",B73&gt;#REF!,B73&lt;#REF!),(D73-C73)+(F73-E73)+#REF!,IF(AND(H73="Déplacement",N73="Retour Chine",B73&gt;#REF!),(D73-C73)+(F73-E73)+#REF!,IF(AND(H73="Déplacement",((D73-C73)+(F73-E73))&lt;I73),I73,IF(AND(H73="Déplacement",N73="Retour Chine",B73&lt;#REF!),(D73-C73)+(F73-E73)+#REF!,(D73-C73)+(F73-E73))))))))))))</f>
        <v>#REF!</v>
      </c>
      <c r="K73" s="137" t="e">
        <f>IF(L73&gt;0,#REF!-L73,0)</f>
        <v>#REF!</v>
      </c>
      <c r="L73" s="138" t="e">
        <f>IF(OR(H73="Recup"),#REF!-J73,#REF!)</f>
        <v>#REF!</v>
      </c>
      <c r="M73" s="192"/>
      <c r="N73" s="193"/>
      <c r="O73" s="139" t="e">
        <f t="shared" si="0"/>
        <v>#REF!</v>
      </c>
      <c r="P73" s="140" t="str">
        <f t="shared" si="1"/>
        <v/>
      </c>
      <c r="Q73" s="391" t="s">
        <v>45</v>
      </c>
      <c r="R73" s="380" t="s">
        <v>46</v>
      </c>
      <c r="S73" s="194"/>
      <c r="T73" s="383" t="s">
        <v>71</v>
      </c>
      <c r="U73" s="385" t="s">
        <v>76</v>
      </c>
      <c r="V73" s="86" t="s">
        <v>49</v>
      </c>
      <c r="W73" s="87" t="e">
        <f>IF(AND(G73="",(Y75)&gt;0),Y75-W74-W75,IF(AND(G73="Enceinte",(Y75)&gt;0),Y75-W74-W75,0))</f>
        <v>#REF!</v>
      </c>
      <c r="X73" s="88" t="s">
        <v>34</v>
      </c>
      <c r="Y73" s="89" t="e">
        <f>(SUM(I73:I77)*24+SUM(K73:K77)*24)</f>
        <v>#REF!</v>
      </c>
      <c r="Z73" s="90" t="s">
        <v>50</v>
      </c>
      <c r="AA73" s="91"/>
      <c r="AB73" s="179"/>
      <c r="AC73" s="179"/>
    </row>
    <row r="74" spans="1:29" ht="15.75" hidden="1" thickBot="1" x14ac:dyDescent="0.3">
      <c r="A74" s="143" t="s">
        <v>51</v>
      </c>
      <c r="B74" s="144">
        <v>43151</v>
      </c>
      <c r="C74" s="195"/>
      <c r="D74" s="196"/>
      <c r="E74" s="196"/>
      <c r="F74" s="197"/>
      <c r="G74" s="378"/>
      <c r="H74" s="198" t="s">
        <v>44</v>
      </c>
      <c r="I74" s="146" t="e">
        <f>IF(H74="Normal",#REF!,IF(H74="Recup",#REF!,IF(H74="CP journée",#REF!,IF(H74="Enceinte",#REF!,IF(H74="temps partiel",#REF!,IF(H74="Sans solde",#REF!,IF(H74="Arrêt",#REF!,IF(H74="CP matin",#REF!,IF(H74="Déplacement",#REF!,IF(H74="CP Après-midi",#REF!,IF(H74="Férié",#REF!,IF(H74="Maternité",#REF!,0))))))))))))</f>
        <v>#REF!</v>
      </c>
      <c r="J74" s="145" t="e">
        <f>IF(H74="Demi CP",I74,IF(AND(H74="Déplacement",N74="Arrivée Chine",B74&gt;=#REF!,B74&lt;=#REF!),(D74-C74)+(F74-E74)-#REF!,IF(AND(H74="Déplacement",N74="Arrivée Chine",B74&gt;#REF!,B74&lt;#REF!),(D74-C74)+(F74-E74)-#REF!,IF(AND(H74="Déplacement",N74="Arrivée Chine",B74&gt;#REF!),(D74-C74)+(F74-E74)-#REF!,IF(AND(H74="Déplacement",((D74-C74)+(F74-E74))&lt;I74),I74,IF(AND(H74="Déplacement",N74="Arrivée Chine",B74&lt;#REF!),(D74-C74)+(F74-E74)-#REF!,IF(AND(H74="Déplacement",N74="Retour Chine",B74&gt;=#REF!,B74&lt;=#REF!),(D74-C74)+(F74-E74)+#REF!,IF(AND(H74="Déplacement",N74="Retour Chine",B74&gt;#REF!,B74&lt;#REF!),(D74-C74)+(F74-E74)+#REF!,IF(AND(H74="Déplacement",N74="Retour Chine",B74&gt;#REF!),(D74-C74)+(F74-E74)+#REF!,IF(AND(H74="Déplacement",((D74-C74)+(F74-E74))&lt;I74),I74,IF(AND(H74="Déplacement",N74="Retour Chine",B74&lt;#REF!),(D74-C74)+(F74-E74)+#REF!,(D74-C74)+(F74-E74))))))))))))</f>
        <v>#REF!</v>
      </c>
      <c r="K74" s="147" t="e">
        <f>IF(L74&gt;0,#REF!-L74,0)</f>
        <v>#REF!</v>
      </c>
      <c r="L74" s="148" t="e">
        <f>IF(OR(H74="Recup"),#REF!-J74,#REF!)</f>
        <v>#REF!</v>
      </c>
      <c r="M74" s="199"/>
      <c r="N74" s="200"/>
      <c r="O74" s="149" t="e">
        <f t="shared" si="0"/>
        <v>#REF!</v>
      </c>
      <c r="P74" s="150" t="str">
        <f t="shared" si="1"/>
        <v/>
      </c>
      <c r="Q74" s="361"/>
      <c r="R74" s="381"/>
      <c r="S74" s="201"/>
      <c r="T74" s="384"/>
      <c r="U74" s="386"/>
      <c r="V74" s="97" t="s">
        <v>52</v>
      </c>
      <c r="W74" s="98" t="e">
        <f>IF(AND(G73="",(Y74-35)&gt;0),(Y74-35-W75-W76),IF(AND(G73="Enceinte",(Y74-35)&gt;0),(Y74-35-W75-W76),0))</f>
        <v>#REF!</v>
      </c>
      <c r="X74" s="99" t="s">
        <v>35</v>
      </c>
      <c r="Y74" s="100" t="e">
        <f>(SUM(J73:J79))*24-(SUM(O73:O79))*24</f>
        <v>#REF!</v>
      </c>
      <c r="Z74" s="101">
        <f>SUM(P73:P79)</f>
        <v>0</v>
      </c>
      <c r="AA74" s="91"/>
      <c r="AB74" s="394" t="s">
        <v>70</v>
      </c>
      <c r="AC74" s="392" t="e">
        <f>Y58+Y65+Y72+Y79</f>
        <v>#REF!</v>
      </c>
    </row>
    <row r="75" spans="1:29" ht="15.75" hidden="1" thickBot="1" x14ac:dyDescent="0.3">
      <c r="A75" s="143" t="s">
        <v>53</v>
      </c>
      <c r="B75" s="144">
        <v>43152</v>
      </c>
      <c r="C75" s="195"/>
      <c r="D75" s="196"/>
      <c r="E75" s="196"/>
      <c r="F75" s="197"/>
      <c r="G75" s="378"/>
      <c r="H75" s="198" t="s">
        <v>44</v>
      </c>
      <c r="I75" s="146" t="e">
        <f>IF(H75="Normal",#REF!,IF(H75="Recup",#REF!,IF(H75="CP journée",#REF!,IF(H75="Enceinte",#REF!,IF(H75="temps partiel",#REF!,IF(H75="Sans solde",#REF!,IF(H75="Arrêt",#REF!,IF(H75="CP matin",#REF!,IF(H75="Déplacement",#REF!,IF(H75="CP Après-midi",#REF!,IF(H75="Férié",#REF!,IF(H75="Maternité",#REF!,0))))))))))))</f>
        <v>#REF!</v>
      </c>
      <c r="J75" s="145" t="e">
        <f>IF(H75="Demi CP",I75,IF(AND(H75="Déplacement",N75="Arrivée Chine",B75&gt;=#REF!,B75&lt;=#REF!),(D75-C75)+(F75-E75)-#REF!,IF(AND(H75="Déplacement",N75="Arrivée Chine",B75&gt;#REF!,B75&lt;#REF!),(D75-C75)+(F75-E75)-#REF!,IF(AND(H75="Déplacement",N75="Arrivée Chine",B75&gt;#REF!),(D75-C75)+(F75-E75)-#REF!,IF(AND(H75="Déplacement",((D75-C75)+(F75-E75))&lt;I75),I75,IF(AND(H75="Déplacement",N75="Arrivée Chine",B75&lt;#REF!),(D75-C75)+(F75-E75)-#REF!,IF(AND(H75="Déplacement",N75="Retour Chine",B75&gt;=#REF!,B75&lt;=#REF!),(D75-C75)+(F75-E75)+#REF!,IF(AND(H75="Déplacement",N75="Retour Chine",B75&gt;#REF!,B75&lt;#REF!),(D75-C75)+(F75-E75)+#REF!,IF(AND(H75="Déplacement",N75="Retour Chine",B75&gt;#REF!),(D75-C75)+(F75-E75)+#REF!,IF(AND(H75="Déplacement",((D75-C75)+(F75-E75))&lt;I75),I75,IF(AND(H75="Déplacement",N75="Retour Chine",B75&lt;#REF!),(D75-C75)+(F75-E75)+#REF!,(D75-C75)+(F75-E75))))))))))))</f>
        <v>#REF!</v>
      </c>
      <c r="K75" s="153" t="e">
        <f>IF(L75&gt;0,#REF!-L75,0)</f>
        <v>#REF!</v>
      </c>
      <c r="L75" s="154" t="e">
        <f>IF(OR(H75="Recup"),#REF!-J75,#REF!)</f>
        <v>#REF!</v>
      </c>
      <c r="M75" s="199"/>
      <c r="N75" s="200"/>
      <c r="O75" s="149" t="e">
        <f t="shared" si="0"/>
        <v>#REF!</v>
      </c>
      <c r="P75" s="150" t="str">
        <f t="shared" si="1"/>
        <v/>
      </c>
      <c r="Q75" s="361"/>
      <c r="R75" s="381"/>
      <c r="S75" s="201"/>
      <c r="T75" s="384"/>
      <c r="U75" s="386"/>
      <c r="V75" s="104">
        <v>0.5</v>
      </c>
      <c r="W75" s="98" t="e">
        <f>IF((Y74-43)&lt;0,0,(Y74-43))</f>
        <v>#REF!</v>
      </c>
      <c r="X75" s="105" t="s">
        <v>54</v>
      </c>
      <c r="Y75" s="106" t="e">
        <f>(Y74-Y73)-J79*24</f>
        <v>#REF!</v>
      </c>
      <c r="Z75" s="107" t="s">
        <v>55</v>
      </c>
      <c r="AA75" s="91"/>
      <c r="AB75" s="395"/>
      <c r="AC75" s="393"/>
    </row>
    <row r="76" spans="1:29" ht="15.75" hidden="1" thickBot="1" x14ac:dyDescent="0.3">
      <c r="A76" s="143" t="s">
        <v>56</v>
      </c>
      <c r="B76" s="144">
        <v>43153</v>
      </c>
      <c r="C76" s="195"/>
      <c r="D76" s="196"/>
      <c r="E76" s="196"/>
      <c r="F76" s="197"/>
      <c r="G76" s="378"/>
      <c r="H76" s="202" t="s">
        <v>44</v>
      </c>
      <c r="I76" s="146" t="e">
        <f>IF(H76="Normal",#REF!,IF(H76="Recup",#REF!,IF(H76="CP journée",#REF!,IF(H76="Enceinte",#REF!,IF(H76="temps partiel",#REF!,IF(H76="Sans solde",#REF!,IF(H76="Arrêt",#REF!,IF(H76="CP matin",#REF!,IF(H76="Déplacement",#REF!,IF(H76="CP Après-midi",#REF!,IF(H76="Férié",#REF!,IF(H76="Maternité",#REF!,0))))))))))))</f>
        <v>#REF!</v>
      </c>
      <c r="J76" s="145" t="e">
        <f>IF(H76="Demi CP",I76,IF(AND(H76="Déplacement",N76="Arrivée Chine",B76&gt;=#REF!,B76&lt;=#REF!),(D76-C76)+(F76-E76)-#REF!,IF(AND(H76="Déplacement",N76="Arrivée Chine",B76&gt;#REF!,B76&lt;#REF!),(D76-C76)+(F76-E76)-#REF!,IF(AND(H76="Déplacement",N76="Arrivée Chine",B76&gt;#REF!),(D76-C76)+(F76-E76)-#REF!,IF(AND(H76="Déplacement",((D76-C76)+(F76-E76))&lt;I76),I76,IF(AND(H76="Déplacement",N76="Arrivée Chine",B76&lt;#REF!),(D76-C76)+(F76-E76)-#REF!,IF(AND(H76="Déplacement",N76="Retour Chine",B76&gt;=#REF!,B76&lt;=#REF!),(D76-C76)+(F76-E76)+#REF!,IF(AND(H76="Déplacement",N76="Retour Chine",B76&gt;#REF!,B76&lt;#REF!),(D76-C76)+(F76-E76)+#REF!,IF(AND(H76="Déplacement",N76="Retour Chine",B76&gt;#REF!),(D76-C76)+(F76-E76)+#REF!,IF(AND(H76="Déplacement",((D76-C76)+(F76-E76))&lt;I76),I76,IF(AND(H76="Déplacement",N76="Retour Chine",B76&lt;#REF!),(D76-C76)+(F76-E76)+#REF!,(D76-C76)+(F76-E76))))))))))))</f>
        <v>#REF!</v>
      </c>
      <c r="K76" s="156" t="e">
        <f>IF(L76&gt;0,#REF!-L76,0)</f>
        <v>#REF!</v>
      </c>
      <c r="L76" s="157" t="e">
        <f>IF(OR(H76="Recup"),#REF!-J76,#REF!)</f>
        <v>#REF!</v>
      </c>
      <c r="M76" s="199"/>
      <c r="N76" s="200"/>
      <c r="O76" s="149" t="e">
        <f t="shared" si="0"/>
        <v>#REF!</v>
      </c>
      <c r="P76" s="150" t="str">
        <f t="shared" si="1"/>
        <v/>
      </c>
      <c r="Q76" s="361"/>
      <c r="R76" s="381"/>
      <c r="S76" s="201"/>
      <c r="T76" s="384"/>
      <c r="U76" s="386"/>
      <c r="V76" s="110">
        <v>1</v>
      </c>
      <c r="W76" s="98" t="e">
        <f>IF(M79="",J79*24,0)</f>
        <v>#REF!</v>
      </c>
      <c r="X76" s="111" t="s">
        <v>57</v>
      </c>
      <c r="Y76" s="112">
        <f>COUNTIF(H73:H77,"Arrêt")</f>
        <v>0</v>
      </c>
      <c r="Z76" s="107">
        <f>COUNTIF(H73:H77,"Férié")</f>
        <v>0</v>
      </c>
      <c r="AA76" s="91"/>
      <c r="AB76" s="41"/>
      <c r="AC76" s="41"/>
    </row>
    <row r="77" spans="1:29" ht="15.75" hidden="1" thickBot="1" x14ac:dyDescent="0.3">
      <c r="A77" s="143" t="s">
        <v>58</v>
      </c>
      <c r="B77" s="144">
        <v>43154</v>
      </c>
      <c r="C77" s="195"/>
      <c r="D77" s="196"/>
      <c r="E77" s="196"/>
      <c r="F77" s="197"/>
      <c r="G77" s="378"/>
      <c r="H77" s="198" t="s">
        <v>44</v>
      </c>
      <c r="I77" s="146" t="e">
        <f>IF(H77="Normal",#REF!,IF(H77="Recup",#REF!,IF(H77="CP journée",#REF!,IF(H77="Enceinte",#REF!,IF(H77="temps partiel",#REF!,IF(H77="Sans solde",#REF!,IF(H77="Arrêt",#REF!,IF(H77="CP matin",#REF!,IF(H77="Déplacement",#REF!,IF(H77="CP Après-midi",#REF!,IF(H77="Férié",#REF!,IF(H77="Maternité",#REF!,0))))))))))))</f>
        <v>#REF!</v>
      </c>
      <c r="J77" s="145" t="e">
        <f>IF(H77="Demi CP",I77,IF(AND(H77="Déplacement",N77="Arrivée Chine",B77&gt;=#REF!,B77&lt;=#REF!),(D77-C77)+(F77-E77)-#REF!,IF(AND(H77="Déplacement",N77="Arrivée Chine",B77&gt;#REF!,B77&lt;#REF!),(D77-C77)+(F77-E77)-#REF!,IF(AND(H77="Déplacement",N77="Arrivée Chine",B77&gt;#REF!),(D77-C77)+(F77-E77)-#REF!,IF(AND(H77="Déplacement",((D77-C77)+(F77-E77))&lt;I77),I77,IF(AND(H77="Déplacement",N77="Arrivée Chine",B77&lt;#REF!),(D77-C77)+(F77-E77)-#REF!,IF(AND(H77="Déplacement",N77="Retour Chine",B77&gt;=#REF!,B77&lt;=#REF!),(D77-C77)+(F77-E77)+#REF!,IF(AND(H77="Déplacement",N77="Retour Chine",B77&gt;#REF!,B77&lt;#REF!),(D77-C77)+(F77-E77)+#REF!,IF(AND(H77="Déplacement",N77="Retour Chine",B77&gt;#REF!),(D77-C77)+(F77-E77)+#REF!,IF(AND(H77="Déplacement",((D77-C77)+(F77-E77))&lt;I77),I77,IF(AND(H77="Déplacement",N77="Retour Chine",B77&lt;#REF!),(D77-C77)+(F77-E77)+#REF!,(D77-C77)+(F77-E77))))))))))))</f>
        <v>#REF!</v>
      </c>
      <c r="K77" s="153" t="e">
        <f>IF(L77&gt;0,#REF!-L77,0)</f>
        <v>#REF!</v>
      </c>
      <c r="L77" s="154" t="e">
        <f>IF(OR(H77="Recup"),#REF!-J77,#REF!)</f>
        <v>#REF!</v>
      </c>
      <c r="M77" s="199"/>
      <c r="N77" s="200"/>
      <c r="O77" s="149" t="e">
        <f t="shared" si="0"/>
        <v>#REF!</v>
      </c>
      <c r="P77" s="150" t="str">
        <f t="shared" si="1"/>
        <v/>
      </c>
      <c r="Q77" s="361"/>
      <c r="R77" s="381"/>
      <c r="S77" s="201"/>
      <c r="T77" s="384"/>
      <c r="U77" s="386"/>
      <c r="V77" s="113" t="s">
        <v>3</v>
      </c>
      <c r="W77" s="114" t="e">
        <f>IF(G73="Enceinte",(SUM(L73:L77))-COUNTIF(H73:H77,"Recup")*#REF!,SUM(L73:L77))</f>
        <v>#REF!</v>
      </c>
      <c r="X77" s="115" t="s">
        <v>59</v>
      </c>
      <c r="Y77" s="116">
        <f>COUNTIF(H73:H77,"sans solde")</f>
        <v>0</v>
      </c>
      <c r="Z77" s="328" t="s">
        <v>148</v>
      </c>
      <c r="AA77" s="91"/>
      <c r="AB77" s="41"/>
      <c r="AC77" s="41"/>
    </row>
    <row r="78" spans="1:29" ht="15.75" hidden="1" thickBot="1" x14ac:dyDescent="0.3">
      <c r="A78" s="143" t="s">
        <v>60</v>
      </c>
      <c r="B78" s="144">
        <v>43155</v>
      </c>
      <c r="C78" s="203"/>
      <c r="D78" s="204"/>
      <c r="E78" s="204"/>
      <c r="F78" s="205"/>
      <c r="G78" s="378"/>
      <c r="H78" s="206"/>
      <c r="I78" s="146">
        <f>IF(H78="Normal",#REF!,IF(H78="Recup",#REF!,IF(H78="CP journée",#REF!,IF(H78="Enceinte",#REF!,IF(H78="temps partiel",#REF!,IF(H78="Sans solde",#REF!,IF(H78="Arrêt",#REF!,IF(H78="CP matin",#REF!,IF(H78="Déplacement",#REF!,IF(H78="CP Après-midi",#REF!,IF(H78="Férié",#REF!,IF(H78="Maternité",#REF!,0))))))))))))</f>
        <v>0</v>
      </c>
      <c r="J78" s="145" t="e">
        <f>IF(H78="Demi CP",I78,IF(AND(H78="Déplacement",N78="Arrivée Chine",B78&gt;=#REF!,B78&lt;=#REF!),(D78-C78)+(F78-E78)-#REF!,IF(AND(H78="Déplacement",N78="Arrivée Chine",B78&gt;#REF!,B78&lt;#REF!),(D78-C78)+(F78-E78)-#REF!,IF(AND(H78="Déplacement",N78="Arrivée Chine",B78&gt;#REF!),(D78-C78)+(F78-E78)-#REF!,IF(AND(H78="Déplacement",((D78-C78)+(F78-E78))&lt;I78),I78,IF(AND(H78="Déplacement",N78="Arrivée Chine",B78&lt;#REF!),(D78-C78)+(F78-E78)-#REF!,IF(AND(H78="Déplacement",N78="Retour Chine",B78&gt;=#REF!,B78&lt;=#REF!),(D78-C78)+(F78-E78)+#REF!,IF(AND(H78="Déplacement",N78="Retour Chine",B78&gt;#REF!,B78&lt;#REF!),(D78-C78)+(F78-E78)+#REF!,IF(AND(H78="Déplacement",N78="Retour Chine",B78&gt;#REF!),(D78-C78)+(F78-E78)+#REF!,IF(AND(H78="Déplacement",((D78-C78)+(F78-E78))&lt;I78),I78,IF(AND(H78="Déplacement",N78="Retour Chine",B78&lt;#REF!),(D78-C78)+(F78-E78)+#REF!,(D78-C78)+(F78-E78))))))))))))</f>
        <v>#REF!</v>
      </c>
      <c r="K78" s="161" t="e">
        <f>IF(L78&gt;0,#REF!-L78,0)</f>
        <v>#REF!</v>
      </c>
      <c r="L78" s="162" t="e">
        <f>IF(OR(H78="Recup"),#REF!-J78,#REF!)</f>
        <v>#REF!</v>
      </c>
      <c r="M78" s="199"/>
      <c r="N78" s="200"/>
      <c r="O78" s="149" t="e">
        <f t="shared" si="0"/>
        <v>#REF!</v>
      </c>
      <c r="P78" s="150" t="str">
        <f t="shared" si="1"/>
        <v/>
      </c>
      <c r="Q78" s="361"/>
      <c r="R78" s="381"/>
      <c r="S78" s="201"/>
      <c r="T78" s="384"/>
      <c r="U78" s="386"/>
      <c r="V78" s="119" t="s">
        <v>61</v>
      </c>
      <c r="W78" s="120" t="e">
        <f>IF(AND(G73="Temps partiel",Y75&gt;0),Y75-W79-W75-W76,0)</f>
        <v>#REF!</v>
      </c>
      <c r="X78" s="121" t="s">
        <v>62</v>
      </c>
      <c r="Y78" s="122">
        <f>COUNTIF(H73:H77,"CP journée")+(COUNTIF(H73:H77,"CP matin"))/2+(COUNTIF(H73:H77,"CP Après-midi"))/2</f>
        <v>0</v>
      </c>
      <c r="Z78" s="329"/>
      <c r="AA78" s="91"/>
      <c r="AB78" s="179"/>
      <c r="AC78" s="41"/>
    </row>
    <row r="79" spans="1:29" ht="15.75" hidden="1" thickBot="1" x14ac:dyDescent="0.3">
      <c r="A79" s="164" t="s">
        <v>64</v>
      </c>
      <c r="B79" s="165">
        <v>43156</v>
      </c>
      <c r="C79" s="207"/>
      <c r="D79" s="208"/>
      <c r="E79" s="208"/>
      <c r="F79" s="209"/>
      <c r="G79" s="379"/>
      <c r="H79" s="210"/>
      <c r="I79" s="166">
        <f>IF(H79="Normal",#REF!,IF(H79="Recup",#REF!,IF(H79="CP journée",#REF!,IF(H79="Enceinte",#REF!,IF(H79="temps partiel",#REF!,IF(H79="Sans solde",#REF!,IF(H79="Arrêt",#REF!,IF(H79="CP matin",#REF!,IF(H79="Déplacement",#REF!,IF(H79="CP Après-midi",#REF!,IF(H79="Férié",#REF!,IF(H79="Maternité",#REF!,0))))))))))))</f>
        <v>0</v>
      </c>
      <c r="J79" s="167" t="e">
        <f>IF(H79="Demi CP",I79,IF(AND(H79="Déplacement",N79="Arrivée Chine",B79&gt;=#REF!,B79&lt;=#REF!),(D79-C79)+(F79-E79)-#REF!,IF(AND(H79="Déplacement",N79="Arrivée Chine",B79&gt;#REF!,B79&lt;#REF!),(D79-C79)+(F79-E79)-#REF!,IF(AND(H79="Déplacement",N79="Arrivée Chine",B79&gt;#REF!),(D79-C79)+(F79-E79)-#REF!,IF(AND(H79="Déplacement",((D79-C79)+(F79-E79))&lt;I79),I79,IF(AND(H79="Déplacement",N79="Arrivée Chine",B79&lt;#REF!),(D79-C79)+(F79-E79)-#REF!,IF(AND(H79="Déplacement",N79="Retour Chine",B79&gt;=#REF!,B79&lt;=#REF!),(D79-C79)+(F79-E79)+#REF!,IF(AND(H79="Déplacement",N79="Retour Chine",B79&gt;#REF!,B79&lt;#REF!),(D79-C79)+(F79-E79)+#REF!,IF(AND(H79="Déplacement",N79="Retour Chine",B79&gt;#REF!),(D79-C79)+(F79-E79)+#REF!,IF(AND(H79="Déplacement",((D79-C79)+(F79-E79))&lt;I79),I79,IF(AND(H79="Déplacement",N79="Retour Chine",B79&lt;#REF!),(D79-C79)+(F79-E79)+#REF!,(D79-C79)+(F79-E79))))))))))))</f>
        <v>#REF!</v>
      </c>
      <c r="K79" s="168" t="e">
        <f>IF(L79&gt;0,#REF!-L79,0)</f>
        <v>#REF!</v>
      </c>
      <c r="L79" s="169" t="e">
        <f>IF(OR(H79="Recup"),#REF!-J79,#REF!)</f>
        <v>#REF!</v>
      </c>
      <c r="M79" s="211"/>
      <c r="N79" s="212"/>
      <c r="O79" s="170" t="e">
        <f t="shared" si="0"/>
        <v>#REF!</v>
      </c>
      <c r="P79" s="171" t="str">
        <f t="shared" si="1"/>
        <v/>
      </c>
      <c r="Q79" s="362"/>
      <c r="R79" s="382"/>
      <c r="S79" s="213"/>
      <c r="T79" s="384"/>
      <c r="U79" s="387"/>
      <c r="V79" s="129" t="s">
        <v>65</v>
      </c>
      <c r="W79" s="130" t="e">
        <f>IF(AND(G73="Temps partiel",Y75&gt;3),Y75-3-W75-W76,0)</f>
        <v>#REF!</v>
      </c>
      <c r="X79" s="131" t="s">
        <v>66</v>
      </c>
      <c r="Y79" s="132" t="e">
        <f>W73+(W74*1.25)+(W75*1.5)+(W76*2)+(W78*1.1)+(W79*1.25)</f>
        <v>#REF!</v>
      </c>
      <c r="Z79" s="294" t="e">
        <f>IF(SUM(J73:J79)*24-SUM(I73:I79)*24&lt;0,(SUM(J73:J79)*24-SUM(I73:I79)*24),0)</f>
        <v>#REF!</v>
      </c>
      <c r="AA79" s="91"/>
      <c r="AB79" s="41"/>
      <c r="AC79" s="41"/>
    </row>
    <row r="80" spans="1:29" ht="45.75" hidden="1" thickBot="1" x14ac:dyDescent="0.3">
      <c r="A80" s="173" t="s">
        <v>43</v>
      </c>
      <c r="B80" s="134">
        <v>43157</v>
      </c>
      <c r="C80" s="188"/>
      <c r="D80" s="189"/>
      <c r="E80" s="189"/>
      <c r="F80" s="190"/>
      <c r="G80" s="377"/>
      <c r="H80" s="191" t="s">
        <v>44</v>
      </c>
      <c r="I80" s="136" t="e">
        <f>IF(H80="Normal",#REF!,IF(H80="Recup",#REF!,IF(H80="CP journée",#REF!,IF(H80="Enceinte",#REF!,IF(H80="temps partiel",#REF!,IF(H80="Sans solde",#REF!,IF(H80="Arrêt",#REF!,IF(H80="CP matin",#REF!,IF(H80="Déplacement",#REF!,IF(H80="CP Après-midi",#REF!,IF(H80="Férié",#REF!,IF(H80="Maternité",#REF!,0))))))))))))</f>
        <v>#REF!</v>
      </c>
      <c r="J80" s="135" t="e">
        <f>IF(H80="Demi CP",I80,IF(AND(H80="Déplacement",N80="Arrivée Chine",B80&gt;=#REF!,B80&lt;=#REF!),(D80-C80)+(F80-E80)-#REF!,IF(AND(H80="Déplacement",N80="Arrivée Chine",B80&gt;#REF!,B80&lt;#REF!),(D80-C80)+(F80-E80)-#REF!,IF(AND(H80="Déplacement",N80="Arrivée Chine",B80&gt;#REF!),(D80-C80)+(F80-E80)-#REF!,IF(AND(H80="Déplacement",((D80-C80)+(F80-E80))&lt;I80),I80,IF(AND(H80="Déplacement",N80="Arrivée Chine",B80&lt;#REF!),(D80-C80)+(F80-E80)-#REF!,IF(AND(H80="Déplacement",N80="Retour Chine",B80&gt;=#REF!,B80&lt;=#REF!),(D80-C80)+(F80-E80)+#REF!,IF(AND(H80="Déplacement",N80="Retour Chine",B80&gt;#REF!,B80&lt;#REF!),(D80-C80)+(F80-E80)+#REF!,IF(AND(H80="Déplacement",N80="Retour Chine",B80&gt;#REF!),(D80-C80)+(F80-E80)+#REF!,IF(AND(H80="Déplacement",((D80-C80)+(F80-E80))&lt;I80),I80,IF(AND(H80="Déplacement",N80="Retour Chine",B80&lt;#REF!),(D80-C80)+(F80-E80)+#REF!,(D80-C80)+(F80-E80))))))))))))</f>
        <v>#REF!</v>
      </c>
      <c r="K80" s="137" t="e">
        <f>IF(L80&gt;0,#REF!-L80,0)</f>
        <v>#REF!</v>
      </c>
      <c r="L80" s="138" t="e">
        <f>IF(OR(H80="Recup"),#REF!-J80,#REF!)</f>
        <v>#REF!</v>
      </c>
      <c r="M80" s="192"/>
      <c r="N80" s="193"/>
      <c r="O80" s="139" t="e">
        <f t="shared" si="0"/>
        <v>#REF!</v>
      </c>
      <c r="P80" s="140" t="str">
        <f t="shared" si="1"/>
        <v/>
      </c>
      <c r="Q80" s="360" t="s">
        <v>45</v>
      </c>
      <c r="R80" s="380" t="s">
        <v>46</v>
      </c>
      <c r="S80" s="194"/>
      <c r="T80" s="383" t="s">
        <v>77</v>
      </c>
      <c r="U80" s="385" t="s">
        <v>78</v>
      </c>
      <c r="V80" s="86" t="s">
        <v>49</v>
      </c>
      <c r="W80" s="87" t="e">
        <f>IF(AND(G80="",(Y82)&gt;0),Y82-W81-W82,IF(AND(G80="Enceinte",(Y82)&gt;0),Y82-W81-W82,0))</f>
        <v>#REF!</v>
      </c>
      <c r="X80" s="88" t="s">
        <v>34</v>
      </c>
      <c r="Y80" s="89" t="e">
        <f>(SUM(I80:I84)*24+SUM(K80:K84)*24)</f>
        <v>#REF!</v>
      </c>
      <c r="Z80" s="90" t="s">
        <v>50</v>
      </c>
      <c r="AA80" s="91"/>
      <c r="AB80" s="41"/>
      <c r="AC80" s="41"/>
    </row>
    <row r="81" spans="1:29" ht="15.75" hidden="1" thickBot="1" x14ac:dyDescent="0.3">
      <c r="A81" s="143" t="s">
        <v>51</v>
      </c>
      <c r="B81" s="144">
        <v>43158</v>
      </c>
      <c r="C81" s="195"/>
      <c r="D81" s="196"/>
      <c r="E81" s="196"/>
      <c r="F81" s="197"/>
      <c r="G81" s="378"/>
      <c r="H81" s="198" t="s">
        <v>44</v>
      </c>
      <c r="I81" s="146" t="e">
        <f>IF(H81="Normal",#REF!,IF(H81="Recup",#REF!,IF(H81="CP journée",#REF!,IF(H81="Enceinte",#REF!,IF(H81="temps partiel",#REF!,IF(H81="Sans solde",#REF!,IF(H81="Arrêt",#REF!,IF(H81="CP matin",#REF!,IF(H81="Déplacement",#REF!,IF(H81="CP Après-midi",#REF!,IF(H81="Férié",#REF!,IF(H81="Maternité",#REF!,0))))))))))))</f>
        <v>#REF!</v>
      </c>
      <c r="J81" s="145" t="e">
        <f>IF(H81="Demi CP",I81,IF(AND(H81="Déplacement",N81="Arrivée Chine",B81&gt;=#REF!,B81&lt;=#REF!),(D81-C81)+(F81-E81)-#REF!,IF(AND(H81="Déplacement",N81="Arrivée Chine",B81&gt;#REF!,B81&lt;#REF!),(D81-C81)+(F81-E81)-#REF!,IF(AND(H81="Déplacement",N81="Arrivée Chine",B81&gt;#REF!),(D81-C81)+(F81-E81)-#REF!,IF(AND(H81="Déplacement",((D81-C81)+(F81-E81))&lt;I81),I81,IF(AND(H81="Déplacement",N81="Arrivée Chine",B81&lt;#REF!),(D81-C81)+(F81-E81)-#REF!,IF(AND(H81="Déplacement",N81="Retour Chine",B81&gt;=#REF!,B81&lt;=#REF!),(D81-C81)+(F81-E81)+#REF!,IF(AND(H81="Déplacement",N81="Retour Chine",B81&gt;#REF!,B81&lt;#REF!),(D81-C81)+(F81-E81)+#REF!,IF(AND(H81="Déplacement",N81="Retour Chine",B81&gt;#REF!),(D81-C81)+(F81-E81)+#REF!,IF(AND(H81="Déplacement",((D81-C81)+(F81-E81))&lt;I81),I81,IF(AND(H81="Déplacement",N81="Retour Chine",B81&lt;#REF!),(D81-C81)+(F81-E81)+#REF!,(D81-C81)+(F81-E81))))))))))))</f>
        <v>#REF!</v>
      </c>
      <c r="K81" s="147" t="e">
        <f>IF(L81&gt;0,#REF!-L81,0)</f>
        <v>#REF!</v>
      </c>
      <c r="L81" s="148" t="e">
        <f>IF(OR(H81="Recup"),#REF!-J81,#REF!)</f>
        <v>#REF!</v>
      </c>
      <c r="M81" s="199"/>
      <c r="N81" s="200"/>
      <c r="O81" s="149" t="e">
        <f t="shared" si="0"/>
        <v>#REF!</v>
      </c>
      <c r="P81" s="150" t="str">
        <f t="shared" si="1"/>
        <v/>
      </c>
      <c r="Q81" s="361"/>
      <c r="R81" s="381"/>
      <c r="S81" s="201"/>
      <c r="T81" s="384"/>
      <c r="U81" s="386"/>
      <c r="V81" s="97" t="s">
        <v>52</v>
      </c>
      <c r="W81" s="98" t="e">
        <f>IF(AND(G80="",(Y81-35)&gt;0),(Y81-35-W82-W83),IF(AND(G80="Enceinte",(Y81-35)&gt;0),(Y81-35-W82-W83),0))</f>
        <v>#REF!</v>
      </c>
      <c r="X81" s="99" t="s">
        <v>35</v>
      </c>
      <c r="Y81" s="100" t="e">
        <f>(SUM(J80:J86))*24-(SUM(O80:O86))*24</f>
        <v>#REF!</v>
      </c>
      <c r="Z81" s="101">
        <f>SUM(P80:P86)</f>
        <v>0</v>
      </c>
      <c r="AA81" s="41"/>
      <c r="AB81" s="41"/>
      <c r="AC81" s="41"/>
    </row>
    <row r="82" spans="1:29" ht="15.75" hidden="1" thickBot="1" x14ac:dyDescent="0.3">
      <c r="A82" s="143" t="s">
        <v>53</v>
      </c>
      <c r="B82" s="144">
        <v>43159</v>
      </c>
      <c r="C82" s="195"/>
      <c r="D82" s="196"/>
      <c r="E82" s="196"/>
      <c r="F82" s="197"/>
      <c r="G82" s="378"/>
      <c r="H82" s="198" t="s">
        <v>44</v>
      </c>
      <c r="I82" s="146" t="e">
        <f>IF(H82="Normal",#REF!,IF(H82="Recup",#REF!,IF(H82="CP journée",#REF!,IF(H82="Enceinte",#REF!,IF(H82="temps partiel",#REF!,IF(H82="Sans solde",#REF!,IF(H82="Arrêt",#REF!,IF(H82="CP matin",#REF!,IF(H82="Déplacement",#REF!,IF(H82="CP Après-midi",#REF!,IF(H82="Férié",#REF!,IF(H82="Maternité",#REF!,0))))))))))))</f>
        <v>#REF!</v>
      </c>
      <c r="J82" s="145" t="e">
        <f>IF(H82="Demi CP",I82,IF(AND(H82="Déplacement",N82="Arrivée Chine",B82&gt;=#REF!,B82&lt;=#REF!),(D82-C82)+(F82-E82)-#REF!,IF(AND(H82="Déplacement",N82="Arrivée Chine",B82&gt;#REF!,B82&lt;#REF!),(D82-C82)+(F82-E82)-#REF!,IF(AND(H82="Déplacement",N82="Arrivée Chine",B82&gt;#REF!),(D82-C82)+(F82-E82)-#REF!,IF(AND(H82="Déplacement",((D82-C82)+(F82-E82))&lt;I82),I82,IF(AND(H82="Déplacement",N82="Arrivée Chine",B82&lt;#REF!),(D82-C82)+(F82-E82)-#REF!,IF(AND(H82="Déplacement",N82="Retour Chine",B82&gt;=#REF!,B82&lt;=#REF!),(D82-C82)+(F82-E82)+#REF!,IF(AND(H82="Déplacement",N82="Retour Chine",B82&gt;#REF!,B82&lt;#REF!),(D82-C82)+(F82-E82)+#REF!,IF(AND(H82="Déplacement",N82="Retour Chine",B82&gt;#REF!),(D82-C82)+(F82-E82)+#REF!,IF(AND(H82="Déplacement",((D82-C82)+(F82-E82))&lt;I82),I82,IF(AND(H82="Déplacement",N82="Retour Chine",B82&lt;#REF!),(D82-C82)+(F82-E82)+#REF!,(D82-C82)+(F82-E82))))))))))))</f>
        <v>#REF!</v>
      </c>
      <c r="K82" s="153" t="e">
        <f>IF(L82&gt;0,#REF!-L82,0)</f>
        <v>#REF!</v>
      </c>
      <c r="L82" s="154" t="e">
        <f>IF(OR(H82="Recup"),#REF!-J82,#REF!)</f>
        <v>#REF!</v>
      </c>
      <c r="M82" s="199"/>
      <c r="N82" s="200"/>
      <c r="O82" s="149" t="e">
        <f t="shared" si="0"/>
        <v>#REF!</v>
      </c>
      <c r="P82" s="150" t="str">
        <f t="shared" si="1"/>
        <v/>
      </c>
      <c r="Q82" s="361"/>
      <c r="R82" s="381"/>
      <c r="S82" s="201"/>
      <c r="T82" s="384"/>
      <c r="U82" s="386"/>
      <c r="V82" s="104">
        <v>0.5</v>
      </c>
      <c r="W82" s="98" t="e">
        <f>IF((Y81-43)&lt;0,0,(Y81-43))</f>
        <v>#REF!</v>
      </c>
      <c r="X82" s="105" t="s">
        <v>54</v>
      </c>
      <c r="Y82" s="106" t="e">
        <f>(Y81-Y80)-J86*24</f>
        <v>#REF!</v>
      </c>
      <c r="Z82" s="107" t="s">
        <v>55</v>
      </c>
      <c r="AA82" s="41"/>
      <c r="AB82" s="41"/>
      <c r="AC82" s="41"/>
    </row>
    <row r="83" spans="1:29" ht="15.75" hidden="1" thickBot="1" x14ac:dyDescent="0.3">
      <c r="A83" s="143" t="s">
        <v>56</v>
      </c>
      <c r="B83" s="144">
        <v>43160</v>
      </c>
      <c r="C83" s="195"/>
      <c r="D83" s="196"/>
      <c r="E83" s="196"/>
      <c r="F83" s="197"/>
      <c r="G83" s="378"/>
      <c r="H83" s="202" t="s">
        <v>44</v>
      </c>
      <c r="I83" s="146" t="e">
        <f>IF(H83="Normal",#REF!,IF(H83="Recup",#REF!,IF(H83="CP journée",#REF!,IF(H83="Enceinte",#REF!,IF(H83="temps partiel",#REF!,IF(H83="Sans solde",#REF!,IF(H83="Arrêt",#REF!,IF(H83="CP matin",#REF!,IF(H83="Déplacement",#REF!,IF(H83="CP Après-midi",#REF!,IF(H83="Férié",#REF!,IF(H83="Maternité",#REF!,0))))))))))))</f>
        <v>#REF!</v>
      </c>
      <c r="J83" s="145" t="e">
        <f>IF(H83="Demi CP",I83,IF(AND(H83="Déplacement",N83="Arrivée Chine",B83&gt;=#REF!,B83&lt;=#REF!),(D83-C83)+(F83-E83)-#REF!,IF(AND(H83="Déplacement",N83="Arrivée Chine",B83&gt;#REF!,B83&lt;#REF!),(D83-C83)+(F83-E83)-#REF!,IF(AND(H83="Déplacement",N83="Arrivée Chine",B83&gt;#REF!),(D83-C83)+(F83-E83)-#REF!,IF(AND(H83="Déplacement",((D83-C83)+(F83-E83))&lt;I83),I83,IF(AND(H83="Déplacement",N83="Arrivée Chine",B83&lt;#REF!),(D83-C83)+(F83-E83)-#REF!,IF(AND(H83="Déplacement",N83="Retour Chine",B83&gt;=#REF!,B83&lt;=#REF!),(D83-C83)+(F83-E83)+#REF!,IF(AND(H83="Déplacement",N83="Retour Chine",B83&gt;#REF!,B83&lt;#REF!),(D83-C83)+(F83-E83)+#REF!,IF(AND(H83="Déplacement",N83="Retour Chine",B83&gt;#REF!),(D83-C83)+(F83-E83)+#REF!,IF(AND(H83="Déplacement",((D83-C83)+(F83-E83))&lt;I83),I83,IF(AND(H83="Déplacement",N83="Retour Chine",B83&lt;#REF!),(D83-C83)+(F83-E83)+#REF!,(D83-C83)+(F83-E83))))))))))))</f>
        <v>#REF!</v>
      </c>
      <c r="K83" s="156" t="e">
        <f>IF(L83&gt;0,#REF!-L83,0)</f>
        <v>#REF!</v>
      </c>
      <c r="L83" s="157" t="e">
        <f>IF(OR(H83="Recup"),#REF!-J83,#REF!)</f>
        <v>#REF!</v>
      </c>
      <c r="M83" s="199"/>
      <c r="N83" s="200"/>
      <c r="O83" s="149" t="e">
        <f t="shared" si="0"/>
        <v>#REF!</v>
      </c>
      <c r="P83" s="150" t="str">
        <f t="shared" si="1"/>
        <v/>
      </c>
      <c r="Q83" s="361"/>
      <c r="R83" s="381"/>
      <c r="S83" s="201"/>
      <c r="T83" s="384"/>
      <c r="U83" s="386"/>
      <c r="V83" s="110">
        <v>1</v>
      </c>
      <c r="W83" s="98" t="e">
        <f>IF(M86="",J86*24,0)</f>
        <v>#REF!</v>
      </c>
      <c r="X83" s="111" t="s">
        <v>57</v>
      </c>
      <c r="Y83" s="112">
        <f>COUNTIF(H80:H84,"Arrêt")</f>
        <v>0</v>
      </c>
      <c r="Z83" s="107">
        <f>COUNTIF(H80:H84,"Férié")</f>
        <v>0</v>
      </c>
      <c r="AA83" s="41"/>
      <c r="AB83" s="41"/>
      <c r="AC83" s="41"/>
    </row>
    <row r="84" spans="1:29" ht="15.75" hidden="1" thickBot="1" x14ac:dyDescent="0.3">
      <c r="A84" s="143" t="s">
        <v>58</v>
      </c>
      <c r="B84" s="144">
        <v>43161</v>
      </c>
      <c r="C84" s="195"/>
      <c r="D84" s="196"/>
      <c r="E84" s="196"/>
      <c r="F84" s="197"/>
      <c r="G84" s="378"/>
      <c r="H84" s="198" t="s">
        <v>44</v>
      </c>
      <c r="I84" s="146" t="e">
        <f>IF(H84="Normal",#REF!,IF(H84="Recup",#REF!,IF(H84="CP journée",#REF!,IF(H84="Enceinte",#REF!,IF(H84="temps partiel",#REF!,IF(H84="Sans solde",#REF!,IF(H84="Arrêt",#REF!,IF(H84="CP matin",#REF!,IF(H84="Déplacement",#REF!,IF(H84="CP Après-midi",#REF!,IF(H84="Férié",#REF!,IF(H84="Maternité",#REF!,0))))))))))))</f>
        <v>#REF!</v>
      </c>
      <c r="J84" s="145" t="e">
        <f>IF(H84="Demi CP",I84,IF(AND(H84="Déplacement",N84="Arrivée Chine",B84&gt;=#REF!,B84&lt;=#REF!),(D84-C84)+(F84-E84)-#REF!,IF(AND(H84="Déplacement",N84="Arrivée Chine",B84&gt;#REF!,B84&lt;#REF!),(D84-C84)+(F84-E84)-#REF!,IF(AND(H84="Déplacement",N84="Arrivée Chine",B84&gt;#REF!),(D84-C84)+(F84-E84)-#REF!,IF(AND(H84="Déplacement",((D84-C84)+(F84-E84))&lt;I84),I84,IF(AND(H84="Déplacement",N84="Arrivée Chine",B84&lt;#REF!),(D84-C84)+(F84-E84)-#REF!,IF(AND(H84="Déplacement",N84="Retour Chine",B84&gt;=#REF!,B84&lt;=#REF!),(D84-C84)+(F84-E84)+#REF!,IF(AND(H84="Déplacement",N84="Retour Chine",B84&gt;#REF!,B84&lt;#REF!),(D84-C84)+(F84-E84)+#REF!,IF(AND(H84="Déplacement",N84="Retour Chine",B84&gt;#REF!),(D84-C84)+(F84-E84)+#REF!,IF(AND(H84="Déplacement",((D84-C84)+(F84-E84))&lt;I84),I84,IF(AND(H84="Déplacement",N84="Retour Chine",B84&lt;#REF!),(D84-C84)+(F84-E84)+#REF!,(D84-C84)+(F84-E84))))))))))))</f>
        <v>#REF!</v>
      </c>
      <c r="K84" s="153" t="e">
        <f>IF(L84&gt;0,#REF!-L84,0)</f>
        <v>#REF!</v>
      </c>
      <c r="L84" s="154" t="e">
        <f>IF(OR(H84="Recup"),#REF!-J84,#REF!)</f>
        <v>#REF!</v>
      </c>
      <c r="M84" s="199"/>
      <c r="N84" s="200"/>
      <c r="O84" s="149" t="e">
        <f t="shared" si="0"/>
        <v>#REF!</v>
      </c>
      <c r="P84" s="150" t="str">
        <f t="shared" si="1"/>
        <v/>
      </c>
      <c r="Q84" s="361"/>
      <c r="R84" s="381"/>
      <c r="S84" s="201"/>
      <c r="T84" s="384"/>
      <c r="U84" s="386"/>
      <c r="V84" s="113" t="s">
        <v>3</v>
      </c>
      <c r="W84" s="114" t="e">
        <f>IF(G80="Enceinte",(SUM(L80:L84))-COUNTIF(H80:H84,"Recup")*#REF!,SUM(L80:L84))</f>
        <v>#REF!</v>
      </c>
      <c r="X84" s="115" t="s">
        <v>59</v>
      </c>
      <c r="Y84" s="116">
        <f>COUNTIF(H80:H84,"sans solde")</f>
        <v>0</v>
      </c>
      <c r="Z84" s="328" t="s">
        <v>148</v>
      </c>
      <c r="AA84" s="41"/>
      <c r="AB84" s="41"/>
      <c r="AC84" s="41"/>
    </row>
    <row r="85" spans="1:29" ht="15.75" hidden="1" thickBot="1" x14ac:dyDescent="0.3">
      <c r="A85" s="143" t="s">
        <v>60</v>
      </c>
      <c r="B85" s="144">
        <v>43162</v>
      </c>
      <c r="C85" s="203"/>
      <c r="D85" s="204"/>
      <c r="E85" s="204"/>
      <c r="F85" s="205"/>
      <c r="G85" s="378"/>
      <c r="H85" s="206"/>
      <c r="I85" s="146">
        <f>IF(H85="Normal",#REF!,IF(H85="Recup",#REF!,IF(H85="CP journée",#REF!,IF(H85="Enceinte",#REF!,IF(H85="temps partiel",#REF!,IF(H85="Sans solde",#REF!,IF(H85="Arrêt",#REF!,IF(H85="CP matin",#REF!,IF(H85="Déplacement",#REF!,IF(H85="CP Après-midi",#REF!,IF(H85="Férié",#REF!,IF(H85="Maternité",#REF!,0))))))))))))</f>
        <v>0</v>
      </c>
      <c r="J85" s="145" t="e">
        <f>IF(H85="Demi CP",I85,IF(AND(H85="Déplacement",N85="Arrivée Chine",B85&gt;=#REF!,B85&lt;=#REF!),(D85-C85)+(F85-E85)-#REF!,IF(AND(H85="Déplacement",N85="Arrivée Chine",B85&gt;#REF!,B85&lt;#REF!),(D85-C85)+(F85-E85)-#REF!,IF(AND(H85="Déplacement",N85="Arrivée Chine",B85&gt;#REF!),(D85-C85)+(F85-E85)-#REF!,IF(AND(H85="Déplacement",((D85-C85)+(F85-E85))&lt;I85),I85,IF(AND(H85="Déplacement",N85="Arrivée Chine",B85&lt;#REF!),(D85-C85)+(F85-E85)-#REF!,IF(AND(H85="Déplacement",N85="Retour Chine",B85&gt;=#REF!,B85&lt;=#REF!),(D85-C85)+(F85-E85)+#REF!,IF(AND(H85="Déplacement",N85="Retour Chine",B85&gt;#REF!,B85&lt;#REF!),(D85-C85)+(F85-E85)+#REF!,IF(AND(H85="Déplacement",N85="Retour Chine",B85&gt;#REF!),(D85-C85)+(F85-E85)+#REF!,IF(AND(H85="Déplacement",((D85-C85)+(F85-E85))&lt;I85),I85,IF(AND(H85="Déplacement",N85="Retour Chine",B85&lt;#REF!),(D85-C85)+(F85-E85)+#REF!,(D85-C85)+(F85-E85))))))))))))</f>
        <v>#REF!</v>
      </c>
      <c r="K85" s="161" t="e">
        <f>IF(L85&gt;0,#REF!-L85,0)</f>
        <v>#REF!</v>
      </c>
      <c r="L85" s="162" t="e">
        <f>IF(OR(H85="Recup"),#REF!-J85,#REF!)</f>
        <v>#REF!</v>
      </c>
      <c r="M85" s="199"/>
      <c r="N85" s="200"/>
      <c r="O85" s="149" t="e">
        <f t="shared" si="0"/>
        <v>#REF!</v>
      </c>
      <c r="P85" s="150" t="str">
        <f t="shared" si="1"/>
        <v/>
      </c>
      <c r="Q85" s="361"/>
      <c r="R85" s="381"/>
      <c r="S85" s="201"/>
      <c r="T85" s="384"/>
      <c r="U85" s="386"/>
      <c r="V85" s="119" t="s">
        <v>61</v>
      </c>
      <c r="W85" s="120" t="e">
        <f>IF(AND(G80="Temps partiel",Y82&gt;0),Y82-W86-W82-W83,0)</f>
        <v>#REF!</v>
      </c>
      <c r="X85" s="121" t="s">
        <v>62</v>
      </c>
      <c r="Y85" s="122">
        <f>COUNTIF(H80:H84,"CP journée")+(COUNTIF(H80:H84,"CP matin"))/2+(COUNTIF(H80:H84,"CP Après-midi"))/2</f>
        <v>0</v>
      </c>
      <c r="Z85" s="329"/>
      <c r="AA85" s="41"/>
      <c r="AB85" s="179" t="s">
        <v>77</v>
      </c>
      <c r="AC85" s="179" t="s">
        <v>79</v>
      </c>
    </row>
    <row r="86" spans="1:29" ht="15.75" hidden="1" thickBot="1" x14ac:dyDescent="0.3">
      <c r="A86" s="164" t="s">
        <v>64</v>
      </c>
      <c r="B86" s="165">
        <v>43163</v>
      </c>
      <c r="C86" s="207"/>
      <c r="D86" s="208"/>
      <c r="E86" s="208"/>
      <c r="F86" s="209"/>
      <c r="G86" s="379"/>
      <c r="H86" s="210"/>
      <c r="I86" s="166">
        <f>IF(H86="Normal",#REF!,IF(H86="Recup",#REF!,IF(H86="CP journée",#REF!,IF(H86="Enceinte",#REF!,IF(H86="temps partiel",#REF!,IF(H86="Sans solde",#REF!,IF(H86="Arrêt",#REF!,IF(H86="CP matin",#REF!,IF(H86="Déplacement",#REF!,IF(H86="CP Après-midi",#REF!,IF(H86="Férié",#REF!,IF(H86="Maternité",#REF!,0))))))))))))</f>
        <v>0</v>
      </c>
      <c r="J86" s="167" t="e">
        <f>IF(H86="Demi CP",I86,IF(AND(H86="Déplacement",N86="Arrivée Chine",B86&gt;=#REF!,B86&lt;=#REF!),(D86-C86)+(F86-E86)-#REF!,IF(AND(H86="Déplacement",N86="Arrivée Chine",B86&gt;#REF!,B86&lt;#REF!),(D86-C86)+(F86-E86)-#REF!,IF(AND(H86="Déplacement",N86="Arrivée Chine",B86&gt;#REF!),(D86-C86)+(F86-E86)-#REF!,IF(AND(H86="Déplacement",((D86-C86)+(F86-E86))&lt;I86),I86,IF(AND(H86="Déplacement",N86="Arrivée Chine",B86&lt;#REF!),(D86-C86)+(F86-E86)-#REF!,IF(AND(H86="Déplacement",N86="Retour Chine",B86&gt;=#REF!,B86&lt;=#REF!),(D86-C86)+(F86-E86)+#REF!,IF(AND(H86="Déplacement",N86="Retour Chine",B86&gt;#REF!,B86&lt;#REF!),(D86-C86)+(F86-E86)+#REF!,IF(AND(H86="Déplacement",N86="Retour Chine",B86&gt;#REF!),(D86-C86)+(F86-E86)+#REF!,IF(AND(H86="Déplacement",((D86-C86)+(F86-E86))&lt;I86),I86,IF(AND(H86="Déplacement",N86="Retour Chine",B86&lt;#REF!),(D86-C86)+(F86-E86)+#REF!,(D86-C86)+(F86-E86))))))))))))</f>
        <v>#REF!</v>
      </c>
      <c r="K86" s="168" t="e">
        <f>IF(L86&gt;0,#REF!-L86,0)</f>
        <v>#REF!</v>
      </c>
      <c r="L86" s="169" t="e">
        <f>IF(OR(H86="Recup"),#REF!-J86,#REF!)</f>
        <v>#REF!</v>
      </c>
      <c r="M86" s="211"/>
      <c r="N86" s="212"/>
      <c r="O86" s="170" t="e">
        <f t="shared" si="0"/>
        <v>#REF!</v>
      </c>
      <c r="P86" s="171" t="str">
        <f t="shared" si="1"/>
        <v/>
      </c>
      <c r="Q86" s="362"/>
      <c r="R86" s="382"/>
      <c r="S86" s="213"/>
      <c r="T86" s="384"/>
      <c r="U86" s="387"/>
      <c r="V86" s="129" t="s">
        <v>65</v>
      </c>
      <c r="W86" s="130" t="e">
        <f>IF(AND(G80="Temps partiel",Y82&gt;3),Y82-3-W82-W83,0)</f>
        <v>#REF!</v>
      </c>
      <c r="X86" s="131" t="s">
        <v>66</v>
      </c>
      <c r="Y86" s="132" t="e">
        <f>W80+(W81*1.25)+(W82*1.5)+(W83*2)+(W85*1.1)+(W86*1.25)</f>
        <v>#REF!</v>
      </c>
      <c r="Z86" s="294" t="e">
        <f>IF(SUM(J80:J86)*24-SUM(I80:I86)*24&lt;0,(SUM(J80:J86)*24-SUM(I80:I86)*24),0)</f>
        <v>#REF!</v>
      </c>
      <c r="AA86" s="41"/>
      <c r="AB86" s="179"/>
      <c r="AC86" s="179"/>
    </row>
    <row r="87" spans="1:29" ht="45.75" hidden="1" thickBot="1" x14ac:dyDescent="0.3">
      <c r="A87" s="133" t="s">
        <v>43</v>
      </c>
      <c r="B87" s="134">
        <v>43164</v>
      </c>
      <c r="C87" s="188"/>
      <c r="D87" s="189"/>
      <c r="E87" s="189"/>
      <c r="F87" s="190"/>
      <c r="G87" s="377"/>
      <c r="H87" s="191" t="s">
        <v>44</v>
      </c>
      <c r="I87" s="136" t="e">
        <f>IF(H87="Normal",#REF!,IF(H87="Recup",#REF!,IF(H87="CP journée",#REF!,IF(H87="Enceinte",#REF!,IF(H87="temps partiel",#REF!,IF(H87="Sans solde",#REF!,IF(H87="Arrêt",#REF!,IF(H87="CP matin",#REF!,IF(H87="Déplacement",#REF!,IF(H87="CP Après-midi",#REF!,IF(H87="Férié",#REF!,IF(H87="Maternité",#REF!,0))))))))))))</f>
        <v>#REF!</v>
      </c>
      <c r="J87" s="135" t="e">
        <f>IF(H87="Demi CP",I87,IF(AND(H87="Déplacement",N87="Arrivée Chine",B87&gt;=#REF!,B87&lt;=#REF!),(D87-C87)+(F87-E87)-#REF!,IF(AND(H87="Déplacement",N87="Arrivée Chine",B87&gt;#REF!,B87&lt;#REF!),(D87-C87)+(F87-E87)-#REF!,IF(AND(H87="Déplacement",N87="Arrivée Chine",B87&gt;#REF!),(D87-C87)+(F87-E87)-#REF!,IF(AND(H87="Déplacement",((D87-C87)+(F87-E87))&lt;I87),I87,IF(AND(H87="Déplacement",N87="Arrivée Chine",B87&lt;#REF!),(D87-C87)+(F87-E87)-#REF!,IF(AND(H87="Déplacement",N87="Retour Chine",B87&gt;=#REF!,B87&lt;=#REF!),(D87-C87)+(F87-E87)+#REF!,IF(AND(H87="Déplacement",N87="Retour Chine",B87&gt;#REF!,B87&lt;#REF!),(D87-C87)+(F87-E87)+#REF!,IF(AND(H87="Déplacement",N87="Retour Chine",B87&gt;#REF!),(D87-C87)+(F87-E87)+#REF!,IF(AND(H87="Déplacement",((D87-C87)+(F87-E87))&lt;I87),I87,IF(AND(H87="Déplacement",N87="Retour Chine",B87&lt;#REF!),(D87-C87)+(F87-E87)+#REF!,(D87-C87)+(F87-E87))))))))))))</f>
        <v>#REF!</v>
      </c>
      <c r="K87" s="137" t="e">
        <f>IF(L87&gt;0,#REF!-L87,0)</f>
        <v>#REF!</v>
      </c>
      <c r="L87" s="138" t="e">
        <f>IF(OR(H87="Recup"),#REF!-J87,#REF!)</f>
        <v>#REF!</v>
      </c>
      <c r="M87" s="192"/>
      <c r="N87" s="193"/>
      <c r="O87" s="139" t="e">
        <f t="shared" si="0"/>
        <v>#REF!</v>
      </c>
      <c r="P87" s="140" t="str">
        <f t="shared" si="1"/>
        <v/>
      </c>
      <c r="Q87" s="391" t="s">
        <v>45</v>
      </c>
      <c r="R87" s="380" t="s">
        <v>46</v>
      </c>
      <c r="S87" s="194"/>
      <c r="T87" s="383" t="s">
        <v>77</v>
      </c>
      <c r="U87" s="385" t="s">
        <v>80</v>
      </c>
      <c r="V87" s="86" t="s">
        <v>49</v>
      </c>
      <c r="W87" s="87" t="e">
        <f>IF(AND(G87="",(Y89)&gt;0),Y89-W88-W89,IF(AND(G87="Enceinte",(Y89)&gt;0),Y89-W88-W89,0))</f>
        <v>#REF!</v>
      </c>
      <c r="X87" s="88" t="s">
        <v>34</v>
      </c>
      <c r="Y87" s="89" t="e">
        <f>(SUM(I87:I91)*24+SUM(K87:K91)*24)</f>
        <v>#REF!</v>
      </c>
      <c r="Z87" s="90" t="s">
        <v>50</v>
      </c>
      <c r="AA87" s="41"/>
      <c r="AB87" s="141" t="s">
        <v>49</v>
      </c>
      <c r="AC87" s="142" t="e">
        <f t="shared" ref="AC87:AC93" si="6">W80+W87+W94+W101+W108</f>
        <v>#REF!</v>
      </c>
    </row>
    <row r="88" spans="1:29" ht="30.75" hidden="1" thickBot="1" x14ac:dyDescent="0.3">
      <c r="A88" s="143" t="s">
        <v>51</v>
      </c>
      <c r="B88" s="144">
        <v>43165</v>
      </c>
      <c r="C88" s="195"/>
      <c r="D88" s="196"/>
      <c r="E88" s="196"/>
      <c r="F88" s="197"/>
      <c r="G88" s="378"/>
      <c r="H88" s="198" t="s">
        <v>44</v>
      </c>
      <c r="I88" s="146" t="e">
        <f>IF(H88="Normal",#REF!,IF(H88="Recup",#REF!,IF(H88="CP journée",#REF!,IF(H88="Enceinte",#REF!,IF(H88="temps partiel",#REF!,IF(H88="Sans solde",#REF!,IF(H88="Arrêt",#REF!,IF(H88="CP matin",#REF!,IF(H88="Déplacement",#REF!,IF(H88="CP Après-midi",#REF!,IF(H88="Férié",#REF!,IF(H88="Maternité",#REF!,0))))))))))))</f>
        <v>#REF!</v>
      </c>
      <c r="J88" s="145" t="e">
        <f>IF(H88="Demi CP",I88,IF(AND(H88="Déplacement",N88="Arrivée Chine",B88&gt;=#REF!,B88&lt;=#REF!),(D88-C88)+(F88-E88)-#REF!,IF(AND(H88="Déplacement",N88="Arrivée Chine",B88&gt;#REF!,B88&lt;#REF!),(D88-C88)+(F88-E88)-#REF!,IF(AND(H88="Déplacement",N88="Arrivée Chine",B88&gt;#REF!),(D88-C88)+(F88-E88)-#REF!,IF(AND(H88="Déplacement",((D88-C88)+(F88-E88))&lt;I88),I88,IF(AND(H88="Déplacement",N88="Arrivée Chine",B88&lt;#REF!),(D88-C88)+(F88-E88)-#REF!,IF(AND(H88="Déplacement",N88="Retour Chine",B88&gt;=#REF!,B88&lt;=#REF!),(D88-C88)+(F88-E88)+#REF!,IF(AND(H88="Déplacement",N88="Retour Chine",B88&gt;#REF!,B88&lt;#REF!),(D88-C88)+(F88-E88)+#REF!,IF(AND(H88="Déplacement",N88="Retour Chine",B88&gt;#REF!),(D88-C88)+(F88-E88)+#REF!,IF(AND(H88="Déplacement",((D88-C88)+(F88-E88))&lt;I88),I88,IF(AND(H88="Déplacement",N88="Retour Chine",B88&lt;#REF!),(D88-C88)+(F88-E88)+#REF!,(D88-C88)+(F88-E88))))))))))))</f>
        <v>#REF!</v>
      </c>
      <c r="K88" s="147" t="e">
        <f>IF(L88&gt;0,#REF!-L88,0)</f>
        <v>#REF!</v>
      </c>
      <c r="L88" s="148" t="e">
        <f>IF(OR(H88="Recup"),#REF!-J88,#REF!)</f>
        <v>#REF!</v>
      </c>
      <c r="M88" s="199"/>
      <c r="N88" s="200"/>
      <c r="O88" s="149" t="e">
        <f t="shared" ref="O88:O151" si="7">IF(AND(J88&gt;I88,M88="France"),J88-I88,IF(AND(J88&gt;I88,M88="Chine"),J88-I88,0))</f>
        <v>#REF!</v>
      </c>
      <c r="P88" s="150" t="str">
        <f t="shared" ref="P88:P151" si="8">IF(M88="Chine",((J88-I88)*24)*0.75,IF(M88="France",((J88-I88)*24)*0.5,""))</f>
        <v/>
      </c>
      <c r="Q88" s="361"/>
      <c r="R88" s="381"/>
      <c r="S88" s="201"/>
      <c r="T88" s="384"/>
      <c r="U88" s="386"/>
      <c r="V88" s="97" t="s">
        <v>52</v>
      </c>
      <c r="W88" s="98" t="e">
        <f>IF(AND(G87="",(Y88-35)&gt;0),(Y88-35-W89-W90),IF(AND(G87="Enceinte",(Y88-35)&gt;0),(Y88-35-W89-W90),0))</f>
        <v>#REF!</v>
      </c>
      <c r="X88" s="99" t="s">
        <v>35</v>
      </c>
      <c r="Y88" s="100" t="e">
        <f>(SUM(J87:J93))*24-(SUM(O87:O93))*24</f>
        <v>#REF!</v>
      </c>
      <c r="Z88" s="101">
        <f>SUM(P87:P93)</f>
        <v>0</v>
      </c>
      <c r="AA88" s="41"/>
      <c r="AB88" s="151" t="s">
        <v>52</v>
      </c>
      <c r="AC88" s="152" t="e">
        <f t="shared" si="6"/>
        <v>#REF!</v>
      </c>
    </row>
    <row r="89" spans="1:29" ht="15.75" hidden="1" thickBot="1" x14ac:dyDescent="0.3">
      <c r="A89" s="143" t="s">
        <v>53</v>
      </c>
      <c r="B89" s="144">
        <v>43166</v>
      </c>
      <c r="C89" s="195"/>
      <c r="D89" s="196"/>
      <c r="E89" s="196"/>
      <c r="F89" s="197"/>
      <c r="G89" s="378"/>
      <c r="H89" s="198" t="s">
        <v>44</v>
      </c>
      <c r="I89" s="146" t="e">
        <f>IF(H89="Normal",#REF!,IF(H89="Recup",#REF!,IF(H89="CP journée",#REF!,IF(H89="Enceinte",#REF!,IF(H89="temps partiel",#REF!,IF(H89="Sans solde",#REF!,IF(H89="Arrêt",#REF!,IF(H89="CP matin",#REF!,IF(H89="Déplacement",#REF!,IF(H89="CP Après-midi",#REF!,IF(H89="Férié",#REF!,IF(H89="Maternité",#REF!,0))))))))))))</f>
        <v>#REF!</v>
      </c>
      <c r="J89" s="145" t="e">
        <f>IF(H89="Demi CP",I89,IF(AND(H89="Déplacement",N89="Arrivée Chine",B89&gt;=#REF!,B89&lt;=#REF!),(D89-C89)+(F89-E89)-#REF!,IF(AND(H89="Déplacement",N89="Arrivée Chine",B89&gt;#REF!,B89&lt;#REF!),(D89-C89)+(F89-E89)-#REF!,IF(AND(H89="Déplacement",N89="Arrivée Chine",B89&gt;#REF!),(D89-C89)+(F89-E89)-#REF!,IF(AND(H89="Déplacement",((D89-C89)+(F89-E89))&lt;I89),I89,IF(AND(H89="Déplacement",N89="Arrivée Chine",B89&lt;#REF!),(D89-C89)+(F89-E89)-#REF!,IF(AND(H89="Déplacement",N89="Retour Chine",B89&gt;=#REF!,B89&lt;=#REF!),(D89-C89)+(F89-E89)+#REF!,IF(AND(H89="Déplacement",N89="Retour Chine",B89&gt;#REF!,B89&lt;#REF!),(D89-C89)+(F89-E89)+#REF!,IF(AND(H89="Déplacement",N89="Retour Chine",B89&gt;#REF!),(D89-C89)+(F89-E89)+#REF!,IF(AND(H89="Déplacement",((D89-C89)+(F89-E89))&lt;I89),I89,IF(AND(H89="Déplacement",N89="Retour Chine",B89&lt;#REF!),(D89-C89)+(F89-E89)+#REF!,(D89-C89)+(F89-E89))))))))))))</f>
        <v>#REF!</v>
      </c>
      <c r="K89" s="153" t="e">
        <f>IF(L89&gt;0,#REF!-L89,0)</f>
        <v>#REF!</v>
      </c>
      <c r="L89" s="154" t="e">
        <f>IF(OR(H89="Recup"),#REF!-J89,#REF!)</f>
        <v>#REF!</v>
      </c>
      <c r="M89" s="199"/>
      <c r="N89" s="200"/>
      <c r="O89" s="149" t="e">
        <f t="shared" si="7"/>
        <v>#REF!</v>
      </c>
      <c r="P89" s="150" t="str">
        <f t="shared" si="8"/>
        <v/>
      </c>
      <c r="Q89" s="361"/>
      <c r="R89" s="381"/>
      <c r="S89" s="201"/>
      <c r="T89" s="384"/>
      <c r="U89" s="386"/>
      <c r="V89" s="104">
        <v>0.5</v>
      </c>
      <c r="W89" s="98" t="e">
        <f>IF((Y88-43)&lt;0,0,(Y88-43))</f>
        <v>#REF!</v>
      </c>
      <c r="X89" s="105" t="s">
        <v>54</v>
      </c>
      <c r="Y89" s="106" t="e">
        <f>(Y88-Y87)-J93*24</f>
        <v>#REF!</v>
      </c>
      <c r="Z89" s="107" t="s">
        <v>55</v>
      </c>
      <c r="AA89" s="41"/>
      <c r="AB89" s="155">
        <v>0.5</v>
      </c>
      <c r="AC89" s="152" t="e">
        <f t="shared" si="6"/>
        <v>#REF!</v>
      </c>
    </row>
    <row r="90" spans="1:29" ht="15.75" hidden="1" thickBot="1" x14ac:dyDescent="0.3">
      <c r="A90" s="143" t="s">
        <v>56</v>
      </c>
      <c r="B90" s="144">
        <v>43167</v>
      </c>
      <c r="C90" s="195"/>
      <c r="D90" s="196"/>
      <c r="E90" s="196"/>
      <c r="F90" s="197"/>
      <c r="G90" s="378"/>
      <c r="H90" s="202" t="s">
        <v>44</v>
      </c>
      <c r="I90" s="146" t="e">
        <f>IF(H90="Normal",#REF!,IF(H90="Recup",#REF!,IF(H90="CP journée",#REF!,IF(H90="Enceinte",#REF!,IF(H90="temps partiel",#REF!,IF(H90="Sans solde",#REF!,IF(H90="Arrêt",#REF!,IF(H90="CP matin",#REF!,IF(H90="Déplacement",#REF!,IF(H90="CP Après-midi",#REF!,IF(H90="Férié",#REF!,IF(H90="Maternité",#REF!,0))))))))))))</f>
        <v>#REF!</v>
      </c>
      <c r="J90" s="145" t="e">
        <f>IF(H90="Demi CP",I90,IF(AND(H90="Déplacement",N90="Arrivée Chine",B90&gt;=#REF!,B90&lt;=#REF!),(D90-C90)+(F90-E90)-#REF!,IF(AND(H90="Déplacement",N90="Arrivée Chine",B90&gt;#REF!,B90&lt;#REF!),(D90-C90)+(F90-E90)-#REF!,IF(AND(H90="Déplacement",N90="Arrivée Chine",B90&gt;#REF!),(D90-C90)+(F90-E90)-#REF!,IF(AND(H90="Déplacement",((D90-C90)+(F90-E90))&lt;I90),I90,IF(AND(H90="Déplacement",N90="Arrivée Chine",B90&lt;#REF!),(D90-C90)+(F90-E90)-#REF!,IF(AND(H90="Déplacement",N90="Retour Chine",B90&gt;=#REF!,B90&lt;=#REF!),(D90-C90)+(F90-E90)+#REF!,IF(AND(H90="Déplacement",N90="Retour Chine",B90&gt;#REF!,B90&lt;#REF!),(D90-C90)+(F90-E90)+#REF!,IF(AND(H90="Déplacement",N90="Retour Chine",B90&gt;#REF!),(D90-C90)+(F90-E90)+#REF!,IF(AND(H90="Déplacement",((D90-C90)+(F90-E90))&lt;I90),I90,IF(AND(H90="Déplacement",N90="Retour Chine",B90&lt;#REF!),(D90-C90)+(F90-E90)+#REF!,(D90-C90)+(F90-E90))))))))))))</f>
        <v>#REF!</v>
      </c>
      <c r="K90" s="156" t="e">
        <f>IF(L90&gt;0,#REF!-L90,0)</f>
        <v>#REF!</v>
      </c>
      <c r="L90" s="157" t="e">
        <f>IF(OR(H90="Recup"),#REF!-J90,#REF!)</f>
        <v>#REF!</v>
      </c>
      <c r="M90" s="199"/>
      <c r="N90" s="200"/>
      <c r="O90" s="149" t="e">
        <f t="shared" si="7"/>
        <v>#REF!</v>
      </c>
      <c r="P90" s="150" t="str">
        <f t="shared" si="8"/>
        <v/>
      </c>
      <c r="Q90" s="361"/>
      <c r="R90" s="381"/>
      <c r="S90" s="201"/>
      <c r="T90" s="384"/>
      <c r="U90" s="386"/>
      <c r="V90" s="110">
        <v>1</v>
      </c>
      <c r="W90" s="98" t="e">
        <f>IF(M93="",J93*24,0)</f>
        <v>#REF!</v>
      </c>
      <c r="X90" s="111" t="s">
        <v>57</v>
      </c>
      <c r="Y90" s="112">
        <f>COUNTIF(H87:H91,"Arrêt")</f>
        <v>0</v>
      </c>
      <c r="Z90" s="107">
        <f>COUNTIF(H87:H91,"Férié")</f>
        <v>0</v>
      </c>
      <c r="AA90" s="41"/>
      <c r="AB90" s="158">
        <v>1</v>
      </c>
      <c r="AC90" s="152" t="e">
        <f t="shared" si="6"/>
        <v>#REF!</v>
      </c>
    </row>
    <row r="91" spans="1:29" ht="15.75" hidden="1" thickBot="1" x14ac:dyDescent="0.3">
      <c r="A91" s="143" t="s">
        <v>58</v>
      </c>
      <c r="B91" s="144">
        <v>43168</v>
      </c>
      <c r="C91" s="195"/>
      <c r="D91" s="196"/>
      <c r="E91" s="196"/>
      <c r="F91" s="197"/>
      <c r="G91" s="378"/>
      <c r="H91" s="198" t="s">
        <v>44</v>
      </c>
      <c r="I91" s="146" t="e">
        <f>IF(H91="Normal",#REF!,IF(H91="Recup",#REF!,IF(H91="CP journée",#REF!,IF(H91="Enceinte",#REF!,IF(H91="temps partiel",#REF!,IF(H91="Sans solde",#REF!,IF(H91="Arrêt",#REF!,IF(H91="CP matin",#REF!,IF(H91="Déplacement",#REF!,IF(H91="CP Après-midi",#REF!,IF(H91="Férié",#REF!,IF(H91="Maternité",#REF!,0))))))))))))</f>
        <v>#REF!</v>
      </c>
      <c r="J91" s="145" t="e">
        <f>IF(H91="Demi CP",I91,IF(AND(H91="Déplacement",N91="Arrivée Chine",B91&gt;=#REF!,B91&lt;=#REF!),(D91-C91)+(F91-E91)-#REF!,IF(AND(H91="Déplacement",N91="Arrivée Chine",B91&gt;#REF!,B91&lt;#REF!),(D91-C91)+(F91-E91)-#REF!,IF(AND(H91="Déplacement",N91="Arrivée Chine",B91&gt;#REF!),(D91-C91)+(F91-E91)-#REF!,IF(AND(H91="Déplacement",((D91-C91)+(F91-E91))&lt;I91),I91,IF(AND(H91="Déplacement",N91="Arrivée Chine",B91&lt;#REF!),(D91-C91)+(F91-E91)-#REF!,IF(AND(H91="Déplacement",N91="Retour Chine",B91&gt;=#REF!,B91&lt;=#REF!),(D91-C91)+(F91-E91)+#REF!,IF(AND(H91="Déplacement",N91="Retour Chine",B91&gt;#REF!,B91&lt;#REF!),(D91-C91)+(F91-E91)+#REF!,IF(AND(H91="Déplacement",N91="Retour Chine",B91&gt;#REF!),(D91-C91)+(F91-E91)+#REF!,IF(AND(H91="Déplacement",((D91-C91)+(F91-E91))&lt;I91),I91,IF(AND(H91="Déplacement",N91="Retour Chine",B91&lt;#REF!),(D91-C91)+(F91-E91)+#REF!,(D91-C91)+(F91-E91))))))))))))</f>
        <v>#REF!</v>
      </c>
      <c r="K91" s="153" t="e">
        <f>IF(L91&gt;0,#REF!-L91,0)</f>
        <v>#REF!</v>
      </c>
      <c r="L91" s="154" t="e">
        <f>IF(OR(H91="Recup"),#REF!-J91,#REF!)</f>
        <v>#REF!</v>
      </c>
      <c r="M91" s="199"/>
      <c r="N91" s="200"/>
      <c r="O91" s="149" t="e">
        <f t="shared" si="7"/>
        <v>#REF!</v>
      </c>
      <c r="P91" s="150" t="str">
        <f t="shared" si="8"/>
        <v/>
      </c>
      <c r="Q91" s="361"/>
      <c r="R91" s="381"/>
      <c r="S91" s="201"/>
      <c r="T91" s="384"/>
      <c r="U91" s="386"/>
      <c r="V91" s="113" t="s">
        <v>3</v>
      </c>
      <c r="W91" s="114" t="e">
        <f>IF(G87="Enceinte",(SUM(L87:L91))-COUNTIF(H87:H91,"Recup")*#REF!,SUM(L87:L91))</f>
        <v>#REF!</v>
      </c>
      <c r="X91" s="115" t="s">
        <v>59</v>
      </c>
      <c r="Y91" s="116">
        <f>COUNTIF(H87:H91,"sans solde")</f>
        <v>0</v>
      </c>
      <c r="Z91" s="328" t="s">
        <v>148</v>
      </c>
      <c r="AA91" s="41"/>
      <c r="AB91" s="159" t="s">
        <v>3</v>
      </c>
      <c r="AC91" s="160" t="e">
        <f t="shared" si="6"/>
        <v>#REF!</v>
      </c>
    </row>
    <row r="92" spans="1:29" ht="15.75" hidden="1" thickBot="1" x14ac:dyDescent="0.3">
      <c r="A92" s="143" t="s">
        <v>60</v>
      </c>
      <c r="B92" s="144">
        <v>43169</v>
      </c>
      <c r="C92" s="203"/>
      <c r="D92" s="204"/>
      <c r="E92" s="204"/>
      <c r="F92" s="205"/>
      <c r="G92" s="378"/>
      <c r="H92" s="206"/>
      <c r="I92" s="146">
        <f>IF(H92="Normal",#REF!,IF(H92="Recup",#REF!,IF(H92="CP journée",#REF!,IF(H92="Enceinte",#REF!,IF(H92="temps partiel",#REF!,IF(H92="Sans solde",#REF!,IF(H92="Arrêt",#REF!,IF(H92="CP matin",#REF!,IF(H92="Déplacement",#REF!,IF(H92="CP Après-midi",#REF!,IF(H92="Férié",#REF!,IF(H92="Maternité",#REF!,0))))))))))))</f>
        <v>0</v>
      </c>
      <c r="J92" s="145" t="e">
        <f>IF(H92="Demi CP",I92,IF(AND(H92="Déplacement",N92="Arrivée Chine",B92&gt;=#REF!,B92&lt;=#REF!),(D92-C92)+(F92-E92)-#REF!,IF(AND(H92="Déplacement",N92="Arrivée Chine",B92&gt;#REF!,B92&lt;#REF!),(D92-C92)+(F92-E92)-#REF!,IF(AND(H92="Déplacement",N92="Arrivée Chine",B92&gt;#REF!),(D92-C92)+(F92-E92)-#REF!,IF(AND(H92="Déplacement",((D92-C92)+(F92-E92))&lt;I92),I92,IF(AND(H92="Déplacement",N92="Arrivée Chine",B92&lt;#REF!),(D92-C92)+(F92-E92)-#REF!,IF(AND(H92="Déplacement",N92="Retour Chine",B92&gt;=#REF!,B92&lt;=#REF!),(D92-C92)+(F92-E92)+#REF!,IF(AND(H92="Déplacement",N92="Retour Chine",B92&gt;#REF!,B92&lt;#REF!),(D92-C92)+(F92-E92)+#REF!,IF(AND(H92="Déplacement",N92="Retour Chine",B92&gt;#REF!),(D92-C92)+(F92-E92)+#REF!,IF(AND(H92="Déplacement",((D92-C92)+(F92-E92))&lt;I92),I92,IF(AND(H92="Déplacement",N92="Retour Chine",B92&lt;#REF!),(D92-C92)+(F92-E92)+#REF!,(D92-C92)+(F92-E92))))))))))))</f>
        <v>#REF!</v>
      </c>
      <c r="K92" s="161" t="e">
        <f>IF(L92&gt;0,#REF!-L92,0)</f>
        <v>#REF!</v>
      </c>
      <c r="L92" s="162" t="e">
        <f>IF(OR(H92="Recup"),#REF!-J92,#REF!)</f>
        <v>#REF!</v>
      </c>
      <c r="M92" s="199"/>
      <c r="N92" s="200"/>
      <c r="O92" s="149" t="e">
        <f t="shared" si="7"/>
        <v>#REF!</v>
      </c>
      <c r="P92" s="150" t="str">
        <f t="shared" si="8"/>
        <v/>
      </c>
      <c r="Q92" s="361"/>
      <c r="R92" s="381"/>
      <c r="S92" s="201"/>
      <c r="T92" s="384"/>
      <c r="U92" s="386"/>
      <c r="V92" s="119" t="s">
        <v>61</v>
      </c>
      <c r="W92" s="120" t="e">
        <f>IF(AND(G87="Temps partiel",Y89&gt;0),Y89-W93-W89-W90,0)</f>
        <v>#REF!</v>
      </c>
      <c r="X92" s="121" t="s">
        <v>62</v>
      </c>
      <c r="Y92" s="122">
        <f>COUNTIF(H87:H91,"CP journée")+(COUNTIF(H87:H91,"CP matin"))/2+(COUNTIF(H87:H91,"CP Après-midi"))/2</f>
        <v>0</v>
      </c>
      <c r="Z92" s="329"/>
      <c r="AA92" s="41"/>
      <c r="AB92" s="163" t="s">
        <v>61</v>
      </c>
      <c r="AC92" s="152" t="e">
        <f t="shared" si="6"/>
        <v>#REF!</v>
      </c>
    </row>
    <row r="93" spans="1:29" ht="30.75" hidden="1" thickBot="1" x14ac:dyDescent="0.3">
      <c r="A93" s="164" t="s">
        <v>64</v>
      </c>
      <c r="B93" s="165">
        <v>43170</v>
      </c>
      <c r="C93" s="207"/>
      <c r="D93" s="208"/>
      <c r="E93" s="208"/>
      <c r="F93" s="209"/>
      <c r="G93" s="379"/>
      <c r="H93" s="210"/>
      <c r="I93" s="166">
        <f>IF(H93="Normal",#REF!,IF(H93="Recup",#REF!,IF(H93="CP journée",#REF!,IF(H93="Enceinte",#REF!,IF(H93="temps partiel",#REF!,IF(H93="Sans solde",#REF!,IF(H93="Arrêt",#REF!,IF(H93="CP matin",#REF!,IF(H93="Déplacement",#REF!,IF(H93="CP Après-midi",#REF!,IF(H93="Férié",#REF!,IF(H93="Maternité",#REF!,0))))))))))))</f>
        <v>0</v>
      </c>
      <c r="J93" s="167" t="e">
        <f>IF(H93="Demi CP",I93,IF(AND(H93="Déplacement",N93="Arrivée Chine",B93&gt;=#REF!,B93&lt;=#REF!),(D93-C93)+(F93-E93)-#REF!,IF(AND(H93="Déplacement",N93="Arrivée Chine",B93&gt;#REF!,B93&lt;#REF!),(D93-C93)+(F93-E93)-#REF!,IF(AND(H93="Déplacement",N93="Arrivée Chine",B93&gt;#REF!),(D93-C93)+(F93-E93)-#REF!,IF(AND(H93="Déplacement",((D93-C93)+(F93-E93))&lt;I93),I93,IF(AND(H93="Déplacement",N93="Arrivée Chine",B93&lt;#REF!),(D93-C93)+(F93-E93)-#REF!,IF(AND(H93="Déplacement",N93="Retour Chine",B93&gt;=#REF!,B93&lt;=#REF!),(D93-C93)+(F93-E93)+#REF!,IF(AND(H93="Déplacement",N93="Retour Chine",B93&gt;#REF!,B93&lt;#REF!),(D93-C93)+(F93-E93)+#REF!,IF(AND(H93="Déplacement",N93="Retour Chine",B93&gt;#REF!),(D93-C93)+(F93-E93)+#REF!,IF(AND(H93="Déplacement",((D93-C93)+(F93-E93))&lt;I93),I93,IF(AND(H93="Déplacement",N93="Retour Chine",B93&lt;#REF!),(D93-C93)+(F93-E93)+#REF!,(D93-C93)+(F93-E93))))))))))))</f>
        <v>#REF!</v>
      </c>
      <c r="K93" s="168" t="e">
        <f>IF(L93&gt;0,#REF!-L93,0)</f>
        <v>#REF!</v>
      </c>
      <c r="L93" s="169" t="e">
        <f>IF(OR(H93="Recup"),#REF!-J93,#REF!)</f>
        <v>#REF!</v>
      </c>
      <c r="M93" s="211"/>
      <c r="N93" s="212"/>
      <c r="O93" s="170" t="e">
        <f t="shared" si="7"/>
        <v>#REF!</v>
      </c>
      <c r="P93" s="171" t="str">
        <f t="shared" si="8"/>
        <v/>
      </c>
      <c r="Q93" s="362"/>
      <c r="R93" s="382"/>
      <c r="S93" s="213"/>
      <c r="T93" s="384"/>
      <c r="U93" s="387"/>
      <c r="V93" s="129" t="s">
        <v>65</v>
      </c>
      <c r="W93" s="130" t="e">
        <f>IF(AND(G87="Temps partiel",Y89&gt;3),Y89-3-W89-W90,0)</f>
        <v>#REF!</v>
      </c>
      <c r="X93" s="131" t="s">
        <v>66</v>
      </c>
      <c r="Y93" s="132" t="e">
        <f>W87+(W88*1.25)+(W89*1.5)+(W90*2)+(W92*1.1)+(W93*1.25)</f>
        <v>#REF!</v>
      </c>
      <c r="Z93" s="294" t="e">
        <f>IF(SUM(J87:J93)*24-SUM(I87:I93)*24&lt;0,(SUM(J87:J93)*24-SUM(I87:I93)*24),0)</f>
        <v>#REF!</v>
      </c>
      <c r="AA93" s="41"/>
      <c r="AB93" s="172" t="s">
        <v>65</v>
      </c>
      <c r="AC93" s="152" t="e">
        <f t="shared" si="6"/>
        <v>#REF!</v>
      </c>
    </row>
    <row r="94" spans="1:29" ht="45.75" hidden="1" thickBot="1" x14ac:dyDescent="0.3">
      <c r="A94" s="133" t="s">
        <v>43</v>
      </c>
      <c r="B94" s="134">
        <v>43171</v>
      </c>
      <c r="C94" s="188"/>
      <c r="D94" s="189"/>
      <c r="E94" s="189"/>
      <c r="F94" s="190"/>
      <c r="G94" s="377"/>
      <c r="H94" s="191" t="s">
        <v>44</v>
      </c>
      <c r="I94" s="136" t="e">
        <f>IF(H94="Normal",#REF!,IF(H94="Recup",#REF!,IF(H94="CP journée",#REF!,IF(H94="Enceinte",#REF!,IF(H94="temps partiel",#REF!,IF(H94="Sans solde",#REF!,IF(H94="Arrêt",#REF!,IF(H94="CP matin",#REF!,IF(H94="Déplacement",#REF!,IF(H94="CP Après-midi",#REF!,IF(H94="Férié",#REF!,IF(H94="Maternité",#REF!,0))))))))))))</f>
        <v>#REF!</v>
      </c>
      <c r="J94" s="135" t="e">
        <f>IF(H94="Demi CP",I94,IF(AND(H94="Déplacement",N94="Arrivée Chine",B94&gt;=#REF!,B94&lt;=#REF!),(D94-C94)+(F94-E94)-#REF!,IF(AND(H94="Déplacement",N94="Arrivée Chine",B94&gt;#REF!,B94&lt;#REF!),(D94-C94)+(F94-E94)-#REF!,IF(AND(H94="Déplacement",N94="Arrivée Chine",B94&gt;#REF!),(D94-C94)+(F94-E94)-#REF!,IF(AND(H94="Déplacement",((D94-C94)+(F94-E94))&lt;I94),I94,IF(AND(H94="Déplacement",N94="Arrivée Chine",B94&lt;#REF!),(D94-C94)+(F94-E94)-#REF!,IF(AND(H94="Déplacement",N94="Retour Chine",B94&gt;=#REF!,B94&lt;=#REF!),(D94-C94)+(F94-E94)+#REF!,IF(AND(H94="Déplacement",N94="Retour Chine",B94&gt;#REF!,B94&lt;#REF!),(D94-C94)+(F94-E94)+#REF!,IF(AND(H94="Déplacement",N94="Retour Chine",B94&gt;#REF!),(D94-C94)+(F94-E94)+#REF!,IF(AND(H94="Déplacement",((D94-C94)+(F94-E94))&lt;I94),I94,IF(AND(H94="Déplacement",N94="Retour Chine",B94&lt;#REF!),(D94-C94)+(F94-E94)+#REF!,(D94-C94)+(F94-E94))))))))))))</f>
        <v>#REF!</v>
      </c>
      <c r="K94" s="137" t="e">
        <f>IF(L94&gt;0,#REF!-L94,0)</f>
        <v>#REF!</v>
      </c>
      <c r="L94" s="138" t="e">
        <f>IF(OR(H94="Recup"),#REF!-J94,#REF!)</f>
        <v>#REF!</v>
      </c>
      <c r="M94" s="192"/>
      <c r="N94" s="193"/>
      <c r="O94" s="139" t="e">
        <f t="shared" si="7"/>
        <v>#REF!</v>
      </c>
      <c r="P94" s="140" t="str">
        <f t="shared" si="8"/>
        <v/>
      </c>
      <c r="Q94" s="360" t="s">
        <v>45</v>
      </c>
      <c r="R94" s="380" t="s">
        <v>46</v>
      </c>
      <c r="S94" s="194"/>
      <c r="T94" s="383" t="s">
        <v>77</v>
      </c>
      <c r="U94" s="385" t="s">
        <v>81</v>
      </c>
      <c r="V94" s="86" t="s">
        <v>49</v>
      </c>
      <c r="W94" s="87" t="e">
        <f>IF(AND(G94="",(Y96)&gt;0),Y96-W95-W96,IF(AND(G94="Enceinte",(Y96)&gt;0),Y96-W95-W96,0))</f>
        <v>#REF!</v>
      </c>
      <c r="X94" s="88" t="s">
        <v>34</v>
      </c>
      <c r="Y94" s="89" t="e">
        <f>(SUM(I94:I98)*24+SUM(K94:K98)*24)</f>
        <v>#REF!</v>
      </c>
      <c r="Z94" s="90" t="s">
        <v>50</v>
      </c>
      <c r="AA94" s="41"/>
      <c r="AB94" s="174" t="s">
        <v>34</v>
      </c>
      <c r="AC94" s="152" t="e">
        <f t="shared" ref="AC94:AC99" si="9">Y80+Y87+Y94+Y101+Y108</f>
        <v>#REF!</v>
      </c>
    </row>
    <row r="95" spans="1:29" ht="15.75" hidden="1" thickBot="1" x14ac:dyDescent="0.3">
      <c r="A95" s="143" t="s">
        <v>51</v>
      </c>
      <c r="B95" s="144">
        <v>43172</v>
      </c>
      <c r="C95" s="195"/>
      <c r="D95" s="196"/>
      <c r="E95" s="196"/>
      <c r="F95" s="197"/>
      <c r="G95" s="378"/>
      <c r="H95" s="198" t="s">
        <v>44</v>
      </c>
      <c r="I95" s="146" t="e">
        <f>IF(H95="Normal",#REF!,IF(H95="Recup",#REF!,IF(H95="CP journée",#REF!,IF(H95="Enceinte",#REF!,IF(H95="temps partiel",#REF!,IF(H95="Sans solde",#REF!,IF(H95="Arrêt",#REF!,IF(H95="CP matin",#REF!,IF(H95="Déplacement",#REF!,IF(H95="CP Après-midi",#REF!,IF(H95="Férié",#REF!,IF(H95="Maternité",#REF!,0))))))))))))</f>
        <v>#REF!</v>
      </c>
      <c r="J95" s="145" t="e">
        <f>IF(H95="Demi CP",I95,IF(AND(H95="Déplacement",N95="Arrivée Chine",B95&gt;=#REF!,B95&lt;=#REF!),(D95-C95)+(F95-E95)-#REF!,IF(AND(H95="Déplacement",N95="Arrivée Chine",B95&gt;#REF!,B95&lt;#REF!),(D95-C95)+(F95-E95)-#REF!,IF(AND(H95="Déplacement",N95="Arrivée Chine",B95&gt;#REF!),(D95-C95)+(F95-E95)-#REF!,IF(AND(H95="Déplacement",((D95-C95)+(F95-E95))&lt;I95),I95,IF(AND(H95="Déplacement",N95="Arrivée Chine",B95&lt;#REF!),(D95-C95)+(F95-E95)-#REF!,IF(AND(H95="Déplacement",N95="Retour Chine",B95&gt;=#REF!,B95&lt;=#REF!),(D95-C95)+(F95-E95)+#REF!,IF(AND(H95="Déplacement",N95="Retour Chine",B95&gt;#REF!,B95&lt;#REF!),(D95-C95)+(F95-E95)+#REF!,IF(AND(H95="Déplacement",N95="Retour Chine",B95&gt;#REF!),(D95-C95)+(F95-E95)+#REF!,IF(AND(H95="Déplacement",((D95-C95)+(F95-E95))&lt;I95),I95,IF(AND(H95="Déplacement",N95="Retour Chine",B95&lt;#REF!),(D95-C95)+(F95-E95)+#REF!,(D95-C95)+(F95-E95))))))))))))</f>
        <v>#REF!</v>
      </c>
      <c r="K95" s="147" t="e">
        <f>IF(L95&gt;0,#REF!-L95,0)</f>
        <v>#REF!</v>
      </c>
      <c r="L95" s="148" t="e">
        <f>IF(OR(H95="Recup"),#REF!-J95,#REF!)</f>
        <v>#REF!</v>
      </c>
      <c r="M95" s="199"/>
      <c r="N95" s="200"/>
      <c r="O95" s="149" t="e">
        <f t="shared" si="7"/>
        <v>#REF!</v>
      </c>
      <c r="P95" s="150" t="str">
        <f t="shared" si="8"/>
        <v/>
      </c>
      <c r="Q95" s="361"/>
      <c r="R95" s="381"/>
      <c r="S95" s="201"/>
      <c r="T95" s="384"/>
      <c r="U95" s="386"/>
      <c r="V95" s="97" t="s">
        <v>52</v>
      </c>
      <c r="W95" s="98" t="e">
        <f>IF(AND(G94="",(Y95-35)&gt;0),(Y95-35-W96-W97),IF(AND(G94="Enceinte",(Y95-35)&gt;0),(Y95-35-W96-W97),0))</f>
        <v>#REF!</v>
      </c>
      <c r="X95" s="99" t="s">
        <v>35</v>
      </c>
      <c r="Y95" s="100" t="e">
        <f>(SUM(J94:J100))*24-(SUM(O94:O100))*24</f>
        <v>#REF!</v>
      </c>
      <c r="Z95" s="101">
        <f>SUM(P94:P100)</f>
        <v>0</v>
      </c>
      <c r="AA95" s="41"/>
      <c r="AB95" s="174" t="s">
        <v>35</v>
      </c>
      <c r="AC95" s="152" t="e">
        <f t="shared" si="9"/>
        <v>#REF!</v>
      </c>
    </row>
    <row r="96" spans="1:29" ht="30.75" hidden="1" thickBot="1" x14ac:dyDescent="0.3">
      <c r="A96" s="143" t="s">
        <v>53</v>
      </c>
      <c r="B96" s="144">
        <v>43173</v>
      </c>
      <c r="C96" s="195"/>
      <c r="D96" s="196"/>
      <c r="E96" s="196"/>
      <c r="F96" s="197"/>
      <c r="G96" s="378"/>
      <c r="H96" s="198" t="s">
        <v>44</v>
      </c>
      <c r="I96" s="146" t="e">
        <f>IF(H96="Normal",#REF!,IF(H96="Recup",#REF!,IF(H96="CP journée",#REF!,IF(H96="Enceinte",#REF!,IF(H96="temps partiel",#REF!,IF(H96="Sans solde",#REF!,IF(H96="Arrêt",#REF!,IF(H96="CP matin",#REF!,IF(H96="Déplacement",#REF!,IF(H96="CP Après-midi",#REF!,IF(H96="Férié",#REF!,IF(H96="Maternité",#REF!,0))))))))))))</f>
        <v>#REF!</v>
      </c>
      <c r="J96" s="145" t="e">
        <f>IF(H96="Demi CP",I96,IF(AND(H96="Déplacement",N96="Arrivée Chine",B96&gt;=#REF!,B96&lt;=#REF!),(D96-C96)+(F96-E96)-#REF!,IF(AND(H96="Déplacement",N96="Arrivée Chine",B96&gt;#REF!,B96&lt;#REF!),(D96-C96)+(F96-E96)-#REF!,IF(AND(H96="Déplacement",N96="Arrivée Chine",B96&gt;#REF!),(D96-C96)+(F96-E96)-#REF!,IF(AND(H96="Déplacement",((D96-C96)+(F96-E96))&lt;I96),I96,IF(AND(H96="Déplacement",N96="Arrivée Chine",B96&lt;#REF!),(D96-C96)+(F96-E96)-#REF!,IF(AND(H96="Déplacement",N96="Retour Chine",B96&gt;=#REF!,B96&lt;=#REF!),(D96-C96)+(F96-E96)+#REF!,IF(AND(H96="Déplacement",N96="Retour Chine",B96&gt;#REF!,B96&lt;#REF!),(D96-C96)+(F96-E96)+#REF!,IF(AND(H96="Déplacement",N96="Retour Chine",B96&gt;#REF!),(D96-C96)+(F96-E96)+#REF!,IF(AND(H96="Déplacement",((D96-C96)+(F96-E96))&lt;I96),I96,IF(AND(H96="Déplacement",N96="Retour Chine",B96&lt;#REF!),(D96-C96)+(F96-E96)+#REF!,(D96-C96)+(F96-E96))))))))))))</f>
        <v>#REF!</v>
      </c>
      <c r="K96" s="153" t="e">
        <f>IF(L96&gt;0,#REF!-L96,0)</f>
        <v>#REF!</v>
      </c>
      <c r="L96" s="154" t="e">
        <f>IF(OR(H96="Recup"),#REF!-J96,#REF!)</f>
        <v>#REF!</v>
      </c>
      <c r="M96" s="199"/>
      <c r="N96" s="200"/>
      <c r="O96" s="149" t="e">
        <f t="shared" si="7"/>
        <v>#REF!</v>
      </c>
      <c r="P96" s="150" t="str">
        <f t="shared" si="8"/>
        <v/>
      </c>
      <c r="Q96" s="361"/>
      <c r="R96" s="381"/>
      <c r="S96" s="201"/>
      <c r="T96" s="384"/>
      <c r="U96" s="386"/>
      <c r="V96" s="104">
        <v>0.5</v>
      </c>
      <c r="W96" s="98" t="e">
        <f>IF((Y95-43)&lt;0,0,(Y95-43))</f>
        <v>#REF!</v>
      </c>
      <c r="X96" s="105" t="s">
        <v>54</v>
      </c>
      <c r="Y96" s="106" t="e">
        <f>(Y95-Y94)-J100*24</f>
        <v>#REF!</v>
      </c>
      <c r="Z96" s="107" t="s">
        <v>55</v>
      </c>
      <c r="AA96" s="41"/>
      <c r="AB96" s="174" t="s">
        <v>54</v>
      </c>
      <c r="AC96" s="152" t="e">
        <f t="shared" si="9"/>
        <v>#REF!</v>
      </c>
    </row>
    <row r="97" spans="1:29" ht="15.75" hidden="1" thickBot="1" x14ac:dyDescent="0.3">
      <c r="A97" s="143" t="s">
        <v>56</v>
      </c>
      <c r="B97" s="144">
        <v>43174</v>
      </c>
      <c r="C97" s="195"/>
      <c r="D97" s="196"/>
      <c r="E97" s="196"/>
      <c r="F97" s="197"/>
      <c r="G97" s="378"/>
      <c r="H97" s="202" t="s">
        <v>44</v>
      </c>
      <c r="I97" s="146" t="e">
        <f>IF(H97="Normal",#REF!,IF(H97="Recup",#REF!,IF(H97="CP journée",#REF!,IF(H97="Enceinte",#REF!,IF(H97="temps partiel",#REF!,IF(H97="Sans solde",#REF!,IF(H97="Arrêt",#REF!,IF(H97="CP matin",#REF!,IF(H97="Déplacement",#REF!,IF(H97="CP Après-midi",#REF!,IF(H97="Férié",#REF!,IF(H97="Maternité",#REF!,0))))))))))))</f>
        <v>#REF!</v>
      </c>
      <c r="J97" s="145" t="e">
        <f>IF(H97="Demi CP",I97,IF(AND(H97="Déplacement",N97="Arrivée Chine",B97&gt;=#REF!,B97&lt;=#REF!),(D97-C97)+(F97-E97)-#REF!,IF(AND(H97="Déplacement",N97="Arrivée Chine",B97&gt;#REF!,B97&lt;#REF!),(D97-C97)+(F97-E97)-#REF!,IF(AND(H97="Déplacement",N97="Arrivée Chine",B97&gt;#REF!),(D97-C97)+(F97-E97)-#REF!,IF(AND(H97="Déplacement",((D97-C97)+(F97-E97))&lt;I97),I97,IF(AND(H97="Déplacement",N97="Arrivée Chine",B97&lt;#REF!),(D97-C97)+(F97-E97)-#REF!,IF(AND(H97="Déplacement",N97="Retour Chine",B97&gt;=#REF!,B97&lt;=#REF!),(D97-C97)+(F97-E97)+#REF!,IF(AND(H97="Déplacement",N97="Retour Chine",B97&gt;#REF!,B97&lt;#REF!),(D97-C97)+(F97-E97)+#REF!,IF(AND(H97="Déplacement",N97="Retour Chine",B97&gt;#REF!),(D97-C97)+(F97-E97)+#REF!,IF(AND(H97="Déplacement",((D97-C97)+(F97-E97))&lt;I97),I97,IF(AND(H97="Déplacement",N97="Retour Chine",B97&lt;#REF!),(D97-C97)+(F97-E97)+#REF!,(D97-C97)+(F97-E97))))))))))))</f>
        <v>#REF!</v>
      </c>
      <c r="K97" s="156" t="e">
        <f>IF(L97&gt;0,#REF!-L97,0)</f>
        <v>#REF!</v>
      </c>
      <c r="L97" s="157" t="e">
        <f>IF(OR(H97="Recup"),#REF!-J97,#REF!)</f>
        <v>#REF!</v>
      </c>
      <c r="M97" s="199"/>
      <c r="N97" s="200"/>
      <c r="O97" s="149" t="e">
        <f t="shared" si="7"/>
        <v>#REF!</v>
      </c>
      <c r="P97" s="150" t="str">
        <f t="shared" si="8"/>
        <v/>
      </c>
      <c r="Q97" s="361"/>
      <c r="R97" s="381"/>
      <c r="S97" s="201"/>
      <c r="T97" s="384"/>
      <c r="U97" s="386"/>
      <c r="V97" s="110">
        <v>1</v>
      </c>
      <c r="W97" s="98" t="e">
        <f>IF(M100="",J100*24,0)</f>
        <v>#REF!</v>
      </c>
      <c r="X97" s="111" t="s">
        <v>57</v>
      </c>
      <c r="Y97" s="112">
        <f>COUNTIF(H94:H98,"Arrêt")</f>
        <v>0</v>
      </c>
      <c r="Z97" s="107">
        <f>COUNTIF(H94:H98,"Férié")</f>
        <v>0</v>
      </c>
      <c r="AA97" s="41"/>
      <c r="AB97" s="175" t="s">
        <v>57</v>
      </c>
      <c r="AC97" s="152">
        <f t="shared" si="9"/>
        <v>0</v>
      </c>
    </row>
    <row r="98" spans="1:29" ht="15.75" hidden="1" thickBot="1" x14ac:dyDescent="0.3">
      <c r="A98" s="143" t="s">
        <v>58</v>
      </c>
      <c r="B98" s="144">
        <v>43175</v>
      </c>
      <c r="C98" s="195"/>
      <c r="D98" s="196"/>
      <c r="E98" s="196"/>
      <c r="F98" s="197"/>
      <c r="G98" s="378"/>
      <c r="H98" s="198" t="s">
        <v>44</v>
      </c>
      <c r="I98" s="146" t="e">
        <f>IF(H98="Normal",#REF!,IF(H98="Recup",#REF!,IF(H98="CP journée",#REF!,IF(H98="Enceinte",#REF!,IF(H98="temps partiel",#REF!,IF(H98="Sans solde",#REF!,IF(H98="Arrêt",#REF!,IF(H98="CP matin",#REF!,IF(H98="Déplacement",#REF!,IF(H98="CP Après-midi",#REF!,IF(H98="Férié",#REF!,IF(H98="Maternité",#REF!,0))))))))))))</f>
        <v>#REF!</v>
      </c>
      <c r="J98" s="145" t="e">
        <f>IF(H98="Demi CP",I98,IF(AND(H98="Déplacement",N98="Arrivée Chine",B98&gt;=#REF!,B98&lt;=#REF!),(D98-C98)+(F98-E98)-#REF!,IF(AND(H98="Déplacement",N98="Arrivée Chine",B98&gt;#REF!,B98&lt;#REF!),(D98-C98)+(F98-E98)-#REF!,IF(AND(H98="Déplacement",N98="Arrivée Chine",B98&gt;#REF!),(D98-C98)+(F98-E98)-#REF!,IF(AND(H98="Déplacement",((D98-C98)+(F98-E98))&lt;I98),I98,IF(AND(H98="Déplacement",N98="Arrivée Chine",B98&lt;#REF!),(D98-C98)+(F98-E98)-#REF!,IF(AND(H98="Déplacement",N98="Retour Chine",B98&gt;=#REF!,B98&lt;=#REF!),(D98-C98)+(F98-E98)+#REF!,IF(AND(H98="Déplacement",N98="Retour Chine",B98&gt;#REF!,B98&lt;#REF!),(D98-C98)+(F98-E98)+#REF!,IF(AND(H98="Déplacement",N98="Retour Chine",B98&gt;#REF!),(D98-C98)+(F98-E98)+#REF!,IF(AND(H98="Déplacement",((D98-C98)+(F98-E98))&lt;I98),I98,IF(AND(H98="Déplacement",N98="Retour Chine",B98&lt;#REF!),(D98-C98)+(F98-E98)+#REF!,(D98-C98)+(F98-E98))))))))))))</f>
        <v>#REF!</v>
      </c>
      <c r="K98" s="153" t="e">
        <f>IF(L98&gt;0,#REF!-L98,0)</f>
        <v>#REF!</v>
      </c>
      <c r="L98" s="154" t="e">
        <f>IF(OR(H98="Recup"),#REF!-J98,#REF!)</f>
        <v>#REF!</v>
      </c>
      <c r="M98" s="199"/>
      <c r="N98" s="200"/>
      <c r="O98" s="149" t="e">
        <f t="shared" si="7"/>
        <v>#REF!</v>
      </c>
      <c r="P98" s="150" t="str">
        <f t="shared" si="8"/>
        <v/>
      </c>
      <c r="Q98" s="361"/>
      <c r="R98" s="381"/>
      <c r="S98" s="201"/>
      <c r="T98" s="384"/>
      <c r="U98" s="386"/>
      <c r="V98" s="113" t="s">
        <v>3</v>
      </c>
      <c r="W98" s="114" t="e">
        <f>IF(G94="Enceinte",(SUM(L94:L98))-COUNTIF(H94:H98,"Recup")*#REF!,SUM(L94:L98))</f>
        <v>#REF!</v>
      </c>
      <c r="X98" s="115" t="s">
        <v>59</v>
      </c>
      <c r="Y98" s="116">
        <f>COUNTIF(H94:H98,"sans solde")</f>
        <v>0</v>
      </c>
      <c r="Z98" s="328" t="s">
        <v>148</v>
      </c>
      <c r="AA98" s="41"/>
      <c r="AB98" s="176" t="s">
        <v>59</v>
      </c>
      <c r="AC98" s="152">
        <f t="shared" si="9"/>
        <v>0</v>
      </c>
    </row>
    <row r="99" spans="1:29" ht="15.75" hidden="1" thickBot="1" x14ac:dyDescent="0.3">
      <c r="A99" s="143" t="s">
        <v>60</v>
      </c>
      <c r="B99" s="144">
        <v>43176</v>
      </c>
      <c r="C99" s="203"/>
      <c r="D99" s="204"/>
      <c r="E99" s="204"/>
      <c r="F99" s="205"/>
      <c r="G99" s="378"/>
      <c r="H99" s="206"/>
      <c r="I99" s="146">
        <f>IF(H99="Normal",#REF!,IF(H99="Recup",#REF!,IF(H99="CP journée",#REF!,IF(H99="Enceinte",#REF!,IF(H99="temps partiel",#REF!,IF(H99="Sans solde",#REF!,IF(H99="Arrêt",#REF!,IF(H99="CP matin",#REF!,IF(H99="Déplacement",#REF!,IF(H99="CP Après-midi",#REF!,IF(H99="Férié",#REF!,IF(H99="Maternité",#REF!,0))))))))))))</f>
        <v>0</v>
      </c>
      <c r="J99" s="145" t="e">
        <f>IF(H99="Demi CP",I99,IF(AND(H99="Déplacement",N99="Arrivée Chine",B99&gt;=#REF!,B99&lt;=#REF!),(D99-C99)+(F99-E99)-#REF!,IF(AND(H99="Déplacement",N99="Arrivée Chine",B99&gt;#REF!,B99&lt;#REF!),(D99-C99)+(F99-E99)-#REF!,IF(AND(H99="Déplacement",N99="Arrivée Chine",B99&gt;#REF!),(D99-C99)+(F99-E99)-#REF!,IF(AND(H99="Déplacement",((D99-C99)+(F99-E99))&lt;I99),I99,IF(AND(H99="Déplacement",N99="Arrivée Chine",B99&lt;#REF!),(D99-C99)+(F99-E99)-#REF!,IF(AND(H99="Déplacement",N99="Retour Chine",B99&gt;=#REF!,B99&lt;=#REF!),(D99-C99)+(F99-E99)+#REF!,IF(AND(H99="Déplacement",N99="Retour Chine",B99&gt;#REF!,B99&lt;#REF!),(D99-C99)+(F99-E99)+#REF!,IF(AND(H99="Déplacement",N99="Retour Chine",B99&gt;#REF!),(D99-C99)+(F99-E99)+#REF!,IF(AND(H99="Déplacement",((D99-C99)+(F99-E99))&lt;I99),I99,IF(AND(H99="Déplacement",N99="Retour Chine",B99&lt;#REF!),(D99-C99)+(F99-E99)+#REF!,(D99-C99)+(F99-E99))))))))))))</f>
        <v>#REF!</v>
      </c>
      <c r="K99" s="161" t="e">
        <f>IF(L99&gt;0,#REF!-L99,0)</f>
        <v>#REF!</v>
      </c>
      <c r="L99" s="162" t="e">
        <f>IF(OR(H99="Recup"),#REF!-J99,#REF!)</f>
        <v>#REF!</v>
      </c>
      <c r="M99" s="199"/>
      <c r="N99" s="200"/>
      <c r="O99" s="149" t="e">
        <f t="shared" si="7"/>
        <v>#REF!</v>
      </c>
      <c r="P99" s="150" t="str">
        <f t="shared" si="8"/>
        <v/>
      </c>
      <c r="Q99" s="361"/>
      <c r="R99" s="381"/>
      <c r="S99" s="201"/>
      <c r="T99" s="384"/>
      <c r="U99" s="386"/>
      <c r="V99" s="119" t="s">
        <v>61</v>
      </c>
      <c r="W99" s="120" t="e">
        <f>IF(AND(G94="Temps partiel",Y96&gt;0),Y96-W100-W96-W97,0)</f>
        <v>#REF!</v>
      </c>
      <c r="X99" s="121" t="s">
        <v>62</v>
      </c>
      <c r="Y99" s="122">
        <f>COUNTIF(H94:H98,"CP journée")+(COUNTIF(H94:H98,"CP matin"))/2+(COUNTIF(H94:H98,"CP Après-midi"))/2</f>
        <v>0</v>
      </c>
      <c r="Z99" s="329"/>
      <c r="AA99" s="41"/>
      <c r="AB99" s="177" t="s">
        <v>62</v>
      </c>
      <c r="AC99" s="152">
        <f t="shared" si="9"/>
        <v>0</v>
      </c>
    </row>
    <row r="100" spans="1:29" ht="45.75" hidden="1" thickBot="1" x14ac:dyDescent="0.3">
      <c r="A100" s="164" t="s">
        <v>64</v>
      </c>
      <c r="B100" s="165">
        <v>43177</v>
      </c>
      <c r="C100" s="207"/>
      <c r="D100" s="208"/>
      <c r="E100" s="208"/>
      <c r="F100" s="209"/>
      <c r="G100" s="379"/>
      <c r="H100" s="210"/>
      <c r="I100" s="166">
        <f>IF(H100="Normal",#REF!,IF(H100="Recup",#REF!,IF(H100="CP journée",#REF!,IF(H100="Enceinte",#REF!,IF(H100="temps partiel",#REF!,IF(H100="Sans solde",#REF!,IF(H100="Arrêt",#REF!,IF(H100="CP matin",#REF!,IF(H100="Déplacement",#REF!,IF(H100="CP Après-midi",#REF!,IF(H100="Férié",#REF!,IF(H100="Maternité",#REF!,0))))))))))))</f>
        <v>0</v>
      </c>
      <c r="J100" s="167" t="e">
        <f>IF(H100="Demi CP",I100,IF(AND(H100="Déplacement",N100="Arrivée Chine",B100&gt;=#REF!,B100&lt;=#REF!),(D100-C100)+(F100-E100)-#REF!,IF(AND(H100="Déplacement",N100="Arrivée Chine",B100&gt;#REF!,B100&lt;#REF!),(D100-C100)+(F100-E100)-#REF!,IF(AND(H100="Déplacement",N100="Arrivée Chine",B100&gt;#REF!),(D100-C100)+(F100-E100)-#REF!,IF(AND(H100="Déplacement",((D100-C100)+(F100-E100))&lt;I100),I100,IF(AND(H100="Déplacement",N100="Arrivée Chine",B100&lt;#REF!),(D100-C100)+(F100-E100)-#REF!,IF(AND(H100="Déplacement",N100="Retour Chine",B100&gt;=#REF!,B100&lt;=#REF!),(D100-C100)+(F100-E100)+#REF!,IF(AND(H100="Déplacement",N100="Retour Chine",B100&gt;#REF!,B100&lt;#REF!),(D100-C100)+(F100-E100)+#REF!,IF(AND(H100="Déplacement",N100="Retour Chine",B100&gt;#REF!),(D100-C100)+(F100-E100)+#REF!,IF(AND(H100="Déplacement",((D100-C100)+(F100-E100))&lt;I100),I100,IF(AND(H100="Déplacement",N100="Retour Chine",B100&lt;#REF!),(D100-C100)+(F100-E100)+#REF!,(D100-C100)+(F100-E100))))))))))))</f>
        <v>#REF!</v>
      </c>
      <c r="K100" s="168" t="e">
        <f>IF(L100&gt;0,#REF!-L100,0)</f>
        <v>#REF!</v>
      </c>
      <c r="L100" s="169" t="e">
        <f>IF(OR(H100="Recup"),#REF!-J100,#REF!)</f>
        <v>#REF!</v>
      </c>
      <c r="M100" s="211"/>
      <c r="N100" s="212"/>
      <c r="O100" s="170" t="e">
        <f t="shared" si="7"/>
        <v>#REF!</v>
      </c>
      <c r="P100" s="171" t="str">
        <f t="shared" si="8"/>
        <v/>
      </c>
      <c r="Q100" s="362"/>
      <c r="R100" s="382"/>
      <c r="S100" s="213"/>
      <c r="T100" s="384"/>
      <c r="U100" s="387"/>
      <c r="V100" s="129" t="s">
        <v>65</v>
      </c>
      <c r="W100" s="130" t="e">
        <f>IF(AND(G94="Temps partiel",Y96&gt;3),Y96-3-W96-W97,0)</f>
        <v>#REF!</v>
      </c>
      <c r="X100" s="131" t="s">
        <v>66</v>
      </c>
      <c r="Y100" s="132" t="e">
        <f>W94+(W95*1.25)+(W96*1.5)+(W97*2)+(W99*1.1)+(W100*1.25)</f>
        <v>#REF!</v>
      </c>
      <c r="Z100" s="294" t="e">
        <f>IF(SUM(J94:J100)*24-SUM(I94:I100)*24&lt;0,(SUM(J94:J100)*24-SUM(I94:I100)*24),0)</f>
        <v>#REF!</v>
      </c>
      <c r="AA100" s="41"/>
      <c r="AB100" s="178" t="s">
        <v>50</v>
      </c>
      <c r="AC100" s="152">
        <f>Z109+Z81+Z88+Z95+Z102</f>
        <v>0</v>
      </c>
    </row>
    <row r="101" spans="1:29" ht="45.75" hidden="1" thickBot="1" x14ac:dyDescent="0.3">
      <c r="A101" s="173" t="s">
        <v>43</v>
      </c>
      <c r="B101" s="134">
        <v>43178</v>
      </c>
      <c r="C101" s="188"/>
      <c r="D101" s="189"/>
      <c r="E101" s="189"/>
      <c r="F101" s="190"/>
      <c r="G101" s="377"/>
      <c r="H101" s="191" t="s">
        <v>44</v>
      </c>
      <c r="I101" s="136" t="e">
        <f>IF(H101="Normal",#REF!,IF(H101="Recup",#REF!,IF(H101="CP journée",#REF!,IF(H101="Enceinte",#REF!,IF(H101="temps partiel",#REF!,IF(H101="Sans solde",#REF!,IF(H101="Arrêt",#REF!,IF(H101="CP matin",#REF!,IF(H101="Déplacement",#REF!,IF(H101="CP Après-midi",#REF!,IF(H101="Férié",#REF!,IF(H101="Maternité",#REF!,0))))))))))))</f>
        <v>#REF!</v>
      </c>
      <c r="J101" s="135" t="e">
        <f>IF(H101="Demi CP",I101,IF(AND(H101="Déplacement",N101="Arrivée Chine",B101&gt;=#REF!,B101&lt;=#REF!),(D101-C101)+(F101-E101)-#REF!,IF(AND(H101="Déplacement",N101="Arrivée Chine",B101&gt;#REF!,B101&lt;#REF!),(D101-C101)+(F101-E101)-#REF!,IF(AND(H101="Déplacement",N101="Arrivée Chine",B101&gt;#REF!),(D101-C101)+(F101-E101)-#REF!,IF(AND(H101="Déplacement",((D101-C101)+(F101-E101))&lt;I101),I101,IF(AND(H101="Déplacement",N101="Arrivée Chine",B101&lt;#REF!),(D101-C101)+(F101-E101)-#REF!,IF(AND(H101="Déplacement",N101="Retour Chine",B101&gt;=#REF!,B101&lt;=#REF!),(D101-C101)+(F101-E101)+#REF!,IF(AND(H101="Déplacement",N101="Retour Chine",B101&gt;#REF!,B101&lt;#REF!),(D101-C101)+(F101-E101)+#REF!,IF(AND(H101="Déplacement",N101="Retour Chine",B101&gt;#REF!),(D101-C101)+(F101-E101)+#REF!,IF(AND(H101="Déplacement",((D101-C101)+(F101-E101))&lt;I101),I101,IF(AND(H101="Déplacement",N101="Retour Chine",B101&lt;#REF!),(D101-C101)+(F101-E101)+#REF!,(D101-C101)+(F101-E101))))))))))))</f>
        <v>#REF!</v>
      </c>
      <c r="K101" s="137" t="e">
        <f>IF(L101&gt;0,#REF!-L101,0)</f>
        <v>#REF!</v>
      </c>
      <c r="L101" s="138" t="e">
        <f>IF(OR(H101="Recup"),#REF!-J101,#REF!)</f>
        <v>#REF!</v>
      </c>
      <c r="M101" s="192"/>
      <c r="N101" s="193"/>
      <c r="O101" s="139" t="e">
        <f t="shared" si="7"/>
        <v>#REF!</v>
      </c>
      <c r="P101" s="140" t="str">
        <f t="shared" si="8"/>
        <v/>
      </c>
      <c r="Q101" s="391" t="s">
        <v>45</v>
      </c>
      <c r="R101" s="380" t="s">
        <v>46</v>
      </c>
      <c r="S101" s="194"/>
      <c r="T101" s="383" t="s">
        <v>77</v>
      </c>
      <c r="U101" s="385" t="s">
        <v>82</v>
      </c>
      <c r="V101" s="86" t="s">
        <v>49</v>
      </c>
      <c r="W101" s="87" t="e">
        <f>IF(AND(G101="",(Y103)&gt;0),Y103-W102-W103,IF(AND(G101="Enceinte",(Y103)&gt;0),Y103-W102-W103,0))</f>
        <v>#REF!</v>
      </c>
      <c r="X101" s="88" t="s">
        <v>34</v>
      </c>
      <c r="Y101" s="89" t="e">
        <f>(SUM(I101:I105)*24+SUM(K101:K105)*24)</f>
        <v>#REF!</v>
      </c>
      <c r="Z101" s="90" t="s">
        <v>50</v>
      </c>
      <c r="AA101" s="41"/>
      <c r="AB101" s="179"/>
      <c r="AC101" s="179"/>
    </row>
    <row r="102" spans="1:29" ht="15.75" hidden="1" thickBot="1" x14ac:dyDescent="0.3">
      <c r="A102" s="143" t="s">
        <v>51</v>
      </c>
      <c r="B102" s="144">
        <v>43179</v>
      </c>
      <c r="C102" s="195"/>
      <c r="D102" s="196"/>
      <c r="E102" s="196"/>
      <c r="F102" s="197"/>
      <c r="G102" s="378"/>
      <c r="H102" s="198" t="s">
        <v>44</v>
      </c>
      <c r="I102" s="146" t="e">
        <f>IF(H102="Normal",#REF!,IF(H102="Recup",#REF!,IF(H102="CP journée",#REF!,IF(H102="Enceinte",#REF!,IF(H102="temps partiel",#REF!,IF(H102="Sans solde",#REF!,IF(H102="Arrêt",#REF!,IF(H102="CP matin",#REF!,IF(H102="Déplacement",#REF!,IF(H102="CP Après-midi",#REF!,IF(H102="Férié",#REF!,IF(H102="Maternité",#REF!,0))))))))))))</f>
        <v>#REF!</v>
      </c>
      <c r="J102" s="145" t="e">
        <f>IF(H102="Demi CP",I102,IF(AND(H102="Déplacement",N102="Arrivée Chine",B102&gt;=#REF!,B102&lt;=#REF!),(D102-C102)+(F102-E102)-#REF!,IF(AND(H102="Déplacement",N102="Arrivée Chine",B102&gt;#REF!,B102&lt;#REF!),(D102-C102)+(F102-E102)-#REF!,IF(AND(H102="Déplacement",N102="Arrivée Chine",B102&gt;#REF!),(D102-C102)+(F102-E102)-#REF!,IF(AND(H102="Déplacement",((D102-C102)+(F102-E102))&lt;I102),I102,IF(AND(H102="Déplacement",N102="Arrivée Chine",B102&lt;#REF!),(D102-C102)+(F102-E102)-#REF!,IF(AND(H102="Déplacement",N102="Retour Chine",B102&gt;=#REF!,B102&lt;=#REF!),(D102-C102)+(F102-E102)+#REF!,IF(AND(H102="Déplacement",N102="Retour Chine",B102&gt;#REF!,B102&lt;#REF!),(D102-C102)+(F102-E102)+#REF!,IF(AND(H102="Déplacement",N102="Retour Chine",B102&gt;#REF!),(D102-C102)+(F102-E102)+#REF!,IF(AND(H102="Déplacement",((D102-C102)+(F102-E102))&lt;I102),I102,IF(AND(H102="Déplacement",N102="Retour Chine",B102&lt;#REF!),(D102-C102)+(F102-E102)+#REF!,(D102-C102)+(F102-E102))))))))))))</f>
        <v>#REF!</v>
      </c>
      <c r="K102" s="147" t="e">
        <f>IF(L102&gt;0,#REF!-L102,0)</f>
        <v>#REF!</v>
      </c>
      <c r="L102" s="148" t="e">
        <f>IF(OR(H102="Recup"),#REF!-J102,#REF!)</f>
        <v>#REF!</v>
      </c>
      <c r="M102" s="199"/>
      <c r="N102" s="200"/>
      <c r="O102" s="149" t="e">
        <f t="shared" si="7"/>
        <v>#REF!</v>
      </c>
      <c r="P102" s="150" t="str">
        <f t="shared" si="8"/>
        <v/>
      </c>
      <c r="Q102" s="361"/>
      <c r="R102" s="381"/>
      <c r="S102" s="201"/>
      <c r="T102" s="384"/>
      <c r="U102" s="386"/>
      <c r="V102" s="97" t="s">
        <v>52</v>
      </c>
      <c r="W102" s="98" t="e">
        <f>IF(AND(G101="",(Y102-35)&gt;0),(Y102-35-W103-W104),IF(AND(G101="Enceinte",(Y102-35)&gt;0),(Y102-35-W103-W104),0))</f>
        <v>#REF!</v>
      </c>
      <c r="X102" s="99" t="s">
        <v>35</v>
      </c>
      <c r="Y102" s="100" t="e">
        <f>(SUM(J101:J107))*24-(SUM(O101:O107))*24</f>
        <v>#REF!</v>
      </c>
      <c r="Z102" s="101">
        <f>SUM(P101:P107)</f>
        <v>0</v>
      </c>
      <c r="AA102" s="41"/>
      <c r="AB102" s="394" t="s">
        <v>70</v>
      </c>
      <c r="AC102" s="392" t="e">
        <f>Y86+Y93+Y100+Y107+Y114</f>
        <v>#REF!</v>
      </c>
    </row>
    <row r="103" spans="1:29" ht="15.75" hidden="1" thickBot="1" x14ac:dyDescent="0.3">
      <c r="A103" s="143" t="s">
        <v>53</v>
      </c>
      <c r="B103" s="144">
        <v>43180</v>
      </c>
      <c r="C103" s="195"/>
      <c r="D103" s="196"/>
      <c r="E103" s="196"/>
      <c r="F103" s="197"/>
      <c r="G103" s="378"/>
      <c r="H103" s="198" t="s">
        <v>44</v>
      </c>
      <c r="I103" s="146" t="e">
        <f>IF(H103="Normal",#REF!,IF(H103="Recup",#REF!,IF(H103="CP journée",#REF!,IF(H103="Enceinte",#REF!,IF(H103="temps partiel",#REF!,IF(H103="Sans solde",#REF!,IF(H103="Arrêt",#REF!,IF(H103="CP matin",#REF!,IF(H103="Déplacement",#REF!,IF(H103="CP Après-midi",#REF!,IF(H103="Férié",#REF!,IF(H103="Maternité",#REF!,0))))))))))))</f>
        <v>#REF!</v>
      </c>
      <c r="J103" s="145" t="e">
        <f>IF(H103="Demi CP",I103,IF(AND(H103="Déplacement",N103="Arrivée Chine",B103&gt;=#REF!,B103&lt;=#REF!),(D103-C103)+(F103-E103)-#REF!,IF(AND(H103="Déplacement",N103="Arrivée Chine",B103&gt;#REF!,B103&lt;#REF!),(D103-C103)+(F103-E103)-#REF!,IF(AND(H103="Déplacement",N103="Arrivée Chine",B103&gt;#REF!),(D103-C103)+(F103-E103)-#REF!,IF(AND(H103="Déplacement",((D103-C103)+(F103-E103))&lt;I103),I103,IF(AND(H103="Déplacement",N103="Arrivée Chine",B103&lt;#REF!),(D103-C103)+(F103-E103)-#REF!,IF(AND(H103="Déplacement",N103="Retour Chine",B103&gt;=#REF!,B103&lt;=#REF!),(D103-C103)+(F103-E103)+#REF!,IF(AND(H103="Déplacement",N103="Retour Chine",B103&gt;#REF!,B103&lt;#REF!),(D103-C103)+(F103-E103)+#REF!,IF(AND(H103="Déplacement",N103="Retour Chine",B103&gt;#REF!),(D103-C103)+(F103-E103)+#REF!,IF(AND(H103="Déplacement",((D103-C103)+(F103-E103))&lt;I103),I103,IF(AND(H103="Déplacement",N103="Retour Chine",B103&lt;#REF!),(D103-C103)+(F103-E103)+#REF!,(D103-C103)+(F103-E103))))))))))))</f>
        <v>#REF!</v>
      </c>
      <c r="K103" s="153" t="e">
        <f>IF(L103&gt;0,#REF!-L103,0)</f>
        <v>#REF!</v>
      </c>
      <c r="L103" s="154" t="e">
        <f>IF(OR(H103="Recup"),#REF!-J103,#REF!)</f>
        <v>#REF!</v>
      </c>
      <c r="M103" s="199"/>
      <c r="N103" s="200"/>
      <c r="O103" s="149" t="e">
        <f t="shared" si="7"/>
        <v>#REF!</v>
      </c>
      <c r="P103" s="150" t="str">
        <f t="shared" si="8"/>
        <v/>
      </c>
      <c r="Q103" s="361"/>
      <c r="R103" s="381"/>
      <c r="S103" s="201"/>
      <c r="T103" s="384"/>
      <c r="U103" s="386"/>
      <c r="V103" s="104">
        <v>0.5</v>
      </c>
      <c r="W103" s="98" t="e">
        <f>IF((Y102-43)&lt;0,0,(Y102-43))</f>
        <v>#REF!</v>
      </c>
      <c r="X103" s="105" t="s">
        <v>54</v>
      </c>
      <c r="Y103" s="106" t="e">
        <f>(Y102-Y101)-J107*24</f>
        <v>#REF!</v>
      </c>
      <c r="Z103" s="107" t="s">
        <v>55</v>
      </c>
      <c r="AA103" s="41"/>
      <c r="AB103" s="395"/>
      <c r="AC103" s="393"/>
    </row>
    <row r="104" spans="1:29" ht="15.75" hidden="1" thickBot="1" x14ac:dyDescent="0.3">
      <c r="A104" s="143" t="s">
        <v>56</v>
      </c>
      <c r="B104" s="144">
        <v>43181</v>
      </c>
      <c r="C104" s="195"/>
      <c r="D104" s="196"/>
      <c r="E104" s="196"/>
      <c r="F104" s="197"/>
      <c r="G104" s="378"/>
      <c r="H104" s="202" t="s">
        <v>44</v>
      </c>
      <c r="I104" s="146" t="e">
        <f>IF(H104="Normal",#REF!,IF(H104="Recup",#REF!,IF(H104="CP journée",#REF!,IF(H104="Enceinte",#REF!,IF(H104="temps partiel",#REF!,IF(H104="Sans solde",#REF!,IF(H104="Arrêt",#REF!,IF(H104="CP matin",#REF!,IF(H104="Déplacement",#REF!,IF(H104="CP Après-midi",#REF!,IF(H104="Férié",#REF!,IF(H104="Maternité",#REF!,0))))))))))))</f>
        <v>#REF!</v>
      </c>
      <c r="J104" s="145" t="e">
        <f>IF(H104="Demi CP",I104,IF(AND(H104="Déplacement",N104="Arrivée Chine",B104&gt;=#REF!,B104&lt;=#REF!),(D104-C104)+(F104-E104)-#REF!,IF(AND(H104="Déplacement",N104="Arrivée Chine",B104&gt;#REF!,B104&lt;#REF!),(D104-C104)+(F104-E104)-#REF!,IF(AND(H104="Déplacement",N104="Arrivée Chine",B104&gt;#REF!),(D104-C104)+(F104-E104)-#REF!,IF(AND(H104="Déplacement",((D104-C104)+(F104-E104))&lt;I104),I104,IF(AND(H104="Déplacement",N104="Arrivée Chine",B104&lt;#REF!),(D104-C104)+(F104-E104)-#REF!,IF(AND(H104="Déplacement",N104="Retour Chine",B104&gt;=#REF!,B104&lt;=#REF!),(D104-C104)+(F104-E104)+#REF!,IF(AND(H104="Déplacement",N104="Retour Chine",B104&gt;#REF!,B104&lt;#REF!),(D104-C104)+(F104-E104)+#REF!,IF(AND(H104="Déplacement",N104="Retour Chine",B104&gt;#REF!),(D104-C104)+(F104-E104)+#REF!,IF(AND(H104="Déplacement",((D104-C104)+(F104-E104))&lt;I104),I104,IF(AND(H104="Déplacement",N104="Retour Chine",B104&lt;#REF!),(D104-C104)+(F104-E104)+#REF!,(D104-C104)+(F104-E104))))))))))))</f>
        <v>#REF!</v>
      </c>
      <c r="K104" s="156" t="e">
        <f>IF(L104&gt;0,#REF!-L104,0)</f>
        <v>#REF!</v>
      </c>
      <c r="L104" s="157" t="e">
        <f>IF(OR(H104="Recup"),#REF!-J104,#REF!)</f>
        <v>#REF!</v>
      </c>
      <c r="M104" s="199"/>
      <c r="N104" s="200"/>
      <c r="O104" s="149" t="e">
        <f t="shared" si="7"/>
        <v>#REF!</v>
      </c>
      <c r="P104" s="150" t="str">
        <f t="shared" si="8"/>
        <v/>
      </c>
      <c r="Q104" s="361"/>
      <c r="R104" s="381"/>
      <c r="S104" s="201"/>
      <c r="T104" s="384"/>
      <c r="U104" s="386"/>
      <c r="V104" s="110">
        <v>1</v>
      </c>
      <c r="W104" s="98" t="e">
        <f>IF(M107="",J107*24,0)</f>
        <v>#REF!</v>
      </c>
      <c r="X104" s="111" t="s">
        <v>57</v>
      </c>
      <c r="Y104" s="112">
        <f>COUNTIF(H101:H105,"Arrêt")</f>
        <v>0</v>
      </c>
      <c r="Z104" s="107">
        <f>COUNTIF(H101:H105,"Férié")</f>
        <v>0</v>
      </c>
      <c r="AA104" s="41"/>
      <c r="AB104" s="41"/>
      <c r="AC104" s="41"/>
    </row>
    <row r="105" spans="1:29" ht="15.75" hidden="1" thickBot="1" x14ac:dyDescent="0.3">
      <c r="A105" s="143" t="s">
        <v>58</v>
      </c>
      <c r="B105" s="144">
        <v>43182</v>
      </c>
      <c r="C105" s="195"/>
      <c r="D105" s="196"/>
      <c r="E105" s="196"/>
      <c r="F105" s="197"/>
      <c r="G105" s="378"/>
      <c r="H105" s="198" t="s">
        <v>44</v>
      </c>
      <c r="I105" s="146" t="e">
        <f>IF(H105="Normal",#REF!,IF(H105="Recup",#REF!,IF(H105="CP journée",#REF!,IF(H105="Enceinte",#REF!,IF(H105="temps partiel",#REF!,IF(H105="Sans solde",#REF!,IF(H105="Arrêt",#REF!,IF(H105="CP matin",#REF!,IF(H105="Déplacement",#REF!,IF(H105="CP Après-midi",#REF!,IF(H105="Férié",#REF!,IF(H105="Maternité",#REF!,0))))))))))))</f>
        <v>#REF!</v>
      </c>
      <c r="J105" s="145" t="e">
        <f>IF(H105="Demi CP",I105,IF(AND(H105="Déplacement",N105="Arrivée Chine",B105&gt;=#REF!,B105&lt;=#REF!),(D105-C105)+(F105-E105)-#REF!,IF(AND(H105="Déplacement",N105="Arrivée Chine",B105&gt;#REF!,B105&lt;#REF!),(D105-C105)+(F105-E105)-#REF!,IF(AND(H105="Déplacement",N105="Arrivée Chine",B105&gt;#REF!),(D105-C105)+(F105-E105)-#REF!,IF(AND(H105="Déplacement",((D105-C105)+(F105-E105))&lt;I105),I105,IF(AND(H105="Déplacement",N105="Arrivée Chine",B105&lt;#REF!),(D105-C105)+(F105-E105)-#REF!,IF(AND(H105="Déplacement",N105="Retour Chine",B105&gt;=#REF!,B105&lt;=#REF!),(D105-C105)+(F105-E105)+#REF!,IF(AND(H105="Déplacement",N105="Retour Chine",B105&gt;#REF!,B105&lt;#REF!),(D105-C105)+(F105-E105)+#REF!,IF(AND(H105="Déplacement",N105="Retour Chine",B105&gt;#REF!),(D105-C105)+(F105-E105)+#REF!,IF(AND(H105="Déplacement",((D105-C105)+(F105-E105))&lt;I105),I105,IF(AND(H105="Déplacement",N105="Retour Chine",B105&lt;#REF!),(D105-C105)+(F105-E105)+#REF!,(D105-C105)+(F105-E105))))))))))))</f>
        <v>#REF!</v>
      </c>
      <c r="K105" s="153" t="e">
        <f>IF(L105&gt;0,#REF!-L105,0)</f>
        <v>#REF!</v>
      </c>
      <c r="L105" s="154" t="e">
        <f>IF(OR(H105="Recup"),#REF!-J105,#REF!)</f>
        <v>#REF!</v>
      </c>
      <c r="M105" s="199"/>
      <c r="N105" s="200"/>
      <c r="O105" s="149" t="e">
        <f t="shared" si="7"/>
        <v>#REF!</v>
      </c>
      <c r="P105" s="150" t="str">
        <f t="shared" si="8"/>
        <v/>
      </c>
      <c r="Q105" s="361"/>
      <c r="R105" s="381"/>
      <c r="S105" s="201"/>
      <c r="T105" s="384"/>
      <c r="U105" s="386"/>
      <c r="V105" s="113" t="s">
        <v>3</v>
      </c>
      <c r="W105" s="114" t="e">
        <f>IF(G101="Enceinte",(SUM(L101:L105))-COUNTIF(H101:H105,"Recup")*#REF!,SUM(L101:L105))</f>
        <v>#REF!</v>
      </c>
      <c r="X105" s="115" t="s">
        <v>59</v>
      </c>
      <c r="Y105" s="116">
        <f>COUNTIF(H101:H105,"sans solde")</f>
        <v>0</v>
      </c>
      <c r="Z105" s="328" t="s">
        <v>148</v>
      </c>
      <c r="AA105" s="41"/>
      <c r="AB105" s="41"/>
      <c r="AC105" s="41"/>
    </row>
    <row r="106" spans="1:29" ht="15.75" hidden="1" thickBot="1" x14ac:dyDescent="0.3">
      <c r="A106" s="143" t="s">
        <v>60</v>
      </c>
      <c r="B106" s="144">
        <v>43183</v>
      </c>
      <c r="C106" s="203"/>
      <c r="D106" s="204"/>
      <c r="E106" s="204"/>
      <c r="F106" s="205"/>
      <c r="G106" s="378"/>
      <c r="H106" s="206"/>
      <c r="I106" s="146">
        <f>IF(H106="Normal",#REF!,IF(H106="Recup",#REF!,IF(H106="CP journée",#REF!,IF(H106="Enceinte",#REF!,IF(H106="temps partiel",#REF!,IF(H106="Sans solde",#REF!,IF(H106="Arrêt",#REF!,IF(H106="CP matin",#REF!,IF(H106="Déplacement",#REF!,IF(H106="CP Après-midi",#REF!,IF(H106="Férié",#REF!,IF(H106="Maternité",#REF!,0))))))))))))</f>
        <v>0</v>
      </c>
      <c r="J106" s="145" t="e">
        <f>IF(H106="Demi CP",I106,IF(AND(H106="Déplacement",N106="Arrivée Chine",B106&gt;=#REF!,B106&lt;=#REF!),(D106-C106)+(F106-E106)-#REF!,IF(AND(H106="Déplacement",N106="Arrivée Chine",B106&gt;#REF!,B106&lt;#REF!),(D106-C106)+(F106-E106)-#REF!,IF(AND(H106="Déplacement",N106="Arrivée Chine",B106&gt;#REF!),(D106-C106)+(F106-E106)-#REF!,IF(AND(H106="Déplacement",((D106-C106)+(F106-E106))&lt;I106),I106,IF(AND(H106="Déplacement",N106="Arrivée Chine",B106&lt;#REF!),(D106-C106)+(F106-E106)-#REF!,IF(AND(H106="Déplacement",N106="Retour Chine",B106&gt;=#REF!,B106&lt;=#REF!),(D106-C106)+(F106-E106)+#REF!,IF(AND(H106="Déplacement",N106="Retour Chine",B106&gt;#REF!,B106&lt;#REF!),(D106-C106)+(F106-E106)+#REF!,IF(AND(H106="Déplacement",N106="Retour Chine",B106&gt;#REF!),(D106-C106)+(F106-E106)+#REF!,IF(AND(H106="Déplacement",((D106-C106)+(F106-E106))&lt;I106),I106,IF(AND(H106="Déplacement",N106="Retour Chine",B106&lt;#REF!),(D106-C106)+(F106-E106)+#REF!,(D106-C106)+(F106-E106))))))))))))</f>
        <v>#REF!</v>
      </c>
      <c r="K106" s="161" t="e">
        <f>IF(L106&gt;0,#REF!-L106,0)</f>
        <v>#REF!</v>
      </c>
      <c r="L106" s="162" t="e">
        <f>IF(OR(H106="Recup"),#REF!-J106,#REF!)</f>
        <v>#REF!</v>
      </c>
      <c r="M106" s="199"/>
      <c r="N106" s="200"/>
      <c r="O106" s="149" t="e">
        <f t="shared" si="7"/>
        <v>#REF!</v>
      </c>
      <c r="P106" s="150" t="str">
        <f t="shared" si="8"/>
        <v/>
      </c>
      <c r="Q106" s="361"/>
      <c r="R106" s="381"/>
      <c r="S106" s="201"/>
      <c r="T106" s="384"/>
      <c r="U106" s="386"/>
      <c r="V106" s="119" t="s">
        <v>61</v>
      </c>
      <c r="W106" s="120" t="e">
        <f>IF(AND(G101="Temps partiel",Y103&gt;0),Y103-W107-W103-W104,0)</f>
        <v>#REF!</v>
      </c>
      <c r="X106" s="121" t="s">
        <v>62</v>
      </c>
      <c r="Y106" s="122">
        <f>COUNTIF(H101:H105,"CP journée")+(COUNTIF(H101:H105,"CP matin"))/2+(COUNTIF(H101:H105,"CP Après-midi"))/2</f>
        <v>0</v>
      </c>
      <c r="Z106" s="329"/>
      <c r="AA106" s="41"/>
      <c r="AB106" s="41"/>
      <c r="AC106" s="41"/>
    </row>
    <row r="107" spans="1:29" ht="15.75" hidden="1" thickBot="1" x14ac:dyDescent="0.3">
      <c r="A107" s="164" t="s">
        <v>64</v>
      </c>
      <c r="B107" s="165">
        <v>43184</v>
      </c>
      <c r="C107" s="207"/>
      <c r="D107" s="208"/>
      <c r="E107" s="208"/>
      <c r="F107" s="209"/>
      <c r="G107" s="379"/>
      <c r="H107" s="210"/>
      <c r="I107" s="166">
        <f>IF(H107="Normal",#REF!,IF(H107="Recup",#REF!,IF(H107="CP journée",#REF!,IF(H107="Enceinte",#REF!,IF(H107="temps partiel",#REF!,IF(H107="Sans solde",#REF!,IF(H107="Arrêt",#REF!,IF(H107="CP matin",#REF!,IF(H107="Déplacement",#REF!,IF(H107="CP Après-midi",#REF!,IF(H107="Férié",#REF!,IF(H107="Maternité",#REF!,0))))))))))))</f>
        <v>0</v>
      </c>
      <c r="J107" s="167" t="e">
        <f>IF(H107="Demi CP",I107,IF(AND(H107="Déplacement",N107="Arrivée Chine",B107&gt;=#REF!,B107&lt;=#REF!),(D107-C107)+(F107-E107)-#REF!,IF(AND(H107="Déplacement",N107="Arrivée Chine",B107&gt;#REF!,B107&lt;#REF!),(D107-C107)+(F107-E107)-#REF!,IF(AND(H107="Déplacement",N107="Arrivée Chine",B107&gt;#REF!),(D107-C107)+(F107-E107)-#REF!,IF(AND(H107="Déplacement",((D107-C107)+(F107-E107))&lt;I107),I107,IF(AND(H107="Déplacement",N107="Arrivée Chine",B107&lt;#REF!),(D107-C107)+(F107-E107)-#REF!,IF(AND(H107="Déplacement",N107="Retour Chine",B107&gt;=#REF!,B107&lt;=#REF!),(D107-C107)+(F107-E107)+#REF!,IF(AND(H107="Déplacement",N107="Retour Chine",B107&gt;#REF!,B107&lt;#REF!),(D107-C107)+(F107-E107)+#REF!,IF(AND(H107="Déplacement",N107="Retour Chine",B107&gt;#REF!),(D107-C107)+(F107-E107)+#REF!,IF(AND(H107="Déplacement",((D107-C107)+(F107-E107))&lt;I107),I107,IF(AND(H107="Déplacement",N107="Retour Chine",B107&lt;#REF!),(D107-C107)+(F107-E107)+#REF!,(D107-C107)+(F107-E107))))))))))))</f>
        <v>#REF!</v>
      </c>
      <c r="K107" s="168" t="e">
        <f>IF(L107&gt;0,#REF!-L107,0)</f>
        <v>#REF!</v>
      </c>
      <c r="L107" s="169" t="e">
        <f>IF(OR(H107="Recup"),#REF!-J107,#REF!)</f>
        <v>#REF!</v>
      </c>
      <c r="M107" s="211"/>
      <c r="N107" s="212"/>
      <c r="O107" s="170" t="e">
        <f t="shared" si="7"/>
        <v>#REF!</v>
      </c>
      <c r="P107" s="171" t="str">
        <f t="shared" si="8"/>
        <v/>
      </c>
      <c r="Q107" s="362"/>
      <c r="R107" s="382"/>
      <c r="S107" s="213"/>
      <c r="T107" s="384"/>
      <c r="U107" s="387"/>
      <c r="V107" s="129" t="s">
        <v>65</v>
      </c>
      <c r="W107" s="130" t="e">
        <f>IF(AND(G101="Temps partiel",Y103&gt;3),Y103-3-W103-W104,0)</f>
        <v>#REF!</v>
      </c>
      <c r="X107" s="131" t="s">
        <v>66</v>
      </c>
      <c r="Y107" s="132" t="e">
        <f>W101+(W102*1.25)+(W103*1.5)+(W104*2)+(W106*1.1)+(W107*1.25)</f>
        <v>#REF!</v>
      </c>
      <c r="Z107" s="294" t="e">
        <f>IF(SUM(J101:J107)*24-SUM(I101:I107)*24&lt;0,(SUM(J101:J107)*24-SUM(I101:I107)*24),0)</f>
        <v>#REF!</v>
      </c>
      <c r="AA107" s="41"/>
      <c r="AB107" s="41"/>
      <c r="AC107" s="41"/>
    </row>
    <row r="108" spans="1:29" ht="45.75" hidden="1" thickBot="1" x14ac:dyDescent="0.3">
      <c r="A108" s="133" t="s">
        <v>43</v>
      </c>
      <c r="B108" s="134">
        <v>43185</v>
      </c>
      <c r="C108" s="188"/>
      <c r="D108" s="189"/>
      <c r="E108" s="189"/>
      <c r="F108" s="190"/>
      <c r="G108" s="377"/>
      <c r="H108" s="191" t="s">
        <v>44</v>
      </c>
      <c r="I108" s="136" t="e">
        <f>IF(H108="Normal",#REF!,IF(H108="Recup",#REF!,IF(H108="CP journée",#REF!,IF(H108="Enceinte",#REF!,IF(H108="temps partiel",#REF!,IF(H108="Sans solde",#REF!,IF(H108="Arrêt",#REF!,IF(H108="CP matin",#REF!,IF(H108="Déplacement",#REF!,IF(H108="CP Après-midi",#REF!,IF(H108="Férié",#REF!,IF(H108="Maternité",#REF!,0))))))))))))</f>
        <v>#REF!</v>
      </c>
      <c r="J108" s="135" t="e">
        <f>IF(H108="Demi CP",I108,IF(AND(H108="Déplacement",N108="Arrivée Chine",B108&gt;=#REF!,B108&lt;=#REF!),(D108-C108)+(F108-E108)-#REF!,IF(AND(H108="Déplacement",N108="Arrivée Chine",B108&gt;#REF!,B108&lt;#REF!),(D108-C108)+(F108-E108)-#REF!,IF(AND(H108="Déplacement",N108="Arrivée Chine",B108&gt;#REF!),(D108-C108)+(F108-E108)-#REF!,IF(AND(H108="Déplacement",((D108-C108)+(F108-E108))&lt;I108),I108,IF(AND(H108="Déplacement",N108="Arrivée Chine",B108&lt;#REF!),(D108-C108)+(F108-E108)-#REF!,IF(AND(H108="Déplacement",N108="Retour Chine",B108&gt;=#REF!,B108&lt;=#REF!),(D108-C108)+(F108-E108)+#REF!,IF(AND(H108="Déplacement",N108="Retour Chine",B108&gt;#REF!,B108&lt;#REF!),(D108-C108)+(F108-E108)+#REF!,IF(AND(H108="Déplacement",N108="Retour Chine",B108&gt;#REF!),(D108-C108)+(F108-E108)+#REF!,IF(AND(H108="Déplacement",((D108-C108)+(F108-E108))&lt;I108),I108,IF(AND(H108="Déplacement",N108="Retour Chine",B108&lt;#REF!),(D108-C108)+(F108-E108)+#REF!,(D108-C108)+(F108-E108))))))))))))</f>
        <v>#REF!</v>
      </c>
      <c r="K108" s="137" t="e">
        <f>IF(L108&gt;0,#REF!-L108,0)</f>
        <v>#REF!</v>
      </c>
      <c r="L108" s="138" t="e">
        <f>IF(OR(H108="Recup"),#REF!-J108,#REF!)</f>
        <v>#REF!</v>
      </c>
      <c r="M108" s="192"/>
      <c r="N108" s="193"/>
      <c r="O108" s="139" t="e">
        <f t="shared" si="7"/>
        <v>#REF!</v>
      </c>
      <c r="P108" s="140" t="str">
        <f t="shared" si="8"/>
        <v/>
      </c>
      <c r="Q108" s="360" t="s">
        <v>45</v>
      </c>
      <c r="R108" s="380" t="s">
        <v>46</v>
      </c>
      <c r="S108" s="194"/>
      <c r="T108" s="383" t="s">
        <v>77</v>
      </c>
      <c r="U108" s="385" t="s">
        <v>83</v>
      </c>
      <c r="V108" s="86" t="s">
        <v>49</v>
      </c>
      <c r="W108" s="87" t="e">
        <f>IF(AND(G108="",(Y110)&gt;0),Y110-W109-W110,IF(AND(G108="Enceinte",(Y110)&gt;0),Y110-W109-W110,0))</f>
        <v>#REF!</v>
      </c>
      <c r="X108" s="88" t="s">
        <v>34</v>
      </c>
      <c r="Y108" s="89" t="e">
        <f>(SUM(I108:I112)*24+SUM(K108:K112)*24)</f>
        <v>#REF!</v>
      </c>
      <c r="Z108" s="90" t="s">
        <v>50</v>
      </c>
      <c r="AA108" s="41"/>
      <c r="AB108" s="41"/>
      <c r="AC108" s="41"/>
    </row>
    <row r="109" spans="1:29" ht="15.75" hidden="1" thickBot="1" x14ac:dyDescent="0.3">
      <c r="A109" s="143" t="s">
        <v>51</v>
      </c>
      <c r="B109" s="144">
        <v>43186</v>
      </c>
      <c r="C109" s="195"/>
      <c r="D109" s="196"/>
      <c r="E109" s="196"/>
      <c r="F109" s="197"/>
      <c r="G109" s="378"/>
      <c r="H109" s="198" t="s">
        <v>44</v>
      </c>
      <c r="I109" s="146" t="e">
        <f>IF(H109="Normal",#REF!,IF(H109="Recup",#REF!,IF(H109="CP journée",#REF!,IF(H109="Enceinte",#REF!,IF(H109="temps partiel",#REF!,IF(H109="Sans solde",#REF!,IF(H109="Arrêt",#REF!,IF(H109="CP matin",#REF!,IF(H109="Déplacement",#REF!,IF(H109="CP Après-midi",#REF!,IF(H109="Férié",#REF!,IF(H109="Maternité",#REF!,0))))))))))))</f>
        <v>#REF!</v>
      </c>
      <c r="J109" s="145" t="e">
        <f>IF(H109="Demi CP",I109,IF(AND(H109="Déplacement",N109="Arrivée Chine",B109&gt;=#REF!,B109&lt;=#REF!),(D109-C109)+(F109-E109)-#REF!,IF(AND(H109="Déplacement",N109="Arrivée Chine",B109&gt;#REF!,B109&lt;#REF!),(D109-C109)+(F109-E109)-#REF!,IF(AND(H109="Déplacement",N109="Arrivée Chine",B109&gt;#REF!),(D109-C109)+(F109-E109)-#REF!,IF(AND(H109="Déplacement",((D109-C109)+(F109-E109))&lt;I109),I109,IF(AND(H109="Déplacement",N109="Arrivée Chine",B109&lt;#REF!),(D109-C109)+(F109-E109)-#REF!,IF(AND(H109="Déplacement",N109="Retour Chine",B109&gt;=#REF!,B109&lt;=#REF!),(D109-C109)+(F109-E109)+#REF!,IF(AND(H109="Déplacement",N109="Retour Chine",B109&gt;#REF!,B109&lt;#REF!),(D109-C109)+(F109-E109)+#REF!,IF(AND(H109="Déplacement",N109="Retour Chine",B109&gt;#REF!),(D109-C109)+(F109-E109)+#REF!,IF(AND(H109="Déplacement",((D109-C109)+(F109-E109))&lt;I109),I109,IF(AND(H109="Déplacement",N109="Retour Chine",B109&lt;#REF!),(D109-C109)+(F109-E109)+#REF!,(D109-C109)+(F109-E109))))))))))))</f>
        <v>#REF!</v>
      </c>
      <c r="K109" s="147" t="e">
        <f>IF(L109&gt;0,#REF!-L109,0)</f>
        <v>#REF!</v>
      </c>
      <c r="L109" s="148" t="e">
        <f>IF(OR(H109="Recup"),#REF!-J109,#REF!)</f>
        <v>#REF!</v>
      </c>
      <c r="M109" s="199"/>
      <c r="N109" s="200"/>
      <c r="O109" s="149" t="e">
        <f t="shared" si="7"/>
        <v>#REF!</v>
      </c>
      <c r="P109" s="150" t="str">
        <f t="shared" si="8"/>
        <v/>
      </c>
      <c r="Q109" s="361"/>
      <c r="R109" s="381"/>
      <c r="S109" s="201"/>
      <c r="T109" s="384"/>
      <c r="U109" s="386"/>
      <c r="V109" s="97" t="s">
        <v>52</v>
      </c>
      <c r="W109" s="98" t="e">
        <f>IF(AND(G108="",(Y109-35)&gt;0),(Y109-35-W110-W111),IF(AND(G108="Enceinte",(Y109-35)&gt;0),(Y109-35-W110-W111),0))</f>
        <v>#REF!</v>
      </c>
      <c r="X109" s="99" t="s">
        <v>35</v>
      </c>
      <c r="Y109" s="100" t="e">
        <f>(SUM(J108:J114))*24-(SUM(O108:O114))*24</f>
        <v>#REF!</v>
      </c>
      <c r="Z109" s="101">
        <f>SUM(P108:P114)</f>
        <v>0</v>
      </c>
      <c r="AA109" s="41"/>
      <c r="AB109" s="41"/>
      <c r="AC109" s="41"/>
    </row>
    <row r="110" spans="1:29" ht="15.75" hidden="1" thickBot="1" x14ac:dyDescent="0.3">
      <c r="A110" s="143" t="s">
        <v>53</v>
      </c>
      <c r="B110" s="144">
        <v>43187</v>
      </c>
      <c r="C110" s="195"/>
      <c r="D110" s="196"/>
      <c r="E110" s="196"/>
      <c r="F110" s="197"/>
      <c r="G110" s="378"/>
      <c r="H110" s="198" t="s">
        <v>44</v>
      </c>
      <c r="I110" s="146" t="e">
        <f>IF(H110="Normal",#REF!,IF(H110="Recup",#REF!,IF(H110="CP journée",#REF!,IF(H110="Enceinte",#REF!,IF(H110="temps partiel",#REF!,IF(H110="Sans solde",#REF!,IF(H110="Arrêt",#REF!,IF(H110="CP matin",#REF!,IF(H110="Déplacement",#REF!,IF(H110="CP Après-midi",#REF!,IF(H110="Férié",#REF!,IF(H110="Maternité",#REF!,0))))))))))))</f>
        <v>#REF!</v>
      </c>
      <c r="J110" s="145" t="e">
        <f>IF(H110="Demi CP",I110,IF(AND(H110="Déplacement",N110="Arrivée Chine",B110&gt;=#REF!,B110&lt;=#REF!),(D110-C110)+(F110-E110)-#REF!,IF(AND(H110="Déplacement",N110="Arrivée Chine",B110&gt;#REF!,B110&lt;#REF!),(D110-C110)+(F110-E110)-#REF!,IF(AND(H110="Déplacement",N110="Arrivée Chine",B110&gt;#REF!),(D110-C110)+(F110-E110)-#REF!,IF(AND(H110="Déplacement",((D110-C110)+(F110-E110))&lt;I110),I110,IF(AND(H110="Déplacement",N110="Arrivée Chine",B110&lt;#REF!),(D110-C110)+(F110-E110)-#REF!,IF(AND(H110="Déplacement",N110="Retour Chine",B110&gt;=#REF!,B110&lt;=#REF!),(D110-C110)+(F110-E110)+#REF!,IF(AND(H110="Déplacement",N110="Retour Chine",B110&gt;#REF!,B110&lt;#REF!),(D110-C110)+(F110-E110)+#REF!,IF(AND(H110="Déplacement",N110="Retour Chine",B110&gt;#REF!),(D110-C110)+(F110-E110)+#REF!,IF(AND(H110="Déplacement",((D110-C110)+(F110-E110))&lt;I110),I110,IF(AND(H110="Déplacement",N110="Retour Chine",B110&lt;#REF!),(D110-C110)+(F110-E110)+#REF!,(D110-C110)+(F110-E110))))))))))))</f>
        <v>#REF!</v>
      </c>
      <c r="K110" s="153" t="e">
        <f>IF(L110&gt;0,#REF!-L110,0)</f>
        <v>#REF!</v>
      </c>
      <c r="L110" s="154" t="e">
        <f>IF(OR(H110="Recup"),#REF!-J110,#REF!)</f>
        <v>#REF!</v>
      </c>
      <c r="M110" s="199"/>
      <c r="N110" s="200"/>
      <c r="O110" s="149" t="e">
        <f t="shared" si="7"/>
        <v>#REF!</v>
      </c>
      <c r="P110" s="150" t="str">
        <f t="shared" si="8"/>
        <v/>
      </c>
      <c r="Q110" s="361"/>
      <c r="R110" s="381"/>
      <c r="S110" s="201"/>
      <c r="T110" s="384"/>
      <c r="U110" s="386"/>
      <c r="V110" s="104">
        <v>0.5</v>
      </c>
      <c r="W110" s="98" t="e">
        <f>IF((Y109-43)&lt;0,0,(Y109-43))</f>
        <v>#REF!</v>
      </c>
      <c r="X110" s="105" t="s">
        <v>54</v>
      </c>
      <c r="Y110" s="106" t="e">
        <f>(Y109-Y108)-J114*24</f>
        <v>#REF!</v>
      </c>
      <c r="Z110" s="107" t="s">
        <v>55</v>
      </c>
      <c r="AA110" s="41"/>
      <c r="AB110" s="41"/>
      <c r="AC110" s="41"/>
    </row>
    <row r="111" spans="1:29" ht="15.75" hidden="1" thickBot="1" x14ac:dyDescent="0.3">
      <c r="A111" s="143" t="s">
        <v>56</v>
      </c>
      <c r="B111" s="144">
        <v>43188</v>
      </c>
      <c r="C111" s="195"/>
      <c r="D111" s="196"/>
      <c r="E111" s="196"/>
      <c r="F111" s="197"/>
      <c r="G111" s="378"/>
      <c r="H111" s="202" t="s">
        <v>44</v>
      </c>
      <c r="I111" s="146" t="e">
        <f>IF(H111="Normal",#REF!,IF(H111="Recup",#REF!,IF(H111="CP journée",#REF!,IF(H111="Enceinte",#REF!,IF(H111="temps partiel",#REF!,IF(H111="Sans solde",#REF!,IF(H111="Arrêt",#REF!,IF(H111="CP matin",#REF!,IF(H111="Déplacement",#REF!,IF(H111="CP Après-midi",#REF!,IF(H111="Férié",#REF!,IF(H111="Maternité",#REF!,0))))))))))))</f>
        <v>#REF!</v>
      </c>
      <c r="J111" s="145" t="e">
        <f>IF(H111="Demi CP",I111,IF(AND(H111="Déplacement",N111="Arrivée Chine",B111&gt;=#REF!,B111&lt;=#REF!),(D111-C111)+(F111-E111)-#REF!,IF(AND(H111="Déplacement",N111="Arrivée Chine",B111&gt;#REF!,B111&lt;#REF!),(D111-C111)+(F111-E111)-#REF!,IF(AND(H111="Déplacement",N111="Arrivée Chine",B111&gt;#REF!),(D111-C111)+(F111-E111)-#REF!,IF(AND(H111="Déplacement",((D111-C111)+(F111-E111))&lt;I111),I111,IF(AND(H111="Déplacement",N111="Arrivée Chine",B111&lt;#REF!),(D111-C111)+(F111-E111)-#REF!,IF(AND(H111="Déplacement",N111="Retour Chine",B111&gt;=#REF!,B111&lt;=#REF!),(D111-C111)+(F111-E111)+#REF!,IF(AND(H111="Déplacement",N111="Retour Chine",B111&gt;#REF!,B111&lt;#REF!),(D111-C111)+(F111-E111)+#REF!,IF(AND(H111="Déplacement",N111="Retour Chine",B111&gt;#REF!),(D111-C111)+(F111-E111)+#REF!,IF(AND(H111="Déplacement",((D111-C111)+(F111-E111))&lt;I111),I111,IF(AND(H111="Déplacement",N111="Retour Chine",B111&lt;#REF!),(D111-C111)+(F111-E111)+#REF!,(D111-C111)+(F111-E111))))))))))))</f>
        <v>#REF!</v>
      </c>
      <c r="K111" s="156" t="e">
        <f>IF(L111&gt;0,#REF!-L111,0)</f>
        <v>#REF!</v>
      </c>
      <c r="L111" s="157" t="e">
        <f>IF(OR(H111="Recup"),#REF!-J111,#REF!)</f>
        <v>#REF!</v>
      </c>
      <c r="M111" s="199"/>
      <c r="N111" s="200"/>
      <c r="O111" s="149" t="e">
        <f t="shared" si="7"/>
        <v>#REF!</v>
      </c>
      <c r="P111" s="150" t="str">
        <f t="shared" si="8"/>
        <v/>
      </c>
      <c r="Q111" s="361"/>
      <c r="R111" s="381"/>
      <c r="S111" s="201"/>
      <c r="T111" s="384"/>
      <c r="U111" s="386"/>
      <c r="V111" s="110">
        <v>1</v>
      </c>
      <c r="W111" s="98" t="e">
        <f>IF(M114="",J114*24,0)</f>
        <v>#REF!</v>
      </c>
      <c r="X111" s="111" t="s">
        <v>57</v>
      </c>
      <c r="Y111" s="112">
        <f>COUNTIF(H108:H112,"Arrêt")</f>
        <v>0</v>
      </c>
      <c r="Z111" s="107">
        <f>COUNTIF(H108:H112,"Férié")</f>
        <v>0</v>
      </c>
      <c r="AA111" s="41"/>
      <c r="AB111" s="41"/>
      <c r="AC111" s="41"/>
    </row>
    <row r="112" spans="1:29" ht="15.75" hidden="1" thickBot="1" x14ac:dyDescent="0.3">
      <c r="A112" s="143" t="s">
        <v>58</v>
      </c>
      <c r="B112" s="144">
        <v>43189</v>
      </c>
      <c r="C112" s="195"/>
      <c r="D112" s="196"/>
      <c r="E112" s="196"/>
      <c r="F112" s="197"/>
      <c r="G112" s="378"/>
      <c r="H112" s="198" t="s">
        <v>44</v>
      </c>
      <c r="I112" s="146" t="e">
        <f>IF(H112="Normal",#REF!,IF(H112="Recup",#REF!,IF(H112="CP journée",#REF!,IF(H112="Enceinte",#REF!,IF(H112="temps partiel",#REF!,IF(H112="Sans solde",#REF!,IF(H112="Arrêt",#REF!,IF(H112="CP matin",#REF!,IF(H112="Déplacement",#REF!,IF(H112="CP Après-midi",#REF!,IF(H112="Férié",#REF!,IF(H112="Maternité",#REF!,0))))))))))))</f>
        <v>#REF!</v>
      </c>
      <c r="J112" s="145" t="e">
        <f>IF(H112="Demi CP",I112,IF(AND(H112="Déplacement",N112="Arrivée Chine",B112&gt;=#REF!,B112&lt;=#REF!),(D112-C112)+(F112-E112)-#REF!,IF(AND(H112="Déplacement",N112="Arrivée Chine",B112&gt;#REF!,B112&lt;#REF!),(D112-C112)+(F112-E112)-#REF!,IF(AND(H112="Déplacement",N112="Arrivée Chine",B112&gt;#REF!),(D112-C112)+(F112-E112)-#REF!,IF(AND(H112="Déplacement",((D112-C112)+(F112-E112))&lt;I112),I112,IF(AND(H112="Déplacement",N112="Arrivée Chine",B112&lt;#REF!),(D112-C112)+(F112-E112)-#REF!,IF(AND(H112="Déplacement",N112="Retour Chine",B112&gt;=#REF!,B112&lt;=#REF!),(D112-C112)+(F112-E112)+#REF!,IF(AND(H112="Déplacement",N112="Retour Chine",B112&gt;#REF!,B112&lt;#REF!),(D112-C112)+(F112-E112)+#REF!,IF(AND(H112="Déplacement",N112="Retour Chine",B112&gt;#REF!),(D112-C112)+(F112-E112)+#REF!,IF(AND(H112="Déplacement",((D112-C112)+(F112-E112))&lt;I112),I112,IF(AND(H112="Déplacement",N112="Retour Chine",B112&lt;#REF!),(D112-C112)+(F112-E112)+#REF!,(D112-C112)+(F112-E112))))))))))))</f>
        <v>#REF!</v>
      </c>
      <c r="K112" s="153" t="e">
        <f>IF(L112&gt;0,#REF!-L112,0)</f>
        <v>#REF!</v>
      </c>
      <c r="L112" s="154" t="e">
        <f>IF(OR(H112="Recup"),#REF!-J112,#REF!)</f>
        <v>#REF!</v>
      </c>
      <c r="M112" s="199"/>
      <c r="N112" s="200"/>
      <c r="O112" s="149" t="e">
        <f t="shared" si="7"/>
        <v>#REF!</v>
      </c>
      <c r="P112" s="150" t="str">
        <f t="shared" si="8"/>
        <v/>
      </c>
      <c r="Q112" s="361"/>
      <c r="R112" s="381"/>
      <c r="S112" s="201"/>
      <c r="T112" s="384"/>
      <c r="U112" s="386"/>
      <c r="V112" s="113" t="s">
        <v>3</v>
      </c>
      <c r="W112" s="114" t="e">
        <f>IF(G108="Enceinte",(SUM(L108:L112))-COUNTIF(H108:H112,"Recup")*#REF!,SUM(L108:L112))</f>
        <v>#REF!</v>
      </c>
      <c r="X112" s="115" t="s">
        <v>59</v>
      </c>
      <c r="Y112" s="116">
        <f>COUNTIF(H108:H112,"sans solde")</f>
        <v>0</v>
      </c>
      <c r="Z112" s="328" t="s">
        <v>148</v>
      </c>
      <c r="AA112" s="41"/>
      <c r="AB112" s="41"/>
      <c r="AC112" s="41"/>
    </row>
    <row r="113" spans="1:29" ht="15.75" hidden="1" thickBot="1" x14ac:dyDescent="0.3">
      <c r="A113" s="143" t="s">
        <v>60</v>
      </c>
      <c r="B113" s="144">
        <v>43190</v>
      </c>
      <c r="C113" s="203"/>
      <c r="D113" s="204"/>
      <c r="E113" s="204"/>
      <c r="F113" s="205"/>
      <c r="G113" s="378"/>
      <c r="H113" s="206"/>
      <c r="I113" s="146">
        <f>IF(H113="Normal",#REF!,IF(H113="Recup",#REF!,IF(H113="CP journée",#REF!,IF(H113="Enceinte",#REF!,IF(H113="temps partiel",#REF!,IF(H113="Sans solde",#REF!,IF(H113="Arrêt",#REF!,IF(H113="CP matin",#REF!,IF(H113="Déplacement",#REF!,IF(H113="CP Après-midi",#REF!,IF(H113="Férié",#REF!,IF(H113="Maternité",#REF!,0))))))))))))</f>
        <v>0</v>
      </c>
      <c r="J113" s="145" t="e">
        <f>IF(H113="Demi CP",I113,IF(AND(H113="Déplacement",N113="Arrivée Chine",B113&gt;=#REF!,B113&lt;=#REF!),(D113-C113)+(F113-E113)-#REF!,IF(AND(H113="Déplacement",N113="Arrivée Chine",B113&gt;#REF!,B113&lt;#REF!),(D113-C113)+(F113-E113)-#REF!,IF(AND(H113="Déplacement",N113="Arrivée Chine",B113&gt;#REF!),(D113-C113)+(F113-E113)-#REF!,IF(AND(H113="Déplacement",((D113-C113)+(F113-E113))&lt;I113),I113,IF(AND(H113="Déplacement",N113="Arrivée Chine",B113&lt;#REF!),(D113-C113)+(F113-E113)-#REF!,IF(AND(H113="Déplacement",N113="Retour Chine",B113&gt;=#REF!,B113&lt;=#REF!),(D113-C113)+(F113-E113)+#REF!,IF(AND(H113="Déplacement",N113="Retour Chine",B113&gt;#REF!,B113&lt;#REF!),(D113-C113)+(F113-E113)+#REF!,IF(AND(H113="Déplacement",N113="Retour Chine",B113&gt;#REF!),(D113-C113)+(F113-E113)+#REF!,IF(AND(H113="Déplacement",((D113-C113)+(F113-E113))&lt;I113),I113,IF(AND(H113="Déplacement",N113="Retour Chine",B113&lt;#REF!),(D113-C113)+(F113-E113)+#REF!,(D113-C113)+(F113-E113))))))))))))</f>
        <v>#REF!</v>
      </c>
      <c r="K113" s="161" t="e">
        <f>IF(L113&gt;0,#REF!-L113,0)</f>
        <v>#REF!</v>
      </c>
      <c r="L113" s="162" t="e">
        <f>IF(OR(H113="Recup"),#REF!-J113,#REF!)</f>
        <v>#REF!</v>
      </c>
      <c r="M113" s="199"/>
      <c r="N113" s="200"/>
      <c r="O113" s="149" t="e">
        <f t="shared" si="7"/>
        <v>#REF!</v>
      </c>
      <c r="P113" s="150" t="str">
        <f t="shared" si="8"/>
        <v/>
      </c>
      <c r="Q113" s="361"/>
      <c r="R113" s="381"/>
      <c r="S113" s="201"/>
      <c r="T113" s="384"/>
      <c r="U113" s="386"/>
      <c r="V113" s="119" t="s">
        <v>61</v>
      </c>
      <c r="W113" s="120" t="e">
        <f>IF(AND(G108="Temps partiel",Y110&gt;0),Y110-W114-W110-W111,0)</f>
        <v>#REF!</v>
      </c>
      <c r="X113" s="121" t="s">
        <v>62</v>
      </c>
      <c r="Y113" s="122">
        <f>COUNTIF(H108:H112,"CP journée")+(COUNTIF(H108:H112,"CP matin"))/2+(COUNTIF(H108:H112,"CP Après-midi"))/2</f>
        <v>0</v>
      </c>
      <c r="Z113" s="329"/>
      <c r="AA113" s="41"/>
      <c r="AB113" s="41"/>
      <c r="AC113" s="41"/>
    </row>
    <row r="114" spans="1:29" ht="15.75" hidden="1" thickBot="1" x14ac:dyDescent="0.3">
      <c r="A114" s="164" t="s">
        <v>64</v>
      </c>
      <c r="B114" s="165">
        <v>43191</v>
      </c>
      <c r="C114" s="207"/>
      <c r="D114" s="208"/>
      <c r="E114" s="208"/>
      <c r="F114" s="209"/>
      <c r="G114" s="379"/>
      <c r="H114" s="210"/>
      <c r="I114" s="166">
        <f>IF(H114="Normal",#REF!,IF(H114="Recup",#REF!,IF(H114="CP journée",#REF!,IF(H114="Enceinte",#REF!,IF(H114="temps partiel",#REF!,IF(H114="Sans solde",#REF!,IF(H114="Arrêt",#REF!,IF(H114="CP matin",#REF!,IF(H114="Déplacement",#REF!,IF(H114="CP Après-midi",#REF!,IF(H114="Férié",#REF!,IF(H114="Maternité",#REF!,0))))))))))))</f>
        <v>0</v>
      </c>
      <c r="J114" s="167" t="e">
        <f>IF(H114="Demi CP",I114,IF(AND(H114="Déplacement",N114="Arrivée Chine",B114&gt;=#REF!,B114&lt;=#REF!),(D114-C114)+(F114-E114)-#REF!,IF(AND(H114="Déplacement",N114="Arrivée Chine",B114&gt;#REF!,B114&lt;#REF!),(D114-C114)+(F114-E114)-#REF!,IF(AND(H114="Déplacement",N114="Arrivée Chine",B114&gt;#REF!),(D114-C114)+(F114-E114)-#REF!,IF(AND(H114="Déplacement",((D114-C114)+(F114-E114))&lt;I114),I114,IF(AND(H114="Déplacement",N114="Arrivée Chine",B114&lt;#REF!),(D114-C114)+(F114-E114)-#REF!,IF(AND(H114="Déplacement",N114="Retour Chine",B114&gt;=#REF!,B114&lt;=#REF!),(D114-C114)+(F114-E114)+#REF!,IF(AND(H114="Déplacement",N114="Retour Chine",B114&gt;#REF!,B114&lt;#REF!),(D114-C114)+(F114-E114)+#REF!,IF(AND(H114="Déplacement",N114="Retour Chine",B114&gt;#REF!),(D114-C114)+(F114-E114)+#REF!,IF(AND(H114="Déplacement",((D114-C114)+(F114-E114))&lt;I114),I114,IF(AND(H114="Déplacement",N114="Retour Chine",B114&lt;#REF!),(D114-C114)+(F114-E114)+#REF!,(D114-C114)+(F114-E114))))))))))))</f>
        <v>#REF!</v>
      </c>
      <c r="K114" s="168" t="e">
        <f>IF(L114&gt;0,#REF!-L114,0)</f>
        <v>#REF!</v>
      </c>
      <c r="L114" s="169" t="e">
        <f>IF(OR(H114="Recup"),#REF!-J114,#REF!)</f>
        <v>#REF!</v>
      </c>
      <c r="M114" s="211"/>
      <c r="N114" s="212"/>
      <c r="O114" s="170" t="e">
        <f t="shared" si="7"/>
        <v>#REF!</v>
      </c>
      <c r="P114" s="171" t="str">
        <f t="shared" si="8"/>
        <v/>
      </c>
      <c r="Q114" s="362"/>
      <c r="R114" s="382"/>
      <c r="S114" s="213"/>
      <c r="T114" s="384"/>
      <c r="U114" s="387"/>
      <c r="V114" s="129" t="s">
        <v>65</v>
      </c>
      <c r="W114" s="130" t="e">
        <f>IF(AND(G108="Temps partiel",Y110&gt;3),Y110-3-W110-W111,0)</f>
        <v>#REF!</v>
      </c>
      <c r="X114" s="131" t="s">
        <v>66</v>
      </c>
      <c r="Y114" s="132" t="e">
        <f>W108+(W109*1.25)+(W110*1.5)+(W111*2)+(W113*1.1)+(W114*1.25)</f>
        <v>#REF!</v>
      </c>
      <c r="Z114" s="294" t="e">
        <f>IF(SUM(J108:J114)*24-SUM(I108:I114)*24&lt;0,(SUM(J108:J114)*24-SUM(I108:I114)*24),0)</f>
        <v>#REF!</v>
      </c>
      <c r="AA114" s="41"/>
      <c r="AB114" s="41"/>
      <c r="AC114" s="41"/>
    </row>
    <row r="115" spans="1:29" ht="45.75" hidden="1" thickBot="1" x14ac:dyDescent="0.3">
      <c r="A115" s="133" t="s">
        <v>43</v>
      </c>
      <c r="B115" s="134">
        <v>43192</v>
      </c>
      <c r="C115" s="188"/>
      <c r="D115" s="189"/>
      <c r="E115" s="189"/>
      <c r="F115" s="190"/>
      <c r="G115" s="377"/>
      <c r="H115" s="191" t="s">
        <v>44</v>
      </c>
      <c r="I115" s="136" t="e">
        <f>IF(H115="Normal",#REF!,IF(H115="Recup",#REF!,IF(H115="CP journée",#REF!,IF(H115="Enceinte",#REF!,IF(H115="temps partiel",#REF!,IF(H115="Sans solde",#REF!,IF(H115="Arrêt",#REF!,IF(H115="CP matin",#REF!,IF(H115="Déplacement",#REF!,IF(H115="CP Après-midi",#REF!,IF(H115="Férié",#REF!,IF(H115="Maternité",#REF!,0))))))))))))</f>
        <v>#REF!</v>
      </c>
      <c r="J115" s="135" t="e">
        <f>IF(H115="Demi CP",I115,IF(AND(H115="Déplacement",N115="Arrivée Chine",B115&gt;=#REF!,B115&lt;=#REF!),(D115-C115)+(F115-E115)-#REF!,IF(AND(H115="Déplacement",N115="Arrivée Chine",B115&gt;#REF!,B115&lt;#REF!),(D115-C115)+(F115-E115)-#REF!,IF(AND(H115="Déplacement",N115="Arrivée Chine",B115&gt;#REF!),(D115-C115)+(F115-E115)-#REF!,IF(AND(H115="Déplacement",((D115-C115)+(F115-E115))&lt;I115),I115,IF(AND(H115="Déplacement",N115="Arrivée Chine",B115&lt;#REF!),(D115-C115)+(F115-E115)-#REF!,IF(AND(H115="Déplacement",N115="Retour Chine",B115&gt;=#REF!,B115&lt;=#REF!),(D115-C115)+(F115-E115)+#REF!,IF(AND(H115="Déplacement",N115="Retour Chine",B115&gt;#REF!,B115&lt;#REF!),(D115-C115)+(F115-E115)+#REF!,IF(AND(H115="Déplacement",N115="Retour Chine",B115&gt;#REF!),(D115-C115)+(F115-E115)+#REF!,IF(AND(H115="Déplacement",((D115-C115)+(F115-E115))&lt;I115),I115,IF(AND(H115="Déplacement",N115="Retour Chine",B115&lt;#REF!),(D115-C115)+(F115-E115)+#REF!,(D115-C115)+(F115-E115))))))))))))</f>
        <v>#REF!</v>
      </c>
      <c r="K115" s="137" t="e">
        <f>IF(L115&gt;0,#REF!-L115,0)</f>
        <v>#REF!</v>
      </c>
      <c r="L115" s="138" t="e">
        <f>IF(OR(H115="Recup"),#REF!-J115,#REF!)</f>
        <v>#REF!</v>
      </c>
      <c r="M115" s="192"/>
      <c r="N115" s="193"/>
      <c r="O115" s="139" t="e">
        <f t="shared" si="7"/>
        <v>#REF!</v>
      </c>
      <c r="P115" s="140" t="str">
        <f t="shared" si="8"/>
        <v/>
      </c>
      <c r="Q115" s="391" t="s">
        <v>45</v>
      </c>
      <c r="R115" s="380" t="s">
        <v>46</v>
      </c>
      <c r="S115" s="194"/>
      <c r="T115" s="383" t="s">
        <v>84</v>
      </c>
      <c r="U115" s="385" t="s">
        <v>85</v>
      </c>
      <c r="V115" s="86" t="s">
        <v>49</v>
      </c>
      <c r="W115" s="87" t="e">
        <f>IF(AND(G115="",(Y117)&gt;0),Y117-W116-W117,IF(AND(G115="Enceinte",(Y117)&gt;0),Y117-W116-W117,0))</f>
        <v>#REF!</v>
      </c>
      <c r="X115" s="88" t="s">
        <v>34</v>
      </c>
      <c r="Y115" s="89" t="e">
        <f>(SUM(I115:I119)*24+SUM(K115:K119)*24)</f>
        <v>#REF!</v>
      </c>
      <c r="Z115" s="90" t="s">
        <v>50</v>
      </c>
      <c r="AA115" s="41"/>
      <c r="AB115" s="41"/>
      <c r="AC115" s="41"/>
    </row>
    <row r="116" spans="1:29" ht="15.75" hidden="1" thickBot="1" x14ac:dyDescent="0.3">
      <c r="A116" s="143" t="s">
        <v>51</v>
      </c>
      <c r="B116" s="144">
        <v>43193</v>
      </c>
      <c r="C116" s="195"/>
      <c r="D116" s="196"/>
      <c r="E116" s="196"/>
      <c r="F116" s="197"/>
      <c r="G116" s="378"/>
      <c r="H116" s="198" t="s">
        <v>44</v>
      </c>
      <c r="I116" s="146" t="e">
        <f>IF(H116="Normal",#REF!,IF(H116="Recup",#REF!,IF(H116="CP journée",#REF!,IF(H116="Enceinte",#REF!,IF(H116="temps partiel",#REF!,IF(H116="Sans solde",#REF!,IF(H116="Arrêt",#REF!,IF(H116="CP matin",#REF!,IF(H116="Déplacement",#REF!,IF(H116="CP Après-midi",#REF!,IF(H116="Férié",#REF!,IF(H116="Maternité",#REF!,0))))))))))))</f>
        <v>#REF!</v>
      </c>
      <c r="J116" s="145" t="e">
        <f>IF(H116="Demi CP",I116,IF(AND(H116="Déplacement",N116="Arrivée Chine",B116&gt;=#REF!,B116&lt;=#REF!),(D116-C116)+(F116-E116)-#REF!,IF(AND(H116="Déplacement",N116="Arrivée Chine",B116&gt;#REF!,B116&lt;#REF!),(D116-C116)+(F116-E116)-#REF!,IF(AND(H116="Déplacement",N116="Arrivée Chine",B116&gt;#REF!),(D116-C116)+(F116-E116)-#REF!,IF(AND(H116="Déplacement",((D116-C116)+(F116-E116))&lt;I116),I116,IF(AND(H116="Déplacement",N116="Arrivée Chine",B116&lt;#REF!),(D116-C116)+(F116-E116)-#REF!,IF(AND(H116="Déplacement",N116="Retour Chine",B116&gt;=#REF!,B116&lt;=#REF!),(D116-C116)+(F116-E116)+#REF!,IF(AND(H116="Déplacement",N116="Retour Chine",B116&gt;#REF!,B116&lt;#REF!),(D116-C116)+(F116-E116)+#REF!,IF(AND(H116="Déplacement",N116="Retour Chine",B116&gt;#REF!),(D116-C116)+(F116-E116)+#REF!,IF(AND(H116="Déplacement",((D116-C116)+(F116-E116))&lt;I116),I116,IF(AND(H116="Déplacement",N116="Retour Chine",B116&lt;#REF!),(D116-C116)+(F116-E116)+#REF!,(D116-C116)+(F116-E116))))))))))))</f>
        <v>#REF!</v>
      </c>
      <c r="K116" s="147" t="e">
        <f>IF(L116&gt;0,#REF!-L116,0)</f>
        <v>#REF!</v>
      </c>
      <c r="L116" s="148" t="e">
        <f>IF(OR(H116="Recup"),#REF!-J116,#REF!)</f>
        <v>#REF!</v>
      </c>
      <c r="M116" s="199"/>
      <c r="N116" s="200"/>
      <c r="O116" s="149" t="e">
        <f t="shared" si="7"/>
        <v>#REF!</v>
      </c>
      <c r="P116" s="150" t="str">
        <f t="shared" si="8"/>
        <v/>
      </c>
      <c r="Q116" s="361"/>
      <c r="R116" s="381"/>
      <c r="S116" s="201"/>
      <c r="T116" s="384"/>
      <c r="U116" s="386"/>
      <c r="V116" s="97" t="s">
        <v>52</v>
      </c>
      <c r="W116" s="98" t="e">
        <f>IF(AND(G115="",(Y116-35)&gt;0),(Y116-35-W117-W118),IF(AND(G115="Enceinte",(Y116-35)&gt;0),(Y116-35-W117-W118),0))</f>
        <v>#REF!</v>
      </c>
      <c r="X116" s="99" t="s">
        <v>35</v>
      </c>
      <c r="Y116" s="100" t="e">
        <f>(SUM(J115:J121))*24-(SUM(O115:O121))*24</f>
        <v>#REF!</v>
      </c>
      <c r="Z116" s="101">
        <f>SUM(P115:P121)</f>
        <v>0</v>
      </c>
      <c r="AA116" s="41"/>
      <c r="AB116" s="41"/>
      <c r="AC116" s="41"/>
    </row>
    <row r="117" spans="1:29" ht="15.75" hidden="1" thickBot="1" x14ac:dyDescent="0.3">
      <c r="A117" s="143" t="s">
        <v>53</v>
      </c>
      <c r="B117" s="144">
        <v>43194</v>
      </c>
      <c r="C117" s="195"/>
      <c r="D117" s="196"/>
      <c r="E117" s="196"/>
      <c r="F117" s="197"/>
      <c r="G117" s="378"/>
      <c r="H117" s="198" t="s">
        <v>44</v>
      </c>
      <c r="I117" s="146" t="e">
        <f>IF(H117="Normal",#REF!,IF(H117="Recup",#REF!,IF(H117="CP journée",#REF!,IF(H117="Enceinte",#REF!,IF(H117="temps partiel",#REF!,IF(H117="Sans solde",#REF!,IF(H117="Arrêt",#REF!,IF(H117="CP matin",#REF!,IF(H117="Déplacement",#REF!,IF(H117="CP Après-midi",#REF!,IF(H117="Férié",#REF!,IF(H117="Maternité",#REF!,0))))))))))))</f>
        <v>#REF!</v>
      </c>
      <c r="J117" s="145" t="e">
        <f>IF(H117="Demi CP",I117,IF(AND(H117="Déplacement",N117="Arrivée Chine",B117&gt;=#REF!,B117&lt;=#REF!),(D117-C117)+(F117-E117)-#REF!,IF(AND(H117="Déplacement",N117="Arrivée Chine",B117&gt;#REF!,B117&lt;#REF!),(D117-C117)+(F117-E117)-#REF!,IF(AND(H117="Déplacement",N117="Arrivée Chine",B117&gt;#REF!),(D117-C117)+(F117-E117)-#REF!,IF(AND(H117="Déplacement",((D117-C117)+(F117-E117))&lt;I117),I117,IF(AND(H117="Déplacement",N117="Arrivée Chine",B117&lt;#REF!),(D117-C117)+(F117-E117)-#REF!,IF(AND(H117="Déplacement",N117="Retour Chine",B117&gt;=#REF!,B117&lt;=#REF!),(D117-C117)+(F117-E117)+#REF!,IF(AND(H117="Déplacement",N117="Retour Chine",B117&gt;#REF!,B117&lt;#REF!),(D117-C117)+(F117-E117)+#REF!,IF(AND(H117="Déplacement",N117="Retour Chine",B117&gt;#REF!),(D117-C117)+(F117-E117)+#REF!,IF(AND(H117="Déplacement",((D117-C117)+(F117-E117))&lt;I117),I117,IF(AND(H117="Déplacement",N117="Retour Chine",B117&lt;#REF!),(D117-C117)+(F117-E117)+#REF!,(D117-C117)+(F117-E117))))))))))))</f>
        <v>#REF!</v>
      </c>
      <c r="K117" s="153" t="e">
        <f>IF(L117&gt;0,#REF!-L117,0)</f>
        <v>#REF!</v>
      </c>
      <c r="L117" s="154" t="e">
        <f>IF(OR(H117="Recup"),#REF!-J117,#REF!)</f>
        <v>#REF!</v>
      </c>
      <c r="M117" s="199"/>
      <c r="N117" s="200"/>
      <c r="O117" s="149" t="e">
        <f t="shared" si="7"/>
        <v>#REF!</v>
      </c>
      <c r="P117" s="150" t="str">
        <f t="shared" si="8"/>
        <v/>
      </c>
      <c r="Q117" s="361"/>
      <c r="R117" s="381"/>
      <c r="S117" s="201"/>
      <c r="T117" s="384"/>
      <c r="U117" s="386"/>
      <c r="V117" s="104">
        <v>0.5</v>
      </c>
      <c r="W117" s="98" t="e">
        <f>IF((Y116-43)&lt;0,0,(Y116-43))</f>
        <v>#REF!</v>
      </c>
      <c r="X117" s="105" t="s">
        <v>54</v>
      </c>
      <c r="Y117" s="106" t="e">
        <f>(Y116-Y115)-J121*24</f>
        <v>#REF!</v>
      </c>
      <c r="Z117" s="107" t="s">
        <v>55</v>
      </c>
      <c r="AA117" s="41"/>
      <c r="AB117" s="41"/>
      <c r="AC117" s="41"/>
    </row>
    <row r="118" spans="1:29" ht="15.75" hidden="1" thickBot="1" x14ac:dyDescent="0.3">
      <c r="A118" s="143" t="s">
        <v>56</v>
      </c>
      <c r="B118" s="144">
        <v>43195</v>
      </c>
      <c r="C118" s="195"/>
      <c r="D118" s="196"/>
      <c r="E118" s="196"/>
      <c r="F118" s="197"/>
      <c r="G118" s="378"/>
      <c r="H118" s="202" t="s">
        <v>44</v>
      </c>
      <c r="I118" s="146" t="e">
        <f>IF(H118="Normal",#REF!,IF(H118="Recup",#REF!,IF(H118="CP journée",#REF!,IF(H118="Enceinte",#REF!,IF(H118="temps partiel",#REF!,IF(H118="Sans solde",#REF!,IF(H118="Arrêt",#REF!,IF(H118="CP matin",#REF!,IF(H118="Déplacement",#REF!,IF(H118="CP Après-midi",#REF!,IF(H118="Férié",#REF!,IF(H118="Maternité",#REF!,0))))))))))))</f>
        <v>#REF!</v>
      </c>
      <c r="J118" s="145" t="e">
        <f>IF(H118="Demi CP",I118,IF(AND(H118="Déplacement",N118="Arrivée Chine",B118&gt;=#REF!,B118&lt;=#REF!),(D118-C118)+(F118-E118)-#REF!,IF(AND(H118="Déplacement",N118="Arrivée Chine",B118&gt;#REF!,B118&lt;#REF!),(D118-C118)+(F118-E118)-#REF!,IF(AND(H118="Déplacement",N118="Arrivée Chine",B118&gt;#REF!),(D118-C118)+(F118-E118)-#REF!,IF(AND(H118="Déplacement",((D118-C118)+(F118-E118))&lt;I118),I118,IF(AND(H118="Déplacement",N118="Arrivée Chine",B118&lt;#REF!),(D118-C118)+(F118-E118)-#REF!,IF(AND(H118="Déplacement",N118="Retour Chine",B118&gt;=#REF!,B118&lt;=#REF!),(D118-C118)+(F118-E118)+#REF!,IF(AND(H118="Déplacement",N118="Retour Chine",B118&gt;#REF!,B118&lt;#REF!),(D118-C118)+(F118-E118)+#REF!,IF(AND(H118="Déplacement",N118="Retour Chine",B118&gt;#REF!),(D118-C118)+(F118-E118)+#REF!,IF(AND(H118="Déplacement",((D118-C118)+(F118-E118))&lt;I118),I118,IF(AND(H118="Déplacement",N118="Retour Chine",B118&lt;#REF!),(D118-C118)+(F118-E118)+#REF!,(D118-C118)+(F118-E118))))))))))))</f>
        <v>#REF!</v>
      </c>
      <c r="K118" s="156" t="e">
        <f>IF(L118&gt;0,#REF!-L118,0)</f>
        <v>#REF!</v>
      </c>
      <c r="L118" s="157" t="e">
        <f>IF(OR(H118="Recup"),#REF!-J118,#REF!)</f>
        <v>#REF!</v>
      </c>
      <c r="M118" s="199"/>
      <c r="N118" s="200"/>
      <c r="O118" s="149" t="e">
        <f t="shared" si="7"/>
        <v>#REF!</v>
      </c>
      <c r="P118" s="150" t="str">
        <f t="shared" si="8"/>
        <v/>
      </c>
      <c r="Q118" s="361"/>
      <c r="R118" s="381"/>
      <c r="S118" s="201"/>
      <c r="T118" s="384"/>
      <c r="U118" s="386"/>
      <c r="V118" s="110">
        <v>1</v>
      </c>
      <c r="W118" s="98" t="e">
        <f>IF(M121="",J121*24,0)</f>
        <v>#REF!</v>
      </c>
      <c r="X118" s="111" t="s">
        <v>57</v>
      </c>
      <c r="Y118" s="112">
        <f>COUNTIF(H115:H119,"Arrêt")</f>
        <v>0</v>
      </c>
      <c r="Z118" s="107">
        <f>COUNTIF(H115:H119,"Férié")</f>
        <v>0</v>
      </c>
      <c r="AA118" s="41"/>
      <c r="AB118" s="41"/>
      <c r="AC118" s="41"/>
    </row>
    <row r="119" spans="1:29" ht="15.75" hidden="1" thickBot="1" x14ac:dyDescent="0.3">
      <c r="A119" s="143" t="s">
        <v>58</v>
      </c>
      <c r="B119" s="144">
        <v>43196</v>
      </c>
      <c r="C119" s="195"/>
      <c r="D119" s="196"/>
      <c r="E119" s="196"/>
      <c r="F119" s="197"/>
      <c r="G119" s="378"/>
      <c r="H119" s="198" t="s">
        <v>44</v>
      </c>
      <c r="I119" s="146" t="e">
        <f>IF(H119="Normal",#REF!,IF(H119="Recup",#REF!,IF(H119="CP journée",#REF!,IF(H119="Enceinte",#REF!,IF(H119="temps partiel",#REF!,IF(H119="Sans solde",#REF!,IF(H119="Arrêt",#REF!,IF(H119="CP matin",#REF!,IF(H119="Déplacement",#REF!,IF(H119="CP Après-midi",#REF!,IF(H119="Férié",#REF!,IF(H119="Maternité",#REF!,0))))))))))))</f>
        <v>#REF!</v>
      </c>
      <c r="J119" s="145" t="e">
        <f>IF(H119="Demi CP",I119,IF(AND(H119="Déplacement",N119="Arrivée Chine",B119&gt;=#REF!,B119&lt;=#REF!),(D119-C119)+(F119-E119)-#REF!,IF(AND(H119="Déplacement",N119="Arrivée Chine",B119&gt;#REF!,B119&lt;#REF!),(D119-C119)+(F119-E119)-#REF!,IF(AND(H119="Déplacement",N119="Arrivée Chine",B119&gt;#REF!),(D119-C119)+(F119-E119)-#REF!,IF(AND(H119="Déplacement",((D119-C119)+(F119-E119))&lt;I119),I119,IF(AND(H119="Déplacement",N119="Arrivée Chine",B119&lt;#REF!),(D119-C119)+(F119-E119)-#REF!,IF(AND(H119="Déplacement",N119="Retour Chine",B119&gt;=#REF!,B119&lt;=#REF!),(D119-C119)+(F119-E119)+#REF!,IF(AND(H119="Déplacement",N119="Retour Chine",B119&gt;#REF!,B119&lt;#REF!),(D119-C119)+(F119-E119)+#REF!,IF(AND(H119="Déplacement",N119="Retour Chine",B119&gt;#REF!),(D119-C119)+(F119-E119)+#REF!,IF(AND(H119="Déplacement",((D119-C119)+(F119-E119))&lt;I119),I119,IF(AND(H119="Déplacement",N119="Retour Chine",B119&lt;#REF!),(D119-C119)+(F119-E119)+#REF!,(D119-C119)+(F119-E119))))))))))))</f>
        <v>#REF!</v>
      </c>
      <c r="K119" s="153" t="e">
        <f>IF(L119&gt;0,#REF!-L119,0)</f>
        <v>#REF!</v>
      </c>
      <c r="L119" s="154" t="e">
        <f>IF(OR(H119="Recup"),#REF!-J119,#REF!)</f>
        <v>#REF!</v>
      </c>
      <c r="M119" s="199"/>
      <c r="N119" s="200"/>
      <c r="O119" s="149" t="e">
        <f t="shared" si="7"/>
        <v>#REF!</v>
      </c>
      <c r="P119" s="150" t="str">
        <f t="shared" si="8"/>
        <v/>
      </c>
      <c r="Q119" s="361"/>
      <c r="R119" s="381"/>
      <c r="S119" s="201"/>
      <c r="T119" s="384"/>
      <c r="U119" s="386"/>
      <c r="V119" s="113" t="s">
        <v>3</v>
      </c>
      <c r="W119" s="114" t="e">
        <f>IF(G115="Enceinte",(SUM(L115:L119))-COUNTIF(H115:H119,"Recup")*#REF!,SUM(L115:L119))</f>
        <v>#REF!</v>
      </c>
      <c r="X119" s="115" t="s">
        <v>59</v>
      </c>
      <c r="Y119" s="116">
        <f>COUNTIF(H115:H119,"sans solde")</f>
        <v>0</v>
      </c>
      <c r="Z119" s="328" t="s">
        <v>148</v>
      </c>
      <c r="AA119" s="41"/>
      <c r="AB119" s="41"/>
      <c r="AC119" s="41"/>
    </row>
    <row r="120" spans="1:29" ht="15.75" hidden="1" thickBot="1" x14ac:dyDescent="0.3">
      <c r="A120" s="143" t="s">
        <v>60</v>
      </c>
      <c r="B120" s="144">
        <v>43197</v>
      </c>
      <c r="C120" s="203"/>
      <c r="D120" s="204"/>
      <c r="E120" s="204"/>
      <c r="F120" s="205"/>
      <c r="G120" s="378"/>
      <c r="H120" s="206"/>
      <c r="I120" s="146">
        <f>IF(H120="Normal",#REF!,IF(H120="Recup",#REF!,IF(H120="CP journée",#REF!,IF(H120="Enceinte",#REF!,IF(H120="temps partiel",#REF!,IF(H120="Sans solde",#REF!,IF(H120="Arrêt",#REF!,IF(H120="CP matin",#REF!,IF(H120="Déplacement",#REF!,IF(H120="CP Après-midi",#REF!,IF(H120="Férié",#REF!,IF(H120="Maternité",#REF!,0))))))))))))</f>
        <v>0</v>
      </c>
      <c r="J120" s="145" t="e">
        <f>IF(H120="Demi CP",I120,IF(AND(H120="Déplacement",N120="Arrivée Chine",B120&gt;=#REF!,B120&lt;=#REF!),(D120-C120)+(F120-E120)-#REF!,IF(AND(H120="Déplacement",N120="Arrivée Chine",B120&gt;#REF!,B120&lt;#REF!),(D120-C120)+(F120-E120)-#REF!,IF(AND(H120="Déplacement",N120="Arrivée Chine",B120&gt;#REF!),(D120-C120)+(F120-E120)-#REF!,IF(AND(H120="Déplacement",((D120-C120)+(F120-E120))&lt;I120),I120,IF(AND(H120="Déplacement",N120="Arrivée Chine",B120&lt;#REF!),(D120-C120)+(F120-E120)-#REF!,IF(AND(H120="Déplacement",N120="Retour Chine",B120&gt;=#REF!,B120&lt;=#REF!),(D120-C120)+(F120-E120)+#REF!,IF(AND(H120="Déplacement",N120="Retour Chine",B120&gt;#REF!,B120&lt;#REF!),(D120-C120)+(F120-E120)+#REF!,IF(AND(H120="Déplacement",N120="Retour Chine",B120&gt;#REF!),(D120-C120)+(F120-E120)+#REF!,IF(AND(H120="Déplacement",((D120-C120)+(F120-E120))&lt;I120),I120,IF(AND(H120="Déplacement",N120="Retour Chine",B120&lt;#REF!),(D120-C120)+(F120-E120)+#REF!,(D120-C120)+(F120-E120))))))))))))</f>
        <v>#REF!</v>
      </c>
      <c r="K120" s="161" t="e">
        <f>IF(L120&gt;0,#REF!-L120,0)</f>
        <v>#REF!</v>
      </c>
      <c r="L120" s="162" t="e">
        <f>IF(OR(H120="Recup"),#REF!-J120,#REF!)</f>
        <v>#REF!</v>
      </c>
      <c r="M120" s="199"/>
      <c r="N120" s="200"/>
      <c r="O120" s="149" t="e">
        <f t="shared" si="7"/>
        <v>#REF!</v>
      </c>
      <c r="P120" s="150" t="str">
        <f t="shared" si="8"/>
        <v/>
      </c>
      <c r="Q120" s="361"/>
      <c r="R120" s="381"/>
      <c r="S120" s="201"/>
      <c r="T120" s="384"/>
      <c r="U120" s="386"/>
      <c r="V120" s="119" t="s">
        <v>61</v>
      </c>
      <c r="W120" s="120" t="e">
        <f>IF(AND(G115="Temps partiel",Y117&gt;0),Y117-W121-W117-W118,0)</f>
        <v>#REF!</v>
      </c>
      <c r="X120" s="121" t="s">
        <v>62</v>
      </c>
      <c r="Y120" s="122">
        <f>COUNTIF(H115:H119,"CP journée")+(COUNTIF(H115:H119,"CP matin"))/2+(COUNTIF(H115:H119,"CP Après-midi"))/2</f>
        <v>0</v>
      </c>
      <c r="Z120" s="329"/>
      <c r="AA120" s="41"/>
      <c r="AB120" s="179" t="s">
        <v>84</v>
      </c>
      <c r="AC120" s="179" t="s">
        <v>86</v>
      </c>
    </row>
    <row r="121" spans="1:29" ht="15.75" hidden="1" thickBot="1" x14ac:dyDescent="0.3">
      <c r="A121" s="164" t="s">
        <v>64</v>
      </c>
      <c r="B121" s="165">
        <v>43198</v>
      </c>
      <c r="C121" s="207"/>
      <c r="D121" s="208"/>
      <c r="E121" s="208"/>
      <c r="F121" s="209"/>
      <c r="G121" s="379"/>
      <c r="H121" s="210"/>
      <c r="I121" s="166">
        <f>IF(H121="Normal",#REF!,IF(H121="Recup",#REF!,IF(H121="CP journée",#REF!,IF(H121="Enceinte",#REF!,IF(H121="temps partiel",#REF!,IF(H121="Sans solde",#REF!,IF(H121="Arrêt",#REF!,IF(H121="CP matin",#REF!,IF(H121="Déplacement",#REF!,IF(H121="CP Après-midi",#REF!,IF(H121="Férié",#REF!,IF(H121="Maternité",#REF!,0))))))))))))</f>
        <v>0</v>
      </c>
      <c r="J121" s="167" t="e">
        <f>IF(H121="Demi CP",I121,IF(AND(H121="Déplacement",N121="Arrivée Chine",B121&gt;=#REF!,B121&lt;=#REF!),(D121-C121)+(F121-E121)-#REF!,IF(AND(H121="Déplacement",N121="Arrivée Chine",B121&gt;#REF!,B121&lt;#REF!),(D121-C121)+(F121-E121)-#REF!,IF(AND(H121="Déplacement",N121="Arrivée Chine",B121&gt;#REF!),(D121-C121)+(F121-E121)-#REF!,IF(AND(H121="Déplacement",((D121-C121)+(F121-E121))&lt;I121),I121,IF(AND(H121="Déplacement",N121="Arrivée Chine",B121&lt;#REF!),(D121-C121)+(F121-E121)-#REF!,IF(AND(H121="Déplacement",N121="Retour Chine",B121&gt;=#REF!,B121&lt;=#REF!),(D121-C121)+(F121-E121)+#REF!,IF(AND(H121="Déplacement",N121="Retour Chine",B121&gt;#REF!,B121&lt;#REF!),(D121-C121)+(F121-E121)+#REF!,IF(AND(H121="Déplacement",N121="Retour Chine",B121&gt;#REF!),(D121-C121)+(F121-E121)+#REF!,IF(AND(H121="Déplacement",((D121-C121)+(F121-E121))&lt;I121),I121,IF(AND(H121="Déplacement",N121="Retour Chine",B121&lt;#REF!),(D121-C121)+(F121-E121)+#REF!,(D121-C121)+(F121-E121))))))))))))</f>
        <v>#REF!</v>
      </c>
      <c r="K121" s="168" t="e">
        <f>IF(L121&gt;0,#REF!-L121,0)</f>
        <v>#REF!</v>
      </c>
      <c r="L121" s="169" t="e">
        <f>IF(OR(H121="Recup"),#REF!-J121,#REF!)</f>
        <v>#REF!</v>
      </c>
      <c r="M121" s="211"/>
      <c r="N121" s="212"/>
      <c r="O121" s="170" t="e">
        <f t="shared" si="7"/>
        <v>#REF!</v>
      </c>
      <c r="P121" s="171" t="str">
        <f t="shared" si="8"/>
        <v/>
      </c>
      <c r="Q121" s="362"/>
      <c r="R121" s="382"/>
      <c r="S121" s="213"/>
      <c r="T121" s="384"/>
      <c r="U121" s="387"/>
      <c r="V121" s="129" t="s">
        <v>65</v>
      </c>
      <c r="W121" s="130" t="e">
        <f>IF(AND(G115="Temps partiel",Y117&gt;3),Y117-3-W117-W118,0)</f>
        <v>#REF!</v>
      </c>
      <c r="X121" s="131" t="s">
        <v>66</v>
      </c>
      <c r="Y121" s="132" t="e">
        <f>W115+(W116*1.25)+(W117*1.5)+(W118*2)+(W120*1.1)+(W121*1.25)</f>
        <v>#REF!</v>
      </c>
      <c r="Z121" s="294" t="e">
        <f>IF(SUM(J115:J121)*24-SUM(I115:I121)*24&lt;0,(SUM(J115:J121)*24-SUM(I115:I121)*24),0)</f>
        <v>#REF!</v>
      </c>
      <c r="AA121" s="41"/>
      <c r="AB121" s="179"/>
      <c r="AC121" s="179"/>
    </row>
    <row r="122" spans="1:29" ht="45.75" hidden="1" thickBot="1" x14ac:dyDescent="0.3">
      <c r="A122" s="173" t="s">
        <v>43</v>
      </c>
      <c r="B122" s="134">
        <v>43199</v>
      </c>
      <c r="C122" s="188"/>
      <c r="D122" s="189"/>
      <c r="E122" s="189"/>
      <c r="F122" s="190"/>
      <c r="G122" s="377"/>
      <c r="H122" s="191" t="s">
        <v>44</v>
      </c>
      <c r="I122" s="136" t="e">
        <f>IF(H122="Normal",#REF!,IF(H122="Recup",#REF!,IF(H122="CP journée",#REF!,IF(H122="Enceinte",#REF!,IF(H122="temps partiel",#REF!,IF(H122="Sans solde",#REF!,IF(H122="Arrêt",#REF!,IF(H122="CP matin",#REF!,IF(H122="Déplacement",#REF!,IF(H122="CP Après-midi",#REF!,IF(H122="Férié",#REF!,IF(H122="Maternité",#REF!,0))))))))))))</f>
        <v>#REF!</v>
      </c>
      <c r="J122" s="135" t="e">
        <f>IF(H122="Demi CP",I122,IF(AND(H122="Déplacement",N122="Arrivée Chine",B122&gt;=#REF!,B122&lt;=#REF!),(D122-C122)+(F122-E122)-#REF!,IF(AND(H122="Déplacement",N122="Arrivée Chine",B122&gt;#REF!,B122&lt;#REF!),(D122-C122)+(F122-E122)-#REF!,IF(AND(H122="Déplacement",N122="Arrivée Chine",B122&gt;#REF!),(D122-C122)+(F122-E122)-#REF!,IF(AND(H122="Déplacement",((D122-C122)+(F122-E122))&lt;I122),I122,IF(AND(H122="Déplacement",N122="Arrivée Chine",B122&lt;#REF!),(D122-C122)+(F122-E122)-#REF!,IF(AND(H122="Déplacement",N122="Retour Chine",B122&gt;=#REF!,B122&lt;=#REF!),(D122-C122)+(F122-E122)+#REF!,IF(AND(H122="Déplacement",N122="Retour Chine",B122&gt;#REF!,B122&lt;#REF!),(D122-C122)+(F122-E122)+#REF!,IF(AND(H122="Déplacement",N122="Retour Chine",B122&gt;#REF!),(D122-C122)+(F122-E122)+#REF!,IF(AND(H122="Déplacement",((D122-C122)+(F122-E122))&lt;I122),I122,IF(AND(H122="Déplacement",N122="Retour Chine",B122&lt;#REF!),(D122-C122)+(F122-E122)+#REF!,(D122-C122)+(F122-E122))))))))))))</f>
        <v>#REF!</v>
      </c>
      <c r="K122" s="137" t="e">
        <f>IF(L122&gt;0,#REF!-L122,0)</f>
        <v>#REF!</v>
      </c>
      <c r="L122" s="138" t="e">
        <f>IF(OR(H122="Recup"),#REF!-J122,#REF!)</f>
        <v>#REF!</v>
      </c>
      <c r="M122" s="192"/>
      <c r="N122" s="193"/>
      <c r="O122" s="139" t="e">
        <f t="shared" si="7"/>
        <v>#REF!</v>
      </c>
      <c r="P122" s="140" t="str">
        <f t="shared" si="8"/>
        <v/>
      </c>
      <c r="Q122" s="360" t="s">
        <v>45</v>
      </c>
      <c r="R122" s="380" t="s">
        <v>46</v>
      </c>
      <c r="S122" s="194"/>
      <c r="T122" s="383" t="s">
        <v>84</v>
      </c>
      <c r="U122" s="385" t="s">
        <v>87</v>
      </c>
      <c r="V122" s="86" t="s">
        <v>49</v>
      </c>
      <c r="W122" s="87" t="e">
        <f>IF(AND(G122="",(Y124)&gt;0),Y124-W123-W124,IF(AND(G122="Enceinte",(Y124)&gt;0),Y124-W123-W124,0))</f>
        <v>#REF!</v>
      </c>
      <c r="X122" s="88" t="s">
        <v>34</v>
      </c>
      <c r="Y122" s="89" t="e">
        <f>(SUM(I122:I126)*24+SUM(K122:K126)*24)</f>
        <v>#REF!</v>
      </c>
      <c r="Z122" s="90" t="s">
        <v>50</v>
      </c>
      <c r="AA122" s="41"/>
      <c r="AB122" s="141" t="s">
        <v>49</v>
      </c>
      <c r="AC122" s="142" t="e">
        <f t="shared" ref="AC122:AC128" si="10">W115+W122+W129+W136</f>
        <v>#REF!</v>
      </c>
    </row>
    <row r="123" spans="1:29" ht="30.75" hidden="1" thickBot="1" x14ac:dyDescent="0.3">
      <c r="A123" s="143" t="s">
        <v>51</v>
      </c>
      <c r="B123" s="144">
        <v>43200</v>
      </c>
      <c r="C123" s="195"/>
      <c r="D123" s="196"/>
      <c r="E123" s="196"/>
      <c r="F123" s="197"/>
      <c r="G123" s="378"/>
      <c r="H123" s="198" t="s">
        <v>44</v>
      </c>
      <c r="I123" s="146" t="e">
        <f>IF(H123="Normal",#REF!,IF(H123="Recup",#REF!,IF(H123="CP journée",#REF!,IF(H123="Enceinte",#REF!,IF(H123="temps partiel",#REF!,IF(H123="Sans solde",#REF!,IF(H123="Arrêt",#REF!,IF(H123="CP matin",#REF!,IF(H123="Déplacement",#REF!,IF(H123="CP Après-midi",#REF!,IF(H123="Férié",#REF!,IF(H123="Maternité",#REF!,0))))))))))))</f>
        <v>#REF!</v>
      </c>
      <c r="J123" s="145" t="e">
        <f>IF(H123="Demi CP",I123,IF(AND(H123="Déplacement",N123="Arrivée Chine",B123&gt;=#REF!,B123&lt;=#REF!),(D123-C123)+(F123-E123)-#REF!,IF(AND(H123="Déplacement",N123="Arrivée Chine",B123&gt;#REF!,B123&lt;#REF!),(D123-C123)+(F123-E123)-#REF!,IF(AND(H123="Déplacement",N123="Arrivée Chine",B123&gt;#REF!),(D123-C123)+(F123-E123)-#REF!,IF(AND(H123="Déplacement",((D123-C123)+(F123-E123))&lt;I123),I123,IF(AND(H123="Déplacement",N123="Arrivée Chine",B123&lt;#REF!),(D123-C123)+(F123-E123)-#REF!,IF(AND(H123="Déplacement",N123="Retour Chine",B123&gt;=#REF!,B123&lt;=#REF!),(D123-C123)+(F123-E123)+#REF!,IF(AND(H123="Déplacement",N123="Retour Chine",B123&gt;#REF!,B123&lt;#REF!),(D123-C123)+(F123-E123)+#REF!,IF(AND(H123="Déplacement",N123="Retour Chine",B123&gt;#REF!),(D123-C123)+(F123-E123)+#REF!,IF(AND(H123="Déplacement",((D123-C123)+(F123-E123))&lt;I123),I123,IF(AND(H123="Déplacement",N123="Retour Chine",B123&lt;#REF!),(D123-C123)+(F123-E123)+#REF!,(D123-C123)+(F123-E123))))))))))))</f>
        <v>#REF!</v>
      </c>
      <c r="K123" s="147" t="e">
        <f>IF(L123&gt;0,#REF!-L123,0)</f>
        <v>#REF!</v>
      </c>
      <c r="L123" s="148" t="e">
        <f>IF(OR(H123="Recup"),#REF!-J123,#REF!)</f>
        <v>#REF!</v>
      </c>
      <c r="M123" s="199"/>
      <c r="N123" s="200"/>
      <c r="O123" s="149" t="e">
        <f t="shared" si="7"/>
        <v>#REF!</v>
      </c>
      <c r="P123" s="150" t="str">
        <f t="shared" si="8"/>
        <v/>
      </c>
      <c r="Q123" s="361"/>
      <c r="R123" s="381"/>
      <c r="S123" s="201"/>
      <c r="T123" s="384"/>
      <c r="U123" s="386"/>
      <c r="V123" s="97" t="s">
        <v>52</v>
      </c>
      <c r="W123" s="98" t="e">
        <f>IF(AND(G122="",(Y123-35)&gt;0),(Y123-35-W124-W125),IF(AND(G122="Enceinte",(Y123-35)&gt;0),(Y123-35-W124-W125),0))</f>
        <v>#REF!</v>
      </c>
      <c r="X123" s="99" t="s">
        <v>35</v>
      </c>
      <c r="Y123" s="100" t="e">
        <f>(SUM(J122:J128))*24-(SUM(O122:O128))*24</f>
        <v>#REF!</v>
      </c>
      <c r="Z123" s="101">
        <f>SUM(P122:P128)</f>
        <v>0</v>
      </c>
      <c r="AA123" s="41"/>
      <c r="AB123" s="151" t="s">
        <v>52</v>
      </c>
      <c r="AC123" s="152" t="e">
        <f t="shared" si="10"/>
        <v>#REF!</v>
      </c>
    </row>
    <row r="124" spans="1:29" ht="15.75" hidden="1" thickBot="1" x14ac:dyDescent="0.3">
      <c r="A124" s="143" t="s">
        <v>53</v>
      </c>
      <c r="B124" s="144">
        <v>43201</v>
      </c>
      <c r="C124" s="195"/>
      <c r="D124" s="196"/>
      <c r="E124" s="196"/>
      <c r="F124" s="197"/>
      <c r="G124" s="378"/>
      <c r="H124" s="198" t="s">
        <v>44</v>
      </c>
      <c r="I124" s="146" t="e">
        <f>IF(H124="Normal",#REF!,IF(H124="Recup",#REF!,IF(H124="CP journée",#REF!,IF(H124="Enceinte",#REF!,IF(H124="temps partiel",#REF!,IF(H124="Sans solde",#REF!,IF(H124="Arrêt",#REF!,IF(H124="CP matin",#REF!,IF(H124="Déplacement",#REF!,IF(H124="CP Après-midi",#REF!,IF(H124="Férié",#REF!,IF(H124="Maternité",#REF!,0))))))))))))</f>
        <v>#REF!</v>
      </c>
      <c r="J124" s="145" t="e">
        <f>IF(H124="Demi CP",I124,IF(AND(H124="Déplacement",N124="Arrivée Chine",B124&gt;=#REF!,B124&lt;=#REF!),(D124-C124)+(F124-E124)-#REF!,IF(AND(H124="Déplacement",N124="Arrivée Chine",B124&gt;#REF!,B124&lt;#REF!),(D124-C124)+(F124-E124)-#REF!,IF(AND(H124="Déplacement",N124="Arrivée Chine",B124&gt;#REF!),(D124-C124)+(F124-E124)-#REF!,IF(AND(H124="Déplacement",((D124-C124)+(F124-E124))&lt;I124),I124,IF(AND(H124="Déplacement",N124="Arrivée Chine",B124&lt;#REF!),(D124-C124)+(F124-E124)-#REF!,IF(AND(H124="Déplacement",N124="Retour Chine",B124&gt;=#REF!,B124&lt;=#REF!),(D124-C124)+(F124-E124)+#REF!,IF(AND(H124="Déplacement",N124="Retour Chine",B124&gt;#REF!,B124&lt;#REF!),(D124-C124)+(F124-E124)+#REF!,IF(AND(H124="Déplacement",N124="Retour Chine",B124&gt;#REF!),(D124-C124)+(F124-E124)+#REF!,IF(AND(H124="Déplacement",((D124-C124)+(F124-E124))&lt;I124),I124,IF(AND(H124="Déplacement",N124="Retour Chine",B124&lt;#REF!),(D124-C124)+(F124-E124)+#REF!,(D124-C124)+(F124-E124))))))))))))</f>
        <v>#REF!</v>
      </c>
      <c r="K124" s="153" t="e">
        <f>IF(L124&gt;0,#REF!-L124,0)</f>
        <v>#REF!</v>
      </c>
      <c r="L124" s="154" t="e">
        <f>IF(OR(H124="Recup"),#REF!-J124,#REF!)</f>
        <v>#REF!</v>
      </c>
      <c r="M124" s="199"/>
      <c r="N124" s="200"/>
      <c r="O124" s="149" t="e">
        <f t="shared" si="7"/>
        <v>#REF!</v>
      </c>
      <c r="P124" s="150" t="str">
        <f t="shared" si="8"/>
        <v/>
      </c>
      <c r="Q124" s="361"/>
      <c r="R124" s="381"/>
      <c r="S124" s="201"/>
      <c r="T124" s="384"/>
      <c r="U124" s="386"/>
      <c r="V124" s="104">
        <v>0.5</v>
      </c>
      <c r="W124" s="98" t="e">
        <f>IF((Y123-43)&lt;0,0,(Y123-43))</f>
        <v>#REF!</v>
      </c>
      <c r="X124" s="105" t="s">
        <v>54</v>
      </c>
      <c r="Y124" s="106" t="e">
        <f>(Y123-Y122)-J128*24</f>
        <v>#REF!</v>
      </c>
      <c r="Z124" s="107" t="s">
        <v>55</v>
      </c>
      <c r="AA124" s="41"/>
      <c r="AB124" s="155">
        <v>0.5</v>
      </c>
      <c r="AC124" s="152" t="e">
        <f t="shared" si="10"/>
        <v>#REF!</v>
      </c>
    </row>
    <row r="125" spans="1:29" ht="15.75" hidden="1" thickBot="1" x14ac:dyDescent="0.3">
      <c r="A125" s="143" t="s">
        <v>56</v>
      </c>
      <c r="B125" s="144">
        <v>43202</v>
      </c>
      <c r="C125" s="195"/>
      <c r="D125" s="196"/>
      <c r="E125" s="196"/>
      <c r="F125" s="197"/>
      <c r="G125" s="378"/>
      <c r="H125" s="202" t="s">
        <v>44</v>
      </c>
      <c r="I125" s="146" t="e">
        <f>IF(H125="Normal",#REF!,IF(H125="Recup",#REF!,IF(H125="CP journée",#REF!,IF(H125="Enceinte",#REF!,IF(H125="temps partiel",#REF!,IF(H125="Sans solde",#REF!,IF(H125="Arrêt",#REF!,IF(H125="CP matin",#REF!,IF(H125="Déplacement",#REF!,IF(H125="CP Après-midi",#REF!,IF(H125="Férié",#REF!,IF(H125="Maternité",#REF!,0))))))))))))</f>
        <v>#REF!</v>
      </c>
      <c r="J125" s="145" t="e">
        <f>IF(H125="Demi CP",I125,IF(AND(H125="Déplacement",N125="Arrivée Chine",B125&gt;=#REF!,B125&lt;=#REF!),(D125-C125)+(F125-E125)-#REF!,IF(AND(H125="Déplacement",N125="Arrivée Chine",B125&gt;#REF!,B125&lt;#REF!),(D125-C125)+(F125-E125)-#REF!,IF(AND(H125="Déplacement",N125="Arrivée Chine",B125&gt;#REF!),(D125-C125)+(F125-E125)-#REF!,IF(AND(H125="Déplacement",((D125-C125)+(F125-E125))&lt;I125),I125,IF(AND(H125="Déplacement",N125="Arrivée Chine",B125&lt;#REF!),(D125-C125)+(F125-E125)-#REF!,IF(AND(H125="Déplacement",N125="Retour Chine",B125&gt;=#REF!,B125&lt;=#REF!),(D125-C125)+(F125-E125)+#REF!,IF(AND(H125="Déplacement",N125="Retour Chine",B125&gt;#REF!,B125&lt;#REF!),(D125-C125)+(F125-E125)+#REF!,IF(AND(H125="Déplacement",N125="Retour Chine",B125&gt;#REF!),(D125-C125)+(F125-E125)+#REF!,IF(AND(H125="Déplacement",((D125-C125)+(F125-E125))&lt;I125),I125,IF(AND(H125="Déplacement",N125="Retour Chine",B125&lt;#REF!),(D125-C125)+(F125-E125)+#REF!,(D125-C125)+(F125-E125))))))))))))</f>
        <v>#REF!</v>
      </c>
      <c r="K125" s="156" t="e">
        <f>IF(L125&gt;0,#REF!-L125,0)</f>
        <v>#REF!</v>
      </c>
      <c r="L125" s="157" t="e">
        <f>IF(OR(H125="Recup"),#REF!-J125,#REF!)</f>
        <v>#REF!</v>
      </c>
      <c r="M125" s="199"/>
      <c r="N125" s="200"/>
      <c r="O125" s="149" t="e">
        <f t="shared" si="7"/>
        <v>#REF!</v>
      </c>
      <c r="P125" s="150" t="str">
        <f t="shared" si="8"/>
        <v/>
      </c>
      <c r="Q125" s="361"/>
      <c r="R125" s="381"/>
      <c r="S125" s="201"/>
      <c r="T125" s="384"/>
      <c r="U125" s="386"/>
      <c r="V125" s="110">
        <v>1</v>
      </c>
      <c r="W125" s="98" t="e">
        <f>IF(M128="",J128*24,0)</f>
        <v>#REF!</v>
      </c>
      <c r="X125" s="111" t="s">
        <v>57</v>
      </c>
      <c r="Y125" s="112">
        <f>COUNTIF(H122:H126,"Arrêt")</f>
        <v>0</v>
      </c>
      <c r="Z125" s="107">
        <f>COUNTIF(H122:H126,"Férié")</f>
        <v>0</v>
      </c>
      <c r="AA125" s="41"/>
      <c r="AB125" s="158">
        <v>1</v>
      </c>
      <c r="AC125" s="152" t="e">
        <f t="shared" si="10"/>
        <v>#REF!</v>
      </c>
    </row>
    <row r="126" spans="1:29" ht="15.75" hidden="1" thickBot="1" x14ac:dyDescent="0.3">
      <c r="A126" s="143" t="s">
        <v>58</v>
      </c>
      <c r="B126" s="144">
        <v>43203</v>
      </c>
      <c r="C126" s="195"/>
      <c r="D126" s="196"/>
      <c r="E126" s="196"/>
      <c r="F126" s="197"/>
      <c r="G126" s="378"/>
      <c r="H126" s="198" t="s">
        <v>44</v>
      </c>
      <c r="I126" s="146" t="e">
        <f>IF(H126="Normal",#REF!,IF(H126="Recup",#REF!,IF(H126="CP journée",#REF!,IF(H126="Enceinte",#REF!,IF(H126="temps partiel",#REF!,IF(H126="Sans solde",#REF!,IF(H126="Arrêt",#REF!,IF(H126="CP matin",#REF!,IF(H126="Déplacement",#REF!,IF(H126="CP Après-midi",#REF!,IF(H126="Férié",#REF!,IF(H126="Maternité",#REF!,0))))))))))))</f>
        <v>#REF!</v>
      </c>
      <c r="J126" s="145" t="e">
        <f>IF(H126="Demi CP",I126,IF(AND(H126="Déplacement",N126="Arrivée Chine",B126&gt;=#REF!,B126&lt;=#REF!),(D126-C126)+(F126-E126)-#REF!,IF(AND(H126="Déplacement",N126="Arrivée Chine",B126&gt;#REF!,B126&lt;#REF!),(D126-C126)+(F126-E126)-#REF!,IF(AND(H126="Déplacement",N126="Arrivée Chine",B126&gt;#REF!),(D126-C126)+(F126-E126)-#REF!,IF(AND(H126="Déplacement",((D126-C126)+(F126-E126))&lt;I126),I126,IF(AND(H126="Déplacement",N126="Arrivée Chine",B126&lt;#REF!),(D126-C126)+(F126-E126)-#REF!,IF(AND(H126="Déplacement",N126="Retour Chine",B126&gt;=#REF!,B126&lt;=#REF!),(D126-C126)+(F126-E126)+#REF!,IF(AND(H126="Déplacement",N126="Retour Chine",B126&gt;#REF!,B126&lt;#REF!),(D126-C126)+(F126-E126)+#REF!,IF(AND(H126="Déplacement",N126="Retour Chine",B126&gt;#REF!),(D126-C126)+(F126-E126)+#REF!,IF(AND(H126="Déplacement",((D126-C126)+(F126-E126))&lt;I126),I126,IF(AND(H126="Déplacement",N126="Retour Chine",B126&lt;#REF!),(D126-C126)+(F126-E126)+#REF!,(D126-C126)+(F126-E126))))))))))))</f>
        <v>#REF!</v>
      </c>
      <c r="K126" s="153" t="e">
        <f>IF(L126&gt;0,#REF!-L126,0)</f>
        <v>#REF!</v>
      </c>
      <c r="L126" s="154" t="e">
        <f>IF(OR(H126="Recup"),#REF!-J126,#REF!)</f>
        <v>#REF!</v>
      </c>
      <c r="M126" s="199"/>
      <c r="N126" s="200"/>
      <c r="O126" s="149" t="e">
        <f t="shared" si="7"/>
        <v>#REF!</v>
      </c>
      <c r="P126" s="150" t="str">
        <f t="shared" si="8"/>
        <v/>
      </c>
      <c r="Q126" s="361"/>
      <c r="R126" s="381"/>
      <c r="S126" s="201"/>
      <c r="T126" s="384"/>
      <c r="U126" s="386"/>
      <c r="V126" s="113" t="s">
        <v>3</v>
      </c>
      <c r="W126" s="114" t="e">
        <f>IF(G122="Enceinte",(SUM(L122:L126))-COUNTIF(H122:H126,"Recup")*#REF!,SUM(L122:L126))</f>
        <v>#REF!</v>
      </c>
      <c r="X126" s="115" t="s">
        <v>59</v>
      </c>
      <c r="Y126" s="116">
        <f>COUNTIF(H122:H126,"sans solde")</f>
        <v>0</v>
      </c>
      <c r="Z126" s="328" t="s">
        <v>148</v>
      </c>
      <c r="AA126" s="41"/>
      <c r="AB126" s="159" t="s">
        <v>3</v>
      </c>
      <c r="AC126" s="160" t="e">
        <f t="shared" si="10"/>
        <v>#REF!</v>
      </c>
    </row>
    <row r="127" spans="1:29" ht="15.75" hidden="1" thickBot="1" x14ac:dyDescent="0.3">
      <c r="A127" s="143" t="s">
        <v>60</v>
      </c>
      <c r="B127" s="144">
        <v>43204</v>
      </c>
      <c r="C127" s="203"/>
      <c r="D127" s="204"/>
      <c r="E127" s="204"/>
      <c r="F127" s="205"/>
      <c r="G127" s="378"/>
      <c r="H127" s="206"/>
      <c r="I127" s="146">
        <f>IF(H127="Normal",#REF!,IF(H127="Recup",#REF!,IF(H127="CP journée",#REF!,IF(H127="Enceinte",#REF!,IF(H127="temps partiel",#REF!,IF(H127="Sans solde",#REF!,IF(H127="Arrêt",#REF!,IF(H127="CP matin",#REF!,IF(H127="Déplacement",#REF!,IF(H127="CP Après-midi",#REF!,IF(H127="Férié",#REF!,IF(H127="Maternité",#REF!,0))))))))))))</f>
        <v>0</v>
      </c>
      <c r="J127" s="145" t="e">
        <f>IF(H127="Demi CP",I127,IF(AND(H127="Déplacement",N127="Arrivée Chine",B127&gt;=#REF!,B127&lt;=#REF!),(D127-C127)+(F127-E127)-#REF!,IF(AND(H127="Déplacement",N127="Arrivée Chine",B127&gt;#REF!,B127&lt;#REF!),(D127-C127)+(F127-E127)-#REF!,IF(AND(H127="Déplacement",N127="Arrivée Chine",B127&gt;#REF!),(D127-C127)+(F127-E127)-#REF!,IF(AND(H127="Déplacement",((D127-C127)+(F127-E127))&lt;I127),I127,IF(AND(H127="Déplacement",N127="Arrivée Chine",B127&lt;#REF!),(D127-C127)+(F127-E127)-#REF!,IF(AND(H127="Déplacement",N127="Retour Chine",B127&gt;=#REF!,B127&lt;=#REF!),(D127-C127)+(F127-E127)+#REF!,IF(AND(H127="Déplacement",N127="Retour Chine",B127&gt;#REF!,B127&lt;#REF!),(D127-C127)+(F127-E127)+#REF!,IF(AND(H127="Déplacement",N127="Retour Chine",B127&gt;#REF!),(D127-C127)+(F127-E127)+#REF!,IF(AND(H127="Déplacement",((D127-C127)+(F127-E127))&lt;I127),I127,IF(AND(H127="Déplacement",N127="Retour Chine",B127&lt;#REF!),(D127-C127)+(F127-E127)+#REF!,(D127-C127)+(F127-E127))))))))))))</f>
        <v>#REF!</v>
      </c>
      <c r="K127" s="161" t="e">
        <f>IF(L127&gt;0,#REF!-L127,0)</f>
        <v>#REF!</v>
      </c>
      <c r="L127" s="162" t="e">
        <f>IF(OR(H127="Recup"),#REF!-J127,#REF!)</f>
        <v>#REF!</v>
      </c>
      <c r="M127" s="199"/>
      <c r="N127" s="200"/>
      <c r="O127" s="149" t="e">
        <f t="shared" si="7"/>
        <v>#REF!</v>
      </c>
      <c r="P127" s="150" t="str">
        <f t="shared" si="8"/>
        <v/>
      </c>
      <c r="Q127" s="361"/>
      <c r="R127" s="381"/>
      <c r="S127" s="201"/>
      <c r="T127" s="384"/>
      <c r="U127" s="386"/>
      <c r="V127" s="119" t="s">
        <v>61</v>
      </c>
      <c r="W127" s="120" t="e">
        <f>IF(AND(G122="Temps partiel",Y124&gt;0),Y124-W128-W124-W125,0)</f>
        <v>#REF!</v>
      </c>
      <c r="X127" s="121" t="s">
        <v>62</v>
      </c>
      <c r="Y127" s="122">
        <f>COUNTIF(H122:H126,"CP journée")+(COUNTIF(H122:H126,"CP matin"))/2+(COUNTIF(H122:H126,"CP Après-midi"))/2</f>
        <v>0</v>
      </c>
      <c r="Z127" s="329"/>
      <c r="AA127" s="41"/>
      <c r="AB127" s="163" t="s">
        <v>61</v>
      </c>
      <c r="AC127" s="152" t="e">
        <f t="shared" si="10"/>
        <v>#REF!</v>
      </c>
    </row>
    <row r="128" spans="1:29" ht="30.75" hidden="1" thickBot="1" x14ac:dyDescent="0.3">
      <c r="A128" s="164" t="s">
        <v>64</v>
      </c>
      <c r="B128" s="165">
        <v>43205</v>
      </c>
      <c r="C128" s="207"/>
      <c r="D128" s="208"/>
      <c r="E128" s="208"/>
      <c r="F128" s="209"/>
      <c r="G128" s="379"/>
      <c r="H128" s="210"/>
      <c r="I128" s="166">
        <f>IF(H128="Normal",#REF!,IF(H128="Recup",#REF!,IF(H128="CP journée",#REF!,IF(H128="Enceinte",#REF!,IF(H128="temps partiel",#REF!,IF(H128="Sans solde",#REF!,IF(H128="Arrêt",#REF!,IF(H128="CP matin",#REF!,IF(H128="Déplacement",#REF!,IF(H128="CP Après-midi",#REF!,IF(H128="Férié",#REF!,IF(H128="Maternité",#REF!,0))))))))))))</f>
        <v>0</v>
      </c>
      <c r="J128" s="167" t="e">
        <f>IF(H128="Demi CP",I128,IF(AND(H128="Déplacement",N128="Arrivée Chine",B128&gt;=#REF!,B128&lt;=#REF!),(D128-C128)+(F128-E128)-#REF!,IF(AND(H128="Déplacement",N128="Arrivée Chine",B128&gt;#REF!,B128&lt;#REF!),(D128-C128)+(F128-E128)-#REF!,IF(AND(H128="Déplacement",N128="Arrivée Chine",B128&gt;#REF!),(D128-C128)+(F128-E128)-#REF!,IF(AND(H128="Déplacement",((D128-C128)+(F128-E128))&lt;I128),I128,IF(AND(H128="Déplacement",N128="Arrivée Chine",B128&lt;#REF!),(D128-C128)+(F128-E128)-#REF!,IF(AND(H128="Déplacement",N128="Retour Chine",B128&gt;=#REF!,B128&lt;=#REF!),(D128-C128)+(F128-E128)+#REF!,IF(AND(H128="Déplacement",N128="Retour Chine",B128&gt;#REF!,B128&lt;#REF!),(D128-C128)+(F128-E128)+#REF!,IF(AND(H128="Déplacement",N128="Retour Chine",B128&gt;#REF!),(D128-C128)+(F128-E128)+#REF!,IF(AND(H128="Déplacement",((D128-C128)+(F128-E128))&lt;I128),I128,IF(AND(H128="Déplacement",N128="Retour Chine",B128&lt;#REF!),(D128-C128)+(F128-E128)+#REF!,(D128-C128)+(F128-E128))))))))))))</f>
        <v>#REF!</v>
      </c>
      <c r="K128" s="168" t="e">
        <f>IF(L128&gt;0,#REF!-L128,0)</f>
        <v>#REF!</v>
      </c>
      <c r="L128" s="169" t="e">
        <f>IF(OR(H128="Recup"),#REF!-J128,#REF!)</f>
        <v>#REF!</v>
      </c>
      <c r="M128" s="211"/>
      <c r="N128" s="212"/>
      <c r="O128" s="170" t="e">
        <f t="shared" si="7"/>
        <v>#REF!</v>
      </c>
      <c r="P128" s="171" t="str">
        <f t="shared" si="8"/>
        <v/>
      </c>
      <c r="Q128" s="362"/>
      <c r="R128" s="382"/>
      <c r="S128" s="213"/>
      <c r="T128" s="384"/>
      <c r="U128" s="387"/>
      <c r="V128" s="129" t="s">
        <v>65</v>
      </c>
      <c r="W128" s="130" t="e">
        <f>IF(AND(G122="Temps partiel",Y124&gt;3),Y124-3-W124-W125,0)</f>
        <v>#REF!</v>
      </c>
      <c r="X128" s="131" t="s">
        <v>66</v>
      </c>
      <c r="Y128" s="132" t="e">
        <f>W122+(W123*1.25)+(W124*1.5)+(W125*2)+(W127*1.1)+(W128*1.25)</f>
        <v>#REF!</v>
      </c>
      <c r="Z128" s="294" t="e">
        <f>IF(SUM(J122:J128)*24-SUM(I122:I128)*24&lt;0,(SUM(J122:J128)*24-SUM(I122:I128)*24),0)</f>
        <v>#REF!</v>
      </c>
      <c r="AA128" s="41"/>
      <c r="AB128" s="172" t="s">
        <v>65</v>
      </c>
      <c r="AC128" s="152" t="e">
        <f t="shared" si="10"/>
        <v>#REF!</v>
      </c>
    </row>
    <row r="129" spans="1:29" ht="45.75" hidden="1" thickBot="1" x14ac:dyDescent="0.3">
      <c r="A129" s="133" t="s">
        <v>43</v>
      </c>
      <c r="B129" s="134">
        <v>43206</v>
      </c>
      <c r="C129" s="188"/>
      <c r="D129" s="189"/>
      <c r="E129" s="189"/>
      <c r="F129" s="190"/>
      <c r="G129" s="377"/>
      <c r="H129" s="191" t="s">
        <v>44</v>
      </c>
      <c r="I129" s="136" t="e">
        <f>IF(H129="Normal",#REF!,IF(H129="Recup",#REF!,IF(H129="CP journée",#REF!,IF(H129="Enceinte",#REF!,IF(H129="temps partiel",#REF!,IF(H129="Sans solde",#REF!,IF(H129="Arrêt",#REF!,IF(H129="CP matin",#REF!,IF(H129="Déplacement",#REF!,IF(H129="CP Après-midi",#REF!,IF(H129="Férié",#REF!,IF(H129="Maternité",#REF!,0))))))))))))</f>
        <v>#REF!</v>
      </c>
      <c r="J129" s="135" t="e">
        <f>IF(H129="Demi CP",I129,IF(AND(H129="Déplacement",N129="Arrivée Chine",B129&gt;=#REF!,B129&lt;=#REF!),(D129-C129)+(F129-E129)-#REF!,IF(AND(H129="Déplacement",N129="Arrivée Chine",B129&gt;#REF!,B129&lt;#REF!),(D129-C129)+(F129-E129)-#REF!,IF(AND(H129="Déplacement",N129="Arrivée Chine",B129&gt;#REF!),(D129-C129)+(F129-E129)-#REF!,IF(AND(H129="Déplacement",((D129-C129)+(F129-E129))&lt;I129),I129,IF(AND(H129="Déplacement",N129="Arrivée Chine",B129&lt;#REF!),(D129-C129)+(F129-E129)-#REF!,IF(AND(H129="Déplacement",N129="Retour Chine",B129&gt;=#REF!,B129&lt;=#REF!),(D129-C129)+(F129-E129)+#REF!,IF(AND(H129="Déplacement",N129="Retour Chine",B129&gt;#REF!,B129&lt;#REF!),(D129-C129)+(F129-E129)+#REF!,IF(AND(H129="Déplacement",N129="Retour Chine",B129&gt;#REF!),(D129-C129)+(F129-E129)+#REF!,IF(AND(H129="Déplacement",((D129-C129)+(F129-E129))&lt;I129),I129,IF(AND(H129="Déplacement",N129="Retour Chine",B129&lt;#REF!),(D129-C129)+(F129-E129)+#REF!,(D129-C129)+(F129-E129))))))))))))</f>
        <v>#REF!</v>
      </c>
      <c r="K129" s="137" t="e">
        <f>IF(L129&gt;0,#REF!-L129,0)</f>
        <v>#REF!</v>
      </c>
      <c r="L129" s="138" t="e">
        <f>IF(OR(H129="Recup"),#REF!-J129,#REF!)</f>
        <v>#REF!</v>
      </c>
      <c r="M129" s="192"/>
      <c r="N129" s="193"/>
      <c r="O129" s="139" t="e">
        <f t="shared" si="7"/>
        <v>#REF!</v>
      </c>
      <c r="P129" s="140" t="str">
        <f t="shared" si="8"/>
        <v/>
      </c>
      <c r="Q129" s="391" t="s">
        <v>45</v>
      </c>
      <c r="R129" s="380" t="s">
        <v>46</v>
      </c>
      <c r="S129" s="194"/>
      <c r="T129" s="383" t="s">
        <v>84</v>
      </c>
      <c r="U129" s="385" t="s">
        <v>88</v>
      </c>
      <c r="V129" s="86" t="s">
        <v>49</v>
      </c>
      <c r="W129" s="87" t="e">
        <f>IF(AND(G129="",(Y131)&gt;0),Y131-W130-W131,IF(AND(G129="Enceinte",(Y131)&gt;0),Y131-W130-W131,0))</f>
        <v>#REF!</v>
      </c>
      <c r="X129" s="88" t="s">
        <v>34</v>
      </c>
      <c r="Y129" s="89" t="e">
        <f>(SUM(I129:I133)*24+SUM(K129:K133)*24)</f>
        <v>#REF!</v>
      </c>
      <c r="Z129" s="90" t="s">
        <v>50</v>
      </c>
      <c r="AA129" s="41"/>
      <c r="AB129" s="174" t="s">
        <v>34</v>
      </c>
      <c r="AC129" s="152" t="e">
        <f t="shared" ref="AC129:AC134" si="11">Y115+Y122+Y129+Y136</f>
        <v>#REF!</v>
      </c>
    </row>
    <row r="130" spans="1:29" ht="15.75" hidden="1" thickBot="1" x14ac:dyDescent="0.3">
      <c r="A130" s="143" t="s">
        <v>51</v>
      </c>
      <c r="B130" s="144">
        <v>43207</v>
      </c>
      <c r="C130" s="195"/>
      <c r="D130" s="196"/>
      <c r="E130" s="196"/>
      <c r="F130" s="197"/>
      <c r="G130" s="378"/>
      <c r="H130" s="198" t="s">
        <v>44</v>
      </c>
      <c r="I130" s="146" t="e">
        <f>IF(H130="Normal",#REF!,IF(H130="Recup",#REF!,IF(H130="CP journée",#REF!,IF(H130="Enceinte",#REF!,IF(H130="temps partiel",#REF!,IF(H130="Sans solde",#REF!,IF(H130="Arrêt",#REF!,IF(H130="CP matin",#REF!,IF(H130="Déplacement",#REF!,IF(H130="CP Après-midi",#REF!,IF(H130="Férié",#REF!,IF(H130="Maternité",#REF!,0))))))))))))</f>
        <v>#REF!</v>
      </c>
      <c r="J130" s="145" t="e">
        <f>IF(H130="Demi CP",I130,IF(AND(H130="Déplacement",N130="Arrivée Chine",B130&gt;=#REF!,B130&lt;=#REF!),(D130-C130)+(F130-E130)-#REF!,IF(AND(H130="Déplacement",N130="Arrivée Chine",B130&gt;#REF!,B130&lt;#REF!),(D130-C130)+(F130-E130)-#REF!,IF(AND(H130="Déplacement",N130="Arrivée Chine",B130&gt;#REF!),(D130-C130)+(F130-E130)-#REF!,IF(AND(H130="Déplacement",((D130-C130)+(F130-E130))&lt;I130),I130,IF(AND(H130="Déplacement",N130="Arrivée Chine",B130&lt;#REF!),(D130-C130)+(F130-E130)-#REF!,IF(AND(H130="Déplacement",N130="Retour Chine",B130&gt;=#REF!,B130&lt;=#REF!),(D130-C130)+(F130-E130)+#REF!,IF(AND(H130="Déplacement",N130="Retour Chine",B130&gt;#REF!,B130&lt;#REF!),(D130-C130)+(F130-E130)+#REF!,IF(AND(H130="Déplacement",N130="Retour Chine",B130&gt;#REF!),(D130-C130)+(F130-E130)+#REF!,IF(AND(H130="Déplacement",((D130-C130)+(F130-E130))&lt;I130),I130,IF(AND(H130="Déplacement",N130="Retour Chine",B130&lt;#REF!),(D130-C130)+(F130-E130)+#REF!,(D130-C130)+(F130-E130))))))))))))</f>
        <v>#REF!</v>
      </c>
      <c r="K130" s="147" t="e">
        <f>IF(L130&gt;0,#REF!-L130,0)</f>
        <v>#REF!</v>
      </c>
      <c r="L130" s="148" t="e">
        <f>IF(OR(H130="Recup"),#REF!-J130,#REF!)</f>
        <v>#REF!</v>
      </c>
      <c r="M130" s="199"/>
      <c r="N130" s="200"/>
      <c r="O130" s="149" t="e">
        <f t="shared" si="7"/>
        <v>#REF!</v>
      </c>
      <c r="P130" s="150" t="str">
        <f t="shared" si="8"/>
        <v/>
      </c>
      <c r="Q130" s="361"/>
      <c r="R130" s="381"/>
      <c r="S130" s="201"/>
      <c r="T130" s="384"/>
      <c r="U130" s="386"/>
      <c r="V130" s="97" t="s">
        <v>52</v>
      </c>
      <c r="W130" s="98" t="e">
        <f>IF(AND(G129="",(Y130-35)&gt;0),(Y130-35-W131-W132),IF(AND(G129="Enceinte",(Y130-35)&gt;0),(Y130-35-W131-W132),0))</f>
        <v>#REF!</v>
      </c>
      <c r="X130" s="99" t="s">
        <v>35</v>
      </c>
      <c r="Y130" s="100" t="e">
        <f>(SUM(J129:J135))*24-(SUM(O129:O135))*24</f>
        <v>#REF!</v>
      </c>
      <c r="Z130" s="101">
        <f>SUM(P129:P135)</f>
        <v>0</v>
      </c>
      <c r="AA130" s="41"/>
      <c r="AB130" s="174" t="s">
        <v>35</v>
      </c>
      <c r="AC130" s="152" t="e">
        <f t="shared" si="11"/>
        <v>#REF!</v>
      </c>
    </row>
    <row r="131" spans="1:29" ht="30.75" hidden="1" thickBot="1" x14ac:dyDescent="0.3">
      <c r="A131" s="143" t="s">
        <v>53</v>
      </c>
      <c r="B131" s="144">
        <v>43208</v>
      </c>
      <c r="C131" s="195"/>
      <c r="D131" s="196"/>
      <c r="E131" s="196"/>
      <c r="F131" s="197"/>
      <c r="G131" s="378"/>
      <c r="H131" s="198" t="s">
        <v>44</v>
      </c>
      <c r="I131" s="146" t="e">
        <f>IF(H131="Normal",#REF!,IF(H131="Recup",#REF!,IF(H131="CP journée",#REF!,IF(H131="Enceinte",#REF!,IF(H131="temps partiel",#REF!,IF(H131="Sans solde",#REF!,IF(H131="Arrêt",#REF!,IF(H131="CP matin",#REF!,IF(H131="Déplacement",#REF!,IF(H131="CP Après-midi",#REF!,IF(H131="Férié",#REF!,IF(H131="Maternité",#REF!,0))))))))))))</f>
        <v>#REF!</v>
      </c>
      <c r="J131" s="145" t="e">
        <f>IF(H131="Demi CP",I131,IF(AND(H131="Déplacement",N131="Arrivée Chine",B131&gt;=#REF!,B131&lt;=#REF!),(D131-C131)+(F131-E131)-#REF!,IF(AND(H131="Déplacement",N131="Arrivée Chine",B131&gt;#REF!,B131&lt;#REF!),(D131-C131)+(F131-E131)-#REF!,IF(AND(H131="Déplacement",N131="Arrivée Chine",B131&gt;#REF!),(D131-C131)+(F131-E131)-#REF!,IF(AND(H131="Déplacement",((D131-C131)+(F131-E131))&lt;I131),I131,IF(AND(H131="Déplacement",N131="Arrivée Chine",B131&lt;#REF!),(D131-C131)+(F131-E131)-#REF!,IF(AND(H131="Déplacement",N131="Retour Chine",B131&gt;=#REF!,B131&lt;=#REF!),(D131-C131)+(F131-E131)+#REF!,IF(AND(H131="Déplacement",N131="Retour Chine",B131&gt;#REF!,B131&lt;#REF!),(D131-C131)+(F131-E131)+#REF!,IF(AND(H131="Déplacement",N131="Retour Chine",B131&gt;#REF!),(D131-C131)+(F131-E131)+#REF!,IF(AND(H131="Déplacement",((D131-C131)+(F131-E131))&lt;I131),I131,IF(AND(H131="Déplacement",N131="Retour Chine",B131&lt;#REF!),(D131-C131)+(F131-E131)+#REF!,(D131-C131)+(F131-E131))))))))))))</f>
        <v>#REF!</v>
      </c>
      <c r="K131" s="153" t="e">
        <f>IF(L131&gt;0,#REF!-L131,0)</f>
        <v>#REF!</v>
      </c>
      <c r="L131" s="154" t="e">
        <f>IF(OR(H131="Recup"),#REF!-J131,#REF!)</f>
        <v>#REF!</v>
      </c>
      <c r="M131" s="199"/>
      <c r="N131" s="200"/>
      <c r="O131" s="149" t="e">
        <f t="shared" si="7"/>
        <v>#REF!</v>
      </c>
      <c r="P131" s="150" t="str">
        <f t="shared" si="8"/>
        <v/>
      </c>
      <c r="Q131" s="361"/>
      <c r="R131" s="381"/>
      <c r="S131" s="201"/>
      <c r="T131" s="384"/>
      <c r="U131" s="386"/>
      <c r="V131" s="104">
        <v>0.5</v>
      </c>
      <c r="W131" s="98" t="e">
        <f>IF((Y130-43)&lt;0,0,(Y130-43))</f>
        <v>#REF!</v>
      </c>
      <c r="X131" s="105" t="s">
        <v>54</v>
      </c>
      <c r="Y131" s="106" t="e">
        <f>(Y130-Y129)-J135*24</f>
        <v>#REF!</v>
      </c>
      <c r="Z131" s="107" t="s">
        <v>55</v>
      </c>
      <c r="AA131" s="41"/>
      <c r="AB131" s="174" t="s">
        <v>54</v>
      </c>
      <c r="AC131" s="152" t="e">
        <f t="shared" si="11"/>
        <v>#REF!</v>
      </c>
    </row>
    <row r="132" spans="1:29" ht="15.75" hidden="1" thickBot="1" x14ac:dyDescent="0.3">
      <c r="A132" s="143" t="s">
        <v>56</v>
      </c>
      <c r="B132" s="144">
        <v>43209</v>
      </c>
      <c r="C132" s="195"/>
      <c r="D132" s="196"/>
      <c r="E132" s="196"/>
      <c r="F132" s="197"/>
      <c r="G132" s="378"/>
      <c r="H132" s="202" t="s">
        <v>44</v>
      </c>
      <c r="I132" s="146" t="e">
        <f>IF(H132="Normal",#REF!,IF(H132="Recup",#REF!,IF(H132="CP journée",#REF!,IF(H132="Enceinte",#REF!,IF(H132="temps partiel",#REF!,IF(H132="Sans solde",#REF!,IF(H132="Arrêt",#REF!,IF(H132="CP matin",#REF!,IF(H132="Déplacement",#REF!,IF(H132="CP Après-midi",#REF!,IF(H132="Férié",#REF!,IF(H132="Maternité",#REF!,0))))))))))))</f>
        <v>#REF!</v>
      </c>
      <c r="J132" s="145" t="e">
        <f>IF(H132="Demi CP",I132,IF(AND(H132="Déplacement",N132="Arrivée Chine",B132&gt;=#REF!,B132&lt;=#REF!),(D132-C132)+(F132-E132)-#REF!,IF(AND(H132="Déplacement",N132="Arrivée Chine",B132&gt;#REF!,B132&lt;#REF!),(D132-C132)+(F132-E132)-#REF!,IF(AND(H132="Déplacement",N132="Arrivée Chine",B132&gt;#REF!),(D132-C132)+(F132-E132)-#REF!,IF(AND(H132="Déplacement",((D132-C132)+(F132-E132))&lt;I132),I132,IF(AND(H132="Déplacement",N132="Arrivée Chine",B132&lt;#REF!),(D132-C132)+(F132-E132)-#REF!,IF(AND(H132="Déplacement",N132="Retour Chine",B132&gt;=#REF!,B132&lt;=#REF!),(D132-C132)+(F132-E132)+#REF!,IF(AND(H132="Déplacement",N132="Retour Chine",B132&gt;#REF!,B132&lt;#REF!),(D132-C132)+(F132-E132)+#REF!,IF(AND(H132="Déplacement",N132="Retour Chine",B132&gt;#REF!),(D132-C132)+(F132-E132)+#REF!,IF(AND(H132="Déplacement",((D132-C132)+(F132-E132))&lt;I132),I132,IF(AND(H132="Déplacement",N132="Retour Chine",B132&lt;#REF!),(D132-C132)+(F132-E132)+#REF!,(D132-C132)+(F132-E132))))))))))))</f>
        <v>#REF!</v>
      </c>
      <c r="K132" s="156" t="e">
        <f>IF(L132&gt;0,#REF!-L132,0)</f>
        <v>#REF!</v>
      </c>
      <c r="L132" s="157" t="e">
        <f>IF(OR(H132="Recup"),#REF!-J132,#REF!)</f>
        <v>#REF!</v>
      </c>
      <c r="M132" s="199"/>
      <c r="N132" s="200"/>
      <c r="O132" s="149" t="e">
        <f t="shared" si="7"/>
        <v>#REF!</v>
      </c>
      <c r="P132" s="150" t="str">
        <f t="shared" si="8"/>
        <v/>
      </c>
      <c r="Q132" s="361"/>
      <c r="R132" s="381"/>
      <c r="S132" s="201"/>
      <c r="T132" s="384"/>
      <c r="U132" s="386"/>
      <c r="V132" s="110">
        <v>1</v>
      </c>
      <c r="W132" s="98" t="e">
        <f>IF(M135="",J135*24,0)</f>
        <v>#REF!</v>
      </c>
      <c r="X132" s="111" t="s">
        <v>57</v>
      </c>
      <c r="Y132" s="112">
        <f>COUNTIF(H129:H133,"Arrêt")</f>
        <v>0</v>
      </c>
      <c r="Z132" s="107">
        <f>COUNTIF(H129:H133,"Férié")</f>
        <v>0</v>
      </c>
      <c r="AA132" s="41"/>
      <c r="AB132" s="175" t="s">
        <v>57</v>
      </c>
      <c r="AC132" s="152">
        <f t="shared" si="11"/>
        <v>0</v>
      </c>
    </row>
    <row r="133" spans="1:29" ht="15.75" hidden="1" thickBot="1" x14ac:dyDescent="0.3">
      <c r="A133" s="143" t="s">
        <v>58</v>
      </c>
      <c r="B133" s="144">
        <v>43210</v>
      </c>
      <c r="C133" s="195"/>
      <c r="D133" s="196"/>
      <c r="E133" s="196"/>
      <c r="F133" s="197"/>
      <c r="G133" s="378"/>
      <c r="H133" s="198" t="s">
        <v>44</v>
      </c>
      <c r="I133" s="146" t="e">
        <f>IF(H133="Normal",#REF!,IF(H133="Recup",#REF!,IF(H133="CP journée",#REF!,IF(H133="Enceinte",#REF!,IF(H133="temps partiel",#REF!,IF(H133="Sans solde",#REF!,IF(H133="Arrêt",#REF!,IF(H133="CP matin",#REF!,IF(H133="Déplacement",#REF!,IF(H133="CP Après-midi",#REF!,IF(H133="Férié",#REF!,IF(H133="Maternité",#REF!,0))))))))))))</f>
        <v>#REF!</v>
      </c>
      <c r="J133" s="145" t="e">
        <f>IF(H133="Demi CP",I133,IF(AND(H133="Déplacement",N133="Arrivée Chine",B133&gt;=#REF!,B133&lt;=#REF!),(D133-C133)+(F133-E133)-#REF!,IF(AND(H133="Déplacement",N133="Arrivée Chine",B133&gt;#REF!,B133&lt;#REF!),(D133-C133)+(F133-E133)-#REF!,IF(AND(H133="Déplacement",N133="Arrivée Chine",B133&gt;#REF!),(D133-C133)+(F133-E133)-#REF!,IF(AND(H133="Déplacement",((D133-C133)+(F133-E133))&lt;I133),I133,IF(AND(H133="Déplacement",N133="Arrivée Chine",B133&lt;#REF!),(D133-C133)+(F133-E133)-#REF!,IF(AND(H133="Déplacement",N133="Retour Chine",B133&gt;=#REF!,B133&lt;=#REF!),(D133-C133)+(F133-E133)+#REF!,IF(AND(H133="Déplacement",N133="Retour Chine",B133&gt;#REF!,B133&lt;#REF!),(D133-C133)+(F133-E133)+#REF!,IF(AND(H133="Déplacement",N133="Retour Chine",B133&gt;#REF!),(D133-C133)+(F133-E133)+#REF!,IF(AND(H133="Déplacement",((D133-C133)+(F133-E133))&lt;I133),I133,IF(AND(H133="Déplacement",N133="Retour Chine",B133&lt;#REF!),(D133-C133)+(F133-E133)+#REF!,(D133-C133)+(F133-E133))))))))))))</f>
        <v>#REF!</v>
      </c>
      <c r="K133" s="153" t="e">
        <f>IF(L133&gt;0,#REF!-L133,0)</f>
        <v>#REF!</v>
      </c>
      <c r="L133" s="154" t="e">
        <f>IF(OR(H133="Recup"),#REF!-J133,#REF!)</f>
        <v>#REF!</v>
      </c>
      <c r="M133" s="199"/>
      <c r="N133" s="200"/>
      <c r="O133" s="149" t="e">
        <f t="shared" si="7"/>
        <v>#REF!</v>
      </c>
      <c r="P133" s="150" t="str">
        <f t="shared" si="8"/>
        <v/>
      </c>
      <c r="Q133" s="361"/>
      <c r="R133" s="381"/>
      <c r="S133" s="201"/>
      <c r="T133" s="384"/>
      <c r="U133" s="386"/>
      <c r="V133" s="113" t="s">
        <v>3</v>
      </c>
      <c r="W133" s="114" t="e">
        <f>IF(G129="Enceinte",(SUM(L129:L133))-COUNTIF(H129:H133,"Recup")*#REF!,SUM(L129:L133))</f>
        <v>#REF!</v>
      </c>
      <c r="X133" s="115" t="s">
        <v>59</v>
      </c>
      <c r="Y133" s="116">
        <f>COUNTIF(H129:H133,"sans solde")</f>
        <v>0</v>
      </c>
      <c r="Z133" s="328" t="s">
        <v>148</v>
      </c>
      <c r="AA133" s="41"/>
      <c r="AB133" s="176" t="s">
        <v>59</v>
      </c>
      <c r="AC133" s="152">
        <f t="shared" si="11"/>
        <v>0</v>
      </c>
    </row>
    <row r="134" spans="1:29" ht="15.75" hidden="1" thickBot="1" x14ac:dyDescent="0.3">
      <c r="A134" s="143" t="s">
        <v>60</v>
      </c>
      <c r="B134" s="144">
        <v>43211</v>
      </c>
      <c r="C134" s="203"/>
      <c r="D134" s="204"/>
      <c r="E134" s="204"/>
      <c r="F134" s="205"/>
      <c r="G134" s="378"/>
      <c r="H134" s="206"/>
      <c r="I134" s="146">
        <f>IF(H134="Normal",#REF!,IF(H134="Recup",#REF!,IF(H134="CP journée",#REF!,IF(H134="Enceinte",#REF!,IF(H134="temps partiel",#REF!,IF(H134="Sans solde",#REF!,IF(H134="Arrêt",#REF!,IF(H134="CP matin",#REF!,IF(H134="Déplacement",#REF!,IF(H134="CP Après-midi",#REF!,IF(H134="Férié",#REF!,IF(H134="Maternité",#REF!,0))))))))))))</f>
        <v>0</v>
      </c>
      <c r="J134" s="145" t="e">
        <f>IF(H134="Demi CP",I134,IF(AND(H134="Déplacement",N134="Arrivée Chine",B134&gt;=#REF!,B134&lt;=#REF!),(D134-C134)+(F134-E134)-#REF!,IF(AND(H134="Déplacement",N134="Arrivée Chine",B134&gt;#REF!,B134&lt;#REF!),(D134-C134)+(F134-E134)-#REF!,IF(AND(H134="Déplacement",N134="Arrivée Chine",B134&gt;#REF!),(D134-C134)+(F134-E134)-#REF!,IF(AND(H134="Déplacement",((D134-C134)+(F134-E134))&lt;I134),I134,IF(AND(H134="Déplacement",N134="Arrivée Chine",B134&lt;#REF!),(D134-C134)+(F134-E134)-#REF!,IF(AND(H134="Déplacement",N134="Retour Chine",B134&gt;=#REF!,B134&lt;=#REF!),(D134-C134)+(F134-E134)+#REF!,IF(AND(H134="Déplacement",N134="Retour Chine",B134&gt;#REF!,B134&lt;#REF!),(D134-C134)+(F134-E134)+#REF!,IF(AND(H134="Déplacement",N134="Retour Chine",B134&gt;#REF!),(D134-C134)+(F134-E134)+#REF!,IF(AND(H134="Déplacement",((D134-C134)+(F134-E134))&lt;I134),I134,IF(AND(H134="Déplacement",N134="Retour Chine",B134&lt;#REF!),(D134-C134)+(F134-E134)+#REF!,(D134-C134)+(F134-E134))))))))))))</f>
        <v>#REF!</v>
      </c>
      <c r="K134" s="161" t="e">
        <f>IF(L134&gt;0,#REF!-L134,0)</f>
        <v>#REF!</v>
      </c>
      <c r="L134" s="162" t="e">
        <f>IF(OR(H134="Recup"),#REF!-J134,#REF!)</f>
        <v>#REF!</v>
      </c>
      <c r="M134" s="199"/>
      <c r="N134" s="200"/>
      <c r="O134" s="149" t="e">
        <f t="shared" si="7"/>
        <v>#REF!</v>
      </c>
      <c r="P134" s="150" t="str">
        <f t="shared" si="8"/>
        <v/>
      </c>
      <c r="Q134" s="361"/>
      <c r="R134" s="381"/>
      <c r="S134" s="201"/>
      <c r="T134" s="384"/>
      <c r="U134" s="386"/>
      <c r="V134" s="119" t="s">
        <v>61</v>
      </c>
      <c r="W134" s="120" t="e">
        <f>IF(AND(G129="Temps partiel",Y131&gt;0),Y131-W135-W131-W132,0)</f>
        <v>#REF!</v>
      </c>
      <c r="X134" s="121" t="s">
        <v>62</v>
      </c>
      <c r="Y134" s="122">
        <f>COUNTIF(H129:H133,"CP journée")+(COUNTIF(H129:H133,"CP matin"))/2+(COUNTIF(H129:H133,"CP Après-midi"))/2</f>
        <v>0</v>
      </c>
      <c r="Z134" s="329"/>
      <c r="AA134" s="41"/>
      <c r="AB134" s="177" t="s">
        <v>62</v>
      </c>
      <c r="AC134" s="152">
        <f t="shared" si="11"/>
        <v>0</v>
      </c>
    </row>
    <row r="135" spans="1:29" ht="45.75" hidden="1" thickBot="1" x14ac:dyDescent="0.3">
      <c r="A135" s="164" t="s">
        <v>64</v>
      </c>
      <c r="B135" s="165">
        <v>43212</v>
      </c>
      <c r="C135" s="207"/>
      <c r="D135" s="208"/>
      <c r="E135" s="208"/>
      <c r="F135" s="209"/>
      <c r="G135" s="379"/>
      <c r="H135" s="210"/>
      <c r="I135" s="166">
        <f>IF(H135="Normal",#REF!,IF(H135="Recup",#REF!,IF(H135="CP journée",#REF!,IF(H135="Enceinte",#REF!,IF(H135="temps partiel",#REF!,IF(H135="Sans solde",#REF!,IF(H135="Arrêt",#REF!,IF(H135="CP matin",#REF!,IF(H135="Déplacement",#REF!,IF(H135="CP Après-midi",#REF!,IF(H135="Férié",#REF!,IF(H135="Maternité",#REF!,0))))))))))))</f>
        <v>0</v>
      </c>
      <c r="J135" s="167" t="e">
        <f>IF(H135="Demi CP",I135,IF(AND(H135="Déplacement",N135="Arrivée Chine",B135&gt;=#REF!,B135&lt;=#REF!),(D135-C135)+(F135-E135)-#REF!,IF(AND(H135="Déplacement",N135="Arrivée Chine",B135&gt;#REF!,B135&lt;#REF!),(D135-C135)+(F135-E135)-#REF!,IF(AND(H135="Déplacement",N135="Arrivée Chine",B135&gt;#REF!),(D135-C135)+(F135-E135)-#REF!,IF(AND(H135="Déplacement",((D135-C135)+(F135-E135))&lt;I135),I135,IF(AND(H135="Déplacement",N135="Arrivée Chine",B135&lt;#REF!),(D135-C135)+(F135-E135)-#REF!,IF(AND(H135="Déplacement",N135="Retour Chine",B135&gt;=#REF!,B135&lt;=#REF!),(D135-C135)+(F135-E135)+#REF!,IF(AND(H135="Déplacement",N135="Retour Chine",B135&gt;#REF!,B135&lt;#REF!),(D135-C135)+(F135-E135)+#REF!,IF(AND(H135="Déplacement",N135="Retour Chine",B135&gt;#REF!),(D135-C135)+(F135-E135)+#REF!,IF(AND(H135="Déplacement",((D135-C135)+(F135-E135))&lt;I135),I135,IF(AND(H135="Déplacement",N135="Retour Chine",B135&lt;#REF!),(D135-C135)+(F135-E135)+#REF!,(D135-C135)+(F135-E135))))))))))))</f>
        <v>#REF!</v>
      </c>
      <c r="K135" s="168" t="e">
        <f>IF(L135&gt;0,#REF!-L135,0)</f>
        <v>#REF!</v>
      </c>
      <c r="L135" s="169" t="e">
        <f>IF(OR(H135="Recup"),#REF!-J135,#REF!)</f>
        <v>#REF!</v>
      </c>
      <c r="M135" s="211"/>
      <c r="N135" s="212"/>
      <c r="O135" s="170" t="e">
        <f t="shared" si="7"/>
        <v>#REF!</v>
      </c>
      <c r="P135" s="171" t="str">
        <f t="shared" si="8"/>
        <v/>
      </c>
      <c r="Q135" s="362"/>
      <c r="R135" s="382"/>
      <c r="S135" s="213"/>
      <c r="T135" s="384"/>
      <c r="U135" s="387"/>
      <c r="V135" s="129" t="s">
        <v>65</v>
      </c>
      <c r="W135" s="130" t="e">
        <f>IF(AND(G129="Temps partiel",Y131&gt;3),Y131-3-W131-W132,0)</f>
        <v>#REF!</v>
      </c>
      <c r="X135" s="131" t="s">
        <v>66</v>
      </c>
      <c r="Y135" s="132" t="e">
        <f>W129+(W130*1.25)+(W131*1.5)+(W132*2)+(W134*1.1)+(W135*1.25)</f>
        <v>#REF!</v>
      </c>
      <c r="Z135" s="294" t="e">
        <f>IF(SUM(J129:J135)*24-SUM(I129:I135)*24&lt;0,(SUM(J129:J135)*24-SUM(I129:I135)*24),0)</f>
        <v>#REF!</v>
      </c>
      <c r="AA135" s="41"/>
      <c r="AB135" s="178" t="s">
        <v>50</v>
      </c>
      <c r="AC135" s="152">
        <f>Z116+Z123+Z130+Z137</f>
        <v>0</v>
      </c>
    </row>
    <row r="136" spans="1:29" ht="45.75" hidden="1" thickBot="1" x14ac:dyDescent="0.3">
      <c r="A136" s="133" t="s">
        <v>43</v>
      </c>
      <c r="B136" s="134">
        <v>43213</v>
      </c>
      <c r="C136" s="188"/>
      <c r="D136" s="189"/>
      <c r="E136" s="189"/>
      <c r="F136" s="190"/>
      <c r="G136" s="377"/>
      <c r="H136" s="191" t="s">
        <v>44</v>
      </c>
      <c r="I136" s="136" t="e">
        <f>IF(H136="Normal",#REF!,IF(H136="Recup",#REF!,IF(H136="CP journée",#REF!,IF(H136="Enceinte",#REF!,IF(H136="temps partiel",#REF!,IF(H136="Sans solde",#REF!,IF(H136="Arrêt",#REF!,IF(H136="CP matin",#REF!,IF(H136="Déplacement",#REF!,IF(H136="CP Après-midi",#REF!,IF(H136="Férié",#REF!,IF(H136="Maternité",#REF!,0))))))))))))</f>
        <v>#REF!</v>
      </c>
      <c r="J136" s="135" t="e">
        <f>IF(H136="Demi CP",I136,IF(AND(H136="Déplacement",N136="Arrivée Chine",B136&gt;=#REF!,B136&lt;=#REF!),(D136-C136)+(F136-E136)-#REF!,IF(AND(H136="Déplacement",N136="Arrivée Chine",B136&gt;#REF!,B136&lt;#REF!),(D136-C136)+(F136-E136)-#REF!,IF(AND(H136="Déplacement",N136="Arrivée Chine",B136&gt;#REF!),(D136-C136)+(F136-E136)-#REF!,IF(AND(H136="Déplacement",((D136-C136)+(F136-E136))&lt;I136),I136,IF(AND(H136="Déplacement",N136="Arrivée Chine",B136&lt;#REF!),(D136-C136)+(F136-E136)-#REF!,IF(AND(H136="Déplacement",N136="Retour Chine",B136&gt;=#REF!,B136&lt;=#REF!),(D136-C136)+(F136-E136)+#REF!,IF(AND(H136="Déplacement",N136="Retour Chine",B136&gt;#REF!,B136&lt;#REF!),(D136-C136)+(F136-E136)+#REF!,IF(AND(H136="Déplacement",N136="Retour Chine",B136&gt;#REF!),(D136-C136)+(F136-E136)+#REF!,IF(AND(H136="Déplacement",((D136-C136)+(F136-E136))&lt;I136),I136,IF(AND(H136="Déplacement",N136="Retour Chine",B136&lt;#REF!),(D136-C136)+(F136-E136)+#REF!,(D136-C136)+(F136-E136))))))))))))</f>
        <v>#REF!</v>
      </c>
      <c r="K136" s="137" t="e">
        <f>IF(L136&gt;0,#REF!-L136,0)</f>
        <v>#REF!</v>
      </c>
      <c r="L136" s="138" t="e">
        <f>IF(OR(H136="Recup"),#REF!-J136,#REF!)</f>
        <v>#REF!</v>
      </c>
      <c r="M136" s="192"/>
      <c r="N136" s="193"/>
      <c r="O136" s="139" t="e">
        <f t="shared" si="7"/>
        <v>#REF!</v>
      </c>
      <c r="P136" s="140" t="str">
        <f t="shared" si="8"/>
        <v/>
      </c>
      <c r="Q136" s="360" t="s">
        <v>45</v>
      </c>
      <c r="R136" s="380" t="s">
        <v>46</v>
      </c>
      <c r="S136" s="194"/>
      <c r="T136" s="383" t="s">
        <v>84</v>
      </c>
      <c r="U136" s="385" t="s">
        <v>89</v>
      </c>
      <c r="V136" s="86" t="s">
        <v>49</v>
      </c>
      <c r="W136" s="87" t="e">
        <f>IF(AND(G136="",(Y138)&gt;0),Y138-W137-W138,IF(AND(G136="Enceinte",(Y138)&gt;0),Y138-W137-W138,0))</f>
        <v>#REF!</v>
      </c>
      <c r="X136" s="88" t="s">
        <v>34</v>
      </c>
      <c r="Y136" s="89" t="e">
        <f>(SUM(I136:I140)*24+SUM(K136:K140)*24)</f>
        <v>#REF!</v>
      </c>
      <c r="Z136" s="90" t="s">
        <v>50</v>
      </c>
      <c r="AA136" s="41"/>
      <c r="AB136" s="179"/>
      <c r="AC136" s="179"/>
    </row>
    <row r="137" spans="1:29" ht="15.75" hidden="1" thickBot="1" x14ac:dyDescent="0.3">
      <c r="A137" s="143" t="s">
        <v>51</v>
      </c>
      <c r="B137" s="144">
        <v>43214</v>
      </c>
      <c r="C137" s="195"/>
      <c r="D137" s="196"/>
      <c r="E137" s="196"/>
      <c r="F137" s="197"/>
      <c r="G137" s="378"/>
      <c r="H137" s="198" t="s">
        <v>44</v>
      </c>
      <c r="I137" s="146" t="e">
        <f>IF(H137="Normal",#REF!,IF(H137="Recup",#REF!,IF(H137="CP journée",#REF!,IF(H137="Enceinte",#REF!,IF(H137="temps partiel",#REF!,IF(H137="Sans solde",#REF!,IF(H137="Arrêt",#REF!,IF(H137="CP matin",#REF!,IF(H137="Déplacement",#REF!,IF(H137="CP Après-midi",#REF!,IF(H137="Férié",#REF!,IF(H137="Maternité",#REF!,0))))))))))))</f>
        <v>#REF!</v>
      </c>
      <c r="J137" s="145" t="e">
        <f>IF(H137="Demi CP",I137,IF(AND(H137="Déplacement",N137="Arrivée Chine",B137&gt;=#REF!,B137&lt;=#REF!),(D137-C137)+(F137-E137)-#REF!,IF(AND(H137="Déplacement",N137="Arrivée Chine",B137&gt;#REF!,B137&lt;#REF!),(D137-C137)+(F137-E137)-#REF!,IF(AND(H137="Déplacement",N137="Arrivée Chine",B137&gt;#REF!),(D137-C137)+(F137-E137)-#REF!,IF(AND(H137="Déplacement",((D137-C137)+(F137-E137))&lt;I137),I137,IF(AND(H137="Déplacement",N137="Arrivée Chine",B137&lt;#REF!),(D137-C137)+(F137-E137)-#REF!,IF(AND(H137="Déplacement",N137="Retour Chine",B137&gt;=#REF!,B137&lt;=#REF!),(D137-C137)+(F137-E137)+#REF!,IF(AND(H137="Déplacement",N137="Retour Chine",B137&gt;#REF!,B137&lt;#REF!),(D137-C137)+(F137-E137)+#REF!,IF(AND(H137="Déplacement",N137="Retour Chine",B137&gt;#REF!),(D137-C137)+(F137-E137)+#REF!,IF(AND(H137="Déplacement",((D137-C137)+(F137-E137))&lt;I137),I137,IF(AND(H137="Déplacement",N137="Retour Chine",B137&lt;#REF!),(D137-C137)+(F137-E137)+#REF!,(D137-C137)+(F137-E137))))))))))))</f>
        <v>#REF!</v>
      </c>
      <c r="K137" s="147" t="e">
        <f>IF(L137&gt;0,#REF!-L137,0)</f>
        <v>#REF!</v>
      </c>
      <c r="L137" s="148" t="e">
        <f>IF(OR(H137="Recup"),#REF!-J137,#REF!)</f>
        <v>#REF!</v>
      </c>
      <c r="M137" s="199"/>
      <c r="N137" s="200"/>
      <c r="O137" s="149" t="e">
        <f t="shared" si="7"/>
        <v>#REF!</v>
      </c>
      <c r="P137" s="150" t="str">
        <f t="shared" si="8"/>
        <v/>
      </c>
      <c r="Q137" s="361"/>
      <c r="R137" s="381"/>
      <c r="S137" s="201"/>
      <c r="T137" s="384"/>
      <c r="U137" s="386"/>
      <c r="V137" s="97" t="s">
        <v>52</v>
      </c>
      <c r="W137" s="98" t="e">
        <f>IF(AND(G136="",(Y137-35)&gt;0),(Y137-35-W138-W139),IF(AND(G136="Enceinte",(Y137-35)&gt;0),(Y137-35-W138-W139),0))</f>
        <v>#REF!</v>
      </c>
      <c r="X137" s="99" t="s">
        <v>35</v>
      </c>
      <c r="Y137" s="100" t="e">
        <f>(SUM(J136:J142))*24-(SUM(O136:O142))*24</f>
        <v>#REF!</v>
      </c>
      <c r="Z137" s="101">
        <f>SUM(P136:P142)</f>
        <v>0</v>
      </c>
      <c r="AA137" s="41"/>
      <c r="AB137" s="394" t="s">
        <v>70</v>
      </c>
      <c r="AC137" s="392" t="e">
        <f>Y121+Y128+Y135+Y142</f>
        <v>#REF!</v>
      </c>
    </row>
    <row r="138" spans="1:29" ht="15.75" hidden="1" thickBot="1" x14ac:dyDescent="0.3">
      <c r="A138" s="143" t="s">
        <v>53</v>
      </c>
      <c r="B138" s="144">
        <v>43215</v>
      </c>
      <c r="C138" s="195"/>
      <c r="D138" s="196"/>
      <c r="E138" s="196"/>
      <c r="F138" s="197"/>
      <c r="G138" s="378"/>
      <c r="H138" s="198" t="s">
        <v>44</v>
      </c>
      <c r="I138" s="146" t="e">
        <f>IF(H138="Normal",#REF!,IF(H138="Recup",#REF!,IF(H138="CP journée",#REF!,IF(H138="Enceinte",#REF!,IF(H138="temps partiel",#REF!,IF(H138="Sans solde",#REF!,IF(H138="Arrêt",#REF!,IF(H138="CP matin",#REF!,IF(H138="Déplacement",#REF!,IF(H138="CP Après-midi",#REF!,IF(H138="Férié",#REF!,IF(H138="Maternité",#REF!,0))))))))))))</f>
        <v>#REF!</v>
      </c>
      <c r="J138" s="145" t="e">
        <f>IF(H138="Demi CP",I138,IF(AND(H138="Déplacement",N138="Arrivée Chine",B138&gt;=#REF!,B138&lt;=#REF!),(D138-C138)+(F138-E138)-#REF!,IF(AND(H138="Déplacement",N138="Arrivée Chine",B138&gt;#REF!,B138&lt;#REF!),(D138-C138)+(F138-E138)-#REF!,IF(AND(H138="Déplacement",N138="Arrivée Chine",B138&gt;#REF!),(D138-C138)+(F138-E138)-#REF!,IF(AND(H138="Déplacement",((D138-C138)+(F138-E138))&lt;I138),I138,IF(AND(H138="Déplacement",N138="Arrivée Chine",B138&lt;#REF!),(D138-C138)+(F138-E138)-#REF!,IF(AND(H138="Déplacement",N138="Retour Chine",B138&gt;=#REF!,B138&lt;=#REF!),(D138-C138)+(F138-E138)+#REF!,IF(AND(H138="Déplacement",N138="Retour Chine",B138&gt;#REF!,B138&lt;#REF!),(D138-C138)+(F138-E138)+#REF!,IF(AND(H138="Déplacement",N138="Retour Chine",B138&gt;#REF!),(D138-C138)+(F138-E138)+#REF!,IF(AND(H138="Déplacement",((D138-C138)+(F138-E138))&lt;I138),I138,IF(AND(H138="Déplacement",N138="Retour Chine",B138&lt;#REF!),(D138-C138)+(F138-E138)+#REF!,(D138-C138)+(F138-E138))))))))))))</f>
        <v>#REF!</v>
      </c>
      <c r="K138" s="153" t="e">
        <f>IF(L138&gt;0,#REF!-L138,0)</f>
        <v>#REF!</v>
      </c>
      <c r="L138" s="154" t="e">
        <f>IF(OR(H138="Recup"),#REF!-J138,#REF!)</f>
        <v>#REF!</v>
      </c>
      <c r="M138" s="199"/>
      <c r="N138" s="200"/>
      <c r="O138" s="149" t="e">
        <f t="shared" si="7"/>
        <v>#REF!</v>
      </c>
      <c r="P138" s="150" t="str">
        <f t="shared" si="8"/>
        <v/>
      </c>
      <c r="Q138" s="361"/>
      <c r="R138" s="381"/>
      <c r="S138" s="201"/>
      <c r="T138" s="384"/>
      <c r="U138" s="386"/>
      <c r="V138" s="104">
        <v>0.5</v>
      </c>
      <c r="W138" s="98" t="e">
        <f>IF((Y137-43)&lt;0,0,(Y137-43))</f>
        <v>#REF!</v>
      </c>
      <c r="X138" s="105" t="s">
        <v>54</v>
      </c>
      <c r="Y138" s="106" t="e">
        <f>(Y137-Y136)-J142*24</f>
        <v>#REF!</v>
      </c>
      <c r="Z138" s="107" t="s">
        <v>55</v>
      </c>
      <c r="AA138" s="41"/>
      <c r="AB138" s="395"/>
      <c r="AC138" s="393"/>
    </row>
    <row r="139" spans="1:29" ht="15.75" hidden="1" thickBot="1" x14ac:dyDescent="0.3">
      <c r="A139" s="143" t="s">
        <v>56</v>
      </c>
      <c r="B139" s="144">
        <v>43216</v>
      </c>
      <c r="C139" s="195"/>
      <c r="D139" s="196"/>
      <c r="E139" s="196"/>
      <c r="F139" s="197"/>
      <c r="G139" s="378"/>
      <c r="H139" s="202" t="s">
        <v>44</v>
      </c>
      <c r="I139" s="146" t="e">
        <f>IF(H139="Normal",#REF!,IF(H139="Recup",#REF!,IF(H139="CP journée",#REF!,IF(H139="Enceinte",#REF!,IF(H139="temps partiel",#REF!,IF(H139="Sans solde",#REF!,IF(H139="Arrêt",#REF!,IF(H139="CP matin",#REF!,IF(H139="Déplacement",#REF!,IF(H139="CP Après-midi",#REF!,IF(H139="Férié",#REF!,IF(H139="Maternité",#REF!,0))))))))))))</f>
        <v>#REF!</v>
      </c>
      <c r="J139" s="145" t="e">
        <f>IF(H139="Demi CP",I139,IF(AND(H139="Déplacement",N139="Arrivée Chine",B139&gt;=#REF!,B139&lt;=#REF!),(D139-C139)+(F139-E139)-#REF!,IF(AND(H139="Déplacement",N139="Arrivée Chine",B139&gt;#REF!,B139&lt;#REF!),(D139-C139)+(F139-E139)-#REF!,IF(AND(H139="Déplacement",N139="Arrivée Chine",B139&gt;#REF!),(D139-C139)+(F139-E139)-#REF!,IF(AND(H139="Déplacement",((D139-C139)+(F139-E139))&lt;I139),I139,IF(AND(H139="Déplacement",N139="Arrivée Chine",B139&lt;#REF!),(D139-C139)+(F139-E139)-#REF!,IF(AND(H139="Déplacement",N139="Retour Chine",B139&gt;=#REF!,B139&lt;=#REF!),(D139-C139)+(F139-E139)+#REF!,IF(AND(H139="Déplacement",N139="Retour Chine",B139&gt;#REF!,B139&lt;#REF!),(D139-C139)+(F139-E139)+#REF!,IF(AND(H139="Déplacement",N139="Retour Chine",B139&gt;#REF!),(D139-C139)+(F139-E139)+#REF!,IF(AND(H139="Déplacement",((D139-C139)+(F139-E139))&lt;I139),I139,IF(AND(H139="Déplacement",N139="Retour Chine",B139&lt;#REF!),(D139-C139)+(F139-E139)+#REF!,(D139-C139)+(F139-E139))))))))))))</f>
        <v>#REF!</v>
      </c>
      <c r="K139" s="156" t="e">
        <f>IF(L139&gt;0,#REF!-L139,0)</f>
        <v>#REF!</v>
      </c>
      <c r="L139" s="157" t="e">
        <f>IF(OR(H139="Recup"),#REF!-J139,#REF!)</f>
        <v>#REF!</v>
      </c>
      <c r="M139" s="199"/>
      <c r="N139" s="200"/>
      <c r="O139" s="149" t="e">
        <f t="shared" si="7"/>
        <v>#REF!</v>
      </c>
      <c r="P139" s="150" t="str">
        <f t="shared" si="8"/>
        <v/>
      </c>
      <c r="Q139" s="361"/>
      <c r="R139" s="381"/>
      <c r="S139" s="201"/>
      <c r="T139" s="384"/>
      <c r="U139" s="386"/>
      <c r="V139" s="110">
        <v>1</v>
      </c>
      <c r="W139" s="98" t="e">
        <f>IF(M142="",J142*24,0)</f>
        <v>#REF!</v>
      </c>
      <c r="X139" s="111" t="s">
        <v>57</v>
      </c>
      <c r="Y139" s="112">
        <f>COUNTIF(H136:H140,"Arrêt")</f>
        <v>0</v>
      </c>
      <c r="Z139" s="107">
        <f>COUNTIF(H136:H140,"Férié")</f>
        <v>0</v>
      </c>
      <c r="AA139" s="41"/>
      <c r="AB139" s="41"/>
      <c r="AC139" s="41"/>
    </row>
    <row r="140" spans="1:29" ht="15.75" hidden="1" thickBot="1" x14ac:dyDescent="0.3">
      <c r="A140" s="143" t="s">
        <v>58</v>
      </c>
      <c r="B140" s="144">
        <v>43217</v>
      </c>
      <c r="C140" s="195"/>
      <c r="D140" s="196"/>
      <c r="E140" s="196"/>
      <c r="F140" s="197"/>
      <c r="G140" s="378"/>
      <c r="H140" s="198" t="s">
        <v>44</v>
      </c>
      <c r="I140" s="146" t="e">
        <f>IF(H140="Normal",#REF!,IF(H140="Recup",#REF!,IF(H140="CP journée",#REF!,IF(H140="Enceinte",#REF!,IF(H140="temps partiel",#REF!,IF(H140="Sans solde",#REF!,IF(H140="Arrêt",#REF!,IF(H140="CP matin",#REF!,IF(H140="Déplacement",#REF!,IF(H140="CP Après-midi",#REF!,IF(H140="Férié",#REF!,IF(H140="Maternité",#REF!,0))))))))))))</f>
        <v>#REF!</v>
      </c>
      <c r="J140" s="145" t="e">
        <f>IF(H140="Demi CP",I140,IF(AND(H140="Déplacement",N140="Arrivée Chine",B140&gt;=#REF!,B140&lt;=#REF!),(D140-C140)+(F140-E140)-#REF!,IF(AND(H140="Déplacement",N140="Arrivée Chine",B140&gt;#REF!,B140&lt;#REF!),(D140-C140)+(F140-E140)-#REF!,IF(AND(H140="Déplacement",N140="Arrivée Chine",B140&gt;#REF!),(D140-C140)+(F140-E140)-#REF!,IF(AND(H140="Déplacement",((D140-C140)+(F140-E140))&lt;I140),I140,IF(AND(H140="Déplacement",N140="Arrivée Chine",B140&lt;#REF!),(D140-C140)+(F140-E140)-#REF!,IF(AND(H140="Déplacement",N140="Retour Chine",B140&gt;=#REF!,B140&lt;=#REF!),(D140-C140)+(F140-E140)+#REF!,IF(AND(H140="Déplacement",N140="Retour Chine",B140&gt;#REF!,B140&lt;#REF!),(D140-C140)+(F140-E140)+#REF!,IF(AND(H140="Déplacement",N140="Retour Chine",B140&gt;#REF!),(D140-C140)+(F140-E140)+#REF!,IF(AND(H140="Déplacement",((D140-C140)+(F140-E140))&lt;I140),I140,IF(AND(H140="Déplacement",N140="Retour Chine",B140&lt;#REF!),(D140-C140)+(F140-E140)+#REF!,(D140-C140)+(F140-E140))))))))))))</f>
        <v>#REF!</v>
      </c>
      <c r="K140" s="153" t="e">
        <f>IF(L140&gt;0,#REF!-L140,0)</f>
        <v>#REF!</v>
      </c>
      <c r="L140" s="154" t="e">
        <f>IF(OR(H140="Recup"),#REF!-J140,#REF!)</f>
        <v>#REF!</v>
      </c>
      <c r="M140" s="199"/>
      <c r="N140" s="200"/>
      <c r="O140" s="149" t="e">
        <f t="shared" si="7"/>
        <v>#REF!</v>
      </c>
      <c r="P140" s="150" t="str">
        <f t="shared" si="8"/>
        <v/>
      </c>
      <c r="Q140" s="361"/>
      <c r="R140" s="381"/>
      <c r="S140" s="201"/>
      <c r="T140" s="384"/>
      <c r="U140" s="386"/>
      <c r="V140" s="113" t="s">
        <v>3</v>
      </c>
      <c r="W140" s="114" t="e">
        <f>IF(G136="Enceinte",(SUM(L136:L140))-COUNTIF(H136:H140,"Recup")*#REF!,SUM(L136:L140))</f>
        <v>#REF!</v>
      </c>
      <c r="X140" s="115" t="s">
        <v>59</v>
      </c>
      <c r="Y140" s="116">
        <f>COUNTIF(H136:H140,"sans solde")</f>
        <v>0</v>
      </c>
      <c r="Z140" s="328" t="s">
        <v>148</v>
      </c>
      <c r="AA140" s="41"/>
      <c r="AB140" s="41"/>
      <c r="AC140" s="41"/>
    </row>
    <row r="141" spans="1:29" ht="15.75" hidden="1" thickBot="1" x14ac:dyDescent="0.3">
      <c r="A141" s="143" t="s">
        <v>60</v>
      </c>
      <c r="B141" s="144">
        <v>43218</v>
      </c>
      <c r="C141" s="203"/>
      <c r="D141" s="204"/>
      <c r="E141" s="204"/>
      <c r="F141" s="205"/>
      <c r="G141" s="378"/>
      <c r="H141" s="206"/>
      <c r="I141" s="146">
        <f>IF(H141="Normal",#REF!,IF(H141="Recup",#REF!,IF(H141="CP journée",#REF!,IF(H141="Enceinte",#REF!,IF(H141="temps partiel",#REF!,IF(H141="Sans solde",#REF!,IF(H141="Arrêt",#REF!,IF(H141="CP matin",#REF!,IF(H141="Déplacement",#REF!,IF(H141="CP Après-midi",#REF!,IF(H141="Férié",#REF!,IF(H141="Maternité",#REF!,0))))))))))))</f>
        <v>0</v>
      </c>
      <c r="J141" s="145" t="e">
        <f>IF(H141="Demi CP",I141,IF(AND(H141="Déplacement",N141="Arrivée Chine",B141&gt;=#REF!,B141&lt;=#REF!),(D141-C141)+(F141-E141)-#REF!,IF(AND(H141="Déplacement",N141="Arrivée Chine",B141&gt;#REF!,B141&lt;#REF!),(D141-C141)+(F141-E141)-#REF!,IF(AND(H141="Déplacement",N141="Arrivée Chine",B141&gt;#REF!),(D141-C141)+(F141-E141)-#REF!,IF(AND(H141="Déplacement",((D141-C141)+(F141-E141))&lt;I141),I141,IF(AND(H141="Déplacement",N141="Arrivée Chine",B141&lt;#REF!),(D141-C141)+(F141-E141)-#REF!,IF(AND(H141="Déplacement",N141="Retour Chine",B141&gt;=#REF!,B141&lt;=#REF!),(D141-C141)+(F141-E141)+#REF!,IF(AND(H141="Déplacement",N141="Retour Chine",B141&gt;#REF!,B141&lt;#REF!),(D141-C141)+(F141-E141)+#REF!,IF(AND(H141="Déplacement",N141="Retour Chine",B141&gt;#REF!),(D141-C141)+(F141-E141)+#REF!,IF(AND(H141="Déplacement",((D141-C141)+(F141-E141))&lt;I141),I141,IF(AND(H141="Déplacement",N141="Retour Chine",B141&lt;#REF!),(D141-C141)+(F141-E141)+#REF!,(D141-C141)+(F141-E141))))))))))))</f>
        <v>#REF!</v>
      </c>
      <c r="K141" s="161" t="e">
        <f>IF(L141&gt;0,#REF!-L141,0)</f>
        <v>#REF!</v>
      </c>
      <c r="L141" s="162" t="e">
        <f>IF(OR(H141="Recup"),#REF!-J141,#REF!)</f>
        <v>#REF!</v>
      </c>
      <c r="M141" s="199"/>
      <c r="N141" s="200"/>
      <c r="O141" s="149" t="e">
        <f t="shared" si="7"/>
        <v>#REF!</v>
      </c>
      <c r="P141" s="150" t="str">
        <f t="shared" si="8"/>
        <v/>
      </c>
      <c r="Q141" s="361"/>
      <c r="R141" s="381"/>
      <c r="S141" s="201"/>
      <c r="T141" s="384"/>
      <c r="U141" s="386"/>
      <c r="V141" s="119" t="s">
        <v>61</v>
      </c>
      <c r="W141" s="120" t="e">
        <f>IF(AND(G136="Temps partiel",Y138&gt;0),Y138-W142-W138-W139,0)</f>
        <v>#REF!</v>
      </c>
      <c r="X141" s="121" t="s">
        <v>62</v>
      </c>
      <c r="Y141" s="122">
        <f>COUNTIF(H136:H140,"CP journée")+(COUNTIF(H136:H140,"CP matin"))/2+(COUNTIF(H136:H140,"CP Après-midi"))/2</f>
        <v>0</v>
      </c>
      <c r="Z141" s="329"/>
      <c r="AA141" s="41"/>
      <c r="AB141" s="41"/>
      <c r="AC141" s="41"/>
    </row>
    <row r="142" spans="1:29" ht="15.75" hidden="1" thickBot="1" x14ac:dyDescent="0.3">
      <c r="A142" s="164" t="s">
        <v>64</v>
      </c>
      <c r="B142" s="165">
        <v>43219</v>
      </c>
      <c r="C142" s="207"/>
      <c r="D142" s="208"/>
      <c r="E142" s="208"/>
      <c r="F142" s="209"/>
      <c r="G142" s="379"/>
      <c r="H142" s="210"/>
      <c r="I142" s="166">
        <f>IF(H142="Normal",#REF!,IF(H142="Recup",#REF!,IF(H142="CP journée",#REF!,IF(H142="Enceinte",#REF!,IF(H142="temps partiel",#REF!,IF(H142="Sans solde",#REF!,IF(H142="Arrêt",#REF!,IF(H142="CP matin",#REF!,IF(H142="Déplacement",#REF!,IF(H142="CP Après-midi",#REF!,IF(H142="Férié",#REF!,IF(H142="Maternité",#REF!,0))))))))))))</f>
        <v>0</v>
      </c>
      <c r="J142" s="167" t="e">
        <f>IF(H142="Demi CP",I142,IF(AND(H142="Déplacement",N142="Arrivée Chine",B142&gt;=#REF!,B142&lt;=#REF!),(D142-C142)+(F142-E142)-#REF!,IF(AND(H142="Déplacement",N142="Arrivée Chine",B142&gt;#REF!,B142&lt;#REF!),(D142-C142)+(F142-E142)-#REF!,IF(AND(H142="Déplacement",N142="Arrivée Chine",B142&gt;#REF!),(D142-C142)+(F142-E142)-#REF!,IF(AND(H142="Déplacement",((D142-C142)+(F142-E142))&lt;I142),I142,IF(AND(H142="Déplacement",N142="Arrivée Chine",B142&lt;#REF!),(D142-C142)+(F142-E142)-#REF!,IF(AND(H142="Déplacement",N142="Retour Chine",B142&gt;=#REF!,B142&lt;=#REF!),(D142-C142)+(F142-E142)+#REF!,IF(AND(H142="Déplacement",N142="Retour Chine",B142&gt;#REF!,B142&lt;#REF!),(D142-C142)+(F142-E142)+#REF!,IF(AND(H142="Déplacement",N142="Retour Chine",B142&gt;#REF!),(D142-C142)+(F142-E142)+#REF!,IF(AND(H142="Déplacement",((D142-C142)+(F142-E142))&lt;I142),I142,IF(AND(H142="Déplacement",N142="Retour Chine",B142&lt;#REF!),(D142-C142)+(F142-E142)+#REF!,(D142-C142)+(F142-E142))))))))))))</f>
        <v>#REF!</v>
      </c>
      <c r="K142" s="168" t="e">
        <f>IF(L142&gt;0,#REF!-L142,0)</f>
        <v>#REF!</v>
      </c>
      <c r="L142" s="169" t="e">
        <f>IF(OR(H142="Recup"),#REF!-J142,#REF!)</f>
        <v>#REF!</v>
      </c>
      <c r="M142" s="211"/>
      <c r="N142" s="212"/>
      <c r="O142" s="170" t="e">
        <f t="shared" si="7"/>
        <v>#REF!</v>
      </c>
      <c r="P142" s="171" t="str">
        <f t="shared" si="8"/>
        <v/>
      </c>
      <c r="Q142" s="362"/>
      <c r="R142" s="382"/>
      <c r="S142" s="213"/>
      <c r="T142" s="384"/>
      <c r="U142" s="387"/>
      <c r="V142" s="129" t="s">
        <v>65</v>
      </c>
      <c r="W142" s="130" t="e">
        <f>IF(AND(G136="Temps partiel",Y138&gt;3),Y138-3-W138-W139,0)</f>
        <v>#REF!</v>
      </c>
      <c r="X142" s="131" t="s">
        <v>66</v>
      </c>
      <c r="Y142" s="132" t="e">
        <f>W136+(W137*1.25)+(W138*1.5)+(W139*2)+(W141*1.1)+(W142*1.25)</f>
        <v>#REF!</v>
      </c>
      <c r="Z142" s="294" t="e">
        <f>IF(SUM(J136:J142)*24-SUM(I136:I142)*24&lt;0,(SUM(J136:J142)*24-SUM(I136:I142)*24),0)</f>
        <v>#REF!</v>
      </c>
      <c r="AA142" s="41"/>
      <c r="AB142" s="41"/>
      <c r="AC142" s="41"/>
    </row>
    <row r="143" spans="1:29" ht="45.75" hidden="1" thickBot="1" x14ac:dyDescent="0.3">
      <c r="A143" s="173" t="s">
        <v>43</v>
      </c>
      <c r="B143" s="134">
        <v>43220</v>
      </c>
      <c r="C143" s="188"/>
      <c r="D143" s="189"/>
      <c r="E143" s="189"/>
      <c r="F143" s="190"/>
      <c r="G143" s="377"/>
      <c r="H143" s="191" t="s">
        <v>44</v>
      </c>
      <c r="I143" s="136" t="e">
        <f>IF(H143="Normal",#REF!,IF(H143="Recup",#REF!,IF(H143="CP journée",#REF!,IF(H143="Enceinte",#REF!,IF(H143="temps partiel",#REF!,IF(H143="Sans solde",#REF!,IF(H143="Arrêt",#REF!,IF(H143="CP matin",#REF!,IF(H143="Déplacement",#REF!,IF(H143="CP Après-midi",#REF!,IF(H143="Férié",#REF!,IF(H143="Maternité",#REF!,0))))))))))))</f>
        <v>#REF!</v>
      </c>
      <c r="J143" s="135" t="e">
        <f>IF(H143="Demi CP",I143,IF(AND(H143="Déplacement",N143="Arrivée Chine",B143&gt;=#REF!,B143&lt;=#REF!),(D143-C143)+(F143-E143)-#REF!,IF(AND(H143="Déplacement",N143="Arrivée Chine",B143&gt;#REF!,B143&lt;#REF!),(D143-C143)+(F143-E143)-#REF!,IF(AND(H143="Déplacement",N143="Arrivée Chine",B143&gt;#REF!),(D143-C143)+(F143-E143)-#REF!,IF(AND(H143="Déplacement",((D143-C143)+(F143-E143))&lt;I143),I143,IF(AND(H143="Déplacement",N143="Arrivée Chine",B143&lt;#REF!),(D143-C143)+(F143-E143)-#REF!,IF(AND(H143="Déplacement",N143="Retour Chine",B143&gt;=#REF!,B143&lt;=#REF!),(D143-C143)+(F143-E143)+#REF!,IF(AND(H143="Déplacement",N143="Retour Chine",B143&gt;#REF!,B143&lt;#REF!),(D143-C143)+(F143-E143)+#REF!,IF(AND(H143="Déplacement",N143="Retour Chine",B143&gt;#REF!),(D143-C143)+(F143-E143)+#REF!,IF(AND(H143="Déplacement",((D143-C143)+(F143-E143))&lt;I143),I143,IF(AND(H143="Déplacement",N143="Retour Chine",B143&lt;#REF!),(D143-C143)+(F143-E143)+#REF!,(D143-C143)+(F143-E143))))))))))))</f>
        <v>#REF!</v>
      </c>
      <c r="K143" s="137" t="e">
        <f>IF(L143&gt;0,#REF!-L143,0)</f>
        <v>#REF!</v>
      </c>
      <c r="L143" s="138" t="e">
        <f>IF(OR(H143="Recup"),#REF!-J143,#REF!)</f>
        <v>#REF!</v>
      </c>
      <c r="M143" s="192"/>
      <c r="N143" s="193"/>
      <c r="O143" s="139" t="e">
        <f t="shared" si="7"/>
        <v>#REF!</v>
      </c>
      <c r="P143" s="140" t="str">
        <f t="shared" si="8"/>
        <v/>
      </c>
      <c r="Q143" s="391" t="s">
        <v>45</v>
      </c>
      <c r="R143" s="380" t="s">
        <v>46</v>
      </c>
      <c r="S143" s="194"/>
      <c r="T143" s="383" t="s">
        <v>90</v>
      </c>
      <c r="U143" s="385" t="s">
        <v>91</v>
      </c>
      <c r="V143" s="86" t="s">
        <v>49</v>
      </c>
      <c r="W143" s="87" t="e">
        <f>IF(AND(G143="",(Y145)&gt;0),Y145-W144-W145,IF(AND(G143="Enceinte",(Y145)&gt;0),Y145-W144-W145,0))</f>
        <v>#REF!</v>
      </c>
      <c r="X143" s="88" t="s">
        <v>34</v>
      </c>
      <c r="Y143" s="89" t="e">
        <f>(SUM(I143:I147)*24+SUM(K143:K147)*24)</f>
        <v>#REF!</v>
      </c>
      <c r="Z143" s="90" t="s">
        <v>50</v>
      </c>
      <c r="AA143" s="41"/>
      <c r="AB143" s="41"/>
      <c r="AC143" s="41"/>
    </row>
    <row r="144" spans="1:29" ht="15.75" hidden="1" thickBot="1" x14ac:dyDescent="0.3">
      <c r="A144" s="143" t="s">
        <v>51</v>
      </c>
      <c r="B144" s="144">
        <v>43221</v>
      </c>
      <c r="C144" s="195"/>
      <c r="D144" s="196"/>
      <c r="E144" s="196"/>
      <c r="F144" s="197"/>
      <c r="G144" s="378"/>
      <c r="H144" s="198" t="s">
        <v>44</v>
      </c>
      <c r="I144" s="146" t="e">
        <f>IF(H144="Normal",#REF!,IF(H144="Recup",#REF!,IF(H144="CP journée",#REF!,IF(H144="Enceinte",#REF!,IF(H144="temps partiel",#REF!,IF(H144="Sans solde",#REF!,IF(H144="Arrêt",#REF!,IF(H144="CP matin",#REF!,IF(H144="Déplacement",#REF!,IF(H144="CP Après-midi",#REF!,IF(H144="Férié",#REF!,IF(H144="Maternité",#REF!,0))))))))))))</f>
        <v>#REF!</v>
      </c>
      <c r="J144" s="145" t="e">
        <f>IF(H144="Demi CP",I144,IF(AND(H144="Déplacement",N144="Arrivée Chine",B144&gt;=#REF!,B144&lt;=#REF!),(D144-C144)+(F144-E144)-#REF!,IF(AND(H144="Déplacement",N144="Arrivée Chine",B144&gt;#REF!,B144&lt;#REF!),(D144-C144)+(F144-E144)-#REF!,IF(AND(H144="Déplacement",N144="Arrivée Chine",B144&gt;#REF!),(D144-C144)+(F144-E144)-#REF!,IF(AND(H144="Déplacement",((D144-C144)+(F144-E144))&lt;I144),I144,IF(AND(H144="Déplacement",N144="Arrivée Chine",B144&lt;#REF!),(D144-C144)+(F144-E144)-#REF!,IF(AND(H144="Déplacement",N144="Retour Chine",B144&gt;=#REF!,B144&lt;=#REF!),(D144-C144)+(F144-E144)+#REF!,IF(AND(H144="Déplacement",N144="Retour Chine",B144&gt;#REF!,B144&lt;#REF!),(D144-C144)+(F144-E144)+#REF!,IF(AND(H144="Déplacement",N144="Retour Chine",B144&gt;#REF!),(D144-C144)+(F144-E144)+#REF!,IF(AND(H144="Déplacement",((D144-C144)+(F144-E144))&lt;I144),I144,IF(AND(H144="Déplacement",N144="Retour Chine",B144&lt;#REF!),(D144-C144)+(F144-E144)+#REF!,(D144-C144)+(F144-E144))))))))))))</f>
        <v>#REF!</v>
      </c>
      <c r="K144" s="147" t="e">
        <f>IF(L144&gt;0,#REF!-L144,0)</f>
        <v>#REF!</v>
      </c>
      <c r="L144" s="148" t="e">
        <f>IF(OR(H144="Recup"),#REF!-J144,#REF!)</f>
        <v>#REF!</v>
      </c>
      <c r="M144" s="199"/>
      <c r="N144" s="200"/>
      <c r="O144" s="149" t="e">
        <f t="shared" si="7"/>
        <v>#REF!</v>
      </c>
      <c r="P144" s="150" t="str">
        <f t="shared" si="8"/>
        <v/>
      </c>
      <c r="Q144" s="361"/>
      <c r="R144" s="381"/>
      <c r="S144" s="201"/>
      <c r="T144" s="384"/>
      <c r="U144" s="386"/>
      <c r="V144" s="97" t="s">
        <v>52</v>
      </c>
      <c r="W144" s="98" t="e">
        <f>IF(AND(G143="",(Y144-35)&gt;0),(Y144-35-W145-W146),IF(AND(G143="Enceinte",(Y144-35)&gt;0),(Y144-35-W145-W146),0))</f>
        <v>#REF!</v>
      </c>
      <c r="X144" s="99" t="s">
        <v>35</v>
      </c>
      <c r="Y144" s="100" t="e">
        <f>(SUM(J143:J149))*24-(SUM(O143:O149))*24</f>
        <v>#REF!</v>
      </c>
      <c r="Z144" s="101">
        <f>SUM(P143:P149)</f>
        <v>0</v>
      </c>
      <c r="AA144" s="41"/>
      <c r="AB144" s="41"/>
      <c r="AC144" s="41"/>
    </row>
    <row r="145" spans="1:29" ht="15.75" hidden="1" thickBot="1" x14ac:dyDescent="0.3">
      <c r="A145" s="143" t="s">
        <v>53</v>
      </c>
      <c r="B145" s="144">
        <v>43222</v>
      </c>
      <c r="C145" s="195"/>
      <c r="D145" s="196"/>
      <c r="E145" s="196"/>
      <c r="F145" s="197"/>
      <c r="G145" s="378"/>
      <c r="H145" s="198" t="s">
        <v>44</v>
      </c>
      <c r="I145" s="146" t="e">
        <f>IF(H145="Normal",#REF!,IF(H145="Recup",#REF!,IF(H145="CP journée",#REF!,IF(H145="Enceinte",#REF!,IF(H145="temps partiel",#REF!,IF(H145="Sans solde",#REF!,IF(H145="Arrêt",#REF!,IF(H145="CP matin",#REF!,IF(H145="Déplacement",#REF!,IF(H145="CP Après-midi",#REF!,IF(H145="Férié",#REF!,IF(H145="Maternité",#REF!,0))))))))))))</f>
        <v>#REF!</v>
      </c>
      <c r="J145" s="145" t="e">
        <f>IF(H145="Demi CP",I145,IF(AND(H145="Déplacement",N145="Arrivée Chine",B145&gt;=#REF!,B145&lt;=#REF!),(D145-C145)+(F145-E145)-#REF!,IF(AND(H145="Déplacement",N145="Arrivée Chine",B145&gt;#REF!,B145&lt;#REF!),(D145-C145)+(F145-E145)-#REF!,IF(AND(H145="Déplacement",N145="Arrivée Chine",B145&gt;#REF!),(D145-C145)+(F145-E145)-#REF!,IF(AND(H145="Déplacement",((D145-C145)+(F145-E145))&lt;I145),I145,IF(AND(H145="Déplacement",N145="Arrivée Chine",B145&lt;#REF!),(D145-C145)+(F145-E145)-#REF!,IF(AND(H145="Déplacement",N145="Retour Chine",B145&gt;=#REF!,B145&lt;=#REF!),(D145-C145)+(F145-E145)+#REF!,IF(AND(H145="Déplacement",N145="Retour Chine",B145&gt;#REF!,B145&lt;#REF!),(D145-C145)+(F145-E145)+#REF!,IF(AND(H145="Déplacement",N145="Retour Chine",B145&gt;#REF!),(D145-C145)+(F145-E145)+#REF!,IF(AND(H145="Déplacement",((D145-C145)+(F145-E145))&lt;I145),I145,IF(AND(H145="Déplacement",N145="Retour Chine",B145&lt;#REF!),(D145-C145)+(F145-E145)+#REF!,(D145-C145)+(F145-E145))))))))))))</f>
        <v>#REF!</v>
      </c>
      <c r="K145" s="153" t="e">
        <f>IF(L145&gt;0,#REF!-L145,0)</f>
        <v>#REF!</v>
      </c>
      <c r="L145" s="154" t="e">
        <f>IF(OR(H145="Recup"),#REF!-J145,#REF!)</f>
        <v>#REF!</v>
      </c>
      <c r="M145" s="199"/>
      <c r="N145" s="200"/>
      <c r="O145" s="149" t="e">
        <f t="shared" si="7"/>
        <v>#REF!</v>
      </c>
      <c r="P145" s="150" t="str">
        <f t="shared" si="8"/>
        <v/>
      </c>
      <c r="Q145" s="361"/>
      <c r="R145" s="381"/>
      <c r="S145" s="201"/>
      <c r="T145" s="384"/>
      <c r="U145" s="386"/>
      <c r="V145" s="104">
        <v>0.5</v>
      </c>
      <c r="W145" s="98" t="e">
        <f>IF((Y144-43)&lt;0,0,(Y144-43))</f>
        <v>#REF!</v>
      </c>
      <c r="X145" s="105" t="s">
        <v>54</v>
      </c>
      <c r="Y145" s="106" t="e">
        <f>(Y144-Y143)-J149*24</f>
        <v>#REF!</v>
      </c>
      <c r="Z145" s="107" t="s">
        <v>55</v>
      </c>
      <c r="AA145" s="41"/>
      <c r="AB145" s="41"/>
      <c r="AC145" s="41"/>
    </row>
    <row r="146" spans="1:29" ht="15.75" hidden="1" thickBot="1" x14ac:dyDescent="0.3">
      <c r="A146" s="143" t="s">
        <v>56</v>
      </c>
      <c r="B146" s="144">
        <v>43223</v>
      </c>
      <c r="C146" s="195"/>
      <c r="D146" s="196"/>
      <c r="E146" s="196"/>
      <c r="F146" s="197"/>
      <c r="G146" s="378"/>
      <c r="H146" s="202" t="s">
        <v>44</v>
      </c>
      <c r="I146" s="146" t="e">
        <f>IF(H146="Normal",#REF!,IF(H146="Recup",#REF!,IF(H146="CP journée",#REF!,IF(H146="Enceinte",#REF!,IF(H146="temps partiel",#REF!,IF(H146="Sans solde",#REF!,IF(H146="Arrêt",#REF!,IF(H146="CP matin",#REF!,IF(H146="Déplacement",#REF!,IF(H146="CP Après-midi",#REF!,IF(H146="Férié",#REF!,IF(H146="Maternité",#REF!,0))))))))))))</f>
        <v>#REF!</v>
      </c>
      <c r="J146" s="145" t="e">
        <f>IF(H146="Demi CP",I146,IF(AND(H146="Déplacement",N146="Arrivée Chine",B146&gt;=#REF!,B146&lt;=#REF!),(D146-C146)+(F146-E146)-#REF!,IF(AND(H146="Déplacement",N146="Arrivée Chine",B146&gt;#REF!,B146&lt;#REF!),(D146-C146)+(F146-E146)-#REF!,IF(AND(H146="Déplacement",N146="Arrivée Chine",B146&gt;#REF!),(D146-C146)+(F146-E146)-#REF!,IF(AND(H146="Déplacement",((D146-C146)+(F146-E146))&lt;I146),I146,IF(AND(H146="Déplacement",N146="Arrivée Chine",B146&lt;#REF!),(D146-C146)+(F146-E146)-#REF!,IF(AND(H146="Déplacement",N146="Retour Chine",B146&gt;=#REF!,B146&lt;=#REF!),(D146-C146)+(F146-E146)+#REF!,IF(AND(H146="Déplacement",N146="Retour Chine",B146&gt;#REF!,B146&lt;#REF!),(D146-C146)+(F146-E146)+#REF!,IF(AND(H146="Déplacement",N146="Retour Chine",B146&gt;#REF!),(D146-C146)+(F146-E146)+#REF!,IF(AND(H146="Déplacement",((D146-C146)+(F146-E146))&lt;I146),I146,IF(AND(H146="Déplacement",N146="Retour Chine",B146&lt;#REF!),(D146-C146)+(F146-E146)+#REF!,(D146-C146)+(F146-E146))))))))))))</f>
        <v>#REF!</v>
      </c>
      <c r="K146" s="156" t="e">
        <f>IF(L146&gt;0,#REF!-L146,0)</f>
        <v>#REF!</v>
      </c>
      <c r="L146" s="157" t="e">
        <f>IF(OR(H146="Recup"),#REF!-J146,#REF!)</f>
        <v>#REF!</v>
      </c>
      <c r="M146" s="199"/>
      <c r="N146" s="200"/>
      <c r="O146" s="149" t="e">
        <f t="shared" si="7"/>
        <v>#REF!</v>
      </c>
      <c r="P146" s="150" t="str">
        <f t="shared" si="8"/>
        <v/>
      </c>
      <c r="Q146" s="361"/>
      <c r="R146" s="381"/>
      <c r="S146" s="201"/>
      <c r="T146" s="384"/>
      <c r="U146" s="386"/>
      <c r="V146" s="110">
        <v>1</v>
      </c>
      <c r="W146" s="98" t="e">
        <f>IF(M149="",J149*24,0)</f>
        <v>#REF!</v>
      </c>
      <c r="X146" s="111" t="s">
        <v>57</v>
      </c>
      <c r="Y146" s="112">
        <f>COUNTIF(H143:H147,"Arrêt")</f>
        <v>0</v>
      </c>
      <c r="Z146" s="107">
        <f>COUNTIF(H143:H147,"Férié")</f>
        <v>0</v>
      </c>
      <c r="AA146" s="41"/>
      <c r="AB146" s="41"/>
      <c r="AC146" s="41"/>
    </row>
    <row r="147" spans="1:29" ht="15.75" hidden="1" thickBot="1" x14ac:dyDescent="0.3">
      <c r="A147" s="143" t="s">
        <v>58</v>
      </c>
      <c r="B147" s="144">
        <v>43224</v>
      </c>
      <c r="C147" s="195"/>
      <c r="D147" s="196"/>
      <c r="E147" s="196"/>
      <c r="F147" s="197"/>
      <c r="G147" s="378"/>
      <c r="H147" s="198" t="s">
        <v>44</v>
      </c>
      <c r="I147" s="146" t="e">
        <f>IF(H147="Normal",#REF!,IF(H147="Recup",#REF!,IF(H147="CP journée",#REF!,IF(H147="Enceinte",#REF!,IF(H147="temps partiel",#REF!,IF(H147="Sans solde",#REF!,IF(H147="Arrêt",#REF!,IF(H147="CP matin",#REF!,IF(H147="Déplacement",#REF!,IF(H147="CP Après-midi",#REF!,IF(H147="Férié",#REF!,IF(H147="Maternité",#REF!,0))))))))))))</f>
        <v>#REF!</v>
      </c>
      <c r="J147" s="145" t="e">
        <f>IF(H147="Demi CP",I147,IF(AND(H147="Déplacement",N147="Arrivée Chine",B147&gt;=#REF!,B147&lt;=#REF!),(D147-C147)+(F147-E147)-#REF!,IF(AND(H147="Déplacement",N147="Arrivée Chine",B147&gt;#REF!,B147&lt;#REF!),(D147-C147)+(F147-E147)-#REF!,IF(AND(H147="Déplacement",N147="Arrivée Chine",B147&gt;#REF!),(D147-C147)+(F147-E147)-#REF!,IF(AND(H147="Déplacement",((D147-C147)+(F147-E147))&lt;I147),I147,IF(AND(H147="Déplacement",N147="Arrivée Chine",B147&lt;#REF!),(D147-C147)+(F147-E147)-#REF!,IF(AND(H147="Déplacement",N147="Retour Chine",B147&gt;=#REF!,B147&lt;=#REF!),(D147-C147)+(F147-E147)+#REF!,IF(AND(H147="Déplacement",N147="Retour Chine",B147&gt;#REF!,B147&lt;#REF!),(D147-C147)+(F147-E147)+#REF!,IF(AND(H147="Déplacement",N147="Retour Chine",B147&gt;#REF!),(D147-C147)+(F147-E147)+#REF!,IF(AND(H147="Déplacement",((D147-C147)+(F147-E147))&lt;I147),I147,IF(AND(H147="Déplacement",N147="Retour Chine",B147&lt;#REF!),(D147-C147)+(F147-E147)+#REF!,(D147-C147)+(F147-E147))))))))))))</f>
        <v>#REF!</v>
      </c>
      <c r="K147" s="153" t="e">
        <f>IF(L147&gt;0,#REF!-L147,0)</f>
        <v>#REF!</v>
      </c>
      <c r="L147" s="154" t="e">
        <f>IF(OR(H147="Recup"),#REF!-J147,#REF!)</f>
        <v>#REF!</v>
      </c>
      <c r="M147" s="199"/>
      <c r="N147" s="200"/>
      <c r="O147" s="149" t="e">
        <f t="shared" si="7"/>
        <v>#REF!</v>
      </c>
      <c r="P147" s="150" t="str">
        <f t="shared" si="8"/>
        <v/>
      </c>
      <c r="Q147" s="361"/>
      <c r="R147" s="381"/>
      <c r="S147" s="201"/>
      <c r="T147" s="384"/>
      <c r="U147" s="386"/>
      <c r="V147" s="113" t="s">
        <v>3</v>
      </c>
      <c r="W147" s="114" t="e">
        <f>IF(G143="Enceinte",(SUM(L143:L147))-COUNTIF(H143:H147,"Recup")*#REF!,SUM(L143:L147))</f>
        <v>#REF!</v>
      </c>
      <c r="X147" s="115" t="s">
        <v>59</v>
      </c>
      <c r="Y147" s="116">
        <f>COUNTIF(H143:H147,"sans solde")</f>
        <v>0</v>
      </c>
      <c r="Z147" s="328" t="s">
        <v>148</v>
      </c>
      <c r="AA147" s="41"/>
      <c r="AB147" s="41"/>
      <c r="AC147" s="41"/>
    </row>
    <row r="148" spans="1:29" ht="15.75" hidden="1" thickBot="1" x14ac:dyDescent="0.3">
      <c r="A148" s="143" t="s">
        <v>60</v>
      </c>
      <c r="B148" s="144">
        <v>43225</v>
      </c>
      <c r="C148" s="203"/>
      <c r="D148" s="204"/>
      <c r="E148" s="204"/>
      <c r="F148" s="205"/>
      <c r="G148" s="378"/>
      <c r="H148" s="206"/>
      <c r="I148" s="146">
        <f>IF(H148="Normal",#REF!,IF(H148="Recup",#REF!,IF(H148="CP journée",#REF!,IF(H148="Enceinte",#REF!,IF(H148="temps partiel",#REF!,IF(H148="Sans solde",#REF!,IF(H148="Arrêt",#REF!,IF(H148="CP matin",#REF!,IF(H148="Déplacement",#REF!,IF(H148="CP Après-midi",#REF!,IF(H148="Férié",#REF!,IF(H148="Maternité",#REF!,0))))))))))))</f>
        <v>0</v>
      </c>
      <c r="J148" s="145" t="e">
        <f>IF(H148="Demi CP",I148,IF(AND(H148="Déplacement",N148="Arrivée Chine",B148&gt;=#REF!,B148&lt;=#REF!),(D148-C148)+(F148-E148)-#REF!,IF(AND(H148="Déplacement",N148="Arrivée Chine",B148&gt;#REF!,B148&lt;#REF!),(D148-C148)+(F148-E148)-#REF!,IF(AND(H148="Déplacement",N148="Arrivée Chine",B148&gt;#REF!),(D148-C148)+(F148-E148)-#REF!,IF(AND(H148="Déplacement",((D148-C148)+(F148-E148))&lt;I148),I148,IF(AND(H148="Déplacement",N148="Arrivée Chine",B148&lt;#REF!),(D148-C148)+(F148-E148)-#REF!,IF(AND(H148="Déplacement",N148="Retour Chine",B148&gt;=#REF!,B148&lt;=#REF!),(D148-C148)+(F148-E148)+#REF!,IF(AND(H148="Déplacement",N148="Retour Chine",B148&gt;#REF!,B148&lt;#REF!),(D148-C148)+(F148-E148)+#REF!,IF(AND(H148="Déplacement",N148="Retour Chine",B148&gt;#REF!),(D148-C148)+(F148-E148)+#REF!,IF(AND(H148="Déplacement",((D148-C148)+(F148-E148))&lt;I148),I148,IF(AND(H148="Déplacement",N148="Retour Chine",B148&lt;#REF!),(D148-C148)+(F148-E148)+#REF!,(D148-C148)+(F148-E148))))))))))))</f>
        <v>#REF!</v>
      </c>
      <c r="K148" s="161" t="e">
        <f>IF(L148&gt;0,#REF!-L148,0)</f>
        <v>#REF!</v>
      </c>
      <c r="L148" s="162" t="e">
        <f>IF(OR(H148="Recup"),#REF!-J148,#REF!)</f>
        <v>#REF!</v>
      </c>
      <c r="M148" s="199"/>
      <c r="N148" s="200"/>
      <c r="O148" s="149" t="e">
        <f t="shared" si="7"/>
        <v>#REF!</v>
      </c>
      <c r="P148" s="150" t="str">
        <f t="shared" si="8"/>
        <v/>
      </c>
      <c r="Q148" s="361"/>
      <c r="R148" s="381"/>
      <c r="S148" s="201"/>
      <c r="T148" s="384"/>
      <c r="U148" s="386"/>
      <c r="V148" s="119" t="s">
        <v>61</v>
      </c>
      <c r="W148" s="120" t="e">
        <f>IF(AND(G143="Temps partiel",Y145&gt;0),Y145-W149-W145-W146,0)</f>
        <v>#REF!</v>
      </c>
      <c r="X148" s="121" t="s">
        <v>62</v>
      </c>
      <c r="Y148" s="122">
        <f>COUNTIF(H143:H147,"CP journée")+(COUNTIF(H143:H147,"CP matin"))/2+(COUNTIF(H143:H147,"CP Après-midi"))/2</f>
        <v>0</v>
      </c>
      <c r="Z148" s="329"/>
      <c r="AA148" s="41"/>
      <c r="AB148" s="179" t="s">
        <v>90</v>
      </c>
      <c r="AC148" s="179" t="s">
        <v>92</v>
      </c>
    </row>
    <row r="149" spans="1:29" ht="15.75" hidden="1" thickBot="1" x14ac:dyDescent="0.3">
      <c r="A149" s="164" t="s">
        <v>64</v>
      </c>
      <c r="B149" s="165">
        <v>43226</v>
      </c>
      <c r="C149" s="207"/>
      <c r="D149" s="208"/>
      <c r="E149" s="208"/>
      <c r="F149" s="209"/>
      <c r="G149" s="379"/>
      <c r="H149" s="210"/>
      <c r="I149" s="166">
        <f>IF(H149="Normal",#REF!,IF(H149="Recup",#REF!,IF(H149="CP journée",#REF!,IF(H149="Enceinte",#REF!,IF(H149="temps partiel",#REF!,IF(H149="Sans solde",#REF!,IF(H149="Arrêt",#REF!,IF(H149="CP matin",#REF!,IF(H149="Déplacement",#REF!,IF(H149="CP Après-midi",#REF!,IF(H149="Férié",#REF!,IF(H149="Maternité",#REF!,0))))))))))))</f>
        <v>0</v>
      </c>
      <c r="J149" s="167" t="e">
        <f>IF(H149="Demi CP",I149,IF(AND(H149="Déplacement",N149="Arrivée Chine",B149&gt;=#REF!,B149&lt;=#REF!),(D149-C149)+(F149-E149)-#REF!,IF(AND(H149="Déplacement",N149="Arrivée Chine",B149&gt;#REF!,B149&lt;#REF!),(D149-C149)+(F149-E149)-#REF!,IF(AND(H149="Déplacement",N149="Arrivée Chine",B149&gt;#REF!),(D149-C149)+(F149-E149)-#REF!,IF(AND(H149="Déplacement",((D149-C149)+(F149-E149))&lt;I149),I149,IF(AND(H149="Déplacement",N149="Arrivée Chine",B149&lt;#REF!),(D149-C149)+(F149-E149)-#REF!,IF(AND(H149="Déplacement",N149="Retour Chine",B149&gt;=#REF!,B149&lt;=#REF!),(D149-C149)+(F149-E149)+#REF!,IF(AND(H149="Déplacement",N149="Retour Chine",B149&gt;#REF!,B149&lt;#REF!),(D149-C149)+(F149-E149)+#REF!,IF(AND(H149="Déplacement",N149="Retour Chine",B149&gt;#REF!),(D149-C149)+(F149-E149)+#REF!,IF(AND(H149="Déplacement",((D149-C149)+(F149-E149))&lt;I149),I149,IF(AND(H149="Déplacement",N149="Retour Chine",B149&lt;#REF!),(D149-C149)+(F149-E149)+#REF!,(D149-C149)+(F149-E149))))))))))))</f>
        <v>#REF!</v>
      </c>
      <c r="K149" s="168" t="e">
        <f>IF(L149&gt;0,#REF!-L149,0)</f>
        <v>#REF!</v>
      </c>
      <c r="L149" s="169" t="e">
        <f>IF(OR(H149="Recup"),#REF!-J149,#REF!)</f>
        <v>#REF!</v>
      </c>
      <c r="M149" s="211"/>
      <c r="N149" s="212"/>
      <c r="O149" s="170" t="e">
        <f t="shared" si="7"/>
        <v>#REF!</v>
      </c>
      <c r="P149" s="171" t="str">
        <f t="shared" si="8"/>
        <v/>
      </c>
      <c r="Q149" s="362"/>
      <c r="R149" s="382"/>
      <c r="S149" s="213"/>
      <c r="T149" s="384"/>
      <c r="U149" s="387"/>
      <c r="V149" s="129" t="s">
        <v>65</v>
      </c>
      <c r="W149" s="130" t="e">
        <f>IF(AND(G143="Temps partiel",Y145&gt;3),Y145-3-W145-W146,0)</f>
        <v>#REF!</v>
      </c>
      <c r="X149" s="131" t="s">
        <v>66</v>
      </c>
      <c r="Y149" s="132" t="e">
        <f>W143+(W144*1.25)+(W145*1.5)+(W146*2)+(W148*1.1)+(W149*1.25)</f>
        <v>#REF!</v>
      </c>
      <c r="Z149" s="294" t="e">
        <f>IF(SUM(J143:J149)*24-SUM(I143:I149)*24&lt;0,(SUM(J143:J149)*24-SUM(I143:I149)*24),0)</f>
        <v>#REF!</v>
      </c>
      <c r="AA149" s="41"/>
      <c r="AB149" s="179"/>
      <c r="AC149" s="179"/>
    </row>
    <row r="150" spans="1:29" ht="45.75" hidden="1" thickBot="1" x14ac:dyDescent="0.3">
      <c r="A150" s="133" t="s">
        <v>43</v>
      </c>
      <c r="B150" s="134">
        <v>43227</v>
      </c>
      <c r="C150" s="188"/>
      <c r="D150" s="189"/>
      <c r="E150" s="189"/>
      <c r="F150" s="190"/>
      <c r="G150" s="377"/>
      <c r="H150" s="191" t="s">
        <v>44</v>
      </c>
      <c r="I150" s="136" t="e">
        <f>IF(H150="Normal",#REF!,IF(H150="Recup",#REF!,IF(H150="CP journée",#REF!,IF(H150="Enceinte",#REF!,IF(H150="temps partiel",#REF!,IF(H150="Sans solde",#REF!,IF(H150="Arrêt",#REF!,IF(H150="CP matin",#REF!,IF(H150="Déplacement",#REF!,IF(H150="CP Après-midi",#REF!,IF(H150="Férié",#REF!,IF(H150="Maternité",#REF!,0))))))))))))</f>
        <v>#REF!</v>
      </c>
      <c r="J150" s="135" t="e">
        <f>IF(H150="Demi CP",I150,IF(AND(H150="Déplacement",N150="Arrivée Chine",B150&gt;=#REF!,B150&lt;=#REF!),(D150-C150)+(F150-E150)-#REF!,IF(AND(H150="Déplacement",N150="Arrivée Chine",B150&gt;#REF!,B150&lt;#REF!),(D150-C150)+(F150-E150)-#REF!,IF(AND(H150="Déplacement",N150="Arrivée Chine",B150&gt;#REF!),(D150-C150)+(F150-E150)-#REF!,IF(AND(H150="Déplacement",((D150-C150)+(F150-E150))&lt;I150),I150,IF(AND(H150="Déplacement",N150="Arrivée Chine",B150&lt;#REF!),(D150-C150)+(F150-E150)-#REF!,IF(AND(H150="Déplacement",N150="Retour Chine",B150&gt;=#REF!,B150&lt;=#REF!),(D150-C150)+(F150-E150)+#REF!,IF(AND(H150="Déplacement",N150="Retour Chine",B150&gt;#REF!,B150&lt;#REF!),(D150-C150)+(F150-E150)+#REF!,IF(AND(H150="Déplacement",N150="Retour Chine",B150&gt;#REF!),(D150-C150)+(F150-E150)+#REF!,IF(AND(H150="Déplacement",((D150-C150)+(F150-E150))&lt;I150),I150,IF(AND(H150="Déplacement",N150="Retour Chine",B150&lt;#REF!),(D150-C150)+(F150-E150)+#REF!,(D150-C150)+(F150-E150))))))))))))</f>
        <v>#REF!</v>
      </c>
      <c r="K150" s="137" t="e">
        <f>IF(L150&gt;0,#REF!-L150,0)</f>
        <v>#REF!</v>
      </c>
      <c r="L150" s="138" t="e">
        <f>IF(OR(H150="Recup"),#REF!-J150,#REF!)</f>
        <v>#REF!</v>
      </c>
      <c r="M150" s="192"/>
      <c r="N150" s="193"/>
      <c r="O150" s="139" t="e">
        <f t="shared" si="7"/>
        <v>#REF!</v>
      </c>
      <c r="P150" s="140" t="str">
        <f t="shared" si="8"/>
        <v/>
      </c>
      <c r="Q150" s="360" t="s">
        <v>45</v>
      </c>
      <c r="R150" s="380" t="s">
        <v>46</v>
      </c>
      <c r="S150" s="194"/>
      <c r="T150" s="383" t="s">
        <v>90</v>
      </c>
      <c r="U150" s="385" t="s">
        <v>93</v>
      </c>
      <c r="V150" s="86" t="s">
        <v>49</v>
      </c>
      <c r="W150" s="87" t="e">
        <f>IF(AND(G150="",(Y152)&gt;0),Y152-W151-W152,IF(AND(G150="Enceinte",(Y152)&gt;0),Y152-W151-W152,0))</f>
        <v>#REF!</v>
      </c>
      <c r="X150" s="88" t="s">
        <v>34</v>
      </c>
      <c r="Y150" s="89" t="e">
        <f>(SUM(I150:I154)*24+SUM(K150:K154)*24)</f>
        <v>#REF!</v>
      </c>
      <c r="Z150" s="90" t="s">
        <v>50</v>
      </c>
      <c r="AA150" s="41"/>
      <c r="AB150" s="141" t="s">
        <v>49</v>
      </c>
      <c r="AC150" s="142" t="e">
        <f t="shared" ref="AC150:AC156" si="12">W143+W150+W157+W164</f>
        <v>#REF!</v>
      </c>
    </row>
    <row r="151" spans="1:29" ht="30.75" hidden="1" thickBot="1" x14ac:dyDescent="0.3">
      <c r="A151" s="143" t="s">
        <v>51</v>
      </c>
      <c r="B151" s="144">
        <v>43228</v>
      </c>
      <c r="C151" s="195"/>
      <c r="D151" s="196"/>
      <c r="E151" s="196"/>
      <c r="F151" s="197"/>
      <c r="G151" s="378"/>
      <c r="H151" s="198" t="s">
        <v>44</v>
      </c>
      <c r="I151" s="146" t="e">
        <f>IF(H151="Normal",#REF!,IF(H151="Recup",#REF!,IF(H151="CP journée",#REF!,IF(H151="Enceinte",#REF!,IF(H151="temps partiel",#REF!,IF(H151="Sans solde",#REF!,IF(H151="Arrêt",#REF!,IF(H151="CP matin",#REF!,IF(H151="Déplacement",#REF!,IF(H151="CP Après-midi",#REF!,IF(H151="Férié",#REF!,IF(H151="Maternité",#REF!,0))))))))))))</f>
        <v>#REF!</v>
      </c>
      <c r="J151" s="145" t="e">
        <f>IF(H151="Demi CP",I151,IF(AND(H151="Déplacement",N151="Arrivée Chine",B151&gt;=#REF!,B151&lt;=#REF!),(D151-C151)+(F151-E151)-#REF!,IF(AND(H151="Déplacement",N151="Arrivée Chine",B151&gt;#REF!,B151&lt;#REF!),(D151-C151)+(F151-E151)-#REF!,IF(AND(H151="Déplacement",N151="Arrivée Chine",B151&gt;#REF!),(D151-C151)+(F151-E151)-#REF!,IF(AND(H151="Déplacement",((D151-C151)+(F151-E151))&lt;I151),I151,IF(AND(H151="Déplacement",N151="Arrivée Chine",B151&lt;#REF!),(D151-C151)+(F151-E151)-#REF!,IF(AND(H151="Déplacement",N151="Retour Chine",B151&gt;=#REF!,B151&lt;=#REF!),(D151-C151)+(F151-E151)+#REF!,IF(AND(H151="Déplacement",N151="Retour Chine",B151&gt;#REF!,B151&lt;#REF!),(D151-C151)+(F151-E151)+#REF!,IF(AND(H151="Déplacement",N151="Retour Chine",B151&gt;#REF!),(D151-C151)+(F151-E151)+#REF!,IF(AND(H151="Déplacement",((D151-C151)+(F151-E151))&lt;I151),I151,IF(AND(H151="Déplacement",N151="Retour Chine",B151&lt;#REF!),(D151-C151)+(F151-E151)+#REF!,(D151-C151)+(F151-E151))))))))))))</f>
        <v>#REF!</v>
      </c>
      <c r="K151" s="147" t="e">
        <f>IF(L151&gt;0,#REF!-L151,0)</f>
        <v>#REF!</v>
      </c>
      <c r="L151" s="148" t="e">
        <f>IF(OR(H151="Recup"),#REF!-J151,#REF!)</f>
        <v>#REF!</v>
      </c>
      <c r="M151" s="199"/>
      <c r="N151" s="200"/>
      <c r="O151" s="149" t="e">
        <f t="shared" si="7"/>
        <v>#REF!</v>
      </c>
      <c r="P151" s="150" t="str">
        <f t="shared" si="8"/>
        <v/>
      </c>
      <c r="Q151" s="361"/>
      <c r="R151" s="381"/>
      <c r="S151" s="201"/>
      <c r="T151" s="384"/>
      <c r="U151" s="386"/>
      <c r="V151" s="97" t="s">
        <v>52</v>
      </c>
      <c r="W151" s="98" t="e">
        <f>IF(AND(G150="",(Y151-35)&gt;0),(Y151-35-W152-W153),IF(AND(G150="Enceinte",(Y151-35)&gt;0),(Y151-35-W152-W153),0))</f>
        <v>#REF!</v>
      </c>
      <c r="X151" s="99" t="s">
        <v>35</v>
      </c>
      <c r="Y151" s="100" t="e">
        <f>(SUM(J150:J156))*24-(SUM(O150:O156))*24</f>
        <v>#REF!</v>
      </c>
      <c r="Z151" s="101">
        <f>SUM(P150:P156)</f>
        <v>0</v>
      </c>
      <c r="AA151" s="41"/>
      <c r="AB151" s="151" t="s">
        <v>52</v>
      </c>
      <c r="AC151" s="152" t="e">
        <f t="shared" si="12"/>
        <v>#REF!</v>
      </c>
    </row>
    <row r="152" spans="1:29" ht="15.75" hidden="1" thickBot="1" x14ac:dyDescent="0.3">
      <c r="A152" s="143" t="s">
        <v>53</v>
      </c>
      <c r="B152" s="144">
        <v>43229</v>
      </c>
      <c r="C152" s="195"/>
      <c r="D152" s="196"/>
      <c r="E152" s="196"/>
      <c r="F152" s="197"/>
      <c r="G152" s="378"/>
      <c r="H152" s="198" t="s">
        <v>44</v>
      </c>
      <c r="I152" s="146" t="e">
        <f>IF(H152="Normal",#REF!,IF(H152="Recup",#REF!,IF(H152="CP journée",#REF!,IF(H152="Enceinte",#REF!,IF(H152="temps partiel",#REF!,IF(H152="Sans solde",#REF!,IF(H152="Arrêt",#REF!,IF(H152="CP matin",#REF!,IF(H152="Déplacement",#REF!,IF(H152="CP Après-midi",#REF!,IF(H152="Férié",#REF!,IF(H152="Maternité",#REF!,0))))))))))))</f>
        <v>#REF!</v>
      </c>
      <c r="J152" s="145" t="e">
        <f>IF(H152="Demi CP",I152,IF(AND(H152="Déplacement",N152="Arrivée Chine",B152&gt;=#REF!,B152&lt;=#REF!),(D152-C152)+(F152-E152)-#REF!,IF(AND(H152="Déplacement",N152="Arrivée Chine",B152&gt;#REF!,B152&lt;#REF!),(D152-C152)+(F152-E152)-#REF!,IF(AND(H152="Déplacement",N152="Arrivée Chine",B152&gt;#REF!),(D152-C152)+(F152-E152)-#REF!,IF(AND(H152="Déplacement",((D152-C152)+(F152-E152))&lt;I152),I152,IF(AND(H152="Déplacement",N152="Arrivée Chine",B152&lt;#REF!),(D152-C152)+(F152-E152)-#REF!,IF(AND(H152="Déplacement",N152="Retour Chine",B152&gt;=#REF!,B152&lt;=#REF!),(D152-C152)+(F152-E152)+#REF!,IF(AND(H152="Déplacement",N152="Retour Chine",B152&gt;#REF!,B152&lt;#REF!),(D152-C152)+(F152-E152)+#REF!,IF(AND(H152="Déplacement",N152="Retour Chine",B152&gt;#REF!),(D152-C152)+(F152-E152)+#REF!,IF(AND(H152="Déplacement",((D152-C152)+(F152-E152))&lt;I152),I152,IF(AND(H152="Déplacement",N152="Retour Chine",B152&lt;#REF!),(D152-C152)+(F152-E152)+#REF!,(D152-C152)+(F152-E152))))))))))))</f>
        <v>#REF!</v>
      </c>
      <c r="K152" s="153" t="e">
        <f>IF(L152&gt;0,#REF!-L152,0)</f>
        <v>#REF!</v>
      </c>
      <c r="L152" s="154" t="e">
        <f>IF(OR(H152="Recup"),#REF!-J152,#REF!)</f>
        <v>#REF!</v>
      </c>
      <c r="M152" s="199"/>
      <c r="N152" s="200"/>
      <c r="O152" s="149" t="e">
        <f t="shared" ref="O152:O215" si="13">IF(AND(J152&gt;I152,M152="France"),J152-I152,IF(AND(J152&gt;I152,M152="Chine"),J152-I152,0))</f>
        <v>#REF!</v>
      </c>
      <c r="P152" s="150" t="str">
        <f t="shared" ref="P152:P215" si="14">IF(M152="Chine",((J152-I152)*24)*0.75,IF(M152="France",((J152-I152)*24)*0.5,""))</f>
        <v/>
      </c>
      <c r="Q152" s="361"/>
      <c r="R152" s="381"/>
      <c r="S152" s="201"/>
      <c r="T152" s="384"/>
      <c r="U152" s="386"/>
      <c r="V152" s="104">
        <v>0.5</v>
      </c>
      <c r="W152" s="98" t="e">
        <f>IF((Y151-43)&lt;0,0,(Y151-43))</f>
        <v>#REF!</v>
      </c>
      <c r="X152" s="105" t="s">
        <v>54</v>
      </c>
      <c r="Y152" s="106" t="e">
        <f>(Y151-Y150)-J156*24</f>
        <v>#REF!</v>
      </c>
      <c r="Z152" s="107" t="s">
        <v>55</v>
      </c>
      <c r="AA152" s="41"/>
      <c r="AB152" s="155">
        <v>0.5</v>
      </c>
      <c r="AC152" s="152" t="e">
        <f t="shared" si="12"/>
        <v>#REF!</v>
      </c>
    </row>
    <row r="153" spans="1:29" ht="15.75" hidden="1" thickBot="1" x14ac:dyDescent="0.3">
      <c r="A153" s="143" t="s">
        <v>56</v>
      </c>
      <c r="B153" s="144">
        <v>43230</v>
      </c>
      <c r="C153" s="195"/>
      <c r="D153" s="196"/>
      <c r="E153" s="196"/>
      <c r="F153" s="197"/>
      <c r="G153" s="378"/>
      <c r="H153" s="202" t="s">
        <v>44</v>
      </c>
      <c r="I153" s="146" t="e">
        <f>IF(H153="Normal",#REF!,IF(H153="Recup",#REF!,IF(H153="CP journée",#REF!,IF(H153="Enceinte",#REF!,IF(H153="temps partiel",#REF!,IF(H153="Sans solde",#REF!,IF(H153="Arrêt",#REF!,IF(H153="CP matin",#REF!,IF(H153="Déplacement",#REF!,IF(H153="CP Après-midi",#REF!,IF(H153="Férié",#REF!,IF(H153="Maternité",#REF!,0))))))))))))</f>
        <v>#REF!</v>
      </c>
      <c r="J153" s="145" t="e">
        <f>IF(H153="Demi CP",I153,IF(AND(H153="Déplacement",N153="Arrivée Chine",B153&gt;=#REF!,B153&lt;=#REF!),(D153-C153)+(F153-E153)-#REF!,IF(AND(H153="Déplacement",N153="Arrivée Chine",B153&gt;#REF!,B153&lt;#REF!),(D153-C153)+(F153-E153)-#REF!,IF(AND(H153="Déplacement",N153="Arrivée Chine",B153&gt;#REF!),(D153-C153)+(F153-E153)-#REF!,IF(AND(H153="Déplacement",((D153-C153)+(F153-E153))&lt;I153),I153,IF(AND(H153="Déplacement",N153="Arrivée Chine",B153&lt;#REF!),(D153-C153)+(F153-E153)-#REF!,IF(AND(H153="Déplacement",N153="Retour Chine",B153&gt;=#REF!,B153&lt;=#REF!),(D153-C153)+(F153-E153)+#REF!,IF(AND(H153="Déplacement",N153="Retour Chine",B153&gt;#REF!,B153&lt;#REF!),(D153-C153)+(F153-E153)+#REF!,IF(AND(H153="Déplacement",N153="Retour Chine",B153&gt;#REF!),(D153-C153)+(F153-E153)+#REF!,IF(AND(H153="Déplacement",((D153-C153)+(F153-E153))&lt;I153),I153,IF(AND(H153="Déplacement",N153="Retour Chine",B153&lt;#REF!),(D153-C153)+(F153-E153)+#REF!,(D153-C153)+(F153-E153))))))))))))</f>
        <v>#REF!</v>
      </c>
      <c r="K153" s="156" t="e">
        <f>IF(L153&gt;0,#REF!-L153,0)</f>
        <v>#REF!</v>
      </c>
      <c r="L153" s="157" t="e">
        <f>IF(OR(H153="Recup"),#REF!-J153,#REF!)</f>
        <v>#REF!</v>
      </c>
      <c r="M153" s="199"/>
      <c r="N153" s="200"/>
      <c r="O153" s="149" t="e">
        <f t="shared" si="13"/>
        <v>#REF!</v>
      </c>
      <c r="P153" s="150" t="str">
        <f t="shared" si="14"/>
        <v/>
      </c>
      <c r="Q153" s="361"/>
      <c r="R153" s="381"/>
      <c r="S153" s="201"/>
      <c r="T153" s="384"/>
      <c r="U153" s="386"/>
      <c r="V153" s="110">
        <v>1</v>
      </c>
      <c r="W153" s="98" t="e">
        <f>IF(M156="",J156*24,0)</f>
        <v>#REF!</v>
      </c>
      <c r="X153" s="111" t="s">
        <v>57</v>
      </c>
      <c r="Y153" s="112">
        <f>COUNTIF(H150:H154,"Arrêt")</f>
        <v>0</v>
      </c>
      <c r="Z153" s="107">
        <f>COUNTIF(H150:H154,"Férié")</f>
        <v>0</v>
      </c>
      <c r="AA153" s="41"/>
      <c r="AB153" s="158">
        <v>1</v>
      </c>
      <c r="AC153" s="152" t="e">
        <f t="shared" si="12"/>
        <v>#REF!</v>
      </c>
    </row>
    <row r="154" spans="1:29" ht="15.75" hidden="1" thickBot="1" x14ac:dyDescent="0.3">
      <c r="A154" s="143" t="s">
        <v>58</v>
      </c>
      <c r="B154" s="144">
        <v>43231</v>
      </c>
      <c r="C154" s="195"/>
      <c r="D154" s="196"/>
      <c r="E154" s="196"/>
      <c r="F154" s="197"/>
      <c r="G154" s="378"/>
      <c r="H154" s="198" t="s">
        <v>44</v>
      </c>
      <c r="I154" s="146" t="e">
        <f>IF(H154="Normal",#REF!,IF(H154="Recup",#REF!,IF(H154="CP journée",#REF!,IF(H154="Enceinte",#REF!,IF(H154="temps partiel",#REF!,IF(H154="Sans solde",#REF!,IF(H154="Arrêt",#REF!,IF(H154="CP matin",#REF!,IF(H154="Déplacement",#REF!,IF(H154="CP Après-midi",#REF!,IF(H154="Férié",#REF!,IF(H154="Maternité",#REF!,0))))))))))))</f>
        <v>#REF!</v>
      </c>
      <c r="J154" s="145" t="e">
        <f>IF(H154="Demi CP",I154,IF(AND(H154="Déplacement",N154="Arrivée Chine",B154&gt;=#REF!,B154&lt;=#REF!),(D154-C154)+(F154-E154)-#REF!,IF(AND(H154="Déplacement",N154="Arrivée Chine",B154&gt;#REF!,B154&lt;#REF!),(D154-C154)+(F154-E154)-#REF!,IF(AND(H154="Déplacement",N154="Arrivée Chine",B154&gt;#REF!),(D154-C154)+(F154-E154)-#REF!,IF(AND(H154="Déplacement",((D154-C154)+(F154-E154))&lt;I154),I154,IF(AND(H154="Déplacement",N154="Arrivée Chine",B154&lt;#REF!),(D154-C154)+(F154-E154)-#REF!,IF(AND(H154="Déplacement",N154="Retour Chine",B154&gt;=#REF!,B154&lt;=#REF!),(D154-C154)+(F154-E154)+#REF!,IF(AND(H154="Déplacement",N154="Retour Chine",B154&gt;#REF!,B154&lt;#REF!),(D154-C154)+(F154-E154)+#REF!,IF(AND(H154="Déplacement",N154="Retour Chine",B154&gt;#REF!),(D154-C154)+(F154-E154)+#REF!,IF(AND(H154="Déplacement",((D154-C154)+(F154-E154))&lt;I154),I154,IF(AND(H154="Déplacement",N154="Retour Chine",B154&lt;#REF!),(D154-C154)+(F154-E154)+#REF!,(D154-C154)+(F154-E154))))))))))))</f>
        <v>#REF!</v>
      </c>
      <c r="K154" s="153" t="e">
        <f>IF(L154&gt;0,#REF!-L154,0)</f>
        <v>#REF!</v>
      </c>
      <c r="L154" s="154" t="e">
        <f>IF(OR(H154="Recup"),#REF!-J154,#REF!)</f>
        <v>#REF!</v>
      </c>
      <c r="M154" s="199"/>
      <c r="N154" s="200"/>
      <c r="O154" s="149" t="e">
        <f t="shared" si="13"/>
        <v>#REF!</v>
      </c>
      <c r="P154" s="150" t="str">
        <f t="shared" si="14"/>
        <v/>
      </c>
      <c r="Q154" s="361"/>
      <c r="R154" s="381"/>
      <c r="S154" s="201"/>
      <c r="T154" s="384"/>
      <c r="U154" s="386"/>
      <c r="V154" s="113" t="s">
        <v>3</v>
      </c>
      <c r="W154" s="114" t="e">
        <f>IF(G150="Enceinte",(SUM(L150:L154))-COUNTIF(H150:H154,"Recup")*#REF!,SUM(L150:L154))</f>
        <v>#REF!</v>
      </c>
      <c r="X154" s="115" t="s">
        <v>59</v>
      </c>
      <c r="Y154" s="116">
        <f>COUNTIF(H150:H154,"sans solde")</f>
        <v>0</v>
      </c>
      <c r="Z154" s="328" t="s">
        <v>148</v>
      </c>
      <c r="AA154" s="41"/>
      <c r="AB154" s="159" t="s">
        <v>3</v>
      </c>
      <c r="AC154" s="160" t="e">
        <f t="shared" si="12"/>
        <v>#REF!</v>
      </c>
    </row>
    <row r="155" spans="1:29" ht="15.75" hidden="1" thickBot="1" x14ac:dyDescent="0.3">
      <c r="A155" s="143" t="s">
        <v>60</v>
      </c>
      <c r="B155" s="144">
        <v>43232</v>
      </c>
      <c r="C155" s="203"/>
      <c r="D155" s="204"/>
      <c r="E155" s="204"/>
      <c r="F155" s="205"/>
      <c r="G155" s="378"/>
      <c r="H155" s="206"/>
      <c r="I155" s="146">
        <f>IF(H155="Normal",#REF!,IF(H155="Recup",#REF!,IF(H155="CP journée",#REF!,IF(H155="Enceinte",#REF!,IF(H155="temps partiel",#REF!,IF(H155="Sans solde",#REF!,IF(H155="Arrêt",#REF!,IF(H155="CP matin",#REF!,IF(H155="Déplacement",#REF!,IF(H155="CP Après-midi",#REF!,IF(H155="Férié",#REF!,IF(H155="Maternité",#REF!,0))))))))))))</f>
        <v>0</v>
      </c>
      <c r="J155" s="145" t="e">
        <f>IF(H155="Demi CP",I155,IF(AND(H155="Déplacement",N155="Arrivée Chine",B155&gt;=#REF!,B155&lt;=#REF!),(D155-C155)+(F155-E155)-#REF!,IF(AND(H155="Déplacement",N155="Arrivée Chine",B155&gt;#REF!,B155&lt;#REF!),(D155-C155)+(F155-E155)-#REF!,IF(AND(H155="Déplacement",N155="Arrivée Chine",B155&gt;#REF!),(D155-C155)+(F155-E155)-#REF!,IF(AND(H155="Déplacement",((D155-C155)+(F155-E155))&lt;I155),I155,IF(AND(H155="Déplacement",N155="Arrivée Chine",B155&lt;#REF!),(D155-C155)+(F155-E155)-#REF!,IF(AND(H155="Déplacement",N155="Retour Chine",B155&gt;=#REF!,B155&lt;=#REF!),(D155-C155)+(F155-E155)+#REF!,IF(AND(H155="Déplacement",N155="Retour Chine",B155&gt;#REF!,B155&lt;#REF!),(D155-C155)+(F155-E155)+#REF!,IF(AND(H155="Déplacement",N155="Retour Chine",B155&gt;#REF!),(D155-C155)+(F155-E155)+#REF!,IF(AND(H155="Déplacement",((D155-C155)+(F155-E155))&lt;I155),I155,IF(AND(H155="Déplacement",N155="Retour Chine",B155&lt;#REF!),(D155-C155)+(F155-E155)+#REF!,(D155-C155)+(F155-E155))))))))))))</f>
        <v>#REF!</v>
      </c>
      <c r="K155" s="161" t="e">
        <f>IF(L155&gt;0,#REF!-L155,0)</f>
        <v>#REF!</v>
      </c>
      <c r="L155" s="162" t="e">
        <f>IF(OR(H155="Recup"),#REF!-J155,#REF!)</f>
        <v>#REF!</v>
      </c>
      <c r="M155" s="199"/>
      <c r="N155" s="200"/>
      <c r="O155" s="149" t="e">
        <f t="shared" si="13"/>
        <v>#REF!</v>
      </c>
      <c r="P155" s="150" t="str">
        <f t="shared" si="14"/>
        <v/>
      </c>
      <c r="Q155" s="361"/>
      <c r="R155" s="381"/>
      <c r="S155" s="201"/>
      <c r="T155" s="384"/>
      <c r="U155" s="386"/>
      <c r="V155" s="119" t="s">
        <v>61</v>
      </c>
      <c r="W155" s="120" t="e">
        <f>IF(AND(G150="Temps partiel",Y152&gt;0),Y152-W156-W152-W153,0)</f>
        <v>#REF!</v>
      </c>
      <c r="X155" s="121" t="s">
        <v>62</v>
      </c>
      <c r="Y155" s="122">
        <f>COUNTIF(H150:H154,"CP journée")+(COUNTIF(H150:H154,"CP matin"))/2+(COUNTIF(H150:H154,"CP Après-midi"))/2</f>
        <v>0</v>
      </c>
      <c r="Z155" s="329"/>
      <c r="AA155" s="41"/>
      <c r="AB155" s="163" t="s">
        <v>61</v>
      </c>
      <c r="AC155" s="152" t="e">
        <f t="shared" si="12"/>
        <v>#REF!</v>
      </c>
    </row>
    <row r="156" spans="1:29" ht="30.75" hidden="1" thickBot="1" x14ac:dyDescent="0.3">
      <c r="A156" s="164" t="s">
        <v>64</v>
      </c>
      <c r="B156" s="165">
        <v>43233</v>
      </c>
      <c r="C156" s="207"/>
      <c r="D156" s="208"/>
      <c r="E156" s="208"/>
      <c r="F156" s="209"/>
      <c r="G156" s="379"/>
      <c r="H156" s="210"/>
      <c r="I156" s="166">
        <f>IF(H156="Normal",#REF!,IF(H156="Recup",#REF!,IF(H156="CP journée",#REF!,IF(H156="Enceinte",#REF!,IF(H156="temps partiel",#REF!,IF(H156="Sans solde",#REF!,IF(H156="Arrêt",#REF!,IF(H156="CP matin",#REF!,IF(H156="Déplacement",#REF!,IF(H156="CP Après-midi",#REF!,IF(H156="Férié",#REF!,IF(H156="Maternité",#REF!,0))))))))))))</f>
        <v>0</v>
      </c>
      <c r="J156" s="167" t="e">
        <f>IF(H156="Demi CP",I156,IF(AND(H156="Déplacement",N156="Arrivée Chine",B156&gt;=#REF!,B156&lt;=#REF!),(D156-C156)+(F156-E156)-#REF!,IF(AND(H156="Déplacement",N156="Arrivée Chine",B156&gt;#REF!,B156&lt;#REF!),(D156-C156)+(F156-E156)-#REF!,IF(AND(H156="Déplacement",N156="Arrivée Chine",B156&gt;#REF!),(D156-C156)+(F156-E156)-#REF!,IF(AND(H156="Déplacement",((D156-C156)+(F156-E156))&lt;I156),I156,IF(AND(H156="Déplacement",N156="Arrivée Chine",B156&lt;#REF!),(D156-C156)+(F156-E156)-#REF!,IF(AND(H156="Déplacement",N156="Retour Chine",B156&gt;=#REF!,B156&lt;=#REF!),(D156-C156)+(F156-E156)+#REF!,IF(AND(H156="Déplacement",N156="Retour Chine",B156&gt;#REF!,B156&lt;#REF!),(D156-C156)+(F156-E156)+#REF!,IF(AND(H156="Déplacement",N156="Retour Chine",B156&gt;#REF!),(D156-C156)+(F156-E156)+#REF!,IF(AND(H156="Déplacement",((D156-C156)+(F156-E156))&lt;I156),I156,IF(AND(H156="Déplacement",N156="Retour Chine",B156&lt;#REF!),(D156-C156)+(F156-E156)+#REF!,(D156-C156)+(F156-E156))))))))))))</f>
        <v>#REF!</v>
      </c>
      <c r="K156" s="168" t="e">
        <f>IF(L156&gt;0,#REF!-L156,0)</f>
        <v>#REF!</v>
      </c>
      <c r="L156" s="169" t="e">
        <f>IF(OR(H156="Recup"),#REF!-J156,#REF!)</f>
        <v>#REF!</v>
      </c>
      <c r="M156" s="211"/>
      <c r="N156" s="212"/>
      <c r="O156" s="170" t="e">
        <f t="shared" si="13"/>
        <v>#REF!</v>
      </c>
      <c r="P156" s="171" t="str">
        <f t="shared" si="14"/>
        <v/>
      </c>
      <c r="Q156" s="362"/>
      <c r="R156" s="382"/>
      <c r="S156" s="213"/>
      <c r="T156" s="384"/>
      <c r="U156" s="387"/>
      <c r="V156" s="129" t="s">
        <v>65</v>
      </c>
      <c r="W156" s="130" t="e">
        <f>IF(AND(G150="Temps partiel",Y152&gt;3),Y152-3-W152-W153,0)</f>
        <v>#REF!</v>
      </c>
      <c r="X156" s="131" t="s">
        <v>66</v>
      </c>
      <c r="Y156" s="132" t="e">
        <f>W150+(W151*1.25)+(W152*1.5)+(W153*2)+(W155*1.1)+(W156*1.25)</f>
        <v>#REF!</v>
      </c>
      <c r="Z156" s="294" t="e">
        <f>IF(SUM(J150:J156)*24-SUM(I150:I156)*24&lt;0,(SUM(J150:J156)*24-SUM(I150:I156)*24),0)</f>
        <v>#REF!</v>
      </c>
      <c r="AA156" s="41"/>
      <c r="AB156" s="172" t="s">
        <v>65</v>
      </c>
      <c r="AC156" s="152" t="e">
        <f t="shared" si="12"/>
        <v>#REF!</v>
      </c>
    </row>
    <row r="157" spans="1:29" ht="45.75" hidden="1" thickBot="1" x14ac:dyDescent="0.3">
      <c r="A157" s="133" t="s">
        <v>43</v>
      </c>
      <c r="B157" s="134">
        <v>43234</v>
      </c>
      <c r="C157" s="188"/>
      <c r="D157" s="189"/>
      <c r="E157" s="189"/>
      <c r="F157" s="190"/>
      <c r="G157" s="377"/>
      <c r="H157" s="191" t="s">
        <v>44</v>
      </c>
      <c r="I157" s="136" t="e">
        <f>IF(H157="Normal",#REF!,IF(H157="Recup",#REF!,IF(H157="CP journée",#REF!,IF(H157="Enceinte",#REF!,IF(H157="temps partiel",#REF!,IF(H157="Sans solde",#REF!,IF(H157="Arrêt",#REF!,IF(H157="CP matin",#REF!,IF(H157="Déplacement",#REF!,IF(H157="CP Après-midi",#REF!,IF(H157="Férié",#REF!,IF(H157="Maternité",#REF!,0))))))))))))</f>
        <v>#REF!</v>
      </c>
      <c r="J157" s="135" t="e">
        <f>IF(H157="Demi CP",I157,IF(AND(H157="Déplacement",N157="Arrivée Chine",B157&gt;=#REF!,B157&lt;=#REF!),(D157-C157)+(F157-E157)-#REF!,IF(AND(H157="Déplacement",N157="Arrivée Chine",B157&gt;#REF!,B157&lt;#REF!),(D157-C157)+(F157-E157)-#REF!,IF(AND(H157="Déplacement",N157="Arrivée Chine",B157&gt;#REF!),(D157-C157)+(F157-E157)-#REF!,IF(AND(H157="Déplacement",((D157-C157)+(F157-E157))&lt;I157),I157,IF(AND(H157="Déplacement",N157="Arrivée Chine",B157&lt;#REF!),(D157-C157)+(F157-E157)-#REF!,IF(AND(H157="Déplacement",N157="Retour Chine",B157&gt;=#REF!,B157&lt;=#REF!),(D157-C157)+(F157-E157)+#REF!,IF(AND(H157="Déplacement",N157="Retour Chine",B157&gt;#REF!,B157&lt;#REF!),(D157-C157)+(F157-E157)+#REF!,IF(AND(H157="Déplacement",N157="Retour Chine",B157&gt;#REF!),(D157-C157)+(F157-E157)+#REF!,IF(AND(H157="Déplacement",((D157-C157)+(F157-E157))&lt;I157),I157,IF(AND(H157="Déplacement",N157="Retour Chine",B157&lt;#REF!),(D157-C157)+(F157-E157)+#REF!,(D157-C157)+(F157-E157))))))))))))</f>
        <v>#REF!</v>
      </c>
      <c r="K157" s="137" t="e">
        <f>IF(L157&gt;0,#REF!-L157,0)</f>
        <v>#REF!</v>
      </c>
      <c r="L157" s="138" t="e">
        <f>IF(OR(H157="Recup"),#REF!-J157,#REF!)</f>
        <v>#REF!</v>
      </c>
      <c r="M157" s="192"/>
      <c r="N157" s="193"/>
      <c r="O157" s="139" t="e">
        <f t="shared" si="13"/>
        <v>#REF!</v>
      </c>
      <c r="P157" s="140" t="str">
        <f t="shared" si="14"/>
        <v/>
      </c>
      <c r="Q157" s="391" t="s">
        <v>45</v>
      </c>
      <c r="R157" s="380" t="s">
        <v>46</v>
      </c>
      <c r="S157" s="194"/>
      <c r="T157" s="383" t="s">
        <v>90</v>
      </c>
      <c r="U157" s="385" t="s">
        <v>94</v>
      </c>
      <c r="V157" s="86" t="s">
        <v>49</v>
      </c>
      <c r="W157" s="87" t="e">
        <f>IF(AND(G157="",(Y159)&gt;0),Y159-W158-W159,IF(AND(G157="Enceinte",(Y159)&gt;0),Y159-W158-W159,0))</f>
        <v>#REF!</v>
      </c>
      <c r="X157" s="88" t="s">
        <v>34</v>
      </c>
      <c r="Y157" s="89" t="e">
        <f>(SUM(I157:I161)*24+SUM(K157:K161)*24)</f>
        <v>#REF!</v>
      </c>
      <c r="Z157" s="90" t="s">
        <v>50</v>
      </c>
      <c r="AA157" s="41"/>
      <c r="AB157" s="174" t="s">
        <v>34</v>
      </c>
      <c r="AC157" s="152" t="e">
        <f t="shared" ref="AC157:AC162" si="15">Y143+Y150+Y157+Y164</f>
        <v>#REF!</v>
      </c>
    </row>
    <row r="158" spans="1:29" ht="15.75" hidden="1" thickBot="1" x14ac:dyDescent="0.3">
      <c r="A158" s="143" t="s">
        <v>51</v>
      </c>
      <c r="B158" s="144">
        <v>43235</v>
      </c>
      <c r="C158" s="195"/>
      <c r="D158" s="196"/>
      <c r="E158" s="196"/>
      <c r="F158" s="197"/>
      <c r="G158" s="378"/>
      <c r="H158" s="198" t="s">
        <v>44</v>
      </c>
      <c r="I158" s="146" t="e">
        <f>IF(H158="Normal",#REF!,IF(H158="Recup",#REF!,IF(H158="CP journée",#REF!,IF(H158="Enceinte",#REF!,IF(H158="temps partiel",#REF!,IF(H158="Sans solde",#REF!,IF(H158="Arrêt",#REF!,IF(H158="CP matin",#REF!,IF(H158="Déplacement",#REF!,IF(H158="CP Après-midi",#REF!,IF(H158="Férié",#REF!,IF(H158="Maternité",#REF!,0))))))))))))</f>
        <v>#REF!</v>
      </c>
      <c r="J158" s="145" t="e">
        <f>IF(H158="Demi CP",I158,IF(AND(H158="Déplacement",N158="Arrivée Chine",B158&gt;=#REF!,B158&lt;=#REF!),(D158-C158)+(F158-E158)-#REF!,IF(AND(H158="Déplacement",N158="Arrivée Chine",B158&gt;#REF!,B158&lt;#REF!),(D158-C158)+(F158-E158)-#REF!,IF(AND(H158="Déplacement",N158="Arrivée Chine",B158&gt;#REF!),(D158-C158)+(F158-E158)-#REF!,IF(AND(H158="Déplacement",((D158-C158)+(F158-E158))&lt;I158),I158,IF(AND(H158="Déplacement",N158="Arrivée Chine",B158&lt;#REF!),(D158-C158)+(F158-E158)-#REF!,IF(AND(H158="Déplacement",N158="Retour Chine",B158&gt;=#REF!,B158&lt;=#REF!),(D158-C158)+(F158-E158)+#REF!,IF(AND(H158="Déplacement",N158="Retour Chine",B158&gt;#REF!,B158&lt;#REF!),(D158-C158)+(F158-E158)+#REF!,IF(AND(H158="Déplacement",N158="Retour Chine",B158&gt;#REF!),(D158-C158)+(F158-E158)+#REF!,IF(AND(H158="Déplacement",((D158-C158)+(F158-E158))&lt;I158),I158,IF(AND(H158="Déplacement",N158="Retour Chine",B158&lt;#REF!),(D158-C158)+(F158-E158)+#REF!,(D158-C158)+(F158-E158))))))))))))</f>
        <v>#REF!</v>
      </c>
      <c r="K158" s="147" t="e">
        <f>IF(L158&gt;0,#REF!-L158,0)</f>
        <v>#REF!</v>
      </c>
      <c r="L158" s="148" t="e">
        <f>IF(OR(H158="Recup"),#REF!-J158,#REF!)</f>
        <v>#REF!</v>
      </c>
      <c r="M158" s="199"/>
      <c r="N158" s="200"/>
      <c r="O158" s="149" t="e">
        <f t="shared" si="13"/>
        <v>#REF!</v>
      </c>
      <c r="P158" s="150" t="str">
        <f t="shared" si="14"/>
        <v/>
      </c>
      <c r="Q158" s="361"/>
      <c r="R158" s="381"/>
      <c r="S158" s="201"/>
      <c r="T158" s="384"/>
      <c r="U158" s="386"/>
      <c r="V158" s="97" t="s">
        <v>52</v>
      </c>
      <c r="W158" s="98" t="e">
        <f>IF(AND(G157="",(Y158-35)&gt;0),(Y158-35-W159-W160),IF(AND(G157="Enceinte",(Y158-35)&gt;0),(Y158-35-W159-W160),0))</f>
        <v>#REF!</v>
      </c>
      <c r="X158" s="99" t="s">
        <v>35</v>
      </c>
      <c r="Y158" s="100" t="e">
        <f>(SUM(J157:J163))*24-(SUM(O157:O163))*24</f>
        <v>#REF!</v>
      </c>
      <c r="Z158" s="101">
        <f>SUM(P157:P163)</f>
        <v>0</v>
      </c>
      <c r="AA158" s="41"/>
      <c r="AB158" s="174" t="s">
        <v>35</v>
      </c>
      <c r="AC158" s="152" t="e">
        <f t="shared" si="15"/>
        <v>#REF!</v>
      </c>
    </row>
    <row r="159" spans="1:29" ht="30.75" hidden="1" thickBot="1" x14ac:dyDescent="0.3">
      <c r="A159" s="143" t="s">
        <v>53</v>
      </c>
      <c r="B159" s="144">
        <v>43236</v>
      </c>
      <c r="C159" s="195"/>
      <c r="D159" s="196"/>
      <c r="E159" s="196"/>
      <c r="F159" s="197"/>
      <c r="G159" s="378"/>
      <c r="H159" s="198" t="s">
        <v>44</v>
      </c>
      <c r="I159" s="146" t="e">
        <f>IF(H159="Normal",#REF!,IF(H159="Recup",#REF!,IF(H159="CP journée",#REF!,IF(H159="Enceinte",#REF!,IF(H159="temps partiel",#REF!,IF(H159="Sans solde",#REF!,IF(H159="Arrêt",#REF!,IF(H159="CP matin",#REF!,IF(H159="Déplacement",#REF!,IF(H159="CP Après-midi",#REF!,IF(H159="Férié",#REF!,IF(H159="Maternité",#REF!,0))))))))))))</f>
        <v>#REF!</v>
      </c>
      <c r="J159" s="145" t="e">
        <f>IF(H159="Demi CP",I159,IF(AND(H159="Déplacement",N159="Arrivée Chine",B159&gt;=#REF!,B159&lt;=#REF!),(D159-C159)+(F159-E159)-#REF!,IF(AND(H159="Déplacement",N159="Arrivée Chine",B159&gt;#REF!,B159&lt;#REF!),(D159-C159)+(F159-E159)-#REF!,IF(AND(H159="Déplacement",N159="Arrivée Chine",B159&gt;#REF!),(D159-C159)+(F159-E159)-#REF!,IF(AND(H159="Déplacement",((D159-C159)+(F159-E159))&lt;I159),I159,IF(AND(H159="Déplacement",N159="Arrivée Chine",B159&lt;#REF!),(D159-C159)+(F159-E159)-#REF!,IF(AND(H159="Déplacement",N159="Retour Chine",B159&gt;=#REF!,B159&lt;=#REF!),(D159-C159)+(F159-E159)+#REF!,IF(AND(H159="Déplacement",N159="Retour Chine",B159&gt;#REF!,B159&lt;#REF!),(D159-C159)+(F159-E159)+#REF!,IF(AND(H159="Déplacement",N159="Retour Chine",B159&gt;#REF!),(D159-C159)+(F159-E159)+#REF!,IF(AND(H159="Déplacement",((D159-C159)+(F159-E159))&lt;I159),I159,IF(AND(H159="Déplacement",N159="Retour Chine",B159&lt;#REF!),(D159-C159)+(F159-E159)+#REF!,(D159-C159)+(F159-E159))))))))))))</f>
        <v>#REF!</v>
      </c>
      <c r="K159" s="153" t="e">
        <f>IF(L159&gt;0,#REF!-L159,0)</f>
        <v>#REF!</v>
      </c>
      <c r="L159" s="154" t="e">
        <f>IF(OR(H159="Recup"),#REF!-J159,#REF!)</f>
        <v>#REF!</v>
      </c>
      <c r="M159" s="199"/>
      <c r="N159" s="200"/>
      <c r="O159" s="149" t="e">
        <f t="shared" si="13"/>
        <v>#REF!</v>
      </c>
      <c r="P159" s="150" t="str">
        <f t="shared" si="14"/>
        <v/>
      </c>
      <c r="Q159" s="361"/>
      <c r="R159" s="381"/>
      <c r="S159" s="201"/>
      <c r="T159" s="384"/>
      <c r="U159" s="386"/>
      <c r="V159" s="104">
        <v>0.5</v>
      </c>
      <c r="W159" s="98" t="e">
        <f>IF((Y158-43)&lt;0,0,(Y158-43))</f>
        <v>#REF!</v>
      </c>
      <c r="X159" s="105" t="s">
        <v>54</v>
      </c>
      <c r="Y159" s="106" t="e">
        <f>(Y158-Y157)-J163*24</f>
        <v>#REF!</v>
      </c>
      <c r="Z159" s="107" t="s">
        <v>55</v>
      </c>
      <c r="AA159" s="41"/>
      <c r="AB159" s="174" t="s">
        <v>54</v>
      </c>
      <c r="AC159" s="152" t="e">
        <f t="shared" si="15"/>
        <v>#REF!</v>
      </c>
    </row>
    <row r="160" spans="1:29" ht="15.75" hidden="1" thickBot="1" x14ac:dyDescent="0.3">
      <c r="A160" s="143" t="s">
        <v>56</v>
      </c>
      <c r="B160" s="144">
        <v>43237</v>
      </c>
      <c r="C160" s="195"/>
      <c r="D160" s="196"/>
      <c r="E160" s="196"/>
      <c r="F160" s="197"/>
      <c r="G160" s="378"/>
      <c r="H160" s="202" t="s">
        <v>44</v>
      </c>
      <c r="I160" s="146" t="e">
        <f>IF(H160="Normal",#REF!,IF(H160="Recup",#REF!,IF(H160="CP journée",#REF!,IF(H160="Enceinte",#REF!,IF(H160="temps partiel",#REF!,IF(H160="Sans solde",#REF!,IF(H160="Arrêt",#REF!,IF(H160="CP matin",#REF!,IF(H160="Déplacement",#REF!,IF(H160="CP Après-midi",#REF!,IF(H160="Férié",#REF!,IF(H160="Maternité",#REF!,0))))))))))))</f>
        <v>#REF!</v>
      </c>
      <c r="J160" s="145" t="e">
        <f>IF(H160="Demi CP",I160,IF(AND(H160="Déplacement",N160="Arrivée Chine",B160&gt;=#REF!,B160&lt;=#REF!),(D160-C160)+(F160-E160)-#REF!,IF(AND(H160="Déplacement",N160="Arrivée Chine",B160&gt;#REF!,B160&lt;#REF!),(D160-C160)+(F160-E160)-#REF!,IF(AND(H160="Déplacement",N160="Arrivée Chine",B160&gt;#REF!),(D160-C160)+(F160-E160)-#REF!,IF(AND(H160="Déplacement",((D160-C160)+(F160-E160))&lt;I160),I160,IF(AND(H160="Déplacement",N160="Arrivée Chine",B160&lt;#REF!),(D160-C160)+(F160-E160)-#REF!,IF(AND(H160="Déplacement",N160="Retour Chine",B160&gt;=#REF!,B160&lt;=#REF!),(D160-C160)+(F160-E160)+#REF!,IF(AND(H160="Déplacement",N160="Retour Chine",B160&gt;#REF!,B160&lt;#REF!),(D160-C160)+(F160-E160)+#REF!,IF(AND(H160="Déplacement",N160="Retour Chine",B160&gt;#REF!),(D160-C160)+(F160-E160)+#REF!,IF(AND(H160="Déplacement",((D160-C160)+(F160-E160))&lt;I160),I160,IF(AND(H160="Déplacement",N160="Retour Chine",B160&lt;#REF!),(D160-C160)+(F160-E160)+#REF!,(D160-C160)+(F160-E160))))))))))))</f>
        <v>#REF!</v>
      </c>
      <c r="K160" s="156" t="e">
        <f>IF(L160&gt;0,#REF!-L160,0)</f>
        <v>#REF!</v>
      </c>
      <c r="L160" s="157" t="e">
        <f>IF(OR(H160="Recup"),#REF!-J160,#REF!)</f>
        <v>#REF!</v>
      </c>
      <c r="M160" s="199"/>
      <c r="N160" s="200"/>
      <c r="O160" s="149" t="e">
        <f t="shared" si="13"/>
        <v>#REF!</v>
      </c>
      <c r="P160" s="150" t="str">
        <f t="shared" si="14"/>
        <v/>
      </c>
      <c r="Q160" s="361"/>
      <c r="R160" s="381"/>
      <c r="S160" s="201"/>
      <c r="T160" s="384"/>
      <c r="U160" s="386"/>
      <c r="V160" s="110">
        <v>1</v>
      </c>
      <c r="W160" s="98" t="e">
        <f>IF(M163="",J163*24,0)</f>
        <v>#REF!</v>
      </c>
      <c r="X160" s="111" t="s">
        <v>57</v>
      </c>
      <c r="Y160" s="112">
        <f>COUNTIF(H157:H161,"Arrêt")</f>
        <v>0</v>
      </c>
      <c r="Z160" s="107">
        <f>COUNTIF(H157:H161,"Férié")</f>
        <v>0</v>
      </c>
      <c r="AA160" s="41"/>
      <c r="AB160" s="175" t="s">
        <v>57</v>
      </c>
      <c r="AC160" s="152">
        <f t="shared" si="15"/>
        <v>0</v>
      </c>
    </row>
    <row r="161" spans="1:29" ht="15.75" hidden="1" thickBot="1" x14ac:dyDescent="0.3">
      <c r="A161" s="143" t="s">
        <v>58</v>
      </c>
      <c r="B161" s="144">
        <v>43238</v>
      </c>
      <c r="C161" s="195"/>
      <c r="D161" s="196"/>
      <c r="E161" s="196"/>
      <c r="F161" s="197"/>
      <c r="G161" s="378"/>
      <c r="H161" s="198" t="s">
        <v>44</v>
      </c>
      <c r="I161" s="146" t="e">
        <f>IF(H161="Normal",#REF!,IF(H161="Recup",#REF!,IF(H161="CP journée",#REF!,IF(H161="Enceinte",#REF!,IF(H161="temps partiel",#REF!,IF(H161="Sans solde",#REF!,IF(H161="Arrêt",#REF!,IF(H161="CP matin",#REF!,IF(H161="Déplacement",#REF!,IF(H161="CP Après-midi",#REF!,IF(H161="Férié",#REF!,IF(H161="Maternité",#REF!,0))))))))))))</f>
        <v>#REF!</v>
      </c>
      <c r="J161" s="145" t="e">
        <f>IF(H161="Demi CP",I161,IF(AND(H161="Déplacement",N161="Arrivée Chine",B161&gt;=#REF!,B161&lt;=#REF!),(D161-C161)+(F161-E161)-#REF!,IF(AND(H161="Déplacement",N161="Arrivée Chine",B161&gt;#REF!,B161&lt;#REF!),(D161-C161)+(F161-E161)-#REF!,IF(AND(H161="Déplacement",N161="Arrivée Chine",B161&gt;#REF!),(D161-C161)+(F161-E161)-#REF!,IF(AND(H161="Déplacement",((D161-C161)+(F161-E161))&lt;I161),I161,IF(AND(H161="Déplacement",N161="Arrivée Chine",B161&lt;#REF!),(D161-C161)+(F161-E161)-#REF!,IF(AND(H161="Déplacement",N161="Retour Chine",B161&gt;=#REF!,B161&lt;=#REF!),(D161-C161)+(F161-E161)+#REF!,IF(AND(H161="Déplacement",N161="Retour Chine",B161&gt;#REF!,B161&lt;#REF!),(D161-C161)+(F161-E161)+#REF!,IF(AND(H161="Déplacement",N161="Retour Chine",B161&gt;#REF!),(D161-C161)+(F161-E161)+#REF!,IF(AND(H161="Déplacement",((D161-C161)+(F161-E161))&lt;I161),I161,IF(AND(H161="Déplacement",N161="Retour Chine",B161&lt;#REF!),(D161-C161)+(F161-E161)+#REF!,(D161-C161)+(F161-E161))))))))))))</f>
        <v>#REF!</v>
      </c>
      <c r="K161" s="153" t="e">
        <f>IF(L161&gt;0,#REF!-L161,0)</f>
        <v>#REF!</v>
      </c>
      <c r="L161" s="154" t="e">
        <f>IF(OR(H161="Recup"),#REF!-J161,#REF!)</f>
        <v>#REF!</v>
      </c>
      <c r="M161" s="199"/>
      <c r="N161" s="200"/>
      <c r="O161" s="149" t="e">
        <f t="shared" si="13"/>
        <v>#REF!</v>
      </c>
      <c r="P161" s="150" t="str">
        <f t="shared" si="14"/>
        <v/>
      </c>
      <c r="Q161" s="361"/>
      <c r="R161" s="381"/>
      <c r="S161" s="201"/>
      <c r="T161" s="384"/>
      <c r="U161" s="386"/>
      <c r="V161" s="113" t="s">
        <v>3</v>
      </c>
      <c r="W161" s="114" t="e">
        <f>IF(G157="Enceinte",(SUM(L157:L161))-COUNTIF(H157:H161,"Recup")*#REF!,SUM(L157:L161))</f>
        <v>#REF!</v>
      </c>
      <c r="X161" s="115" t="s">
        <v>59</v>
      </c>
      <c r="Y161" s="116">
        <f>COUNTIF(H157:H161,"sans solde")</f>
        <v>0</v>
      </c>
      <c r="Z161" s="328" t="s">
        <v>148</v>
      </c>
      <c r="AA161" s="41"/>
      <c r="AB161" s="176" t="s">
        <v>59</v>
      </c>
      <c r="AC161" s="152">
        <f t="shared" si="15"/>
        <v>0</v>
      </c>
    </row>
    <row r="162" spans="1:29" ht="15.75" hidden="1" thickBot="1" x14ac:dyDescent="0.3">
      <c r="A162" s="143" t="s">
        <v>60</v>
      </c>
      <c r="B162" s="144">
        <v>43239</v>
      </c>
      <c r="C162" s="203"/>
      <c r="D162" s="204"/>
      <c r="E162" s="204"/>
      <c r="F162" s="205"/>
      <c r="G162" s="378"/>
      <c r="H162" s="206"/>
      <c r="I162" s="146">
        <f>IF(H162="Normal",#REF!,IF(H162="Recup",#REF!,IF(H162="CP journée",#REF!,IF(H162="Enceinte",#REF!,IF(H162="temps partiel",#REF!,IF(H162="Sans solde",#REF!,IF(H162="Arrêt",#REF!,IF(H162="CP matin",#REF!,IF(H162="Déplacement",#REF!,IF(H162="CP Après-midi",#REF!,IF(H162="Férié",#REF!,IF(H162="Maternité",#REF!,0))))))))))))</f>
        <v>0</v>
      </c>
      <c r="J162" s="145" t="e">
        <f>IF(H162="Demi CP",I162,IF(AND(H162="Déplacement",N162="Arrivée Chine",B162&gt;=#REF!,B162&lt;=#REF!),(D162-C162)+(F162-E162)-#REF!,IF(AND(H162="Déplacement",N162="Arrivée Chine",B162&gt;#REF!,B162&lt;#REF!),(D162-C162)+(F162-E162)-#REF!,IF(AND(H162="Déplacement",N162="Arrivée Chine",B162&gt;#REF!),(D162-C162)+(F162-E162)-#REF!,IF(AND(H162="Déplacement",((D162-C162)+(F162-E162))&lt;I162),I162,IF(AND(H162="Déplacement",N162="Arrivée Chine",B162&lt;#REF!),(D162-C162)+(F162-E162)-#REF!,IF(AND(H162="Déplacement",N162="Retour Chine",B162&gt;=#REF!,B162&lt;=#REF!),(D162-C162)+(F162-E162)+#REF!,IF(AND(H162="Déplacement",N162="Retour Chine",B162&gt;#REF!,B162&lt;#REF!),(D162-C162)+(F162-E162)+#REF!,IF(AND(H162="Déplacement",N162="Retour Chine",B162&gt;#REF!),(D162-C162)+(F162-E162)+#REF!,IF(AND(H162="Déplacement",((D162-C162)+(F162-E162))&lt;I162),I162,IF(AND(H162="Déplacement",N162="Retour Chine",B162&lt;#REF!),(D162-C162)+(F162-E162)+#REF!,(D162-C162)+(F162-E162))))))))))))</f>
        <v>#REF!</v>
      </c>
      <c r="K162" s="161" t="e">
        <f>IF(L162&gt;0,#REF!-L162,0)</f>
        <v>#REF!</v>
      </c>
      <c r="L162" s="162" t="e">
        <f>IF(OR(H162="Recup"),#REF!-J162,#REF!)</f>
        <v>#REF!</v>
      </c>
      <c r="M162" s="199"/>
      <c r="N162" s="200"/>
      <c r="O162" s="149" t="e">
        <f t="shared" si="13"/>
        <v>#REF!</v>
      </c>
      <c r="P162" s="150" t="str">
        <f t="shared" si="14"/>
        <v/>
      </c>
      <c r="Q162" s="361"/>
      <c r="R162" s="381"/>
      <c r="S162" s="201"/>
      <c r="T162" s="384"/>
      <c r="U162" s="386"/>
      <c r="V162" s="119" t="s">
        <v>61</v>
      </c>
      <c r="W162" s="120" t="e">
        <f>IF(AND(G157="Temps partiel",Y159&gt;0),Y159-W163-W159-W160,0)</f>
        <v>#REF!</v>
      </c>
      <c r="X162" s="121" t="s">
        <v>62</v>
      </c>
      <c r="Y162" s="122">
        <f>COUNTIF(H157:H161,"CP journée")+(COUNTIF(H157:H161,"CP matin"))/2+(COUNTIF(H157:H161,"CP Après-midi"))/2</f>
        <v>0</v>
      </c>
      <c r="Z162" s="329"/>
      <c r="AA162" s="41"/>
      <c r="AB162" s="177" t="s">
        <v>62</v>
      </c>
      <c r="AC162" s="152">
        <f t="shared" si="15"/>
        <v>0</v>
      </c>
    </row>
    <row r="163" spans="1:29" ht="45.75" hidden="1" thickBot="1" x14ac:dyDescent="0.3">
      <c r="A163" s="164" t="s">
        <v>64</v>
      </c>
      <c r="B163" s="165">
        <v>43240</v>
      </c>
      <c r="C163" s="207"/>
      <c r="D163" s="208"/>
      <c r="E163" s="208"/>
      <c r="F163" s="209"/>
      <c r="G163" s="379"/>
      <c r="H163" s="210"/>
      <c r="I163" s="166">
        <f>IF(H163="Normal",#REF!,IF(H163="Recup",#REF!,IF(H163="CP journée",#REF!,IF(H163="Enceinte",#REF!,IF(H163="temps partiel",#REF!,IF(H163="Sans solde",#REF!,IF(H163="Arrêt",#REF!,IF(H163="CP matin",#REF!,IF(H163="Déplacement",#REF!,IF(H163="CP Après-midi",#REF!,IF(H163="Férié",#REF!,IF(H163="Maternité",#REF!,0))))))))))))</f>
        <v>0</v>
      </c>
      <c r="J163" s="167" t="e">
        <f>IF(H163="Demi CP",I163,IF(AND(H163="Déplacement",N163="Arrivée Chine",B163&gt;=#REF!,B163&lt;=#REF!),(D163-C163)+(F163-E163)-#REF!,IF(AND(H163="Déplacement",N163="Arrivée Chine",B163&gt;#REF!,B163&lt;#REF!),(D163-C163)+(F163-E163)-#REF!,IF(AND(H163="Déplacement",N163="Arrivée Chine",B163&gt;#REF!),(D163-C163)+(F163-E163)-#REF!,IF(AND(H163="Déplacement",((D163-C163)+(F163-E163))&lt;I163),I163,IF(AND(H163="Déplacement",N163="Arrivée Chine",B163&lt;#REF!),(D163-C163)+(F163-E163)-#REF!,IF(AND(H163="Déplacement",N163="Retour Chine",B163&gt;=#REF!,B163&lt;=#REF!),(D163-C163)+(F163-E163)+#REF!,IF(AND(H163="Déplacement",N163="Retour Chine",B163&gt;#REF!,B163&lt;#REF!),(D163-C163)+(F163-E163)+#REF!,IF(AND(H163="Déplacement",N163="Retour Chine",B163&gt;#REF!),(D163-C163)+(F163-E163)+#REF!,IF(AND(H163="Déplacement",((D163-C163)+(F163-E163))&lt;I163),I163,IF(AND(H163="Déplacement",N163="Retour Chine",B163&lt;#REF!),(D163-C163)+(F163-E163)+#REF!,(D163-C163)+(F163-E163))))))))))))</f>
        <v>#REF!</v>
      </c>
      <c r="K163" s="168" t="e">
        <f>IF(L163&gt;0,#REF!-L163,0)</f>
        <v>#REF!</v>
      </c>
      <c r="L163" s="169" t="e">
        <f>IF(OR(H163="Recup"),#REF!-J163,#REF!)</f>
        <v>#REF!</v>
      </c>
      <c r="M163" s="211"/>
      <c r="N163" s="212"/>
      <c r="O163" s="170" t="e">
        <f t="shared" si="13"/>
        <v>#REF!</v>
      </c>
      <c r="P163" s="171" t="str">
        <f t="shared" si="14"/>
        <v/>
      </c>
      <c r="Q163" s="362"/>
      <c r="R163" s="382"/>
      <c r="S163" s="213"/>
      <c r="T163" s="384"/>
      <c r="U163" s="387"/>
      <c r="V163" s="129" t="s">
        <v>65</v>
      </c>
      <c r="W163" s="130" t="e">
        <f>IF(AND(G157="Temps partiel",Y159&gt;3),Y159-3-W159-W160,0)</f>
        <v>#REF!</v>
      </c>
      <c r="X163" s="131" t="s">
        <v>66</v>
      </c>
      <c r="Y163" s="132" t="e">
        <f>W157+(W158*1.25)+(W159*1.5)+(W160*2)+(W162*1.1)+(W163*1.25)</f>
        <v>#REF!</v>
      </c>
      <c r="Z163" s="294" t="e">
        <f>IF(SUM(J157:J163)*24-SUM(I157:I163)*24&lt;0,(SUM(J157:J163)*24-SUM(I157:I163)*24),0)</f>
        <v>#REF!</v>
      </c>
      <c r="AA163" s="41"/>
      <c r="AB163" s="178" t="s">
        <v>50</v>
      </c>
      <c r="AC163" s="152">
        <f>Z144+Z151+Z158+Z165</f>
        <v>0</v>
      </c>
    </row>
    <row r="164" spans="1:29" ht="45.75" hidden="1" thickBot="1" x14ac:dyDescent="0.3">
      <c r="A164" s="173" t="s">
        <v>43</v>
      </c>
      <c r="B164" s="134">
        <v>43241</v>
      </c>
      <c r="C164" s="188"/>
      <c r="D164" s="189"/>
      <c r="E164" s="189"/>
      <c r="F164" s="190"/>
      <c r="G164" s="377"/>
      <c r="H164" s="191" t="s">
        <v>44</v>
      </c>
      <c r="I164" s="136" t="e">
        <f>IF(H164="Normal",#REF!,IF(H164="Recup",#REF!,IF(H164="CP journée",#REF!,IF(H164="Enceinte",#REF!,IF(H164="temps partiel",#REF!,IF(H164="Sans solde",#REF!,IF(H164="Arrêt",#REF!,IF(H164="CP matin",#REF!,IF(H164="Déplacement",#REF!,IF(H164="CP Après-midi",#REF!,IF(H164="Férié",#REF!,IF(H164="Maternité",#REF!,0))))))))))))</f>
        <v>#REF!</v>
      </c>
      <c r="J164" s="135" t="e">
        <f>IF(H164="Demi CP",I164,IF(AND(H164="Déplacement",N164="Arrivée Chine",B164&gt;=#REF!,B164&lt;=#REF!),(D164-C164)+(F164-E164)-#REF!,IF(AND(H164="Déplacement",N164="Arrivée Chine",B164&gt;#REF!,B164&lt;#REF!),(D164-C164)+(F164-E164)-#REF!,IF(AND(H164="Déplacement",N164="Arrivée Chine",B164&gt;#REF!),(D164-C164)+(F164-E164)-#REF!,IF(AND(H164="Déplacement",((D164-C164)+(F164-E164))&lt;I164),I164,IF(AND(H164="Déplacement",N164="Arrivée Chine",B164&lt;#REF!),(D164-C164)+(F164-E164)-#REF!,IF(AND(H164="Déplacement",N164="Retour Chine",B164&gt;=#REF!,B164&lt;=#REF!),(D164-C164)+(F164-E164)+#REF!,IF(AND(H164="Déplacement",N164="Retour Chine",B164&gt;#REF!,B164&lt;#REF!),(D164-C164)+(F164-E164)+#REF!,IF(AND(H164="Déplacement",N164="Retour Chine",B164&gt;#REF!),(D164-C164)+(F164-E164)+#REF!,IF(AND(H164="Déplacement",((D164-C164)+(F164-E164))&lt;I164),I164,IF(AND(H164="Déplacement",N164="Retour Chine",B164&lt;#REF!),(D164-C164)+(F164-E164)+#REF!,(D164-C164)+(F164-E164))))))))))))</f>
        <v>#REF!</v>
      </c>
      <c r="K164" s="137" t="e">
        <f>IF(L164&gt;0,#REF!-L164,0)</f>
        <v>#REF!</v>
      </c>
      <c r="L164" s="138" t="e">
        <f>IF(OR(H164="Recup"),#REF!-J164,#REF!)</f>
        <v>#REF!</v>
      </c>
      <c r="M164" s="192"/>
      <c r="N164" s="193"/>
      <c r="O164" s="139" t="e">
        <f t="shared" si="13"/>
        <v>#REF!</v>
      </c>
      <c r="P164" s="140" t="str">
        <f t="shared" si="14"/>
        <v/>
      </c>
      <c r="Q164" s="360" t="s">
        <v>45</v>
      </c>
      <c r="R164" s="380" t="s">
        <v>46</v>
      </c>
      <c r="S164" s="194"/>
      <c r="T164" s="383" t="s">
        <v>90</v>
      </c>
      <c r="U164" s="385" t="s">
        <v>95</v>
      </c>
      <c r="V164" s="86" t="s">
        <v>49</v>
      </c>
      <c r="W164" s="87" t="e">
        <f>IF(AND(G164="",(Y166)&gt;0),Y166-W165-W166,IF(AND(G164="Enceinte",(Y166)&gt;0),Y166-W165-W166,0))</f>
        <v>#REF!</v>
      </c>
      <c r="X164" s="88" t="s">
        <v>34</v>
      </c>
      <c r="Y164" s="89" t="e">
        <f>(SUM(I164:I168)*24+SUM(K164:K168)*24)</f>
        <v>#REF!</v>
      </c>
      <c r="Z164" s="90" t="s">
        <v>50</v>
      </c>
      <c r="AA164" s="41"/>
      <c r="AB164" s="179"/>
      <c r="AC164" s="179"/>
    </row>
    <row r="165" spans="1:29" ht="15.75" hidden="1" thickBot="1" x14ac:dyDescent="0.3">
      <c r="A165" s="143" t="s">
        <v>51</v>
      </c>
      <c r="B165" s="144">
        <v>43242</v>
      </c>
      <c r="C165" s="195"/>
      <c r="D165" s="196"/>
      <c r="E165" s="196"/>
      <c r="F165" s="197"/>
      <c r="G165" s="378"/>
      <c r="H165" s="198" t="s">
        <v>44</v>
      </c>
      <c r="I165" s="146" t="e">
        <f>IF(H165="Normal",#REF!,IF(H165="Recup",#REF!,IF(H165="CP journée",#REF!,IF(H165="Enceinte",#REF!,IF(H165="temps partiel",#REF!,IF(H165="Sans solde",#REF!,IF(H165="Arrêt",#REF!,IF(H165="CP matin",#REF!,IF(H165="Déplacement",#REF!,IF(H165="CP Après-midi",#REF!,IF(H165="Férié",#REF!,IF(H165="Maternité",#REF!,0))))))))))))</f>
        <v>#REF!</v>
      </c>
      <c r="J165" s="145" t="e">
        <f>IF(H165="Demi CP",I165,IF(AND(H165="Déplacement",N165="Arrivée Chine",B165&gt;=#REF!,B165&lt;=#REF!),(D165-C165)+(F165-E165)-#REF!,IF(AND(H165="Déplacement",N165="Arrivée Chine",B165&gt;#REF!,B165&lt;#REF!),(D165-C165)+(F165-E165)-#REF!,IF(AND(H165="Déplacement",N165="Arrivée Chine",B165&gt;#REF!),(D165-C165)+(F165-E165)-#REF!,IF(AND(H165="Déplacement",((D165-C165)+(F165-E165))&lt;I165),I165,IF(AND(H165="Déplacement",N165="Arrivée Chine",B165&lt;#REF!),(D165-C165)+(F165-E165)-#REF!,IF(AND(H165="Déplacement",N165="Retour Chine",B165&gt;=#REF!,B165&lt;=#REF!),(D165-C165)+(F165-E165)+#REF!,IF(AND(H165="Déplacement",N165="Retour Chine",B165&gt;#REF!,B165&lt;#REF!),(D165-C165)+(F165-E165)+#REF!,IF(AND(H165="Déplacement",N165="Retour Chine",B165&gt;#REF!),(D165-C165)+(F165-E165)+#REF!,IF(AND(H165="Déplacement",((D165-C165)+(F165-E165))&lt;I165),I165,IF(AND(H165="Déplacement",N165="Retour Chine",B165&lt;#REF!),(D165-C165)+(F165-E165)+#REF!,(D165-C165)+(F165-E165))))))))))))</f>
        <v>#REF!</v>
      </c>
      <c r="K165" s="147" t="e">
        <f>IF(L165&gt;0,#REF!-L165,0)</f>
        <v>#REF!</v>
      </c>
      <c r="L165" s="148" t="e">
        <f>IF(OR(H165="Recup"),#REF!-J165,#REF!)</f>
        <v>#REF!</v>
      </c>
      <c r="M165" s="199"/>
      <c r="N165" s="200"/>
      <c r="O165" s="149" t="e">
        <f t="shared" si="13"/>
        <v>#REF!</v>
      </c>
      <c r="P165" s="150" t="str">
        <f t="shared" si="14"/>
        <v/>
      </c>
      <c r="Q165" s="361"/>
      <c r="R165" s="381"/>
      <c r="S165" s="201"/>
      <c r="T165" s="384"/>
      <c r="U165" s="386"/>
      <c r="V165" s="97" t="s">
        <v>52</v>
      </c>
      <c r="W165" s="98" t="e">
        <f>IF(AND(G164="",(Y165-35)&gt;0),(Y165-35-W166-W167),IF(AND(G164="Enceinte",(Y165-35)&gt;0),(Y165-35-W166-W167),0))</f>
        <v>#REF!</v>
      </c>
      <c r="X165" s="99" t="s">
        <v>35</v>
      </c>
      <c r="Y165" s="100" t="e">
        <f>(SUM(J164:J170))*24-(SUM(O164:O170))*24</f>
        <v>#REF!</v>
      </c>
      <c r="Z165" s="101">
        <f>SUM(P164:P170)</f>
        <v>0</v>
      </c>
      <c r="AA165" s="41"/>
      <c r="AB165" s="394" t="s">
        <v>70</v>
      </c>
      <c r="AC165" s="392" t="e">
        <f>Y149+Y156+Y163+Y170</f>
        <v>#REF!</v>
      </c>
    </row>
    <row r="166" spans="1:29" ht="15.75" hidden="1" thickBot="1" x14ac:dyDescent="0.3">
      <c r="A166" s="143" t="s">
        <v>53</v>
      </c>
      <c r="B166" s="144">
        <v>43243</v>
      </c>
      <c r="C166" s="195"/>
      <c r="D166" s="196"/>
      <c r="E166" s="196"/>
      <c r="F166" s="197"/>
      <c r="G166" s="378"/>
      <c r="H166" s="198" t="s">
        <v>44</v>
      </c>
      <c r="I166" s="146" t="e">
        <f>IF(H166="Normal",#REF!,IF(H166="Recup",#REF!,IF(H166="CP journée",#REF!,IF(H166="Enceinte",#REF!,IF(H166="temps partiel",#REF!,IF(H166="Sans solde",#REF!,IF(H166="Arrêt",#REF!,IF(H166="CP matin",#REF!,IF(H166="Déplacement",#REF!,IF(H166="CP Après-midi",#REF!,IF(H166="Férié",#REF!,IF(H166="Maternité",#REF!,0))))))))))))</f>
        <v>#REF!</v>
      </c>
      <c r="J166" s="145" t="e">
        <f>IF(H166="Demi CP",I166,IF(AND(H166="Déplacement",N166="Arrivée Chine",B166&gt;=#REF!,B166&lt;=#REF!),(D166-C166)+(F166-E166)-#REF!,IF(AND(H166="Déplacement",N166="Arrivée Chine",B166&gt;#REF!,B166&lt;#REF!),(D166-C166)+(F166-E166)-#REF!,IF(AND(H166="Déplacement",N166="Arrivée Chine",B166&gt;#REF!),(D166-C166)+(F166-E166)-#REF!,IF(AND(H166="Déplacement",((D166-C166)+(F166-E166))&lt;I166),I166,IF(AND(H166="Déplacement",N166="Arrivée Chine",B166&lt;#REF!),(D166-C166)+(F166-E166)-#REF!,IF(AND(H166="Déplacement",N166="Retour Chine",B166&gt;=#REF!,B166&lt;=#REF!),(D166-C166)+(F166-E166)+#REF!,IF(AND(H166="Déplacement",N166="Retour Chine",B166&gt;#REF!,B166&lt;#REF!),(D166-C166)+(F166-E166)+#REF!,IF(AND(H166="Déplacement",N166="Retour Chine",B166&gt;#REF!),(D166-C166)+(F166-E166)+#REF!,IF(AND(H166="Déplacement",((D166-C166)+(F166-E166))&lt;I166),I166,IF(AND(H166="Déplacement",N166="Retour Chine",B166&lt;#REF!),(D166-C166)+(F166-E166)+#REF!,(D166-C166)+(F166-E166))))))))))))</f>
        <v>#REF!</v>
      </c>
      <c r="K166" s="153" t="e">
        <f>IF(L166&gt;0,#REF!-L166,0)</f>
        <v>#REF!</v>
      </c>
      <c r="L166" s="154" t="e">
        <f>IF(OR(H166="Recup"),#REF!-J166,#REF!)</f>
        <v>#REF!</v>
      </c>
      <c r="M166" s="199"/>
      <c r="N166" s="200"/>
      <c r="O166" s="149" t="e">
        <f t="shared" si="13"/>
        <v>#REF!</v>
      </c>
      <c r="P166" s="150" t="str">
        <f t="shared" si="14"/>
        <v/>
      </c>
      <c r="Q166" s="361"/>
      <c r="R166" s="381"/>
      <c r="S166" s="201"/>
      <c r="T166" s="384"/>
      <c r="U166" s="386"/>
      <c r="V166" s="104">
        <v>0.5</v>
      </c>
      <c r="W166" s="98" t="e">
        <f>IF((Y165-43)&lt;0,0,(Y165-43))</f>
        <v>#REF!</v>
      </c>
      <c r="X166" s="105" t="s">
        <v>54</v>
      </c>
      <c r="Y166" s="106" t="e">
        <f>(Y165-Y164)-J170*24</f>
        <v>#REF!</v>
      </c>
      <c r="Z166" s="107" t="s">
        <v>55</v>
      </c>
      <c r="AA166" s="41"/>
      <c r="AB166" s="395"/>
      <c r="AC166" s="393"/>
    </row>
    <row r="167" spans="1:29" ht="15.75" hidden="1" thickBot="1" x14ac:dyDescent="0.3">
      <c r="A167" s="143" t="s">
        <v>56</v>
      </c>
      <c r="B167" s="144">
        <v>43244</v>
      </c>
      <c r="C167" s="195"/>
      <c r="D167" s="196"/>
      <c r="E167" s="196"/>
      <c r="F167" s="197"/>
      <c r="G167" s="378"/>
      <c r="H167" s="202" t="s">
        <v>44</v>
      </c>
      <c r="I167" s="146" t="e">
        <f>IF(H167="Normal",#REF!,IF(H167="Recup",#REF!,IF(H167="CP journée",#REF!,IF(H167="Enceinte",#REF!,IF(H167="temps partiel",#REF!,IF(H167="Sans solde",#REF!,IF(H167="Arrêt",#REF!,IF(H167="CP matin",#REF!,IF(H167="Déplacement",#REF!,IF(H167="CP Après-midi",#REF!,IF(H167="Férié",#REF!,IF(H167="Maternité",#REF!,0))))))))))))</f>
        <v>#REF!</v>
      </c>
      <c r="J167" s="145" t="e">
        <f>IF(H167="Demi CP",I167,IF(AND(H167="Déplacement",N167="Arrivée Chine",B167&gt;=#REF!,B167&lt;=#REF!),(D167-C167)+(F167-E167)-#REF!,IF(AND(H167="Déplacement",N167="Arrivée Chine",B167&gt;#REF!,B167&lt;#REF!),(D167-C167)+(F167-E167)-#REF!,IF(AND(H167="Déplacement",N167="Arrivée Chine",B167&gt;#REF!),(D167-C167)+(F167-E167)-#REF!,IF(AND(H167="Déplacement",((D167-C167)+(F167-E167))&lt;I167),I167,IF(AND(H167="Déplacement",N167="Arrivée Chine",B167&lt;#REF!),(D167-C167)+(F167-E167)-#REF!,IF(AND(H167="Déplacement",N167="Retour Chine",B167&gt;=#REF!,B167&lt;=#REF!),(D167-C167)+(F167-E167)+#REF!,IF(AND(H167="Déplacement",N167="Retour Chine",B167&gt;#REF!,B167&lt;#REF!),(D167-C167)+(F167-E167)+#REF!,IF(AND(H167="Déplacement",N167="Retour Chine",B167&gt;#REF!),(D167-C167)+(F167-E167)+#REF!,IF(AND(H167="Déplacement",((D167-C167)+(F167-E167))&lt;I167),I167,IF(AND(H167="Déplacement",N167="Retour Chine",B167&lt;#REF!),(D167-C167)+(F167-E167)+#REF!,(D167-C167)+(F167-E167))))))))))))</f>
        <v>#REF!</v>
      </c>
      <c r="K167" s="156" t="e">
        <f>IF(L167&gt;0,#REF!-L167,0)</f>
        <v>#REF!</v>
      </c>
      <c r="L167" s="157" t="e">
        <f>IF(OR(H167="Recup"),#REF!-J167,#REF!)</f>
        <v>#REF!</v>
      </c>
      <c r="M167" s="199"/>
      <c r="N167" s="200"/>
      <c r="O167" s="149" t="e">
        <f t="shared" si="13"/>
        <v>#REF!</v>
      </c>
      <c r="P167" s="150" t="str">
        <f t="shared" si="14"/>
        <v/>
      </c>
      <c r="Q167" s="361"/>
      <c r="R167" s="381"/>
      <c r="S167" s="201"/>
      <c r="T167" s="384"/>
      <c r="U167" s="386"/>
      <c r="V167" s="110">
        <v>1</v>
      </c>
      <c r="W167" s="98" t="e">
        <f>IF(M170="",J170*24,0)</f>
        <v>#REF!</v>
      </c>
      <c r="X167" s="111" t="s">
        <v>57</v>
      </c>
      <c r="Y167" s="112">
        <f>COUNTIF(H164:H168,"Arrêt")</f>
        <v>0</v>
      </c>
      <c r="Z167" s="107">
        <f>COUNTIF(H164:H168,"Férié")</f>
        <v>0</v>
      </c>
      <c r="AA167" s="41"/>
      <c r="AB167" s="41"/>
      <c r="AC167" s="41"/>
    </row>
    <row r="168" spans="1:29" ht="15.75" hidden="1" thickBot="1" x14ac:dyDescent="0.3">
      <c r="A168" s="143" t="s">
        <v>58</v>
      </c>
      <c r="B168" s="144">
        <v>43245</v>
      </c>
      <c r="C168" s="195"/>
      <c r="D168" s="196"/>
      <c r="E168" s="196"/>
      <c r="F168" s="197"/>
      <c r="G168" s="378"/>
      <c r="H168" s="198" t="s">
        <v>44</v>
      </c>
      <c r="I168" s="146" t="e">
        <f>IF(H168="Normal",#REF!,IF(H168="Recup",#REF!,IF(H168="CP journée",#REF!,IF(H168="Enceinte",#REF!,IF(H168="temps partiel",#REF!,IF(H168="Sans solde",#REF!,IF(H168="Arrêt",#REF!,IF(H168="CP matin",#REF!,IF(H168="Déplacement",#REF!,IF(H168="CP Après-midi",#REF!,IF(H168="Férié",#REF!,IF(H168="Maternité",#REF!,0))))))))))))</f>
        <v>#REF!</v>
      </c>
      <c r="J168" s="145" t="e">
        <f>IF(H168="Demi CP",I168,IF(AND(H168="Déplacement",N168="Arrivée Chine",B168&gt;=#REF!,B168&lt;=#REF!),(D168-C168)+(F168-E168)-#REF!,IF(AND(H168="Déplacement",N168="Arrivée Chine",B168&gt;#REF!,B168&lt;#REF!),(D168-C168)+(F168-E168)-#REF!,IF(AND(H168="Déplacement",N168="Arrivée Chine",B168&gt;#REF!),(D168-C168)+(F168-E168)-#REF!,IF(AND(H168="Déplacement",((D168-C168)+(F168-E168))&lt;I168),I168,IF(AND(H168="Déplacement",N168="Arrivée Chine",B168&lt;#REF!),(D168-C168)+(F168-E168)-#REF!,IF(AND(H168="Déplacement",N168="Retour Chine",B168&gt;=#REF!,B168&lt;=#REF!),(D168-C168)+(F168-E168)+#REF!,IF(AND(H168="Déplacement",N168="Retour Chine",B168&gt;#REF!,B168&lt;#REF!),(D168-C168)+(F168-E168)+#REF!,IF(AND(H168="Déplacement",N168="Retour Chine",B168&gt;#REF!),(D168-C168)+(F168-E168)+#REF!,IF(AND(H168="Déplacement",((D168-C168)+(F168-E168))&lt;I168),I168,IF(AND(H168="Déplacement",N168="Retour Chine",B168&lt;#REF!),(D168-C168)+(F168-E168)+#REF!,(D168-C168)+(F168-E168))))))))))))</f>
        <v>#REF!</v>
      </c>
      <c r="K168" s="153" t="e">
        <f>IF(L168&gt;0,#REF!-L168,0)</f>
        <v>#REF!</v>
      </c>
      <c r="L168" s="154" t="e">
        <f>IF(OR(H168="Recup"),#REF!-J168,#REF!)</f>
        <v>#REF!</v>
      </c>
      <c r="M168" s="199"/>
      <c r="N168" s="200"/>
      <c r="O168" s="149" t="e">
        <f t="shared" si="13"/>
        <v>#REF!</v>
      </c>
      <c r="P168" s="150" t="str">
        <f t="shared" si="14"/>
        <v/>
      </c>
      <c r="Q168" s="361"/>
      <c r="R168" s="381"/>
      <c r="S168" s="201"/>
      <c r="T168" s="384"/>
      <c r="U168" s="386"/>
      <c r="V168" s="113" t="s">
        <v>3</v>
      </c>
      <c r="W168" s="114" t="e">
        <f>IF(G164="Enceinte",(SUM(L164:L168))-COUNTIF(H164:H168,"Recup")*#REF!,SUM(L164:L168))</f>
        <v>#REF!</v>
      </c>
      <c r="X168" s="115" t="s">
        <v>59</v>
      </c>
      <c r="Y168" s="116">
        <f>COUNTIF(H164:H168,"sans solde")</f>
        <v>0</v>
      </c>
      <c r="Z168" s="328" t="s">
        <v>148</v>
      </c>
      <c r="AA168" s="41"/>
      <c r="AB168" s="41"/>
      <c r="AC168" s="41"/>
    </row>
    <row r="169" spans="1:29" ht="15.75" hidden="1" thickBot="1" x14ac:dyDescent="0.3">
      <c r="A169" s="143" t="s">
        <v>60</v>
      </c>
      <c r="B169" s="144">
        <v>43246</v>
      </c>
      <c r="C169" s="203"/>
      <c r="D169" s="204"/>
      <c r="E169" s="204"/>
      <c r="F169" s="205"/>
      <c r="G169" s="378"/>
      <c r="H169" s="206"/>
      <c r="I169" s="146">
        <f>IF(H169="Normal",#REF!,IF(H169="Recup",#REF!,IF(H169="CP journée",#REF!,IF(H169="Enceinte",#REF!,IF(H169="temps partiel",#REF!,IF(H169="Sans solde",#REF!,IF(H169="Arrêt",#REF!,IF(H169="CP matin",#REF!,IF(H169="Déplacement",#REF!,IF(H169="CP Après-midi",#REF!,IF(H169="Férié",#REF!,IF(H169="Maternité",#REF!,0))))))))))))</f>
        <v>0</v>
      </c>
      <c r="J169" s="145" t="e">
        <f>IF(H169="Demi CP",I169,IF(AND(H169="Déplacement",N169="Arrivée Chine",B169&gt;=#REF!,B169&lt;=#REF!),(D169-C169)+(F169-E169)-#REF!,IF(AND(H169="Déplacement",N169="Arrivée Chine",B169&gt;#REF!,B169&lt;#REF!),(D169-C169)+(F169-E169)-#REF!,IF(AND(H169="Déplacement",N169="Arrivée Chine",B169&gt;#REF!),(D169-C169)+(F169-E169)-#REF!,IF(AND(H169="Déplacement",((D169-C169)+(F169-E169))&lt;I169),I169,IF(AND(H169="Déplacement",N169="Arrivée Chine",B169&lt;#REF!),(D169-C169)+(F169-E169)-#REF!,IF(AND(H169="Déplacement",N169="Retour Chine",B169&gt;=#REF!,B169&lt;=#REF!),(D169-C169)+(F169-E169)+#REF!,IF(AND(H169="Déplacement",N169="Retour Chine",B169&gt;#REF!,B169&lt;#REF!),(D169-C169)+(F169-E169)+#REF!,IF(AND(H169="Déplacement",N169="Retour Chine",B169&gt;#REF!),(D169-C169)+(F169-E169)+#REF!,IF(AND(H169="Déplacement",((D169-C169)+(F169-E169))&lt;I169),I169,IF(AND(H169="Déplacement",N169="Retour Chine",B169&lt;#REF!),(D169-C169)+(F169-E169)+#REF!,(D169-C169)+(F169-E169))))))))))))</f>
        <v>#REF!</v>
      </c>
      <c r="K169" s="161" t="e">
        <f>IF(L169&gt;0,#REF!-L169,0)</f>
        <v>#REF!</v>
      </c>
      <c r="L169" s="162" t="e">
        <f>IF(OR(H169="Recup"),#REF!-J169,#REF!)</f>
        <v>#REF!</v>
      </c>
      <c r="M169" s="199"/>
      <c r="N169" s="200"/>
      <c r="O169" s="149" t="e">
        <f t="shared" si="13"/>
        <v>#REF!</v>
      </c>
      <c r="P169" s="150" t="str">
        <f t="shared" si="14"/>
        <v/>
      </c>
      <c r="Q169" s="361"/>
      <c r="R169" s="381"/>
      <c r="S169" s="201"/>
      <c r="T169" s="384"/>
      <c r="U169" s="386"/>
      <c r="V169" s="119" t="s">
        <v>61</v>
      </c>
      <c r="W169" s="120" t="e">
        <f>IF(AND(G164="Temps partiel",Y166&gt;0),Y166-W170-W166-W167,0)</f>
        <v>#REF!</v>
      </c>
      <c r="X169" s="121" t="s">
        <v>62</v>
      </c>
      <c r="Y169" s="122">
        <f>COUNTIF(H164:H168,"CP journée")+(COUNTIF(H164:H168,"CP matin"))/2+(COUNTIF(H164:H168,"CP Après-midi"))/2</f>
        <v>0</v>
      </c>
      <c r="Z169" s="329"/>
      <c r="AA169" s="41"/>
      <c r="AB169" s="41"/>
      <c r="AC169" s="41"/>
    </row>
    <row r="170" spans="1:29" ht="15.75" hidden="1" thickBot="1" x14ac:dyDescent="0.3">
      <c r="A170" s="164" t="s">
        <v>64</v>
      </c>
      <c r="B170" s="165">
        <v>43247</v>
      </c>
      <c r="C170" s="207"/>
      <c r="D170" s="208"/>
      <c r="E170" s="208"/>
      <c r="F170" s="209"/>
      <c r="G170" s="379"/>
      <c r="H170" s="210"/>
      <c r="I170" s="166">
        <f>IF(H170="Normal",#REF!,IF(H170="Recup",#REF!,IF(H170="CP journée",#REF!,IF(H170="Enceinte",#REF!,IF(H170="temps partiel",#REF!,IF(H170="Sans solde",#REF!,IF(H170="Arrêt",#REF!,IF(H170="CP matin",#REF!,IF(H170="Déplacement",#REF!,IF(H170="CP Après-midi",#REF!,IF(H170="Férié",#REF!,IF(H170="Maternité",#REF!,0))))))))))))</f>
        <v>0</v>
      </c>
      <c r="J170" s="167" t="e">
        <f>IF(H170="Demi CP",I170,IF(AND(H170="Déplacement",N170="Arrivée Chine",B170&gt;=#REF!,B170&lt;=#REF!),(D170-C170)+(F170-E170)-#REF!,IF(AND(H170="Déplacement",N170="Arrivée Chine",B170&gt;#REF!,B170&lt;#REF!),(D170-C170)+(F170-E170)-#REF!,IF(AND(H170="Déplacement",N170="Arrivée Chine",B170&gt;#REF!),(D170-C170)+(F170-E170)-#REF!,IF(AND(H170="Déplacement",((D170-C170)+(F170-E170))&lt;I170),I170,IF(AND(H170="Déplacement",N170="Arrivée Chine",B170&lt;#REF!),(D170-C170)+(F170-E170)-#REF!,IF(AND(H170="Déplacement",N170="Retour Chine",B170&gt;=#REF!,B170&lt;=#REF!),(D170-C170)+(F170-E170)+#REF!,IF(AND(H170="Déplacement",N170="Retour Chine",B170&gt;#REF!,B170&lt;#REF!),(D170-C170)+(F170-E170)+#REF!,IF(AND(H170="Déplacement",N170="Retour Chine",B170&gt;#REF!),(D170-C170)+(F170-E170)+#REF!,IF(AND(H170="Déplacement",((D170-C170)+(F170-E170))&lt;I170),I170,IF(AND(H170="Déplacement",N170="Retour Chine",B170&lt;#REF!),(D170-C170)+(F170-E170)+#REF!,(D170-C170)+(F170-E170))))))))))))</f>
        <v>#REF!</v>
      </c>
      <c r="K170" s="168" t="e">
        <f>IF(L170&gt;0,#REF!-L170,0)</f>
        <v>#REF!</v>
      </c>
      <c r="L170" s="169" t="e">
        <f>IF(OR(H170="Recup"),#REF!-J170,#REF!)</f>
        <v>#REF!</v>
      </c>
      <c r="M170" s="211"/>
      <c r="N170" s="212"/>
      <c r="O170" s="170" t="e">
        <f t="shared" si="13"/>
        <v>#REF!</v>
      </c>
      <c r="P170" s="171" t="str">
        <f t="shared" si="14"/>
        <v/>
      </c>
      <c r="Q170" s="362"/>
      <c r="R170" s="382"/>
      <c r="S170" s="213"/>
      <c r="T170" s="384"/>
      <c r="U170" s="387"/>
      <c r="V170" s="129" t="s">
        <v>65</v>
      </c>
      <c r="W170" s="130" t="e">
        <f>IF(AND(G164="Temps partiel",Y166&gt;3),Y166-3-W166-W167,0)</f>
        <v>#REF!</v>
      </c>
      <c r="X170" s="131" t="s">
        <v>66</v>
      </c>
      <c r="Y170" s="132" t="e">
        <f>W164+(W165*1.25)+(W166*1.5)+(W167*2)+(W169*1.1)+(W170*1.25)</f>
        <v>#REF!</v>
      </c>
      <c r="Z170" s="294" t="e">
        <f>IF(SUM(J164:J170)*24-SUM(I164:I170)*24&lt;0,(SUM(J164:J170)*24-SUM(I164:I170)*24),0)</f>
        <v>#REF!</v>
      </c>
      <c r="AA170" s="41"/>
      <c r="AB170" s="41"/>
      <c r="AC170" s="41"/>
    </row>
    <row r="171" spans="1:29" ht="45.75" hidden="1" thickBot="1" x14ac:dyDescent="0.3">
      <c r="A171" s="133" t="s">
        <v>43</v>
      </c>
      <c r="B171" s="134">
        <v>43248</v>
      </c>
      <c r="C171" s="188"/>
      <c r="D171" s="189"/>
      <c r="E171" s="189"/>
      <c r="F171" s="190"/>
      <c r="G171" s="377"/>
      <c r="H171" s="191" t="s">
        <v>44</v>
      </c>
      <c r="I171" s="136" t="e">
        <f>IF(H171="Normal",#REF!,IF(H171="Recup",#REF!,IF(H171="CP journée",#REF!,IF(H171="Enceinte",#REF!,IF(H171="temps partiel",#REF!,IF(H171="Sans solde",#REF!,IF(H171="Arrêt",#REF!,IF(H171="CP matin",#REF!,IF(H171="Déplacement",#REF!,IF(H171="CP Après-midi",#REF!,IF(H171="Férié",#REF!,IF(H171="Maternité",#REF!,0))))))))))))</f>
        <v>#REF!</v>
      </c>
      <c r="J171" s="135" t="e">
        <f>IF(H171="Demi CP",I171,IF(AND(H171="Déplacement",N171="Arrivée Chine",B171&gt;=#REF!,B171&lt;=#REF!),(D171-C171)+(F171-E171)-#REF!,IF(AND(H171="Déplacement",N171="Arrivée Chine",B171&gt;#REF!,B171&lt;#REF!),(D171-C171)+(F171-E171)-#REF!,IF(AND(H171="Déplacement",N171="Arrivée Chine",B171&gt;#REF!),(D171-C171)+(F171-E171)-#REF!,IF(AND(H171="Déplacement",((D171-C171)+(F171-E171))&lt;I171),I171,IF(AND(H171="Déplacement",N171="Arrivée Chine",B171&lt;#REF!),(D171-C171)+(F171-E171)-#REF!,IF(AND(H171="Déplacement",N171="Retour Chine",B171&gt;=#REF!,B171&lt;=#REF!),(D171-C171)+(F171-E171)+#REF!,IF(AND(H171="Déplacement",N171="Retour Chine",B171&gt;#REF!,B171&lt;#REF!),(D171-C171)+(F171-E171)+#REF!,IF(AND(H171="Déplacement",N171="Retour Chine",B171&gt;#REF!),(D171-C171)+(F171-E171)+#REF!,IF(AND(H171="Déplacement",((D171-C171)+(F171-E171))&lt;I171),I171,IF(AND(H171="Déplacement",N171="Retour Chine",B171&lt;#REF!),(D171-C171)+(F171-E171)+#REF!,(D171-C171)+(F171-E171))))))))))))</f>
        <v>#REF!</v>
      </c>
      <c r="K171" s="137" t="e">
        <f>IF(L171&gt;0,#REF!-L171,0)</f>
        <v>#REF!</v>
      </c>
      <c r="L171" s="138" t="e">
        <f>IF(OR(H171="Recup"),#REF!-J171,#REF!)</f>
        <v>#REF!</v>
      </c>
      <c r="M171" s="192"/>
      <c r="N171" s="193"/>
      <c r="O171" s="139" t="e">
        <f t="shared" si="13"/>
        <v>#REF!</v>
      </c>
      <c r="P171" s="140" t="str">
        <f t="shared" si="14"/>
        <v/>
      </c>
      <c r="Q171" s="391" t="s">
        <v>45</v>
      </c>
      <c r="R171" s="380" t="s">
        <v>46</v>
      </c>
      <c r="S171" s="194"/>
      <c r="T171" s="396" t="s">
        <v>96</v>
      </c>
      <c r="U171" s="385" t="s">
        <v>97</v>
      </c>
      <c r="V171" s="86" t="s">
        <v>49</v>
      </c>
      <c r="W171" s="87" t="e">
        <f>IF(AND(G171="",(Y173)&gt;0),Y173-W172-W173,IF(AND(G171="Enceinte",(Y173)&gt;0),Y173-W172-W173,0))</f>
        <v>#REF!</v>
      </c>
      <c r="X171" s="88" t="s">
        <v>34</v>
      </c>
      <c r="Y171" s="89" t="e">
        <f>(SUM(I171:I175)*24+SUM(K171:K175)*24)</f>
        <v>#REF!</v>
      </c>
      <c r="Z171" s="90" t="s">
        <v>50</v>
      </c>
      <c r="AA171" s="41"/>
      <c r="AB171" s="41"/>
      <c r="AC171" s="41"/>
    </row>
    <row r="172" spans="1:29" ht="15.75" hidden="1" thickBot="1" x14ac:dyDescent="0.3">
      <c r="A172" s="143" t="s">
        <v>51</v>
      </c>
      <c r="B172" s="144">
        <v>43249</v>
      </c>
      <c r="C172" s="195"/>
      <c r="D172" s="196"/>
      <c r="E172" s="196"/>
      <c r="F172" s="197"/>
      <c r="G172" s="378"/>
      <c r="H172" s="198" t="s">
        <v>44</v>
      </c>
      <c r="I172" s="146" t="e">
        <f>IF(H172="Normal",#REF!,IF(H172="Recup",#REF!,IF(H172="CP journée",#REF!,IF(H172="Enceinte",#REF!,IF(H172="temps partiel",#REF!,IF(H172="Sans solde",#REF!,IF(H172="Arrêt",#REF!,IF(H172="CP matin",#REF!,IF(H172="Déplacement",#REF!,IF(H172="CP Après-midi",#REF!,IF(H172="Férié",#REF!,IF(H172="Maternité",#REF!,0))))))))))))</f>
        <v>#REF!</v>
      </c>
      <c r="J172" s="145" t="e">
        <f>IF(H172="Demi CP",I172,IF(AND(H172="Déplacement",N172="Arrivée Chine",B172&gt;=#REF!,B172&lt;=#REF!),(D172-C172)+(F172-E172)-#REF!,IF(AND(H172="Déplacement",N172="Arrivée Chine",B172&gt;#REF!,B172&lt;#REF!),(D172-C172)+(F172-E172)-#REF!,IF(AND(H172="Déplacement",N172="Arrivée Chine",B172&gt;#REF!),(D172-C172)+(F172-E172)-#REF!,IF(AND(H172="Déplacement",((D172-C172)+(F172-E172))&lt;I172),I172,IF(AND(H172="Déplacement",N172="Arrivée Chine",B172&lt;#REF!),(D172-C172)+(F172-E172)-#REF!,IF(AND(H172="Déplacement",N172="Retour Chine",B172&gt;=#REF!,B172&lt;=#REF!),(D172-C172)+(F172-E172)+#REF!,IF(AND(H172="Déplacement",N172="Retour Chine",B172&gt;#REF!,B172&lt;#REF!),(D172-C172)+(F172-E172)+#REF!,IF(AND(H172="Déplacement",N172="Retour Chine",B172&gt;#REF!),(D172-C172)+(F172-E172)+#REF!,IF(AND(H172="Déplacement",((D172-C172)+(F172-E172))&lt;I172),I172,IF(AND(H172="Déplacement",N172="Retour Chine",B172&lt;#REF!),(D172-C172)+(F172-E172)+#REF!,(D172-C172)+(F172-E172))))))))))))</f>
        <v>#REF!</v>
      </c>
      <c r="K172" s="147" t="e">
        <f>IF(L172&gt;0,#REF!-L172,0)</f>
        <v>#REF!</v>
      </c>
      <c r="L172" s="148" t="e">
        <f>IF(OR(H172="Recup"),#REF!-J172,#REF!)</f>
        <v>#REF!</v>
      </c>
      <c r="M172" s="199"/>
      <c r="N172" s="200"/>
      <c r="O172" s="149" t="e">
        <f t="shared" si="13"/>
        <v>#REF!</v>
      </c>
      <c r="P172" s="150" t="str">
        <f t="shared" si="14"/>
        <v/>
      </c>
      <c r="Q172" s="361"/>
      <c r="R172" s="381"/>
      <c r="S172" s="201"/>
      <c r="T172" s="397"/>
      <c r="U172" s="386"/>
      <c r="V172" s="97" t="s">
        <v>52</v>
      </c>
      <c r="W172" s="98" t="e">
        <f>IF(AND(G171="",(Y172-35)&gt;0),(Y172-35-W173-W174),IF(AND(G171="Enceinte",(Y172-35)&gt;0),(Y172-35-W173-W174),0))</f>
        <v>#REF!</v>
      </c>
      <c r="X172" s="99" t="s">
        <v>35</v>
      </c>
      <c r="Y172" s="100" t="e">
        <f>(SUM(J171:J177))*24-(SUM(O171:O177))*24</f>
        <v>#REF!</v>
      </c>
      <c r="Z172" s="101">
        <f>SUM(P171:P177)</f>
        <v>0</v>
      </c>
      <c r="AA172" s="41"/>
      <c r="AB172" s="41"/>
      <c r="AC172" s="41"/>
    </row>
    <row r="173" spans="1:29" ht="15.75" hidden="1" thickBot="1" x14ac:dyDescent="0.3">
      <c r="A173" s="143" t="s">
        <v>53</v>
      </c>
      <c r="B173" s="144">
        <v>43250</v>
      </c>
      <c r="C173" s="195"/>
      <c r="D173" s="196"/>
      <c r="E173" s="196"/>
      <c r="F173" s="197"/>
      <c r="G173" s="378"/>
      <c r="H173" s="198" t="s">
        <v>44</v>
      </c>
      <c r="I173" s="146" t="e">
        <f>IF(H173="Normal",#REF!,IF(H173="Recup",#REF!,IF(H173="CP journée",#REF!,IF(H173="Enceinte",#REF!,IF(H173="temps partiel",#REF!,IF(H173="Sans solde",#REF!,IF(H173="Arrêt",#REF!,IF(H173="CP matin",#REF!,IF(H173="Déplacement",#REF!,IF(H173="CP Après-midi",#REF!,IF(H173="Férié",#REF!,IF(H173="Maternité",#REF!,0))))))))))))</f>
        <v>#REF!</v>
      </c>
      <c r="J173" s="145" t="e">
        <f>IF(H173="Demi CP",I173,IF(AND(H173="Déplacement",N173="Arrivée Chine",B173&gt;=#REF!,B173&lt;=#REF!),(D173-C173)+(F173-E173)-#REF!,IF(AND(H173="Déplacement",N173="Arrivée Chine",B173&gt;#REF!,B173&lt;#REF!),(D173-C173)+(F173-E173)-#REF!,IF(AND(H173="Déplacement",N173="Arrivée Chine",B173&gt;#REF!),(D173-C173)+(F173-E173)-#REF!,IF(AND(H173="Déplacement",((D173-C173)+(F173-E173))&lt;I173),I173,IF(AND(H173="Déplacement",N173="Arrivée Chine",B173&lt;#REF!),(D173-C173)+(F173-E173)-#REF!,IF(AND(H173="Déplacement",N173="Retour Chine",B173&gt;=#REF!,B173&lt;=#REF!),(D173-C173)+(F173-E173)+#REF!,IF(AND(H173="Déplacement",N173="Retour Chine",B173&gt;#REF!,B173&lt;#REF!),(D173-C173)+(F173-E173)+#REF!,IF(AND(H173="Déplacement",N173="Retour Chine",B173&gt;#REF!),(D173-C173)+(F173-E173)+#REF!,IF(AND(H173="Déplacement",((D173-C173)+(F173-E173))&lt;I173),I173,IF(AND(H173="Déplacement",N173="Retour Chine",B173&lt;#REF!),(D173-C173)+(F173-E173)+#REF!,(D173-C173)+(F173-E173))))))))))))</f>
        <v>#REF!</v>
      </c>
      <c r="K173" s="153" t="e">
        <f>IF(L173&gt;0,#REF!-L173,0)</f>
        <v>#REF!</v>
      </c>
      <c r="L173" s="154" t="e">
        <f>IF(OR(H173="Recup"),#REF!-J173,#REF!)</f>
        <v>#REF!</v>
      </c>
      <c r="M173" s="199"/>
      <c r="N173" s="200"/>
      <c r="O173" s="149" t="e">
        <f t="shared" si="13"/>
        <v>#REF!</v>
      </c>
      <c r="P173" s="150" t="str">
        <f t="shared" si="14"/>
        <v/>
      </c>
      <c r="Q173" s="361"/>
      <c r="R173" s="381"/>
      <c r="S173" s="201"/>
      <c r="T173" s="397"/>
      <c r="U173" s="386"/>
      <c r="V173" s="104">
        <v>0.5</v>
      </c>
      <c r="W173" s="98" t="e">
        <f>IF((Y172-43)&lt;0,0,(Y172-43))</f>
        <v>#REF!</v>
      </c>
      <c r="X173" s="105" t="s">
        <v>54</v>
      </c>
      <c r="Y173" s="106" t="e">
        <f>(Y172-Y171)-J177*24</f>
        <v>#REF!</v>
      </c>
      <c r="Z173" s="107" t="s">
        <v>55</v>
      </c>
      <c r="AA173" s="41"/>
      <c r="AB173" s="41"/>
      <c r="AC173" s="41"/>
    </row>
    <row r="174" spans="1:29" ht="15.75" hidden="1" thickBot="1" x14ac:dyDescent="0.3">
      <c r="A174" s="143" t="s">
        <v>56</v>
      </c>
      <c r="B174" s="144">
        <v>43251</v>
      </c>
      <c r="C174" s="195"/>
      <c r="D174" s="196"/>
      <c r="E174" s="196"/>
      <c r="F174" s="197"/>
      <c r="G174" s="378"/>
      <c r="H174" s="202" t="s">
        <v>44</v>
      </c>
      <c r="I174" s="146" t="e">
        <f>IF(H174="Normal",#REF!,IF(H174="Recup",#REF!,IF(H174="CP journée",#REF!,IF(H174="Enceinte",#REF!,IF(H174="temps partiel",#REF!,IF(H174="Sans solde",#REF!,IF(H174="Arrêt",#REF!,IF(H174="CP matin",#REF!,IF(H174="Déplacement",#REF!,IF(H174="CP Après-midi",#REF!,IF(H174="Férié",#REF!,IF(H174="Maternité",#REF!,0))))))))))))</f>
        <v>#REF!</v>
      </c>
      <c r="J174" s="145" t="e">
        <f>IF(H174="Demi CP",I174,IF(AND(H174="Déplacement",N174="Arrivée Chine",B174&gt;=#REF!,B174&lt;=#REF!),(D174-C174)+(F174-E174)-#REF!,IF(AND(H174="Déplacement",N174="Arrivée Chine",B174&gt;#REF!,B174&lt;#REF!),(D174-C174)+(F174-E174)-#REF!,IF(AND(H174="Déplacement",N174="Arrivée Chine",B174&gt;#REF!),(D174-C174)+(F174-E174)-#REF!,IF(AND(H174="Déplacement",((D174-C174)+(F174-E174))&lt;I174),I174,IF(AND(H174="Déplacement",N174="Arrivée Chine",B174&lt;#REF!),(D174-C174)+(F174-E174)-#REF!,IF(AND(H174="Déplacement",N174="Retour Chine",B174&gt;=#REF!,B174&lt;=#REF!),(D174-C174)+(F174-E174)+#REF!,IF(AND(H174="Déplacement",N174="Retour Chine",B174&gt;#REF!,B174&lt;#REF!),(D174-C174)+(F174-E174)+#REF!,IF(AND(H174="Déplacement",N174="Retour Chine",B174&gt;#REF!),(D174-C174)+(F174-E174)+#REF!,IF(AND(H174="Déplacement",((D174-C174)+(F174-E174))&lt;I174),I174,IF(AND(H174="Déplacement",N174="Retour Chine",B174&lt;#REF!),(D174-C174)+(F174-E174)+#REF!,(D174-C174)+(F174-E174))))))))))))</f>
        <v>#REF!</v>
      </c>
      <c r="K174" s="156" t="e">
        <f>IF(L174&gt;0,#REF!-L174,0)</f>
        <v>#REF!</v>
      </c>
      <c r="L174" s="157" t="e">
        <f>IF(OR(H174="Recup"),#REF!-J174,#REF!)</f>
        <v>#REF!</v>
      </c>
      <c r="M174" s="199"/>
      <c r="N174" s="200"/>
      <c r="O174" s="149" t="e">
        <f t="shared" si="13"/>
        <v>#REF!</v>
      </c>
      <c r="P174" s="150" t="str">
        <f t="shared" si="14"/>
        <v/>
      </c>
      <c r="Q174" s="361"/>
      <c r="R174" s="381"/>
      <c r="S174" s="201"/>
      <c r="T174" s="397"/>
      <c r="U174" s="386"/>
      <c r="V174" s="110">
        <v>1</v>
      </c>
      <c r="W174" s="98" t="e">
        <f>IF(M177="",J177*24,0)</f>
        <v>#REF!</v>
      </c>
      <c r="X174" s="111" t="s">
        <v>57</v>
      </c>
      <c r="Y174" s="112">
        <f>COUNTIF(H171:H175,"Arrêt")</f>
        <v>0</v>
      </c>
      <c r="Z174" s="107">
        <f>COUNTIF(H171:H175,"Férié")</f>
        <v>0</v>
      </c>
      <c r="AA174" s="41"/>
      <c r="AB174" s="41"/>
      <c r="AC174" s="41"/>
    </row>
    <row r="175" spans="1:29" ht="15.75" hidden="1" thickBot="1" x14ac:dyDescent="0.3">
      <c r="A175" s="143" t="s">
        <v>58</v>
      </c>
      <c r="B175" s="144">
        <v>43252</v>
      </c>
      <c r="C175" s="195"/>
      <c r="D175" s="196"/>
      <c r="E175" s="196"/>
      <c r="F175" s="197"/>
      <c r="G175" s="378"/>
      <c r="H175" s="198" t="s">
        <v>44</v>
      </c>
      <c r="I175" s="146" t="e">
        <f>IF(H175="Normal",#REF!,IF(H175="Recup",#REF!,IF(H175="CP journée",#REF!,IF(H175="Enceinte",#REF!,IF(H175="temps partiel",#REF!,IF(H175="Sans solde",#REF!,IF(H175="Arrêt",#REF!,IF(H175="CP matin",#REF!,IF(H175="Déplacement",#REF!,IF(H175="CP Après-midi",#REF!,IF(H175="Férié",#REF!,IF(H175="Maternité",#REF!,0))))))))))))</f>
        <v>#REF!</v>
      </c>
      <c r="J175" s="145" t="e">
        <f>IF(H175="Demi CP",I175,IF(AND(H175="Déplacement",N175="Arrivée Chine",B175&gt;=#REF!,B175&lt;=#REF!),(D175-C175)+(F175-E175)-#REF!,IF(AND(H175="Déplacement",N175="Arrivée Chine",B175&gt;#REF!,B175&lt;#REF!),(D175-C175)+(F175-E175)-#REF!,IF(AND(H175="Déplacement",N175="Arrivée Chine",B175&gt;#REF!),(D175-C175)+(F175-E175)-#REF!,IF(AND(H175="Déplacement",((D175-C175)+(F175-E175))&lt;I175),I175,IF(AND(H175="Déplacement",N175="Arrivée Chine",B175&lt;#REF!),(D175-C175)+(F175-E175)-#REF!,IF(AND(H175="Déplacement",N175="Retour Chine",B175&gt;=#REF!,B175&lt;=#REF!),(D175-C175)+(F175-E175)+#REF!,IF(AND(H175="Déplacement",N175="Retour Chine",B175&gt;#REF!,B175&lt;#REF!),(D175-C175)+(F175-E175)+#REF!,IF(AND(H175="Déplacement",N175="Retour Chine",B175&gt;#REF!),(D175-C175)+(F175-E175)+#REF!,IF(AND(H175="Déplacement",((D175-C175)+(F175-E175))&lt;I175),I175,IF(AND(H175="Déplacement",N175="Retour Chine",B175&lt;#REF!),(D175-C175)+(F175-E175)+#REF!,(D175-C175)+(F175-E175))))))))))))</f>
        <v>#REF!</v>
      </c>
      <c r="K175" s="153" t="e">
        <f>IF(L175&gt;0,#REF!-L175,0)</f>
        <v>#REF!</v>
      </c>
      <c r="L175" s="154" t="e">
        <f>IF(OR(H175="Recup"),#REF!-J175,#REF!)</f>
        <v>#REF!</v>
      </c>
      <c r="M175" s="199"/>
      <c r="N175" s="200"/>
      <c r="O175" s="149" t="e">
        <f t="shared" si="13"/>
        <v>#REF!</v>
      </c>
      <c r="P175" s="150" t="str">
        <f t="shared" si="14"/>
        <v/>
      </c>
      <c r="Q175" s="361"/>
      <c r="R175" s="381"/>
      <c r="S175" s="201"/>
      <c r="T175" s="397"/>
      <c r="U175" s="386"/>
      <c r="V175" s="113" t="s">
        <v>3</v>
      </c>
      <c r="W175" s="114" t="e">
        <f>IF(G171="Enceinte",(SUM(L171:L175))-COUNTIF(H171:H175,"Recup")*#REF!,SUM(L171:L175))</f>
        <v>#REF!</v>
      </c>
      <c r="X175" s="115" t="s">
        <v>59</v>
      </c>
      <c r="Y175" s="116">
        <f>COUNTIF(H171:H175,"sans solde")</f>
        <v>0</v>
      </c>
      <c r="Z175" s="328" t="s">
        <v>148</v>
      </c>
      <c r="AA175" s="41"/>
      <c r="AB175" s="41"/>
      <c r="AC175" s="41"/>
    </row>
    <row r="176" spans="1:29" ht="15.75" hidden="1" thickBot="1" x14ac:dyDescent="0.3">
      <c r="A176" s="143" t="s">
        <v>60</v>
      </c>
      <c r="B176" s="144">
        <v>43253</v>
      </c>
      <c r="C176" s="203"/>
      <c r="D176" s="204"/>
      <c r="E176" s="204"/>
      <c r="F176" s="205"/>
      <c r="G176" s="378"/>
      <c r="H176" s="206"/>
      <c r="I176" s="146">
        <f>IF(H176="Normal",#REF!,IF(H176="Recup",#REF!,IF(H176="CP journée",#REF!,IF(H176="Enceinte",#REF!,IF(H176="temps partiel",#REF!,IF(H176="Sans solde",#REF!,IF(H176="Arrêt",#REF!,IF(H176="CP matin",#REF!,IF(H176="Déplacement",#REF!,IF(H176="CP Après-midi",#REF!,IF(H176="Férié",#REF!,IF(H176="Maternité",#REF!,0))))))))))))</f>
        <v>0</v>
      </c>
      <c r="J176" s="145" t="e">
        <f>IF(H176="Demi CP",I176,IF(AND(H176="Déplacement",N176="Arrivée Chine",B176&gt;=#REF!,B176&lt;=#REF!),(D176-C176)+(F176-E176)-#REF!,IF(AND(H176="Déplacement",N176="Arrivée Chine",B176&gt;#REF!,B176&lt;#REF!),(D176-C176)+(F176-E176)-#REF!,IF(AND(H176="Déplacement",N176="Arrivée Chine",B176&gt;#REF!),(D176-C176)+(F176-E176)-#REF!,IF(AND(H176="Déplacement",((D176-C176)+(F176-E176))&lt;I176),I176,IF(AND(H176="Déplacement",N176="Arrivée Chine",B176&lt;#REF!),(D176-C176)+(F176-E176)-#REF!,IF(AND(H176="Déplacement",N176="Retour Chine",B176&gt;=#REF!,B176&lt;=#REF!),(D176-C176)+(F176-E176)+#REF!,IF(AND(H176="Déplacement",N176="Retour Chine",B176&gt;#REF!,B176&lt;#REF!),(D176-C176)+(F176-E176)+#REF!,IF(AND(H176="Déplacement",N176="Retour Chine",B176&gt;#REF!),(D176-C176)+(F176-E176)+#REF!,IF(AND(H176="Déplacement",((D176-C176)+(F176-E176))&lt;I176),I176,IF(AND(H176="Déplacement",N176="Retour Chine",B176&lt;#REF!),(D176-C176)+(F176-E176)+#REF!,(D176-C176)+(F176-E176))))))))))))</f>
        <v>#REF!</v>
      </c>
      <c r="K176" s="161" t="e">
        <f>IF(L176&gt;0,#REF!-L176,0)</f>
        <v>#REF!</v>
      </c>
      <c r="L176" s="162" t="e">
        <f>IF(OR(H176="Recup"),#REF!-J176,#REF!)</f>
        <v>#REF!</v>
      </c>
      <c r="M176" s="199"/>
      <c r="N176" s="200"/>
      <c r="O176" s="149" t="e">
        <f t="shared" si="13"/>
        <v>#REF!</v>
      </c>
      <c r="P176" s="150" t="str">
        <f t="shared" si="14"/>
        <v/>
      </c>
      <c r="Q176" s="361"/>
      <c r="R176" s="381"/>
      <c r="S176" s="201"/>
      <c r="T176" s="397"/>
      <c r="U176" s="386"/>
      <c r="V176" s="119" t="s">
        <v>61</v>
      </c>
      <c r="W176" s="120" t="e">
        <f>IF(AND(G171="Temps partiel",Y173&gt;0),Y173-W177-W173-W174,0)</f>
        <v>#REF!</v>
      </c>
      <c r="X176" s="121" t="s">
        <v>62</v>
      </c>
      <c r="Y176" s="122">
        <f>COUNTIF(H171:H175,"CP journée")+(COUNTIF(H171:H175,"CP matin"))/2+(COUNTIF(H171:H175,"CP Après-midi"))/2</f>
        <v>0</v>
      </c>
      <c r="Z176" s="329"/>
      <c r="AA176" s="41"/>
      <c r="AB176" s="179" t="s">
        <v>96</v>
      </c>
      <c r="AC176" s="179" t="s">
        <v>98</v>
      </c>
    </row>
    <row r="177" spans="1:29" ht="15.75" hidden="1" thickBot="1" x14ac:dyDescent="0.3">
      <c r="A177" s="164" t="s">
        <v>64</v>
      </c>
      <c r="B177" s="165">
        <v>43254</v>
      </c>
      <c r="C177" s="207"/>
      <c r="D177" s="208"/>
      <c r="E177" s="208"/>
      <c r="F177" s="209"/>
      <c r="G177" s="379"/>
      <c r="H177" s="210"/>
      <c r="I177" s="166">
        <f>IF(H177="Normal",#REF!,IF(H177="Recup",#REF!,IF(H177="CP journée",#REF!,IF(H177="Enceinte",#REF!,IF(H177="temps partiel",#REF!,IF(H177="Sans solde",#REF!,IF(H177="Arrêt",#REF!,IF(H177="CP matin",#REF!,IF(H177="Déplacement",#REF!,IF(H177="CP Après-midi",#REF!,IF(H177="Férié",#REF!,IF(H177="Maternité",#REF!,0))))))))))))</f>
        <v>0</v>
      </c>
      <c r="J177" s="167" t="e">
        <f>IF(H177="Demi CP",I177,IF(AND(H177="Déplacement",N177="Arrivée Chine",B177&gt;=#REF!,B177&lt;=#REF!),(D177-C177)+(F177-E177)-#REF!,IF(AND(H177="Déplacement",N177="Arrivée Chine",B177&gt;#REF!,B177&lt;#REF!),(D177-C177)+(F177-E177)-#REF!,IF(AND(H177="Déplacement",N177="Arrivée Chine",B177&gt;#REF!),(D177-C177)+(F177-E177)-#REF!,IF(AND(H177="Déplacement",((D177-C177)+(F177-E177))&lt;I177),I177,IF(AND(H177="Déplacement",N177="Arrivée Chine",B177&lt;#REF!),(D177-C177)+(F177-E177)-#REF!,IF(AND(H177="Déplacement",N177="Retour Chine",B177&gt;=#REF!,B177&lt;=#REF!),(D177-C177)+(F177-E177)+#REF!,IF(AND(H177="Déplacement",N177="Retour Chine",B177&gt;#REF!,B177&lt;#REF!),(D177-C177)+(F177-E177)+#REF!,IF(AND(H177="Déplacement",N177="Retour Chine",B177&gt;#REF!),(D177-C177)+(F177-E177)+#REF!,IF(AND(H177="Déplacement",((D177-C177)+(F177-E177))&lt;I177),I177,IF(AND(H177="Déplacement",N177="Retour Chine",B177&lt;#REF!),(D177-C177)+(F177-E177)+#REF!,(D177-C177)+(F177-E177))))))))))))</f>
        <v>#REF!</v>
      </c>
      <c r="K177" s="168" t="e">
        <f>IF(L177&gt;0,#REF!-L177,0)</f>
        <v>#REF!</v>
      </c>
      <c r="L177" s="169" t="e">
        <f>IF(OR(H177="Recup"),#REF!-J177,#REF!)</f>
        <v>#REF!</v>
      </c>
      <c r="M177" s="211"/>
      <c r="N177" s="212"/>
      <c r="O177" s="170" t="e">
        <f t="shared" si="13"/>
        <v>#REF!</v>
      </c>
      <c r="P177" s="171" t="str">
        <f t="shared" si="14"/>
        <v/>
      </c>
      <c r="Q177" s="362"/>
      <c r="R177" s="382"/>
      <c r="S177" s="213"/>
      <c r="T177" s="397"/>
      <c r="U177" s="387"/>
      <c r="V177" s="129" t="s">
        <v>65</v>
      </c>
      <c r="W177" s="130" t="e">
        <f>IF(AND(G171="Temps partiel",Y173&gt;3),Y173-3-W173-W174,0)</f>
        <v>#REF!</v>
      </c>
      <c r="X177" s="131" t="s">
        <v>66</v>
      </c>
      <c r="Y177" s="132" t="e">
        <f>W171+(W172*1.25)+(W173*1.5)+(W174*2)+(W176*1.1)+(W177*1.25)</f>
        <v>#REF!</v>
      </c>
      <c r="Z177" s="294" t="e">
        <f>IF(SUM(J171:J177)*24-SUM(I171:I177)*24&lt;0,(SUM(J171:J177)*24-SUM(I171:I177)*24),0)</f>
        <v>#REF!</v>
      </c>
      <c r="AA177" s="41"/>
      <c r="AB177" s="179"/>
      <c r="AC177" s="179"/>
    </row>
    <row r="178" spans="1:29" ht="45.75" hidden="1" thickBot="1" x14ac:dyDescent="0.3">
      <c r="A178" s="133" t="s">
        <v>43</v>
      </c>
      <c r="B178" s="134">
        <v>43255</v>
      </c>
      <c r="C178" s="188"/>
      <c r="D178" s="189"/>
      <c r="E178" s="189"/>
      <c r="F178" s="190"/>
      <c r="G178" s="377"/>
      <c r="H178" s="191" t="s">
        <v>44</v>
      </c>
      <c r="I178" s="136" t="e">
        <f>IF(H178="Normal",#REF!,IF(H178="Recup",#REF!,IF(H178="CP journée",#REF!,IF(H178="Enceinte",#REF!,IF(H178="temps partiel",#REF!,IF(H178="Sans solde",#REF!,IF(H178="Arrêt",#REF!,IF(H178="CP matin",#REF!,IF(H178="Déplacement",#REF!,IF(H178="CP Après-midi",#REF!,IF(H178="Férié",#REF!,IF(H178="Maternité",#REF!,0))))))))))))</f>
        <v>#REF!</v>
      </c>
      <c r="J178" s="135" t="e">
        <f>IF(H178="Demi CP",I178,IF(AND(H178="Déplacement",N178="Arrivée Chine",B178&gt;=#REF!,B178&lt;=#REF!),(D178-C178)+(F178-E178)-#REF!,IF(AND(H178="Déplacement",N178="Arrivée Chine",B178&gt;#REF!,B178&lt;#REF!),(D178-C178)+(F178-E178)-#REF!,IF(AND(H178="Déplacement",N178="Arrivée Chine",B178&gt;#REF!),(D178-C178)+(F178-E178)-#REF!,IF(AND(H178="Déplacement",((D178-C178)+(F178-E178))&lt;I178),I178,IF(AND(H178="Déplacement",N178="Arrivée Chine",B178&lt;#REF!),(D178-C178)+(F178-E178)-#REF!,IF(AND(H178="Déplacement",N178="Retour Chine",B178&gt;=#REF!,B178&lt;=#REF!),(D178-C178)+(F178-E178)+#REF!,IF(AND(H178="Déplacement",N178="Retour Chine",B178&gt;#REF!,B178&lt;#REF!),(D178-C178)+(F178-E178)+#REF!,IF(AND(H178="Déplacement",N178="Retour Chine",B178&gt;#REF!),(D178-C178)+(F178-E178)+#REF!,IF(AND(H178="Déplacement",((D178-C178)+(F178-E178))&lt;I178),I178,IF(AND(H178="Déplacement",N178="Retour Chine",B178&lt;#REF!),(D178-C178)+(F178-E178)+#REF!,(D178-C178)+(F178-E178))))))))))))</f>
        <v>#REF!</v>
      </c>
      <c r="K178" s="137" t="e">
        <f>IF(L178&gt;0,#REF!-L178,0)</f>
        <v>#REF!</v>
      </c>
      <c r="L178" s="138" t="e">
        <f>IF(OR(H178="Recup"),#REF!-J178,#REF!)</f>
        <v>#REF!</v>
      </c>
      <c r="M178" s="192"/>
      <c r="N178" s="193"/>
      <c r="O178" s="139" t="e">
        <f t="shared" si="13"/>
        <v>#REF!</v>
      </c>
      <c r="P178" s="140" t="str">
        <f t="shared" si="14"/>
        <v/>
      </c>
      <c r="Q178" s="360" t="s">
        <v>45</v>
      </c>
      <c r="R178" s="380" t="s">
        <v>46</v>
      </c>
      <c r="S178" s="194"/>
      <c r="T178" s="396" t="s">
        <v>96</v>
      </c>
      <c r="U178" s="385" t="s">
        <v>99</v>
      </c>
      <c r="V178" s="86" t="s">
        <v>49</v>
      </c>
      <c r="W178" s="87" t="e">
        <f>IF(AND(G178="",(Y180)&gt;0),Y180-W179-W180,IF(AND(G178="Enceinte",(Y180)&gt;0),Y180-W179-W180,0))</f>
        <v>#REF!</v>
      </c>
      <c r="X178" s="88" t="s">
        <v>34</v>
      </c>
      <c r="Y178" s="89" t="e">
        <f>(SUM(I178:I182)*24+SUM(K178:K182)*24)</f>
        <v>#REF!</v>
      </c>
      <c r="Z178" s="90" t="s">
        <v>50</v>
      </c>
      <c r="AA178" s="41"/>
      <c r="AB178" s="141" t="s">
        <v>49</v>
      </c>
      <c r="AC178" s="142" t="e">
        <f t="shared" ref="AC178:AC184" si="16">W171+W178+W185+W192+W199</f>
        <v>#REF!</v>
      </c>
    </row>
    <row r="179" spans="1:29" ht="30.75" hidden="1" thickBot="1" x14ac:dyDescent="0.3">
      <c r="A179" s="143" t="s">
        <v>51</v>
      </c>
      <c r="B179" s="144">
        <v>43256</v>
      </c>
      <c r="C179" s="195"/>
      <c r="D179" s="196"/>
      <c r="E179" s="196"/>
      <c r="F179" s="197"/>
      <c r="G179" s="378"/>
      <c r="H179" s="198" t="s">
        <v>44</v>
      </c>
      <c r="I179" s="146" t="e">
        <f>IF(H179="Normal",#REF!,IF(H179="Recup",#REF!,IF(H179="CP journée",#REF!,IF(H179="Enceinte",#REF!,IF(H179="temps partiel",#REF!,IF(H179="Sans solde",#REF!,IF(H179="Arrêt",#REF!,IF(H179="CP matin",#REF!,IF(H179="Déplacement",#REF!,IF(H179="CP Après-midi",#REF!,IF(H179="Férié",#REF!,IF(H179="Maternité",#REF!,0))))))))))))</f>
        <v>#REF!</v>
      </c>
      <c r="J179" s="145" t="e">
        <f>IF(H179="Demi CP",I179,IF(AND(H179="Déplacement",N179="Arrivée Chine",B179&gt;=#REF!,B179&lt;=#REF!),(D179-C179)+(F179-E179)-#REF!,IF(AND(H179="Déplacement",N179="Arrivée Chine",B179&gt;#REF!,B179&lt;#REF!),(D179-C179)+(F179-E179)-#REF!,IF(AND(H179="Déplacement",N179="Arrivée Chine",B179&gt;#REF!),(D179-C179)+(F179-E179)-#REF!,IF(AND(H179="Déplacement",((D179-C179)+(F179-E179))&lt;I179),I179,IF(AND(H179="Déplacement",N179="Arrivée Chine",B179&lt;#REF!),(D179-C179)+(F179-E179)-#REF!,IF(AND(H179="Déplacement",N179="Retour Chine",B179&gt;=#REF!,B179&lt;=#REF!),(D179-C179)+(F179-E179)+#REF!,IF(AND(H179="Déplacement",N179="Retour Chine",B179&gt;#REF!,B179&lt;#REF!),(D179-C179)+(F179-E179)+#REF!,IF(AND(H179="Déplacement",N179="Retour Chine",B179&gt;#REF!),(D179-C179)+(F179-E179)+#REF!,IF(AND(H179="Déplacement",((D179-C179)+(F179-E179))&lt;I179),I179,IF(AND(H179="Déplacement",N179="Retour Chine",B179&lt;#REF!),(D179-C179)+(F179-E179)+#REF!,(D179-C179)+(F179-E179))))))))))))</f>
        <v>#REF!</v>
      </c>
      <c r="K179" s="147" t="e">
        <f>IF(L179&gt;0,#REF!-L179,0)</f>
        <v>#REF!</v>
      </c>
      <c r="L179" s="148" t="e">
        <f>IF(OR(H179="Recup"),#REF!-J179,#REF!)</f>
        <v>#REF!</v>
      </c>
      <c r="M179" s="199"/>
      <c r="N179" s="200"/>
      <c r="O179" s="149" t="e">
        <f t="shared" si="13"/>
        <v>#REF!</v>
      </c>
      <c r="P179" s="150" t="str">
        <f t="shared" si="14"/>
        <v/>
      </c>
      <c r="Q179" s="361"/>
      <c r="R179" s="381"/>
      <c r="S179" s="201"/>
      <c r="T179" s="397"/>
      <c r="U179" s="386"/>
      <c r="V179" s="97" t="s">
        <v>52</v>
      </c>
      <c r="W179" s="98" t="e">
        <f>IF(AND(G178="",(Y179-35)&gt;0),(Y179-35-W180-W181),IF(AND(G178="Enceinte",(Y179-35)&gt;0),(Y179-35-W180-W181),0))</f>
        <v>#REF!</v>
      </c>
      <c r="X179" s="99" t="s">
        <v>35</v>
      </c>
      <c r="Y179" s="100" t="e">
        <f>(SUM(J178:J184))*24-(SUM(O178:O184))*24</f>
        <v>#REF!</v>
      </c>
      <c r="Z179" s="101">
        <f>SUM(P178:P184)</f>
        <v>0</v>
      </c>
      <c r="AA179" s="41"/>
      <c r="AB179" s="151" t="s">
        <v>52</v>
      </c>
      <c r="AC179" s="152" t="e">
        <f t="shared" si="16"/>
        <v>#REF!</v>
      </c>
    </row>
    <row r="180" spans="1:29" ht="15.75" hidden="1" thickBot="1" x14ac:dyDescent="0.3">
      <c r="A180" s="143" t="s">
        <v>53</v>
      </c>
      <c r="B180" s="144">
        <v>43257</v>
      </c>
      <c r="C180" s="195"/>
      <c r="D180" s="196"/>
      <c r="E180" s="196"/>
      <c r="F180" s="197"/>
      <c r="G180" s="378"/>
      <c r="H180" s="198" t="s">
        <v>44</v>
      </c>
      <c r="I180" s="146" t="e">
        <f>IF(H180="Normal",#REF!,IF(H180="Recup",#REF!,IF(H180="CP journée",#REF!,IF(H180="Enceinte",#REF!,IF(H180="temps partiel",#REF!,IF(H180="Sans solde",#REF!,IF(H180="Arrêt",#REF!,IF(H180="CP matin",#REF!,IF(H180="Déplacement",#REF!,IF(H180="CP Après-midi",#REF!,IF(H180="Férié",#REF!,IF(H180="Maternité",#REF!,0))))))))))))</f>
        <v>#REF!</v>
      </c>
      <c r="J180" s="145" t="e">
        <f>IF(H180="Demi CP",I180,IF(AND(H180="Déplacement",N180="Arrivée Chine",B180&gt;=#REF!,B180&lt;=#REF!),(D180-C180)+(F180-E180)-#REF!,IF(AND(H180="Déplacement",N180="Arrivée Chine",B180&gt;#REF!,B180&lt;#REF!),(D180-C180)+(F180-E180)-#REF!,IF(AND(H180="Déplacement",N180="Arrivée Chine",B180&gt;#REF!),(D180-C180)+(F180-E180)-#REF!,IF(AND(H180="Déplacement",((D180-C180)+(F180-E180))&lt;I180),I180,IF(AND(H180="Déplacement",N180="Arrivée Chine",B180&lt;#REF!),(D180-C180)+(F180-E180)-#REF!,IF(AND(H180="Déplacement",N180="Retour Chine",B180&gt;=#REF!,B180&lt;=#REF!),(D180-C180)+(F180-E180)+#REF!,IF(AND(H180="Déplacement",N180="Retour Chine",B180&gt;#REF!,B180&lt;#REF!),(D180-C180)+(F180-E180)+#REF!,IF(AND(H180="Déplacement",N180="Retour Chine",B180&gt;#REF!),(D180-C180)+(F180-E180)+#REF!,IF(AND(H180="Déplacement",((D180-C180)+(F180-E180))&lt;I180),I180,IF(AND(H180="Déplacement",N180="Retour Chine",B180&lt;#REF!),(D180-C180)+(F180-E180)+#REF!,(D180-C180)+(F180-E180))))))))))))</f>
        <v>#REF!</v>
      </c>
      <c r="K180" s="153" t="e">
        <f>IF(L180&gt;0,#REF!-L180,0)</f>
        <v>#REF!</v>
      </c>
      <c r="L180" s="154" t="e">
        <f>IF(OR(H180="Recup"),#REF!-J180,#REF!)</f>
        <v>#REF!</v>
      </c>
      <c r="M180" s="199"/>
      <c r="N180" s="200"/>
      <c r="O180" s="149" t="e">
        <f t="shared" si="13"/>
        <v>#REF!</v>
      </c>
      <c r="P180" s="150" t="str">
        <f t="shared" si="14"/>
        <v/>
      </c>
      <c r="Q180" s="361"/>
      <c r="R180" s="381"/>
      <c r="S180" s="201"/>
      <c r="T180" s="397"/>
      <c r="U180" s="386"/>
      <c r="V180" s="104">
        <v>0.5</v>
      </c>
      <c r="W180" s="98" t="e">
        <f>IF((Y179-43)&lt;0,0,(Y179-43))</f>
        <v>#REF!</v>
      </c>
      <c r="X180" s="105" t="s">
        <v>54</v>
      </c>
      <c r="Y180" s="106" t="e">
        <f>(Y179-Y178)-J184*24</f>
        <v>#REF!</v>
      </c>
      <c r="Z180" s="107" t="s">
        <v>55</v>
      </c>
      <c r="AA180" s="41"/>
      <c r="AB180" s="155">
        <v>0.5</v>
      </c>
      <c r="AC180" s="152" t="e">
        <f t="shared" si="16"/>
        <v>#REF!</v>
      </c>
    </row>
    <row r="181" spans="1:29" ht="15.75" hidden="1" thickBot="1" x14ac:dyDescent="0.3">
      <c r="A181" s="143" t="s">
        <v>56</v>
      </c>
      <c r="B181" s="144">
        <v>43258</v>
      </c>
      <c r="C181" s="195"/>
      <c r="D181" s="196"/>
      <c r="E181" s="196"/>
      <c r="F181" s="197"/>
      <c r="G181" s="378"/>
      <c r="H181" s="202" t="s">
        <v>44</v>
      </c>
      <c r="I181" s="146" t="e">
        <f>IF(H181="Normal",#REF!,IF(H181="Recup",#REF!,IF(H181="CP journée",#REF!,IF(H181="Enceinte",#REF!,IF(H181="temps partiel",#REF!,IF(H181="Sans solde",#REF!,IF(H181="Arrêt",#REF!,IF(H181="CP matin",#REF!,IF(H181="Déplacement",#REF!,IF(H181="CP Après-midi",#REF!,IF(H181="Férié",#REF!,IF(H181="Maternité",#REF!,0))))))))))))</f>
        <v>#REF!</v>
      </c>
      <c r="J181" s="145" t="e">
        <f>IF(H181="Demi CP",I181,IF(AND(H181="Déplacement",N181="Arrivée Chine",B181&gt;=#REF!,B181&lt;=#REF!),(D181-C181)+(F181-E181)-#REF!,IF(AND(H181="Déplacement",N181="Arrivée Chine",B181&gt;#REF!,B181&lt;#REF!),(D181-C181)+(F181-E181)-#REF!,IF(AND(H181="Déplacement",N181="Arrivée Chine",B181&gt;#REF!),(D181-C181)+(F181-E181)-#REF!,IF(AND(H181="Déplacement",((D181-C181)+(F181-E181))&lt;I181),I181,IF(AND(H181="Déplacement",N181="Arrivée Chine",B181&lt;#REF!),(D181-C181)+(F181-E181)-#REF!,IF(AND(H181="Déplacement",N181="Retour Chine",B181&gt;=#REF!,B181&lt;=#REF!),(D181-C181)+(F181-E181)+#REF!,IF(AND(H181="Déplacement",N181="Retour Chine",B181&gt;#REF!,B181&lt;#REF!),(D181-C181)+(F181-E181)+#REF!,IF(AND(H181="Déplacement",N181="Retour Chine",B181&gt;#REF!),(D181-C181)+(F181-E181)+#REF!,IF(AND(H181="Déplacement",((D181-C181)+(F181-E181))&lt;I181),I181,IF(AND(H181="Déplacement",N181="Retour Chine",B181&lt;#REF!),(D181-C181)+(F181-E181)+#REF!,(D181-C181)+(F181-E181))))))))))))</f>
        <v>#REF!</v>
      </c>
      <c r="K181" s="156" t="e">
        <f>IF(L181&gt;0,#REF!-L181,0)</f>
        <v>#REF!</v>
      </c>
      <c r="L181" s="157" t="e">
        <f>IF(OR(H181="Recup"),#REF!-J181,#REF!)</f>
        <v>#REF!</v>
      </c>
      <c r="M181" s="199"/>
      <c r="N181" s="200"/>
      <c r="O181" s="149" t="e">
        <f t="shared" si="13"/>
        <v>#REF!</v>
      </c>
      <c r="P181" s="150" t="str">
        <f t="shared" si="14"/>
        <v/>
      </c>
      <c r="Q181" s="361"/>
      <c r="R181" s="381"/>
      <c r="S181" s="201"/>
      <c r="T181" s="397"/>
      <c r="U181" s="386"/>
      <c r="V181" s="110">
        <v>1</v>
      </c>
      <c r="W181" s="98" t="e">
        <f>IF(M184="",J184*24,0)</f>
        <v>#REF!</v>
      </c>
      <c r="X181" s="111" t="s">
        <v>57</v>
      </c>
      <c r="Y181" s="112">
        <f>COUNTIF(H178:H182,"Arrêt")</f>
        <v>0</v>
      </c>
      <c r="Z181" s="107">
        <f>COUNTIF(H178:H182,"Férié")</f>
        <v>0</v>
      </c>
      <c r="AA181" s="41"/>
      <c r="AB181" s="158">
        <v>1</v>
      </c>
      <c r="AC181" s="152" t="e">
        <f t="shared" si="16"/>
        <v>#REF!</v>
      </c>
    </row>
    <row r="182" spans="1:29" ht="15.75" hidden="1" thickBot="1" x14ac:dyDescent="0.3">
      <c r="A182" s="143" t="s">
        <v>58</v>
      </c>
      <c r="B182" s="144">
        <v>43259</v>
      </c>
      <c r="C182" s="195"/>
      <c r="D182" s="196"/>
      <c r="E182" s="196"/>
      <c r="F182" s="197"/>
      <c r="G182" s="378"/>
      <c r="H182" s="198" t="s">
        <v>44</v>
      </c>
      <c r="I182" s="146" t="e">
        <f>IF(H182="Normal",#REF!,IF(H182="Recup",#REF!,IF(H182="CP journée",#REF!,IF(H182="Enceinte",#REF!,IF(H182="temps partiel",#REF!,IF(H182="Sans solde",#REF!,IF(H182="Arrêt",#REF!,IF(H182="CP matin",#REF!,IF(H182="Déplacement",#REF!,IF(H182="CP Après-midi",#REF!,IF(H182="Férié",#REF!,IF(H182="Maternité",#REF!,0))))))))))))</f>
        <v>#REF!</v>
      </c>
      <c r="J182" s="145" t="e">
        <f>IF(H182="Demi CP",I182,IF(AND(H182="Déplacement",N182="Arrivée Chine",B182&gt;=#REF!,B182&lt;=#REF!),(D182-C182)+(F182-E182)-#REF!,IF(AND(H182="Déplacement",N182="Arrivée Chine",B182&gt;#REF!,B182&lt;#REF!),(D182-C182)+(F182-E182)-#REF!,IF(AND(H182="Déplacement",N182="Arrivée Chine",B182&gt;#REF!),(D182-C182)+(F182-E182)-#REF!,IF(AND(H182="Déplacement",((D182-C182)+(F182-E182))&lt;I182),I182,IF(AND(H182="Déplacement",N182="Arrivée Chine",B182&lt;#REF!),(D182-C182)+(F182-E182)-#REF!,IF(AND(H182="Déplacement",N182="Retour Chine",B182&gt;=#REF!,B182&lt;=#REF!),(D182-C182)+(F182-E182)+#REF!,IF(AND(H182="Déplacement",N182="Retour Chine",B182&gt;#REF!,B182&lt;#REF!),(D182-C182)+(F182-E182)+#REF!,IF(AND(H182="Déplacement",N182="Retour Chine",B182&gt;#REF!),(D182-C182)+(F182-E182)+#REF!,IF(AND(H182="Déplacement",((D182-C182)+(F182-E182))&lt;I182),I182,IF(AND(H182="Déplacement",N182="Retour Chine",B182&lt;#REF!),(D182-C182)+(F182-E182)+#REF!,(D182-C182)+(F182-E182))))))))))))</f>
        <v>#REF!</v>
      </c>
      <c r="K182" s="153" t="e">
        <f>IF(L182&gt;0,#REF!-L182,0)</f>
        <v>#REF!</v>
      </c>
      <c r="L182" s="154" t="e">
        <f>IF(OR(H182="Recup"),#REF!-J182,#REF!)</f>
        <v>#REF!</v>
      </c>
      <c r="M182" s="199"/>
      <c r="N182" s="200"/>
      <c r="O182" s="149" t="e">
        <f t="shared" si="13"/>
        <v>#REF!</v>
      </c>
      <c r="P182" s="150" t="str">
        <f t="shared" si="14"/>
        <v/>
      </c>
      <c r="Q182" s="361"/>
      <c r="R182" s="381"/>
      <c r="S182" s="201"/>
      <c r="T182" s="397"/>
      <c r="U182" s="386"/>
      <c r="V182" s="113" t="s">
        <v>3</v>
      </c>
      <c r="W182" s="114" t="e">
        <f>IF(G178="Enceinte",(SUM(L178:L182))-COUNTIF(H178:H182,"Recup")*#REF!,SUM(L178:L182))</f>
        <v>#REF!</v>
      </c>
      <c r="X182" s="115" t="s">
        <v>59</v>
      </c>
      <c r="Y182" s="116">
        <f>COUNTIF(H178:H182,"sans solde")</f>
        <v>0</v>
      </c>
      <c r="Z182" s="328" t="s">
        <v>148</v>
      </c>
      <c r="AA182" s="41"/>
      <c r="AB182" s="159" t="s">
        <v>3</v>
      </c>
      <c r="AC182" s="160" t="e">
        <f t="shared" si="16"/>
        <v>#REF!</v>
      </c>
    </row>
    <row r="183" spans="1:29" ht="15.75" hidden="1" thickBot="1" x14ac:dyDescent="0.3">
      <c r="A183" s="143" t="s">
        <v>60</v>
      </c>
      <c r="B183" s="144">
        <v>43260</v>
      </c>
      <c r="C183" s="203"/>
      <c r="D183" s="204"/>
      <c r="E183" s="204"/>
      <c r="F183" s="205"/>
      <c r="G183" s="378"/>
      <c r="H183" s="206"/>
      <c r="I183" s="146">
        <f>IF(H183="Normal",#REF!,IF(H183="Recup",#REF!,IF(H183="CP journée",#REF!,IF(H183="Enceinte",#REF!,IF(H183="temps partiel",#REF!,IF(H183="Sans solde",#REF!,IF(H183="Arrêt",#REF!,IF(H183="CP matin",#REF!,IF(H183="Déplacement",#REF!,IF(H183="CP Après-midi",#REF!,IF(H183="Férié",#REF!,IF(H183="Maternité",#REF!,0))))))))))))</f>
        <v>0</v>
      </c>
      <c r="J183" s="145" t="e">
        <f>IF(H183="Demi CP",I183,IF(AND(H183="Déplacement",N183="Arrivée Chine",B183&gt;=#REF!,B183&lt;=#REF!),(D183-C183)+(F183-E183)-#REF!,IF(AND(H183="Déplacement",N183="Arrivée Chine",B183&gt;#REF!,B183&lt;#REF!),(D183-C183)+(F183-E183)-#REF!,IF(AND(H183="Déplacement",N183="Arrivée Chine",B183&gt;#REF!),(D183-C183)+(F183-E183)-#REF!,IF(AND(H183="Déplacement",((D183-C183)+(F183-E183))&lt;I183),I183,IF(AND(H183="Déplacement",N183="Arrivée Chine",B183&lt;#REF!),(D183-C183)+(F183-E183)-#REF!,IF(AND(H183="Déplacement",N183="Retour Chine",B183&gt;=#REF!,B183&lt;=#REF!),(D183-C183)+(F183-E183)+#REF!,IF(AND(H183="Déplacement",N183="Retour Chine",B183&gt;#REF!,B183&lt;#REF!),(D183-C183)+(F183-E183)+#REF!,IF(AND(H183="Déplacement",N183="Retour Chine",B183&gt;#REF!),(D183-C183)+(F183-E183)+#REF!,IF(AND(H183="Déplacement",((D183-C183)+(F183-E183))&lt;I183),I183,IF(AND(H183="Déplacement",N183="Retour Chine",B183&lt;#REF!),(D183-C183)+(F183-E183)+#REF!,(D183-C183)+(F183-E183))))))))))))</f>
        <v>#REF!</v>
      </c>
      <c r="K183" s="161" t="e">
        <f>IF(L183&gt;0,#REF!-L183,0)</f>
        <v>#REF!</v>
      </c>
      <c r="L183" s="162" t="e">
        <f>IF(OR(H183="Recup"),#REF!-J183,#REF!)</f>
        <v>#REF!</v>
      </c>
      <c r="M183" s="199"/>
      <c r="N183" s="200"/>
      <c r="O183" s="149" t="e">
        <f t="shared" si="13"/>
        <v>#REF!</v>
      </c>
      <c r="P183" s="150" t="str">
        <f t="shared" si="14"/>
        <v/>
      </c>
      <c r="Q183" s="361"/>
      <c r="R183" s="381"/>
      <c r="S183" s="201"/>
      <c r="T183" s="397"/>
      <c r="U183" s="386"/>
      <c r="V183" s="119" t="s">
        <v>61</v>
      </c>
      <c r="W183" s="120" t="e">
        <f>IF(AND(G178="Temps partiel",Y180&gt;0),Y180-W184-W180-W181,0)</f>
        <v>#REF!</v>
      </c>
      <c r="X183" s="121" t="s">
        <v>62</v>
      </c>
      <c r="Y183" s="122">
        <f>COUNTIF(H178:H182,"CP journée")+(COUNTIF(H178:H182,"CP matin"))/2+(COUNTIF(H178:H182,"CP Après-midi"))/2</f>
        <v>0</v>
      </c>
      <c r="Z183" s="329"/>
      <c r="AA183" s="41"/>
      <c r="AB183" s="163" t="s">
        <v>61</v>
      </c>
      <c r="AC183" s="152" t="e">
        <f t="shared" si="16"/>
        <v>#REF!</v>
      </c>
    </row>
    <row r="184" spans="1:29" ht="30.75" hidden="1" thickBot="1" x14ac:dyDescent="0.3">
      <c r="A184" s="164" t="s">
        <v>64</v>
      </c>
      <c r="B184" s="165">
        <v>43261</v>
      </c>
      <c r="C184" s="207"/>
      <c r="D184" s="208"/>
      <c r="E184" s="208"/>
      <c r="F184" s="209"/>
      <c r="G184" s="379"/>
      <c r="H184" s="210"/>
      <c r="I184" s="166">
        <f>IF(H184="Normal",#REF!,IF(H184="Recup",#REF!,IF(H184="CP journée",#REF!,IF(H184="Enceinte",#REF!,IF(H184="temps partiel",#REF!,IF(H184="Sans solde",#REF!,IF(H184="Arrêt",#REF!,IF(H184="CP matin",#REF!,IF(H184="Déplacement",#REF!,IF(H184="CP Après-midi",#REF!,IF(H184="Férié",#REF!,IF(H184="Maternité",#REF!,0))))))))))))</f>
        <v>0</v>
      </c>
      <c r="J184" s="167" t="e">
        <f>IF(H184="Demi CP",I184,IF(AND(H184="Déplacement",N184="Arrivée Chine",B184&gt;=#REF!,B184&lt;=#REF!),(D184-C184)+(F184-E184)-#REF!,IF(AND(H184="Déplacement",N184="Arrivée Chine",B184&gt;#REF!,B184&lt;#REF!),(D184-C184)+(F184-E184)-#REF!,IF(AND(H184="Déplacement",N184="Arrivée Chine",B184&gt;#REF!),(D184-C184)+(F184-E184)-#REF!,IF(AND(H184="Déplacement",((D184-C184)+(F184-E184))&lt;I184),I184,IF(AND(H184="Déplacement",N184="Arrivée Chine",B184&lt;#REF!),(D184-C184)+(F184-E184)-#REF!,IF(AND(H184="Déplacement",N184="Retour Chine",B184&gt;=#REF!,B184&lt;=#REF!),(D184-C184)+(F184-E184)+#REF!,IF(AND(H184="Déplacement",N184="Retour Chine",B184&gt;#REF!,B184&lt;#REF!),(D184-C184)+(F184-E184)+#REF!,IF(AND(H184="Déplacement",N184="Retour Chine",B184&gt;#REF!),(D184-C184)+(F184-E184)+#REF!,IF(AND(H184="Déplacement",((D184-C184)+(F184-E184))&lt;I184),I184,IF(AND(H184="Déplacement",N184="Retour Chine",B184&lt;#REF!),(D184-C184)+(F184-E184)+#REF!,(D184-C184)+(F184-E184))))))))))))</f>
        <v>#REF!</v>
      </c>
      <c r="K184" s="168" t="e">
        <f>IF(L184&gt;0,#REF!-L184,0)</f>
        <v>#REF!</v>
      </c>
      <c r="L184" s="169" t="e">
        <f>IF(OR(H184="Recup"),#REF!-J184,#REF!)</f>
        <v>#REF!</v>
      </c>
      <c r="M184" s="211"/>
      <c r="N184" s="212"/>
      <c r="O184" s="170" t="e">
        <f t="shared" si="13"/>
        <v>#REF!</v>
      </c>
      <c r="P184" s="171" t="str">
        <f t="shared" si="14"/>
        <v/>
      </c>
      <c r="Q184" s="362"/>
      <c r="R184" s="382"/>
      <c r="S184" s="213"/>
      <c r="T184" s="397"/>
      <c r="U184" s="387"/>
      <c r="V184" s="129" t="s">
        <v>65</v>
      </c>
      <c r="W184" s="130" t="e">
        <f>IF(AND(G178="Temps partiel",Y180&gt;3),Y180-3-W180-W181,0)</f>
        <v>#REF!</v>
      </c>
      <c r="X184" s="131" t="s">
        <v>66</v>
      </c>
      <c r="Y184" s="132" t="e">
        <f>W178+(W179*1.25)+(W180*1.5)+(W181*2)+(W183*1.1)+(W184*1.25)</f>
        <v>#REF!</v>
      </c>
      <c r="Z184" s="294" t="e">
        <f>IF(SUM(J178:J184)*24-SUM(I178:I184)*24&lt;0,(SUM(J178:J184)*24-SUM(I178:I184)*24),0)</f>
        <v>#REF!</v>
      </c>
      <c r="AA184" s="41"/>
      <c r="AB184" s="172" t="s">
        <v>65</v>
      </c>
      <c r="AC184" s="152" t="e">
        <f t="shared" si="16"/>
        <v>#REF!</v>
      </c>
    </row>
    <row r="185" spans="1:29" ht="45.75" hidden="1" thickBot="1" x14ac:dyDescent="0.3">
      <c r="A185" s="173" t="s">
        <v>43</v>
      </c>
      <c r="B185" s="134">
        <v>43262</v>
      </c>
      <c r="C185" s="188"/>
      <c r="D185" s="189"/>
      <c r="E185" s="189"/>
      <c r="F185" s="190"/>
      <c r="G185" s="377"/>
      <c r="H185" s="191" t="s">
        <v>44</v>
      </c>
      <c r="I185" s="136" t="e">
        <f>IF(H185="Normal",#REF!,IF(H185="Recup",#REF!,IF(H185="CP journée",#REF!,IF(H185="Enceinte",#REF!,IF(H185="temps partiel",#REF!,IF(H185="Sans solde",#REF!,IF(H185="Arrêt",#REF!,IF(H185="CP matin",#REF!,IF(H185="Déplacement",#REF!,IF(H185="CP Après-midi",#REF!,IF(H185="Férié",#REF!,IF(H185="Maternité",#REF!,0))))))))))))</f>
        <v>#REF!</v>
      </c>
      <c r="J185" s="135" t="e">
        <f>IF(H185="Demi CP",I185,IF(AND(H185="Déplacement",N185="Arrivée Chine",B185&gt;=#REF!,B185&lt;=#REF!),(D185-C185)+(F185-E185)-#REF!,IF(AND(H185="Déplacement",N185="Arrivée Chine",B185&gt;#REF!,B185&lt;#REF!),(D185-C185)+(F185-E185)-#REF!,IF(AND(H185="Déplacement",N185="Arrivée Chine",B185&gt;#REF!),(D185-C185)+(F185-E185)-#REF!,IF(AND(H185="Déplacement",((D185-C185)+(F185-E185))&lt;I185),I185,IF(AND(H185="Déplacement",N185="Arrivée Chine",B185&lt;#REF!),(D185-C185)+(F185-E185)-#REF!,IF(AND(H185="Déplacement",N185="Retour Chine",B185&gt;=#REF!,B185&lt;=#REF!),(D185-C185)+(F185-E185)+#REF!,IF(AND(H185="Déplacement",N185="Retour Chine",B185&gt;#REF!,B185&lt;#REF!),(D185-C185)+(F185-E185)+#REF!,IF(AND(H185="Déplacement",N185="Retour Chine",B185&gt;#REF!),(D185-C185)+(F185-E185)+#REF!,IF(AND(H185="Déplacement",((D185-C185)+(F185-E185))&lt;I185),I185,IF(AND(H185="Déplacement",N185="Retour Chine",B185&lt;#REF!),(D185-C185)+(F185-E185)+#REF!,(D185-C185)+(F185-E185))))))))))))</f>
        <v>#REF!</v>
      </c>
      <c r="K185" s="137" t="e">
        <f>IF(L185&gt;0,#REF!-L185,0)</f>
        <v>#REF!</v>
      </c>
      <c r="L185" s="138" t="e">
        <f>IF(OR(H185="Recup"),#REF!-J185,#REF!)</f>
        <v>#REF!</v>
      </c>
      <c r="M185" s="192"/>
      <c r="N185" s="193"/>
      <c r="O185" s="139" t="e">
        <f t="shared" si="13"/>
        <v>#REF!</v>
      </c>
      <c r="P185" s="140" t="str">
        <f t="shared" si="14"/>
        <v/>
      </c>
      <c r="Q185" s="391" t="s">
        <v>45</v>
      </c>
      <c r="R185" s="380" t="s">
        <v>46</v>
      </c>
      <c r="S185" s="194"/>
      <c r="T185" s="396" t="s">
        <v>96</v>
      </c>
      <c r="U185" s="385" t="s">
        <v>100</v>
      </c>
      <c r="V185" s="86" t="s">
        <v>49</v>
      </c>
      <c r="W185" s="87" t="e">
        <f>IF(AND(G185="",(Y187)&gt;0),Y187-W186-W187,IF(AND(G185="Enceinte",(Y187)&gt;0),Y187-W186-W187,0))</f>
        <v>#REF!</v>
      </c>
      <c r="X185" s="88" t="s">
        <v>34</v>
      </c>
      <c r="Y185" s="89" t="e">
        <f>(SUM(I185:I189)*24+SUM(K185:K189)*24)</f>
        <v>#REF!</v>
      </c>
      <c r="Z185" s="90" t="s">
        <v>50</v>
      </c>
      <c r="AA185" s="41"/>
      <c r="AB185" s="174" t="s">
        <v>34</v>
      </c>
      <c r="AC185" s="152" t="e">
        <f t="shared" ref="AC185:AC190" si="17">Y171+Y178+Y185+Y192+Y199</f>
        <v>#REF!</v>
      </c>
    </row>
    <row r="186" spans="1:29" ht="15.75" hidden="1" thickBot="1" x14ac:dyDescent="0.3">
      <c r="A186" s="143" t="s">
        <v>51</v>
      </c>
      <c r="B186" s="144">
        <v>43263</v>
      </c>
      <c r="C186" s="195"/>
      <c r="D186" s="196"/>
      <c r="E186" s="196"/>
      <c r="F186" s="197"/>
      <c r="G186" s="378"/>
      <c r="H186" s="198" t="s">
        <v>44</v>
      </c>
      <c r="I186" s="146" t="e">
        <f>IF(H186="Normal",#REF!,IF(H186="Recup",#REF!,IF(H186="CP journée",#REF!,IF(H186="Enceinte",#REF!,IF(H186="temps partiel",#REF!,IF(H186="Sans solde",#REF!,IF(H186="Arrêt",#REF!,IF(H186="CP matin",#REF!,IF(H186="Déplacement",#REF!,IF(H186="CP Après-midi",#REF!,IF(H186="Férié",#REF!,IF(H186="Maternité",#REF!,0))))))))))))</f>
        <v>#REF!</v>
      </c>
      <c r="J186" s="145" t="e">
        <f>IF(H186="Demi CP",I186,IF(AND(H186="Déplacement",N186="Arrivée Chine",B186&gt;=#REF!,B186&lt;=#REF!),(D186-C186)+(F186-E186)-#REF!,IF(AND(H186="Déplacement",N186="Arrivée Chine",B186&gt;#REF!,B186&lt;#REF!),(D186-C186)+(F186-E186)-#REF!,IF(AND(H186="Déplacement",N186="Arrivée Chine",B186&gt;#REF!),(D186-C186)+(F186-E186)-#REF!,IF(AND(H186="Déplacement",((D186-C186)+(F186-E186))&lt;I186),I186,IF(AND(H186="Déplacement",N186="Arrivée Chine",B186&lt;#REF!),(D186-C186)+(F186-E186)-#REF!,IF(AND(H186="Déplacement",N186="Retour Chine",B186&gt;=#REF!,B186&lt;=#REF!),(D186-C186)+(F186-E186)+#REF!,IF(AND(H186="Déplacement",N186="Retour Chine",B186&gt;#REF!,B186&lt;#REF!),(D186-C186)+(F186-E186)+#REF!,IF(AND(H186="Déplacement",N186="Retour Chine",B186&gt;#REF!),(D186-C186)+(F186-E186)+#REF!,IF(AND(H186="Déplacement",((D186-C186)+(F186-E186))&lt;I186),I186,IF(AND(H186="Déplacement",N186="Retour Chine",B186&lt;#REF!),(D186-C186)+(F186-E186)+#REF!,(D186-C186)+(F186-E186))))))))))))</f>
        <v>#REF!</v>
      </c>
      <c r="K186" s="147" t="e">
        <f>IF(L186&gt;0,#REF!-L186,0)</f>
        <v>#REF!</v>
      </c>
      <c r="L186" s="148" t="e">
        <f>IF(OR(H186="Recup"),#REF!-J186,#REF!)</f>
        <v>#REF!</v>
      </c>
      <c r="M186" s="199"/>
      <c r="N186" s="200"/>
      <c r="O186" s="149" t="e">
        <f t="shared" si="13"/>
        <v>#REF!</v>
      </c>
      <c r="P186" s="150" t="str">
        <f t="shared" si="14"/>
        <v/>
      </c>
      <c r="Q186" s="361"/>
      <c r="R186" s="381"/>
      <c r="S186" s="201"/>
      <c r="T186" s="397"/>
      <c r="U186" s="386"/>
      <c r="V186" s="97" t="s">
        <v>52</v>
      </c>
      <c r="W186" s="98" t="e">
        <f>IF(AND(G185="",(Y186-35)&gt;0),(Y186-35-W187-W188),IF(AND(G185="Enceinte",(Y186-35)&gt;0),(Y186-35-W187-W188),0))</f>
        <v>#REF!</v>
      </c>
      <c r="X186" s="99" t="s">
        <v>35</v>
      </c>
      <c r="Y186" s="100" t="e">
        <f>(SUM(J185:J191))*24-(SUM(O185:O191))*24</f>
        <v>#REF!</v>
      </c>
      <c r="Z186" s="101">
        <f>SUM(P185:P191)</f>
        <v>0</v>
      </c>
      <c r="AA186" s="41"/>
      <c r="AB186" s="174" t="s">
        <v>35</v>
      </c>
      <c r="AC186" s="152" t="e">
        <f t="shared" si="17"/>
        <v>#REF!</v>
      </c>
    </row>
    <row r="187" spans="1:29" ht="30.75" hidden="1" thickBot="1" x14ac:dyDescent="0.3">
      <c r="A187" s="143" t="s">
        <v>53</v>
      </c>
      <c r="B187" s="144">
        <v>43264</v>
      </c>
      <c r="C187" s="195"/>
      <c r="D187" s="196"/>
      <c r="E187" s="196"/>
      <c r="F187" s="197"/>
      <c r="G187" s="378"/>
      <c r="H187" s="198" t="s">
        <v>44</v>
      </c>
      <c r="I187" s="146" t="e">
        <f>IF(H187="Normal",#REF!,IF(H187="Recup",#REF!,IF(H187="CP journée",#REF!,IF(H187="Enceinte",#REF!,IF(H187="temps partiel",#REF!,IF(H187="Sans solde",#REF!,IF(H187="Arrêt",#REF!,IF(H187="CP matin",#REF!,IF(H187="Déplacement",#REF!,IF(H187="CP Après-midi",#REF!,IF(H187="Férié",#REF!,IF(H187="Maternité",#REF!,0))))))))))))</f>
        <v>#REF!</v>
      </c>
      <c r="J187" s="145" t="e">
        <f>IF(H187="Demi CP",I187,IF(AND(H187="Déplacement",N187="Arrivée Chine",B187&gt;=#REF!,B187&lt;=#REF!),(D187-C187)+(F187-E187)-#REF!,IF(AND(H187="Déplacement",N187="Arrivée Chine",B187&gt;#REF!,B187&lt;#REF!),(D187-C187)+(F187-E187)-#REF!,IF(AND(H187="Déplacement",N187="Arrivée Chine",B187&gt;#REF!),(D187-C187)+(F187-E187)-#REF!,IF(AND(H187="Déplacement",((D187-C187)+(F187-E187))&lt;I187),I187,IF(AND(H187="Déplacement",N187="Arrivée Chine",B187&lt;#REF!),(D187-C187)+(F187-E187)-#REF!,IF(AND(H187="Déplacement",N187="Retour Chine",B187&gt;=#REF!,B187&lt;=#REF!),(D187-C187)+(F187-E187)+#REF!,IF(AND(H187="Déplacement",N187="Retour Chine",B187&gt;#REF!,B187&lt;#REF!),(D187-C187)+(F187-E187)+#REF!,IF(AND(H187="Déplacement",N187="Retour Chine",B187&gt;#REF!),(D187-C187)+(F187-E187)+#REF!,IF(AND(H187="Déplacement",((D187-C187)+(F187-E187))&lt;I187),I187,IF(AND(H187="Déplacement",N187="Retour Chine",B187&lt;#REF!),(D187-C187)+(F187-E187)+#REF!,(D187-C187)+(F187-E187))))))))))))</f>
        <v>#REF!</v>
      </c>
      <c r="K187" s="153" t="e">
        <f>IF(L187&gt;0,#REF!-L187,0)</f>
        <v>#REF!</v>
      </c>
      <c r="L187" s="154" t="e">
        <f>IF(OR(H187="Recup"),#REF!-J187,#REF!)</f>
        <v>#REF!</v>
      </c>
      <c r="M187" s="199"/>
      <c r="N187" s="200"/>
      <c r="O187" s="149" t="e">
        <f t="shared" si="13"/>
        <v>#REF!</v>
      </c>
      <c r="P187" s="150" t="str">
        <f t="shared" si="14"/>
        <v/>
      </c>
      <c r="Q187" s="361"/>
      <c r="R187" s="381"/>
      <c r="S187" s="201"/>
      <c r="T187" s="397"/>
      <c r="U187" s="386"/>
      <c r="V187" s="104">
        <v>0.5</v>
      </c>
      <c r="W187" s="98" t="e">
        <f>IF((Y186-43)&lt;0,0,(Y186-43))</f>
        <v>#REF!</v>
      </c>
      <c r="X187" s="105" t="s">
        <v>54</v>
      </c>
      <c r="Y187" s="106" t="e">
        <f>(Y186-Y185)-J191*24</f>
        <v>#REF!</v>
      </c>
      <c r="Z187" s="107" t="s">
        <v>55</v>
      </c>
      <c r="AA187" s="41"/>
      <c r="AB187" s="174" t="s">
        <v>54</v>
      </c>
      <c r="AC187" s="152" t="e">
        <f t="shared" si="17"/>
        <v>#REF!</v>
      </c>
    </row>
    <row r="188" spans="1:29" ht="15.75" hidden="1" thickBot="1" x14ac:dyDescent="0.3">
      <c r="A188" s="143" t="s">
        <v>56</v>
      </c>
      <c r="B188" s="144">
        <v>43265</v>
      </c>
      <c r="C188" s="195"/>
      <c r="D188" s="196"/>
      <c r="E188" s="196"/>
      <c r="F188" s="197"/>
      <c r="G188" s="378"/>
      <c r="H188" s="202" t="s">
        <v>44</v>
      </c>
      <c r="I188" s="146" t="e">
        <f>IF(H188="Normal",#REF!,IF(H188="Recup",#REF!,IF(H188="CP journée",#REF!,IF(H188="Enceinte",#REF!,IF(H188="temps partiel",#REF!,IF(H188="Sans solde",#REF!,IF(H188="Arrêt",#REF!,IF(H188="CP matin",#REF!,IF(H188="Déplacement",#REF!,IF(H188="CP Après-midi",#REF!,IF(H188="Férié",#REF!,IF(H188="Maternité",#REF!,0))))))))))))</f>
        <v>#REF!</v>
      </c>
      <c r="J188" s="145" t="e">
        <f>IF(H188="Demi CP",I188,IF(AND(H188="Déplacement",N188="Arrivée Chine",B188&gt;=#REF!,B188&lt;=#REF!),(D188-C188)+(F188-E188)-#REF!,IF(AND(H188="Déplacement",N188="Arrivée Chine",B188&gt;#REF!,B188&lt;#REF!),(D188-C188)+(F188-E188)-#REF!,IF(AND(H188="Déplacement",N188="Arrivée Chine",B188&gt;#REF!),(D188-C188)+(F188-E188)-#REF!,IF(AND(H188="Déplacement",((D188-C188)+(F188-E188))&lt;I188),I188,IF(AND(H188="Déplacement",N188="Arrivée Chine",B188&lt;#REF!),(D188-C188)+(F188-E188)-#REF!,IF(AND(H188="Déplacement",N188="Retour Chine",B188&gt;=#REF!,B188&lt;=#REF!),(D188-C188)+(F188-E188)+#REF!,IF(AND(H188="Déplacement",N188="Retour Chine",B188&gt;#REF!,B188&lt;#REF!),(D188-C188)+(F188-E188)+#REF!,IF(AND(H188="Déplacement",N188="Retour Chine",B188&gt;#REF!),(D188-C188)+(F188-E188)+#REF!,IF(AND(H188="Déplacement",((D188-C188)+(F188-E188))&lt;I188),I188,IF(AND(H188="Déplacement",N188="Retour Chine",B188&lt;#REF!),(D188-C188)+(F188-E188)+#REF!,(D188-C188)+(F188-E188))))))))))))</f>
        <v>#REF!</v>
      </c>
      <c r="K188" s="156" t="e">
        <f>IF(L188&gt;0,#REF!-L188,0)</f>
        <v>#REF!</v>
      </c>
      <c r="L188" s="157" t="e">
        <f>IF(OR(H188="Recup"),#REF!-J188,#REF!)</f>
        <v>#REF!</v>
      </c>
      <c r="M188" s="199"/>
      <c r="N188" s="200"/>
      <c r="O188" s="149" t="e">
        <f t="shared" si="13"/>
        <v>#REF!</v>
      </c>
      <c r="P188" s="150" t="str">
        <f t="shared" si="14"/>
        <v/>
      </c>
      <c r="Q188" s="361"/>
      <c r="R188" s="381"/>
      <c r="S188" s="201"/>
      <c r="T188" s="397"/>
      <c r="U188" s="386"/>
      <c r="V188" s="110">
        <v>1</v>
      </c>
      <c r="W188" s="98" t="e">
        <f>IF(M191="",J191*24,0)</f>
        <v>#REF!</v>
      </c>
      <c r="X188" s="111" t="s">
        <v>57</v>
      </c>
      <c r="Y188" s="112">
        <f>COUNTIF(H185:H189,"Arrêt")</f>
        <v>0</v>
      </c>
      <c r="Z188" s="107">
        <f>COUNTIF(H185:H189,"Férié")</f>
        <v>0</v>
      </c>
      <c r="AA188" s="41"/>
      <c r="AB188" s="175" t="s">
        <v>57</v>
      </c>
      <c r="AC188" s="152">
        <f t="shared" si="17"/>
        <v>0</v>
      </c>
    </row>
    <row r="189" spans="1:29" ht="15.75" hidden="1" thickBot="1" x14ac:dyDescent="0.3">
      <c r="A189" s="143" t="s">
        <v>58</v>
      </c>
      <c r="B189" s="144">
        <v>43266</v>
      </c>
      <c r="C189" s="195"/>
      <c r="D189" s="196"/>
      <c r="E189" s="196"/>
      <c r="F189" s="197"/>
      <c r="G189" s="378"/>
      <c r="H189" s="198" t="s">
        <v>44</v>
      </c>
      <c r="I189" s="146" t="e">
        <f>IF(H189="Normal",#REF!,IF(H189="Recup",#REF!,IF(H189="CP journée",#REF!,IF(H189="Enceinte",#REF!,IF(H189="temps partiel",#REF!,IF(H189="Sans solde",#REF!,IF(H189="Arrêt",#REF!,IF(H189="CP matin",#REF!,IF(H189="Déplacement",#REF!,IF(H189="CP Après-midi",#REF!,IF(H189="Férié",#REF!,IF(H189="Maternité",#REF!,0))))))))))))</f>
        <v>#REF!</v>
      </c>
      <c r="J189" s="145" t="e">
        <f>IF(H189="Demi CP",I189,IF(AND(H189="Déplacement",N189="Arrivée Chine",B189&gt;=#REF!,B189&lt;=#REF!),(D189-C189)+(F189-E189)-#REF!,IF(AND(H189="Déplacement",N189="Arrivée Chine",B189&gt;#REF!,B189&lt;#REF!),(D189-C189)+(F189-E189)-#REF!,IF(AND(H189="Déplacement",N189="Arrivée Chine",B189&gt;#REF!),(D189-C189)+(F189-E189)-#REF!,IF(AND(H189="Déplacement",((D189-C189)+(F189-E189))&lt;I189),I189,IF(AND(H189="Déplacement",N189="Arrivée Chine",B189&lt;#REF!),(D189-C189)+(F189-E189)-#REF!,IF(AND(H189="Déplacement",N189="Retour Chine",B189&gt;=#REF!,B189&lt;=#REF!),(D189-C189)+(F189-E189)+#REF!,IF(AND(H189="Déplacement",N189="Retour Chine",B189&gt;#REF!,B189&lt;#REF!),(D189-C189)+(F189-E189)+#REF!,IF(AND(H189="Déplacement",N189="Retour Chine",B189&gt;#REF!),(D189-C189)+(F189-E189)+#REF!,IF(AND(H189="Déplacement",((D189-C189)+(F189-E189))&lt;I189),I189,IF(AND(H189="Déplacement",N189="Retour Chine",B189&lt;#REF!),(D189-C189)+(F189-E189)+#REF!,(D189-C189)+(F189-E189))))))))))))</f>
        <v>#REF!</v>
      </c>
      <c r="K189" s="153" t="e">
        <f>IF(L189&gt;0,#REF!-L189,0)</f>
        <v>#REF!</v>
      </c>
      <c r="L189" s="154" t="e">
        <f>IF(OR(H189="Recup"),#REF!-J189,#REF!)</f>
        <v>#REF!</v>
      </c>
      <c r="M189" s="199"/>
      <c r="N189" s="200"/>
      <c r="O189" s="149" t="e">
        <f t="shared" si="13"/>
        <v>#REF!</v>
      </c>
      <c r="P189" s="150" t="str">
        <f t="shared" si="14"/>
        <v/>
      </c>
      <c r="Q189" s="361"/>
      <c r="R189" s="381"/>
      <c r="S189" s="201"/>
      <c r="T189" s="397"/>
      <c r="U189" s="386"/>
      <c r="V189" s="113" t="s">
        <v>3</v>
      </c>
      <c r="W189" s="114" t="e">
        <f>IF(G185="Enceinte",(SUM(L185:L189))-COUNTIF(H185:H189,"Recup")*#REF!,SUM(L185:L189))</f>
        <v>#REF!</v>
      </c>
      <c r="X189" s="115" t="s">
        <v>59</v>
      </c>
      <c r="Y189" s="116">
        <f>COUNTIF(H185:H189,"sans solde")</f>
        <v>0</v>
      </c>
      <c r="Z189" s="328" t="s">
        <v>148</v>
      </c>
      <c r="AA189" s="41"/>
      <c r="AB189" s="176" t="s">
        <v>59</v>
      </c>
      <c r="AC189" s="152">
        <f t="shared" si="17"/>
        <v>0</v>
      </c>
    </row>
    <row r="190" spans="1:29" ht="15.75" hidden="1" thickBot="1" x14ac:dyDescent="0.3">
      <c r="A190" s="143" t="s">
        <v>60</v>
      </c>
      <c r="B190" s="144">
        <v>43267</v>
      </c>
      <c r="C190" s="203"/>
      <c r="D190" s="204"/>
      <c r="E190" s="204"/>
      <c r="F190" s="205"/>
      <c r="G190" s="378"/>
      <c r="H190" s="206"/>
      <c r="I190" s="146">
        <f>IF(H190="Normal",#REF!,IF(H190="Recup",#REF!,IF(H190="CP journée",#REF!,IF(H190="Enceinte",#REF!,IF(H190="temps partiel",#REF!,IF(H190="Sans solde",#REF!,IF(H190="Arrêt",#REF!,IF(H190="CP matin",#REF!,IF(H190="Déplacement",#REF!,IF(H190="CP Après-midi",#REF!,IF(H190="Férié",#REF!,IF(H190="Maternité",#REF!,0))))))))))))</f>
        <v>0</v>
      </c>
      <c r="J190" s="145" t="e">
        <f>IF(H190="Demi CP",I190,IF(AND(H190="Déplacement",N190="Arrivée Chine",B190&gt;=#REF!,B190&lt;=#REF!),(D190-C190)+(F190-E190)-#REF!,IF(AND(H190="Déplacement",N190="Arrivée Chine",B190&gt;#REF!,B190&lt;#REF!),(D190-C190)+(F190-E190)-#REF!,IF(AND(H190="Déplacement",N190="Arrivée Chine",B190&gt;#REF!),(D190-C190)+(F190-E190)-#REF!,IF(AND(H190="Déplacement",((D190-C190)+(F190-E190))&lt;I190),I190,IF(AND(H190="Déplacement",N190="Arrivée Chine",B190&lt;#REF!),(D190-C190)+(F190-E190)-#REF!,IF(AND(H190="Déplacement",N190="Retour Chine",B190&gt;=#REF!,B190&lt;=#REF!),(D190-C190)+(F190-E190)+#REF!,IF(AND(H190="Déplacement",N190="Retour Chine",B190&gt;#REF!,B190&lt;#REF!),(D190-C190)+(F190-E190)+#REF!,IF(AND(H190="Déplacement",N190="Retour Chine",B190&gt;#REF!),(D190-C190)+(F190-E190)+#REF!,IF(AND(H190="Déplacement",((D190-C190)+(F190-E190))&lt;I190),I190,IF(AND(H190="Déplacement",N190="Retour Chine",B190&lt;#REF!),(D190-C190)+(F190-E190)+#REF!,(D190-C190)+(F190-E190))))))))))))</f>
        <v>#REF!</v>
      </c>
      <c r="K190" s="161" t="e">
        <f>IF(L190&gt;0,#REF!-L190,0)</f>
        <v>#REF!</v>
      </c>
      <c r="L190" s="162" t="e">
        <f>IF(OR(H190="Recup"),#REF!-J190,#REF!)</f>
        <v>#REF!</v>
      </c>
      <c r="M190" s="199"/>
      <c r="N190" s="200"/>
      <c r="O190" s="149" t="e">
        <f t="shared" si="13"/>
        <v>#REF!</v>
      </c>
      <c r="P190" s="150" t="str">
        <f t="shared" si="14"/>
        <v/>
      </c>
      <c r="Q190" s="361"/>
      <c r="R190" s="381"/>
      <c r="S190" s="201"/>
      <c r="T190" s="397"/>
      <c r="U190" s="386"/>
      <c r="V190" s="119" t="s">
        <v>61</v>
      </c>
      <c r="W190" s="120" t="e">
        <f>IF(AND(G185="Temps partiel",Y187&gt;0),Y187-W191-W187-W188,0)</f>
        <v>#REF!</v>
      </c>
      <c r="X190" s="121" t="s">
        <v>62</v>
      </c>
      <c r="Y190" s="122">
        <f>COUNTIF(H185:H189,"CP journée")+(COUNTIF(H185:H189,"CP matin"))/2+(COUNTIF(H185:H189,"CP Après-midi"))/2</f>
        <v>0</v>
      </c>
      <c r="Z190" s="329"/>
      <c r="AA190" s="41"/>
      <c r="AB190" s="177" t="s">
        <v>62</v>
      </c>
      <c r="AC190" s="152">
        <f t="shared" si="17"/>
        <v>0</v>
      </c>
    </row>
    <row r="191" spans="1:29" ht="45.75" hidden="1" thickBot="1" x14ac:dyDescent="0.3">
      <c r="A191" s="164" t="s">
        <v>64</v>
      </c>
      <c r="B191" s="165">
        <v>43268</v>
      </c>
      <c r="C191" s="207"/>
      <c r="D191" s="208"/>
      <c r="E191" s="208"/>
      <c r="F191" s="209"/>
      <c r="G191" s="379"/>
      <c r="H191" s="210"/>
      <c r="I191" s="166">
        <f>IF(H191="Normal",#REF!,IF(H191="Recup",#REF!,IF(H191="CP journée",#REF!,IF(H191="Enceinte",#REF!,IF(H191="temps partiel",#REF!,IF(H191="Sans solde",#REF!,IF(H191="Arrêt",#REF!,IF(H191="CP matin",#REF!,IF(H191="Déplacement",#REF!,IF(H191="CP Après-midi",#REF!,IF(H191="Férié",#REF!,IF(H191="Maternité",#REF!,0))))))))))))</f>
        <v>0</v>
      </c>
      <c r="J191" s="167" t="e">
        <f>IF(H191="Demi CP",I191,IF(AND(H191="Déplacement",N191="Arrivée Chine",B191&gt;=#REF!,B191&lt;=#REF!),(D191-C191)+(F191-E191)-#REF!,IF(AND(H191="Déplacement",N191="Arrivée Chine",B191&gt;#REF!,B191&lt;#REF!),(D191-C191)+(F191-E191)-#REF!,IF(AND(H191="Déplacement",N191="Arrivée Chine",B191&gt;#REF!),(D191-C191)+(F191-E191)-#REF!,IF(AND(H191="Déplacement",((D191-C191)+(F191-E191))&lt;I191),I191,IF(AND(H191="Déplacement",N191="Arrivée Chine",B191&lt;#REF!),(D191-C191)+(F191-E191)-#REF!,IF(AND(H191="Déplacement",N191="Retour Chine",B191&gt;=#REF!,B191&lt;=#REF!),(D191-C191)+(F191-E191)+#REF!,IF(AND(H191="Déplacement",N191="Retour Chine",B191&gt;#REF!,B191&lt;#REF!),(D191-C191)+(F191-E191)+#REF!,IF(AND(H191="Déplacement",N191="Retour Chine",B191&gt;#REF!),(D191-C191)+(F191-E191)+#REF!,IF(AND(H191="Déplacement",((D191-C191)+(F191-E191))&lt;I191),I191,IF(AND(H191="Déplacement",N191="Retour Chine",B191&lt;#REF!),(D191-C191)+(F191-E191)+#REF!,(D191-C191)+(F191-E191))))))))))))</f>
        <v>#REF!</v>
      </c>
      <c r="K191" s="168" t="e">
        <f>IF(L191&gt;0,#REF!-L191,0)</f>
        <v>#REF!</v>
      </c>
      <c r="L191" s="169" t="e">
        <f>IF(OR(H191="Recup"),#REF!-J191,#REF!)</f>
        <v>#REF!</v>
      </c>
      <c r="M191" s="211"/>
      <c r="N191" s="212"/>
      <c r="O191" s="170" t="e">
        <f t="shared" si="13"/>
        <v>#REF!</v>
      </c>
      <c r="P191" s="171" t="str">
        <f t="shared" si="14"/>
        <v/>
      </c>
      <c r="Q191" s="362"/>
      <c r="R191" s="382"/>
      <c r="S191" s="213"/>
      <c r="T191" s="397"/>
      <c r="U191" s="387"/>
      <c r="V191" s="129" t="s">
        <v>65</v>
      </c>
      <c r="W191" s="130" t="e">
        <f>IF(AND(G185="Temps partiel",Y187&gt;3),Y187-3-W187-W188,0)</f>
        <v>#REF!</v>
      </c>
      <c r="X191" s="131" t="s">
        <v>66</v>
      </c>
      <c r="Y191" s="132" t="e">
        <f>W185+(W186*1.25)+(W187*1.5)+(W188*2)+(W190*1.1)+(W191*1.25)</f>
        <v>#REF!</v>
      </c>
      <c r="Z191" s="294" t="e">
        <f>IF(SUM(J185:J191)*24-SUM(I185:I191)*24&lt;0,(SUM(J185:J191)*24-SUM(I185:I191)*24),0)</f>
        <v>#REF!</v>
      </c>
      <c r="AA191" s="41"/>
      <c r="AB191" s="178" t="s">
        <v>50</v>
      </c>
      <c r="AC191" s="152">
        <f>Z200+Z172+Z179+Z186+Z193</f>
        <v>0</v>
      </c>
    </row>
    <row r="192" spans="1:29" ht="45.75" hidden="1" thickBot="1" x14ac:dyDescent="0.3">
      <c r="A192" s="133" t="s">
        <v>43</v>
      </c>
      <c r="B192" s="134">
        <v>43269</v>
      </c>
      <c r="C192" s="188"/>
      <c r="D192" s="189"/>
      <c r="E192" s="189"/>
      <c r="F192" s="190"/>
      <c r="G192" s="377"/>
      <c r="H192" s="191" t="s">
        <v>44</v>
      </c>
      <c r="I192" s="136" t="e">
        <f>IF(H192="Normal",#REF!,IF(H192="Recup",#REF!,IF(H192="CP journée",#REF!,IF(H192="Enceinte",#REF!,IF(H192="temps partiel",#REF!,IF(H192="Sans solde",#REF!,IF(H192="Arrêt",#REF!,IF(H192="CP matin",#REF!,IF(H192="Déplacement",#REF!,IF(H192="CP Après-midi",#REF!,IF(H192="Férié",#REF!,IF(H192="Maternité",#REF!,0))))))))))))</f>
        <v>#REF!</v>
      </c>
      <c r="J192" s="135" t="e">
        <f>IF(H192="Demi CP",I192,IF(AND(H192="Déplacement",N192="Arrivée Chine",B192&gt;=#REF!,B192&lt;=#REF!),(D192-C192)+(F192-E192)-#REF!,IF(AND(H192="Déplacement",N192="Arrivée Chine",B192&gt;#REF!,B192&lt;#REF!),(D192-C192)+(F192-E192)-#REF!,IF(AND(H192="Déplacement",N192="Arrivée Chine",B192&gt;#REF!),(D192-C192)+(F192-E192)-#REF!,IF(AND(H192="Déplacement",((D192-C192)+(F192-E192))&lt;I192),I192,IF(AND(H192="Déplacement",N192="Arrivée Chine",B192&lt;#REF!),(D192-C192)+(F192-E192)-#REF!,IF(AND(H192="Déplacement",N192="Retour Chine",B192&gt;=#REF!,B192&lt;=#REF!),(D192-C192)+(F192-E192)+#REF!,IF(AND(H192="Déplacement",N192="Retour Chine",B192&gt;#REF!,B192&lt;#REF!),(D192-C192)+(F192-E192)+#REF!,IF(AND(H192="Déplacement",N192="Retour Chine",B192&gt;#REF!),(D192-C192)+(F192-E192)+#REF!,IF(AND(H192="Déplacement",((D192-C192)+(F192-E192))&lt;I192),I192,IF(AND(H192="Déplacement",N192="Retour Chine",B192&lt;#REF!),(D192-C192)+(F192-E192)+#REF!,(D192-C192)+(F192-E192))))))))))))</f>
        <v>#REF!</v>
      </c>
      <c r="K192" s="137" t="e">
        <f>IF(L192&gt;0,#REF!-L192,0)</f>
        <v>#REF!</v>
      </c>
      <c r="L192" s="138" t="e">
        <f>IF(OR(H192="Recup"),#REF!-J192,#REF!)</f>
        <v>#REF!</v>
      </c>
      <c r="M192" s="192"/>
      <c r="N192" s="193"/>
      <c r="O192" s="139" t="e">
        <f t="shared" si="13"/>
        <v>#REF!</v>
      </c>
      <c r="P192" s="140" t="str">
        <f t="shared" si="14"/>
        <v/>
      </c>
      <c r="Q192" s="360" t="s">
        <v>45</v>
      </c>
      <c r="R192" s="380" t="s">
        <v>46</v>
      </c>
      <c r="S192" s="194"/>
      <c r="T192" s="396" t="s">
        <v>96</v>
      </c>
      <c r="U192" s="385" t="s">
        <v>101</v>
      </c>
      <c r="V192" s="86" t="s">
        <v>49</v>
      </c>
      <c r="W192" s="87" t="e">
        <f>IF(AND(G192="",(Y194)&gt;0),Y194-W193-W194,IF(AND(G192="Enceinte",(Y194)&gt;0),Y194-W193-W194,0))</f>
        <v>#REF!</v>
      </c>
      <c r="X192" s="88" t="s">
        <v>34</v>
      </c>
      <c r="Y192" s="89" t="e">
        <f>(SUM(I192:I196)*24+SUM(K192:K196)*24)</f>
        <v>#REF!</v>
      </c>
      <c r="Z192" s="90" t="s">
        <v>50</v>
      </c>
      <c r="AA192" s="41"/>
      <c r="AB192" s="179"/>
      <c r="AC192" s="179"/>
    </row>
    <row r="193" spans="1:29" ht="15.75" hidden="1" thickBot="1" x14ac:dyDescent="0.3">
      <c r="A193" s="143" t="s">
        <v>51</v>
      </c>
      <c r="B193" s="144">
        <v>43270</v>
      </c>
      <c r="C193" s="195"/>
      <c r="D193" s="196"/>
      <c r="E193" s="196"/>
      <c r="F193" s="197"/>
      <c r="G193" s="378"/>
      <c r="H193" s="198" t="s">
        <v>44</v>
      </c>
      <c r="I193" s="146" t="e">
        <f>IF(H193="Normal",#REF!,IF(H193="Recup",#REF!,IF(H193="CP journée",#REF!,IF(H193="Enceinte",#REF!,IF(H193="temps partiel",#REF!,IF(H193="Sans solde",#REF!,IF(H193="Arrêt",#REF!,IF(H193="CP matin",#REF!,IF(H193="Déplacement",#REF!,IF(H193="CP Après-midi",#REF!,IF(H193="Férié",#REF!,IF(H193="Maternité",#REF!,0))))))))))))</f>
        <v>#REF!</v>
      </c>
      <c r="J193" s="145" t="e">
        <f>IF(H193="Demi CP",I193,IF(AND(H193="Déplacement",N193="Arrivée Chine",B193&gt;=#REF!,B193&lt;=#REF!),(D193-C193)+(F193-E193)-#REF!,IF(AND(H193="Déplacement",N193="Arrivée Chine",B193&gt;#REF!,B193&lt;#REF!),(D193-C193)+(F193-E193)-#REF!,IF(AND(H193="Déplacement",N193="Arrivée Chine",B193&gt;#REF!),(D193-C193)+(F193-E193)-#REF!,IF(AND(H193="Déplacement",((D193-C193)+(F193-E193))&lt;I193),I193,IF(AND(H193="Déplacement",N193="Arrivée Chine",B193&lt;#REF!),(D193-C193)+(F193-E193)-#REF!,IF(AND(H193="Déplacement",N193="Retour Chine",B193&gt;=#REF!,B193&lt;=#REF!),(D193-C193)+(F193-E193)+#REF!,IF(AND(H193="Déplacement",N193="Retour Chine",B193&gt;#REF!,B193&lt;#REF!),(D193-C193)+(F193-E193)+#REF!,IF(AND(H193="Déplacement",N193="Retour Chine",B193&gt;#REF!),(D193-C193)+(F193-E193)+#REF!,IF(AND(H193="Déplacement",((D193-C193)+(F193-E193))&lt;I193),I193,IF(AND(H193="Déplacement",N193="Retour Chine",B193&lt;#REF!),(D193-C193)+(F193-E193)+#REF!,(D193-C193)+(F193-E193))))))))))))</f>
        <v>#REF!</v>
      </c>
      <c r="K193" s="147" t="e">
        <f>IF(L193&gt;0,#REF!-L193,0)</f>
        <v>#REF!</v>
      </c>
      <c r="L193" s="148" t="e">
        <f>IF(OR(H193="Recup"),#REF!-J193,#REF!)</f>
        <v>#REF!</v>
      </c>
      <c r="M193" s="199"/>
      <c r="N193" s="200"/>
      <c r="O193" s="149" t="e">
        <f t="shared" si="13"/>
        <v>#REF!</v>
      </c>
      <c r="P193" s="150" t="str">
        <f t="shared" si="14"/>
        <v/>
      </c>
      <c r="Q193" s="361"/>
      <c r="R193" s="381"/>
      <c r="S193" s="201"/>
      <c r="T193" s="397"/>
      <c r="U193" s="386"/>
      <c r="V193" s="97" t="s">
        <v>52</v>
      </c>
      <c r="W193" s="98" t="e">
        <f>IF(AND(G192="",(Y193-35)&gt;0),(Y193-35-W194-W195),IF(AND(G192="Enceinte",(Y193-35)&gt;0),(Y193-35-W194-W195),0))</f>
        <v>#REF!</v>
      </c>
      <c r="X193" s="99" t="s">
        <v>35</v>
      </c>
      <c r="Y193" s="100" t="e">
        <f>(SUM(J192:J198))*24-(SUM(O192:O198))*24</f>
        <v>#REF!</v>
      </c>
      <c r="Z193" s="101">
        <f>SUM(P192:P198)</f>
        <v>0</v>
      </c>
      <c r="AA193" s="41"/>
      <c r="AB193" s="394" t="s">
        <v>70</v>
      </c>
      <c r="AC193" s="392" t="e">
        <f>Y177+Y184+Y191+Y198+Y205</f>
        <v>#REF!</v>
      </c>
    </row>
    <row r="194" spans="1:29" ht="15.75" hidden="1" thickBot="1" x14ac:dyDescent="0.3">
      <c r="A194" s="143" t="s">
        <v>53</v>
      </c>
      <c r="B194" s="144">
        <v>43271</v>
      </c>
      <c r="C194" s="195"/>
      <c r="D194" s="196"/>
      <c r="E194" s="196"/>
      <c r="F194" s="197"/>
      <c r="G194" s="378"/>
      <c r="H194" s="198" t="s">
        <v>44</v>
      </c>
      <c r="I194" s="146" t="e">
        <f>IF(H194="Normal",#REF!,IF(H194="Recup",#REF!,IF(H194="CP journée",#REF!,IF(H194="Enceinte",#REF!,IF(H194="temps partiel",#REF!,IF(H194="Sans solde",#REF!,IF(H194="Arrêt",#REF!,IF(H194="CP matin",#REF!,IF(H194="Déplacement",#REF!,IF(H194="CP Après-midi",#REF!,IF(H194="Férié",#REF!,IF(H194="Maternité",#REF!,0))))))))))))</f>
        <v>#REF!</v>
      </c>
      <c r="J194" s="145" t="e">
        <f>IF(H194="Demi CP",I194,IF(AND(H194="Déplacement",N194="Arrivée Chine",B194&gt;=#REF!,B194&lt;=#REF!),(D194-C194)+(F194-E194)-#REF!,IF(AND(H194="Déplacement",N194="Arrivée Chine",B194&gt;#REF!,B194&lt;#REF!),(D194-C194)+(F194-E194)-#REF!,IF(AND(H194="Déplacement",N194="Arrivée Chine",B194&gt;#REF!),(D194-C194)+(F194-E194)-#REF!,IF(AND(H194="Déplacement",((D194-C194)+(F194-E194))&lt;I194),I194,IF(AND(H194="Déplacement",N194="Arrivée Chine",B194&lt;#REF!),(D194-C194)+(F194-E194)-#REF!,IF(AND(H194="Déplacement",N194="Retour Chine",B194&gt;=#REF!,B194&lt;=#REF!),(D194-C194)+(F194-E194)+#REF!,IF(AND(H194="Déplacement",N194="Retour Chine",B194&gt;#REF!,B194&lt;#REF!),(D194-C194)+(F194-E194)+#REF!,IF(AND(H194="Déplacement",N194="Retour Chine",B194&gt;#REF!),(D194-C194)+(F194-E194)+#REF!,IF(AND(H194="Déplacement",((D194-C194)+(F194-E194))&lt;I194),I194,IF(AND(H194="Déplacement",N194="Retour Chine",B194&lt;#REF!),(D194-C194)+(F194-E194)+#REF!,(D194-C194)+(F194-E194))))))))))))</f>
        <v>#REF!</v>
      </c>
      <c r="K194" s="153" t="e">
        <f>IF(L194&gt;0,#REF!-L194,0)</f>
        <v>#REF!</v>
      </c>
      <c r="L194" s="154" t="e">
        <f>IF(OR(H194="Recup"),#REF!-J194,#REF!)</f>
        <v>#REF!</v>
      </c>
      <c r="M194" s="199"/>
      <c r="N194" s="200"/>
      <c r="O194" s="149" t="e">
        <f t="shared" si="13"/>
        <v>#REF!</v>
      </c>
      <c r="P194" s="150" t="str">
        <f t="shared" si="14"/>
        <v/>
      </c>
      <c r="Q194" s="361"/>
      <c r="R194" s="381"/>
      <c r="S194" s="201"/>
      <c r="T194" s="397"/>
      <c r="U194" s="386"/>
      <c r="V194" s="104">
        <v>0.5</v>
      </c>
      <c r="W194" s="98" t="e">
        <f>IF((Y193-43)&lt;0,0,(Y193-43))</f>
        <v>#REF!</v>
      </c>
      <c r="X194" s="105" t="s">
        <v>54</v>
      </c>
      <c r="Y194" s="106" t="e">
        <f>(Y193-Y192)-J198*24</f>
        <v>#REF!</v>
      </c>
      <c r="Z194" s="107" t="s">
        <v>55</v>
      </c>
      <c r="AA194" s="41"/>
      <c r="AB194" s="395"/>
      <c r="AC194" s="393"/>
    </row>
    <row r="195" spans="1:29" ht="15.75" hidden="1" thickBot="1" x14ac:dyDescent="0.3">
      <c r="A195" s="143" t="s">
        <v>56</v>
      </c>
      <c r="B195" s="144">
        <v>43272</v>
      </c>
      <c r="C195" s="195"/>
      <c r="D195" s="196"/>
      <c r="E195" s="196"/>
      <c r="F195" s="197"/>
      <c r="G195" s="378"/>
      <c r="H195" s="202" t="s">
        <v>44</v>
      </c>
      <c r="I195" s="146" t="e">
        <f>IF(H195="Normal",#REF!,IF(H195="Recup",#REF!,IF(H195="CP journée",#REF!,IF(H195="Enceinte",#REF!,IF(H195="temps partiel",#REF!,IF(H195="Sans solde",#REF!,IF(H195="Arrêt",#REF!,IF(H195="CP matin",#REF!,IF(H195="Déplacement",#REF!,IF(H195="CP Après-midi",#REF!,IF(H195="Férié",#REF!,IF(H195="Maternité",#REF!,0))))))))))))</f>
        <v>#REF!</v>
      </c>
      <c r="J195" s="145" t="e">
        <f>IF(H195="Demi CP",I195,IF(AND(H195="Déplacement",N195="Arrivée Chine",B195&gt;=#REF!,B195&lt;=#REF!),(D195-C195)+(F195-E195)-#REF!,IF(AND(H195="Déplacement",N195="Arrivée Chine",B195&gt;#REF!,B195&lt;#REF!),(D195-C195)+(F195-E195)-#REF!,IF(AND(H195="Déplacement",N195="Arrivée Chine",B195&gt;#REF!),(D195-C195)+(F195-E195)-#REF!,IF(AND(H195="Déplacement",((D195-C195)+(F195-E195))&lt;I195),I195,IF(AND(H195="Déplacement",N195="Arrivée Chine",B195&lt;#REF!),(D195-C195)+(F195-E195)-#REF!,IF(AND(H195="Déplacement",N195="Retour Chine",B195&gt;=#REF!,B195&lt;=#REF!),(D195-C195)+(F195-E195)+#REF!,IF(AND(H195="Déplacement",N195="Retour Chine",B195&gt;#REF!,B195&lt;#REF!),(D195-C195)+(F195-E195)+#REF!,IF(AND(H195="Déplacement",N195="Retour Chine",B195&gt;#REF!),(D195-C195)+(F195-E195)+#REF!,IF(AND(H195="Déplacement",((D195-C195)+(F195-E195))&lt;I195),I195,IF(AND(H195="Déplacement",N195="Retour Chine",B195&lt;#REF!),(D195-C195)+(F195-E195)+#REF!,(D195-C195)+(F195-E195))))))))))))</f>
        <v>#REF!</v>
      </c>
      <c r="K195" s="156" t="e">
        <f>IF(L195&gt;0,#REF!-L195,0)</f>
        <v>#REF!</v>
      </c>
      <c r="L195" s="157" t="e">
        <f>IF(OR(H195="Recup"),#REF!-J195,#REF!)</f>
        <v>#REF!</v>
      </c>
      <c r="M195" s="199"/>
      <c r="N195" s="200"/>
      <c r="O195" s="149" t="e">
        <f t="shared" si="13"/>
        <v>#REF!</v>
      </c>
      <c r="P195" s="150" t="str">
        <f t="shared" si="14"/>
        <v/>
      </c>
      <c r="Q195" s="361"/>
      <c r="R195" s="381"/>
      <c r="S195" s="201"/>
      <c r="T195" s="397"/>
      <c r="U195" s="386"/>
      <c r="V195" s="110">
        <v>1</v>
      </c>
      <c r="W195" s="98" t="e">
        <f>IF(M198="",J198*24,0)</f>
        <v>#REF!</v>
      </c>
      <c r="X195" s="111" t="s">
        <v>57</v>
      </c>
      <c r="Y195" s="112">
        <f>COUNTIF(H192:H196,"Arrêt")</f>
        <v>0</v>
      </c>
      <c r="Z195" s="107">
        <f>COUNTIF(H192:H196,"Férié")</f>
        <v>0</v>
      </c>
      <c r="AA195" s="41"/>
      <c r="AB195" s="41"/>
      <c r="AC195" s="41"/>
    </row>
    <row r="196" spans="1:29" ht="15.75" hidden="1" thickBot="1" x14ac:dyDescent="0.3">
      <c r="A196" s="143" t="s">
        <v>58</v>
      </c>
      <c r="B196" s="144">
        <v>43273</v>
      </c>
      <c r="C196" s="195"/>
      <c r="D196" s="196"/>
      <c r="E196" s="196"/>
      <c r="F196" s="197"/>
      <c r="G196" s="378"/>
      <c r="H196" s="198" t="s">
        <v>44</v>
      </c>
      <c r="I196" s="146" t="e">
        <f>IF(H196="Normal",#REF!,IF(H196="Recup",#REF!,IF(H196="CP journée",#REF!,IF(H196="Enceinte",#REF!,IF(H196="temps partiel",#REF!,IF(H196="Sans solde",#REF!,IF(H196="Arrêt",#REF!,IF(H196="CP matin",#REF!,IF(H196="Déplacement",#REF!,IF(H196="CP Après-midi",#REF!,IF(H196="Férié",#REF!,IF(H196="Maternité",#REF!,0))))))))))))</f>
        <v>#REF!</v>
      </c>
      <c r="J196" s="145" t="e">
        <f>IF(H196="Demi CP",I196,IF(AND(H196="Déplacement",N196="Arrivée Chine",B196&gt;=#REF!,B196&lt;=#REF!),(D196-C196)+(F196-E196)-#REF!,IF(AND(H196="Déplacement",N196="Arrivée Chine",B196&gt;#REF!,B196&lt;#REF!),(D196-C196)+(F196-E196)-#REF!,IF(AND(H196="Déplacement",N196="Arrivée Chine",B196&gt;#REF!),(D196-C196)+(F196-E196)-#REF!,IF(AND(H196="Déplacement",((D196-C196)+(F196-E196))&lt;I196),I196,IF(AND(H196="Déplacement",N196="Arrivée Chine",B196&lt;#REF!),(D196-C196)+(F196-E196)-#REF!,IF(AND(H196="Déplacement",N196="Retour Chine",B196&gt;=#REF!,B196&lt;=#REF!),(D196-C196)+(F196-E196)+#REF!,IF(AND(H196="Déplacement",N196="Retour Chine",B196&gt;#REF!,B196&lt;#REF!),(D196-C196)+(F196-E196)+#REF!,IF(AND(H196="Déplacement",N196="Retour Chine",B196&gt;#REF!),(D196-C196)+(F196-E196)+#REF!,IF(AND(H196="Déplacement",((D196-C196)+(F196-E196))&lt;I196),I196,IF(AND(H196="Déplacement",N196="Retour Chine",B196&lt;#REF!),(D196-C196)+(F196-E196)+#REF!,(D196-C196)+(F196-E196))))))))))))</f>
        <v>#REF!</v>
      </c>
      <c r="K196" s="153" t="e">
        <f>IF(L196&gt;0,#REF!-L196,0)</f>
        <v>#REF!</v>
      </c>
      <c r="L196" s="154" t="e">
        <f>IF(OR(H196="Recup"),#REF!-J196,#REF!)</f>
        <v>#REF!</v>
      </c>
      <c r="M196" s="199"/>
      <c r="N196" s="200"/>
      <c r="O196" s="149" t="e">
        <f t="shared" si="13"/>
        <v>#REF!</v>
      </c>
      <c r="P196" s="150" t="str">
        <f t="shared" si="14"/>
        <v/>
      </c>
      <c r="Q196" s="361"/>
      <c r="R196" s="381"/>
      <c r="S196" s="201"/>
      <c r="T196" s="397"/>
      <c r="U196" s="386"/>
      <c r="V196" s="113" t="s">
        <v>3</v>
      </c>
      <c r="W196" s="114" t="e">
        <f>IF(G192="Enceinte",(SUM(L192:L196))-COUNTIF(H192:H196,"Recup")*#REF!,SUM(L192:L196))</f>
        <v>#REF!</v>
      </c>
      <c r="X196" s="115" t="s">
        <v>59</v>
      </c>
      <c r="Y196" s="116">
        <f>COUNTIF(H192:H196,"sans solde")</f>
        <v>0</v>
      </c>
      <c r="Z196" s="328" t="s">
        <v>148</v>
      </c>
      <c r="AA196" s="41"/>
      <c r="AB196" s="41"/>
      <c r="AC196" s="41"/>
    </row>
    <row r="197" spans="1:29" ht="15.75" hidden="1" thickBot="1" x14ac:dyDescent="0.3">
      <c r="A197" s="143" t="s">
        <v>60</v>
      </c>
      <c r="B197" s="144">
        <v>43274</v>
      </c>
      <c r="C197" s="203"/>
      <c r="D197" s="204"/>
      <c r="E197" s="204"/>
      <c r="F197" s="205"/>
      <c r="G197" s="378"/>
      <c r="H197" s="206"/>
      <c r="I197" s="146">
        <f>IF(H197="Normal",#REF!,IF(H197="Recup",#REF!,IF(H197="CP journée",#REF!,IF(H197="Enceinte",#REF!,IF(H197="temps partiel",#REF!,IF(H197="Sans solde",#REF!,IF(H197="Arrêt",#REF!,IF(H197="CP matin",#REF!,IF(H197="Déplacement",#REF!,IF(H197="CP Après-midi",#REF!,IF(H197="Férié",#REF!,IF(H197="Maternité",#REF!,0))))))))))))</f>
        <v>0</v>
      </c>
      <c r="J197" s="145" t="e">
        <f>IF(H197="Demi CP",I197,IF(AND(H197="Déplacement",N197="Arrivée Chine",B197&gt;=#REF!,B197&lt;=#REF!),(D197-C197)+(F197-E197)-#REF!,IF(AND(H197="Déplacement",N197="Arrivée Chine",B197&gt;#REF!,B197&lt;#REF!),(D197-C197)+(F197-E197)-#REF!,IF(AND(H197="Déplacement",N197="Arrivée Chine",B197&gt;#REF!),(D197-C197)+(F197-E197)-#REF!,IF(AND(H197="Déplacement",((D197-C197)+(F197-E197))&lt;I197),I197,IF(AND(H197="Déplacement",N197="Arrivée Chine",B197&lt;#REF!),(D197-C197)+(F197-E197)-#REF!,IF(AND(H197="Déplacement",N197="Retour Chine",B197&gt;=#REF!,B197&lt;=#REF!),(D197-C197)+(F197-E197)+#REF!,IF(AND(H197="Déplacement",N197="Retour Chine",B197&gt;#REF!,B197&lt;#REF!),(D197-C197)+(F197-E197)+#REF!,IF(AND(H197="Déplacement",N197="Retour Chine",B197&gt;#REF!),(D197-C197)+(F197-E197)+#REF!,IF(AND(H197="Déplacement",((D197-C197)+(F197-E197))&lt;I197),I197,IF(AND(H197="Déplacement",N197="Retour Chine",B197&lt;#REF!),(D197-C197)+(F197-E197)+#REF!,(D197-C197)+(F197-E197))))))))))))</f>
        <v>#REF!</v>
      </c>
      <c r="K197" s="161" t="e">
        <f>IF(L197&gt;0,#REF!-L197,0)</f>
        <v>#REF!</v>
      </c>
      <c r="L197" s="162" t="e">
        <f>IF(OR(H197="Recup"),#REF!-J197,#REF!)</f>
        <v>#REF!</v>
      </c>
      <c r="M197" s="199"/>
      <c r="N197" s="200"/>
      <c r="O197" s="149" t="e">
        <f t="shared" si="13"/>
        <v>#REF!</v>
      </c>
      <c r="P197" s="150" t="str">
        <f t="shared" si="14"/>
        <v/>
      </c>
      <c r="Q197" s="361"/>
      <c r="R197" s="381"/>
      <c r="S197" s="201"/>
      <c r="T197" s="397"/>
      <c r="U197" s="386"/>
      <c r="V197" s="119" t="s">
        <v>61</v>
      </c>
      <c r="W197" s="120" t="e">
        <f>IF(AND(G192="Temps partiel",Y194&gt;0),Y194-W198-W194-W195,0)</f>
        <v>#REF!</v>
      </c>
      <c r="X197" s="121" t="s">
        <v>62</v>
      </c>
      <c r="Y197" s="122">
        <f>COUNTIF(H192:H196,"CP journée")+(COUNTIF(H192:H196,"CP matin"))/2+(COUNTIF(H192:H196,"CP Après-midi"))/2</f>
        <v>0</v>
      </c>
      <c r="Z197" s="329"/>
      <c r="AA197" s="41"/>
      <c r="AB197" s="41"/>
      <c r="AC197" s="41"/>
    </row>
    <row r="198" spans="1:29" ht="15.75" hidden="1" thickBot="1" x14ac:dyDescent="0.3">
      <c r="A198" s="164" t="s">
        <v>64</v>
      </c>
      <c r="B198" s="165">
        <v>43275</v>
      </c>
      <c r="C198" s="207"/>
      <c r="D198" s="208"/>
      <c r="E198" s="208"/>
      <c r="F198" s="209"/>
      <c r="G198" s="379"/>
      <c r="H198" s="210"/>
      <c r="I198" s="166">
        <f>IF(H198="Normal",#REF!,IF(H198="Recup",#REF!,IF(H198="CP journée",#REF!,IF(H198="Enceinte",#REF!,IF(H198="temps partiel",#REF!,IF(H198="Sans solde",#REF!,IF(H198="Arrêt",#REF!,IF(H198="CP matin",#REF!,IF(H198="Déplacement",#REF!,IF(H198="CP Après-midi",#REF!,IF(H198="Férié",#REF!,IF(H198="Maternité",#REF!,0))))))))))))</f>
        <v>0</v>
      </c>
      <c r="J198" s="167" t="e">
        <f>IF(H198="Demi CP",I198,IF(AND(H198="Déplacement",N198="Arrivée Chine",B198&gt;=#REF!,B198&lt;=#REF!),(D198-C198)+(F198-E198)-#REF!,IF(AND(H198="Déplacement",N198="Arrivée Chine",B198&gt;#REF!,B198&lt;#REF!),(D198-C198)+(F198-E198)-#REF!,IF(AND(H198="Déplacement",N198="Arrivée Chine",B198&gt;#REF!),(D198-C198)+(F198-E198)-#REF!,IF(AND(H198="Déplacement",((D198-C198)+(F198-E198))&lt;I198),I198,IF(AND(H198="Déplacement",N198="Arrivée Chine",B198&lt;#REF!),(D198-C198)+(F198-E198)-#REF!,IF(AND(H198="Déplacement",N198="Retour Chine",B198&gt;=#REF!,B198&lt;=#REF!),(D198-C198)+(F198-E198)+#REF!,IF(AND(H198="Déplacement",N198="Retour Chine",B198&gt;#REF!,B198&lt;#REF!),(D198-C198)+(F198-E198)+#REF!,IF(AND(H198="Déplacement",N198="Retour Chine",B198&gt;#REF!),(D198-C198)+(F198-E198)+#REF!,IF(AND(H198="Déplacement",((D198-C198)+(F198-E198))&lt;I198),I198,IF(AND(H198="Déplacement",N198="Retour Chine",B198&lt;#REF!),(D198-C198)+(F198-E198)+#REF!,(D198-C198)+(F198-E198))))))))))))</f>
        <v>#REF!</v>
      </c>
      <c r="K198" s="168" t="e">
        <f>IF(L198&gt;0,#REF!-L198,0)</f>
        <v>#REF!</v>
      </c>
      <c r="L198" s="169" t="e">
        <f>IF(OR(H198="Recup"),#REF!-J198,#REF!)</f>
        <v>#REF!</v>
      </c>
      <c r="M198" s="211"/>
      <c r="N198" s="212"/>
      <c r="O198" s="170" t="e">
        <f t="shared" si="13"/>
        <v>#REF!</v>
      </c>
      <c r="P198" s="171" t="str">
        <f t="shared" si="14"/>
        <v/>
      </c>
      <c r="Q198" s="362"/>
      <c r="R198" s="382"/>
      <c r="S198" s="213"/>
      <c r="T198" s="397"/>
      <c r="U198" s="387"/>
      <c r="V198" s="129" t="s">
        <v>65</v>
      </c>
      <c r="W198" s="130" t="e">
        <f>IF(AND(G192="Temps partiel",Y194&gt;3),Y194-3-W194-W195,0)</f>
        <v>#REF!</v>
      </c>
      <c r="X198" s="131" t="s">
        <v>66</v>
      </c>
      <c r="Y198" s="132" t="e">
        <f>W192+(W193*1.25)+(W194*1.5)+(W195*2)+(W197*1.1)+(W198*1.25)</f>
        <v>#REF!</v>
      </c>
      <c r="Z198" s="294" t="e">
        <f>IF(SUM(J192:J198)*24-SUM(I192:I198)*24&lt;0,(SUM(J192:J198)*24-SUM(I192:I198)*24),0)</f>
        <v>#REF!</v>
      </c>
      <c r="AA198" s="41"/>
      <c r="AB198" s="41"/>
      <c r="AC198" s="41"/>
    </row>
    <row r="199" spans="1:29" ht="45.75" hidden="1" thickBot="1" x14ac:dyDescent="0.3">
      <c r="A199" s="133" t="s">
        <v>43</v>
      </c>
      <c r="B199" s="134">
        <v>43276</v>
      </c>
      <c r="C199" s="188"/>
      <c r="D199" s="189"/>
      <c r="E199" s="189"/>
      <c r="F199" s="190"/>
      <c r="G199" s="377"/>
      <c r="H199" s="191" t="s">
        <v>44</v>
      </c>
      <c r="I199" s="136" t="e">
        <f>IF(H199="Normal",#REF!,IF(H199="Recup",#REF!,IF(H199="CP journée",#REF!,IF(H199="Enceinte",#REF!,IF(H199="temps partiel",#REF!,IF(H199="Sans solde",#REF!,IF(H199="Arrêt",#REF!,IF(H199="CP matin",#REF!,IF(H199="Déplacement",#REF!,IF(H199="CP Après-midi",#REF!,IF(H199="Férié",#REF!,IF(H199="Maternité",#REF!,0))))))))))))</f>
        <v>#REF!</v>
      </c>
      <c r="J199" s="187" t="e">
        <f>IF(H199="Demi CP",I199,IF(AND(H199="Déplacement",N199="Arrivée Chine",B199&gt;=#REF!,B199&lt;=#REF!),(D199-C199)+(F199-E199)-#REF!,IF(AND(H199="Déplacement",N199="Arrivée Chine",B199&gt;#REF!,B199&lt;#REF!),(D199-C199)+(F199-E199)-#REF!,IF(AND(H199="Déplacement",N199="Arrivée Chine",B199&gt;#REF!),(D199-C199)+(F199-E199)-#REF!,IF(AND(H199="Déplacement",((D199-C199)+(F199-E199))&lt;I199),I199,IF(AND(H199="Déplacement",N199="Arrivée Chine",B199&lt;#REF!),(D199-C199)+(F199-E199)-#REF!,IF(AND(H199="Déplacement",N199="Retour Chine",B199&gt;=#REF!,B199&lt;=#REF!),(D199-C199)+(F199-E199)+#REF!,IF(AND(H199="Déplacement",N199="Retour Chine",B199&gt;#REF!,B199&lt;#REF!),(D199-C199)+(F199-E199)+#REF!,IF(AND(H199="Déplacement",N199="Retour Chine",B199&gt;#REF!),(D199-C199)+(F199-E199)+#REF!,IF(AND(H199="Déplacement",((D199-C199)+(F199-E199))&lt;I199),I199,IF(AND(H199="Déplacement",N199="Retour Chine",B199&lt;#REF!),(D199-C199)+(F199-E199)+#REF!,(D199-C199)+(F199-E199))))))))))))</f>
        <v>#REF!</v>
      </c>
      <c r="K199" s="137" t="e">
        <f>IF(L199&gt;0,#REF!-L199,0)</f>
        <v>#REF!</v>
      </c>
      <c r="L199" s="138" t="e">
        <f>IF(OR(H199="Recup"),#REF!-J199,#REF!)</f>
        <v>#REF!</v>
      </c>
      <c r="M199" s="192"/>
      <c r="N199" s="193"/>
      <c r="O199" s="139" t="e">
        <f t="shared" si="13"/>
        <v>#REF!</v>
      </c>
      <c r="P199" s="140" t="str">
        <f t="shared" si="14"/>
        <v/>
      </c>
      <c r="Q199" s="391" t="s">
        <v>45</v>
      </c>
      <c r="R199" s="380" t="s">
        <v>46</v>
      </c>
      <c r="S199" s="194"/>
      <c r="T199" s="396" t="s">
        <v>96</v>
      </c>
      <c r="U199" s="385" t="s">
        <v>102</v>
      </c>
      <c r="V199" s="86" t="s">
        <v>49</v>
      </c>
      <c r="W199" s="87" t="e">
        <f>IF(AND(G199="",(Y201)&gt;0),Y201-W200-W201,IF(AND(G199="Enceinte",(Y201)&gt;0),Y201-W200-W201,0))</f>
        <v>#REF!</v>
      </c>
      <c r="X199" s="88" t="s">
        <v>34</v>
      </c>
      <c r="Y199" s="89" t="e">
        <f>(SUM(I199:I203)*24+SUM(K199:K203)*24)</f>
        <v>#REF!</v>
      </c>
      <c r="Z199" s="90" t="s">
        <v>50</v>
      </c>
      <c r="AA199" s="41"/>
      <c r="AB199" s="41"/>
      <c r="AC199" s="41"/>
    </row>
    <row r="200" spans="1:29" ht="15.75" hidden="1" thickBot="1" x14ac:dyDescent="0.3">
      <c r="A200" s="143" t="s">
        <v>51</v>
      </c>
      <c r="B200" s="144">
        <v>43277</v>
      </c>
      <c r="C200" s="195"/>
      <c r="D200" s="196"/>
      <c r="E200" s="196"/>
      <c r="F200" s="197"/>
      <c r="G200" s="378"/>
      <c r="H200" s="198" t="s">
        <v>44</v>
      </c>
      <c r="I200" s="146" t="e">
        <f>IF(H200="Normal",#REF!,IF(H200="Recup",#REF!,IF(H200="CP journée",#REF!,IF(H200="Enceinte",#REF!,IF(H200="temps partiel",#REF!,IF(H200="Sans solde",#REF!,IF(H200="Arrêt",#REF!,IF(H200="CP matin",#REF!,IF(H200="Déplacement",#REF!,IF(H200="CP Après-midi",#REF!,IF(H200="Férié",#REF!,IF(H200="Maternité",#REF!,0))))))))))))</f>
        <v>#REF!</v>
      </c>
      <c r="J200" s="145" t="e">
        <f>IF(H200="Demi CP",I200,IF(AND(H200="Déplacement",N200="Arrivée Chine",B200&gt;=#REF!,B200&lt;=#REF!),(D200-C200)+(F200-E200)-#REF!,IF(AND(H200="Déplacement",N200="Arrivée Chine",B200&gt;#REF!,B200&lt;#REF!),(D200-C200)+(F200-E200)-#REF!,IF(AND(H200="Déplacement",N200="Arrivée Chine",B200&gt;#REF!),(D200-C200)+(F200-E200)-#REF!,IF(AND(H200="Déplacement",((D200-C200)+(F200-E200))&lt;I200),I200,IF(AND(H200="Déplacement",N200="Arrivée Chine",B200&lt;#REF!),(D200-C200)+(F200-E200)-#REF!,IF(AND(H200="Déplacement",N200="Retour Chine",B200&gt;=#REF!,B200&lt;=#REF!),(D200-C200)+(F200-E200)+#REF!,IF(AND(H200="Déplacement",N200="Retour Chine",B200&gt;#REF!,B200&lt;#REF!),(D200-C200)+(F200-E200)+#REF!,IF(AND(H200="Déplacement",N200="Retour Chine",B200&gt;#REF!),(D200-C200)+(F200-E200)+#REF!,IF(AND(H200="Déplacement",((D200-C200)+(F200-E200))&lt;I200),I200,IF(AND(H200="Déplacement",N200="Retour Chine",B200&lt;#REF!),(D200-C200)+(F200-E200)+#REF!,(D200-C200)+(F200-E200))))))))))))</f>
        <v>#REF!</v>
      </c>
      <c r="K200" s="147" t="e">
        <f>IF(L200&gt;0,#REF!-L200,0)</f>
        <v>#REF!</v>
      </c>
      <c r="L200" s="148" t="e">
        <f>IF(OR(H200="Recup"),#REF!-J200,#REF!)</f>
        <v>#REF!</v>
      </c>
      <c r="M200" s="199"/>
      <c r="N200" s="200"/>
      <c r="O200" s="149" t="e">
        <f t="shared" si="13"/>
        <v>#REF!</v>
      </c>
      <c r="P200" s="150" t="str">
        <f t="shared" si="14"/>
        <v/>
      </c>
      <c r="Q200" s="361"/>
      <c r="R200" s="381"/>
      <c r="S200" s="201"/>
      <c r="T200" s="397"/>
      <c r="U200" s="386"/>
      <c r="V200" s="97" t="s">
        <v>52</v>
      </c>
      <c r="W200" s="98" t="e">
        <f>IF(AND(G199="",(Y200-35)&gt;0),(Y200-35-W201-W202),IF(AND(G199="Enceinte",(Y200-35)&gt;0),(Y200-35-W201-W202),0))</f>
        <v>#REF!</v>
      </c>
      <c r="X200" s="99" t="s">
        <v>35</v>
      </c>
      <c r="Y200" s="100" t="e">
        <f>(SUM(J199:J205))*24-(SUM(O199:O205))*24</f>
        <v>#REF!</v>
      </c>
      <c r="Z200" s="101">
        <f>SUM(P199:P205)</f>
        <v>0</v>
      </c>
      <c r="AA200" s="41"/>
      <c r="AB200" s="41"/>
      <c r="AC200" s="41"/>
    </row>
    <row r="201" spans="1:29" ht="15.75" hidden="1" thickBot="1" x14ac:dyDescent="0.3">
      <c r="A201" s="143" t="s">
        <v>53</v>
      </c>
      <c r="B201" s="144">
        <v>43278</v>
      </c>
      <c r="C201" s="195"/>
      <c r="D201" s="196"/>
      <c r="E201" s="196"/>
      <c r="F201" s="197"/>
      <c r="G201" s="378"/>
      <c r="H201" s="198" t="s">
        <v>44</v>
      </c>
      <c r="I201" s="146" t="e">
        <f>IF(H201="Normal",#REF!,IF(H201="Recup",#REF!,IF(H201="CP journée",#REF!,IF(H201="Enceinte",#REF!,IF(H201="temps partiel",#REF!,IF(H201="Sans solde",#REF!,IF(H201="Arrêt",#REF!,IF(H201="CP matin",#REF!,IF(H201="Déplacement",#REF!,IF(H201="CP Après-midi",#REF!,IF(H201="Férié",#REF!,IF(H201="Maternité",#REF!,0))))))))))))</f>
        <v>#REF!</v>
      </c>
      <c r="J201" s="145" t="e">
        <f>IF(H201="Demi CP",I201,IF(AND(H201="Déplacement",N201="Arrivée Chine",B201&gt;=#REF!,B201&lt;=#REF!),(D201-C201)+(F201-E201)-#REF!,IF(AND(H201="Déplacement",N201="Arrivée Chine",B201&gt;#REF!,B201&lt;#REF!),(D201-C201)+(F201-E201)-#REF!,IF(AND(H201="Déplacement",N201="Arrivée Chine",B201&gt;#REF!),(D201-C201)+(F201-E201)-#REF!,IF(AND(H201="Déplacement",((D201-C201)+(F201-E201))&lt;I201),I201,IF(AND(H201="Déplacement",N201="Arrivée Chine",B201&lt;#REF!),(D201-C201)+(F201-E201)-#REF!,IF(AND(H201="Déplacement",N201="Retour Chine",B201&gt;=#REF!,B201&lt;=#REF!),(D201-C201)+(F201-E201)+#REF!,IF(AND(H201="Déplacement",N201="Retour Chine",B201&gt;#REF!,B201&lt;#REF!),(D201-C201)+(F201-E201)+#REF!,IF(AND(H201="Déplacement",N201="Retour Chine",B201&gt;#REF!),(D201-C201)+(F201-E201)+#REF!,IF(AND(H201="Déplacement",((D201-C201)+(F201-E201))&lt;I201),I201,IF(AND(H201="Déplacement",N201="Retour Chine",B201&lt;#REF!),(D201-C201)+(F201-E201)+#REF!,(D201-C201)+(F201-E201))))))))))))</f>
        <v>#REF!</v>
      </c>
      <c r="K201" s="153" t="e">
        <f>IF(L201&gt;0,#REF!-L201,0)</f>
        <v>#REF!</v>
      </c>
      <c r="L201" s="154" t="e">
        <f>IF(OR(H201="Recup"),#REF!-J201,#REF!)</f>
        <v>#REF!</v>
      </c>
      <c r="M201" s="199"/>
      <c r="N201" s="200"/>
      <c r="O201" s="149" t="e">
        <f t="shared" si="13"/>
        <v>#REF!</v>
      </c>
      <c r="P201" s="150" t="str">
        <f t="shared" si="14"/>
        <v/>
      </c>
      <c r="Q201" s="361"/>
      <c r="R201" s="381"/>
      <c r="S201" s="201"/>
      <c r="T201" s="397"/>
      <c r="U201" s="386"/>
      <c r="V201" s="104">
        <v>0.5</v>
      </c>
      <c r="W201" s="98" t="e">
        <f>IF((Y200-43)&lt;0,0,(Y200-43))</f>
        <v>#REF!</v>
      </c>
      <c r="X201" s="105" t="s">
        <v>54</v>
      </c>
      <c r="Y201" s="106" t="e">
        <f>(Y200-Y199)-J205*24</f>
        <v>#REF!</v>
      </c>
      <c r="Z201" s="107" t="s">
        <v>55</v>
      </c>
      <c r="AA201" s="41"/>
      <c r="AB201" s="41"/>
      <c r="AC201" s="41"/>
    </row>
    <row r="202" spans="1:29" ht="15.75" hidden="1" thickBot="1" x14ac:dyDescent="0.3">
      <c r="A202" s="143" t="s">
        <v>56</v>
      </c>
      <c r="B202" s="144">
        <v>43279</v>
      </c>
      <c r="C202" s="195"/>
      <c r="D202" s="196"/>
      <c r="E202" s="196"/>
      <c r="F202" s="197"/>
      <c r="G202" s="378"/>
      <c r="H202" s="202" t="s">
        <v>44</v>
      </c>
      <c r="I202" s="146" t="e">
        <f>IF(H202="Normal",#REF!,IF(H202="Recup",#REF!,IF(H202="CP journée",#REF!,IF(H202="Enceinte",#REF!,IF(H202="temps partiel",#REF!,IF(H202="Sans solde",#REF!,IF(H202="Arrêt",#REF!,IF(H202="CP matin",#REF!,IF(H202="Déplacement",#REF!,IF(H202="CP Après-midi",#REF!,IF(H202="Férié",#REF!,IF(H202="Maternité",#REF!,0))))))))))))</f>
        <v>#REF!</v>
      </c>
      <c r="J202" s="145" t="e">
        <f>IF(H202="Demi CP",I202,IF(AND(H202="Déplacement",N202="Arrivée Chine",B202&gt;=#REF!,B202&lt;=#REF!),(D202-C202)+(F202-E202)-#REF!,IF(AND(H202="Déplacement",N202="Arrivée Chine",B202&gt;#REF!,B202&lt;#REF!),(D202-C202)+(F202-E202)-#REF!,IF(AND(H202="Déplacement",N202="Arrivée Chine",B202&gt;#REF!),(D202-C202)+(F202-E202)-#REF!,IF(AND(H202="Déplacement",((D202-C202)+(F202-E202))&lt;I202),I202,IF(AND(H202="Déplacement",N202="Arrivée Chine",B202&lt;#REF!),(D202-C202)+(F202-E202)-#REF!,IF(AND(H202="Déplacement",N202="Retour Chine",B202&gt;=#REF!,B202&lt;=#REF!),(D202-C202)+(F202-E202)+#REF!,IF(AND(H202="Déplacement",N202="Retour Chine",B202&gt;#REF!,B202&lt;#REF!),(D202-C202)+(F202-E202)+#REF!,IF(AND(H202="Déplacement",N202="Retour Chine",B202&gt;#REF!),(D202-C202)+(F202-E202)+#REF!,IF(AND(H202="Déplacement",((D202-C202)+(F202-E202))&lt;I202),I202,IF(AND(H202="Déplacement",N202="Retour Chine",B202&lt;#REF!),(D202-C202)+(F202-E202)+#REF!,(D202-C202)+(F202-E202))))))))))))</f>
        <v>#REF!</v>
      </c>
      <c r="K202" s="156" t="e">
        <f>IF(L202&gt;0,#REF!-L202,0)</f>
        <v>#REF!</v>
      </c>
      <c r="L202" s="157" t="e">
        <f>IF(OR(H202="Recup"),#REF!-J202,#REF!)</f>
        <v>#REF!</v>
      </c>
      <c r="M202" s="199"/>
      <c r="N202" s="200"/>
      <c r="O202" s="149" t="e">
        <f t="shared" si="13"/>
        <v>#REF!</v>
      </c>
      <c r="P202" s="150" t="str">
        <f t="shared" si="14"/>
        <v/>
      </c>
      <c r="Q202" s="361"/>
      <c r="R202" s="381"/>
      <c r="S202" s="201"/>
      <c r="T202" s="397"/>
      <c r="U202" s="386"/>
      <c r="V202" s="110">
        <v>1</v>
      </c>
      <c r="W202" s="98" t="e">
        <f>IF(M205="",J205*24,0)</f>
        <v>#REF!</v>
      </c>
      <c r="X202" s="111" t="s">
        <v>57</v>
      </c>
      <c r="Y202" s="112">
        <f>COUNTIF(H199:H203,"Arrêt")</f>
        <v>0</v>
      </c>
      <c r="Z202" s="107">
        <f>COUNTIF(H199:H203,"Férié")</f>
        <v>0</v>
      </c>
      <c r="AA202" s="41"/>
      <c r="AB202" s="41"/>
      <c r="AC202" s="41"/>
    </row>
    <row r="203" spans="1:29" ht="15.75" hidden="1" thickBot="1" x14ac:dyDescent="0.3">
      <c r="A203" s="143" t="s">
        <v>58</v>
      </c>
      <c r="B203" s="144">
        <v>43280</v>
      </c>
      <c r="C203" s="195"/>
      <c r="D203" s="196"/>
      <c r="E203" s="196"/>
      <c r="F203" s="197"/>
      <c r="G203" s="378"/>
      <c r="H203" s="198" t="s">
        <v>44</v>
      </c>
      <c r="I203" s="146" t="e">
        <f>IF(H203="Normal",#REF!,IF(H203="Recup",#REF!,IF(H203="CP journée",#REF!,IF(H203="Enceinte",#REF!,IF(H203="temps partiel",#REF!,IF(H203="Sans solde",#REF!,IF(H203="Arrêt",#REF!,IF(H203="CP matin",#REF!,IF(H203="Déplacement",#REF!,IF(H203="CP Après-midi",#REF!,IF(H203="Férié",#REF!,IF(H203="Maternité",#REF!,0))))))))))))</f>
        <v>#REF!</v>
      </c>
      <c r="J203" s="145" t="e">
        <f>IF(H203="Demi CP",I203,IF(AND(H203="Déplacement",N203="Arrivée Chine",B203&gt;=#REF!,B203&lt;=#REF!),(D203-C203)+(F203-E203)-#REF!,IF(AND(H203="Déplacement",N203="Arrivée Chine",B203&gt;#REF!,B203&lt;#REF!),(D203-C203)+(F203-E203)-#REF!,IF(AND(H203="Déplacement",N203="Arrivée Chine",B203&gt;#REF!),(D203-C203)+(F203-E203)-#REF!,IF(AND(H203="Déplacement",((D203-C203)+(F203-E203))&lt;I203),I203,IF(AND(H203="Déplacement",N203="Arrivée Chine",B203&lt;#REF!),(D203-C203)+(F203-E203)-#REF!,IF(AND(H203="Déplacement",N203="Retour Chine",B203&gt;=#REF!,B203&lt;=#REF!),(D203-C203)+(F203-E203)+#REF!,IF(AND(H203="Déplacement",N203="Retour Chine",B203&gt;#REF!,B203&lt;#REF!),(D203-C203)+(F203-E203)+#REF!,IF(AND(H203="Déplacement",N203="Retour Chine",B203&gt;#REF!),(D203-C203)+(F203-E203)+#REF!,IF(AND(H203="Déplacement",((D203-C203)+(F203-E203))&lt;I203),I203,IF(AND(H203="Déplacement",N203="Retour Chine",B203&lt;#REF!),(D203-C203)+(F203-E203)+#REF!,(D203-C203)+(F203-E203))))))))))))</f>
        <v>#REF!</v>
      </c>
      <c r="K203" s="153" t="e">
        <f>IF(L203&gt;0,#REF!-L203,0)</f>
        <v>#REF!</v>
      </c>
      <c r="L203" s="154" t="e">
        <f>IF(OR(H203="Recup"),#REF!-J203,#REF!)</f>
        <v>#REF!</v>
      </c>
      <c r="M203" s="199"/>
      <c r="N203" s="200"/>
      <c r="O203" s="149" t="e">
        <f t="shared" si="13"/>
        <v>#REF!</v>
      </c>
      <c r="P203" s="150" t="str">
        <f t="shared" si="14"/>
        <v/>
      </c>
      <c r="Q203" s="361"/>
      <c r="R203" s="381"/>
      <c r="S203" s="201"/>
      <c r="T203" s="397"/>
      <c r="U203" s="386"/>
      <c r="V203" s="113" t="s">
        <v>3</v>
      </c>
      <c r="W203" s="114" t="e">
        <f>IF(G199="Enceinte",(SUM(L199:L203))-COUNTIF(H199:H203,"Recup")*#REF!,SUM(L199:L203))</f>
        <v>#REF!</v>
      </c>
      <c r="X203" s="115" t="s">
        <v>59</v>
      </c>
      <c r="Y203" s="116">
        <f>COUNTIF(H199:H203,"sans solde")</f>
        <v>0</v>
      </c>
      <c r="Z203" s="328" t="s">
        <v>148</v>
      </c>
      <c r="AA203" s="41"/>
      <c r="AB203" s="41"/>
      <c r="AC203" s="41"/>
    </row>
    <row r="204" spans="1:29" ht="15.75" hidden="1" thickBot="1" x14ac:dyDescent="0.3">
      <c r="A204" s="143" t="s">
        <v>60</v>
      </c>
      <c r="B204" s="144">
        <v>43281</v>
      </c>
      <c r="C204" s="203"/>
      <c r="D204" s="204"/>
      <c r="E204" s="204"/>
      <c r="F204" s="205"/>
      <c r="G204" s="378"/>
      <c r="H204" s="206"/>
      <c r="I204" s="146">
        <f>IF(H204="Normal",#REF!,IF(H204="Recup",#REF!,IF(H204="CP journée",#REF!,IF(H204="Enceinte",#REF!,IF(H204="temps partiel",#REF!,IF(H204="Sans solde",#REF!,IF(H204="Arrêt",#REF!,IF(H204="CP matin",#REF!,IF(H204="Déplacement",#REF!,IF(H204="CP Après-midi",#REF!,IF(H204="Férié",#REF!,IF(H204="Maternité",#REF!,0))))))))))))</f>
        <v>0</v>
      </c>
      <c r="J204" s="145" t="e">
        <f>IF(H204="Demi CP",I204,IF(AND(H204="Déplacement",N204="Arrivée Chine",B204&gt;=#REF!,B204&lt;=#REF!),(D204-C204)+(F204-E204)-#REF!,IF(AND(H204="Déplacement",N204="Arrivée Chine",B204&gt;#REF!,B204&lt;#REF!),(D204-C204)+(F204-E204)-#REF!,IF(AND(H204="Déplacement",N204="Arrivée Chine",B204&gt;#REF!),(D204-C204)+(F204-E204)-#REF!,IF(AND(H204="Déplacement",((D204-C204)+(F204-E204))&lt;I204),I204,IF(AND(H204="Déplacement",N204="Arrivée Chine",B204&lt;#REF!),(D204-C204)+(F204-E204)-#REF!,IF(AND(H204="Déplacement",N204="Retour Chine",B204&gt;=#REF!,B204&lt;=#REF!),(D204-C204)+(F204-E204)+#REF!,IF(AND(H204="Déplacement",N204="Retour Chine",B204&gt;#REF!,B204&lt;#REF!),(D204-C204)+(F204-E204)+#REF!,IF(AND(H204="Déplacement",N204="Retour Chine",B204&gt;#REF!),(D204-C204)+(F204-E204)+#REF!,IF(AND(H204="Déplacement",((D204-C204)+(F204-E204))&lt;I204),I204,IF(AND(H204="Déplacement",N204="Retour Chine",B204&lt;#REF!),(D204-C204)+(F204-E204)+#REF!,(D204-C204)+(F204-E204))))))))))))</f>
        <v>#REF!</v>
      </c>
      <c r="K204" s="161" t="e">
        <f>IF(L204&gt;0,#REF!-L204,0)</f>
        <v>#REF!</v>
      </c>
      <c r="L204" s="162" t="e">
        <f>IF(OR(H204="Recup"),#REF!-J204,#REF!)</f>
        <v>#REF!</v>
      </c>
      <c r="M204" s="199"/>
      <c r="N204" s="200"/>
      <c r="O204" s="149" t="e">
        <f t="shared" si="13"/>
        <v>#REF!</v>
      </c>
      <c r="P204" s="150" t="str">
        <f t="shared" si="14"/>
        <v/>
      </c>
      <c r="Q204" s="361"/>
      <c r="R204" s="381"/>
      <c r="S204" s="201"/>
      <c r="T204" s="397"/>
      <c r="U204" s="386"/>
      <c r="V204" s="119" t="s">
        <v>61</v>
      </c>
      <c r="W204" s="120" t="e">
        <f>IF(AND(G199="Temps partiel",Y201&gt;0),Y201-W205-W201-W202,0)</f>
        <v>#REF!</v>
      </c>
      <c r="X204" s="121" t="s">
        <v>62</v>
      </c>
      <c r="Y204" s="122">
        <f>COUNTIF(H199:H203,"CP journée")+(COUNTIF(H199:H203,"CP matin"))/2+(COUNTIF(H199:H203,"CP Après-midi"))/2</f>
        <v>0</v>
      </c>
      <c r="Z204" s="329"/>
      <c r="AA204" s="41"/>
      <c r="AB204" s="41"/>
      <c r="AC204" s="41"/>
    </row>
    <row r="205" spans="1:29" ht="15.75" hidden="1" thickBot="1" x14ac:dyDescent="0.3">
      <c r="A205" s="164" t="s">
        <v>64</v>
      </c>
      <c r="B205" s="165">
        <v>43282</v>
      </c>
      <c r="C205" s="207"/>
      <c r="D205" s="208"/>
      <c r="E205" s="208"/>
      <c r="F205" s="209"/>
      <c r="G205" s="379"/>
      <c r="H205" s="210"/>
      <c r="I205" s="166">
        <f>IF(H205="Normal",#REF!,IF(H205="Recup",#REF!,IF(H205="CP journée",#REF!,IF(H205="Enceinte",#REF!,IF(H205="temps partiel",#REF!,IF(H205="Sans solde",#REF!,IF(H205="Arrêt",#REF!,IF(H205="CP matin",#REF!,IF(H205="Déplacement",#REF!,IF(H205="CP Après-midi",#REF!,IF(H205="Férié",#REF!,IF(H205="Maternité",#REF!,0))))))))))))</f>
        <v>0</v>
      </c>
      <c r="J205" s="167" t="e">
        <f>IF(H205="Demi CP",I205,IF(AND(H205="Déplacement",N205="Arrivée Chine",B205&gt;=#REF!,B205&lt;=#REF!),(D205-C205)+(F205-E205)-#REF!,IF(AND(H205="Déplacement",N205="Arrivée Chine",B205&gt;#REF!,B205&lt;#REF!),(D205-C205)+(F205-E205)-#REF!,IF(AND(H205="Déplacement",N205="Arrivée Chine",B205&gt;#REF!),(D205-C205)+(F205-E205)-#REF!,IF(AND(H205="Déplacement",((D205-C205)+(F205-E205))&lt;I205),I205,IF(AND(H205="Déplacement",N205="Arrivée Chine",B205&lt;#REF!),(D205-C205)+(F205-E205)-#REF!,IF(AND(H205="Déplacement",N205="Retour Chine",B205&gt;=#REF!,B205&lt;=#REF!),(D205-C205)+(F205-E205)+#REF!,IF(AND(H205="Déplacement",N205="Retour Chine",B205&gt;#REF!,B205&lt;#REF!),(D205-C205)+(F205-E205)+#REF!,IF(AND(H205="Déplacement",N205="Retour Chine",B205&gt;#REF!),(D205-C205)+(F205-E205)+#REF!,IF(AND(H205="Déplacement",((D205-C205)+(F205-E205))&lt;I205),I205,IF(AND(H205="Déplacement",N205="Retour Chine",B205&lt;#REF!),(D205-C205)+(F205-E205)+#REF!,(D205-C205)+(F205-E205))))))))))))</f>
        <v>#REF!</v>
      </c>
      <c r="K205" s="168" t="e">
        <f>IF(L205&gt;0,#REF!-L205,0)</f>
        <v>#REF!</v>
      </c>
      <c r="L205" s="169" t="e">
        <f>IF(OR(H205="Recup"),#REF!-J205,#REF!)</f>
        <v>#REF!</v>
      </c>
      <c r="M205" s="211"/>
      <c r="N205" s="212"/>
      <c r="O205" s="170" t="e">
        <f t="shared" si="13"/>
        <v>#REF!</v>
      </c>
      <c r="P205" s="171" t="str">
        <f t="shared" si="14"/>
        <v/>
      </c>
      <c r="Q205" s="362"/>
      <c r="R205" s="382"/>
      <c r="S205" s="213"/>
      <c r="T205" s="397"/>
      <c r="U205" s="387"/>
      <c r="V205" s="129" t="s">
        <v>65</v>
      </c>
      <c r="W205" s="130" t="e">
        <f>IF(AND(G199="Temps partiel",Y201&gt;3),Y201-3-W201-W202,0)</f>
        <v>#REF!</v>
      </c>
      <c r="X205" s="131" t="s">
        <v>66</v>
      </c>
      <c r="Y205" s="132" t="e">
        <f>W199+(W200*1.25)+(W201*1.5)+(W202*2)+(W204*1.1)+(W205*1.25)</f>
        <v>#REF!</v>
      </c>
      <c r="Z205" s="294" t="e">
        <f>IF(SUM(J199:J205)*24-SUM(I199:I205)*24&lt;0,(SUM(J199:J205)*24-SUM(I199:I205)*24),0)</f>
        <v>#REF!</v>
      </c>
      <c r="AA205" s="41"/>
      <c r="AB205" s="41"/>
      <c r="AC205" s="41"/>
    </row>
    <row r="206" spans="1:29" ht="45.75" hidden="1" thickBot="1" x14ac:dyDescent="0.3">
      <c r="A206" s="173" t="s">
        <v>43</v>
      </c>
      <c r="B206" s="134">
        <v>43283</v>
      </c>
      <c r="C206" s="188"/>
      <c r="D206" s="189"/>
      <c r="E206" s="189"/>
      <c r="F206" s="190"/>
      <c r="G206" s="377"/>
      <c r="H206" s="191" t="s">
        <v>44</v>
      </c>
      <c r="I206" s="136" t="e">
        <f>IF(H206="Normal",#REF!,IF(H206="Recup",#REF!,IF(H206="CP journée",#REF!,IF(H206="Enceinte",#REF!,IF(H206="temps partiel",#REF!,IF(H206="Sans solde",#REF!,IF(H206="Arrêt",#REF!,IF(H206="CP matin",#REF!,IF(H206="Déplacement",#REF!,IF(H206="CP Après-midi",#REF!,IF(H206="Férié",#REF!,IF(H206="Maternité",#REF!,0))))))))))))</f>
        <v>#REF!</v>
      </c>
      <c r="J206" s="135" t="e">
        <f>IF(H206="Demi CP",I206,IF(AND(H206="Déplacement",N206="Arrivée Chine",B206&gt;=#REF!,B206&lt;=#REF!),(D206-C206)+(F206-E206)-#REF!,IF(AND(H206="Déplacement",N206="Arrivée Chine",B206&gt;#REF!,B206&lt;#REF!),(D206-C206)+(F206-E206)-#REF!,IF(AND(H206="Déplacement",N206="Arrivée Chine",B206&gt;#REF!),(D206-C206)+(F206-E206)-#REF!,IF(AND(H206="Déplacement",((D206-C206)+(F206-E206))&lt;I206),I206,IF(AND(H206="Déplacement",N206="Arrivée Chine",B206&lt;#REF!),(D206-C206)+(F206-E206)-#REF!,IF(AND(H206="Déplacement",N206="Retour Chine",B206&gt;=#REF!,B206&lt;=#REF!),(D206-C206)+(F206-E206)+#REF!,IF(AND(H206="Déplacement",N206="Retour Chine",B206&gt;#REF!,B206&lt;#REF!),(D206-C206)+(F206-E206)+#REF!,IF(AND(H206="Déplacement",N206="Retour Chine",B206&gt;#REF!),(D206-C206)+(F206-E206)+#REF!,IF(AND(H206="Déplacement",((D206-C206)+(F206-E206))&lt;I206),I206,IF(AND(H206="Déplacement",N206="Retour Chine",B206&lt;#REF!),(D206-C206)+(F206-E206)+#REF!,(D206-C206)+(F206-E206))))))))))))</f>
        <v>#REF!</v>
      </c>
      <c r="K206" s="137" t="e">
        <f>IF(L206&gt;0,#REF!-L206,0)</f>
        <v>#REF!</v>
      </c>
      <c r="L206" s="138" t="e">
        <f>IF(OR(H206="Recup"),#REF!-J206,#REF!)</f>
        <v>#REF!</v>
      </c>
      <c r="M206" s="192"/>
      <c r="N206" s="193"/>
      <c r="O206" s="139" t="e">
        <f t="shared" si="13"/>
        <v>#REF!</v>
      </c>
      <c r="P206" s="140" t="str">
        <f t="shared" si="14"/>
        <v/>
      </c>
      <c r="Q206" s="360" t="s">
        <v>45</v>
      </c>
      <c r="R206" s="380" t="s">
        <v>46</v>
      </c>
      <c r="S206" s="194"/>
      <c r="T206" s="396" t="s">
        <v>103</v>
      </c>
      <c r="U206" s="385" t="s">
        <v>104</v>
      </c>
      <c r="V206" s="86" t="s">
        <v>49</v>
      </c>
      <c r="W206" s="87" t="e">
        <f>IF(AND(G206="",(Y208)&gt;0),Y208-W207-W208,IF(AND(G206="Enceinte",(Y208)&gt;0),Y208-W207-W208,0))</f>
        <v>#REF!</v>
      </c>
      <c r="X206" s="88" t="s">
        <v>34</v>
      </c>
      <c r="Y206" s="89" t="e">
        <f>(SUM(I206:I210)*24+SUM(K206:K210)*24)</f>
        <v>#REF!</v>
      </c>
      <c r="Z206" s="90" t="s">
        <v>50</v>
      </c>
      <c r="AA206" s="41"/>
      <c r="AB206" s="41"/>
      <c r="AC206" s="41"/>
    </row>
    <row r="207" spans="1:29" ht="15.75" hidden="1" thickBot="1" x14ac:dyDescent="0.3">
      <c r="A207" s="143" t="s">
        <v>51</v>
      </c>
      <c r="B207" s="144">
        <v>43284</v>
      </c>
      <c r="C207" s="195"/>
      <c r="D207" s="196"/>
      <c r="E207" s="196"/>
      <c r="F207" s="197"/>
      <c r="G207" s="378"/>
      <c r="H207" s="198" t="s">
        <v>44</v>
      </c>
      <c r="I207" s="146" t="e">
        <f>IF(H207="Normal",#REF!,IF(H207="Recup",#REF!,IF(H207="CP journée",#REF!,IF(H207="Enceinte",#REF!,IF(H207="temps partiel",#REF!,IF(H207="Sans solde",#REF!,IF(H207="Arrêt",#REF!,IF(H207="CP matin",#REF!,IF(H207="Déplacement",#REF!,IF(H207="CP Après-midi",#REF!,IF(H207="Férié",#REF!,IF(H207="Maternité",#REF!,0))))))))))))</f>
        <v>#REF!</v>
      </c>
      <c r="J207" s="145" t="e">
        <f>IF(H207="Demi CP",I207,IF(AND(H207="Déplacement",N207="Arrivée Chine",B207&gt;=#REF!,B207&lt;=#REF!),(D207-C207)+(F207-E207)-#REF!,IF(AND(H207="Déplacement",N207="Arrivée Chine",B207&gt;#REF!,B207&lt;#REF!),(D207-C207)+(F207-E207)-#REF!,IF(AND(H207="Déplacement",N207="Arrivée Chine",B207&gt;#REF!),(D207-C207)+(F207-E207)-#REF!,IF(AND(H207="Déplacement",((D207-C207)+(F207-E207))&lt;I207),I207,IF(AND(H207="Déplacement",N207="Arrivée Chine",B207&lt;#REF!),(D207-C207)+(F207-E207)-#REF!,IF(AND(H207="Déplacement",N207="Retour Chine",B207&gt;=#REF!,B207&lt;=#REF!),(D207-C207)+(F207-E207)+#REF!,IF(AND(H207="Déplacement",N207="Retour Chine",B207&gt;#REF!,B207&lt;#REF!),(D207-C207)+(F207-E207)+#REF!,IF(AND(H207="Déplacement",N207="Retour Chine",B207&gt;#REF!),(D207-C207)+(F207-E207)+#REF!,IF(AND(H207="Déplacement",((D207-C207)+(F207-E207))&lt;I207),I207,IF(AND(H207="Déplacement",N207="Retour Chine",B207&lt;#REF!),(D207-C207)+(F207-E207)+#REF!,(D207-C207)+(F207-E207))))))))))))</f>
        <v>#REF!</v>
      </c>
      <c r="K207" s="147" t="e">
        <f>IF(L207&gt;0,#REF!-L207,0)</f>
        <v>#REF!</v>
      </c>
      <c r="L207" s="148" t="e">
        <f>IF(OR(H207="Recup"),#REF!-J207,#REF!)</f>
        <v>#REF!</v>
      </c>
      <c r="M207" s="199"/>
      <c r="N207" s="200"/>
      <c r="O207" s="149" t="e">
        <f t="shared" si="13"/>
        <v>#REF!</v>
      </c>
      <c r="P207" s="150" t="str">
        <f t="shared" si="14"/>
        <v/>
      </c>
      <c r="Q207" s="361"/>
      <c r="R207" s="381"/>
      <c r="S207" s="201"/>
      <c r="T207" s="397"/>
      <c r="U207" s="386"/>
      <c r="V207" s="97" t="s">
        <v>52</v>
      </c>
      <c r="W207" s="98" t="e">
        <f>IF(AND(G206="",(Y207-35)&gt;0),(Y207-35-W208-W209),IF(AND(G206="Enceinte",(Y207-35)&gt;0),(Y207-35-W208-W209),0))</f>
        <v>#REF!</v>
      </c>
      <c r="X207" s="99" t="s">
        <v>35</v>
      </c>
      <c r="Y207" s="100" t="e">
        <f>(SUM(J206:J212))*24-(SUM(O206:O212))*24</f>
        <v>#REF!</v>
      </c>
      <c r="Z207" s="101">
        <f>SUM(P206:P212)</f>
        <v>0</v>
      </c>
      <c r="AA207" s="41"/>
      <c r="AB207" s="41"/>
      <c r="AC207" s="41"/>
    </row>
    <row r="208" spans="1:29" ht="15.75" hidden="1" thickBot="1" x14ac:dyDescent="0.3">
      <c r="A208" s="143" t="s">
        <v>53</v>
      </c>
      <c r="B208" s="144">
        <v>43285</v>
      </c>
      <c r="C208" s="195"/>
      <c r="D208" s="196"/>
      <c r="E208" s="196"/>
      <c r="F208" s="197"/>
      <c r="G208" s="378"/>
      <c r="H208" s="198" t="s">
        <v>44</v>
      </c>
      <c r="I208" s="146" t="e">
        <f>IF(H208="Normal",#REF!,IF(H208="Recup",#REF!,IF(H208="CP journée",#REF!,IF(H208="Enceinte",#REF!,IF(H208="temps partiel",#REF!,IF(H208="Sans solde",#REF!,IF(H208="Arrêt",#REF!,IF(H208="CP matin",#REF!,IF(H208="Déplacement",#REF!,IF(H208="CP Après-midi",#REF!,IF(H208="Férié",#REF!,IF(H208="Maternité",#REF!,0))))))))))))</f>
        <v>#REF!</v>
      </c>
      <c r="J208" s="145" t="e">
        <f>IF(H208="Demi CP",I208,IF(AND(H208="Déplacement",N208="Arrivée Chine",B208&gt;=#REF!,B208&lt;=#REF!),(D208-C208)+(F208-E208)-#REF!,IF(AND(H208="Déplacement",N208="Arrivée Chine",B208&gt;#REF!,B208&lt;#REF!),(D208-C208)+(F208-E208)-#REF!,IF(AND(H208="Déplacement",N208="Arrivée Chine",B208&gt;#REF!),(D208-C208)+(F208-E208)-#REF!,IF(AND(H208="Déplacement",((D208-C208)+(F208-E208))&lt;I208),I208,IF(AND(H208="Déplacement",N208="Arrivée Chine",B208&lt;#REF!),(D208-C208)+(F208-E208)-#REF!,IF(AND(H208="Déplacement",N208="Retour Chine",B208&gt;=#REF!,B208&lt;=#REF!),(D208-C208)+(F208-E208)+#REF!,IF(AND(H208="Déplacement",N208="Retour Chine",B208&gt;#REF!,B208&lt;#REF!),(D208-C208)+(F208-E208)+#REF!,IF(AND(H208="Déplacement",N208="Retour Chine",B208&gt;#REF!),(D208-C208)+(F208-E208)+#REF!,IF(AND(H208="Déplacement",((D208-C208)+(F208-E208))&lt;I208),I208,IF(AND(H208="Déplacement",N208="Retour Chine",B208&lt;#REF!),(D208-C208)+(F208-E208)+#REF!,(D208-C208)+(F208-E208))))))))))))</f>
        <v>#REF!</v>
      </c>
      <c r="K208" s="153" t="e">
        <f>IF(L208&gt;0,#REF!-L208,0)</f>
        <v>#REF!</v>
      </c>
      <c r="L208" s="154" t="e">
        <f>IF(OR(H208="Recup"),#REF!-J208,#REF!)</f>
        <v>#REF!</v>
      </c>
      <c r="M208" s="199"/>
      <c r="N208" s="200"/>
      <c r="O208" s="149" t="e">
        <f t="shared" si="13"/>
        <v>#REF!</v>
      </c>
      <c r="P208" s="150" t="str">
        <f t="shared" si="14"/>
        <v/>
      </c>
      <c r="Q208" s="361"/>
      <c r="R208" s="381"/>
      <c r="S208" s="201"/>
      <c r="T208" s="397"/>
      <c r="U208" s="386"/>
      <c r="V208" s="104">
        <v>0.5</v>
      </c>
      <c r="W208" s="98" t="e">
        <f>IF((Y207-43)&lt;0,0,(Y207-43))</f>
        <v>#REF!</v>
      </c>
      <c r="X208" s="105" t="s">
        <v>54</v>
      </c>
      <c r="Y208" s="106" t="e">
        <f>(Y207-Y206)-J212*24</f>
        <v>#REF!</v>
      </c>
      <c r="Z208" s="107" t="s">
        <v>55</v>
      </c>
      <c r="AA208" s="41"/>
      <c r="AB208" s="41"/>
      <c r="AC208" s="41"/>
    </row>
    <row r="209" spans="1:29" ht="15.75" hidden="1" thickBot="1" x14ac:dyDescent="0.3">
      <c r="A209" s="143" t="s">
        <v>56</v>
      </c>
      <c r="B209" s="144">
        <v>43286</v>
      </c>
      <c r="C209" s="195"/>
      <c r="D209" s="196"/>
      <c r="E209" s="196"/>
      <c r="F209" s="197"/>
      <c r="G209" s="378"/>
      <c r="H209" s="202" t="s">
        <v>44</v>
      </c>
      <c r="I209" s="146" t="e">
        <f>IF(H209="Normal",#REF!,IF(H209="Recup",#REF!,IF(H209="CP journée",#REF!,IF(H209="Enceinte",#REF!,IF(H209="temps partiel",#REF!,IF(H209="Sans solde",#REF!,IF(H209="Arrêt",#REF!,IF(H209="CP matin",#REF!,IF(H209="Déplacement",#REF!,IF(H209="CP Après-midi",#REF!,IF(H209="Férié",#REF!,IF(H209="Maternité",#REF!,0))))))))))))</f>
        <v>#REF!</v>
      </c>
      <c r="J209" s="145" t="e">
        <f>IF(H209="Demi CP",I209,IF(AND(H209="Déplacement",N209="Arrivée Chine",B209&gt;=#REF!,B209&lt;=#REF!),(D209-C209)+(F209-E209)-#REF!,IF(AND(H209="Déplacement",N209="Arrivée Chine",B209&gt;#REF!,B209&lt;#REF!),(D209-C209)+(F209-E209)-#REF!,IF(AND(H209="Déplacement",N209="Arrivée Chine",B209&gt;#REF!),(D209-C209)+(F209-E209)-#REF!,IF(AND(H209="Déplacement",((D209-C209)+(F209-E209))&lt;I209),I209,IF(AND(H209="Déplacement",N209="Arrivée Chine",B209&lt;#REF!),(D209-C209)+(F209-E209)-#REF!,IF(AND(H209="Déplacement",N209="Retour Chine",B209&gt;=#REF!,B209&lt;=#REF!),(D209-C209)+(F209-E209)+#REF!,IF(AND(H209="Déplacement",N209="Retour Chine",B209&gt;#REF!,B209&lt;#REF!),(D209-C209)+(F209-E209)+#REF!,IF(AND(H209="Déplacement",N209="Retour Chine",B209&gt;#REF!),(D209-C209)+(F209-E209)+#REF!,IF(AND(H209="Déplacement",((D209-C209)+(F209-E209))&lt;I209),I209,IF(AND(H209="Déplacement",N209="Retour Chine",B209&lt;#REF!),(D209-C209)+(F209-E209)+#REF!,(D209-C209)+(F209-E209))))))))))))</f>
        <v>#REF!</v>
      </c>
      <c r="K209" s="156" t="e">
        <f>IF(L209&gt;0,#REF!-L209,0)</f>
        <v>#REF!</v>
      </c>
      <c r="L209" s="157" t="e">
        <f>IF(OR(H209="Recup"),#REF!-J209,#REF!)</f>
        <v>#REF!</v>
      </c>
      <c r="M209" s="199"/>
      <c r="N209" s="200"/>
      <c r="O209" s="149" t="e">
        <f t="shared" si="13"/>
        <v>#REF!</v>
      </c>
      <c r="P209" s="150" t="str">
        <f t="shared" si="14"/>
        <v/>
      </c>
      <c r="Q209" s="361"/>
      <c r="R209" s="381"/>
      <c r="S209" s="201"/>
      <c r="T209" s="397"/>
      <c r="U209" s="386"/>
      <c r="V209" s="110">
        <v>1</v>
      </c>
      <c r="W209" s="98" t="e">
        <f>IF(M212="",J212*24,0)</f>
        <v>#REF!</v>
      </c>
      <c r="X209" s="111" t="s">
        <v>57</v>
      </c>
      <c r="Y209" s="112">
        <f>COUNTIF(H206:H210,"Arrêt")</f>
        <v>0</v>
      </c>
      <c r="Z209" s="107">
        <f>COUNTIF(H206:H210,"Férié")</f>
        <v>0</v>
      </c>
      <c r="AA209" s="41"/>
      <c r="AB209" s="41"/>
      <c r="AC209" s="41"/>
    </row>
    <row r="210" spans="1:29" ht="15.75" hidden="1" thickBot="1" x14ac:dyDescent="0.3">
      <c r="A210" s="143" t="s">
        <v>58</v>
      </c>
      <c r="B210" s="144">
        <v>43287</v>
      </c>
      <c r="C210" s="195"/>
      <c r="D210" s="196"/>
      <c r="E210" s="196"/>
      <c r="F210" s="197"/>
      <c r="G210" s="378"/>
      <c r="H210" s="198" t="s">
        <v>44</v>
      </c>
      <c r="I210" s="146" t="e">
        <f>IF(H210="Normal",#REF!,IF(H210="Recup",#REF!,IF(H210="CP journée",#REF!,IF(H210="Enceinte",#REF!,IF(H210="temps partiel",#REF!,IF(H210="Sans solde",#REF!,IF(H210="Arrêt",#REF!,IF(H210="CP matin",#REF!,IF(H210="Déplacement",#REF!,IF(H210="CP Après-midi",#REF!,IF(H210="Férié",#REF!,IF(H210="Maternité",#REF!,0))))))))))))</f>
        <v>#REF!</v>
      </c>
      <c r="J210" s="145" t="e">
        <f>IF(H210="Demi CP",I210,IF(AND(H210="Déplacement",N210="Arrivée Chine",B210&gt;=#REF!,B210&lt;=#REF!),(D210-C210)+(F210-E210)-#REF!,IF(AND(H210="Déplacement",N210="Arrivée Chine",B210&gt;#REF!,B210&lt;#REF!),(D210-C210)+(F210-E210)-#REF!,IF(AND(H210="Déplacement",N210="Arrivée Chine",B210&gt;#REF!),(D210-C210)+(F210-E210)-#REF!,IF(AND(H210="Déplacement",((D210-C210)+(F210-E210))&lt;I210),I210,IF(AND(H210="Déplacement",N210="Arrivée Chine",B210&lt;#REF!),(D210-C210)+(F210-E210)-#REF!,IF(AND(H210="Déplacement",N210="Retour Chine",B210&gt;=#REF!,B210&lt;=#REF!),(D210-C210)+(F210-E210)+#REF!,IF(AND(H210="Déplacement",N210="Retour Chine",B210&gt;#REF!,B210&lt;#REF!),(D210-C210)+(F210-E210)+#REF!,IF(AND(H210="Déplacement",N210="Retour Chine",B210&gt;#REF!),(D210-C210)+(F210-E210)+#REF!,IF(AND(H210="Déplacement",((D210-C210)+(F210-E210))&lt;I210),I210,IF(AND(H210="Déplacement",N210="Retour Chine",B210&lt;#REF!),(D210-C210)+(F210-E210)+#REF!,(D210-C210)+(F210-E210))))))))))))</f>
        <v>#REF!</v>
      </c>
      <c r="K210" s="153" t="e">
        <f>IF(L210&gt;0,#REF!-L210,0)</f>
        <v>#REF!</v>
      </c>
      <c r="L210" s="154" t="e">
        <f>IF(OR(H210="Recup"),#REF!-J210,#REF!)</f>
        <v>#REF!</v>
      </c>
      <c r="M210" s="199"/>
      <c r="N210" s="200"/>
      <c r="O210" s="149" t="e">
        <f t="shared" si="13"/>
        <v>#REF!</v>
      </c>
      <c r="P210" s="150" t="str">
        <f t="shared" si="14"/>
        <v/>
      </c>
      <c r="Q210" s="361"/>
      <c r="R210" s="381"/>
      <c r="S210" s="201"/>
      <c r="T210" s="397"/>
      <c r="U210" s="386"/>
      <c r="V210" s="113" t="s">
        <v>3</v>
      </c>
      <c r="W210" s="114" t="e">
        <f>IF(G206="Enceinte",(SUM(L206:L210))-COUNTIF(H206:H210,"Recup")*#REF!,SUM(L206:L210))</f>
        <v>#REF!</v>
      </c>
      <c r="X210" s="115" t="s">
        <v>59</v>
      </c>
      <c r="Y210" s="116">
        <f>COUNTIF(H206:H210,"sans solde")</f>
        <v>0</v>
      </c>
      <c r="Z210" s="328" t="s">
        <v>148</v>
      </c>
      <c r="AA210" s="41"/>
      <c r="AB210" s="41"/>
      <c r="AC210" s="41"/>
    </row>
    <row r="211" spans="1:29" ht="15.75" hidden="1" thickBot="1" x14ac:dyDescent="0.3">
      <c r="A211" s="143" t="s">
        <v>60</v>
      </c>
      <c r="B211" s="144">
        <v>43288</v>
      </c>
      <c r="C211" s="203"/>
      <c r="D211" s="204"/>
      <c r="E211" s="204"/>
      <c r="F211" s="205"/>
      <c r="G211" s="378"/>
      <c r="H211" s="206"/>
      <c r="I211" s="146">
        <f>IF(H211="Normal",#REF!,IF(H211="Recup",#REF!,IF(H211="CP journée",#REF!,IF(H211="Enceinte",#REF!,IF(H211="temps partiel",#REF!,IF(H211="Sans solde",#REF!,IF(H211="Arrêt",#REF!,IF(H211="CP matin",#REF!,IF(H211="Déplacement",#REF!,IF(H211="CP Après-midi",#REF!,IF(H211="Férié",#REF!,IF(H211="Maternité",#REF!,0))))))))))))</f>
        <v>0</v>
      </c>
      <c r="J211" s="145" t="e">
        <f>IF(H211="Demi CP",I211,IF(AND(H211="Déplacement",N211="Arrivée Chine",B211&gt;=#REF!,B211&lt;=#REF!),(D211-C211)+(F211-E211)-#REF!,IF(AND(H211="Déplacement",N211="Arrivée Chine",B211&gt;#REF!,B211&lt;#REF!),(D211-C211)+(F211-E211)-#REF!,IF(AND(H211="Déplacement",N211="Arrivée Chine",B211&gt;#REF!),(D211-C211)+(F211-E211)-#REF!,IF(AND(H211="Déplacement",((D211-C211)+(F211-E211))&lt;I211),I211,IF(AND(H211="Déplacement",N211="Arrivée Chine",B211&lt;#REF!),(D211-C211)+(F211-E211)-#REF!,IF(AND(H211="Déplacement",N211="Retour Chine",B211&gt;=#REF!,B211&lt;=#REF!),(D211-C211)+(F211-E211)+#REF!,IF(AND(H211="Déplacement",N211="Retour Chine",B211&gt;#REF!,B211&lt;#REF!),(D211-C211)+(F211-E211)+#REF!,IF(AND(H211="Déplacement",N211="Retour Chine",B211&gt;#REF!),(D211-C211)+(F211-E211)+#REF!,IF(AND(H211="Déplacement",((D211-C211)+(F211-E211))&lt;I211),I211,IF(AND(H211="Déplacement",N211="Retour Chine",B211&lt;#REF!),(D211-C211)+(F211-E211)+#REF!,(D211-C211)+(F211-E211))))))))))))</f>
        <v>#REF!</v>
      </c>
      <c r="K211" s="161" t="e">
        <f>IF(L211&gt;0,#REF!-L211,0)</f>
        <v>#REF!</v>
      </c>
      <c r="L211" s="162" t="e">
        <f>IF(OR(H211="Recup"),#REF!-J211,#REF!)</f>
        <v>#REF!</v>
      </c>
      <c r="M211" s="199"/>
      <c r="N211" s="200"/>
      <c r="O211" s="149" t="e">
        <f t="shared" si="13"/>
        <v>#REF!</v>
      </c>
      <c r="P211" s="150" t="str">
        <f t="shared" si="14"/>
        <v/>
      </c>
      <c r="Q211" s="361"/>
      <c r="R211" s="381"/>
      <c r="S211" s="201"/>
      <c r="T211" s="397"/>
      <c r="U211" s="386"/>
      <c r="V211" s="119" t="s">
        <v>61</v>
      </c>
      <c r="W211" s="120" t="e">
        <f>IF(AND(G206="Temps partiel",Y208&gt;0),Y208-W212-W208-W209,0)</f>
        <v>#REF!</v>
      </c>
      <c r="X211" s="121" t="s">
        <v>62</v>
      </c>
      <c r="Y211" s="122">
        <f>COUNTIF(H206:H210,"CP journée")+(COUNTIF(H206:H210,"CP matin"))/2+(COUNTIF(H206:H210,"CP Après-midi"))/2</f>
        <v>0</v>
      </c>
      <c r="Z211" s="329"/>
      <c r="AA211" s="41"/>
      <c r="AB211" s="179" t="s">
        <v>103</v>
      </c>
      <c r="AC211" s="179" t="s">
        <v>105</v>
      </c>
    </row>
    <row r="212" spans="1:29" ht="15.75" hidden="1" thickBot="1" x14ac:dyDescent="0.3">
      <c r="A212" s="164" t="s">
        <v>64</v>
      </c>
      <c r="B212" s="165">
        <v>43289</v>
      </c>
      <c r="C212" s="207"/>
      <c r="D212" s="208"/>
      <c r="E212" s="208"/>
      <c r="F212" s="209"/>
      <c r="G212" s="379"/>
      <c r="H212" s="210"/>
      <c r="I212" s="166">
        <f>IF(H212="Normal",#REF!,IF(H212="Recup",#REF!,IF(H212="CP journée",#REF!,IF(H212="Enceinte",#REF!,IF(H212="temps partiel",#REF!,IF(H212="Sans solde",#REF!,IF(H212="Arrêt",#REF!,IF(H212="CP matin",#REF!,IF(H212="Déplacement",#REF!,IF(H212="CP Après-midi",#REF!,IF(H212="Férié",#REF!,IF(H212="Maternité",#REF!,0))))))))))))</f>
        <v>0</v>
      </c>
      <c r="J212" s="167" t="e">
        <f>IF(H212="Demi CP",I212,IF(AND(H212="Déplacement",N212="Arrivée Chine",B212&gt;=#REF!,B212&lt;=#REF!),(D212-C212)+(F212-E212)-#REF!,IF(AND(H212="Déplacement",N212="Arrivée Chine",B212&gt;#REF!,B212&lt;#REF!),(D212-C212)+(F212-E212)-#REF!,IF(AND(H212="Déplacement",N212="Arrivée Chine",B212&gt;#REF!),(D212-C212)+(F212-E212)-#REF!,IF(AND(H212="Déplacement",((D212-C212)+(F212-E212))&lt;I212),I212,IF(AND(H212="Déplacement",N212="Arrivée Chine",B212&lt;#REF!),(D212-C212)+(F212-E212)-#REF!,IF(AND(H212="Déplacement",N212="Retour Chine",B212&gt;=#REF!,B212&lt;=#REF!),(D212-C212)+(F212-E212)+#REF!,IF(AND(H212="Déplacement",N212="Retour Chine",B212&gt;#REF!,B212&lt;#REF!),(D212-C212)+(F212-E212)+#REF!,IF(AND(H212="Déplacement",N212="Retour Chine",B212&gt;#REF!),(D212-C212)+(F212-E212)+#REF!,IF(AND(H212="Déplacement",((D212-C212)+(F212-E212))&lt;I212),I212,IF(AND(H212="Déplacement",N212="Retour Chine",B212&lt;#REF!),(D212-C212)+(F212-E212)+#REF!,(D212-C212)+(F212-E212))))))))))))</f>
        <v>#REF!</v>
      </c>
      <c r="K212" s="168" t="e">
        <f>IF(L212&gt;0,#REF!-L212,0)</f>
        <v>#REF!</v>
      </c>
      <c r="L212" s="169" t="e">
        <f>IF(OR(H212="Recup"),#REF!-J212,#REF!)</f>
        <v>#REF!</v>
      </c>
      <c r="M212" s="211"/>
      <c r="N212" s="212"/>
      <c r="O212" s="170" t="e">
        <f t="shared" si="13"/>
        <v>#REF!</v>
      </c>
      <c r="P212" s="171" t="str">
        <f t="shared" si="14"/>
        <v/>
      </c>
      <c r="Q212" s="362"/>
      <c r="R212" s="382"/>
      <c r="S212" s="213"/>
      <c r="T212" s="397"/>
      <c r="U212" s="387"/>
      <c r="V212" s="129" t="s">
        <v>65</v>
      </c>
      <c r="W212" s="130" t="e">
        <f>IF(AND(G206="Temps partiel",Y208&gt;3),Y208-3-W208-W209,0)</f>
        <v>#REF!</v>
      </c>
      <c r="X212" s="131" t="s">
        <v>66</v>
      </c>
      <c r="Y212" s="132" t="e">
        <f>W206+(W207*1.25)+(W208*1.5)+(W209*2)+(W211*1.1)+(W212*1.25)</f>
        <v>#REF!</v>
      </c>
      <c r="Z212" s="294" t="e">
        <f>IF(SUM(J206:J212)*24-SUM(I206:I212)*24&lt;0,(SUM(J206:J212)*24-SUM(I206:I212)*24),0)</f>
        <v>#REF!</v>
      </c>
      <c r="AA212" s="41"/>
      <c r="AB212" s="179"/>
      <c r="AC212" s="179"/>
    </row>
    <row r="213" spans="1:29" ht="45.75" hidden="1" thickBot="1" x14ac:dyDescent="0.3">
      <c r="A213" s="133" t="s">
        <v>43</v>
      </c>
      <c r="B213" s="134">
        <v>43290</v>
      </c>
      <c r="C213" s="188"/>
      <c r="D213" s="189"/>
      <c r="E213" s="189"/>
      <c r="F213" s="190"/>
      <c r="G213" s="377"/>
      <c r="H213" s="191" t="s">
        <v>44</v>
      </c>
      <c r="I213" s="136" t="e">
        <f>IF(H213="Normal",#REF!,IF(H213="Recup",#REF!,IF(H213="CP journée",#REF!,IF(H213="Enceinte",#REF!,IF(H213="temps partiel",#REF!,IF(H213="Sans solde",#REF!,IF(H213="Arrêt",#REF!,IF(H213="CP matin",#REF!,IF(H213="Déplacement",#REF!,IF(H213="CP Après-midi",#REF!,IF(H213="Férié",#REF!,IF(H213="Maternité",#REF!,0))))))))))))</f>
        <v>#REF!</v>
      </c>
      <c r="J213" s="135" t="e">
        <f>IF(H213="Demi CP",I213,IF(AND(H213="Déplacement",N213="Arrivée Chine",B213&gt;=#REF!,B213&lt;=#REF!),(D213-C213)+(F213-E213)-#REF!,IF(AND(H213="Déplacement",N213="Arrivée Chine",B213&gt;#REF!,B213&lt;#REF!),(D213-C213)+(F213-E213)-#REF!,IF(AND(H213="Déplacement",N213="Arrivée Chine",B213&gt;#REF!),(D213-C213)+(F213-E213)-#REF!,IF(AND(H213="Déplacement",((D213-C213)+(F213-E213))&lt;I213),I213,IF(AND(H213="Déplacement",N213="Arrivée Chine",B213&lt;#REF!),(D213-C213)+(F213-E213)-#REF!,IF(AND(H213="Déplacement",N213="Retour Chine",B213&gt;=#REF!,B213&lt;=#REF!),(D213-C213)+(F213-E213)+#REF!,IF(AND(H213="Déplacement",N213="Retour Chine",B213&gt;#REF!,B213&lt;#REF!),(D213-C213)+(F213-E213)+#REF!,IF(AND(H213="Déplacement",N213="Retour Chine",B213&gt;#REF!),(D213-C213)+(F213-E213)+#REF!,IF(AND(H213="Déplacement",((D213-C213)+(F213-E213))&lt;I213),I213,IF(AND(H213="Déplacement",N213="Retour Chine",B213&lt;#REF!),(D213-C213)+(F213-E213)+#REF!,(D213-C213)+(F213-E213))))))))))))</f>
        <v>#REF!</v>
      </c>
      <c r="K213" s="137" t="e">
        <f>IF(L213&gt;0,#REF!-L213,0)</f>
        <v>#REF!</v>
      </c>
      <c r="L213" s="138" t="e">
        <f>IF(OR(H213="Recup"),#REF!-J213,#REF!)</f>
        <v>#REF!</v>
      </c>
      <c r="M213" s="192"/>
      <c r="N213" s="193"/>
      <c r="O213" s="139" t="e">
        <f t="shared" si="13"/>
        <v>#REF!</v>
      </c>
      <c r="P213" s="140" t="str">
        <f t="shared" si="14"/>
        <v/>
      </c>
      <c r="Q213" s="391" t="s">
        <v>45</v>
      </c>
      <c r="R213" s="380" t="s">
        <v>46</v>
      </c>
      <c r="S213" s="194"/>
      <c r="T213" s="396" t="s">
        <v>103</v>
      </c>
      <c r="U213" s="385" t="s">
        <v>106</v>
      </c>
      <c r="V213" s="86" t="s">
        <v>49</v>
      </c>
      <c r="W213" s="87" t="e">
        <f>IF(AND(G213="",(Y215)&gt;0),Y215-W214-W215,IF(AND(G213="Enceinte",(Y215)&gt;0),Y215-W214-W215,0))</f>
        <v>#REF!</v>
      </c>
      <c r="X213" s="88" t="s">
        <v>34</v>
      </c>
      <c r="Y213" s="89" t="e">
        <f>(SUM(I213:I217)*24+SUM(K213:K217)*24)</f>
        <v>#REF!</v>
      </c>
      <c r="Z213" s="90" t="s">
        <v>50</v>
      </c>
      <c r="AA213" s="41"/>
      <c r="AB213" s="141" t="s">
        <v>49</v>
      </c>
      <c r="AC213" s="142" t="e">
        <f t="shared" ref="AC213:AC219" si="18">W206+W213+W220+W227</f>
        <v>#REF!</v>
      </c>
    </row>
    <row r="214" spans="1:29" ht="30.75" hidden="1" thickBot="1" x14ac:dyDescent="0.3">
      <c r="A214" s="143" t="s">
        <v>51</v>
      </c>
      <c r="B214" s="144">
        <v>43291</v>
      </c>
      <c r="C214" s="195"/>
      <c r="D214" s="196"/>
      <c r="E214" s="196"/>
      <c r="F214" s="197"/>
      <c r="G214" s="378"/>
      <c r="H214" s="198" t="s">
        <v>44</v>
      </c>
      <c r="I214" s="146" t="e">
        <f>IF(H214="Normal",#REF!,IF(H214="Recup",#REF!,IF(H214="CP journée",#REF!,IF(H214="Enceinte",#REF!,IF(H214="temps partiel",#REF!,IF(H214="Sans solde",#REF!,IF(H214="Arrêt",#REF!,IF(H214="CP matin",#REF!,IF(H214="Déplacement",#REF!,IF(H214="CP Après-midi",#REF!,IF(H214="Férié",#REF!,IF(H214="Maternité",#REF!,0))))))))))))</f>
        <v>#REF!</v>
      </c>
      <c r="J214" s="145" t="e">
        <f>IF(H214="Demi CP",I214,IF(AND(H214="Déplacement",N214="Arrivée Chine",B214&gt;=#REF!,B214&lt;=#REF!),(D214-C214)+(F214-E214)-#REF!,IF(AND(H214="Déplacement",N214="Arrivée Chine",B214&gt;#REF!,B214&lt;#REF!),(D214-C214)+(F214-E214)-#REF!,IF(AND(H214="Déplacement",N214="Arrivée Chine",B214&gt;#REF!),(D214-C214)+(F214-E214)-#REF!,IF(AND(H214="Déplacement",((D214-C214)+(F214-E214))&lt;I214),I214,IF(AND(H214="Déplacement",N214="Arrivée Chine",B214&lt;#REF!),(D214-C214)+(F214-E214)-#REF!,IF(AND(H214="Déplacement",N214="Retour Chine",B214&gt;=#REF!,B214&lt;=#REF!),(D214-C214)+(F214-E214)+#REF!,IF(AND(H214="Déplacement",N214="Retour Chine",B214&gt;#REF!,B214&lt;#REF!),(D214-C214)+(F214-E214)+#REF!,IF(AND(H214="Déplacement",N214="Retour Chine",B214&gt;#REF!),(D214-C214)+(F214-E214)+#REF!,IF(AND(H214="Déplacement",((D214-C214)+(F214-E214))&lt;I214),I214,IF(AND(H214="Déplacement",N214="Retour Chine",B214&lt;#REF!),(D214-C214)+(F214-E214)+#REF!,(D214-C214)+(F214-E214))))))))))))</f>
        <v>#REF!</v>
      </c>
      <c r="K214" s="147" t="e">
        <f>IF(L214&gt;0,#REF!-L214,0)</f>
        <v>#REF!</v>
      </c>
      <c r="L214" s="148" t="e">
        <f>IF(OR(H214="Recup"),#REF!-J214,#REF!)</f>
        <v>#REF!</v>
      </c>
      <c r="M214" s="199"/>
      <c r="N214" s="200"/>
      <c r="O214" s="149" t="e">
        <f t="shared" si="13"/>
        <v>#REF!</v>
      </c>
      <c r="P214" s="150" t="str">
        <f t="shared" si="14"/>
        <v/>
      </c>
      <c r="Q214" s="361"/>
      <c r="R214" s="381"/>
      <c r="S214" s="201"/>
      <c r="T214" s="397"/>
      <c r="U214" s="386"/>
      <c r="V214" s="97" t="s">
        <v>52</v>
      </c>
      <c r="W214" s="98" t="e">
        <f>IF(AND(G213="",(Y214-35)&gt;0),(Y214-35-W215-W216),IF(AND(G213="Enceinte",(Y214-35)&gt;0),(Y214-35-W215-W216),0))</f>
        <v>#REF!</v>
      </c>
      <c r="X214" s="99" t="s">
        <v>35</v>
      </c>
      <c r="Y214" s="100" t="e">
        <f>(SUM(J213:J219))*24-(SUM(O213:O219))*24</f>
        <v>#REF!</v>
      </c>
      <c r="Z214" s="101">
        <f>SUM(P213:P219)</f>
        <v>0</v>
      </c>
      <c r="AA214" s="41"/>
      <c r="AB214" s="151" t="s">
        <v>52</v>
      </c>
      <c r="AC214" s="152" t="e">
        <f t="shared" si="18"/>
        <v>#REF!</v>
      </c>
    </row>
    <row r="215" spans="1:29" ht="15.75" hidden="1" thickBot="1" x14ac:dyDescent="0.3">
      <c r="A215" s="143" t="s">
        <v>53</v>
      </c>
      <c r="B215" s="144">
        <v>43292</v>
      </c>
      <c r="C215" s="195"/>
      <c r="D215" s="196"/>
      <c r="E215" s="196"/>
      <c r="F215" s="197"/>
      <c r="G215" s="378"/>
      <c r="H215" s="198" t="s">
        <v>44</v>
      </c>
      <c r="I215" s="146" t="e">
        <f>IF(H215="Normal",#REF!,IF(H215="Recup",#REF!,IF(H215="CP journée",#REF!,IF(H215="Enceinte",#REF!,IF(H215="temps partiel",#REF!,IF(H215="Sans solde",#REF!,IF(H215="Arrêt",#REF!,IF(H215="CP matin",#REF!,IF(H215="Déplacement",#REF!,IF(H215="CP Après-midi",#REF!,IF(H215="Férié",#REF!,IF(H215="Maternité",#REF!,0))))))))))))</f>
        <v>#REF!</v>
      </c>
      <c r="J215" s="145" t="e">
        <f>IF(H215="Demi CP",I215,IF(AND(H215="Déplacement",N215="Arrivée Chine",B215&gt;=#REF!,B215&lt;=#REF!),(D215-C215)+(F215-E215)-#REF!,IF(AND(H215="Déplacement",N215="Arrivée Chine",B215&gt;#REF!,B215&lt;#REF!),(D215-C215)+(F215-E215)-#REF!,IF(AND(H215="Déplacement",N215="Arrivée Chine",B215&gt;#REF!),(D215-C215)+(F215-E215)-#REF!,IF(AND(H215="Déplacement",((D215-C215)+(F215-E215))&lt;I215),I215,IF(AND(H215="Déplacement",N215="Arrivée Chine",B215&lt;#REF!),(D215-C215)+(F215-E215)-#REF!,IF(AND(H215="Déplacement",N215="Retour Chine",B215&gt;=#REF!,B215&lt;=#REF!),(D215-C215)+(F215-E215)+#REF!,IF(AND(H215="Déplacement",N215="Retour Chine",B215&gt;#REF!,B215&lt;#REF!),(D215-C215)+(F215-E215)+#REF!,IF(AND(H215="Déplacement",N215="Retour Chine",B215&gt;#REF!),(D215-C215)+(F215-E215)+#REF!,IF(AND(H215="Déplacement",((D215-C215)+(F215-E215))&lt;I215),I215,IF(AND(H215="Déplacement",N215="Retour Chine",B215&lt;#REF!),(D215-C215)+(F215-E215)+#REF!,(D215-C215)+(F215-E215))))))))))))</f>
        <v>#REF!</v>
      </c>
      <c r="K215" s="153" t="e">
        <f>IF(L215&gt;0,#REF!-L215,0)</f>
        <v>#REF!</v>
      </c>
      <c r="L215" s="154" t="e">
        <f>IF(OR(H215="Recup"),#REF!-J215,#REF!)</f>
        <v>#REF!</v>
      </c>
      <c r="M215" s="199"/>
      <c r="N215" s="200"/>
      <c r="O215" s="149" t="e">
        <f t="shared" si="13"/>
        <v>#REF!</v>
      </c>
      <c r="P215" s="150" t="str">
        <f t="shared" si="14"/>
        <v/>
      </c>
      <c r="Q215" s="361"/>
      <c r="R215" s="381"/>
      <c r="S215" s="201"/>
      <c r="T215" s="397"/>
      <c r="U215" s="386"/>
      <c r="V215" s="104">
        <v>0.5</v>
      </c>
      <c r="W215" s="98" t="e">
        <f>IF((Y214-43)&lt;0,0,(Y214-43))</f>
        <v>#REF!</v>
      </c>
      <c r="X215" s="105" t="s">
        <v>54</v>
      </c>
      <c r="Y215" s="106" t="e">
        <f>(Y214-Y213)-J219*24</f>
        <v>#REF!</v>
      </c>
      <c r="Z215" s="107" t="s">
        <v>55</v>
      </c>
      <c r="AA215" s="41"/>
      <c r="AB215" s="155">
        <v>0.5</v>
      </c>
      <c r="AC215" s="152" t="e">
        <f t="shared" si="18"/>
        <v>#REF!</v>
      </c>
    </row>
    <row r="216" spans="1:29" ht="15.75" hidden="1" thickBot="1" x14ac:dyDescent="0.3">
      <c r="A216" s="143" t="s">
        <v>56</v>
      </c>
      <c r="B216" s="144">
        <v>43293</v>
      </c>
      <c r="C216" s="195"/>
      <c r="D216" s="196"/>
      <c r="E216" s="196"/>
      <c r="F216" s="197"/>
      <c r="G216" s="378"/>
      <c r="H216" s="202" t="s">
        <v>44</v>
      </c>
      <c r="I216" s="146" t="e">
        <f>IF(H216="Normal",#REF!,IF(H216="Recup",#REF!,IF(H216="CP journée",#REF!,IF(H216="Enceinte",#REF!,IF(H216="temps partiel",#REF!,IF(H216="Sans solde",#REF!,IF(H216="Arrêt",#REF!,IF(H216="CP matin",#REF!,IF(H216="Déplacement",#REF!,IF(H216="CP Après-midi",#REF!,IF(H216="Férié",#REF!,IF(H216="Maternité",#REF!,0))))))))))))</f>
        <v>#REF!</v>
      </c>
      <c r="J216" s="145" t="e">
        <f>IF(H216="Demi CP",I216,IF(AND(H216="Déplacement",N216="Arrivée Chine",B216&gt;=#REF!,B216&lt;=#REF!),(D216-C216)+(F216-E216)-#REF!,IF(AND(H216="Déplacement",N216="Arrivée Chine",B216&gt;#REF!,B216&lt;#REF!),(D216-C216)+(F216-E216)-#REF!,IF(AND(H216="Déplacement",N216="Arrivée Chine",B216&gt;#REF!),(D216-C216)+(F216-E216)-#REF!,IF(AND(H216="Déplacement",((D216-C216)+(F216-E216))&lt;I216),I216,IF(AND(H216="Déplacement",N216="Arrivée Chine",B216&lt;#REF!),(D216-C216)+(F216-E216)-#REF!,IF(AND(H216="Déplacement",N216="Retour Chine",B216&gt;=#REF!,B216&lt;=#REF!),(D216-C216)+(F216-E216)+#REF!,IF(AND(H216="Déplacement",N216="Retour Chine",B216&gt;#REF!,B216&lt;#REF!),(D216-C216)+(F216-E216)+#REF!,IF(AND(H216="Déplacement",N216="Retour Chine",B216&gt;#REF!),(D216-C216)+(F216-E216)+#REF!,IF(AND(H216="Déplacement",((D216-C216)+(F216-E216))&lt;I216),I216,IF(AND(H216="Déplacement",N216="Retour Chine",B216&lt;#REF!),(D216-C216)+(F216-E216)+#REF!,(D216-C216)+(F216-E216))))))))))))</f>
        <v>#REF!</v>
      </c>
      <c r="K216" s="156" t="e">
        <f>IF(L216&gt;0,#REF!-L216,0)</f>
        <v>#REF!</v>
      </c>
      <c r="L216" s="157" t="e">
        <f>IF(OR(H216="Recup"),#REF!-J216,#REF!)</f>
        <v>#REF!</v>
      </c>
      <c r="M216" s="199"/>
      <c r="N216" s="200"/>
      <c r="O216" s="149" t="e">
        <f t="shared" ref="O216:O279" si="19">IF(AND(J216&gt;I216,M216="France"),J216-I216,IF(AND(J216&gt;I216,M216="Chine"),J216-I216,0))</f>
        <v>#REF!</v>
      </c>
      <c r="P216" s="150" t="str">
        <f t="shared" ref="P216:P279" si="20">IF(M216="Chine",((J216-I216)*24)*0.75,IF(M216="France",((J216-I216)*24)*0.5,""))</f>
        <v/>
      </c>
      <c r="Q216" s="361"/>
      <c r="R216" s="381"/>
      <c r="S216" s="201"/>
      <c r="T216" s="397"/>
      <c r="U216" s="386"/>
      <c r="V216" s="110">
        <v>1</v>
      </c>
      <c r="W216" s="98" t="e">
        <f>IF(M219="",J219*24,0)</f>
        <v>#REF!</v>
      </c>
      <c r="X216" s="111" t="s">
        <v>57</v>
      </c>
      <c r="Y216" s="112">
        <f>COUNTIF(H213:H217,"Arrêt")</f>
        <v>0</v>
      </c>
      <c r="Z216" s="107">
        <f>COUNTIF(H213:H217,"Férié")</f>
        <v>0</v>
      </c>
      <c r="AA216" s="41"/>
      <c r="AB216" s="158">
        <v>1</v>
      </c>
      <c r="AC216" s="152" t="e">
        <f t="shared" si="18"/>
        <v>#REF!</v>
      </c>
    </row>
    <row r="217" spans="1:29" ht="15.75" hidden="1" thickBot="1" x14ac:dyDescent="0.3">
      <c r="A217" s="143" t="s">
        <v>58</v>
      </c>
      <c r="B217" s="144">
        <v>43294</v>
      </c>
      <c r="C217" s="195"/>
      <c r="D217" s="196"/>
      <c r="E217" s="196"/>
      <c r="F217" s="197"/>
      <c r="G217" s="378"/>
      <c r="H217" s="198" t="s">
        <v>44</v>
      </c>
      <c r="I217" s="146" t="e">
        <f>IF(H217="Normal",#REF!,IF(H217="Recup",#REF!,IF(H217="CP journée",#REF!,IF(H217="Enceinte",#REF!,IF(H217="temps partiel",#REF!,IF(H217="Sans solde",#REF!,IF(H217="Arrêt",#REF!,IF(H217="CP matin",#REF!,IF(H217="Déplacement",#REF!,IF(H217="CP Après-midi",#REF!,IF(H217="Férié",#REF!,IF(H217="Maternité",#REF!,0))))))))))))</f>
        <v>#REF!</v>
      </c>
      <c r="J217" s="145" t="e">
        <f>IF(H217="Demi CP",I217,IF(AND(H217="Déplacement",N217="Arrivée Chine",B217&gt;=#REF!,B217&lt;=#REF!),(D217-C217)+(F217-E217)-#REF!,IF(AND(H217="Déplacement",N217="Arrivée Chine",B217&gt;#REF!,B217&lt;#REF!),(D217-C217)+(F217-E217)-#REF!,IF(AND(H217="Déplacement",N217="Arrivée Chine",B217&gt;#REF!),(D217-C217)+(F217-E217)-#REF!,IF(AND(H217="Déplacement",((D217-C217)+(F217-E217))&lt;I217),I217,IF(AND(H217="Déplacement",N217="Arrivée Chine",B217&lt;#REF!),(D217-C217)+(F217-E217)-#REF!,IF(AND(H217="Déplacement",N217="Retour Chine",B217&gt;=#REF!,B217&lt;=#REF!),(D217-C217)+(F217-E217)+#REF!,IF(AND(H217="Déplacement",N217="Retour Chine",B217&gt;#REF!,B217&lt;#REF!),(D217-C217)+(F217-E217)+#REF!,IF(AND(H217="Déplacement",N217="Retour Chine",B217&gt;#REF!),(D217-C217)+(F217-E217)+#REF!,IF(AND(H217="Déplacement",((D217-C217)+(F217-E217))&lt;I217),I217,IF(AND(H217="Déplacement",N217="Retour Chine",B217&lt;#REF!),(D217-C217)+(F217-E217)+#REF!,(D217-C217)+(F217-E217))))))))))))</f>
        <v>#REF!</v>
      </c>
      <c r="K217" s="153" t="e">
        <f>IF(L217&gt;0,#REF!-L217,0)</f>
        <v>#REF!</v>
      </c>
      <c r="L217" s="154" t="e">
        <f>IF(OR(H217="Recup"),#REF!-J217,#REF!)</f>
        <v>#REF!</v>
      </c>
      <c r="M217" s="199"/>
      <c r="N217" s="200"/>
      <c r="O217" s="149" t="e">
        <f t="shared" si="19"/>
        <v>#REF!</v>
      </c>
      <c r="P217" s="150" t="str">
        <f t="shared" si="20"/>
        <v/>
      </c>
      <c r="Q217" s="361"/>
      <c r="R217" s="381"/>
      <c r="S217" s="201"/>
      <c r="T217" s="397"/>
      <c r="U217" s="386"/>
      <c r="V217" s="113" t="s">
        <v>3</v>
      </c>
      <c r="W217" s="114" t="e">
        <f>IF(G213="Enceinte",(SUM(L213:L217))-COUNTIF(H213:H217,"Recup")*#REF!,SUM(L213:L217))</f>
        <v>#REF!</v>
      </c>
      <c r="X217" s="115" t="s">
        <v>59</v>
      </c>
      <c r="Y217" s="116">
        <f>COUNTIF(H213:H217,"sans solde")</f>
        <v>0</v>
      </c>
      <c r="Z217" s="328" t="s">
        <v>148</v>
      </c>
      <c r="AA217" s="41"/>
      <c r="AB217" s="159" t="s">
        <v>3</v>
      </c>
      <c r="AC217" s="160" t="e">
        <f t="shared" si="18"/>
        <v>#REF!</v>
      </c>
    </row>
    <row r="218" spans="1:29" ht="15.75" hidden="1" thickBot="1" x14ac:dyDescent="0.3">
      <c r="A218" s="143" t="s">
        <v>60</v>
      </c>
      <c r="B218" s="144">
        <v>43295</v>
      </c>
      <c r="C218" s="203"/>
      <c r="D218" s="204"/>
      <c r="E218" s="204"/>
      <c r="F218" s="205"/>
      <c r="G218" s="378"/>
      <c r="H218" s="206"/>
      <c r="I218" s="146">
        <f>IF(H218="Normal",#REF!,IF(H218="Recup",#REF!,IF(H218="CP journée",#REF!,IF(H218="Enceinte",#REF!,IF(H218="temps partiel",#REF!,IF(H218="Sans solde",#REF!,IF(H218="Arrêt",#REF!,IF(H218="CP matin",#REF!,IF(H218="Déplacement",#REF!,IF(H218="CP Après-midi",#REF!,IF(H218="Férié",#REF!,IF(H218="Maternité",#REF!,0))))))))))))</f>
        <v>0</v>
      </c>
      <c r="J218" s="145" t="e">
        <f>IF(H218="Demi CP",I218,IF(AND(H218="Déplacement",N218="Arrivée Chine",B218&gt;=#REF!,B218&lt;=#REF!),(D218-C218)+(F218-E218)-#REF!,IF(AND(H218="Déplacement",N218="Arrivée Chine",B218&gt;#REF!,B218&lt;#REF!),(D218-C218)+(F218-E218)-#REF!,IF(AND(H218="Déplacement",N218="Arrivée Chine",B218&gt;#REF!),(D218-C218)+(F218-E218)-#REF!,IF(AND(H218="Déplacement",((D218-C218)+(F218-E218))&lt;I218),I218,IF(AND(H218="Déplacement",N218="Arrivée Chine",B218&lt;#REF!),(D218-C218)+(F218-E218)-#REF!,IF(AND(H218="Déplacement",N218="Retour Chine",B218&gt;=#REF!,B218&lt;=#REF!),(D218-C218)+(F218-E218)+#REF!,IF(AND(H218="Déplacement",N218="Retour Chine",B218&gt;#REF!,B218&lt;#REF!),(D218-C218)+(F218-E218)+#REF!,IF(AND(H218="Déplacement",N218="Retour Chine",B218&gt;#REF!),(D218-C218)+(F218-E218)+#REF!,IF(AND(H218="Déplacement",((D218-C218)+(F218-E218))&lt;I218),I218,IF(AND(H218="Déplacement",N218="Retour Chine",B218&lt;#REF!),(D218-C218)+(F218-E218)+#REF!,(D218-C218)+(F218-E218))))))))))))</f>
        <v>#REF!</v>
      </c>
      <c r="K218" s="161" t="e">
        <f>IF(L218&gt;0,#REF!-L218,0)</f>
        <v>#REF!</v>
      </c>
      <c r="L218" s="162" t="e">
        <f>IF(OR(H218="Recup"),#REF!-J218,#REF!)</f>
        <v>#REF!</v>
      </c>
      <c r="M218" s="199"/>
      <c r="N218" s="200"/>
      <c r="O218" s="149" t="e">
        <f t="shared" si="19"/>
        <v>#REF!</v>
      </c>
      <c r="P218" s="150" t="str">
        <f t="shared" si="20"/>
        <v/>
      </c>
      <c r="Q218" s="361"/>
      <c r="R218" s="381"/>
      <c r="S218" s="201"/>
      <c r="T218" s="397"/>
      <c r="U218" s="386"/>
      <c r="V218" s="119" t="s">
        <v>61</v>
      </c>
      <c r="W218" s="120" t="e">
        <f>IF(AND(G213="Temps partiel",Y215&gt;0),Y215-W219-W215-W216,0)</f>
        <v>#REF!</v>
      </c>
      <c r="X218" s="121" t="s">
        <v>62</v>
      </c>
      <c r="Y218" s="122">
        <f>COUNTIF(H213:H217,"CP journée")+(COUNTIF(H213:H217,"CP matin"))/2+(COUNTIF(H213:H217,"CP Après-midi"))/2</f>
        <v>0</v>
      </c>
      <c r="Z218" s="329"/>
      <c r="AA218" s="41"/>
      <c r="AB218" s="163" t="s">
        <v>61</v>
      </c>
      <c r="AC218" s="152" t="e">
        <f t="shared" si="18"/>
        <v>#REF!</v>
      </c>
    </row>
    <row r="219" spans="1:29" ht="30.75" hidden="1" thickBot="1" x14ac:dyDescent="0.3">
      <c r="A219" s="164" t="s">
        <v>64</v>
      </c>
      <c r="B219" s="165">
        <v>43296</v>
      </c>
      <c r="C219" s="207"/>
      <c r="D219" s="208"/>
      <c r="E219" s="208"/>
      <c r="F219" s="209"/>
      <c r="G219" s="379"/>
      <c r="H219" s="210"/>
      <c r="I219" s="166">
        <f>IF(H219="Normal",#REF!,IF(H219="Recup",#REF!,IF(H219="CP journée",#REF!,IF(H219="Enceinte",#REF!,IF(H219="temps partiel",#REF!,IF(H219="Sans solde",#REF!,IF(H219="Arrêt",#REF!,IF(H219="CP matin",#REF!,IF(H219="Déplacement",#REF!,IF(H219="CP Après-midi",#REF!,IF(H219="Férié",#REF!,IF(H219="Maternité",#REF!,0))))))))))))</f>
        <v>0</v>
      </c>
      <c r="J219" s="167" t="e">
        <f>IF(H219="Demi CP",I219,IF(AND(H219="Déplacement",N219="Arrivée Chine",B219&gt;=#REF!,B219&lt;=#REF!),(D219-C219)+(F219-E219)-#REF!,IF(AND(H219="Déplacement",N219="Arrivée Chine",B219&gt;#REF!,B219&lt;#REF!),(D219-C219)+(F219-E219)-#REF!,IF(AND(H219="Déplacement",N219="Arrivée Chine",B219&gt;#REF!),(D219-C219)+(F219-E219)-#REF!,IF(AND(H219="Déplacement",((D219-C219)+(F219-E219))&lt;I219),I219,IF(AND(H219="Déplacement",N219="Arrivée Chine",B219&lt;#REF!),(D219-C219)+(F219-E219)-#REF!,IF(AND(H219="Déplacement",N219="Retour Chine",B219&gt;=#REF!,B219&lt;=#REF!),(D219-C219)+(F219-E219)+#REF!,IF(AND(H219="Déplacement",N219="Retour Chine",B219&gt;#REF!,B219&lt;#REF!),(D219-C219)+(F219-E219)+#REF!,IF(AND(H219="Déplacement",N219="Retour Chine",B219&gt;#REF!),(D219-C219)+(F219-E219)+#REF!,IF(AND(H219="Déplacement",((D219-C219)+(F219-E219))&lt;I219),I219,IF(AND(H219="Déplacement",N219="Retour Chine",B219&lt;#REF!),(D219-C219)+(F219-E219)+#REF!,(D219-C219)+(F219-E219))))))))))))</f>
        <v>#REF!</v>
      </c>
      <c r="K219" s="168" t="e">
        <f>IF(L219&gt;0,#REF!-L219,0)</f>
        <v>#REF!</v>
      </c>
      <c r="L219" s="169" t="e">
        <f>IF(OR(H219="Recup"),#REF!-J219,#REF!)</f>
        <v>#REF!</v>
      </c>
      <c r="M219" s="211"/>
      <c r="N219" s="212"/>
      <c r="O219" s="170" t="e">
        <f t="shared" si="19"/>
        <v>#REF!</v>
      </c>
      <c r="P219" s="171" t="str">
        <f t="shared" si="20"/>
        <v/>
      </c>
      <c r="Q219" s="362"/>
      <c r="R219" s="382"/>
      <c r="S219" s="213"/>
      <c r="T219" s="397"/>
      <c r="U219" s="387"/>
      <c r="V219" s="129" t="s">
        <v>65</v>
      </c>
      <c r="W219" s="130" t="e">
        <f>IF(AND(G213="Temps partiel",Y215&gt;3),Y215-3-W215-W216,0)</f>
        <v>#REF!</v>
      </c>
      <c r="X219" s="131" t="s">
        <v>66</v>
      </c>
      <c r="Y219" s="132" t="e">
        <f>W213+(W214*1.25)+(W215*1.5)+(W216*2)+(W218*1.1)+(W219*1.25)</f>
        <v>#REF!</v>
      </c>
      <c r="Z219" s="294" t="e">
        <f>IF(SUM(J213:J219)*24-SUM(I213:I219)*24&lt;0,(SUM(J213:J219)*24-SUM(I213:I219)*24),0)</f>
        <v>#REF!</v>
      </c>
      <c r="AA219" s="41"/>
      <c r="AB219" s="172" t="s">
        <v>65</v>
      </c>
      <c r="AC219" s="152" t="e">
        <f t="shared" si="18"/>
        <v>#REF!</v>
      </c>
    </row>
    <row r="220" spans="1:29" ht="45.75" hidden="1" thickBot="1" x14ac:dyDescent="0.3">
      <c r="A220" s="133" t="s">
        <v>43</v>
      </c>
      <c r="B220" s="134">
        <v>43297</v>
      </c>
      <c r="C220" s="188"/>
      <c r="D220" s="189"/>
      <c r="E220" s="189"/>
      <c r="F220" s="190"/>
      <c r="G220" s="377"/>
      <c r="H220" s="191" t="s">
        <v>44</v>
      </c>
      <c r="I220" s="136" t="e">
        <f>IF(H220="Normal",#REF!,IF(H220="Recup",#REF!,IF(H220="CP journée",#REF!,IF(H220="Enceinte",#REF!,IF(H220="temps partiel",#REF!,IF(H220="Sans solde",#REF!,IF(H220="Arrêt",#REF!,IF(H220="CP matin",#REF!,IF(H220="Déplacement",#REF!,IF(H220="CP Après-midi",#REF!,IF(H220="Férié",#REF!,IF(H220="Maternité",#REF!,0))))))))))))</f>
        <v>#REF!</v>
      </c>
      <c r="J220" s="135" t="e">
        <f>IF(H220="Demi CP",I220,IF(AND(H220="Déplacement",N220="Arrivée Chine",B220&gt;=#REF!,B220&lt;=#REF!),(D220-C220)+(F220-E220)-#REF!,IF(AND(H220="Déplacement",N220="Arrivée Chine",B220&gt;#REF!,B220&lt;#REF!),(D220-C220)+(F220-E220)-#REF!,IF(AND(H220="Déplacement",N220="Arrivée Chine",B220&gt;#REF!),(D220-C220)+(F220-E220)-#REF!,IF(AND(H220="Déplacement",((D220-C220)+(F220-E220))&lt;I220),I220,IF(AND(H220="Déplacement",N220="Arrivée Chine",B220&lt;#REF!),(D220-C220)+(F220-E220)-#REF!,IF(AND(H220="Déplacement",N220="Retour Chine",B220&gt;=#REF!,B220&lt;=#REF!),(D220-C220)+(F220-E220)+#REF!,IF(AND(H220="Déplacement",N220="Retour Chine",B220&gt;#REF!,B220&lt;#REF!),(D220-C220)+(F220-E220)+#REF!,IF(AND(H220="Déplacement",N220="Retour Chine",B220&gt;#REF!),(D220-C220)+(F220-E220)+#REF!,IF(AND(H220="Déplacement",((D220-C220)+(F220-E220))&lt;I220),I220,IF(AND(H220="Déplacement",N220="Retour Chine",B220&lt;#REF!),(D220-C220)+(F220-E220)+#REF!,(D220-C220)+(F220-E220))))))))))))</f>
        <v>#REF!</v>
      </c>
      <c r="K220" s="137" t="e">
        <f>IF(L220&gt;0,#REF!-L220,0)</f>
        <v>#REF!</v>
      </c>
      <c r="L220" s="138" t="e">
        <f>IF(OR(H220="Recup"),#REF!-J220,#REF!)</f>
        <v>#REF!</v>
      </c>
      <c r="M220" s="192"/>
      <c r="N220" s="193"/>
      <c r="O220" s="139" t="e">
        <f t="shared" si="19"/>
        <v>#REF!</v>
      </c>
      <c r="P220" s="140" t="str">
        <f t="shared" si="20"/>
        <v/>
      </c>
      <c r="Q220" s="360" t="s">
        <v>45</v>
      </c>
      <c r="R220" s="380" t="s">
        <v>46</v>
      </c>
      <c r="S220" s="194"/>
      <c r="T220" s="396" t="s">
        <v>103</v>
      </c>
      <c r="U220" s="385" t="s">
        <v>107</v>
      </c>
      <c r="V220" s="86" t="s">
        <v>49</v>
      </c>
      <c r="W220" s="87" t="e">
        <f>IF(AND(G220="",(Y222)&gt;0),Y222-W221-W222,IF(AND(G220="Enceinte",(Y222)&gt;0),Y222-W221-W222,0))</f>
        <v>#REF!</v>
      </c>
      <c r="X220" s="88" t="s">
        <v>34</v>
      </c>
      <c r="Y220" s="89" t="e">
        <f>(SUM(I220:I224)*24+SUM(K220:K224)*24)</f>
        <v>#REF!</v>
      </c>
      <c r="Z220" s="90" t="s">
        <v>50</v>
      </c>
      <c r="AA220" s="41"/>
      <c r="AB220" s="174" t="s">
        <v>34</v>
      </c>
      <c r="AC220" s="152" t="e">
        <f t="shared" ref="AC220:AC225" si="21">Y206+Y213+Y220+Y227</f>
        <v>#REF!</v>
      </c>
    </row>
    <row r="221" spans="1:29" ht="15.75" hidden="1" thickBot="1" x14ac:dyDescent="0.3">
      <c r="A221" s="143" t="s">
        <v>51</v>
      </c>
      <c r="B221" s="144">
        <v>43298</v>
      </c>
      <c r="C221" s="195"/>
      <c r="D221" s="196"/>
      <c r="E221" s="196"/>
      <c r="F221" s="197"/>
      <c r="G221" s="378"/>
      <c r="H221" s="198" t="s">
        <v>44</v>
      </c>
      <c r="I221" s="146" t="e">
        <f>IF(H221="Normal",#REF!,IF(H221="Recup",#REF!,IF(H221="CP journée",#REF!,IF(H221="Enceinte",#REF!,IF(H221="temps partiel",#REF!,IF(H221="Sans solde",#REF!,IF(H221="Arrêt",#REF!,IF(H221="CP matin",#REF!,IF(H221="Déplacement",#REF!,IF(H221="CP Après-midi",#REF!,IF(H221="Férié",#REF!,IF(H221="Maternité",#REF!,0))))))))))))</f>
        <v>#REF!</v>
      </c>
      <c r="J221" s="145" t="e">
        <f>IF(H221="Demi CP",I221,IF(AND(H221="Déplacement",N221="Arrivée Chine",B221&gt;=#REF!,B221&lt;=#REF!),(D221-C221)+(F221-E221)-#REF!,IF(AND(H221="Déplacement",N221="Arrivée Chine",B221&gt;#REF!,B221&lt;#REF!),(D221-C221)+(F221-E221)-#REF!,IF(AND(H221="Déplacement",N221="Arrivée Chine",B221&gt;#REF!),(D221-C221)+(F221-E221)-#REF!,IF(AND(H221="Déplacement",((D221-C221)+(F221-E221))&lt;I221),I221,IF(AND(H221="Déplacement",N221="Arrivée Chine",B221&lt;#REF!),(D221-C221)+(F221-E221)-#REF!,IF(AND(H221="Déplacement",N221="Retour Chine",B221&gt;=#REF!,B221&lt;=#REF!),(D221-C221)+(F221-E221)+#REF!,IF(AND(H221="Déplacement",N221="Retour Chine",B221&gt;#REF!,B221&lt;#REF!),(D221-C221)+(F221-E221)+#REF!,IF(AND(H221="Déplacement",N221="Retour Chine",B221&gt;#REF!),(D221-C221)+(F221-E221)+#REF!,IF(AND(H221="Déplacement",((D221-C221)+(F221-E221))&lt;I221),I221,IF(AND(H221="Déplacement",N221="Retour Chine",B221&lt;#REF!),(D221-C221)+(F221-E221)+#REF!,(D221-C221)+(F221-E221))))))))))))</f>
        <v>#REF!</v>
      </c>
      <c r="K221" s="147" t="e">
        <f>IF(L221&gt;0,#REF!-L221,0)</f>
        <v>#REF!</v>
      </c>
      <c r="L221" s="148" t="e">
        <f>IF(OR(H221="Recup"),#REF!-J221,#REF!)</f>
        <v>#REF!</v>
      </c>
      <c r="M221" s="199"/>
      <c r="N221" s="200"/>
      <c r="O221" s="149" t="e">
        <f t="shared" si="19"/>
        <v>#REF!</v>
      </c>
      <c r="P221" s="150" t="str">
        <f t="shared" si="20"/>
        <v/>
      </c>
      <c r="Q221" s="361"/>
      <c r="R221" s="381"/>
      <c r="S221" s="201"/>
      <c r="T221" s="397"/>
      <c r="U221" s="386"/>
      <c r="V221" s="97" t="s">
        <v>52</v>
      </c>
      <c r="W221" s="98" t="e">
        <f>IF(AND(G220="",(Y221-35)&gt;0),(Y221-35-W222-W223),IF(AND(G220="Enceinte",(Y221-35)&gt;0),(Y221-35-W222-W223),0))</f>
        <v>#REF!</v>
      </c>
      <c r="X221" s="99" t="s">
        <v>35</v>
      </c>
      <c r="Y221" s="100" t="e">
        <f>(SUM(J220:J226))*24-(SUM(O220:O226))*24</f>
        <v>#REF!</v>
      </c>
      <c r="Z221" s="101">
        <f>SUM(P220:P226)</f>
        <v>0</v>
      </c>
      <c r="AA221" s="41"/>
      <c r="AB221" s="174" t="s">
        <v>35</v>
      </c>
      <c r="AC221" s="152" t="e">
        <f t="shared" si="21"/>
        <v>#REF!</v>
      </c>
    </row>
    <row r="222" spans="1:29" ht="30.75" hidden="1" thickBot="1" x14ac:dyDescent="0.3">
      <c r="A222" s="143" t="s">
        <v>53</v>
      </c>
      <c r="B222" s="144">
        <v>43299</v>
      </c>
      <c r="C222" s="195"/>
      <c r="D222" s="196"/>
      <c r="E222" s="196"/>
      <c r="F222" s="197"/>
      <c r="G222" s="378"/>
      <c r="H222" s="198" t="s">
        <v>44</v>
      </c>
      <c r="I222" s="146" t="e">
        <f>IF(H222="Normal",#REF!,IF(H222="Recup",#REF!,IF(H222="CP journée",#REF!,IF(H222="Enceinte",#REF!,IF(H222="temps partiel",#REF!,IF(H222="Sans solde",#REF!,IF(H222="Arrêt",#REF!,IF(H222="CP matin",#REF!,IF(H222="Déplacement",#REF!,IF(H222="CP Après-midi",#REF!,IF(H222="Férié",#REF!,IF(H222="Maternité",#REF!,0))))))))))))</f>
        <v>#REF!</v>
      </c>
      <c r="J222" s="145" t="e">
        <f>IF(H222="Demi CP",I222,IF(AND(H222="Déplacement",N222="Arrivée Chine",B222&gt;=#REF!,B222&lt;=#REF!),(D222-C222)+(F222-E222)-#REF!,IF(AND(H222="Déplacement",N222="Arrivée Chine",B222&gt;#REF!,B222&lt;#REF!),(D222-C222)+(F222-E222)-#REF!,IF(AND(H222="Déplacement",N222="Arrivée Chine",B222&gt;#REF!),(D222-C222)+(F222-E222)-#REF!,IF(AND(H222="Déplacement",((D222-C222)+(F222-E222))&lt;I222),I222,IF(AND(H222="Déplacement",N222="Arrivée Chine",B222&lt;#REF!),(D222-C222)+(F222-E222)-#REF!,IF(AND(H222="Déplacement",N222="Retour Chine",B222&gt;=#REF!,B222&lt;=#REF!),(D222-C222)+(F222-E222)+#REF!,IF(AND(H222="Déplacement",N222="Retour Chine",B222&gt;#REF!,B222&lt;#REF!),(D222-C222)+(F222-E222)+#REF!,IF(AND(H222="Déplacement",N222="Retour Chine",B222&gt;#REF!),(D222-C222)+(F222-E222)+#REF!,IF(AND(H222="Déplacement",((D222-C222)+(F222-E222))&lt;I222),I222,IF(AND(H222="Déplacement",N222="Retour Chine",B222&lt;#REF!),(D222-C222)+(F222-E222)+#REF!,(D222-C222)+(F222-E222))))))))))))</f>
        <v>#REF!</v>
      </c>
      <c r="K222" s="153" t="e">
        <f>IF(L222&gt;0,#REF!-L222,0)</f>
        <v>#REF!</v>
      </c>
      <c r="L222" s="154" t="e">
        <f>IF(OR(H222="Recup"),#REF!-J222,#REF!)</f>
        <v>#REF!</v>
      </c>
      <c r="M222" s="199"/>
      <c r="N222" s="200"/>
      <c r="O222" s="149" t="e">
        <f t="shared" si="19"/>
        <v>#REF!</v>
      </c>
      <c r="P222" s="150" t="str">
        <f t="shared" si="20"/>
        <v/>
      </c>
      <c r="Q222" s="361"/>
      <c r="R222" s="381"/>
      <c r="S222" s="201"/>
      <c r="T222" s="397"/>
      <c r="U222" s="386"/>
      <c r="V222" s="104">
        <v>0.5</v>
      </c>
      <c r="W222" s="98" t="e">
        <f>IF((Y221-43)&lt;0,0,(Y221-43))</f>
        <v>#REF!</v>
      </c>
      <c r="X222" s="105" t="s">
        <v>54</v>
      </c>
      <c r="Y222" s="106" t="e">
        <f>(Y221-Y220)-J226*24</f>
        <v>#REF!</v>
      </c>
      <c r="Z222" s="107" t="s">
        <v>55</v>
      </c>
      <c r="AA222" s="41"/>
      <c r="AB222" s="174" t="s">
        <v>54</v>
      </c>
      <c r="AC222" s="152" t="e">
        <f t="shared" si="21"/>
        <v>#REF!</v>
      </c>
    </row>
    <row r="223" spans="1:29" ht="15.75" hidden="1" thickBot="1" x14ac:dyDescent="0.3">
      <c r="A223" s="143" t="s">
        <v>56</v>
      </c>
      <c r="B223" s="144">
        <v>43300</v>
      </c>
      <c r="C223" s="195"/>
      <c r="D223" s="196"/>
      <c r="E223" s="196"/>
      <c r="F223" s="197"/>
      <c r="G223" s="378"/>
      <c r="H223" s="202" t="s">
        <v>44</v>
      </c>
      <c r="I223" s="146" t="e">
        <f>IF(H223="Normal",#REF!,IF(H223="Recup",#REF!,IF(H223="CP journée",#REF!,IF(H223="Enceinte",#REF!,IF(H223="temps partiel",#REF!,IF(H223="Sans solde",#REF!,IF(H223="Arrêt",#REF!,IF(H223="CP matin",#REF!,IF(H223="Déplacement",#REF!,IF(H223="CP Après-midi",#REF!,IF(H223="Férié",#REF!,IF(H223="Maternité",#REF!,0))))))))))))</f>
        <v>#REF!</v>
      </c>
      <c r="J223" s="145" t="e">
        <f>IF(H223="Demi CP",I223,IF(AND(H223="Déplacement",N223="Arrivée Chine",B223&gt;=#REF!,B223&lt;=#REF!),(D223-C223)+(F223-E223)-#REF!,IF(AND(H223="Déplacement",N223="Arrivée Chine",B223&gt;#REF!,B223&lt;#REF!),(D223-C223)+(F223-E223)-#REF!,IF(AND(H223="Déplacement",N223="Arrivée Chine",B223&gt;#REF!),(D223-C223)+(F223-E223)-#REF!,IF(AND(H223="Déplacement",((D223-C223)+(F223-E223))&lt;I223),I223,IF(AND(H223="Déplacement",N223="Arrivée Chine",B223&lt;#REF!),(D223-C223)+(F223-E223)-#REF!,IF(AND(H223="Déplacement",N223="Retour Chine",B223&gt;=#REF!,B223&lt;=#REF!),(D223-C223)+(F223-E223)+#REF!,IF(AND(H223="Déplacement",N223="Retour Chine",B223&gt;#REF!,B223&lt;#REF!),(D223-C223)+(F223-E223)+#REF!,IF(AND(H223="Déplacement",N223="Retour Chine",B223&gt;#REF!),(D223-C223)+(F223-E223)+#REF!,IF(AND(H223="Déplacement",((D223-C223)+(F223-E223))&lt;I223),I223,IF(AND(H223="Déplacement",N223="Retour Chine",B223&lt;#REF!),(D223-C223)+(F223-E223)+#REF!,(D223-C223)+(F223-E223))))))))))))</f>
        <v>#REF!</v>
      </c>
      <c r="K223" s="156" t="e">
        <f>IF(L223&gt;0,#REF!-L223,0)</f>
        <v>#REF!</v>
      </c>
      <c r="L223" s="157" t="e">
        <f>IF(OR(H223="Recup"),#REF!-J223,#REF!)</f>
        <v>#REF!</v>
      </c>
      <c r="M223" s="199"/>
      <c r="N223" s="200"/>
      <c r="O223" s="149" t="e">
        <f t="shared" si="19"/>
        <v>#REF!</v>
      </c>
      <c r="P223" s="150" t="str">
        <f t="shared" si="20"/>
        <v/>
      </c>
      <c r="Q223" s="361"/>
      <c r="R223" s="381"/>
      <c r="S223" s="201"/>
      <c r="T223" s="397"/>
      <c r="U223" s="386"/>
      <c r="V223" s="110">
        <v>1</v>
      </c>
      <c r="W223" s="98" t="e">
        <f>IF(M226="",J226*24,0)</f>
        <v>#REF!</v>
      </c>
      <c r="X223" s="111" t="s">
        <v>57</v>
      </c>
      <c r="Y223" s="112">
        <f>COUNTIF(H220:H224,"Arrêt")</f>
        <v>0</v>
      </c>
      <c r="Z223" s="107">
        <f>COUNTIF(H220:H224,"Férié")</f>
        <v>0</v>
      </c>
      <c r="AA223" s="41"/>
      <c r="AB223" s="175" t="s">
        <v>57</v>
      </c>
      <c r="AC223" s="152">
        <f t="shared" si="21"/>
        <v>0</v>
      </c>
    </row>
    <row r="224" spans="1:29" ht="15.75" hidden="1" thickBot="1" x14ac:dyDescent="0.3">
      <c r="A224" s="143" t="s">
        <v>58</v>
      </c>
      <c r="B224" s="144">
        <v>43301</v>
      </c>
      <c r="C224" s="195"/>
      <c r="D224" s="196"/>
      <c r="E224" s="196"/>
      <c r="F224" s="197"/>
      <c r="G224" s="378"/>
      <c r="H224" s="198" t="s">
        <v>44</v>
      </c>
      <c r="I224" s="146" t="e">
        <f>IF(H224="Normal",#REF!,IF(H224="Recup",#REF!,IF(H224="CP journée",#REF!,IF(H224="Enceinte",#REF!,IF(H224="temps partiel",#REF!,IF(H224="Sans solde",#REF!,IF(H224="Arrêt",#REF!,IF(H224="CP matin",#REF!,IF(H224="Déplacement",#REF!,IF(H224="CP Après-midi",#REF!,IF(H224="Férié",#REF!,IF(H224="Maternité",#REF!,0))))))))))))</f>
        <v>#REF!</v>
      </c>
      <c r="J224" s="145" t="e">
        <f>IF(H224="Demi CP",I224,IF(AND(H224="Déplacement",N224="Arrivée Chine",B224&gt;=#REF!,B224&lt;=#REF!),(D224-C224)+(F224-E224)-#REF!,IF(AND(H224="Déplacement",N224="Arrivée Chine",B224&gt;#REF!,B224&lt;#REF!),(D224-C224)+(F224-E224)-#REF!,IF(AND(H224="Déplacement",N224="Arrivée Chine",B224&gt;#REF!),(D224-C224)+(F224-E224)-#REF!,IF(AND(H224="Déplacement",((D224-C224)+(F224-E224))&lt;I224),I224,IF(AND(H224="Déplacement",N224="Arrivée Chine",B224&lt;#REF!),(D224-C224)+(F224-E224)-#REF!,IF(AND(H224="Déplacement",N224="Retour Chine",B224&gt;=#REF!,B224&lt;=#REF!),(D224-C224)+(F224-E224)+#REF!,IF(AND(H224="Déplacement",N224="Retour Chine",B224&gt;#REF!,B224&lt;#REF!),(D224-C224)+(F224-E224)+#REF!,IF(AND(H224="Déplacement",N224="Retour Chine",B224&gt;#REF!),(D224-C224)+(F224-E224)+#REF!,IF(AND(H224="Déplacement",((D224-C224)+(F224-E224))&lt;I224),I224,IF(AND(H224="Déplacement",N224="Retour Chine",B224&lt;#REF!),(D224-C224)+(F224-E224)+#REF!,(D224-C224)+(F224-E224))))))))))))</f>
        <v>#REF!</v>
      </c>
      <c r="K224" s="153" t="e">
        <f>IF(L224&gt;0,#REF!-L224,0)</f>
        <v>#REF!</v>
      </c>
      <c r="L224" s="154" t="e">
        <f>IF(OR(H224="Recup"),#REF!-J224,#REF!)</f>
        <v>#REF!</v>
      </c>
      <c r="M224" s="199"/>
      <c r="N224" s="200"/>
      <c r="O224" s="149" t="e">
        <f t="shared" si="19"/>
        <v>#REF!</v>
      </c>
      <c r="P224" s="150" t="str">
        <f t="shared" si="20"/>
        <v/>
      </c>
      <c r="Q224" s="361"/>
      <c r="R224" s="381"/>
      <c r="S224" s="201"/>
      <c r="T224" s="397"/>
      <c r="U224" s="386"/>
      <c r="V224" s="113" t="s">
        <v>3</v>
      </c>
      <c r="W224" s="114" t="e">
        <f>IF(G220="Enceinte",(SUM(L220:L224))-COUNTIF(H220:H224,"Recup")*#REF!,SUM(L220:L224))</f>
        <v>#REF!</v>
      </c>
      <c r="X224" s="115" t="s">
        <v>59</v>
      </c>
      <c r="Y224" s="116">
        <f>COUNTIF(H220:H224,"sans solde")</f>
        <v>0</v>
      </c>
      <c r="Z224" s="328" t="s">
        <v>148</v>
      </c>
      <c r="AA224" s="41"/>
      <c r="AB224" s="176" t="s">
        <v>59</v>
      </c>
      <c r="AC224" s="152">
        <f t="shared" si="21"/>
        <v>0</v>
      </c>
    </row>
    <row r="225" spans="1:29" ht="15.75" hidden="1" thickBot="1" x14ac:dyDescent="0.3">
      <c r="A225" s="143" t="s">
        <v>60</v>
      </c>
      <c r="B225" s="144">
        <v>43302</v>
      </c>
      <c r="C225" s="203"/>
      <c r="D225" s="204"/>
      <c r="E225" s="204"/>
      <c r="F225" s="205"/>
      <c r="G225" s="378"/>
      <c r="H225" s="206"/>
      <c r="I225" s="146">
        <f>IF(H225="Normal",#REF!,IF(H225="Recup",#REF!,IF(H225="CP journée",#REF!,IF(H225="Enceinte",#REF!,IF(H225="temps partiel",#REF!,IF(H225="Sans solde",#REF!,IF(H225="Arrêt",#REF!,IF(H225="CP matin",#REF!,IF(H225="Déplacement",#REF!,IF(H225="CP Après-midi",#REF!,IF(H225="Férié",#REF!,IF(H225="Maternité",#REF!,0))))))))))))</f>
        <v>0</v>
      </c>
      <c r="J225" s="145" t="e">
        <f>IF(H225="Demi CP",I225,IF(AND(H225="Déplacement",N225="Arrivée Chine",B225&gt;=#REF!,B225&lt;=#REF!),(D225-C225)+(F225-E225)-#REF!,IF(AND(H225="Déplacement",N225="Arrivée Chine",B225&gt;#REF!,B225&lt;#REF!),(D225-C225)+(F225-E225)-#REF!,IF(AND(H225="Déplacement",N225="Arrivée Chine",B225&gt;#REF!),(D225-C225)+(F225-E225)-#REF!,IF(AND(H225="Déplacement",((D225-C225)+(F225-E225))&lt;I225),I225,IF(AND(H225="Déplacement",N225="Arrivée Chine",B225&lt;#REF!),(D225-C225)+(F225-E225)-#REF!,IF(AND(H225="Déplacement",N225="Retour Chine",B225&gt;=#REF!,B225&lt;=#REF!),(D225-C225)+(F225-E225)+#REF!,IF(AND(H225="Déplacement",N225="Retour Chine",B225&gt;#REF!,B225&lt;#REF!),(D225-C225)+(F225-E225)+#REF!,IF(AND(H225="Déplacement",N225="Retour Chine",B225&gt;#REF!),(D225-C225)+(F225-E225)+#REF!,IF(AND(H225="Déplacement",((D225-C225)+(F225-E225))&lt;I225),I225,IF(AND(H225="Déplacement",N225="Retour Chine",B225&lt;#REF!),(D225-C225)+(F225-E225)+#REF!,(D225-C225)+(F225-E225))))))))))))</f>
        <v>#REF!</v>
      </c>
      <c r="K225" s="161" t="e">
        <f>IF(L225&gt;0,#REF!-L225,0)</f>
        <v>#REF!</v>
      </c>
      <c r="L225" s="162" t="e">
        <f>IF(OR(H225="Recup"),#REF!-J225,#REF!)</f>
        <v>#REF!</v>
      </c>
      <c r="M225" s="199"/>
      <c r="N225" s="200"/>
      <c r="O225" s="149" t="e">
        <f t="shared" si="19"/>
        <v>#REF!</v>
      </c>
      <c r="P225" s="150" t="str">
        <f t="shared" si="20"/>
        <v/>
      </c>
      <c r="Q225" s="361"/>
      <c r="R225" s="381"/>
      <c r="S225" s="201"/>
      <c r="T225" s="397"/>
      <c r="U225" s="386"/>
      <c r="V225" s="119" t="s">
        <v>61</v>
      </c>
      <c r="W225" s="120" t="e">
        <f>IF(AND(G220="Temps partiel",Y222&gt;0),Y222-W226-W222-W223,0)</f>
        <v>#REF!</v>
      </c>
      <c r="X225" s="121" t="s">
        <v>62</v>
      </c>
      <c r="Y225" s="122">
        <f>COUNTIF(H220:H224,"CP journée")+(COUNTIF(H220:H224,"CP matin"))/2+(COUNTIF(H220:H224,"CP Après-midi"))/2</f>
        <v>0</v>
      </c>
      <c r="Z225" s="329"/>
      <c r="AA225" s="41"/>
      <c r="AB225" s="177" t="s">
        <v>62</v>
      </c>
      <c r="AC225" s="152">
        <f t="shared" si="21"/>
        <v>0</v>
      </c>
    </row>
    <row r="226" spans="1:29" ht="45.75" hidden="1" thickBot="1" x14ac:dyDescent="0.3">
      <c r="A226" s="164" t="s">
        <v>64</v>
      </c>
      <c r="B226" s="165">
        <v>43303</v>
      </c>
      <c r="C226" s="207"/>
      <c r="D226" s="208"/>
      <c r="E226" s="208"/>
      <c r="F226" s="209"/>
      <c r="G226" s="379"/>
      <c r="H226" s="210"/>
      <c r="I226" s="166">
        <f>IF(H226="Normal",#REF!,IF(H226="Recup",#REF!,IF(H226="CP journée",#REF!,IF(H226="Enceinte",#REF!,IF(H226="temps partiel",#REF!,IF(H226="Sans solde",#REF!,IF(H226="Arrêt",#REF!,IF(H226="CP matin",#REF!,IF(H226="Déplacement",#REF!,IF(H226="CP Après-midi",#REF!,IF(H226="Férié",#REF!,IF(H226="Maternité",#REF!,0))))))))))))</f>
        <v>0</v>
      </c>
      <c r="J226" s="167" t="e">
        <f>IF(H226="Demi CP",I226,IF(AND(H226="Déplacement",N226="Arrivée Chine",B226&gt;=#REF!,B226&lt;=#REF!),(D226-C226)+(F226-E226)-#REF!,IF(AND(H226="Déplacement",N226="Arrivée Chine",B226&gt;#REF!,B226&lt;#REF!),(D226-C226)+(F226-E226)-#REF!,IF(AND(H226="Déplacement",N226="Arrivée Chine",B226&gt;#REF!),(D226-C226)+(F226-E226)-#REF!,IF(AND(H226="Déplacement",((D226-C226)+(F226-E226))&lt;I226),I226,IF(AND(H226="Déplacement",N226="Arrivée Chine",B226&lt;#REF!),(D226-C226)+(F226-E226)-#REF!,IF(AND(H226="Déplacement",N226="Retour Chine",B226&gt;=#REF!,B226&lt;=#REF!),(D226-C226)+(F226-E226)+#REF!,IF(AND(H226="Déplacement",N226="Retour Chine",B226&gt;#REF!,B226&lt;#REF!),(D226-C226)+(F226-E226)+#REF!,IF(AND(H226="Déplacement",N226="Retour Chine",B226&gt;#REF!),(D226-C226)+(F226-E226)+#REF!,IF(AND(H226="Déplacement",((D226-C226)+(F226-E226))&lt;I226),I226,IF(AND(H226="Déplacement",N226="Retour Chine",B226&lt;#REF!),(D226-C226)+(F226-E226)+#REF!,(D226-C226)+(F226-E226))))))))))))</f>
        <v>#REF!</v>
      </c>
      <c r="K226" s="168" t="e">
        <f>IF(L226&gt;0,#REF!-L226,0)</f>
        <v>#REF!</v>
      </c>
      <c r="L226" s="169" t="e">
        <f>IF(OR(H226="Recup"),#REF!-J226,#REF!)</f>
        <v>#REF!</v>
      </c>
      <c r="M226" s="211"/>
      <c r="N226" s="212"/>
      <c r="O226" s="170" t="e">
        <f t="shared" si="19"/>
        <v>#REF!</v>
      </c>
      <c r="P226" s="171" t="str">
        <f t="shared" si="20"/>
        <v/>
      </c>
      <c r="Q226" s="362"/>
      <c r="R226" s="382"/>
      <c r="S226" s="213"/>
      <c r="T226" s="397"/>
      <c r="U226" s="387"/>
      <c r="V226" s="129" t="s">
        <v>65</v>
      </c>
      <c r="W226" s="130" t="e">
        <f>IF(AND(G220="Temps partiel",Y222&gt;3),Y222-3-W222-W223,0)</f>
        <v>#REF!</v>
      </c>
      <c r="X226" s="131" t="s">
        <v>66</v>
      </c>
      <c r="Y226" s="132" t="e">
        <f>W220+(W221*1.25)+(W222*1.5)+(W223*2)+(W225*1.1)+(W226*1.25)</f>
        <v>#REF!</v>
      </c>
      <c r="Z226" s="294" t="e">
        <f>IF(SUM(J220:J226)*24-SUM(I220:I226)*24&lt;0,(SUM(J220:J226)*24-SUM(I220:I226)*24),0)</f>
        <v>#REF!</v>
      </c>
      <c r="AA226" s="41"/>
      <c r="AB226" s="178" t="s">
        <v>50</v>
      </c>
      <c r="AC226" s="152">
        <f>Z207+Z214+Z221+Z228</f>
        <v>0</v>
      </c>
    </row>
    <row r="227" spans="1:29" ht="45.75" hidden="1" thickBot="1" x14ac:dyDescent="0.3">
      <c r="A227" s="173" t="s">
        <v>43</v>
      </c>
      <c r="B227" s="134">
        <v>43304</v>
      </c>
      <c r="C227" s="188"/>
      <c r="D227" s="189"/>
      <c r="E227" s="189"/>
      <c r="F227" s="190"/>
      <c r="G227" s="377"/>
      <c r="H227" s="191" t="s">
        <v>44</v>
      </c>
      <c r="I227" s="136" t="e">
        <f>IF(H227="Normal",#REF!,IF(H227="Recup",#REF!,IF(H227="CP journée",#REF!,IF(H227="Enceinte",#REF!,IF(H227="temps partiel",#REF!,IF(H227="Sans solde",#REF!,IF(H227="Arrêt",#REF!,IF(H227="CP matin",#REF!,IF(H227="Déplacement",#REF!,IF(H227="CP Après-midi",#REF!,IF(H227="Férié",#REF!,IF(H227="Maternité",#REF!,0))))))))))))</f>
        <v>#REF!</v>
      </c>
      <c r="J227" s="135" t="e">
        <f>IF(H227="Demi CP",I227,IF(AND(H227="Déplacement",N227="Arrivée Chine",B227&gt;=#REF!,B227&lt;=#REF!),(D227-C227)+(F227-E227)-#REF!,IF(AND(H227="Déplacement",N227="Arrivée Chine",B227&gt;#REF!,B227&lt;#REF!),(D227-C227)+(F227-E227)-#REF!,IF(AND(H227="Déplacement",N227="Arrivée Chine",B227&gt;#REF!),(D227-C227)+(F227-E227)-#REF!,IF(AND(H227="Déplacement",((D227-C227)+(F227-E227))&lt;I227),I227,IF(AND(H227="Déplacement",N227="Arrivée Chine",B227&lt;#REF!),(D227-C227)+(F227-E227)-#REF!,IF(AND(H227="Déplacement",N227="Retour Chine",B227&gt;=#REF!,B227&lt;=#REF!),(D227-C227)+(F227-E227)+#REF!,IF(AND(H227="Déplacement",N227="Retour Chine",B227&gt;#REF!,B227&lt;#REF!),(D227-C227)+(F227-E227)+#REF!,IF(AND(H227="Déplacement",N227="Retour Chine",B227&gt;#REF!),(D227-C227)+(F227-E227)+#REF!,IF(AND(H227="Déplacement",((D227-C227)+(F227-E227))&lt;I227),I227,IF(AND(H227="Déplacement",N227="Retour Chine",B227&lt;#REF!),(D227-C227)+(F227-E227)+#REF!,(D227-C227)+(F227-E227))))))))))))</f>
        <v>#REF!</v>
      </c>
      <c r="K227" s="137" t="e">
        <f>IF(L227&gt;0,#REF!-L227,0)</f>
        <v>#REF!</v>
      </c>
      <c r="L227" s="138" t="e">
        <f>IF(OR(H227="Recup"),#REF!-J227,#REF!)</f>
        <v>#REF!</v>
      </c>
      <c r="M227" s="192"/>
      <c r="N227" s="193"/>
      <c r="O227" s="139" t="e">
        <f t="shared" si="19"/>
        <v>#REF!</v>
      </c>
      <c r="P227" s="140" t="str">
        <f t="shared" si="20"/>
        <v/>
      </c>
      <c r="Q227" s="391" t="s">
        <v>45</v>
      </c>
      <c r="R227" s="380" t="s">
        <v>46</v>
      </c>
      <c r="S227" s="194"/>
      <c r="T227" s="396" t="s">
        <v>103</v>
      </c>
      <c r="U227" s="385" t="s">
        <v>108</v>
      </c>
      <c r="V227" s="86" t="s">
        <v>49</v>
      </c>
      <c r="W227" s="87" t="e">
        <f>IF(AND(G227="",(Y229)&gt;0),Y229-W228-W229,IF(AND(G227="Enceinte",(Y229)&gt;0),Y229-W228-W229,0))</f>
        <v>#REF!</v>
      </c>
      <c r="X227" s="88" t="s">
        <v>34</v>
      </c>
      <c r="Y227" s="89" t="e">
        <f>(SUM(I227:I231)*24+SUM(K227:K231)*24)</f>
        <v>#REF!</v>
      </c>
      <c r="Z227" s="90" t="s">
        <v>50</v>
      </c>
      <c r="AA227" s="41"/>
      <c r="AB227" s="179"/>
      <c r="AC227" s="179"/>
    </row>
    <row r="228" spans="1:29" ht="15.75" hidden="1" thickBot="1" x14ac:dyDescent="0.3">
      <c r="A228" s="143" t="s">
        <v>51</v>
      </c>
      <c r="B228" s="144">
        <v>43305</v>
      </c>
      <c r="C228" s="195"/>
      <c r="D228" s="196"/>
      <c r="E228" s="196"/>
      <c r="F228" s="197"/>
      <c r="G228" s="378"/>
      <c r="H228" s="198" t="s">
        <v>44</v>
      </c>
      <c r="I228" s="146" t="e">
        <f>IF(H228="Normal",#REF!,IF(H228="Recup",#REF!,IF(H228="CP journée",#REF!,IF(H228="Enceinte",#REF!,IF(H228="temps partiel",#REF!,IF(H228="Sans solde",#REF!,IF(H228="Arrêt",#REF!,IF(H228="CP matin",#REF!,IF(H228="Déplacement",#REF!,IF(H228="CP Après-midi",#REF!,IF(H228="Férié",#REF!,IF(H228="Maternité",#REF!,0))))))))))))</f>
        <v>#REF!</v>
      </c>
      <c r="J228" s="145" t="e">
        <f>IF(H228="Demi CP",I228,IF(AND(H228="Déplacement",N228="Arrivée Chine",B228&gt;=#REF!,B228&lt;=#REF!),(D228-C228)+(F228-E228)-#REF!,IF(AND(H228="Déplacement",N228="Arrivée Chine",B228&gt;#REF!,B228&lt;#REF!),(D228-C228)+(F228-E228)-#REF!,IF(AND(H228="Déplacement",N228="Arrivée Chine",B228&gt;#REF!),(D228-C228)+(F228-E228)-#REF!,IF(AND(H228="Déplacement",((D228-C228)+(F228-E228))&lt;I228),I228,IF(AND(H228="Déplacement",N228="Arrivée Chine",B228&lt;#REF!),(D228-C228)+(F228-E228)-#REF!,IF(AND(H228="Déplacement",N228="Retour Chine",B228&gt;=#REF!,B228&lt;=#REF!),(D228-C228)+(F228-E228)+#REF!,IF(AND(H228="Déplacement",N228="Retour Chine",B228&gt;#REF!,B228&lt;#REF!),(D228-C228)+(F228-E228)+#REF!,IF(AND(H228="Déplacement",N228="Retour Chine",B228&gt;#REF!),(D228-C228)+(F228-E228)+#REF!,IF(AND(H228="Déplacement",((D228-C228)+(F228-E228))&lt;I228),I228,IF(AND(H228="Déplacement",N228="Retour Chine",B228&lt;#REF!),(D228-C228)+(F228-E228)+#REF!,(D228-C228)+(F228-E228))))))))))))</f>
        <v>#REF!</v>
      </c>
      <c r="K228" s="147" t="e">
        <f>IF(L228&gt;0,#REF!-L228,0)</f>
        <v>#REF!</v>
      </c>
      <c r="L228" s="148" t="e">
        <f>IF(OR(H228="Recup"),#REF!-J228,#REF!)</f>
        <v>#REF!</v>
      </c>
      <c r="M228" s="199"/>
      <c r="N228" s="200"/>
      <c r="O228" s="149" t="e">
        <f t="shared" si="19"/>
        <v>#REF!</v>
      </c>
      <c r="P228" s="150" t="str">
        <f t="shared" si="20"/>
        <v/>
      </c>
      <c r="Q228" s="361"/>
      <c r="R228" s="381"/>
      <c r="S228" s="201"/>
      <c r="T228" s="397"/>
      <c r="U228" s="386"/>
      <c r="V228" s="97" t="s">
        <v>52</v>
      </c>
      <c r="W228" s="98" t="e">
        <f>IF(AND(G227="",(Y228-35)&gt;0),(Y228-35-W229-W230),IF(AND(G227="Enceinte",(Y228-35)&gt;0),(Y228-35-W229-W230),0))</f>
        <v>#REF!</v>
      </c>
      <c r="X228" s="99" t="s">
        <v>35</v>
      </c>
      <c r="Y228" s="100" t="e">
        <f>(SUM(J227:J233))*24-(SUM(O227:O233))*24</f>
        <v>#REF!</v>
      </c>
      <c r="Z228" s="101">
        <f>SUM(P227:P233)</f>
        <v>0</v>
      </c>
      <c r="AA228" s="41"/>
      <c r="AB228" s="394" t="s">
        <v>70</v>
      </c>
      <c r="AC228" s="392" t="e">
        <f>Y212+Y219+Y226+Y233</f>
        <v>#REF!</v>
      </c>
    </row>
    <row r="229" spans="1:29" ht="15.75" hidden="1" thickBot="1" x14ac:dyDescent="0.3">
      <c r="A229" s="143" t="s">
        <v>53</v>
      </c>
      <c r="B229" s="144">
        <v>43306</v>
      </c>
      <c r="C229" s="195"/>
      <c r="D229" s="196"/>
      <c r="E229" s="196"/>
      <c r="F229" s="197"/>
      <c r="G229" s="378"/>
      <c r="H229" s="198" t="s">
        <v>44</v>
      </c>
      <c r="I229" s="146" t="e">
        <f>IF(H229="Normal",#REF!,IF(H229="Recup",#REF!,IF(H229="CP journée",#REF!,IF(H229="Enceinte",#REF!,IF(H229="temps partiel",#REF!,IF(H229="Sans solde",#REF!,IF(H229="Arrêt",#REF!,IF(H229="CP matin",#REF!,IF(H229="Déplacement",#REF!,IF(H229="CP Après-midi",#REF!,IF(H229="Férié",#REF!,IF(H229="Maternité",#REF!,0))))))))))))</f>
        <v>#REF!</v>
      </c>
      <c r="J229" s="145" t="e">
        <f>IF(H229="Demi CP",I229,IF(AND(H229="Déplacement",N229="Arrivée Chine",B229&gt;=#REF!,B229&lt;=#REF!),(D229-C229)+(F229-E229)-#REF!,IF(AND(H229="Déplacement",N229="Arrivée Chine",B229&gt;#REF!,B229&lt;#REF!),(D229-C229)+(F229-E229)-#REF!,IF(AND(H229="Déplacement",N229="Arrivée Chine",B229&gt;#REF!),(D229-C229)+(F229-E229)-#REF!,IF(AND(H229="Déplacement",((D229-C229)+(F229-E229))&lt;I229),I229,IF(AND(H229="Déplacement",N229="Arrivée Chine",B229&lt;#REF!),(D229-C229)+(F229-E229)-#REF!,IF(AND(H229="Déplacement",N229="Retour Chine",B229&gt;=#REF!,B229&lt;=#REF!),(D229-C229)+(F229-E229)+#REF!,IF(AND(H229="Déplacement",N229="Retour Chine",B229&gt;#REF!,B229&lt;#REF!),(D229-C229)+(F229-E229)+#REF!,IF(AND(H229="Déplacement",N229="Retour Chine",B229&gt;#REF!),(D229-C229)+(F229-E229)+#REF!,IF(AND(H229="Déplacement",((D229-C229)+(F229-E229))&lt;I229),I229,IF(AND(H229="Déplacement",N229="Retour Chine",B229&lt;#REF!),(D229-C229)+(F229-E229)+#REF!,(D229-C229)+(F229-E229))))))))))))</f>
        <v>#REF!</v>
      </c>
      <c r="K229" s="153" t="e">
        <f>IF(L229&gt;0,#REF!-L229,0)</f>
        <v>#REF!</v>
      </c>
      <c r="L229" s="154" t="e">
        <f>IF(OR(H229="Recup"),#REF!-J229,#REF!)</f>
        <v>#REF!</v>
      </c>
      <c r="M229" s="199"/>
      <c r="N229" s="200"/>
      <c r="O229" s="149" t="e">
        <f t="shared" si="19"/>
        <v>#REF!</v>
      </c>
      <c r="P229" s="150" t="str">
        <f t="shared" si="20"/>
        <v/>
      </c>
      <c r="Q229" s="361"/>
      <c r="R229" s="381"/>
      <c r="S229" s="201"/>
      <c r="T229" s="397"/>
      <c r="U229" s="386"/>
      <c r="V229" s="104">
        <v>0.5</v>
      </c>
      <c r="W229" s="98" t="e">
        <f>IF((Y228-43)&lt;0,0,(Y228-43))</f>
        <v>#REF!</v>
      </c>
      <c r="X229" s="105" t="s">
        <v>54</v>
      </c>
      <c r="Y229" s="106" t="e">
        <f>(Y228-Y227)-J233*24</f>
        <v>#REF!</v>
      </c>
      <c r="Z229" s="107" t="s">
        <v>55</v>
      </c>
      <c r="AA229" s="41"/>
      <c r="AB229" s="395"/>
      <c r="AC229" s="393"/>
    </row>
    <row r="230" spans="1:29" ht="15.75" hidden="1" thickBot="1" x14ac:dyDescent="0.3">
      <c r="A230" s="143" t="s">
        <v>56</v>
      </c>
      <c r="B230" s="144">
        <v>43307</v>
      </c>
      <c r="C230" s="195"/>
      <c r="D230" s="196"/>
      <c r="E230" s="196"/>
      <c r="F230" s="197"/>
      <c r="G230" s="378"/>
      <c r="H230" s="202" t="s">
        <v>44</v>
      </c>
      <c r="I230" s="146" t="e">
        <f>IF(H230="Normal",#REF!,IF(H230="Recup",#REF!,IF(H230="CP journée",#REF!,IF(H230="Enceinte",#REF!,IF(H230="temps partiel",#REF!,IF(H230="Sans solde",#REF!,IF(H230="Arrêt",#REF!,IF(H230="CP matin",#REF!,IF(H230="Déplacement",#REF!,IF(H230="CP Après-midi",#REF!,IF(H230="Férié",#REF!,IF(H230="Maternité",#REF!,0))))))))))))</f>
        <v>#REF!</v>
      </c>
      <c r="J230" s="145" t="e">
        <f>IF(H230="Demi CP",I230,IF(AND(H230="Déplacement",N230="Arrivée Chine",B230&gt;=#REF!,B230&lt;=#REF!),(D230-C230)+(F230-E230)-#REF!,IF(AND(H230="Déplacement",N230="Arrivée Chine",B230&gt;#REF!,B230&lt;#REF!),(D230-C230)+(F230-E230)-#REF!,IF(AND(H230="Déplacement",N230="Arrivée Chine",B230&gt;#REF!),(D230-C230)+(F230-E230)-#REF!,IF(AND(H230="Déplacement",((D230-C230)+(F230-E230))&lt;I230),I230,IF(AND(H230="Déplacement",N230="Arrivée Chine",B230&lt;#REF!),(D230-C230)+(F230-E230)-#REF!,IF(AND(H230="Déplacement",N230="Retour Chine",B230&gt;=#REF!,B230&lt;=#REF!),(D230-C230)+(F230-E230)+#REF!,IF(AND(H230="Déplacement",N230="Retour Chine",B230&gt;#REF!,B230&lt;#REF!),(D230-C230)+(F230-E230)+#REF!,IF(AND(H230="Déplacement",N230="Retour Chine",B230&gt;#REF!),(D230-C230)+(F230-E230)+#REF!,IF(AND(H230="Déplacement",((D230-C230)+(F230-E230))&lt;I230),I230,IF(AND(H230="Déplacement",N230="Retour Chine",B230&lt;#REF!),(D230-C230)+(F230-E230)+#REF!,(D230-C230)+(F230-E230))))))))))))</f>
        <v>#REF!</v>
      </c>
      <c r="K230" s="156" t="e">
        <f>IF(L230&gt;0,#REF!-L230,0)</f>
        <v>#REF!</v>
      </c>
      <c r="L230" s="157" t="e">
        <f>IF(OR(H230="Recup"),#REF!-J230,#REF!)</f>
        <v>#REF!</v>
      </c>
      <c r="M230" s="199"/>
      <c r="N230" s="200"/>
      <c r="O230" s="149" t="e">
        <f t="shared" si="19"/>
        <v>#REF!</v>
      </c>
      <c r="P230" s="150" t="str">
        <f t="shared" si="20"/>
        <v/>
      </c>
      <c r="Q230" s="361"/>
      <c r="R230" s="381"/>
      <c r="S230" s="201"/>
      <c r="T230" s="397"/>
      <c r="U230" s="386"/>
      <c r="V230" s="110">
        <v>1</v>
      </c>
      <c r="W230" s="98" t="e">
        <f>IF(M233="",J233*24,0)</f>
        <v>#REF!</v>
      </c>
      <c r="X230" s="111" t="s">
        <v>57</v>
      </c>
      <c r="Y230" s="112">
        <f>COUNTIF(H227:H231,"Arrêt")</f>
        <v>0</v>
      </c>
      <c r="Z230" s="107">
        <f>COUNTIF(H227:H231,"Férié")</f>
        <v>0</v>
      </c>
      <c r="AA230" s="41"/>
      <c r="AB230" s="41"/>
      <c r="AC230" s="41"/>
    </row>
    <row r="231" spans="1:29" ht="15.75" hidden="1" thickBot="1" x14ac:dyDescent="0.3">
      <c r="A231" s="143" t="s">
        <v>58</v>
      </c>
      <c r="B231" s="144">
        <v>43308</v>
      </c>
      <c r="C231" s="195"/>
      <c r="D231" s="196"/>
      <c r="E231" s="196"/>
      <c r="F231" s="197"/>
      <c r="G231" s="378"/>
      <c r="H231" s="198" t="s">
        <v>44</v>
      </c>
      <c r="I231" s="146" t="e">
        <f>IF(H231="Normal",#REF!,IF(H231="Recup",#REF!,IF(H231="CP journée",#REF!,IF(H231="Enceinte",#REF!,IF(H231="temps partiel",#REF!,IF(H231="Sans solde",#REF!,IF(H231="Arrêt",#REF!,IF(H231="CP matin",#REF!,IF(H231="Déplacement",#REF!,IF(H231="CP Après-midi",#REF!,IF(H231="Férié",#REF!,IF(H231="Maternité",#REF!,0))))))))))))</f>
        <v>#REF!</v>
      </c>
      <c r="J231" s="145" t="e">
        <f>IF(H231="Demi CP",I231,IF(AND(H231="Déplacement",N231="Arrivée Chine",B231&gt;=#REF!,B231&lt;=#REF!),(D231-C231)+(F231-E231)-#REF!,IF(AND(H231="Déplacement",N231="Arrivée Chine",B231&gt;#REF!,B231&lt;#REF!),(D231-C231)+(F231-E231)-#REF!,IF(AND(H231="Déplacement",N231="Arrivée Chine",B231&gt;#REF!),(D231-C231)+(F231-E231)-#REF!,IF(AND(H231="Déplacement",((D231-C231)+(F231-E231))&lt;I231),I231,IF(AND(H231="Déplacement",N231="Arrivée Chine",B231&lt;#REF!),(D231-C231)+(F231-E231)-#REF!,IF(AND(H231="Déplacement",N231="Retour Chine",B231&gt;=#REF!,B231&lt;=#REF!),(D231-C231)+(F231-E231)+#REF!,IF(AND(H231="Déplacement",N231="Retour Chine",B231&gt;#REF!,B231&lt;#REF!),(D231-C231)+(F231-E231)+#REF!,IF(AND(H231="Déplacement",N231="Retour Chine",B231&gt;#REF!),(D231-C231)+(F231-E231)+#REF!,IF(AND(H231="Déplacement",((D231-C231)+(F231-E231))&lt;I231),I231,IF(AND(H231="Déplacement",N231="Retour Chine",B231&lt;#REF!),(D231-C231)+(F231-E231)+#REF!,(D231-C231)+(F231-E231))))))))))))</f>
        <v>#REF!</v>
      </c>
      <c r="K231" s="153" t="e">
        <f>IF(L231&gt;0,#REF!-L231,0)</f>
        <v>#REF!</v>
      </c>
      <c r="L231" s="154" t="e">
        <f>IF(OR(H231="Recup"),#REF!-J231,#REF!)</f>
        <v>#REF!</v>
      </c>
      <c r="M231" s="199"/>
      <c r="N231" s="200"/>
      <c r="O231" s="149" t="e">
        <f t="shared" si="19"/>
        <v>#REF!</v>
      </c>
      <c r="P231" s="150" t="str">
        <f t="shared" si="20"/>
        <v/>
      </c>
      <c r="Q231" s="361"/>
      <c r="R231" s="381"/>
      <c r="S231" s="201"/>
      <c r="T231" s="397"/>
      <c r="U231" s="386"/>
      <c r="V231" s="113" t="s">
        <v>3</v>
      </c>
      <c r="W231" s="114" t="e">
        <f>IF(G227="Enceinte",(SUM(L227:L231))-COUNTIF(H227:H231,"Recup")*#REF!,SUM(L227:L231))</f>
        <v>#REF!</v>
      </c>
      <c r="X231" s="115" t="s">
        <v>59</v>
      </c>
      <c r="Y231" s="116">
        <f>COUNTIF(H227:H231,"sans solde")</f>
        <v>0</v>
      </c>
      <c r="Z231" s="328" t="s">
        <v>148</v>
      </c>
      <c r="AA231" s="41"/>
      <c r="AB231" s="41"/>
      <c r="AC231" s="41"/>
    </row>
    <row r="232" spans="1:29" ht="15.75" hidden="1" thickBot="1" x14ac:dyDescent="0.3">
      <c r="A232" s="143" t="s">
        <v>60</v>
      </c>
      <c r="B232" s="144">
        <v>43309</v>
      </c>
      <c r="C232" s="203"/>
      <c r="D232" s="204"/>
      <c r="E232" s="204"/>
      <c r="F232" s="205"/>
      <c r="G232" s="378"/>
      <c r="H232" s="206"/>
      <c r="I232" s="146">
        <f>IF(H232="Normal",#REF!,IF(H232="Recup",#REF!,IF(H232="CP journée",#REF!,IF(H232="Enceinte",#REF!,IF(H232="temps partiel",#REF!,IF(H232="Sans solde",#REF!,IF(H232="Arrêt",#REF!,IF(H232="CP matin",#REF!,IF(H232="Déplacement",#REF!,IF(H232="CP Après-midi",#REF!,IF(H232="Férié",#REF!,IF(H232="Maternité",#REF!,0))))))))))))</f>
        <v>0</v>
      </c>
      <c r="J232" s="145" t="e">
        <f>IF(H232="Demi CP",I232,IF(AND(H232="Déplacement",N232="Arrivée Chine",B232&gt;=#REF!,B232&lt;=#REF!),(D232-C232)+(F232-E232)-#REF!,IF(AND(H232="Déplacement",N232="Arrivée Chine",B232&gt;#REF!,B232&lt;#REF!),(D232-C232)+(F232-E232)-#REF!,IF(AND(H232="Déplacement",N232="Arrivée Chine",B232&gt;#REF!),(D232-C232)+(F232-E232)-#REF!,IF(AND(H232="Déplacement",((D232-C232)+(F232-E232))&lt;I232),I232,IF(AND(H232="Déplacement",N232="Arrivée Chine",B232&lt;#REF!),(D232-C232)+(F232-E232)-#REF!,IF(AND(H232="Déplacement",N232="Retour Chine",B232&gt;=#REF!,B232&lt;=#REF!),(D232-C232)+(F232-E232)+#REF!,IF(AND(H232="Déplacement",N232="Retour Chine",B232&gt;#REF!,B232&lt;#REF!),(D232-C232)+(F232-E232)+#REF!,IF(AND(H232="Déplacement",N232="Retour Chine",B232&gt;#REF!),(D232-C232)+(F232-E232)+#REF!,IF(AND(H232="Déplacement",((D232-C232)+(F232-E232))&lt;I232),I232,IF(AND(H232="Déplacement",N232="Retour Chine",B232&lt;#REF!),(D232-C232)+(F232-E232)+#REF!,(D232-C232)+(F232-E232))))))))))))</f>
        <v>#REF!</v>
      </c>
      <c r="K232" s="161" t="e">
        <f>IF(L232&gt;0,#REF!-L232,0)</f>
        <v>#REF!</v>
      </c>
      <c r="L232" s="162" t="e">
        <f>IF(OR(H232="Recup"),#REF!-J232,#REF!)</f>
        <v>#REF!</v>
      </c>
      <c r="M232" s="199"/>
      <c r="N232" s="200"/>
      <c r="O232" s="149" t="e">
        <f t="shared" si="19"/>
        <v>#REF!</v>
      </c>
      <c r="P232" s="150" t="str">
        <f t="shared" si="20"/>
        <v/>
      </c>
      <c r="Q232" s="361"/>
      <c r="R232" s="381"/>
      <c r="S232" s="201"/>
      <c r="T232" s="397"/>
      <c r="U232" s="386"/>
      <c r="V232" s="119" t="s">
        <v>61</v>
      </c>
      <c r="W232" s="120" t="e">
        <f>IF(AND(G227="Temps partiel",Y229&gt;0),Y229-W233-W229-W230,0)</f>
        <v>#REF!</v>
      </c>
      <c r="X232" s="121" t="s">
        <v>62</v>
      </c>
      <c r="Y232" s="122">
        <f>COUNTIF(H227:H231,"CP journée")+(COUNTIF(H227:H231,"CP matin"))/2+(COUNTIF(H227:H231,"CP Après-midi"))/2</f>
        <v>0</v>
      </c>
      <c r="Z232" s="329"/>
      <c r="AA232" s="41"/>
      <c r="AB232" s="41"/>
      <c r="AC232" s="41"/>
    </row>
    <row r="233" spans="1:29" ht="15.75" hidden="1" thickBot="1" x14ac:dyDescent="0.3">
      <c r="A233" s="164" t="s">
        <v>64</v>
      </c>
      <c r="B233" s="165">
        <v>43310</v>
      </c>
      <c r="C233" s="207"/>
      <c r="D233" s="208"/>
      <c r="E233" s="208"/>
      <c r="F233" s="209"/>
      <c r="G233" s="379"/>
      <c r="H233" s="210"/>
      <c r="I233" s="166">
        <f>IF(H233="Normal",#REF!,IF(H233="Recup",#REF!,IF(H233="CP journée",#REF!,IF(H233="Enceinte",#REF!,IF(H233="temps partiel",#REF!,IF(H233="Sans solde",#REF!,IF(H233="Arrêt",#REF!,IF(H233="CP matin",#REF!,IF(H233="Déplacement",#REF!,IF(H233="CP Après-midi",#REF!,IF(H233="Férié",#REF!,IF(H233="Maternité",#REF!,0))))))))))))</f>
        <v>0</v>
      </c>
      <c r="J233" s="167" t="e">
        <f>IF(H233="Demi CP",I233,IF(AND(H233="Déplacement",N233="Arrivée Chine",B233&gt;=#REF!,B233&lt;=#REF!),(D233-C233)+(F233-E233)-#REF!,IF(AND(H233="Déplacement",N233="Arrivée Chine",B233&gt;#REF!,B233&lt;#REF!),(D233-C233)+(F233-E233)-#REF!,IF(AND(H233="Déplacement",N233="Arrivée Chine",B233&gt;#REF!),(D233-C233)+(F233-E233)-#REF!,IF(AND(H233="Déplacement",((D233-C233)+(F233-E233))&lt;I233),I233,IF(AND(H233="Déplacement",N233="Arrivée Chine",B233&lt;#REF!),(D233-C233)+(F233-E233)-#REF!,IF(AND(H233="Déplacement",N233="Retour Chine",B233&gt;=#REF!,B233&lt;=#REF!),(D233-C233)+(F233-E233)+#REF!,IF(AND(H233="Déplacement",N233="Retour Chine",B233&gt;#REF!,B233&lt;#REF!),(D233-C233)+(F233-E233)+#REF!,IF(AND(H233="Déplacement",N233="Retour Chine",B233&gt;#REF!),(D233-C233)+(F233-E233)+#REF!,IF(AND(H233="Déplacement",((D233-C233)+(F233-E233))&lt;I233),I233,IF(AND(H233="Déplacement",N233="Retour Chine",B233&lt;#REF!),(D233-C233)+(F233-E233)+#REF!,(D233-C233)+(F233-E233))))))))))))</f>
        <v>#REF!</v>
      </c>
      <c r="K233" s="168" t="e">
        <f>IF(L233&gt;0,#REF!-L233,0)</f>
        <v>#REF!</v>
      </c>
      <c r="L233" s="169" t="e">
        <f>IF(OR(H233="Recup"),#REF!-J233,#REF!)</f>
        <v>#REF!</v>
      </c>
      <c r="M233" s="211"/>
      <c r="N233" s="212"/>
      <c r="O233" s="170" t="e">
        <f t="shared" si="19"/>
        <v>#REF!</v>
      </c>
      <c r="P233" s="171" t="str">
        <f t="shared" si="20"/>
        <v/>
      </c>
      <c r="Q233" s="362"/>
      <c r="R233" s="382"/>
      <c r="S233" s="213"/>
      <c r="T233" s="397"/>
      <c r="U233" s="387"/>
      <c r="V233" s="129" t="s">
        <v>65</v>
      </c>
      <c r="W233" s="130" t="e">
        <f>IF(AND(G227="Temps partiel",Y229&gt;3),Y229-3-W229-W230,0)</f>
        <v>#REF!</v>
      </c>
      <c r="X233" s="131" t="s">
        <v>66</v>
      </c>
      <c r="Y233" s="132" t="e">
        <f>W227+(W228*1.25)+(W229*1.5)+(W230*2)+(W232*1.1)+(W233*1.25)</f>
        <v>#REF!</v>
      </c>
      <c r="Z233" s="294" t="e">
        <f>IF(SUM(J227:J233)*24-SUM(I227:I233)*24&lt;0,(SUM(J227:J233)*24-SUM(I227:I233)*24),0)</f>
        <v>#REF!</v>
      </c>
      <c r="AA233" s="41"/>
      <c r="AB233" s="41"/>
      <c r="AC233" s="41"/>
    </row>
    <row r="234" spans="1:29" ht="45.75" hidden="1" thickBot="1" x14ac:dyDescent="0.3">
      <c r="A234" s="133" t="s">
        <v>43</v>
      </c>
      <c r="B234" s="134">
        <v>43311</v>
      </c>
      <c r="C234" s="188"/>
      <c r="D234" s="189"/>
      <c r="E234" s="189"/>
      <c r="F234" s="190"/>
      <c r="G234" s="377"/>
      <c r="H234" s="191" t="s">
        <v>44</v>
      </c>
      <c r="I234" s="136" t="e">
        <f>IF(H234="Normal",#REF!,IF(H234="Recup",#REF!,IF(H234="CP journée",#REF!,IF(H234="Enceinte",#REF!,IF(H234="temps partiel",#REF!,IF(H234="Sans solde",#REF!,IF(H234="Arrêt",#REF!,IF(H234="CP matin",#REF!,IF(H234="Déplacement",#REF!,IF(H234="CP Après-midi",#REF!,IF(H234="Férié",#REF!,IF(H234="Maternité",#REF!,0))))))))))))</f>
        <v>#REF!</v>
      </c>
      <c r="J234" s="135" t="e">
        <f>IF(H234="Demi CP",I234,IF(AND(H234="Déplacement",N234="Arrivée Chine",B234&gt;=#REF!,B234&lt;=#REF!),(D234-C234)+(F234-E234)-#REF!,IF(AND(H234="Déplacement",N234="Arrivée Chine",B234&gt;#REF!,B234&lt;#REF!),(D234-C234)+(F234-E234)-#REF!,IF(AND(H234="Déplacement",N234="Arrivée Chine",B234&gt;#REF!),(D234-C234)+(F234-E234)-#REF!,IF(AND(H234="Déplacement",((D234-C234)+(F234-E234))&lt;I234),I234,IF(AND(H234="Déplacement",N234="Arrivée Chine",B234&lt;#REF!),(D234-C234)+(F234-E234)-#REF!,IF(AND(H234="Déplacement",N234="Retour Chine",B234&gt;=#REF!,B234&lt;=#REF!),(D234-C234)+(F234-E234)+#REF!,IF(AND(H234="Déplacement",N234="Retour Chine",B234&gt;#REF!,B234&lt;#REF!),(D234-C234)+(F234-E234)+#REF!,IF(AND(H234="Déplacement",N234="Retour Chine",B234&gt;#REF!),(D234-C234)+(F234-E234)+#REF!,IF(AND(H234="Déplacement",((D234-C234)+(F234-E234))&lt;I234),I234,IF(AND(H234="Déplacement",N234="Retour Chine",B234&lt;#REF!),(D234-C234)+(F234-E234)+#REF!,(D234-C234)+(F234-E234))))))))))))</f>
        <v>#REF!</v>
      </c>
      <c r="K234" s="137" t="e">
        <f>IF(L234&gt;0,#REF!-L234,0)</f>
        <v>#REF!</v>
      </c>
      <c r="L234" s="138" t="e">
        <f>IF(OR(H234="Recup"),#REF!-J234,#REF!)</f>
        <v>#REF!</v>
      </c>
      <c r="M234" s="192"/>
      <c r="N234" s="193"/>
      <c r="O234" s="139" t="e">
        <f t="shared" si="19"/>
        <v>#REF!</v>
      </c>
      <c r="P234" s="140" t="str">
        <f t="shared" si="20"/>
        <v/>
      </c>
      <c r="Q234" s="360" t="s">
        <v>45</v>
      </c>
      <c r="R234" s="380" t="s">
        <v>46</v>
      </c>
      <c r="S234" s="194"/>
      <c r="T234" s="396" t="s">
        <v>109</v>
      </c>
      <c r="U234" s="385" t="s">
        <v>110</v>
      </c>
      <c r="V234" s="86" t="s">
        <v>49</v>
      </c>
      <c r="W234" s="87" t="e">
        <f>IF(AND(G234="",(Y236)&gt;0),Y236-W235-W236,IF(AND(G234="Enceinte",(Y236)&gt;0),Y236-W235-W236,0))</f>
        <v>#REF!</v>
      </c>
      <c r="X234" s="88" t="s">
        <v>34</v>
      </c>
      <c r="Y234" s="89" t="e">
        <f>(SUM(I234:I238)*24+SUM(K234:K238)*24)</f>
        <v>#REF!</v>
      </c>
      <c r="Z234" s="90" t="s">
        <v>50</v>
      </c>
      <c r="AA234" s="41"/>
      <c r="AB234" s="41"/>
      <c r="AC234" s="41"/>
    </row>
    <row r="235" spans="1:29" ht="15.75" hidden="1" thickBot="1" x14ac:dyDescent="0.3">
      <c r="A235" s="143" t="s">
        <v>51</v>
      </c>
      <c r="B235" s="144">
        <v>43312</v>
      </c>
      <c r="C235" s="195"/>
      <c r="D235" s="196"/>
      <c r="E235" s="196"/>
      <c r="F235" s="197"/>
      <c r="G235" s="378"/>
      <c r="H235" s="198" t="s">
        <v>44</v>
      </c>
      <c r="I235" s="146" t="e">
        <f>IF(H235="Normal",#REF!,IF(H235="Recup",#REF!,IF(H235="CP journée",#REF!,IF(H235="Enceinte",#REF!,IF(H235="temps partiel",#REF!,IF(H235="Sans solde",#REF!,IF(H235="Arrêt",#REF!,IF(H235="CP matin",#REF!,IF(H235="Déplacement",#REF!,IF(H235="CP Après-midi",#REF!,IF(H235="Férié",#REF!,IF(H235="Maternité",#REF!,0))))))))))))</f>
        <v>#REF!</v>
      </c>
      <c r="J235" s="145" t="e">
        <f>IF(H235="Demi CP",I235,IF(AND(H235="Déplacement",N235="Arrivée Chine",B235&gt;=#REF!,B235&lt;=#REF!),(D235-C235)+(F235-E235)-#REF!,IF(AND(H235="Déplacement",N235="Arrivée Chine",B235&gt;#REF!,B235&lt;#REF!),(D235-C235)+(F235-E235)-#REF!,IF(AND(H235="Déplacement",N235="Arrivée Chine",B235&gt;#REF!),(D235-C235)+(F235-E235)-#REF!,IF(AND(H235="Déplacement",((D235-C235)+(F235-E235))&lt;I235),I235,IF(AND(H235="Déplacement",N235="Arrivée Chine",B235&lt;#REF!),(D235-C235)+(F235-E235)-#REF!,IF(AND(H235="Déplacement",N235="Retour Chine",B235&gt;=#REF!,B235&lt;=#REF!),(D235-C235)+(F235-E235)+#REF!,IF(AND(H235="Déplacement",N235="Retour Chine",B235&gt;#REF!,B235&lt;#REF!),(D235-C235)+(F235-E235)+#REF!,IF(AND(H235="Déplacement",N235="Retour Chine",B235&gt;#REF!),(D235-C235)+(F235-E235)+#REF!,IF(AND(H235="Déplacement",((D235-C235)+(F235-E235))&lt;I235),I235,IF(AND(H235="Déplacement",N235="Retour Chine",B235&lt;#REF!),(D235-C235)+(F235-E235)+#REF!,(D235-C235)+(F235-E235))))))))))))</f>
        <v>#REF!</v>
      </c>
      <c r="K235" s="147" t="e">
        <f>IF(L235&gt;0,#REF!-L235,0)</f>
        <v>#REF!</v>
      </c>
      <c r="L235" s="148" t="e">
        <f>IF(OR(H235="Recup"),#REF!-J235,#REF!)</f>
        <v>#REF!</v>
      </c>
      <c r="M235" s="199"/>
      <c r="N235" s="200"/>
      <c r="O235" s="149" t="e">
        <f t="shared" si="19"/>
        <v>#REF!</v>
      </c>
      <c r="P235" s="150" t="str">
        <f t="shared" si="20"/>
        <v/>
      </c>
      <c r="Q235" s="361"/>
      <c r="R235" s="381"/>
      <c r="S235" s="201"/>
      <c r="T235" s="397"/>
      <c r="U235" s="386"/>
      <c r="V235" s="97" t="s">
        <v>52</v>
      </c>
      <c r="W235" s="98" t="e">
        <f>IF(AND(G234="",(Y235-35)&gt;0),(Y235-35-W236-W237),IF(AND(G234="Enceinte",(Y235-35)&gt;0),(Y235-35-W236-W237),0))</f>
        <v>#REF!</v>
      </c>
      <c r="X235" s="99" t="s">
        <v>35</v>
      </c>
      <c r="Y235" s="100" t="e">
        <f>(SUM(J234:J240))*24-(SUM(O234:O240))*24</f>
        <v>#REF!</v>
      </c>
      <c r="Z235" s="101">
        <f>SUM(P234:P240)</f>
        <v>0</v>
      </c>
      <c r="AA235" s="41"/>
      <c r="AB235" s="41"/>
      <c r="AC235" s="41"/>
    </row>
    <row r="236" spans="1:29" ht="15.75" hidden="1" thickBot="1" x14ac:dyDescent="0.3">
      <c r="A236" s="143" t="s">
        <v>53</v>
      </c>
      <c r="B236" s="144">
        <v>43313</v>
      </c>
      <c r="C236" s="195"/>
      <c r="D236" s="196"/>
      <c r="E236" s="196"/>
      <c r="F236" s="197"/>
      <c r="G236" s="378"/>
      <c r="H236" s="198" t="s">
        <v>44</v>
      </c>
      <c r="I236" s="146" t="e">
        <f>IF(H236="Normal",#REF!,IF(H236="Recup",#REF!,IF(H236="CP journée",#REF!,IF(H236="Enceinte",#REF!,IF(H236="temps partiel",#REF!,IF(H236="Sans solde",#REF!,IF(H236="Arrêt",#REF!,IF(H236="CP matin",#REF!,IF(H236="Déplacement",#REF!,IF(H236="CP Après-midi",#REF!,IF(H236="Férié",#REF!,IF(H236="Maternité",#REF!,0))))))))))))</f>
        <v>#REF!</v>
      </c>
      <c r="J236" s="145" t="e">
        <f>IF(H236="Demi CP",I236,IF(AND(H236="Déplacement",N236="Arrivée Chine",B236&gt;=#REF!,B236&lt;=#REF!),(D236-C236)+(F236-E236)-#REF!,IF(AND(H236="Déplacement",N236="Arrivée Chine",B236&gt;#REF!,B236&lt;#REF!),(D236-C236)+(F236-E236)-#REF!,IF(AND(H236="Déplacement",N236="Arrivée Chine",B236&gt;#REF!),(D236-C236)+(F236-E236)-#REF!,IF(AND(H236="Déplacement",((D236-C236)+(F236-E236))&lt;I236),I236,IF(AND(H236="Déplacement",N236="Arrivée Chine",B236&lt;#REF!),(D236-C236)+(F236-E236)-#REF!,IF(AND(H236="Déplacement",N236="Retour Chine",B236&gt;=#REF!,B236&lt;=#REF!),(D236-C236)+(F236-E236)+#REF!,IF(AND(H236="Déplacement",N236="Retour Chine",B236&gt;#REF!,B236&lt;#REF!),(D236-C236)+(F236-E236)+#REF!,IF(AND(H236="Déplacement",N236="Retour Chine",B236&gt;#REF!),(D236-C236)+(F236-E236)+#REF!,IF(AND(H236="Déplacement",((D236-C236)+(F236-E236))&lt;I236),I236,IF(AND(H236="Déplacement",N236="Retour Chine",B236&lt;#REF!),(D236-C236)+(F236-E236)+#REF!,(D236-C236)+(F236-E236))))))))))))</f>
        <v>#REF!</v>
      </c>
      <c r="K236" s="153" t="e">
        <f>IF(L236&gt;0,#REF!-L236,0)</f>
        <v>#REF!</v>
      </c>
      <c r="L236" s="154" t="e">
        <f>IF(OR(H236="Recup"),#REF!-J236,#REF!)</f>
        <v>#REF!</v>
      </c>
      <c r="M236" s="199"/>
      <c r="N236" s="200"/>
      <c r="O236" s="149" t="e">
        <f t="shared" si="19"/>
        <v>#REF!</v>
      </c>
      <c r="P236" s="150" t="str">
        <f t="shared" si="20"/>
        <v/>
      </c>
      <c r="Q236" s="361"/>
      <c r="R236" s="381"/>
      <c r="S236" s="201"/>
      <c r="T236" s="397"/>
      <c r="U236" s="386"/>
      <c r="V236" s="104">
        <v>0.5</v>
      </c>
      <c r="W236" s="98" t="e">
        <f>IF((Y235-43)&lt;0,0,(Y235-43))</f>
        <v>#REF!</v>
      </c>
      <c r="X236" s="105" t="s">
        <v>54</v>
      </c>
      <c r="Y236" s="106" t="e">
        <f>(Y235-Y234)-J240*24</f>
        <v>#REF!</v>
      </c>
      <c r="Z236" s="107" t="s">
        <v>55</v>
      </c>
      <c r="AA236" s="41"/>
      <c r="AB236" s="41"/>
      <c r="AC236" s="41"/>
    </row>
    <row r="237" spans="1:29" ht="15.75" hidden="1" thickBot="1" x14ac:dyDescent="0.3">
      <c r="A237" s="143" t="s">
        <v>56</v>
      </c>
      <c r="B237" s="144">
        <v>43314</v>
      </c>
      <c r="C237" s="195"/>
      <c r="D237" s="196"/>
      <c r="E237" s="196"/>
      <c r="F237" s="197"/>
      <c r="G237" s="378"/>
      <c r="H237" s="202" t="s">
        <v>44</v>
      </c>
      <c r="I237" s="146" t="e">
        <f>IF(H237="Normal",#REF!,IF(H237="Recup",#REF!,IF(H237="CP journée",#REF!,IF(H237="Enceinte",#REF!,IF(H237="temps partiel",#REF!,IF(H237="Sans solde",#REF!,IF(H237="Arrêt",#REF!,IF(H237="CP matin",#REF!,IF(H237="Déplacement",#REF!,IF(H237="CP Après-midi",#REF!,IF(H237="Férié",#REF!,IF(H237="Maternité",#REF!,0))))))))))))</f>
        <v>#REF!</v>
      </c>
      <c r="J237" s="145" t="e">
        <f>IF(H237="Demi CP",I237,IF(AND(H237="Déplacement",N237="Arrivée Chine",B237&gt;=#REF!,B237&lt;=#REF!),(D237-C237)+(F237-E237)-#REF!,IF(AND(H237="Déplacement",N237="Arrivée Chine",B237&gt;#REF!,B237&lt;#REF!),(D237-C237)+(F237-E237)-#REF!,IF(AND(H237="Déplacement",N237="Arrivée Chine",B237&gt;#REF!),(D237-C237)+(F237-E237)-#REF!,IF(AND(H237="Déplacement",((D237-C237)+(F237-E237))&lt;I237),I237,IF(AND(H237="Déplacement",N237="Arrivée Chine",B237&lt;#REF!),(D237-C237)+(F237-E237)-#REF!,IF(AND(H237="Déplacement",N237="Retour Chine",B237&gt;=#REF!,B237&lt;=#REF!),(D237-C237)+(F237-E237)+#REF!,IF(AND(H237="Déplacement",N237="Retour Chine",B237&gt;#REF!,B237&lt;#REF!),(D237-C237)+(F237-E237)+#REF!,IF(AND(H237="Déplacement",N237="Retour Chine",B237&gt;#REF!),(D237-C237)+(F237-E237)+#REF!,IF(AND(H237="Déplacement",((D237-C237)+(F237-E237))&lt;I237),I237,IF(AND(H237="Déplacement",N237="Retour Chine",B237&lt;#REF!),(D237-C237)+(F237-E237)+#REF!,(D237-C237)+(F237-E237))))))))))))</f>
        <v>#REF!</v>
      </c>
      <c r="K237" s="156" t="e">
        <f>IF(L237&gt;0,#REF!-L237,0)</f>
        <v>#REF!</v>
      </c>
      <c r="L237" s="157" t="e">
        <f>IF(OR(H237="Recup"),#REF!-J237,#REF!)</f>
        <v>#REF!</v>
      </c>
      <c r="M237" s="199"/>
      <c r="N237" s="200"/>
      <c r="O237" s="149" t="e">
        <f t="shared" si="19"/>
        <v>#REF!</v>
      </c>
      <c r="P237" s="150" t="str">
        <f t="shared" si="20"/>
        <v/>
      </c>
      <c r="Q237" s="361"/>
      <c r="R237" s="381"/>
      <c r="S237" s="201"/>
      <c r="T237" s="397"/>
      <c r="U237" s="386"/>
      <c r="V237" s="110">
        <v>1</v>
      </c>
      <c r="W237" s="98" t="e">
        <f>IF(M240="",J240*24,0)</f>
        <v>#REF!</v>
      </c>
      <c r="X237" s="111" t="s">
        <v>57</v>
      </c>
      <c r="Y237" s="112">
        <f>COUNTIF(H234:H238,"Arrêt")</f>
        <v>0</v>
      </c>
      <c r="Z237" s="107">
        <f>COUNTIF(H234:H238,"Férié")</f>
        <v>0</v>
      </c>
      <c r="AA237" s="41"/>
      <c r="AB237" s="41"/>
      <c r="AC237" s="41"/>
    </row>
    <row r="238" spans="1:29" ht="15.75" hidden="1" thickBot="1" x14ac:dyDescent="0.3">
      <c r="A238" s="143" t="s">
        <v>58</v>
      </c>
      <c r="B238" s="144">
        <v>43315</v>
      </c>
      <c r="C238" s="195"/>
      <c r="D238" s="196"/>
      <c r="E238" s="196"/>
      <c r="F238" s="197"/>
      <c r="G238" s="378"/>
      <c r="H238" s="198" t="s">
        <v>44</v>
      </c>
      <c r="I238" s="146" t="e">
        <f>IF(H238="Normal",#REF!,IF(H238="Recup",#REF!,IF(H238="CP journée",#REF!,IF(H238="Enceinte",#REF!,IF(H238="temps partiel",#REF!,IF(H238="Sans solde",#REF!,IF(H238="Arrêt",#REF!,IF(H238="CP matin",#REF!,IF(H238="Déplacement",#REF!,IF(H238="CP Après-midi",#REF!,IF(H238="Férié",#REF!,IF(H238="Maternité",#REF!,0))))))))))))</f>
        <v>#REF!</v>
      </c>
      <c r="J238" s="145" t="e">
        <f>IF(H238="Demi CP",I238,IF(AND(H238="Déplacement",N238="Arrivée Chine",B238&gt;=#REF!,B238&lt;=#REF!),(D238-C238)+(F238-E238)-#REF!,IF(AND(H238="Déplacement",N238="Arrivée Chine",B238&gt;#REF!,B238&lt;#REF!),(D238-C238)+(F238-E238)-#REF!,IF(AND(H238="Déplacement",N238="Arrivée Chine",B238&gt;#REF!),(D238-C238)+(F238-E238)-#REF!,IF(AND(H238="Déplacement",((D238-C238)+(F238-E238))&lt;I238),I238,IF(AND(H238="Déplacement",N238="Arrivée Chine",B238&lt;#REF!),(D238-C238)+(F238-E238)-#REF!,IF(AND(H238="Déplacement",N238="Retour Chine",B238&gt;=#REF!,B238&lt;=#REF!),(D238-C238)+(F238-E238)+#REF!,IF(AND(H238="Déplacement",N238="Retour Chine",B238&gt;#REF!,B238&lt;#REF!),(D238-C238)+(F238-E238)+#REF!,IF(AND(H238="Déplacement",N238="Retour Chine",B238&gt;#REF!),(D238-C238)+(F238-E238)+#REF!,IF(AND(H238="Déplacement",((D238-C238)+(F238-E238))&lt;I238),I238,IF(AND(H238="Déplacement",N238="Retour Chine",B238&lt;#REF!),(D238-C238)+(F238-E238)+#REF!,(D238-C238)+(F238-E238))))))))))))</f>
        <v>#REF!</v>
      </c>
      <c r="K238" s="153" t="e">
        <f>IF(L238&gt;0,#REF!-L238,0)</f>
        <v>#REF!</v>
      </c>
      <c r="L238" s="154" t="e">
        <f>IF(OR(H238="Recup"),#REF!-J238,#REF!)</f>
        <v>#REF!</v>
      </c>
      <c r="M238" s="199"/>
      <c r="N238" s="200"/>
      <c r="O238" s="149" t="e">
        <f t="shared" si="19"/>
        <v>#REF!</v>
      </c>
      <c r="P238" s="150" t="str">
        <f t="shared" si="20"/>
        <v/>
      </c>
      <c r="Q238" s="361"/>
      <c r="R238" s="381"/>
      <c r="S238" s="201"/>
      <c r="T238" s="397"/>
      <c r="U238" s="386"/>
      <c r="V238" s="113" t="s">
        <v>3</v>
      </c>
      <c r="W238" s="114" t="e">
        <f>IF(G234="Enceinte",(SUM(L234:L238))-COUNTIF(H234:H238,"Recup")*#REF!,SUM(L234:L238))</f>
        <v>#REF!</v>
      </c>
      <c r="X238" s="115" t="s">
        <v>59</v>
      </c>
      <c r="Y238" s="116">
        <f>COUNTIF(H234:H238,"sans solde")</f>
        <v>0</v>
      </c>
      <c r="Z238" s="328" t="s">
        <v>148</v>
      </c>
      <c r="AA238" s="41"/>
      <c r="AB238" s="41"/>
      <c r="AC238" s="41"/>
    </row>
    <row r="239" spans="1:29" ht="15.75" hidden="1" thickBot="1" x14ac:dyDescent="0.3">
      <c r="A239" s="143" t="s">
        <v>60</v>
      </c>
      <c r="B239" s="144">
        <v>43316</v>
      </c>
      <c r="C239" s="203"/>
      <c r="D239" s="204"/>
      <c r="E239" s="204"/>
      <c r="F239" s="205"/>
      <c r="G239" s="378"/>
      <c r="H239" s="206"/>
      <c r="I239" s="146">
        <f>IF(H239="Normal",#REF!,IF(H239="Recup",#REF!,IF(H239="CP journée",#REF!,IF(H239="Enceinte",#REF!,IF(H239="temps partiel",#REF!,IF(H239="Sans solde",#REF!,IF(H239="Arrêt",#REF!,IF(H239="CP matin",#REF!,IF(H239="Déplacement",#REF!,IF(H239="CP Après-midi",#REF!,IF(H239="Férié",#REF!,IF(H239="Maternité",#REF!,0))))))))))))</f>
        <v>0</v>
      </c>
      <c r="J239" s="145" t="e">
        <f>IF(H239="Demi CP",I239,IF(AND(H239="Déplacement",N239="Arrivée Chine",B239&gt;=#REF!,B239&lt;=#REF!),(D239-C239)+(F239-E239)-#REF!,IF(AND(H239="Déplacement",N239="Arrivée Chine",B239&gt;#REF!,B239&lt;#REF!),(D239-C239)+(F239-E239)-#REF!,IF(AND(H239="Déplacement",N239="Arrivée Chine",B239&gt;#REF!),(D239-C239)+(F239-E239)-#REF!,IF(AND(H239="Déplacement",((D239-C239)+(F239-E239))&lt;I239),I239,IF(AND(H239="Déplacement",N239="Arrivée Chine",B239&lt;#REF!),(D239-C239)+(F239-E239)-#REF!,IF(AND(H239="Déplacement",N239="Retour Chine",B239&gt;=#REF!,B239&lt;=#REF!),(D239-C239)+(F239-E239)+#REF!,IF(AND(H239="Déplacement",N239="Retour Chine",B239&gt;#REF!,B239&lt;#REF!),(D239-C239)+(F239-E239)+#REF!,IF(AND(H239="Déplacement",N239="Retour Chine",B239&gt;#REF!),(D239-C239)+(F239-E239)+#REF!,IF(AND(H239="Déplacement",((D239-C239)+(F239-E239))&lt;I239),I239,IF(AND(H239="Déplacement",N239="Retour Chine",B239&lt;#REF!),(D239-C239)+(F239-E239)+#REF!,(D239-C239)+(F239-E239))))))))))))</f>
        <v>#REF!</v>
      </c>
      <c r="K239" s="161" t="e">
        <f>IF(L239&gt;0,#REF!-L239,0)</f>
        <v>#REF!</v>
      </c>
      <c r="L239" s="162" t="e">
        <f>IF(OR(H239="Recup"),#REF!-J239,#REF!)</f>
        <v>#REF!</v>
      </c>
      <c r="M239" s="199"/>
      <c r="N239" s="200"/>
      <c r="O239" s="149" t="e">
        <f t="shared" si="19"/>
        <v>#REF!</v>
      </c>
      <c r="P239" s="150" t="str">
        <f t="shared" si="20"/>
        <v/>
      </c>
      <c r="Q239" s="361"/>
      <c r="R239" s="381"/>
      <c r="S239" s="201"/>
      <c r="T239" s="397"/>
      <c r="U239" s="386"/>
      <c r="V239" s="119" t="s">
        <v>61</v>
      </c>
      <c r="W239" s="120" t="e">
        <f>IF(AND(G234="Temps partiel",Y236&gt;0),Y236-W240-W236-W237,0)</f>
        <v>#REF!</v>
      </c>
      <c r="X239" s="121" t="s">
        <v>62</v>
      </c>
      <c r="Y239" s="122">
        <f>COUNTIF(H234:H238,"CP journée")+(COUNTIF(H234:H238,"CP matin"))/2+(COUNTIF(H234:H238,"CP Après-midi"))/2</f>
        <v>0</v>
      </c>
      <c r="Z239" s="329"/>
      <c r="AA239" s="41"/>
      <c r="AB239" s="179" t="s">
        <v>109</v>
      </c>
      <c r="AC239" s="179" t="s">
        <v>111</v>
      </c>
    </row>
    <row r="240" spans="1:29" ht="15.75" hidden="1" thickBot="1" x14ac:dyDescent="0.3">
      <c r="A240" s="164" t="s">
        <v>64</v>
      </c>
      <c r="B240" s="165">
        <v>43317</v>
      </c>
      <c r="C240" s="207"/>
      <c r="D240" s="208"/>
      <c r="E240" s="208"/>
      <c r="F240" s="209"/>
      <c r="G240" s="379"/>
      <c r="H240" s="210"/>
      <c r="I240" s="166">
        <f>IF(H240="Normal",#REF!,IF(H240="Recup",#REF!,IF(H240="CP journée",#REF!,IF(H240="Enceinte",#REF!,IF(H240="temps partiel",#REF!,IF(H240="Sans solde",#REF!,IF(H240="Arrêt",#REF!,IF(H240="CP matin",#REF!,IF(H240="Déplacement",#REF!,IF(H240="CP Après-midi",#REF!,IF(H240="Férié",#REF!,IF(H240="Maternité",#REF!,0))))))))))))</f>
        <v>0</v>
      </c>
      <c r="J240" s="167" t="e">
        <f>IF(H240="Demi CP",I240,IF(AND(H240="Déplacement",N240="Arrivée Chine",B240&gt;=#REF!,B240&lt;=#REF!),(D240-C240)+(F240-E240)-#REF!,IF(AND(H240="Déplacement",N240="Arrivée Chine",B240&gt;#REF!,B240&lt;#REF!),(D240-C240)+(F240-E240)-#REF!,IF(AND(H240="Déplacement",N240="Arrivée Chine",B240&gt;#REF!),(D240-C240)+(F240-E240)-#REF!,IF(AND(H240="Déplacement",((D240-C240)+(F240-E240))&lt;I240),I240,IF(AND(H240="Déplacement",N240="Arrivée Chine",B240&lt;#REF!),(D240-C240)+(F240-E240)-#REF!,IF(AND(H240="Déplacement",N240="Retour Chine",B240&gt;=#REF!,B240&lt;=#REF!),(D240-C240)+(F240-E240)+#REF!,IF(AND(H240="Déplacement",N240="Retour Chine",B240&gt;#REF!,B240&lt;#REF!),(D240-C240)+(F240-E240)+#REF!,IF(AND(H240="Déplacement",N240="Retour Chine",B240&gt;#REF!),(D240-C240)+(F240-E240)+#REF!,IF(AND(H240="Déplacement",((D240-C240)+(F240-E240))&lt;I240),I240,IF(AND(H240="Déplacement",N240="Retour Chine",B240&lt;#REF!),(D240-C240)+(F240-E240)+#REF!,(D240-C240)+(F240-E240))))))))))))</f>
        <v>#REF!</v>
      </c>
      <c r="K240" s="168" t="e">
        <f>IF(L240&gt;0,#REF!-L240,0)</f>
        <v>#REF!</v>
      </c>
      <c r="L240" s="169" t="e">
        <f>IF(OR(H240="Recup"),#REF!-J240,#REF!)</f>
        <v>#REF!</v>
      </c>
      <c r="M240" s="211"/>
      <c r="N240" s="212"/>
      <c r="O240" s="170" t="e">
        <f t="shared" si="19"/>
        <v>#REF!</v>
      </c>
      <c r="P240" s="171" t="str">
        <f t="shared" si="20"/>
        <v/>
      </c>
      <c r="Q240" s="362"/>
      <c r="R240" s="382"/>
      <c r="S240" s="213"/>
      <c r="T240" s="397"/>
      <c r="U240" s="387"/>
      <c r="V240" s="129" t="s">
        <v>65</v>
      </c>
      <c r="W240" s="130" t="e">
        <f>IF(AND(G234="Temps partiel",Y236&gt;3),Y236-3-W236-W237,0)</f>
        <v>#REF!</v>
      </c>
      <c r="X240" s="131" t="s">
        <v>66</v>
      </c>
      <c r="Y240" s="132" t="e">
        <f>W234+(W235*1.25)+(W236*1.5)+(W237*2)+(W239*1.1)+(W240*1.25)</f>
        <v>#REF!</v>
      </c>
      <c r="Z240" s="294" t="e">
        <f>IF(SUM(J234:J240)*24-SUM(I234:I240)*24&lt;0,(SUM(J234:J240)*24-SUM(I234:I240)*24),0)</f>
        <v>#REF!</v>
      </c>
      <c r="AA240" s="41"/>
      <c r="AB240" s="179"/>
      <c r="AC240" s="179"/>
    </row>
    <row r="241" spans="1:29" ht="45.75" hidden="1" thickBot="1" x14ac:dyDescent="0.3">
      <c r="A241" s="133" t="s">
        <v>43</v>
      </c>
      <c r="B241" s="134">
        <v>43318</v>
      </c>
      <c r="C241" s="188"/>
      <c r="D241" s="189"/>
      <c r="E241" s="189"/>
      <c r="F241" s="190"/>
      <c r="G241" s="377"/>
      <c r="H241" s="191" t="s">
        <v>44</v>
      </c>
      <c r="I241" s="136" t="e">
        <f>IF(H241="Normal",#REF!,IF(H241="Recup",#REF!,IF(H241="CP journée",#REF!,IF(H241="Enceinte",#REF!,IF(H241="temps partiel",#REF!,IF(H241="Sans solde",#REF!,IF(H241="Arrêt",#REF!,IF(H241="CP matin",#REF!,IF(H241="Déplacement",#REF!,IF(H241="CP Après-midi",#REF!,IF(H241="Férié",#REF!,IF(H241="Maternité",#REF!,0))))))))))))</f>
        <v>#REF!</v>
      </c>
      <c r="J241" s="135" t="e">
        <f>IF(H241="Demi CP",I241,IF(AND(H241="Déplacement",N241="Arrivée Chine",B241&gt;=#REF!,B241&lt;=#REF!),(D241-C241)+(F241-E241)-#REF!,IF(AND(H241="Déplacement",N241="Arrivée Chine",B241&gt;#REF!,B241&lt;#REF!),(D241-C241)+(F241-E241)-#REF!,IF(AND(H241="Déplacement",N241="Arrivée Chine",B241&gt;#REF!),(D241-C241)+(F241-E241)-#REF!,IF(AND(H241="Déplacement",((D241-C241)+(F241-E241))&lt;I241),I241,IF(AND(H241="Déplacement",N241="Arrivée Chine",B241&lt;#REF!),(D241-C241)+(F241-E241)-#REF!,IF(AND(H241="Déplacement",N241="Retour Chine",B241&gt;=#REF!,B241&lt;=#REF!),(D241-C241)+(F241-E241)+#REF!,IF(AND(H241="Déplacement",N241="Retour Chine",B241&gt;#REF!,B241&lt;#REF!),(D241-C241)+(F241-E241)+#REF!,IF(AND(H241="Déplacement",N241="Retour Chine",B241&gt;#REF!),(D241-C241)+(F241-E241)+#REF!,IF(AND(H241="Déplacement",((D241-C241)+(F241-E241))&lt;I241),I241,IF(AND(H241="Déplacement",N241="Retour Chine",B241&lt;#REF!),(D241-C241)+(F241-E241)+#REF!,(D241-C241)+(F241-E241))))))))))))</f>
        <v>#REF!</v>
      </c>
      <c r="K241" s="137" t="e">
        <f>IF(L241&gt;0,#REF!-L241,0)</f>
        <v>#REF!</v>
      </c>
      <c r="L241" s="138" t="e">
        <f>IF(OR(H241="Recup"),#REF!-J241,#REF!)</f>
        <v>#REF!</v>
      </c>
      <c r="M241" s="192"/>
      <c r="N241" s="193"/>
      <c r="O241" s="139" t="e">
        <f t="shared" si="19"/>
        <v>#REF!</v>
      </c>
      <c r="P241" s="140" t="str">
        <f t="shared" si="20"/>
        <v/>
      </c>
      <c r="Q241" s="391" t="s">
        <v>45</v>
      </c>
      <c r="R241" s="380" t="s">
        <v>46</v>
      </c>
      <c r="S241" s="194"/>
      <c r="T241" s="396" t="s">
        <v>109</v>
      </c>
      <c r="U241" s="385" t="s">
        <v>112</v>
      </c>
      <c r="V241" s="86" t="s">
        <v>49</v>
      </c>
      <c r="W241" s="87" t="e">
        <f>IF(AND(G241="",(Y243)&gt;0),Y243-W242-W243,IF(AND(G241="Enceinte",(Y243)&gt;0),Y243-W242-W243,0))</f>
        <v>#REF!</v>
      </c>
      <c r="X241" s="88" t="s">
        <v>34</v>
      </c>
      <c r="Y241" s="89" t="e">
        <f>(SUM(I241:I245)*24+SUM(K241:K245)*24)</f>
        <v>#REF!</v>
      </c>
      <c r="Z241" s="90" t="s">
        <v>50</v>
      </c>
      <c r="AA241" s="41"/>
      <c r="AB241" s="141" t="s">
        <v>49</v>
      </c>
      <c r="AC241" s="142" t="e">
        <f t="shared" ref="AC241:AC247" si="22">W234+W241+W248+W255</f>
        <v>#REF!</v>
      </c>
    </row>
    <row r="242" spans="1:29" ht="30.75" hidden="1" thickBot="1" x14ac:dyDescent="0.3">
      <c r="A242" s="143" t="s">
        <v>51</v>
      </c>
      <c r="B242" s="144">
        <v>43319</v>
      </c>
      <c r="C242" s="195"/>
      <c r="D242" s="196"/>
      <c r="E242" s="196"/>
      <c r="F242" s="197"/>
      <c r="G242" s="378"/>
      <c r="H242" s="198" t="s">
        <v>44</v>
      </c>
      <c r="I242" s="146" t="e">
        <f>IF(H242="Normal",#REF!,IF(H242="Recup",#REF!,IF(H242="CP journée",#REF!,IF(H242="Enceinte",#REF!,IF(H242="temps partiel",#REF!,IF(H242="Sans solde",#REF!,IF(H242="Arrêt",#REF!,IF(H242="CP matin",#REF!,IF(H242="Déplacement",#REF!,IF(H242="CP Après-midi",#REF!,IF(H242="Férié",#REF!,IF(H242="Maternité",#REF!,0))))))))))))</f>
        <v>#REF!</v>
      </c>
      <c r="J242" s="145" t="e">
        <f>IF(H242="Demi CP",I242,IF(AND(H242="Déplacement",N242="Arrivée Chine",B242&gt;=#REF!,B242&lt;=#REF!),(D242-C242)+(F242-E242)-#REF!,IF(AND(H242="Déplacement",N242="Arrivée Chine",B242&gt;#REF!,B242&lt;#REF!),(D242-C242)+(F242-E242)-#REF!,IF(AND(H242="Déplacement",N242="Arrivée Chine",B242&gt;#REF!),(D242-C242)+(F242-E242)-#REF!,IF(AND(H242="Déplacement",((D242-C242)+(F242-E242))&lt;I242),I242,IF(AND(H242="Déplacement",N242="Arrivée Chine",B242&lt;#REF!),(D242-C242)+(F242-E242)-#REF!,IF(AND(H242="Déplacement",N242="Retour Chine",B242&gt;=#REF!,B242&lt;=#REF!),(D242-C242)+(F242-E242)+#REF!,IF(AND(H242="Déplacement",N242="Retour Chine",B242&gt;#REF!,B242&lt;#REF!),(D242-C242)+(F242-E242)+#REF!,IF(AND(H242="Déplacement",N242="Retour Chine",B242&gt;#REF!),(D242-C242)+(F242-E242)+#REF!,IF(AND(H242="Déplacement",((D242-C242)+(F242-E242))&lt;I242),I242,IF(AND(H242="Déplacement",N242="Retour Chine",B242&lt;#REF!),(D242-C242)+(F242-E242)+#REF!,(D242-C242)+(F242-E242))))))))))))</f>
        <v>#REF!</v>
      </c>
      <c r="K242" s="147" t="e">
        <f>IF(L242&gt;0,#REF!-L242,0)</f>
        <v>#REF!</v>
      </c>
      <c r="L242" s="148" t="e">
        <f>IF(OR(H242="Recup"),#REF!-J242,#REF!)</f>
        <v>#REF!</v>
      </c>
      <c r="M242" s="199"/>
      <c r="N242" s="200"/>
      <c r="O242" s="149" t="e">
        <f t="shared" si="19"/>
        <v>#REF!</v>
      </c>
      <c r="P242" s="150" t="str">
        <f t="shared" si="20"/>
        <v/>
      </c>
      <c r="Q242" s="361"/>
      <c r="R242" s="381"/>
      <c r="S242" s="201"/>
      <c r="T242" s="397"/>
      <c r="U242" s="386"/>
      <c r="V242" s="97" t="s">
        <v>52</v>
      </c>
      <c r="W242" s="98" t="e">
        <f>IF(AND(G241="",(Y242-35)&gt;0),(Y242-35-W243-W244),IF(AND(G241="Enceinte",(Y242-35)&gt;0),(Y242-35-W243-W244),0))</f>
        <v>#REF!</v>
      </c>
      <c r="X242" s="99" t="s">
        <v>35</v>
      </c>
      <c r="Y242" s="100" t="e">
        <f>(SUM(J241:J247))*24-(SUM(O241:O247))*24</f>
        <v>#REF!</v>
      </c>
      <c r="Z242" s="101">
        <f>SUM(P241:P247)</f>
        <v>0</v>
      </c>
      <c r="AA242" s="41"/>
      <c r="AB242" s="151" t="s">
        <v>52</v>
      </c>
      <c r="AC242" s="152" t="e">
        <f t="shared" si="22"/>
        <v>#REF!</v>
      </c>
    </row>
    <row r="243" spans="1:29" ht="15.75" hidden="1" thickBot="1" x14ac:dyDescent="0.3">
      <c r="A243" s="143" t="s">
        <v>53</v>
      </c>
      <c r="B243" s="144">
        <v>43320</v>
      </c>
      <c r="C243" s="195"/>
      <c r="D243" s="196"/>
      <c r="E243" s="196"/>
      <c r="F243" s="197"/>
      <c r="G243" s="378"/>
      <c r="H243" s="198" t="s">
        <v>44</v>
      </c>
      <c r="I243" s="146" t="e">
        <f>IF(H243="Normal",#REF!,IF(H243="Recup",#REF!,IF(H243="CP journée",#REF!,IF(H243="Enceinte",#REF!,IF(H243="temps partiel",#REF!,IF(H243="Sans solde",#REF!,IF(H243="Arrêt",#REF!,IF(H243="CP matin",#REF!,IF(H243="Déplacement",#REF!,IF(H243="CP Après-midi",#REF!,IF(H243="Férié",#REF!,IF(H243="Maternité",#REF!,0))))))))))))</f>
        <v>#REF!</v>
      </c>
      <c r="J243" s="145" t="e">
        <f>IF(H243="Demi CP",I243,IF(AND(H243="Déplacement",N243="Arrivée Chine",B243&gt;=#REF!,B243&lt;=#REF!),(D243-C243)+(F243-E243)-#REF!,IF(AND(H243="Déplacement",N243="Arrivée Chine",B243&gt;#REF!,B243&lt;#REF!),(D243-C243)+(F243-E243)-#REF!,IF(AND(H243="Déplacement",N243="Arrivée Chine",B243&gt;#REF!),(D243-C243)+(F243-E243)-#REF!,IF(AND(H243="Déplacement",((D243-C243)+(F243-E243))&lt;I243),I243,IF(AND(H243="Déplacement",N243="Arrivée Chine",B243&lt;#REF!),(D243-C243)+(F243-E243)-#REF!,IF(AND(H243="Déplacement",N243="Retour Chine",B243&gt;=#REF!,B243&lt;=#REF!),(D243-C243)+(F243-E243)+#REF!,IF(AND(H243="Déplacement",N243="Retour Chine",B243&gt;#REF!,B243&lt;#REF!),(D243-C243)+(F243-E243)+#REF!,IF(AND(H243="Déplacement",N243="Retour Chine",B243&gt;#REF!),(D243-C243)+(F243-E243)+#REF!,IF(AND(H243="Déplacement",((D243-C243)+(F243-E243))&lt;I243),I243,IF(AND(H243="Déplacement",N243="Retour Chine",B243&lt;#REF!),(D243-C243)+(F243-E243)+#REF!,(D243-C243)+(F243-E243))))))))))))</f>
        <v>#REF!</v>
      </c>
      <c r="K243" s="153" t="e">
        <f>IF(L243&gt;0,#REF!-L243,0)</f>
        <v>#REF!</v>
      </c>
      <c r="L243" s="154" t="e">
        <f>IF(OR(H243="Recup"),#REF!-J243,#REF!)</f>
        <v>#REF!</v>
      </c>
      <c r="M243" s="199"/>
      <c r="N243" s="200"/>
      <c r="O243" s="149" t="e">
        <f t="shared" si="19"/>
        <v>#REF!</v>
      </c>
      <c r="P243" s="150" t="str">
        <f t="shared" si="20"/>
        <v/>
      </c>
      <c r="Q243" s="361"/>
      <c r="R243" s="381"/>
      <c r="S243" s="201"/>
      <c r="T243" s="397"/>
      <c r="U243" s="386"/>
      <c r="V243" s="104">
        <v>0.5</v>
      </c>
      <c r="W243" s="98" t="e">
        <f>IF((Y242-43)&lt;0,0,(Y242-43))</f>
        <v>#REF!</v>
      </c>
      <c r="X243" s="105" t="s">
        <v>54</v>
      </c>
      <c r="Y243" s="106" t="e">
        <f>(Y242-Y241)-J247*24</f>
        <v>#REF!</v>
      </c>
      <c r="Z243" s="107" t="s">
        <v>55</v>
      </c>
      <c r="AA243" s="41"/>
      <c r="AB243" s="155">
        <v>0.5</v>
      </c>
      <c r="AC243" s="152" t="e">
        <f t="shared" si="22"/>
        <v>#REF!</v>
      </c>
    </row>
    <row r="244" spans="1:29" ht="15.75" hidden="1" thickBot="1" x14ac:dyDescent="0.3">
      <c r="A244" s="143" t="s">
        <v>56</v>
      </c>
      <c r="B244" s="144">
        <v>43321</v>
      </c>
      <c r="C244" s="195"/>
      <c r="D244" s="196"/>
      <c r="E244" s="196"/>
      <c r="F244" s="197"/>
      <c r="G244" s="378"/>
      <c r="H244" s="202" t="s">
        <v>44</v>
      </c>
      <c r="I244" s="146" t="e">
        <f>IF(H244="Normal",#REF!,IF(H244="Recup",#REF!,IF(H244="CP journée",#REF!,IF(H244="Enceinte",#REF!,IF(H244="temps partiel",#REF!,IF(H244="Sans solde",#REF!,IF(H244="Arrêt",#REF!,IF(H244="CP matin",#REF!,IF(H244="Déplacement",#REF!,IF(H244="CP Après-midi",#REF!,IF(H244="Férié",#REF!,IF(H244="Maternité",#REF!,0))))))))))))</f>
        <v>#REF!</v>
      </c>
      <c r="J244" s="145" t="e">
        <f>IF(H244="Demi CP",I244,IF(AND(H244="Déplacement",N244="Arrivée Chine",B244&gt;=#REF!,B244&lt;=#REF!),(D244-C244)+(F244-E244)-#REF!,IF(AND(H244="Déplacement",N244="Arrivée Chine",B244&gt;#REF!,B244&lt;#REF!),(D244-C244)+(F244-E244)-#REF!,IF(AND(H244="Déplacement",N244="Arrivée Chine",B244&gt;#REF!),(D244-C244)+(F244-E244)-#REF!,IF(AND(H244="Déplacement",((D244-C244)+(F244-E244))&lt;I244),I244,IF(AND(H244="Déplacement",N244="Arrivée Chine",B244&lt;#REF!),(D244-C244)+(F244-E244)-#REF!,IF(AND(H244="Déplacement",N244="Retour Chine",B244&gt;=#REF!,B244&lt;=#REF!),(D244-C244)+(F244-E244)+#REF!,IF(AND(H244="Déplacement",N244="Retour Chine",B244&gt;#REF!,B244&lt;#REF!),(D244-C244)+(F244-E244)+#REF!,IF(AND(H244="Déplacement",N244="Retour Chine",B244&gt;#REF!),(D244-C244)+(F244-E244)+#REF!,IF(AND(H244="Déplacement",((D244-C244)+(F244-E244))&lt;I244),I244,IF(AND(H244="Déplacement",N244="Retour Chine",B244&lt;#REF!),(D244-C244)+(F244-E244)+#REF!,(D244-C244)+(F244-E244))))))))))))</f>
        <v>#REF!</v>
      </c>
      <c r="K244" s="156" t="e">
        <f>IF(L244&gt;0,#REF!-L244,0)</f>
        <v>#REF!</v>
      </c>
      <c r="L244" s="157" t="e">
        <f>IF(OR(H244="Recup"),#REF!-J244,#REF!)</f>
        <v>#REF!</v>
      </c>
      <c r="M244" s="199"/>
      <c r="N244" s="200"/>
      <c r="O244" s="149" t="e">
        <f t="shared" si="19"/>
        <v>#REF!</v>
      </c>
      <c r="P244" s="150" t="str">
        <f t="shared" si="20"/>
        <v/>
      </c>
      <c r="Q244" s="361"/>
      <c r="R244" s="381"/>
      <c r="S244" s="201"/>
      <c r="T244" s="397"/>
      <c r="U244" s="386"/>
      <c r="V244" s="110">
        <v>1</v>
      </c>
      <c r="W244" s="98" t="e">
        <f>IF(M247="",J247*24,0)</f>
        <v>#REF!</v>
      </c>
      <c r="X244" s="111" t="s">
        <v>57</v>
      </c>
      <c r="Y244" s="112">
        <f>COUNTIF(H241:H245,"Arrêt")</f>
        <v>0</v>
      </c>
      <c r="Z244" s="107">
        <f>COUNTIF(H241:H245,"Férié")</f>
        <v>0</v>
      </c>
      <c r="AA244" s="41"/>
      <c r="AB244" s="158">
        <v>1</v>
      </c>
      <c r="AC244" s="152" t="e">
        <f t="shared" si="22"/>
        <v>#REF!</v>
      </c>
    </row>
    <row r="245" spans="1:29" ht="15.75" hidden="1" thickBot="1" x14ac:dyDescent="0.3">
      <c r="A245" s="143" t="s">
        <v>58</v>
      </c>
      <c r="B245" s="144">
        <v>43322</v>
      </c>
      <c r="C245" s="195"/>
      <c r="D245" s="196"/>
      <c r="E245" s="196"/>
      <c r="F245" s="197"/>
      <c r="G245" s="378"/>
      <c r="H245" s="198" t="s">
        <v>44</v>
      </c>
      <c r="I245" s="146" t="e">
        <f>IF(H245="Normal",#REF!,IF(H245="Recup",#REF!,IF(H245="CP journée",#REF!,IF(H245="Enceinte",#REF!,IF(H245="temps partiel",#REF!,IF(H245="Sans solde",#REF!,IF(H245="Arrêt",#REF!,IF(H245="CP matin",#REF!,IF(H245="Déplacement",#REF!,IF(H245="CP Après-midi",#REF!,IF(H245="Férié",#REF!,IF(H245="Maternité",#REF!,0))))))))))))</f>
        <v>#REF!</v>
      </c>
      <c r="J245" s="145" t="e">
        <f>IF(H245="Demi CP",I245,IF(AND(H245="Déplacement",N245="Arrivée Chine",B245&gt;=#REF!,B245&lt;=#REF!),(D245-C245)+(F245-E245)-#REF!,IF(AND(H245="Déplacement",N245="Arrivée Chine",B245&gt;#REF!,B245&lt;#REF!),(D245-C245)+(F245-E245)-#REF!,IF(AND(H245="Déplacement",N245="Arrivée Chine",B245&gt;#REF!),(D245-C245)+(F245-E245)-#REF!,IF(AND(H245="Déplacement",((D245-C245)+(F245-E245))&lt;I245),I245,IF(AND(H245="Déplacement",N245="Arrivée Chine",B245&lt;#REF!),(D245-C245)+(F245-E245)-#REF!,IF(AND(H245="Déplacement",N245="Retour Chine",B245&gt;=#REF!,B245&lt;=#REF!),(D245-C245)+(F245-E245)+#REF!,IF(AND(H245="Déplacement",N245="Retour Chine",B245&gt;#REF!,B245&lt;#REF!),(D245-C245)+(F245-E245)+#REF!,IF(AND(H245="Déplacement",N245="Retour Chine",B245&gt;#REF!),(D245-C245)+(F245-E245)+#REF!,IF(AND(H245="Déplacement",((D245-C245)+(F245-E245))&lt;I245),I245,IF(AND(H245="Déplacement",N245="Retour Chine",B245&lt;#REF!),(D245-C245)+(F245-E245)+#REF!,(D245-C245)+(F245-E245))))))))))))</f>
        <v>#REF!</v>
      </c>
      <c r="K245" s="153" t="e">
        <f>IF(L245&gt;0,#REF!-L245,0)</f>
        <v>#REF!</v>
      </c>
      <c r="L245" s="154" t="e">
        <f>IF(OR(H245="Recup"),#REF!-J245,#REF!)</f>
        <v>#REF!</v>
      </c>
      <c r="M245" s="199"/>
      <c r="N245" s="200"/>
      <c r="O245" s="149" t="e">
        <f t="shared" si="19"/>
        <v>#REF!</v>
      </c>
      <c r="P245" s="150" t="str">
        <f t="shared" si="20"/>
        <v/>
      </c>
      <c r="Q245" s="361"/>
      <c r="R245" s="381"/>
      <c r="S245" s="201"/>
      <c r="T245" s="397"/>
      <c r="U245" s="386"/>
      <c r="V245" s="113" t="s">
        <v>3</v>
      </c>
      <c r="W245" s="114" t="e">
        <f>IF(G241="Enceinte",(SUM(L241:L245))-COUNTIF(H241:H245,"Recup")*#REF!,SUM(L241:L245))</f>
        <v>#REF!</v>
      </c>
      <c r="X245" s="115" t="s">
        <v>59</v>
      </c>
      <c r="Y245" s="116">
        <f>COUNTIF(H241:H245,"sans solde")</f>
        <v>0</v>
      </c>
      <c r="Z245" s="328" t="s">
        <v>148</v>
      </c>
      <c r="AA245" s="41"/>
      <c r="AB245" s="159" t="s">
        <v>3</v>
      </c>
      <c r="AC245" s="160" t="e">
        <f t="shared" si="22"/>
        <v>#REF!</v>
      </c>
    </row>
    <row r="246" spans="1:29" ht="15.75" hidden="1" thickBot="1" x14ac:dyDescent="0.3">
      <c r="A246" s="143" t="s">
        <v>60</v>
      </c>
      <c r="B246" s="144">
        <v>43323</v>
      </c>
      <c r="C246" s="203"/>
      <c r="D246" s="204"/>
      <c r="E246" s="204"/>
      <c r="F246" s="205"/>
      <c r="G246" s="378"/>
      <c r="H246" s="206"/>
      <c r="I246" s="146">
        <f>IF(H246="Normal",#REF!,IF(H246="Recup",#REF!,IF(H246="CP journée",#REF!,IF(H246="Enceinte",#REF!,IF(H246="temps partiel",#REF!,IF(H246="Sans solde",#REF!,IF(H246="Arrêt",#REF!,IF(H246="CP matin",#REF!,IF(H246="Déplacement",#REF!,IF(H246="CP Après-midi",#REF!,IF(H246="Férié",#REF!,IF(H246="Maternité",#REF!,0))))))))))))</f>
        <v>0</v>
      </c>
      <c r="J246" s="145" t="e">
        <f>IF(H246="Demi CP",I246,IF(AND(H246="Déplacement",N246="Arrivée Chine",B246&gt;=#REF!,B246&lt;=#REF!),(D246-C246)+(F246-E246)-#REF!,IF(AND(H246="Déplacement",N246="Arrivée Chine",B246&gt;#REF!,B246&lt;#REF!),(D246-C246)+(F246-E246)-#REF!,IF(AND(H246="Déplacement",N246="Arrivée Chine",B246&gt;#REF!),(D246-C246)+(F246-E246)-#REF!,IF(AND(H246="Déplacement",((D246-C246)+(F246-E246))&lt;I246),I246,IF(AND(H246="Déplacement",N246="Arrivée Chine",B246&lt;#REF!),(D246-C246)+(F246-E246)-#REF!,IF(AND(H246="Déplacement",N246="Retour Chine",B246&gt;=#REF!,B246&lt;=#REF!),(D246-C246)+(F246-E246)+#REF!,IF(AND(H246="Déplacement",N246="Retour Chine",B246&gt;#REF!,B246&lt;#REF!),(D246-C246)+(F246-E246)+#REF!,IF(AND(H246="Déplacement",N246="Retour Chine",B246&gt;#REF!),(D246-C246)+(F246-E246)+#REF!,IF(AND(H246="Déplacement",((D246-C246)+(F246-E246))&lt;I246),I246,IF(AND(H246="Déplacement",N246="Retour Chine",B246&lt;#REF!),(D246-C246)+(F246-E246)+#REF!,(D246-C246)+(F246-E246))))))))))))</f>
        <v>#REF!</v>
      </c>
      <c r="K246" s="161" t="e">
        <f>IF(L246&gt;0,#REF!-L246,0)</f>
        <v>#REF!</v>
      </c>
      <c r="L246" s="162" t="e">
        <f>IF(OR(H246="Recup"),#REF!-J246,#REF!)</f>
        <v>#REF!</v>
      </c>
      <c r="M246" s="199"/>
      <c r="N246" s="200"/>
      <c r="O246" s="149" t="e">
        <f t="shared" si="19"/>
        <v>#REF!</v>
      </c>
      <c r="P246" s="150" t="str">
        <f t="shared" si="20"/>
        <v/>
      </c>
      <c r="Q246" s="361"/>
      <c r="R246" s="381"/>
      <c r="S246" s="201"/>
      <c r="T246" s="397"/>
      <c r="U246" s="386"/>
      <c r="V246" s="119" t="s">
        <v>61</v>
      </c>
      <c r="W246" s="120" t="e">
        <f>IF(AND(G241="Temps partiel",Y243&gt;0),Y243-W247-W243-W244,0)</f>
        <v>#REF!</v>
      </c>
      <c r="X246" s="121" t="s">
        <v>62</v>
      </c>
      <c r="Y246" s="122">
        <f>COUNTIF(H241:H245,"CP journée")+(COUNTIF(H241:H245,"CP matin"))/2+(COUNTIF(H241:H245,"CP Après-midi"))/2</f>
        <v>0</v>
      </c>
      <c r="Z246" s="329"/>
      <c r="AA246" s="41"/>
      <c r="AB246" s="163" t="s">
        <v>61</v>
      </c>
      <c r="AC246" s="152" t="e">
        <f t="shared" si="22"/>
        <v>#REF!</v>
      </c>
    </row>
    <row r="247" spans="1:29" ht="30.75" hidden="1" thickBot="1" x14ac:dyDescent="0.3">
      <c r="A247" s="164" t="s">
        <v>64</v>
      </c>
      <c r="B247" s="165">
        <v>43324</v>
      </c>
      <c r="C247" s="207"/>
      <c r="D247" s="208"/>
      <c r="E247" s="208"/>
      <c r="F247" s="209"/>
      <c r="G247" s="379"/>
      <c r="H247" s="210"/>
      <c r="I247" s="166">
        <f>IF(H247="Normal",#REF!,IF(H247="Recup",#REF!,IF(H247="CP journée",#REF!,IF(H247="Enceinte",#REF!,IF(H247="temps partiel",#REF!,IF(H247="Sans solde",#REF!,IF(H247="Arrêt",#REF!,IF(H247="CP matin",#REF!,IF(H247="Déplacement",#REF!,IF(H247="CP Après-midi",#REF!,IF(H247="Férié",#REF!,IF(H247="Maternité",#REF!,0))))))))))))</f>
        <v>0</v>
      </c>
      <c r="J247" s="167" t="e">
        <f>IF(H247="Demi CP",I247,IF(AND(H247="Déplacement",N247="Arrivée Chine",B247&gt;=#REF!,B247&lt;=#REF!),(D247-C247)+(F247-E247)-#REF!,IF(AND(H247="Déplacement",N247="Arrivée Chine",B247&gt;#REF!,B247&lt;#REF!),(D247-C247)+(F247-E247)-#REF!,IF(AND(H247="Déplacement",N247="Arrivée Chine",B247&gt;#REF!),(D247-C247)+(F247-E247)-#REF!,IF(AND(H247="Déplacement",((D247-C247)+(F247-E247))&lt;I247),I247,IF(AND(H247="Déplacement",N247="Arrivée Chine",B247&lt;#REF!),(D247-C247)+(F247-E247)-#REF!,IF(AND(H247="Déplacement",N247="Retour Chine",B247&gt;=#REF!,B247&lt;=#REF!),(D247-C247)+(F247-E247)+#REF!,IF(AND(H247="Déplacement",N247="Retour Chine",B247&gt;#REF!,B247&lt;#REF!),(D247-C247)+(F247-E247)+#REF!,IF(AND(H247="Déplacement",N247="Retour Chine",B247&gt;#REF!),(D247-C247)+(F247-E247)+#REF!,IF(AND(H247="Déplacement",((D247-C247)+(F247-E247))&lt;I247),I247,IF(AND(H247="Déplacement",N247="Retour Chine",B247&lt;#REF!),(D247-C247)+(F247-E247)+#REF!,(D247-C247)+(F247-E247))))))))))))</f>
        <v>#REF!</v>
      </c>
      <c r="K247" s="168" t="e">
        <f>IF(L247&gt;0,#REF!-L247,0)</f>
        <v>#REF!</v>
      </c>
      <c r="L247" s="169" t="e">
        <f>IF(OR(H247="Recup"),#REF!-J247,#REF!)</f>
        <v>#REF!</v>
      </c>
      <c r="M247" s="211"/>
      <c r="N247" s="212"/>
      <c r="O247" s="170" t="e">
        <f t="shared" si="19"/>
        <v>#REF!</v>
      </c>
      <c r="P247" s="171" t="str">
        <f t="shared" si="20"/>
        <v/>
      </c>
      <c r="Q247" s="362"/>
      <c r="R247" s="382"/>
      <c r="S247" s="213"/>
      <c r="T247" s="397"/>
      <c r="U247" s="387"/>
      <c r="V247" s="129" t="s">
        <v>65</v>
      </c>
      <c r="W247" s="130" t="e">
        <f>IF(AND(G241="Temps partiel",Y243&gt;3),Y243-3-W243-W244,0)</f>
        <v>#REF!</v>
      </c>
      <c r="X247" s="131" t="s">
        <v>66</v>
      </c>
      <c r="Y247" s="132" t="e">
        <f>W241+(W242*1.25)+(W243*1.5)+(W244*2)+(W246*1.1)+(W247*1.25)</f>
        <v>#REF!</v>
      </c>
      <c r="Z247" s="294" t="e">
        <f>IF(SUM(J241:J247)*24-SUM(I241:I247)*24&lt;0,(SUM(J241:J247)*24-SUM(I241:I247)*24),0)</f>
        <v>#REF!</v>
      </c>
      <c r="AA247" s="41"/>
      <c r="AB247" s="172" t="s">
        <v>65</v>
      </c>
      <c r="AC247" s="152" t="e">
        <f t="shared" si="22"/>
        <v>#REF!</v>
      </c>
    </row>
    <row r="248" spans="1:29" ht="45.75" hidden="1" thickBot="1" x14ac:dyDescent="0.3">
      <c r="A248" s="173" t="s">
        <v>43</v>
      </c>
      <c r="B248" s="134">
        <v>43325</v>
      </c>
      <c r="C248" s="188"/>
      <c r="D248" s="189"/>
      <c r="E248" s="189"/>
      <c r="F248" s="190"/>
      <c r="G248" s="377"/>
      <c r="H248" s="191" t="s">
        <v>44</v>
      </c>
      <c r="I248" s="136" t="e">
        <f>IF(H248="Normal",#REF!,IF(H248="Recup",#REF!,IF(H248="CP journée",#REF!,IF(H248="Enceinte",#REF!,IF(H248="temps partiel",#REF!,IF(H248="Sans solde",#REF!,IF(H248="Arrêt",#REF!,IF(H248="CP matin",#REF!,IF(H248="Déplacement",#REF!,IF(H248="CP Après-midi",#REF!,IF(H248="Férié",#REF!,IF(H248="Maternité",#REF!,0))))))))))))</f>
        <v>#REF!</v>
      </c>
      <c r="J248" s="135" t="e">
        <f>IF(H248="Demi CP",I248,IF(AND(H248="Déplacement",N248="Arrivée Chine",B248&gt;=#REF!,B248&lt;=#REF!),(D248-C248)+(F248-E248)-#REF!,IF(AND(H248="Déplacement",N248="Arrivée Chine",B248&gt;#REF!,B248&lt;#REF!),(D248-C248)+(F248-E248)-#REF!,IF(AND(H248="Déplacement",N248="Arrivée Chine",B248&gt;#REF!),(D248-C248)+(F248-E248)-#REF!,IF(AND(H248="Déplacement",((D248-C248)+(F248-E248))&lt;I248),I248,IF(AND(H248="Déplacement",N248="Arrivée Chine",B248&lt;#REF!),(D248-C248)+(F248-E248)-#REF!,IF(AND(H248="Déplacement",N248="Retour Chine",B248&gt;=#REF!,B248&lt;=#REF!),(D248-C248)+(F248-E248)+#REF!,IF(AND(H248="Déplacement",N248="Retour Chine",B248&gt;#REF!,B248&lt;#REF!),(D248-C248)+(F248-E248)+#REF!,IF(AND(H248="Déplacement",N248="Retour Chine",B248&gt;#REF!),(D248-C248)+(F248-E248)+#REF!,IF(AND(H248="Déplacement",((D248-C248)+(F248-E248))&lt;I248),I248,IF(AND(H248="Déplacement",N248="Retour Chine",B248&lt;#REF!),(D248-C248)+(F248-E248)+#REF!,(D248-C248)+(F248-E248))))))))))))</f>
        <v>#REF!</v>
      </c>
      <c r="K248" s="137" t="e">
        <f>IF(L248&gt;0,#REF!-L248,0)</f>
        <v>#REF!</v>
      </c>
      <c r="L248" s="138" t="e">
        <f>IF(OR(H248="Recup"),#REF!-J248,#REF!)</f>
        <v>#REF!</v>
      </c>
      <c r="M248" s="192"/>
      <c r="N248" s="193"/>
      <c r="O248" s="139" t="e">
        <f t="shared" si="19"/>
        <v>#REF!</v>
      </c>
      <c r="P248" s="140" t="str">
        <f t="shared" si="20"/>
        <v/>
      </c>
      <c r="Q248" s="360" t="s">
        <v>45</v>
      </c>
      <c r="R248" s="380" t="s">
        <v>46</v>
      </c>
      <c r="S248" s="194"/>
      <c r="T248" s="396" t="s">
        <v>109</v>
      </c>
      <c r="U248" s="385" t="s">
        <v>113</v>
      </c>
      <c r="V248" s="86" t="s">
        <v>49</v>
      </c>
      <c r="W248" s="87" t="e">
        <f>IF(AND(G248="",(Y250)&gt;0),Y250-W249-W250,IF(AND(G248="Enceinte",(Y250)&gt;0),Y250-W249-W250,0))</f>
        <v>#REF!</v>
      </c>
      <c r="X248" s="88" t="s">
        <v>34</v>
      </c>
      <c r="Y248" s="89" t="e">
        <f>(SUM(I248:I252)*24+SUM(K248:K252)*24)</f>
        <v>#REF!</v>
      </c>
      <c r="Z248" s="90" t="s">
        <v>50</v>
      </c>
      <c r="AA248" s="41"/>
      <c r="AB248" s="174" t="s">
        <v>34</v>
      </c>
      <c r="AC248" s="152" t="e">
        <f t="shared" ref="AC248:AC253" si="23">Y234+Y241+Y248+Y255</f>
        <v>#REF!</v>
      </c>
    </row>
    <row r="249" spans="1:29" ht="15.75" hidden="1" thickBot="1" x14ac:dyDescent="0.3">
      <c r="A249" s="143" t="s">
        <v>51</v>
      </c>
      <c r="B249" s="144">
        <v>43326</v>
      </c>
      <c r="C249" s="195"/>
      <c r="D249" s="196"/>
      <c r="E249" s="196"/>
      <c r="F249" s="197"/>
      <c r="G249" s="378"/>
      <c r="H249" s="198" t="s">
        <v>44</v>
      </c>
      <c r="I249" s="146" t="e">
        <f>IF(H249="Normal",#REF!,IF(H249="Recup",#REF!,IF(H249="CP journée",#REF!,IF(H249="Enceinte",#REF!,IF(H249="temps partiel",#REF!,IF(H249="Sans solde",#REF!,IF(H249="Arrêt",#REF!,IF(H249="CP matin",#REF!,IF(H249="Déplacement",#REF!,IF(H249="CP Après-midi",#REF!,IF(H249="Férié",#REF!,IF(H249="Maternité",#REF!,0))))))))))))</f>
        <v>#REF!</v>
      </c>
      <c r="J249" s="145" t="e">
        <f>IF(H249="Demi CP",I249,IF(AND(H249="Déplacement",N249="Arrivée Chine",B249&gt;=#REF!,B249&lt;=#REF!),(D249-C249)+(F249-E249)-#REF!,IF(AND(H249="Déplacement",N249="Arrivée Chine",B249&gt;#REF!,B249&lt;#REF!),(D249-C249)+(F249-E249)-#REF!,IF(AND(H249="Déplacement",N249="Arrivée Chine",B249&gt;#REF!),(D249-C249)+(F249-E249)-#REF!,IF(AND(H249="Déplacement",((D249-C249)+(F249-E249))&lt;I249),I249,IF(AND(H249="Déplacement",N249="Arrivée Chine",B249&lt;#REF!),(D249-C249)+(F249-E249)-#REF!,IF(AND(H249="Déplacement",N249="Retour Chine",B249&gt;=#REF!,B249&lt;=#REF!),(D249-C249)+(F249-E249)+#REF!,IF(AND(H249="Déplacement",N249="Retour Chine",B249&gt;#REF!,B249&lt;#REF!),(D249-C249)+(F249-E249)+#REF!,IF(AND(H249="Déplacement",N249="Retour Chine",B249&gt;#REF!),(D249-C249)+(F249-E249)+#REF!,IF(AND(H249="Déplacement",((D249-C249)+(F249-E249))&lt;I249),I249,IF(AND(H249="Déplacement",N249="Retour Chine",B249&lt;#REF!),(D249-C249)+(F249-E249)+#REF!,(D249-C249)+(F249-E249))))))))))))</f>
        <v>#REF!</v>
      </c>
      <c r="K249" s="147" t="e">
        <f>IF(L249&gt;0,#REF!-L249,0)</f>
        <v>#REF!</v>
      </c>
      <c r="L249" s="148" t="e">
        <f>IF(OR(H249="Recup"),#REF!-J249,#REF!)</f>
        <v>#REF!</v>
      </c>
      <c r="M249" s="199"/>
      <c r="N249" s="200"/>
      <c r="O249" s="149" t="e">
        <f t="shared" si="19"/>
        <v>#REF!</v>
      </c>
      <c r="P249" s="150" t="str">
        <f t="shared" si="20"/>
        <v/>
      </c>
      <c r="Q249" s="361"/>
      <c r="R249" s="381"/>
      <c r="S249" s="201"/>
      <c r="T249" s="397"/>
      <c r="U249" s="386"/>
      <c r="V249" s="97" t="s">
        <v>52</v>
      </c>
      <c r="W249" s="98" t="e">
        <f>IF(AND(G248="",(Y249-35)&gt;0),(Y249-35-W250-W251),IF(AND(G248="Enceinte",(Y249-35)&gt;0),(Y249-35-W250-W251),0))</f>
        <v>#REF!</v>
      </c>
      <c r="X249" s="99" t="s">
        <v>35</v>
      </c>
      <c r="Y249" s="100" t="e">
        <f>(SUM(J248:J254))*24-(SUM(O248:O254))*24</f>
        <v>#REF!</v>
      </c>
      <c r="Z249" s="101">
        <f>SUM(P248:P254)</f>
        <v>0</v>
      </c>
      <c r="AA249" s="41"/>
      <c r="AB249" s="174" t="s">
        <v>35</v>
      </c>
      <c r="AC249" s="152" t="e">
        <f t="shared" si="23"/>
        <v>#REF!</v>
      </c>
    </row>
    <row r="250" spans="1:29" ht="30.75" hidden="1" thickBot="1" x14ac:dyDescent="0.3">
      <c r="A250" s="143" t="s">
        <v>53</v>
      </c>
      <c r="B250" s="144">
        <v>43327</v>
      </c>
      <c r="C250" s="195"/>
      <c r="D250" s="196"/>
      <c r="E250" s="196"/>
      <c r="F250" s="197"/>
      <c r="G250" s="378"/>
      <c r="H250" s="198" t="s">
        <v>150</v>
      </c>
      <c r="I250" s="146" t="e">
        <f>IF(H250="Normal",#REF!,IF(H250="Recup",#REF!,IF(H250="CP journée",#REF!,IF(H250="Enceinte",#REF!,IF(H250="temps partiel",#REF!,IF(H250="Sans solde",#REF!,IF(H250="Arrêt",#REF!,IF(H250="CP matin",#REF!,IF(H250="Déplacement",#REF!,IF(H250="CP Après-midi",#REF!,IF(H250="Férié",#REF!,IF(H250="Maternité",#REF!,0))))))))))))</f>
        <v>#REF!</v>
      </c>
      <c r="J250" s="145" t="e">
        <f>IF(H250="Demi CP",I250,IF(AND(H250="Déplacement",N250="Arrivée Chine",B250&gt;=#REF!,B250&lt;=#REF!),(D250-C250)+(F250-E250)-#REF!,IF(AND(H250="Déplacement",N250="Arrivée Chine",B250&gt;#REF!,B250&lt;#REF!),(D250-C250)+(F250-E250)-#REF!,IF(AND(H250="Déplacement",N250="Arrivée Chine",B250&gt;#REF!),(D250-C250)+(F250-E250)-#REF!,IF(AND(H250="Déplacement",((D250-C250)+(F250-E250))&lt;I250),I250,IF(AND(H250="Déplacement",N250="Arrivée Chine",B250&lt;#REF!),(D250-C250)+(F250-E250)-#REF!,IF(AND(H250="Déplacement",N250="Retour Chine",B250&gt;=#REF!,B250&lt;=#REF!),(D250-C250)+(F250-E250)+#REF!,IF(AND(H250="Déplacement",N250="Retour Chine",B250&gt;#REF!,B250&lt;#REF!),(D250-C250)+(F250-E250)+#REF!,IF(AND(H250="Déplacement",N250="Retour Chine",B250&gt;#REF!),(D250-C250)+(F250-E250)+#REF!,IF(AND(H250="Déplacement",((D250-C250)+(F250-E250))&lt;I250),I250,IF(AND(H250="Déplacement",N250="Retour Chine",B250&lt;#REF!),(D250-C250)+(F250-E250)+#REF!,(D250-C250)+(F250-E250))))))))))))</f>
        <v>#REF!</v>
      </c>
      <c r="K250" s="153" t="e">
        <f>IF(L250&gt;0,#REF!-L250,0)</f>
        <v>#REF!</v>
      </c>
      <c r="L250" s="154" t="e">
        <f>IF(OR(H250="Recup"),#REF!-J250,#REF!)</f>
        <v>#REF!</v>
      </c>
      <c r="M250" s="199"/>
      <c r="N250" s="200"/>
      <c r="O250" s="149" t="e">
        <f t="shared" si="19"/>
        <v>#REF!</v>
      </c>
      <c r="P250" s="150" t="str">
        <f t="shared" si="20"/>
        <v/>
      </c>
      <c r="Q250" s="361"/>
      <c r="R250" s="381"/>
      <c r="S250" s="201"/>
      <c r="T250" s="397"/>
      <c r="U250" s="386"/>
      <c r="V250" s="104">
        <v>0.5</v>
      </c>
      <c r="W250" s="98" t="e">
        <f>IF((Y249-43)&lt;0,0,(Y249-43))</f>
        <v>#REF!</v>
      </c>
      <c r="X250" s="105" t="s">
        <v>54</v>
      </c>
      <c r="Y250" s="106" t="e">
        <f>(Y249-Y248)-J254*24</f>
        <v>#REF!</v>
      </c>
      <c r="Z250" s="107" t="s">
        <v>55</v>
      </c>
      <c r="AA250" s="41"/>
      <c r="AB250" s="174" t="s">
        <v>54</v>
      </c>
      <c r="AC250" s="152" t="e">
        <f t="shared" si="23"/>
        <v>#REF!</v>
      </c>
    </row>
    <row r="251" spans="1:29" ht="15.75" hidden="1" thickBot="1" x14ac:dyDescent="0.3">
      <c r="A251" s="143" t="s">
        <v>56</v>
      </c>
      <c r="B251" s="144">
        <v>43328</v>
      </c>
      <c r="C251" s="195"/>
      <c r="D251" s="196"/>
      <c r="E251" s="196"/>
      <c r="F251" s="197"/>
      <c r="G251" s="378"/>
      <c r="H251" s="202" t="s">
        <v>44</v>
      </c>
      <c r="I251" s="146" t="e">
        <f>IF(H251="Normal",#REF!,IF(H251="Recup",#REF!,IF(H251="CP journée",#REF!,IF(H251="Enceinte",#REF!,IF(H251="temps partiel",#REF!,IF(H251="Sans solde",#REF!,IF(H251="Arrêt",#REF!,IF(H251="CP matin",#REF!,IF(H251="Déplacement",#REF!,IF(H251="CP Après-midi",#REF!,IF(H251="Férié",#REF!,IF(H251="Maternité",#REF!,0))))))))))))</f>
        <v>#REF!</v>
      </c>
      <c r="J251" s="145" t="e">
        <f>IF(H251="Demi CP",I251,IF(AND(H251="Déplacement",N251="Arrivée Chine",B251&gt;=#REF!,B251&lt;=#REF!),(D251-C251)+(F251-E251)-#REF!,IF(AND(H251="Déplacement",N251="Arrivée Chine",B251&gt;#REF!,B251&lt;#REF!),(D251-C251)+(F251-E251)-#REF!,IF(AND(H251="Déplacement",N251="Arrivée Chine",B251&gt;#REF!),(D251-C251)+(F251-E251)-#REF!,IF(AND(H251="Déplacement",((D251-C251)+(F251-E251))&lt;I251),I251,IF(AND(H251="Déplacement",N251="Arrivée Chine",B251&lt;#REF!),(D251-C251)+(F251-E251)-#REF!,IF(AND(H251="Déplacement",N251="Retour Chine",B251&gt;=#REF!,B251&lt;=#REF!),(D251-C251)+(F251-E251)+#REF!,IF(AND(H251="Déplacement",N251="Retour Chine",B251&gt;#REF!,B251&lt;#REF!),(D251-C251)+(F251-E251)+#REF!,IF(AND(H251="Déplacement",N251="Retour Chine",B251&gt;#REF!),(D251-C251)+(F251-E251)+#REF!,IF(AND(H251="Déplacement",((D251-C251)+(F251-E251))&lt;I251),I251,IF(AND(H251="Déplacement",N251="Retour Chine",B251&lt;#REF!),(D251-C251)+(F251-E251)+#REF!,(D251-C251)+(F251-E251))))))))))))</f>
        <v>#REF!</v>
      </c>
      <c r="K251" s="156" t="e">
        <f>IF(L251&gt;0,#REF!-L251,0)</f>
        <v>#REF!</v>
      </c>
      <c r="L251" s="157" t="e">
        <f>IF(OR(H251="Recup"),#REF!-J251,#REF!)</f>
        <v>#REF!</v>
      </c>
      <c r="M251" s="199"/>
      <c r="N251" s="200"/>
      <c r="O251" s="149" t="e">
        <f t="shared" si="19"/>
        <v>#REF!</v>
      </c>
      <c r="P251" s="150" t="str">
        <f t="shared" si="20"/>
        <v/>
      </c>
      <c r="Q251" s="361"/>
      <c r="R251" s="381"/>
      <c r="S251" s="201"/>
      <c r="T251" s="397"/>
      <c r="U251" s="386"/>
      <c r="V251" s="110">
        <v>1</v>
      </c>
      <c r="W251" s="98" t="e">
        <f>IF(M254="",J254*24,0)</f>
        <v>#REF!</v>
      </c>
      <c r="X251" s="111" t="s">
        <v>57</v>
      </c>
      <c r="Y251" s="112">
        <f>COUNTIF(H248:H252,"Arrêt")</f>
        <v>0</v>
      </c>
      <c r="Z251" s="107">
        <f>COUNTIF(H248:H252,"Férié")</f>
        <v>1</v>
      </c>
      <c r="AA251" s="41"/>
      <c r="AB251" s="175" t="s">
        <v>57</v>
      </c>
      <c r="AC251" s="152">
        <f t="shared" si="23"/>
        <v>0</v>
      </c>
    </row>
    <row r="252" spans="1:29" ht="15.75" hidden="1" thickBot="1" x14ac:dyDescent="0.3">
      <c r="A252" s="143" t="s">
        <v>58</v>
      </c>
      <c r="B252" s="144">
        <v>43329</v>
      </c>
      <c r="C252" s="195"/>
      <c r="D252" s="196"/>
      <c r="E252" s="196"/>
      <c r="F252" s="197"/>
      <c r="G252" s="378"/>
      <c r="H252" s="198" t="s">
        <v>44</v>
      </c>
      <c r="I252" s="146" t="e">
        <f>IF(H252="Normal",#REF!,IF(H252="Recup",#REF!,IF(H252="CP journée",#REF!,IF(H252="Enceinte",#REF!,IF(H252="temps partiel",#REF!,IF(H252="Sans solde",#REF!,IF(H252="Arrêt",#REF!,IF(H252="CP matin",#REF!,IF(H252="Déplacement",#REF!,IF(H252="CP Après-midi",#REF!,IF(H252="Férié",#REF!,IF(H252="Maternité",#REF!,0))))))))))))</f>
        <v>#REF!</v>
      </c>
      <c r="J252" s="145" t="e">
        <f>IF(H252="Demi CP",I252,IF(AND(H252="Déplacement",N252="Arrivée Chine",B252&gt;=#REF!,B252&lt;=#REF!),(D252-C252)+(F252-E252)-#REF!,IF(AND(H252="Déplacement",N252="Arrivée Chine",B252&gt;#REF!,B252&lt;#REF!),(D252-C252)+(F252-E252)-#REF!,IF(AND(H252="Déplacement",N252="Arrivée Chine",B252&gt;#REF!),(D252-C252)+(F252-E252)-#REF!,IF(AND(H252="Déplacement",((D252-C252)+(F252-E252))&lt;I252),I252,IF(AND(H252="Déplacement",N252="Arrivée Chine",B252&lt;#REF!),(D252-C252)+(F252-E252)-#REF!,IF(AND(H252="Déplacement",N252="Retour Chine",B252&gt;=#REF!,B252&lt;=#REF!),(D252-C252)+(F252-E252)+#REF!,IF(AND(H252="Déplacement",N252="Retour Chine",B252&gt;#REF!,B252&lt;#REF!),(D252-C252)+(F252-E252)+#REF!,IF(AND(H252="Déplacement",N252="Retour Chine",B252&gt;#REF!),(D252-C252)+(F252-E252)+#REF!,IF(AND(H252="Déplacement",((D252-C252)+(F252-E252))&lt;I252),I252,IF(AND(H252="Déplacement",N252="Retour Chine",B252&lt;#REF!),(D252-C252)+(F252-E252)+#REF!,(D252-C252)+(F252-E252))))))))))))</f>
        <v>#REF!</v>
      </c>
      <c r="K252" s="153" t="e">
        <f>IF(L252&gt;0,#REF!-L252,0)</f>
        <v>#REF!</v>
      </c>
      <c r="L252" s="154" t="e">
        <f>IF(OR(H252="Recup"),#REF!-J252,#REF!)</f>
        <v>#REF!</v>
      </c>
      <c r="M252" s="199"/>
      <c r="N252" s="200"/>
      <c r="O252" s="149" t="e">
        <f t="shared" si="19"/>
        <v>#REF!</v>
      </c>
      <c r="P252" s="150" t="str">
        <f t="shared" si="20"/>
        <v/>
      </c>
      <c r="Q252" s="361"/>
      <c r="R252" s="381"/>
      <c r="S252" s="201"/>
      <c r="T252" s="397"/>
      <c r="U252" s="386"/>
      <c r="V252" s="113" t="s">
        <v>3</v>
      </c>
      <c r="W252" s="114" t="e">
        <f>IF(G248="Enceinte",(SUM(L248:L252))-COUNTIF(H248:H252,"Recup")*#REF!,SUM(L248:L252))</f>
        <v>#REF!</v>
      </c>
      <c r="X252" s="115" t="s">
        <v>59</v>
      </c>
      <c r="Y252" s="116">
        <f>COUNTIF(H248:H252,"sans solde")</f>
        <v>0</v>
      </c>
      <c r="Z252" s="328" t="s">
        <v>148</v>
      </c>
      <c r="AA252" s="41"/>
      <c r="AB252" s="176" t="s">
        <v>59</v>
      </c>
      <c r="AC252" s="152">
        <f t="shared" si="23"/>
        <v>0</v>
      </c>
    </row>
    <row r="253" spans="1:29" ht="15.75" hidden="1" thickBot="1" x14ac:dyDescent="0.3">
      <c r="A253" s="143" t="s">
        <v>60</v>
      </c>
      <c r="B253" s="144">
        <v>43330</v>
      </c>
      <c r="C253" s="203"/>
      <c r="D253" s="204"/>
      <c r="E253" s="204"/>
      <c r="F253" s="205"/>
      <c r="G253" s="378"/>
      <c r="H253" s="206"/>
      <c r="I253" s="146">
        <f>IF(H253="Normal",#REF!,IF(H253="Recup",#REF!,IF(H253="CP journée",#REF!,IF(H253="Enceinte",#REF!,IF(H253="temps partiel",#REF!,IF(H253="Sans solde",#REF!,IF(H253="Arrêt",#REF!,IF(H253="CP matin",#REF!,IF(H253="Déplacement",#REF!,IF(H253="CP Après-midi",#REF!,IF(H253="Férié",#REF!,IF(H253="Maternité",#REF!,0))))))))))))</f>
        <v>0</v>
      </c>
      <c r="J253" s="145" t="e">
        <f>IF(H253="Demi CP",I253,IF(AND(H253="Déplacement",N253="Arrivée Chine",B253&gt;=#REF!,B253&lt;=#REF!),(D253-C253)+(F253-E253)-#REF!,IF(AND(H253="Déplacement",N253="Arrivée Chine",B253&gt;#REF!,B253&lt;#REF!),(D253-C253)+(F253-E253)-#REF!,IF(AND(H253="Déplacement",N253="Arrivée Chine",B253&gt;#REF!),(D253-C253)+(F253-E253)-#REF!,IF(AND(H253="Déplacement",((D253-C253)+(F253-E253))&lt;I253),I253,IF(AND(H253="Déplacement",N253="Arrivée Chine",B253&lt;#REF!),(D253-C253)+(F253-E253)-#REF!,IF(AND(H253="Déplacement",N253="Retour Chine",B253&gt;=#REF!,B253&lt;=#REF!),(D253-C253)+(F253-E253)+#REF!,IF(AND(H253="Déplacement",N253="Retour Chine",B253&gt;#REF!,B253&lt;#REF!),(D253-C253)+(F253-E253)+#REF!,IF(AND(H253="Déplacement",N253="Retour Chine",B253&gt;#REF!),(D253-C253)+(F253-E253)+#REF!,IF(AND(H253="Déplacement",((D253-C253)+(F253-E253))&lt;I253),I253,IF(AND(H253="Déplacement",N253="Retour Chine",B253&lt;#REF!),(D253-C253)+(F253-E253)+#REF!,(D253-C253)+(F253-E253))))))))))))</f>
        <v>#REF!</v>
      </c>
      <c r="K253" s="161" t="e">
        <f>IF(L253&gt;0,#REF!-L253,0)</f>
        <v>#REF!</v>
      </c>
      <c r="L253" s="162" t="e">
        <f>IF(OR(H253="Recup"),#REF!-J253,#REF!)</f>
        <v>#REF!</v>
      </c>
      <c r="M253" s="199"/>
      <c r="N253" s="200"/>
      <c r="O253" s="149" t="e">
        <f t="shared" si="19"/>
        <v>#REF!</v>
      </c>
      <c r="P253" s="150" t="str">
        <f t="shared" si="20"/>
        <v/>
      </c>
      <c r="Q253" s="361"/>
      <c r="R253" s="381"/>
      <c r="S253" s="201"/>
      <c r="T253" s="397"/>
      <c r="U253" s="386"/>
      <c r="V253" s="119" t="s">
        <v>61</v>
      </c>
      <c r="W253" s="120" t="e">
        <f>IF(AND(G248="Temps partiel",Y250&gt;0),Y250-W254-W250-W251,0)</f>
        <v>#REF!</v>
      </c>
      <c r="X253" s="121" t="s">
        <v>62</v>
      </c>
      <c r="Y253" s="122">
        <f>COUNTIF(H248:H252,"CP journée")+(COUNTIF(H248:H252,"CP matin"))/2+(COUNTIF(H248:H252,"CP Après-midi"))/2</f>
        <v>0</v>
      </c>
      <c r="Z253" s="329"/>
      <c r="AA253" s="41"/>
      <c r="AB253" s="177" t="s">
        <v>62</v>
      </c>
      <c r="AC253" s="152">
        <f t="shared" si="23"/>
        <v>0</v>
      </c>
    </row>
    <row r="254" spans="1:29" ht="45.75" hidden="1" thickBot="1" x14ac:dyDescent="0.3">
      <c r="A254" s="164" t="s">
        <v>64</v>
      </c>
      <c r="B254" s="165">
        <v>43331</v>
      </c>
      <c r="C254" s="207"/>
      <c r="D254" s="208"/>
      <c r="E254" s="208"/>
      <c r="F254" s="209"/>
      <c r="G254" s="379"/>
      <c r="H254" s="210"/>
      <c r="I254" s="166">
        <f>IF(H254="Normal",#REF!,IF(H254="Recup",#REF!,IF(H254="CP journée",#REF!,IF(H254="Enceinte",#REF!,IF(H254="temps partiel",#REF!,IF(H254="Sans solde",#REF!,IF(H254="Arrêt",#REF!,IF(H254="CP matin",#REF!,IF(H254="Déplacement",#REF!,IF(H254="CP Après-midi",#REF!,IF(H254="Férié",#REF!,IF(H254="Maternité",#REF!,0))))))))))))</f>
        <v>0</v>
      </c>
      <c r="J254" s="167" t="e">
        <f>IF(H254="Demi CP",I254,IF(AND(H254="Déplacement",N254="Arrivée Chine",B254&gt;=#REF!,B254&lt;=#REF!),(D254-C254)+(F254-E254)-#REF!,IF(AND(H254="Déplacement",N254="Arrivée Chine",B254&gt;#REF!,B254&lt;#REF!),(D254-C254)+(F254-E254)-#REF!,IF(AND(H254="Déplacement",N254="Arrivée Chine",B254&gt;#REF!),(D254-C254)+(F254-E254)-#REF!,IF(AND(H254="Déplacement",((D254-C254)+(F254-E254))&lt;I254),I254,IF(AND(H254="Déplacement",N254="Arrivée Chine",B254&lt;#REF!),(D254-C254)+(F254-E254)-#REF!,IF(AND(H254="Déplacement",N254="Retour Chine",B254&gt;=#REF!,B254&lt;=#REF!),(D254-C254)+(F254-E254)+#REF!,IF(AND(H254="Déplacement",N254="Retour Chine",B254&gt;#REF!,B254&lt;#REF!),(D254-C254)+(F254-E254)+#REF!,IF(AND(H254="Déplacement",N254="Retour Chine",B254&gt;#REF!),(D254-C254)+(F254-E254)+#REF!,IF(AND(H254="Déplacement",((D254-C254)+(F254-E254))&lt;I254),I254,IF(AND(H254="Déplacement",N254="Retour Chine",B254&lt;#REF!),(D254-C254)+(F254-E254)+#REF!,(D254-C254)+(F254-E254))))))))))))</f>
        <v>#REF!</v>
      </c>
      <c r="K254" s="168" t="e">
        <f>IF(L254&gt;0,#REF!-L254,0)</f>
        <v>#REF!</v>
      </c>
      <c r="L254" s="169" t="e">
        <f>IF(OR(H254="Recup"),#REF!-J254,#REF!)</f>
        <v>#REF!</v>
      </c>
      <c r="M254" s="211"/>
      <c r="N254" s="212"/>
      <c r="O254" s="170" t="e">
        <f t="shared" si="19"/>
        <v>#REF!</v>
      </c>
      <c r="P254" s="171" t="str">
        <f t="shared" si="20"/>
        <v/>
      </c>
      <c r="Q254" s="362"/>
      <c r="R254" s="382"/>
      <c r="S254" s="213"/>
      <c r="T254" s="397"/>
      <c r="U254" s="387"/>
      <c r="V254" s="129" t="s">
        <v>65</v>
      </c>
      <c r="W254" s="130" t="e">
        <f>IF(AND(G248="Temps partiel",Y250&gt;3),Y250-3-W250-W251,0)</f>
        <v>#REF!</v>
      </c>
      <c r="X254" s="131" t="s">
        <v>66</v>
      </c>
      <c r="Y254" s="132" t="e">
        <f>W248+(W249*1.25)+(W250*1.5)+(W251*2)+(W253*1.1)+(W254*1.25)</f>
        <v>#REF!</v>
      </c>
      <c r="Z254" s="294" t="e">
        <f>IF(SUM(J248:J254)*24-SUM(I248:I254)*24&lt;0,(SUM(J248:J254)*24-SUM(I248:I254)*24),0)</f>
        <v>#REF!</v>
      </c>
      <c r="AA254" s="41"/>
      <c r="AB254" s="178" t="s">
        <v>50</v>
      </c>
      <c r="AC254" s="152">
        <f>Z235+Z242+Z249+Z256</f>
        <v>0</v>
      </c>
    </row>
    <row r="255" spans="1:29" ht="45.75" hidden="1" thickBot="1" x14ac:dyDescent="0.3">
      <c r="A255" s="133" t="s">
        <v>43</v>
      </c>
      <c r="B255" s="134">
        <v>43332</v>
      </c>
      <c r="C255" s="188"/>
      <c r="D255" s="189"/>
      <c r="E255" s="189"/>
      <c r="F255" s="190"/>
      <c r="G255" s="377"/>
      <c r="H255" s="191" t="s">
        <v>44</v>
      </c>
      <c r="I255" s="136" t="e">
        <f>IF(H255="Normal",#REF!,IF(H255="Recup",#REF!,IF(H255="CP journée",#REF!,IF(H255="Enceinte",#REF!,IF(H255="temps partiel",#REF!,IF(H255="Sans solde",#REF!,IF(H255="Arrêt",#REF!,IF(H255="CP matin",#REF!,IF(H255="Déplacement",#REF!,IF(H255="CP Après-midi",#REF!,IF(H255="Férié",#REF!,IF(H255="Maternité",#REF!,0))))))))))))</f>
        <v>#REF!</v>
      </c>
      <c r="J255" s="135" t="e">
        <f>IF(H255="Demi CP",I255,IF(AND(H255="Déplacement",N255="Arrivée Chine",B255&gt;=#REF!,B255&lt;=#REF!),(D255-C255)+(F255-E255)-#REF!,IF(AND(H255="Déplacement",N255="Arrivée Chine",B255&gt;#REF!,B255&lt;#REF!),(D255-C255)+(F255-E255)-#REF!,IF(AND(H255="Déplacement",N255="Arrivée Chine",B255&gt;#REF!),(D255-C255)+(F255-E255)-#REF!,IF(AND(H255="Déplacement",((D255-C255)+(F255-E255))&lt;I255),I255,IF(AND(H255="Déplacement",N255="Arrivée Chine",B255&lt;#REF!),(D255-C255)+(F255-E255)-#REF!,IF(AND(H255="Déplacement",N255="Retour Chine",B255&gt;=#REF!,B255&lt;=#REF!),(D255-C255)+(F255-E255)+#REF!,IF(AND(H255="Déplacement",N255="Retour Chine",B255&gt;#REF!,B255&lt;#REF!),(D255-C255)+(F255-E255)+#REF!,IF(AND(H255="Déplacement",N255="Retour Chine",B255&gt;#REF!),(D255-C255)+(F255-E255)+#REF!,IF(AND(H255="Déplacement",((D255-C255)+(F255-E255))&lt;I255),I255,IF(AND(H255="Déplacement",N255="Retour Chine",B255&lt;#REF!),(D255-C255)+(F255-E255)+#REF!,(D255-C255)+(F255-E255))))))))))))</f>
        <v>#REF!</v>
      </c>
      <c r="K255" s="137" t="e">
        <f>IF(L255&gt;0,#REF!-L255,0)</f>
        <v>#REF!</v>
      </c>
      <c r="L255" s="138" t="e">
        <f>IF(OR(H255="Recup"),#REF!-J255,#REF!)</f>
        <v>#REF!</v>
      </c>
      <c r="M255" s="192"/>
      <c r="N255" s="193"/>
      <c r="O255" s="139" t="e">
        <f t="shared" si="19"/>
        <v>#REF!</v>
      </c>
      <c r="P255" s="140" t="str">
        <f t="shared" si="20"/>
        <v/>
      </c>
      <c r="Q255" s="391" t="s">
        <v>45</v>
      </c>
      <c r="R255" s="380" t="s">
        <v>46</v>
      </c>
      <c r="S255" s="194"/>
      <c r="T255" s="396" t="s">
        <v>109</v>
      </c>
      <c r="U255" s="385" t="s">
        <v>114</v>
      </c>
      <c r="V255" s="86" t="s">
        <v>49</v>
      </c>
      <c r="W255" s="87" t="e">
        <f>IF(AND(G255="",(Y257)&gt;0),Y257-W256-W257,IF(AND(G255="Enceinte",(Y257)&gt;0),Y257-W256-W257,0))</f>
        <v>#REF!</v>
      </c>
      <c r="X255" s="88" t="s">
        <v>34</v>
      </c>
      <c r="Y255" s="89" t="e">
        <f>(SUM(I255:I259)*24+SUM(K255:K259)*24)</f>
        <v>#REF!</v>
      </c>
      <c r="Z255" s="90" t="s">
        <v>50</v>
      </c>
      <c r="AA255" s="41"/>
      <c r="AB255" s="179"/>
      <c r="AC255" s="179"/>
    </row>
    <row r="256" spans="1:29" ht="15.75" hidden="1" thickBot="1" x14ac:dyDescent="0.3">
      <c r="A256" s="143" t="s">
        <v>51</v>
      </c>
      <c r="B256" s="144">
        <v>43333</v>
      </c>
      <c r="C256" s="195"/>
      <c r="D256" s="196"/>
      <c r="E256" s="196"/>
      <c r="F256" s="197"/>
      <c r="G256" s="378"/>
      <c r="H256" s="198" t="s">
        <v>44</v>
      </c>
      <c r="I256" s="146" t="e">
        <f>IF(H256="Normal",#REF!,IF(H256="Recup",#REF!,IF(H256="CP journée",#REF!,IF(H256="Enceinte",#REF!,IF(H256="temps partiel",#REF!,IF(H256="Sans solde",#REF!,IF(H256="Arrêt",#REF!,IF(H256="CP matin",#REF!,IF(H256="Déplacement",#REF!,IF(H256="CP Après-midi",#REF!,IF(H256="Férié",#REF!,IF(H256="Maternité",#REF!,0))))))))))))</f>
        <v>#REF!</v>
      </c>
      <c r="J256" s="145" t="e">
        <f>IF(H256="Demi CP",I256,IF(AND(H256="Déplacement",N256="Arrivée Chine",B256&gt;=#REF!,B256&lt;=#REF!),(D256-C256)+(F256-E256)-#REF!,IF(AND(H256="Déplacement",N256="Arrivée Chine",B256&gt;#REF!,B256&lt;#REF!),(D256-C256)+(F256-E256)-#REF!,IF(AND(H256="Déplacement",N256="Arrivée Chine",B256&gt;#REF!),(D256-C256)+(F256-E256)-#REF!,IF(AND(H256="Déplacement",((D256-C256)+(F256-E256))&lt;I256),I256,IF(AND(H256="Déplacement",N256="Arrivée Chine",B256&lt;#REF!),(D256-C256)+(F256-E256)-#REF!,IF(AND(H256="Déplacement",N256="Retour Chine",B256&gt;=#REF!,B256&lt;=#REF!),(D256-C256)+(F256-E256)+#REF!,IF(AND(H256="Déplacement",N256="Retour Chine",B256&gt;#REF!,B256&lt;#REF!),(D256-C256)+(F256-E256)+#REF!,IF(AND(H256="Déplacement",N256="Retour Chine",B256&gt;#REF!),(D256-C256)+(F256-E256)+#REF!,IF(AND(H256="Déplacement",((D256-C256)+(F256-E256))&lt;I256),I256,IF(AND(H256="Déplacement",N256="Retour Chine",B256&lt;#REF!),(D256-C256)+(F256-E256)+#REF!,(D256-C256)+(F256-E256))))))))))))</f>
        <v>#REF!</v>
      </c>
      <c r="K256" s="147" t="e">
        <f>IF(L256&gt;0,#REF!-L256,0)</f>
        <v>#REF!</v>
      </c>
      <c r="L256" s="148" t="e">
        <f>IF(OR(H256="Recup"),#REF!-J256,#REF!)</f>
        <v>#REF!</v>
      </c>
      <c r="M256" s="199"/>
      <c r="N256" s="200"/>
      <c r="O256" s="149" t="e">
        <f t="shared" si="19"/>
        <v>#REF!</v>
      </c>
      <c r="P256" s="150" t="str">
        <f t="shared" si="20"/>
        <v/>
      </c>
      <c r="Q256" s="361"/>
      <c r="R256" s="381"/>
      <c r="S256" s="201"/>
      <c r="T256" s="397"/>
      <c r="U256" s="386"/>
      <c r="V256" s="97" t="s">
        <v>52</v>
      </c>
      <c r="W256" s="98" t="e">
        <f>IF(AND(G255="",(Y256-35)&gt;0),(Y256-35-W257-W258),IF(AND(G255="Enceinte",(Y256-35)&gt;0),(Y256-35-W257-W258),0))</f>
        <v>#REF!</v>
      </c>
      <c r="X256" s="99" t="s">
        <v>35</v>
      </c>
      <c r="Y256" s="100" t="e">
        <f>(SUM(J255:J261))*24-(SUM(O255:O261))*24</f>
        <v>#REF!</v>
      </c>
      <c r="Z256" s="101">
        <f>SUM(P255:P261)</f>
        <v>0</v>
      </c>
      <c r="AA256" s="41"/>
      <c r="AB256" s="394" t="s">
        <v>70</v>
      </c>
      <c r="AC256" s="392" t="e">
        <f>Y240+Y247+Y254+Y261</f>
        <v>#REF!</v>
      </c>
    </row>
    <row r="257" spans="1:29" ht="15.75" hidden="1" thickBot="1" x14ac:dyDescent="0.3">
      <c r="A257" s="143" t="s">
        <v>53</v>
      </c>
      <c r="B257" s="144">
        <v>43334</v>
      </c>
      <c r="C257" s="195"/>
      <c r="D257" s="196"/>
      <c r="E257" s="196"/>
      <c r="F257" s="197"/>
      <c r="G257" s="378"/>
      <c r="H257" s="198" t="s">
        <v>44</v>
      </c>
      <c r="I257" s="146" t="e">
        <f>IF(H257="Normal",#REF!,IF(H257="Recup",#REF!,IF(H257="CP journée",#REF!,IF(H257="Enceinte",#REF!,IF(H257="temps partiel",#REF!,IF(H257="Sans solde",#REF!,IF(H257="Arrêt",#REF!,IF(H257="CP matin",#REF!,IF(H257="Déplacement",#REF!,IF(H257="CP Après-midi",#REF!,IF(H257="Férié",#REF!,IF(H257="Maternité",#REF!,0))))))))))))</f>
        <v>#REF!</v>
      </c>
      <c r="J257" s="145" t="e">
        <f>IF(H257="Demi CP",I257,IF(AND(H257="Déplacement",N257="Arrivée Chine",B257&gt;=#REF!,B257&lt;=#REF!),(D257-C257)+(F257-E257)-#REF!,IF(AND(H257="Déplacement",N257="Arrivée Chine",B257&gt;#REF!,B257&lt;#REF!),(D257-C257)+(F257-E257)-#REF!,IF(AND(H257="Déplacement",N257="Arrivée Chine",B257&gt;#REF!),(D257-C257)+(F257-E257)-#REF!,IF(AND(H257="Déplacement",((D257-C257)+(F257-E257))&lt;I257),I257,IF(AND(H257="Déplacement",N257="Arrivée Chine",B257&lt;#REF!),(D257-C257)+(F257-E257)-#REF!,IF(AND(H257="Déplacement",N257="Retour Chine",B257&gt;=#REF!,B257&lt;=#REF!),(D257-C257)+(F257-E257)+#REF!,IF(AND(H257="Déplacement",N257="Retour Chine",B257&gt;#REF!,B257&lt;#REF!),(D257-C257)+(F257-E257)+#REF!,IF(AND(H257="Déplacement",N257="Retour Chine",B257&gt;#REF!),(D257-C257)+(F257-E257)+#REF!,IF(AND(H257="Déplacement",((D257-C257)+(F257-E257))&lt;I257),I257,IF(AND(H257="Déplacement",N257="Retour Chine",B257&lt;#REF!),(D257-C257)+(F257-E257)+#REF!,(D257-C257)+(F257-E257))))))))))))</f>
        <v>#REF!</v>
      </c>
      <c r="K257" s="153" t="e">
        <f>IF(L257&gt;0,#REF!-L257,0)</f>
        <v>#REF!</v>
      </c>
      <c r="L257" s="154" t="e">
        <f>IF(OR(H257="Recup"),#REF!-J257,#REF!)</f>
        <v>#REF!</v>
      </c>
      <c r="M257" s="199"/>
      <c r="N257" s="200"/>
      <c r="O257" s="149" t="e">
        <f t="shared" si="19"/>
        <v>#REF!</v>
      </c>
      <c r="P257" s="150" t="str">
        <f t="shared" si="20"/>
        <v/>
      </c>
      <c r="Q257" s="361"/>
      <c r="R257" s="381"/>
      <c r="S257" s="201"/>
      <c r="T257" s="397"/>
      <c r="U257" s="386"/>
      <c r="V257" s="104">
        <v>0.5</v>
      </c>
      <c r="W257" s="98" t="e">
        <f>IF((Y256-43)&lt;0,0,(Y256-43))</f>
        <v>#REF!</v>
      </c>
      <c r="X257" s="105" t="s">
        <v>54</v>
      </c>
      <c r="Y257" s="106" t="e">
        <f>(Y256-Y255)-J261*24</f>
        <v>#REF!</v>
      </c>
      <c r="Z257" s="107" t="s">
        <v>55</v>
      </c>
      <c r="AA257" s="41"/>
      <c r="AB257" s="395"/>
      <c r="AC257" s="393"/>
    </row>
    <row r="258" spans="1:29" ht="15.75" hidden="1" thickBot="1" x14ac:dyDescent="0.3">
      <c r="A258" s="143" t="s">
        <v>56</v>
      </c>
      <c r="B258" s="144">
        <v>43335</v>
      </c>
      <c r="C258" s="195"/>
      <c r="D258" s="196"/>
      <c r="E258" s="196"/>
      <c r="F258" s="197"/>
      <c r="G258" s="378"/>
      <c r="H258" s="202" t="s">
        <v>44</v>
      </c>
      <c r="I258" s="146" t="e">
        <f>IF(H258="Normal",#REF!,IF(H258="Recup",#REF!,IF(H258="CP journée",#REF!,IF(H258="Enceinte",#REF!,IF(H258="temps partiel",#REF!,IF(H258="Sans solde",#REF!,IF(H258="Arrêt",#REF!,IF(H258="CP matin",#REF!,IF(H258="Déplacement",#REF!,IF(H258="CP Après-midi",#REF!,IF(H258="Férié",#REF!,IF(H258="Maternité",#REF!,0))))))))))))</f>
        <v>#REF!</v>
      </c>
      <c r="J258" s="145" t="e">
        <f>IF(H258="Demi CP",I258,IF(AND(H258="Déplacement",N258="Arrivée Chine",B258&gt;=#REF!,B258&lt;=#REF!),(D258-C258)+(F258-E258)-#REF!,IF(AND(H258="Déplacement",N258="Arrivée Chine",B258&gt;#REF!,B258&lt;#REF!),(D258-C258)+(F258-E258)-#REF!,IF(AND(H258="Déplacement",N258="Arrivée Chine",B258&gt;#REF!),(D258-C258)+(F258-E258)-#REF!,IF(AND(H258="Déplacement",((D258-C258)+(F258-E258))&lt;I258),I258,IF(AND(H258="Déplacement",N258="Arrivée Chine",B258&lt;#REF!),(D258-C258)+(F258-E258)-#REF!,IF(AND(H258="Déplacement",N258="Retour Chine",B258&gt;=#REF!,B258&lt;=#REF!),(D258-C258)+(F258-E258)+#REF!,IF(AND(H258="Déplacement",N258="Retour Chine",B258&gt;#REF!,B258&lt;#REF!),(D258-C258)+(F258-E258)+#REF!,IF(AND(H258="Déplacement",N258="Retour Chine",B258&gt;#REF!),(D258-C258)+(F258-E258)+#REF!,IF(AND(H258="Déplacement",((D258-C258)+(F258-E258))&lt;I258),I258,IF(AND(H258="Déplacement",N258="Retour Chine",B258&lt;#REF!),(D258-C258)+(F258-E258)+#REF!,(D258-C258)+(F258-E258))))))))))))</f>
        <v>#REF!</v>
      </c>
      <c r="K258" s="156" t="e">
        <f>IF(L258&gt;0,#REF!-L258,0)</f>
        <v>#REF!</v>
      </c>
      <c r="L258" s="157" t="e">
        <f>IF(OR(H258="Recup"),#REF!-J258,#REF!)</f>
        <v>#REF!</v>
      </c>
      <c r="M258" s="199"/>
      <c r="N258" s="200"/>
      <c r="O258" s="149" t="e">
        <f t="shared" si="19"/>
        <v>#REF!</v>
      </c>
      <c r="P258" s="150" t="str">
        <f t="shared" si="20"/>
        <v/>
      </c>
      <c r="Q258" s="361"/>
      <c r="R258" s="381"/>
      <c r="S258" s="201"/>
      <c r="T258" s="397"/>
      <c r="U258" s="386"/>
      <c r="V258" s="110">
        <v>1</v>
      </c>
      <c r="W258" s="98" t="e">
        <f>IF(M261="",J261*24,0)</f>
        <v>#REF!</v>
      </c>
      <c r="X258" s="111" t="s">
        <v>57</v>
      </c>
      <c r="Y258" s="112">
        <f>COUNTIF(H255:H259,"Arrêt")</f>
        <v>0</v>
      </c>
      <c r="Z258" s="107">
        <f>COUNTIF(H255:H259,"Férié")</f>
        <v>0</v>
      </c>
      <c r="AA258" s="41"/>
      <c r="AB258" s="41"/>
      <c r="AC258" s="41"/>
    </row>
    <row r="259" spans="1:29" ht="15.75" hidden="1" thickBot="1" x14ac:dyDescent="0.3">
      <c r="A259" s="143" t="s">
        <v>58</v>
      </c>
      <c r="B259" s="144">
        <v>43336</v>
      </c>
      <c r="C259" s="195"/>
      <c r="D259" s="196"/>
      <c r="E259" s="196"/>
      <c r="F259" s="197"/>
      <c r="G259" s="378"/>
      <c r="H259" s="198" t="s">
        <v>44</v>
      </c>
      <c r="I259" s="146" t="e">
        <f>IF(H259="Normal",#REF!,IF(H259="Recup",#REF!,IF(H259="CP journée",#REF!,IF(H259="Enceinte",#REF!,IF(H259="temps partiel",#REF!,IF(H259="Sans solde",#REF!,IF(H259="Arrêt",#REF!,IF(H259="CP matin",#REF!,IF(H259="Déplacement",#REF!,IF(H259="CP Après-midi",#REF!,IF(H259="Férié",#REF!,IF(H259="Maternité",#REF!,0))))))))))))</f>
        <v>#REF!</v>
      </c>
      <c r="J259" s="145" t="e">
        <f>IF(H259="Demi CP",I259,IF(AND(H259="Déplacement",N259="Arrivée Chine",B259&gt;=#REF!,B259&lt;=#REF!),(D259-C259)+(F259-E259)-#REF!,IF(AND(H259="Déplacement",N259="Arrivée Chine",B259&gt;#REF!,B259&lt;#REF!),(D259-C259)+(F259-E259)-#REF!,IF(AND(H259="Déplacement",N259="Arrivée Chine",B259&gt;#REF!),(D259-C259)+(F259-E259)-#REF!,IF(AND(H259="Déplacement",((D259-C259)+(F259-E259))&lt;I259),I259,IF(AND(H259="Déplacement",N259="Arrivée Chine",B259&lt;#REF!),(D259-C259)+(F259-E259)-#REF!,IF(AND(H259="Déplacement",N259="Retour Chine",B259&gt;=#REF!,B259&lt;=#REF!),(D259-C259)+(F259-E259)+#REF!,IF(AND(H259="Déplacement",N259="Retour Chine",B259&gt;#REF!,B259&lt;#REF!),(D259-C259)+(F259-E259)+#REF!,IF(AND(H259="Déplacement",N259="Retour Chine",B259&gt;#REF!),(D259-C259)+(F259-E259)+#REF!,IF(AND(H259="Déplacement",((D259-C259)+(F259-E259))&lt;I259),I259,IF(AND(H259="Déplacement",N259="Retour Chine",B259&lt;#REF!),(D259-C259)+(F259-E259)+#REF!,(D259-C259)+(F259-E259))))))))))))</f>
        <v>#REF!</v>
      </c>
      <c r="K259" s="153" t="e">
        <f>IF(L259&gt;0,#REF!-L259,0)</f>
        <v>#REF!</v>
      </c>
      <c r="L259" s="154" t="e">
        <f>IF(OR(H259="Recup"),#REF!-J259,#REF!)</f>
        <v>#REF!</v>
      </c>
      <c r="M259" s="199"/>
      <c r="N259" s="200"/>
      <c r="O259" s="149" t="e">
        <f t="shared" si="19"/>
        <v>#REF!</v>
      </c>
      <c r="P259" s="150" t="str">
        <f t="shared" si="20"/>
        <v/>
      </c>
      <c r="Q259" s="361"/>
      <c r="R259" s="381"/>
      <c r="S259" s="201"/>
      <c r="T259" s="397"/>
      <c r="U259" s="386"/>
      <c r="V259" s="113" t="s">
        <v>3</v>
      </c>
      <c r="W259" s="114" t="e">
        <f>IF(G255="Enceinte",(SUM(L255:L259))-COUNTIF(H255:H259,"Recup")*#REF!,SUM(L255:L259))</f>
        <v>#REF!</v>
      </c>
      <c r="X259" s="115" t="s">
        <v>59</v>
      </c>
      <c r="Y259" s="116">
        <f>COUNTIF(H255:H259,"sans solde")</f>
        <v>0</v>
      </c>
      <c r="Z259" s="328" t="s">
        <v>148</v>
      </c>
      <c r="AA259" s="41"/>
      <c r="AB259" s="41"/>
      <c r="AC259" s="41"/>
    </row>
    <row r="260" spans="1:29" ht="15.75" hidden="1" thickBot="1" x14ac:dyDescent="0.3">
      <c r="A260" s="143" t="s">
        <v>60</v>
      </c>
      <c r="B260" s="144">
        <v>43337</v>
      </c>
      <c r="C260" s="203"/>
      <c r="D260" s="204"/>
      <c r="E260" s="204"/>
      <c r="F260" s="205"/>
      <c r="G260" s="378"/>
      <c r="H260" s="206"/>
      <c r="I260" s="146">
        <f>IF(H260="Normal",#REF!,IF(H260="Recup",#REF!,IF(H260="CP journée",#REF!,IF(H260="Enceinte",#REF!,IF(H260="temps partiel",#REF!,IF(H260="Sans solde",#REF!,IF(H260="Arrêt",#REF!,IF(H260="CP matin",#REF!,IF(H260="Déplacement",#REF!,IF(H260="CP Après-midi",#REF!,IF(H260="Férié",#REF!,IF(H260="Maternité",#REF!,0))))))))))))</f>
        <v>0</v>
      </c>
      <c r="J260" s="145" t="e">
        <f>IF(H260="Demi CP",I260,IF(AND(H260="Déplacement",N260="Arrivée Chine",B260&gt;=#REF!,B260&lt;=#REF!),(D260-C260)+(F260-E260)-#REF!,IF(AND(H260="Déplacement",N260="Arrivée Chine",B260&gt;#REF!,B260&lt;#REF!),(D260-C260)+(F260-E260)-#REF!,IF(AND(H260="Déplacement",N260="Arrivée Chine",B260&gt;#REF!),(D260-C260)+(F260-E260)-#REF!,IF(AND(H260="Déplacement",((D260-C260)+(F260-E260))&lt;I260),I260,IF(AND(H260="Déplacement",N260="Arrivée Chine",B260&lt;#REF!),(D260-C260)+(F260-E260)-#REF!,IF(AND(H260="Déplacement",N260="Retour Chine",B260&gt;=#REF!,B260&lt;=#REF!),(D260-C260)+(F260-E260)+#REF!,IF(AND(H260="Déplacement",N260="Retour Chine",B260&gt;#REF!,B260&lt;#REF!),(D260-C260)+(F260-E260)+#REF!,IF(AND(H260="Déplacement",N260="Retour Chine",B260&gt;#REF!),(D260-C260)+(F260-E260)+#REF!,IF(AND(H260="Déplacement",((D260-C260)+(F260-E260))&lt;I260),I260,IF(AND(H260="Déplacement",N260="Retour Chine",B260&lt;#REF!),(D260-C260)+(F260-E260)+#REF!,(D260-C260)+(F260-E260))))))))))))</f>
        <v>#REF!</v>
      </c>
      <c r="K260" s="161" t="e">
        <f>IF(L260&gt;0,#REF!-L260,0)</f>
        <v>#REF!</v>
      </c>
      <c r="L260" s="162" t="e">
        <f>IF(OR(H260="Recup"),#REF!-J260,#REF!)</f>
        <v>#REF!</v>
      </c>
      <c r="M260" s="199"/>
      <c r="N260" s="200"/>
      <c r="O260" s="149" t="e">
        <f t="shared" si="19"/>
        <v>#REF!</v>
      </c>
      <c r="P260" s="150" t="str">
        <f t="shared" si="20"/>
        <v/>
      </c>
      <c r="Q260" s="361"/>
      <c r="R260" s="381"/>
      <c r="S260" s="201"/>
      <c r="T260" s="397"/>
      <c r="U260" s="386"/>
      <c r="V260" s="119" t="s">
        <v>61</v>
      </c>
      <c r="W260" s="120" t="e">
        <f>IF(AND(G255="Temps partiel",Y257&gt;0),Y257-W261-W257-W258,0)</f>
        <v>#REF!</v>
      </c>
      <c r="X260" s="121" t="s">
        <v>62</v>
      </c>
      <c r="Y260" s="122">
        <f>COUNTIF(H255:H259,"CP journée")+(COUNTIF(H255:H259,"CP matin"))/2+(COUNTIF(H255:H259,"CP Après-midi"))/2</f>
        <v>0</v>
      </c>
      <c r="Z260" s="329"/>
      <c r="AA260" s="41"/>
      <c r="AB260" s="41"/>
      <c r="AC260" s="41"/>
    </row>
    <row r="261" spans="1:29" ht="15.75" hidden="1" thickBot="1" x14ac:dyDescent="0.3">
      <c r="A261" s="164" t="s">
        <v>64</v>
      </c>
      <c r="B261" s="165">
        <v>43338</v>
      </c>
      <c r="C261" s="207"/>
      <c r="D261" s="208"/>
      <c r="E261" s="208"/>
      <c r="F261" s="209"/>
      <c r="G261" s="379"/>
      <c r="H261" s="210"/>
      <c r="I261" s="166">
        <f>IF(H261="Normal",#REF!,IF(H261="Recup",#REF!,IF(H261="CP journée",#REF!,IF(H261="Enceinte",#REF!,IF(H261="temps partiel",#REF!,IF(H261="Sans solde",#REF!,IF(H261="Arrêt",#REF!,IF(H261="CP matin",#REF!,IF(H261="Déplacement",#REF!,IF(H261="CP Après-midi",#REF!,IF(H261="Férié",#REF!,IF(H261="Maternité",#REF!,0))))))))))))</f>
        <v>0</v>
      </c>
      <c r="J261" s="167" t="e">
        <f>IF(H261="Demi CP",I261,IF(AND(H261="Déplacement",N261="Arrivée Chine",B261&gt;=#REF!,B261&lt;=#REF!),(D261-C261)+(F261-E261)-#REF!,IF(AND(H261="Déplacement",N261="Arrivée Chine",B261&gt;#REF!,B261&lt;#REF!),(D261-C261)+(F261-E261)-#REF!,IF(AND(H261="Déplacement",N261="Arrivée Chine",B261&gt;#REF!),(D261-C261)+(F261-E261)-#REF!,IF(AND(H261="Déplacement",((D261-C261)+(F261-E261))&lt;I261),I261,IF(AND(H261="Déplacement",N261="Arrivée Chine",B261&lt;#REF!),(D261-C261)+(F261-E261)-#REF!,IF(AND(H261="Déplacement",N261="Retour Chine",B261&gt;=#REF!,B261&lt;=#REF!),(D261-C261)+(F261-E261)+#REF!,IF(AND(H261="Déplacement",N261="Retour Chine",B261&gt;#REF!,B261&lt;#REF!),(D261-C261)+(F261-E261)+#REF!,IF(AND(H261="Déplacement",N261="Retour Chine",B261&gt;#REF!),(D261-C261)+(F261-E261)+#REF!,IF(AND(H261="Déplacement",((D261-C261)+(F261-E261))&lt;I261),I261,IF(AND(H261="Déplacement",N261="Retour Chine",B261&lt;#REF!),(D261-C261)+(F261-E261)+#REF!,(D261-C261)+(F261-E261))))))))))))</f>
        <v>#REF!</v>
      </c>
      <c r="K261" s="168" t="e">
        <f>IF(L261&gt;0,#REF!-L261,0)</f>
        <v>#REF!</v>
      </c>
      <c r="L261" s="169" t="e">
        <f>IF(OR(H261="Recup"),#REF!-J261,#REF!)</f>
        <v>#REF!</v>
      </c>
      <c r="M261" s="211"/>
      <c r="N261" s="212"/>
      <c r="O261" s="170" t="e">
        <f t="shared" si="19"/>
        <v>#REF!</v>
      </c>
      <c r="P261" s="171" t="str">
        <f t="shared" si="20"/>
        <v/>
      </c>
      <c r="Q261" s="362"/>
      <c r="R261" s="382"/>
      <c r="S261" s="213"/>
      <c r="T261" s="397"/>
      <c r="U261" s="387"/>
      <c r="V261" s="129" t="s">
        <v>65</v>
      </c>
      <c r="W261" s="130" t="e">
        <f>IF(AND(G255="Temps partiel",Y257&gt;3),Y257-3-W257-W258,0)</f>
        <v>#REF!</v>
      </c>
      <c r="X261" s="131" t="s">
        <v>66</v>
      </c>
      <c r="Y261" s="132" t="e">
        <f>W255+(W256*1.25)+(W257*1.5)+(W258*2)+(W260*1.1)+(W261*1.25)</f>
        <v>#REF!</v>
      </c>
      <c r="Z261" s="294" t="e">
        <f>IF(SUM(J255:J261)*24-SUM(I255:I261)*24&lt;0,(SUM(J255:J261)*24-SUM(I255:I261)*24),0)</f>
        <v>#REF!</v>
      </c>
      <c r="AA261" s="41"/>
      <c r="AB261" s="41"/>
      <c r="AC261" s="41"/>
    </row>
    <row r="262" spans="1:29" ht="45.75" hidden="1" thickBot="1" x14ac:dyDescent="0.3">
      <c r="A262" s="133" t="s">
        <v>43</v>
      </c>
      <c r="B262" s="134">
        <v>43339</v>
      </c>
      <c r="C262" s="188"/>
      <c r="D262" s="189"/>
      <c r="E262" s="189"/>
      <c r="F262" s="190"/>
      <c r="G262" s="377"/>
      <c r="H262" s="191" t="s">
        <v>44</v>
      </c>
      <c r="I262" s="136" t="e">
        <f>IF(H262="Normal",#REF!,IF(H262="Recup",#REF!,IF(H262="CP journée",#REF!,IF(H262="Enceinte",#REF!,IF(H262="temps partiel",#REF!,IF(H262="Sans solde",#REF!,IF(H262="Arrêt",#REF!,IF(H262="CP matin",#REF!,IF(H262="Déplacement",#REF!,IF(H262="CP Après-midi",#REF!,IF(H262="Férié",#REF!,IF(H262="Maternité",#REF!,0))))))))))))</f>
        <v>#REF!</v>
      </c>
      <c r="J262" s="135" t="e">
        <f>IF(H262="Demi CP",I262,IF(AND(H262="Déplacement",N262="Arrivée Chine",B262&gt;=#REF!,B262&lt;=#REF!),(D262-C262)+(F262-E262)-#REF!,IF(AND(H262="Déplacement",N262="Arrivée Chine",B262&gt;#REF!,B262&lt;#REF!),(D262-C262)+(F262-E262)-#REF!,IF(AND(H262="Déplacement",N262="Arrivée Chine",B262&gt;#REF!),(D262-C262)+(F262-E262)-#REF!,IF(AND(H262="Déplacement",((D262-C262)+(F262-E262))&lt;I262),I262,IF(AND(H262="Déplacement",N262="Arrivée Chine",B262&lt;#REF!),(D262-C262)+(F262-E262)-#REF!,IF(AND(H262="Déplacement",N262="Retour Chine",B262&gt;=#REF!,B262&lt;=#REF!),(D262-C262)+(F262-E262)+#REF!,IF(AND(H262="Déplacement",N262="Retour Chine",B262&gt;#REF!,B262&lt;#REF!),(D262-C262)+(F262-E262)+#REF!,IF(AND(H262="Déplacement",N262="Retour Chine",B262&gt;#REF!),(D262-C262)+(F262-E262)+#REF!,IF(AND(H262="Déplacement",((D262-C262)+(F262-E262))&lt;I262),I262,IF(AND(H262="Déplacement",N262="Retour Chine",B262&lt;#REF!),(D262-C262)+(F262-E262)+#REF!,(D262-C262)+(F262-E262))))))))))))</f>
        <v>#REF!</v>
      </c>
      <c r="K262" s="137" t="e">
        <f>IF(L262&gt;0,#REF!-L262,0)</f>
        <v>#REF!</v>
      </c>
      <c r="L262" s="138" t="e">
        <f>IF(OR(H262="Recup"),#REF!-J262,#REF!)</f>
        <v>#REF!</v>
      </c>
      <c r="M262" s="192"/>
      <c r="N262" s="193"/>
      <c r="O262" s="139" t="e">
        <f t="shared" si="19"/>
        <v>#REF!</v>
      </c>
      <c r="P262" s="140" t="str">
        <f t="shared" si="20"/>
        <v/>
      </c>
      <c r="Q262" s="360" t="s">
        <v>45</v>
      </c>
      <c r="R262" s="380" t="s">
        <v>46</v>
      </c>
      <c r="S262" s="194"/>
      <c r="T262" s="396" t="s">
        <v>115</v>
      </c>
      <c r="U262" s="385" t="s">
        <v>116</v>
      </c>
      <c r="V262" s="86" t="s">
        <v>49</v>
      </c>
      <c r="W262" s="87" t="e">
        <f>IF(AND(G262="",(Y264)&gt;0),Y264-W263-W264,IF(AND(G262="Enceinte",(Y264)&gt;0),Y264-W263-W264,0))</f>
        <v>#REF!</v>
      </c>
      <c r="X262" s="88" t="s">
        <v>34</v>
      </c>
      <c r="Y262" s="89" t="e">
        <f>(SUM(I262:I266)*24+SUM(K262:K266)*24)</f>
        <v>#REF!</v>
      </c>
      <c r="Z262" s="90" t="s">
        <v>50</v>
      </c>
      <c r="AA262" s="41"/>
      <c r="AB262" s="41"/>
      <c r="AC262" s="41"/>
    </row>
    <row r="263" spans="1:29" ht="15.75" hidden="1" thickBot="1" x14ac:dyDescent="0.3">
      <c r="A263" s="143" t="s">
        <v>51</v>
      </c>
      <c r="B263" s="144">
        <v>43340</v>
      </c>
      <c r="C263" s="195"/>
      <c r="D263" s="196"/>
      <c r="E263" s="196"/>
      <c r="F263" s="197"/>
      <c r="G263" s="378"/>
      <c r="H263" s="198" t="s">
        <v>44</v>
      </c>
      <c r="I263" s="146" t="e">
        <f>IF(H263="Normal",#REF!,IF(H263="Recup",#REF!,IF(H263="CP journée",#REF!,IF(H263="Enceinte",#REF!,IF(H263="temps partiel",#REF!,IF(H263="Sans solde",#REF!,IF(H263="Arrêt",#REF!,IF(H263="CP matin",#REF!,IF(H263="Déplacement",#REF!,IF(H263="CP Après-midi",#REF!,IF(H263="Férié",#REF!,IF(H263="Maternité",#REF!,0))))))))))))</f>
        <v>#REF!</v>
      </c>
      <c r="J263" s="145" t="e">
        <f>IF(H263="Demi CP",I263,IF(AND(H263="Déplacement",N263="Arrivée Chine",B263&gt;=#REF!,B263&lt;=#REF!),(D263-C263)+(F263-E263)-#REF!,IF(AND(H263="Déplacement",N263="Arrivée Chine",B263&gt;#REF!,B263&lt;#REF!),(D263-C263)+(F263-E263)-#REF!,IF(AND(H263="Déplacement",N263="Arrivée Chine",B263&gt;#REF!),(D263-C263)+(F263-E263)-#REF!,IF(AND(H263="Déplacement",((D263-C263)+(F263-E263))&lt;I263),I263,IF(AND(H263="Déplacement",N263="Arrivée Chine",B263&lt;#REF!),(D263-C263)+(F263-E263)-#REF!,IF(AND(H263="Déplacement",N263="Retour Chine",B263&gt;=#REF!,B263&lt;=#REF!),(D263-C263)+(F263-E263)+#REF!,IF(AND(H263="Déplacement",N263="Retour Chine",B263&gt;#REF!,B263&lt;#REF!),(D263-C263)+(F263-E263)+#REF!,IF(AND(H263="Déplacement",N263="Retour Chine",B263&gt;#REF!),(D263-C263)+(F263-E263)+#REF!,IF(AND(H263="Déplacement",((D263-C263)+(F263-E263))&lt;I263),I263,IF(AND(H263="Déplacement",N263="Retour Chine",B263&lt;#REF!),(D263-C263)+(F263-E263)+#REF!,(D263-C263)+(F263-E263))))))))))))</f>
        <v>#REF!</v>
      </c>
      <c r="K263" s="147" t="e">
        <f>IF(L263&gt;0,#REF!-L263,0)</f>
        <v>#REF!</v>
      </c>
      <c r="L263" s="148" t="e">
        <f>IF(OR(H263="Recup"),#REF!-J263,#REF!)</f>
        <v>#REF!</v>
      </c>
      <c r="M263" s="199"/>
      <c r="N263" s="200"/>
      <c r="O263" s="149" t="e">
        <f t="shared" si="19"/>
        <v>#REF!</v>
      </c>
      <c r="P263" s="150" t="str">
        <f t="shared" si="20"/>
        <v/>
      </c>
      <c r="Q263" s="361"/>
      <c r="R263" s="381"/>
      <c r="S263" s="201"/>
      <c r="T263" s="397"/>
      <c r="U263" s="386"/>
      <c r="V263" s="97" t="s">
        <v>52</v>
      </c>
      <c r="W263" s="98" t="e">
        <f>IF(AND(G262="",(Y263-35)&gt;0),(Y263-35-W264-W265),IF(AND(G262="Enceinte",(Y263-35)&gt;0),(Y263-35-W264-W265),0))</f>
        <v>#REF!</v>
      </c>
      <c r="X263" s="99" t="s">
        <v>35</v>
      </c>
      <c r="Y263" s="100" t="e">
        <f>(SUM(J262:J268))*24-(SUM(O262:O268))*24</f>
        <v>#REF!</v>
      </c>
      <c r="Z263" s="101">
        <f>SUM(P262:P268)</f>
        <v>0</v>
      </c>
      <c r="AA263" s="41"/>
      <c r="AB263" s="41"/>
      <c r="AC263" s="41"/>
    </row>
    <row r="264" spans="1:29" ht="15.75" hidden="1" thickBot="1" x14ac:dyDescent="0.3">
      <c r="A264" s="143" t="s">
        <v>53</v>
      </c>
      <c r="B264" s="144">
        <v>43341</v>
      </c>
      <c r="C264" s="195"/>
      <c r="D264" s="196"/>
      <c r="E264" s="196"/>
      <c r="F264" s="197"/>
      <c r="G264" s="378"/>
      <c r="H264" s="198" t="s">
        <v>44</v>
      </c>
      <c r="I264" s="146" t="e">
        <f>IF(H264="Normal",#REF!,IF(H264="Recup",#REF!,IF(H264="CP journée",#REF!,IF(H264="Enceinte",#REF!,IF(H264="temps partiel",#REF!,IF(H264="Sans solde",#REF!,IF(H264="Arrêt",#REF!,IF(H264="CP matin",#REF!,IF(H264="Déplacement",#REF!,IF(H264="CP Après-midi",#REF!,IF(H264="Férié",#REF!,IF(H264="Maternité",#REF!,0))))))))))))</f>
        <v>#REF!</v>
      </c>
      <c r="J264" s="145" t="e">
        <f>IF(H264="Demi CP",I264,IF(AND(H264="Déplacement",N264="Arrivée Chine",B264&gt;=#REF!,B264&lt;=#REF!),(D264-C264)+(F264-E264)-#REF!,IF(AND(H264="Déplacement",N264="Arrivée Chine",B264&gt;#REF!,B264&lt;#REF!),(D264-C264)+(F264-E264)-#REF!,IF(AND(H264="Déplacement",N264="Arrivée Chine",B264&gt;#REF!),(D264-C264)+(F264-E264)-#REF!,IF(AND(H264="Déplacement",((D264-C264)+(F264-E264))&lt;I264),I264,IF(AND(H264="Déplacement",N264="Arrivée Chine",B264&lt;#REF!),(D264-C264)+(F264-E264)-#REF!,IF(AND(H264="Déplacement",N264="Retour Chine",B264&gt;=#REF!,B264&lt;=#REF!),(D264-C264)+(F264-E264)+#REF!,IF(AND(H264="Déplacement",N264="Retour Chine",B264&gt;#REF!,B264&lt;#REF!),(D264-C264)+(F264-E264)+#REF!,IF(AND(H264="Déplacement",N264="Retour Chine",B264&gt;#REF!),(D264-C264)+(F264-E264)+#REF!,IF(AND(H264="Déplacement",((D264-C264)+(F264-E264))&lt;I264),I264,IF(AND(H264="Déplacement",N264="Retour Chine",B264&lt;#REF!),(D264-C264)+(F264-E264)+#REF!,(D264-C264)+(F264-E264))))))))))))</f>
        <v>#REF!</v>
      </c>
      <c r="K264" s="153" t="e">
        <f>IF(L264&gt;0,#REF!-L264,0)</f>
        <v>#REF!</v>
      </c>
      <c r="L264" s="154" t="e">
        <f>IF(OR(H264="Recup"),#REF!-J264,#REF!)</f>
        <v>#REF!</v>
      </c>
      <c r="M264" s="199"/>
      <c r="N264" s="200"/>
      <c r="O264" s="149" t="e">
        <f t="shared" si="19"/>
        <v>#REF!</v>
      </c>
      <c r="P264" s="150" t="str">
        <f t="shared" si="20"/>
        <v/>
      </c>
      <c r="Q264" s="361"/>
      <c r="R264" s="381"/>
      <c r="S264" s="201"/>
      <c r="T264" s="397"/>
      <c r="U264" s="386"/>
      <c r="V264" s="104">
        <v>0.5</v>
      </c>
      <c r="W264" s="98" t="e">
        <f>IF((Y263-43)&lt;0,0,(Y263-43))</f>
        <v>#REF!</v>
      </c>
      <c r="X264" s="105" t="s">
        <v>54</v>
      </c>
      <c r="Y264" s="106" t="e">
        <f>(Y263-Y262)-J268*24</f>
        <v>#REF!</v>
      </c>
      <c r="Z264" s="107" t="s">
        <v>55</v>
      </c>
      <c r="AA264" s="41"/>
      <c r="AB264" s="41"/>
      <c r="AC264" s="41"/>
    </row>
    <row r="265" spans="1:29" ht="15.75" hidden="1" thickBot="1" x14ac:dyDescent="0.3">
      <c r="A265" s="143" t="s">
        <v>56</v>
      </c>
      <c r="B265" s="144">
        <v>43342</v>
      </c>
      <c r="C265" s="195"/>
      <c r="D265" s="196"/>
      <c r="E265" s="196"/>
      <c r="F265" s="197"/>
      <c r="G265" s="378"/>
      <c r="H265" s="202" t="s">
        <v>44</v>
      </c>
      <c r="I265" s="146" t="e">
        <f>IF(H265="Normal",#REF!,IF(H265="Recup",#REF!,IF(H265="CP journée",#REF!,IF(H265="Enceinte",#REF!,IF(H265="temps partiel",#REF!,IF(H265="Sans solde",#REF!,IF(H265="Arrêt",#REF!,IF(H265="CP matin",#REF!,IF(H265="Déplacement",#REF!,IF(H265="CP Après-midi",#REF!,IF(H265="Férié",#REF!,IF(H265="Maternité",#REF!,0))))))))))))</f>
        <v>#REF!</v>
      </c>
      <c r="J265" s="145" t="e">
        <f>IF(H265="Demi CP",I265,IF(AND(H265="Déplacement",N265="Arrivée Chine",B265&gt;=#REF!,B265&lt;=#REF!),(D265-C265)+(F265-E265)-#REF!,IF(AND(H265="Déplacement",N265="Arrivée Chine",B265&gt;#REF!,B265&lt;#REF!),(D265-C265)+(F265-E265)-#REF!,IF(AND(H265="Déplacement",N265="Arrivée Chine",B265&gt;#REF!),(D265-C265)+(F265-E265)-#REF!,IF(AND(H265="Déplacement",((D265-C265)+(F265-E265))&lt;I265),I265,IF(AND(H265="Déplacement",N265="Arrivée Chine",B265&lt;#REF!),(D265-C265)+(F265-E265)-#REF!,IF(AND(H265="Déplacement",N265="Retour Chine",B265&gt;=#REF!,B265&lt;=#REF!),(D265-C265)+(F265-E265)+#REF!,IF(AND(H265="Déplacement",N265="Retour Chine",B265&gt;#REF!,B265&lt;#REF!),(D265-C265)+(F265-E265)+#REF!,IF(AND(H265="Déplacement",N265="Retour Chine",B265&gt;#REF!),(D265-C265)+(F265-E265)+#REF!,IF(AND(H265="Déplacement",((D265-C265)+(F265-E265))&lt;I265),I265,IF(AND(H265="Déplacement",N265="Retour Chine",B265&lt;#REF!),(D265-C265)+(F265-E265)+#REF!,(D265-C265)+(F265-E265))))))))))))</f>
        <v>#REF!</v>
      </c>
      <c r="K265" s="156" t="e">
        <f>IF(L265&gt;0,#REF!-L265,0)</f>
        <v>#REF!</v>
      </c>
      <c r="L265" s="157" t="e">
        <f>IF(OR(H265="Recup"),#REF!-J265,#REF!)</f>
        <v>#REF!</v>
      </c>
      <c r="M265" s="199"/>
      <c r="N265" s="200"/>
      <c r="O265" s="149" t="e">
        <f t="shared" si="19"/>
        <v>#REF!</v>
      </c>
      <c r="P265" s="150" t="str">
        <f t="shared" si="20"/>
        <v/>
      </c>
      <c r="Q265" s="361"/>
      <c r="R265" s="381"/>
      <c r="S265" s="201"/>
      <c r="T265" s="397"/>
      <c r="U265" s="386"/>
      <c r="V265" s="110">
        <v>1</v>
      </c>
      <c r="W265" s="98" t="e">
        <f>IF(M268="",J268*24,0)</f>
        <v>#REF!</v>
      </c>
      <c r="X265" s="111" t="s">
        <v>57</v>
      </c>
      <c r="Y265" s="112">
        <f>COUNTIF(H262:H266,"Arrêt")</f>
        <v>0</v>
      </c>
      <c r="Z265" s="107">
        <f>COUNTIF(H262:H266,"Férié")</f>
        <v>0</v>
      </c>
      <c r="AA265" s="41"/>
      <c r="AB265" s="41"/>
      <c r="AC265" s="41"/>
    </row>
    <row r="266" spans="1:29" ht="15.75" hidden="1" thickBot="1" x14ac:dyDescent="0.3">
      <c r="A266" s="143" t="s">
        <v>58</v>
      </c>
      <c r="B266" s="144">
        <v>43343</v>
      </c>
      <c r="C266" s="195"/>
      <c r="D266" s="196"/>
      <c r="E266" s="196"/>
      <c r="F266" s="197"/>
      <c r="G266" s="378"/>
      <c r="H266" s="198" t="s">
        <v>44</v>
      </c>
      <c r="I266" s="146" t="e">
        <f>IF(H266="Normal",#REF!,IF(H266="Recup",#REF!,IF(H266="CP journée",#REF!,IF(H266="Enceinte",#REF!,IF(H266="temps partiel",#REF!,IF(H266="Sans solde",#REF!,IF(H266="Arrêt",#REF!,IF(H266="CP matin",#REF!,IF(H266="Déplacement",#REF!,IF(H266="CP Après-midi",#REF!,IF(H266="Férié",#REF!,IF(H266="Maternité",#REF!,0))))))))))))</f>
        <v>#REF!</v>
      </c>
      <c r="J266" s="145" t="e">
        <f>IF(H266="Demi CP",I266,IF(AND(H266="Déplacement",N266="Arrivée Chine",B266&gt;=#REF!,B266&lt;=#REF!),(D266-C266)+(F266-E266)-#REF!,IF(AND(H266="Déplacement",N266="Arrivée Chine",B266&gt;#REF!,B266&lt;#REF!),(D266-C266)+(F266-E266)-#REF!,IF(AND(H266="Déplacement",N266="Arrivée Chine",B266&gt;#REF!),(D266-C266)+(F266-E266)-#REF!,IF(AND(H266="Déplacement",((D266-C266)+(F266-E266))&lt;I266),I266,IF(AND(H266="Déplacement",N266="Arrivée Chine",B266&lt;#REF!),(D266-C266)+(F266-E266)-#REF!,IF(AND(H266="Déplacement",N266="Retour Chine",B266&gt;=#REF!,B266&lt;=#REF!),(D266-C266)+(F266-E266)+#REF!,IF(AND(H266="Déplacement",N266="Retour Chine",B266&gt;#REF!,B266&lt;#REF!),(D266-C266)+(F266-E266)+#REF!,IF(AND(H266="Déplacement",N266="Retour Chine",B266&gt;#REF!),(D266-C266)+(F266-E266)+#REF!,IF(AND(H266="Déplacement",((D266-C266)+(F266-E266))&lt;I266),I266,IF(AND(H266="Déplacement",N266="Retour Chine",B266&lt;#REF!),(D266-C266)+(F266-E266)+#REF!,(D266-C266)+(F266-E266))))))))))))</f>
        <v>#REF!</v>
      </c>
      <c r="K266" s="153" t="e">
        <f>IF(L266&gt;0,#REF!-L266,0)</f>
        <v>#REF!</v>
      </c>
      <c r="L266" s="154" t="e">
        <f>IF(OR(H266="Recup"),#REF!-J266,#REF!)</f>
        <v>#REF!</v>
      </c>
      <c r="M266" s="199"/>
      <c r="N266" s="200"/>
      <c r="O266" s="149" t="e">
        <f t="shared" si="19"/>
        <v>#REF!</v>
      </c>
      <c r="P266" s="150" t="str">
        <f t="shared" si="20"/>
        <v/>
      </c>
      <c r="Q266" s="361"/>
      <c r="R266" s="381"/>
      <c r="S266" s="201"/>
      <c r="T266" s="397"/>
      <c r="U266" s="386"/>
      <c r="V266" s="113" t="s">
        <v>3</v>
      </c>
      <c r="W266" s="114" t="e">
        <f>IF(G262="Enceinte",(SUM(L262:L266))-COUNTIF(H262:H266,"Recup")*#REF!,SUM(L262:L266))</f>
        <v>#REF!</v>
      </c>
      <c r="X266" s="115" t="s">
        <v>59</v>
      </c>
      <c r="Y266" s="116">
        <f>COUNTIF(H262:H266,"sans solde")</f>
        <v>0</v>
      </c>
      <c r="Z266" s="328" t="s">
        <v>148</v>
      </c>
      <c r="AA266" s="41"/>
      <c r="AB266" s="41"/>
      <c r="AC266" s="41"/>
    </row>
    <row r="267" spans="1:29" ht="15.75" hidden="1" thickBot="1" x14ac:dyDescent="0.3">
      <c r="A267" s="143" t="s">
        <v>60</v>
      </c>
      <c r="B267" s="144">
        <v>43344</v>
      </c>
      <c r="C267" s="203"/>
      <c r="D267" s="204"/>
      <c r="E267" s="204"/>
      <c r="F267" s="205"/>
      <c r="G267" s="378"/>
      <c r="H267" s="206"/>
      <c r="I267" s="146">
        <f>IF(H267="Normal",#REF!,IF(H267="Recup",#REF!,IF(H267="CP journée",#REF!,IF(H267="Enceinte",#REF!,IF(H267="temps partiel",#REF!,IF(H267="Sans solde",#REF!,IF(H267="Arrêt",#REF!,IF(H267="CP matin",#REF!,IF(H267="Déplacement",#REF!,IF(H267="CP Après-midi",#REF!,IF(H267="Férié",#REF!,IF(H267="Maternité",#REF!,0))))))))))))</f>
        <v>0</v>
      </c>
      <c r="J267" s="145" t="e">
        <f>IF(H267="Demi CP",I267,IF(AND(H267="Déplacement",N267="Arrivée Chine",B267&gt;=#REF!,B267&lt;=#REF!),(D267-C267)+(F267-E267)-#REF!,IF(AND(H267="Déplacement",N267="Arrivée Chine",B267&gt;#REF!,B267&lt;#REF!),(D267-C267)+(F267-E267)-#REF!,IF(AND(H267="Déplacement",N267="Arrivée Chine",B267&gt;#REF!),(D267-C267)+(F267-E267)-#REF!,IF(AND(H267="Déplacement",((D267-C267)+(F267-E267))&lt;I267),I267,IF(AND(H267="Déplacement",N267="Arrivée Chine",B267&lt;#REF!),(D267-C267)+(F267-E267)-#REF!,IF(AND(H267="Déplacement",N267="Retour Chine",B267&gt;=#REF!,B267&lt;=#REF!),(D267-C267)+(F267-E267)+#REF!,IF(AND(H267="Déplacement",N267="Retour Chine",B267&gt;#REF!,B267&lt;#REF!),(D267-C267)+(F267-E267)+#REF!,IF(AND(H267="Déplacement",N267="Retour Chine",B267&gt;#REF!),(D267-C267)+(F267-E267)+#REF!,IF(AND(H267="Déplacement",((D267-C267)+(F267-E267))&lt;I267),I267,IF(AND(H267="Déplacement",N267="Retour Chine",B267&lt;#REF!),(D267-C267)+(F267-E267)+#REF!,(D267-C267)+(F267-E267))))))))))))</f>
        <v>#REF!</v>
      </c>
      <c r="K267" s="161" t="e">
        <f>IF(L267&gt;0,#REF!-L267,0)</f>
        <v>#REF!</v>
      </c>
      <c r="L267" s="162" t="e">
        <f>IF(OR(H267="Recup"),#REF!-J267,#REF!)</f>
        <v>#REF!</v>
      </c>
      <c r="M267" s="199"/>
      <c r="N267" s="200"/>
      <c r="O267" s="149" t="e">
        <f t="shared" si="19"/>
        <v>#REF!</v>
      </c>
      <c r="P267" s="150" t="str">
        <f t="shared" si="20"/>
        <v/>
      </c>
      <c r="Q267" s="361"/>
      <c r="R267" s="381"/>
      <c r="S267" s="201"/>
      <c r="T267" s="397"/>
      <c r="U267" s="386"/>
      <c r="V267" s="119" t="s">
        <v>61</v>
      </c>
      <c r="W267" s="120" t="e">
        <f>IF(AND(G262="Temps partiel",Y264&gt;0),Y264-W268-W264-W265,0)</f>
        <v>#REF!</v>
      </c>
      <c r="X267" s="121" t="s">
        <v>62</v>
      </c>
      <c r="Y267" s="122">
        <f>COUNTIF(H262:H266,"CP journée")+(COUNTIF(H262:H266,"CP matin"))/2+(COUNTIF(H262:H266,"CP Après-midi"))/2</f>
        <v>0</v>
      </c>
      <c r="Z267" s="329"/>
      <c r="AA267" s="41"/>
      <c r="AB267" s="179" t="s">
        <v>115</v>
      </c>
      <c r="AC267" s="179" t="s">
        <v>117</v>
      </c>
    </row>
    <row r="268" spans="1:29" ht="15.75" hidden="1" thickBot="1" x14ac:dyDescent="0.3">
      <c r="A268" s="164" t="s">
        <v>64</v>
      </c>
      <c r="B268" s="165">
        <v>43345</v>
      </c>
      <c r="C268" s="207"/>
      <c r="D268" s="208"/>
      <c r="E268" s="208"/>
      <c r="F268" s="209"/>
      <c r="G268" s="379"/>
      <c r="H268" s="210"/>
      <c r="I268" s="166">
        <f>IF(H268="Normal",#REF!,IF(H268="Recup",#REF!,IF(H268="CP journée",#REF!,IF(H268="Enceinte",#REF!,IF(H268="temps partiel",#REF!,IF(H268="Sans solde",#REF!,IF(H268="Arrêt",#REF!,IF(H268="CP matin",#REF!,IF(H268="Déplacement",#REF!,IF(H268="CP Après-midi",#REF!,IF(H268="Férié",#REF!,IF(H268="Maternité",#REF!,0))))))))))))</f>
        <v>0</v>
      </c>
      <c r="J268" s="167" t="e">
        <f>IF(H268="Demi CP",I268,IF(AND(H268="Déplacement",N268="Arrivée Chine",B268&gt;=#REF!,B268&lt;=#REF!),(D268-C268)+(F268-E268)-#REF!,IF(AND(H268="Déplacement",N268="Arrivée Chine",B268&gt;#REF!,B268&lt;#REF!),(D268-C268)+(F268-E268)-#REF!,IF(AND(H268="Déplacement",N268="Arrivée Chine",B268&gt;#REF!),(D268-C268)+(F268-E268)-#REF!,IF(AND(H268="Déplacement",((D268-C268)+(F268-E268))&lt;I268),I268,IF(AND(H268="Déplacement",N268="Arrivée Chine",B268&lt;#REF!),(D268-C268)+(F268-E268)-#REF!,IF(AND(H268="Déplacement",N268="Retour Chine",B268&gt;=#REF!,B268&lt;=#REF!),(D268-C268)+(F268-E268)+#REF!,IF(AND(H268="Déplacement",N268="Retour Chine",B268&gt;#REF!,B268&lt;#REF!),(D268-C268)+(F268-E268)+#REF!,IF(AND(H268="Déplacement",N268="Retour Chine",B268&gt;#REF!),(D268-C268)+(F268-E268)+#REF!,IF(AND(H268="Déplacement",((D268-C268)+(F268-E268))&lt;I268),I268,IF(AND(H268="Déplacement",N268="Retour Chine",B268&lt;#REF!),(D268-C268)+(F268-E268)+#REF!,(D268-C268)+(F268-E268))))))))))))</f>
        <v>#REF!</v>
      </c>
      <c r="K268" s="168" t="e">
        <f>IF(L268&gt;0,#REF!-L268,0)</f>
        <v>#REF!</v>
      </c>
      <c r="L268" s="169" t="e">
        <f>IF(OR(H268="Recup"),#REF!-J268,#REF!)</f>
        <v>#REF!</v>
      </c>
      <c r="M268" s="211"/>
      <c r="N268" s="212"/>
      <c r="O268" s="170" t="e">
        <f t="shared" si="19"/>
        <v>#REF!</v>
      </c>
      <c r="P268" s="171" t="str">
        <f t="shared" si="20"/>
        <v/>
      </c>
      <c r="Q268" s="362"/>
      <c r="R268" s="382"/>
      <c r="S268" s="213"/>
      <c r="T268" s="397"/>
      <c r="U268" s="387"/>
      <c r="V268" s="129" t="s">
        <v>65</v>
      </c>
      <c r="W268" s="130" t="e">
        <f>IF(AND(G262="Temps partiel",Y264&gt;3),Y264-3-W264-W265,0)</f>
        <v>#REF!</v>
      </c>
      <c r="X268" s="131" t="s">
        <v>66</v>
      </c>
      <c r="Y268" s="132" t="e">
        <f>W262+(W263*1.25)+(W264*1.5)+(W265*2)+(W267*1.1)+(W268*1.25)</f>
        <v>#REF!</v>
      </c>
      <c r="Z268" s="294" t="e">
        <f>IF(SUM(J262:J268)*24-SUM(I262:I268)*24&lt;0,(SUM(J262:J268)*24-SUM(I262:I268)*24),0)</f>
        <v>#REF!</v>
      </c>
      <c r="AA268" s="41"/>
      <c r="AB268" s="179"/>
      <c r="AC268" s="179"/>
    </row>
    <row r="269" spans="1:29" ht="45.75" hidden="1" thickBot="1" x14ac:dyDescent="0.3">
      <c r="A269" s="173" t="s">
        <v>43</v>
      </c>
      <c r="B269" s="134">
        <v>43346</v>
      </c>
      <c r="C269" s="188"/>
      <c r="D269" s="189"/>
      <c r="E269" s="189"/>
      <c r="F269" s="190"/>
      <c r="G269" s="377"/>
      <c r="H269" s="191" t="s">
        <v>44</v>
      </c>
      <c r="I269" s="136" t="e">
        <f>IF(H269="Normal",#REF!,IF(H269="Recup",#REF!,IF(H269="CP journée",#REF!,IF(H269="Enceinte",#REF!,IF(H269="temps partiel",#REF!,IF(H269="Sans solde",#REF!,IF(H269="Arrêt",#REF!,IF(H269="CP matin",#REF!,IF(H269="Déplacement",#REF!,IF(H269="CP Après-midi",#REF!,IF(H269="Férié",#REF!,IF(H269="Maternité",#REF!,0))))))))))))</f>
        <v>#REF!</v>
      </c>
      <c r="J269" s="135" t="e">
        <f>IF(H269="Demi CP",I269,IF(AND(H269="Déplacement",N269="Arrivée Chine",B269&gt;=#REF!,B269&lt;=#REF!),(D269-C269)+(F269-E269)-#REF!,IF(AND(H269="Déplacement",N269="Arrivée Chine",B269&gt;#REF!,B269&lt;#REF!),(D269-C269)+(F269-E269)-#REF!,IF(AND(H269="Déplacement",N269="Arrivée Chine",B269&gt;#REF!),(D269-C269)+(F269-E269)-#REF!,IF(AND(H269="Déplacement",((D269-C269)+(F269-E269))&lt;I269),I269,IF(AND(H269="Déplacement",N269="Arrivée Chine",B269&lt;#REF!),(D269-C269)+(F269-E269)-#REF!,IF(AND(H269="Déplacement",N269="Retour Chine",B269&gt;=#REF!,B269&lt;=#REF!),(D269-C269)+(F269-E269)+#REF!,IF(AND(H269="Déplacement",N269="Retour Chine",B269&gt;#REF!,B269&lt;#REF!),(D269-C269)+(F269-E269)+#REF!,IF(AND(H269="Déplacement",N269="Retour Chine",B269&gt;#REF!),(D269-C269)+(F269-E269)+#REF!,IF(AND(H269="Déplacement",((D269-C269)+(F269-E269))&lt;I269),I269,IF(AND(H269="Déplacement",N269="Retour Chine",B269&lt;#REF!),(D269-C269)+(F269-E269)+#REF!,(D269-C269)+(F269-E269))))))))))))</f>
        <v>#REF!</v>
      </c>
      <c r="K269" s="137" t="e">
        <f>IF(L269&gt;0,#REF!-L269,0)</f>
        <v>#REF!</v>
      </c>
      <c r="L269" s="138" t="e">
        <f>IF(OR(H269="Recup"),#REF!-J269,#REF!)</f>
        <v>#REF!</v>
      </c>
      <c r="M269" s="192"/>
      <c r="N269" s="193"/>
      <c r="O269" s="139" t="e">
        <f t="shared" si="19"/>
        <v>#REF!</v>
      </c>
      <c r="P269" s="140" t="str">
        <f t="shared" si="20"/>
        <v/>
      </c>
      <c r="Q269" s="391" t="s">
        <v>45</v>
      </c>
      <c r="R269" s="380" t="s">
        <v>46</v>
      </c>
      <c r="S269" s="194"/>
      <c r="T269" s="398" t="s">
        <v>115</v>
      </c>
      <c r="U269" s="385" t="s">
        <v>118</v>
      </c>
      <c r="V269" s="86" t="s">
        <v>49</v>
      </c>
      <c r="W269" s="87" t="e">
        <f>IF(AND(G269="",(Y271)&gt;0),Y271-W270-W271,IF(AND(G269="Enceinte",(Y271)&gt;0),Y271-W270-W271,0))</f>
        <v>#REF!</v>
      </c>
      <c r="X269" s="88" t="s">
        <v>34</v>
      </c>
      <c r="Y269" s="89" t="e">
        <f>(SUM(I269:I273)*24+SUM(K269:K273)*24)</f>
        <v>#REF!</v>
      </c>
      <c r="Z269" s="90" t="s">
        <v>50</v>
      </c>
      <c r="AA269" s="41"/>
      <c r="AB269" s="141" t="s">
        <v>49</v>
      </c>
      <c r="AC269" s="142" t="e">
        <f t="shared" ref="AC269:AC275" si="24">W262+W269+W276+W283+W290</f>
        <v>#REF!</v>
      </c>
    </row>
    <row r="270" spans="1:29" ht="30.75" hidden="1" thickBot="1" x14ac:dyDescent="0.3">
      <c r="A270" s="143" t="s">
        <v>51</v>
      </c>
      <c r="B270" s="144">
        <v>43347</v>
      </c>
      <c r="C270" s="195"/>
      <c r="D270" s="196"/>
      <c r="E270" s="196"/>
      <c r="F270" s="197"/>
      <c r="G270" s="378"/>
      <c r="H270" s="198" t="s">
        <v>44</v>
      </c>
      <c r="I270" s="146" t="e">
        <f>IF(H270="Normal",#REF!,IF(H270="Recup",#REF!,IF(H270="CP journée",#REF!,IF(H270="Enceinte",#REF!,IF(H270="temps partiel",#REF!,IF(H270="Sans solde",#REF!,IF(H270="Arrêt",#REF!,IF(H270="CP matin",#REF!,IF(H270="Déplacement",#REF!,IF(H270="CP Après-midi",#REF!,IF(H270="Férié",#REF!,IF(H270="Maternité",#REF!,0))))))))))))</f>
        <v>#REF!</v>
      </c>
      <c r="J270" s="145" t="e">
        <f>IF(H270="Demi CP",I270,IF(AND(H270="Déplacement",N270="Arrivée Chine",B270&gt;=#REF!,B270&lt;=#REF!),(D270-C270)+(F270-E270)-#REF!,IF(AND(H270="Déplacement",N270="Arrivée Chine",B270&gt;#REF!,B270&lt;#REF!),(D270-C270)+(F270-E270)-#REF!,IF(AND(H270="Déplacement",N270="Arrivée Chine",B270&gt;#REF!),(D270-C270)+(F270-E270)-#REF!,IF(AND(H270="Déplacement",((D270-C270)+(F270-E270))&lt;I270),I270,IF(AND(H270="Déplacement",N270="Arrivée Chine",B270&lt;#REF!),(D270-C270)+(F270-E270)-#REF!,IF(AND(H270="Déplacement",N270="Retour Chine",B270&gt;=#REF!,B270&lt;=#REF!),(D270-C270)+(F270-E270)+#REF!,IF(AND(H270="Déplacement",N270="Retour Chine",B270&gt;#REF!,B270&lt;#REF!),(D270-C270)+(F270-E270)+#REF!,IF(AND(H270="Déplacement",N270="Retour Chine",B270&gt;#REF!),(D270-C270)+(F270-E270)+#REF!,IF(AND(H270="Déplacement",((D270-C270)+(F270-E270))&lt;I270),I270,IF(AND(H270="Déplacement",N270="Retour Chine",B270&lt;#REF!),(D270-C270)+(F270-E270)+#REF!,(D270-C270)+(F270-E270))))))))))))</f>
        <v>#REF!</v>
      </c>
      <c r="K270" s="147" t="e">
        <f>IF(L270&gt;0,#REF!-L270,0)</f>
        <v>#REF!</v>
      </c>
      <c r="L270" s="148" t="e">
        <f>IF(OR(H270="Recup"),#REF!-J270,#REF!)</f>
        <v>#REF!</v>
      </c>
      <c r="M270" s="199"/>
      <c r="N270" s="200"/>
      <c r="O270" s="149" t="e">
        <f t="shared" si="19"/>
        <v>#REF!</v>
      </c>
      <c r="P270" s="150" t="str">
        <f t="shared" si="20"/>
        <v/>
      </c>
      <c r="Q270" s="361"/>
      <c r="R270" s="381"/>
      <c r="S270" s="201"/>
      <c r="T270" s="399"/>
      <c r="U270" s="386"/>
      <c r="V270" s="97" t="s">
        <v>52</v>
      </c>
      <c r="W270" s="98" t="e">
        <f>IF(AND(G269="",(Y270-35)&gt;0),(Y270-35-W271-W272),IF(AND(G269="Enceinte",(Y270-35)&gt;0),(Y270-35-W271-W272),0))</f>
        <v>#REF!</v>
      </c>
      <c r="X270" s="99" t="s">
        <v>35</v>
      </c>
      <c r="Y270" s="100" t="e">
        <f>(SUM(J269:J275))*24-(SUM(O269:O275))*24</f>
        <v>#REF!</v>
      </c>
      <c r="Z270" s="101">
        <f>SUM(P269:P275)</f>
        <v>0</v>
      </c>
      <c r="AA270" s="41"/>
      <c r="AB270" s="151" t="s">
        <v>52</v>
      </c>
      <c r="AC270" s="152" t="e">
        <f t="shared" si="24"/>
        <v>#REF!</v>
      </c>
    </row>
    <row r="271" spans="1:29" ht="15.75" hidden="1" thickBot="1" x14ac:dyDescent="0.3">
      <c r="A271" s="143" t="s">
        <v>53</v>
      </c>
      <c r="B271" s="144">
        <v>43348</v>
      </c>
      <c r="C271" s="195"/>
      <c r="D271" s="196"/>
      <c r="E271" s="196"/>
      <c r="F271" s="197"/>
      <c r="G271" s="378"/>
      <c r="H271" s="198" t="s">
        <v>44</v>
      </c>
      <c r="I271" s="146" t="e">
        <f>IF(H271="Normal",#REF!,IF(H271="Recup",#REF!,IF(H271="CP journée",#REF!,IF(H271="Enceinte",#REF!,IF(H271="temps partiel",#REF!,IF(H271="Sans solde",#REF!,IF(H271="Arrêt",#REF!,IF(H271="CP matin",#REF!,IF(H271="Déplacement",#REF!,IF(H271="CP Après-midi",#REF!,IF(H271="Férié",#REF!,IF(H271="Maternité",#REF!,0))))))))))))</f>
        <v>#REF!</v>
      </c>
      <c r="J271" s="145" t="e">
        <f>IF(H271="Demi CP",I271,IF(AND(H271="Déplacement",N271="Arrivée Chine",B271&gt;=#REF!,B271&lt;=#REF!),(D271-C271)+(F271-E271)-#REF!,IF(AND(H271="Déplacement",N271="Arrivée Chine",B271&gt;#REF!,B271&lt;#REF!),(D271-C271)+(F271-E271)-#REF!,IF(AND(H271="Déplacement",N271="Arrivée Chine",B271&gt;#REF!),(D271-C271)+(F271-E271)-#REF!,IF(AND(H271="Déplacement",((D271-C271)+(F271-E271))&lt;I271),I271,IF(AND(H271="Déplacement",N271="Arrivée Chine",B271&lt;#REF!),(D271-C271)+(F271-E271)-#REF!,IF(AND(H271="Déplacement",N271="Retour Chine",B271&gt;=#REF!,B271&lt;=#REF!),(D271-C271)+(F271-E271)+#REF!,IF(AND(H271="Déplacement",N271="Retour Chine",B271&gt;#REF!,B271&lt;#REF!),(D271-C271)+(F271-E271)+#REF!,IF(AND(H271="Déplacement",N271="Retour Chine",B271&gt;#REF!),(D271-C271)+(F271-E271)+#REF!,IF(AND(H271="Déplacement",((D271-C271)+(F271-E271))&lt;I271),I271,IF(AND(H271="Déplacement",N271="Retour Chine",B271&lt;#REF!),(D271-C271)+(F271-E271)+#REF!,(D271-C271)+(F271-E271))))))))))))</f>
        <v>#REF!</v>
      </c>
      <c r="K271" s="153" t="e">
        <f>IF(L271&gt;0,#REF!-L271,0)</f>
        <v>#REF!</v>
      </c>
      <c r="L271" s="154" t="e">
        <f>IF(OR(H271="Recup"),#REF!-J271,#REF!)</f>
        <v>#REF!</v>
      </c>
      <c r="M271" s="199"/>
      <c r="N271" s="200"/>
      <c r="O271" s="149" t="e">
        <f t="shared" si="19"/>
        <v>#REF!</v>
      </c>
      <c r="P271" s="150" t="str">
        <f t="shared" si="20"/>
        <v/>
      </c>
      <c r="Q271" s="361"/>
      <c r="R271" s="381"/>
      <c r="S271" s="201"/>
      <c r="T271" s="399"/>
      <c r="U271" s="386"/>
      <c r="V271" s="104">
        <v>0.5</v>
      </c>
      <c r="W271" s="98" t="e">
        <f>IF((Y270-43)&lt;0,0,(Y270-43))</f>
        <v>#REF!</v>
      </c>
      <c r="X271" s="105" t="s">
        <v>54</v>
      </c>
      <c r="Y271" s="106" t="e">
        <f>(Y270-Y269)-J275*24</f>
        <v>#REF!</v>
      </c>
      <c r="Z271" s="107" t="s">
        <v>55</v>
      </c>
      <c r="AA271" s="41"/>
      <c r="AB271" s="155">
        <v>0.5</v>
      </c>
      <c r="AC271" s="152" t="e">
        <f t="shared" si="24"/>
        <v>#REF!</v>
      </c>
    </row>
    <row r="272" spans="1:29" ht="15.75" hidden="1" thickBot="1" x14ac:dyDescent="0.3">
      <c r="A272" s="143" t="s">
        <v>56</v>
      </c>
      <c r="B272" s="144">
        <v>43349</v>
      </c>
      <c r="C272" s="195"/>
      <c r="D272" s="196"/>
      <c r="E272" s="196"/>
      <c r="F272" s="197"/>
      <c r="G272" s="378"/>
      <c r="H272" s="202" t="s">
        <v>44</v>
      </c>
      <c r="I272" s="146" t="e">
        <f>IF(H272="Normal",#REF!,IF(H272="Recup",#REF!,IF(H272="CP journée",#REF!,IF(H272="Enceinte",#REF!,IF(H272="temps partiel",#REF!,IF(H272="Sans solde",#REF!,IF(H272="Arrêt",#REF!,IF(H272="CP matin",#REF!,IF(H272="Déplacement",#REF!,IF(H272="CP Après-midi",#REF!,IF(H272="Férié",#REF!,IF(H272="Maternité",#REF!,0))))))))))))</f>
        <v>#REF!</v>
      </c>
      <c r="J272" s="145" t="e">
        <f>IF(H272="Demi CP",I272,IF(AND(H272="Déplacement",N272="Arrivée Chine",B272&gt;=#REF!,B272&lt;=#REF!),(D272-C272)+(F272-E272)-#REF!,IF(AND(H272="Déplacement",N272="Arrivée Chine",B272&gt;#REF!,B272&lt;#REF!),(D272-C272)+(F272-E272)-#REF!,IF(AND(H272="Déplacement",N272="Arrivée Chine",B272&gt;#REF!),(D272-C272)+(F272-E272)-#REF!,IF(AND(H272="Déplacement",((D272-C272)+(F272-E272))&lt;I272),I272,IF(AND(H272="Déplacement",N272="Arrivée Chine",B272&lt;#REF!),(D272-C272)+(F272-E272)-#REF!,IF(AND(H272="Déplacement",N272="Retour Chine",B272&gt;=#REF!,B272&lt;=#REF!),(D272-C272)+(F272-E272)+#REF!,IF(AND(H272="Déplacement",N272="Retour Chine",B272&gt;#REF!,B272&lt;#REF!),(D272-C272)+(F272-E272)+#REF!,IF(AND(H272="Déplacement",N272="Retour Chine",B272&gt;#REF!),(D272-C272)+(F272-E272)+#REF!,IF(AND(H272="Déplacement",((D272-C272)+(F272-E272))&lt;I272),I272,IF(AND(H272="Déplacement",N272="Retour Chine",B272&lt;#REF!),(D272-C272)+(F272-E272)+#REF!,(D272-C272)+(F272-E272))))))))))))</f>
        <v>#REF!</v>
      </c>
      <c r="K272" s="156" t="e">
        <f>IF(L272&gt;0,#REF!-L272,0)</f>
        <v>#REF!</v>
      </c>
      <c r="L272" s="157" t="e">
        <f>IF(OR(H272="Recup"),#REF!-J272,#REF!)</f>
        <v>#REF!</v>
      </c>
      <c r="M272" s="199"/>
      <c r="N272" s="200"/>
      <c r="O272" s="149" t="e">
        <f t="shared" si="19"/>
        <v>#REF!</v>
      </c>
      <c r="P272" s="150" t="str">
        <f t="shared" si="20"/>
        <v/>
      </c>
      <c r="Q272" s="361"/>
      <c r="R272" s="381"/>
      <c r="S272" s="201"/>
      <c r="T272" s="399"/>
      <c r="U272" s="386"/>
      <c r="V272" s="110">
        <v>1</v>
      </c>
      <c r="W272" s="98" t="e">
        <f>IF(M275="",J275*24,0)</f>
        <v>#REF!</v>
      </c>
      <c r="X272" s="111" t="s">
        <v>57</v>
      </c>
      <c r="Y272" s="112">
        <f>COUNTIF(H269:H273,"Arrêt")</f>
        <v>0</v>
      </c>
      <c r="Z272" s="107">
        <f>COUNTIF(H269:H273,"Férié")</f>
        <v>0</v>
      </c>
      <c r="AA272" s="41"/>
      <c r="AB272" s="158">
        <v>1</v>
      </c>
      <c r="AC272" s="152" t="e">
        <f t="shared" si="24"/>
        <v>#REF!</v>
      </c>
    </row>
    <row r="273" spans="1:29" ht="15.75" hidden="1" thickBot="1" x14ac:dyDescent="0.3">
      <c r="A273" s="143" t="s">
        <v>58</v>
      </c>
      <c r="B273" s="144">
        <v>43350</v>
      </c>
      <c r="C273" s="195"/>
      <c r="D273" s="196"/>
      <c r="E273" s="196"/>
      <c r="F273" s="197"/>
      <c r="G273" s="378"/>
      <c r="H273" s="198" t="s">
        <v>44</v>
      </c>
      <c r="I273" s="146" t="e">
        <f>IF(H273="Normal",#REF!,IF(H273="Recup",#REF!,IF(H273="CP journée",#REF!,IF(H273="Enceinte",#REF!,IF(H273="temps partiel",#REF!,IF(H273="Sans solde",#REF!,IF(H273="Arrêt",#REF!,IF(H273="CP matin",#REF!,IF(H273="Déplacement",#REF!,IF(H273="CP Après-midi",#REF!,IF(H273="Férié",#REF!,IF(H273="Maternité",#REF!,0))))))))))))</f>
        <v>#REF!</v>
      </c>
      <c r="J273" s="145" t="e">
        <f>IF(H273="Demi CP",I273,IF(AND(H273="Déplacement",N273="Arrivée Chine",B273&gt;=#REF!,B273&lt;=#REF!),(D273-C273)+(F273-E273)-#REF!,IF(AND(H273="Déplacement",N273="Arrivée Chine",B273&gt;#REF!,B273&lt;#REF!),(D273-C273)+(F273-E273)-#REF!,IF(AND(H273="Déplacement",N273="Arrivée Chine",B273&gt;#REF!),(D273-C273)+(F273-E273)-#REF!,IF(AND(H273="Déplacement",((D273-C273)+(F273-E273))&lt;I273),I273,IF(AND(H273="Déplacement",N273="Arrivée Chine",B273&lt;#REF!),(D273-C273)+(F273-E273)-#REF!,IF(AND(H273="Déplacement",N273="Retour Chine",B273&gt;=#REF!,B273&lt;=#REF!),(D273-C273)+(F273-E273)+#REF!,IF(AND(H273="Déplacement",N273="Retour Chine",B273&gt;#REF!,B273&lt;#REF!),(D273-C273)+(F273-E273)+#REF!,IF(AND(H273="Déplacement",N273="Retour Chine",B273&gt;#REF!),(D273-C273)+(F273-E273)+#REF!,IF(AND(H273="Déplacement",((D273-C273)+(F273-E273))&lt;I273),I273,IF(AND(H273="Déplacement",N273="Retour Chine",B273&lt;#REF!),(D273-C273)+(F273-E273)+#REF!,(D273-C273)+(F273-E273))))))))))))</f>
        <v>#REF!</v>
      </c>
      <c r="K273" s="153" t="e">
        <f>IF(L273&gt;0,#REF!-L273,0)</f>
        <v>#REF!</v>
      </c>
      <c r="L273" s="154" t="e">
        <f>IF(OR(H273="Recup"),#REF!-J273,#REF!)</f>
        <v>#REF!</v>
      </c>
      <c r="M273" s="199"/>
      <c r="N273" s="200"/>
      <c r="O273" s="149" t="e">
        <f t="shared" si="19"/>
        <v>#REF!</v>
      </c>
      <c r="P273" s="150" t="str">
        <f t="shared" si="20"/>
        <v/>
      </c>
      <c r="Q273" s="361"/>
      <c r="R273" s="381"/>
      <c r="S273" s="201"/>
      <c r="T273" s="399"/>
      <c r="U273" s="386"/>
      <c r="V273" s="113" t="s">
        <v>3</v>
      </c>
      <c r="W273" s="114" t="e">
        <f>IF(G269="Enceinte",(SUM(L269:L273))-COUNTIF(H269:H273,"Recup")*#REF!,SUM(L269:L273))</f>
        <v>#REF!</v>
      </c>
      <c r="X273" s="115" t="s">
        <v>59</v>
      </c>
      <c r="Y273" s="116">
        <f>COUNTIF(H269:H273,"sans solde")</f>
        <v>0</v>
      </c>
      <c r="Z273" s="328" t="s">
        <v>148</v>
      </c>
      <c r="AA273" s="41"/>
      <c r="AB273" s="159" t="s">
        <v>3</v>
      </c>
      <c r="AC273" s="160" t="e">
        <f t="shared" si="24"/>
        <v>#REF!</v>
      </c>
    </row>
    <row r="274" spans="1:29" ht="15.75" hidden="1" thickBot="1" x14ac:dyDescent="0.3">
      <c r="A274" s="143" t="s">
        <v>60</v>
      </c>
      <c r="B274" s="144">
        <v>43351</v>
      </c>
      <c r="C274" s="203"/>
      <c r="D274" s="204"/>
      <c r="E274" s="204"/>
      <c r="F274" s="205"/>
      <c r="G274" s="378"/>
      <c r="H274" s="206"/>
      <c r="I274" s="146">
        <f>IF(H274="Normal",#REF!,IF(H274="Recup",#REF!,IF(H274="CP journée",#REF!,IF(H274="Enceinte",#REF!,IF(H274="temps partiel",#REF!,IF(H274="Sans solde",#REF!,IF(H274="Arrêt",#REF!,IF(H274="CP matin",#REF!,IF(H274="Déplacement",#REF!,IF(H274="CP Après-midi",#REF!,IF(H274="Férié",#REF!,IF(H274="Maternité",#REF!,0))))))))))))</f>
        <v>0</v>
      </c>
      <c r="J274" s="145" t="e">
        <f>IF(H274="Demi CP",I274,IF(AND(H274="Déplacement",N274="Arrivée Chine",B274&gt;=#REF!,B274&lt;=#REF!),(D274-C274)+(F274-E274)-#REF!,IF(AND(H274="Déplacement",N274="Arrivée Chine",B274&gt;#REF!,B274&lt;#REF!),(D274-C274)+(F274-E274)-#REF!,IF(AND(H274="Déplacement",N274="Arrivée Chine",B274&gt;#REF!),(D274-C274)+(F274-E274)-#REF!,IF(AND(H274="Déplacement",((D274-C274)+(F274-E274))&lt;I274),I274,IF(AND(H274="Déplacement",N274="Arrivée Chine",B274&lt;#REF!),(D274-C274)+(F274-E274)-#REF!,IF(AND(H274="Déplacement",N274="Retour Chine",B274&gt;=#REF!,B274&lt;=#REF!),(D274-C274)+(F274-E274)+#REF!,IF(AND(H274="Déplacement",N274="Retour Chine",B274&gt;#REF!,B274&lt;#REF!),(D274-C274)+(F274-E274)+#REF!,IF(AND(H274="Déplacement",N274="Retour Chine",B274&gt;#REF!),(D274-C274)+(F274-E274)+#REF!,IF(AND(H274="Déplacement",((D274-C274)+(F274-E274))&lt;I274),I274,IF(AND(H274="Déplacement",N274="Retour Chine",B274&lt;#REF!),(D274-C274)+(F274-E274)+#REF!,(D274-C274)+(F274-E274))))))))))))</f>
        <v>#REF!</v>
      </c>
      <c r="K274" s="161" t="e">
        <f>IF(L274&gt;0,#REF!-L274,0)</f>
        <v>#REF!</v>
      </c>
      <c r="L274" s="162" t="e">
        <f>IF(OR(H274="Recup"),#REF!-J274,#REF!)</f>
        <v>#REF!</v>
      </c>
      <c r="M274" s="199"/>
      <c r="N274" s="200"/>
      <c r="O274" s="149" t="e">
        <f t="shared" si="19"/>
        <v>#REF!</v>
      </c>
      <c r="P274" s="150" t="str">
        <f t="shared" si="20"/>
        <v/>
      </c>
      <c r="Q274" s="361"/>
      <c r="R274" s="381"/>
      <c r="S274" s="201"/>
      <c r="T274" s="399"/>
      <c r="U274" s="386"/>
      <c r="V274" s="119" t="s">
        <v>61</v>
      </c>
      <c r="W274" s="120" t="e">
        <f>IF(AND(G269="Temps partiel",Y271&gt;0),Y271-W275-W271-W272,0)</f>
        <v>#REF!</v>
      </c>
      <c r="X274" s="121" t="s">
        <v>62</v>
      </c>
      <c r="Y274" s="122">
        <f>COUNTIF(H269:H273,"CP journée")+(COUNTIF(H269:H273,"CP matin"))/2+(COUNTIF(H269:H273,"CP Après-midi"))/2</f>
        <v>0</v>
      </c>
      <c r="Z274" s="329"/>
      <c r="AA274" s="41"/>
      <c r="AB274" s="163" t="s">
        <v>61</v>
      </c>
      <c r="AC274" s="152" t="e">
        <f t="shared" si="24"/>
        <v>#REF!</v>
      </c>
    </row>
    <row r="275" spans="1:29" ht="30.75" hidden="1" thickBot="1" x14ac:dyDescent="0.3">
      <c r="A275" s="164" t="s">
        <v>64</v>
      </c>
      <c r="B275" s="165">
        <v>43352</v>
      </c>
      <c r="C275" s="207"/>
      <c r="D275" s="208"/>
      <c r="E275" s="208"/>
      <c r="F275" s="209"/>
      <c r="G275" s="379"/>
      <c r="H275" s="210"/>
      <c r="I275" s="166">
        <f>IF(H275="Normal",#REF!,IF(H275="Recup",#REF!,IF(H275="CP journée",#REF!,IF(H275="Enceinte",#REF!,IF(H275="temps partiel",#REF!,IF(H275="Sans solde",#REF!,IF(H275="Arrêt",#REF!,IF(H275="CP matin",#REF!,IF(H275="Déplacement",#REF!,IF(H275="CP Après-midi",#REF!,IF(H275="Férié",#REF!,IF(H275="Maternité",#REF!,0))))))))))))</f>
        <v>0</v>
      </c>
      <c r="J275" s="167" t="e">
        <f>IF(H275="Demi CP",I275,IF(AND(H275="Déplacement",N275="Arrivée Chine",B275&gt;=#REF!,B275&lt;=#REF!),(D275-C275)+(F275-E275)-#REF!,IF(AND(H275="Déplacement",N275="Arrivée Chine",B275&gt;#REF!,B275&lt;#REF!),(D275-C275)+(F275-E275)-#REF!,IF(AND(H275="Déplacement",N275="Arrivée Chine",B275&gt;#REF!),(D275-C275)+(F275-E275)-#REF!,IF(AND(H275="Déplacement",((D275-C275)+(F275-E275))&lt;I275),I275,IF(AND(H275="Déplacement",N275="Arrivée Chine",B275&lt;#REF!),(D275-C275)+(F275-E275)-#REF!,IF(AND(H275="Déplacement",N275="Retour Chine",B275&gt;=#REF!,B275&lt;=#REF!),(D275-C275)+(F275-E275)+#REF!,IF(AND(H275="Déplacement",N275="Retour Chine",B275&gt;#REF!,B275&lt;#REF!),(D275-C275)+(F275-E275)+#REF!,IF(AND(H275="Déplacement",N275="Retour Chine",B275&gt;#REF!),(D275-C275)+(F275-E275)+#REF!,IF(AND(H275="Déplacement",((D275-C275)+(F275-E275))&lt;I275),I275,IF(AND(H275="Déplacement",N275="Retour Chine",B275&lt;#REF!),(D275-C275)+(F275-E275)+#REF!,(D275-C275)+(F275-E275))))))))))))</f>
        <v>#REF!</v>
      </c>
      <c r="K275" s="168" t="e">
        <f>IF(L275&gt;0,#REF!-L275,0)</f>
        <v>#REF!</v>
      </c>
      <c r="L275" s="169" t="e">
        <f>IF(OR(H275="Recup"),#REF!-J275,#REF!)</f>
        <v>#REF!</v>
      </c>
      <c r="M275" s="211"/>
      <c r="N275" s="212"/>
      <c r="O275" s="170" t="e">
        <f t="shared" si="19"/>
        <v>#REF!</v>
      </c>
      <c r="P275" s="171" t="str">
        <f t="shared" si="20"/>
        <v/>
      </c>
      <c r="Q275" s="362"/>
      <c r="R275" s="382"/>
      <c r="S275" s="213"/>
      <c r="T275" s="399"/>
      <c r="U275" s="387"/>
      <c r="V275" s="129" t="s">
        <v>65</v>
      </c>
      <c r="W275" s="130" t="e">
        <f>IF(AND(G269="Temps partiel",Y271&gt;3),Y271-3-W271-W272,0)</f>
        <v>#REF!</v>
      </c>
      <c r="X275" s="131" t="s">
        <v>66</v>
      </c>
      <c r="Y275" s="132" t="e">
        <f>W269+(W270*1.25)+(W271*1.5)+(W272*2)+(W274*1.1)+(W275*1.25)</f>
        <v>#REF!</v>
      </c>
      <c r="Z275" s="294" t="e">
        <f>IF(SUM(J269:J275)*24-SUM(I269:I275)*24&lt;0,(SUM(J269:J275)*24-SUM(I269:I275)*24),0)</f>
        <v>#REF!</v>
      </c>
      <c r="AA275" s="41"/>
      <c r="AB275" s="172" t="s">
        <v>65</v>
      </c>
      <c r="AC275" s="152" t="e">
        <f t="shared" si="24"/>
        <v>#REF!</v>
      </c>
    </row>
    <row r="276" spans="1:29" ht="45.75" hidden="1" thickBot="1" x14ac:dyDescent="0.3">
      <c r="A276" s="133" t="s">
        <v>43</v>
      </c>
      <c r="B276" s="134">
        <v>43353</v>
      </c>
      <c r="C276" s="188"/>
      <c r="D276" s="189"/>
      <c r="E276" s="189"/>
      <c r="F276" s="190"/>
      <c r="G276" s="377"/>
      <c r="H276" s="191" t="s">
        <v>44</v>
      </c>
      <c r="I276" s="136" t="e">
        <f>IF(H276="Normal",#REF!,IF(H276="Recup",#REF!,IF(H276="CP journée",#REF!,IF(H276="Enceinte",#REF!,IF(H276="temps partiel",#REF!,IF(H276="Sans solde",#REF!,IF(H276="Arrêt",#REF!,IF(H276="CP matin",#REF!,IF(H276="Déplacement",#REF!,IF(H276="CP Après-midi",#REF!,IF(H276="Férié",#REF!,IF(H276="Maternité",#REF!,0))))))))))))</f>
        <v>#REF!</v>
      </c>
      <c r="J276" s="135" t="e">
        <f>IF(H276="Demi CP",I276,IF(AND(H276="Déplacement",N276="Arrivée Chine",B276&gt;=#REF!,B276&lt;=#REF!),(D276-C276)+(F276-E276)-#REF!,IF(AND(H276="Déplacement",N276="Arrivée Chine",B276&gt;#REF!,B276&lt;#REF!),(D276-C276)+(F276-E276)-#REF!,IF(AND(H276="Déplacement",N276="Arrivée Chine",B276&gt;#REF!),(D276-C276)+(F276-E276)-#REF!,IF(AND(H276="Déplacement",((D276-C276)+(F276-E276))&lt;I276),I276,IF(AND(H276="Déplacement",N276="Arrivée Chine",B276&lt;#REF!),(D276-C276)+(F276-E276)-#REF!,IF(AND(H276="Déplacement",N276="Retour Chine",B276&gt;=#REF!,B276&lt;=#REF!),(D276-C276)+(F276-E276)+#REF!,IF(AND(H276="Déplacement",N276="Retour Chine",B276&gt;#REF!,B276&lt;#REF!),(D276-C276)+(F276-E276)+#REF!,IF(AND(H276="Déplacement",N276="Retour Chine",B276&gt;#REF!),(D276-C276)+(F276-E276)+#REF!,IF(AND(H276="Déplacement",((D276-C276)+(F276-E276))&lt;I276),I276,IF(AND(H276="Déplacement",N276="Retour Chine",B276&lt;#REF!),(D276-C276)+(F276-E276)+#REF!,(D276-C276)+(F276-E276))))))))))))</f>
        <v>#REF!</v>
      </c>
      <c r="K276" s="137" t="e">
        <f>IF(L276&gt;0,#REF!-L276,0)</f>
        <v>#REF!</v>
      </c>
      <c r="L276" s="138" t="e">
        <f>IF(OR(H276="Recup"),#REF!-J276,#REF!)</f>
        <v>#REF!</v>
      </c>
      <c r="M276" s="192"/>
      <c r="N276" s="193"/>
      <c r="O276" s="139" t="e">
        <f t="shared" si="19"/>
        <v>#REF!</v>
      </c>
      <c r="P276" s="140" t="str">
        <f t="shared" si="20"/>
        <v/>
      </c>
      <c r="Q276" s="360" t="s">
        <v>45</v>
      </c>
      <c r="R276" s="380" t="s">
        <v>46</v>
      </c>
      <c r="S276" s="194"/>
      <c r="T276" s="398" t="s">
        <v>115</v>
      </c>
      <c r="U276" s="385" t="s">
        <v>119</v>
      </c>
      <c r="V276" s="86" t="s">
        <v>49</v>
      </c>
      <c r="W276" s="87" t="e">
        <f>IF(AND(G276="",(Y278)&gt;0),Y278-W277-W278,IF(AND(G276="Enceinte",(Y278)&gt;0),Y278-W277-W278,0))</f>
        <v>#REF!</v>
      </c>
      <c r="X276" s="88" t="s">
        <v>34</v>
      </c>
      <c r="Y276" s="89" t="e">
        <f>(SUM(I276:I280)*24+SUM(K276:K280)*24)</f>
        <v>#REF!</v>
      </c>
      <c r="Z276" s="90" t="s">
        <v>50</v>
      </c>
      <c r="AA276" s="41"/>
      <c r="AB276" s="174" t="s">
        <v>34</v>
      </c>
      <c r="AC276" s="152" t="e">
        <f t="shared" ref="AC276:AC281" si="25">Y262+Y269+Y276+Y283+Y290</f>
        <v>#REF!</v>
      </c>
    </row>
    <row r="277" spans="1:29" ht="15.75" hidden="1" thickBot="1" x14ac:dyDescent="0.3">
      <c r="A277" s="143" t="s">
        <v>51</v>
      </c>
      <c r="B277" s="144">
        <v>43354</v>
      </c>
      <c r="C277" s="195"/>
      <c r="D277" s="196"/>
      <c r="E277" s="196"/>
      <c r="F277" s="197"/>
      <c r="G277" s="378"/>
      <c r="H277" s="198" t="s">
        <v>44</v>
      </c>
      <c r="I277" s="146" t="e">
        <f>IF(H277="Normal",#REF!,IF(H277="Recup",#REF!,IF(H277="CP journée",#REF!,IF(H277="Enceinte",#REF!,IF(H277="temps partiel",#REF!,IF(H277="Sans solde",#REF!,IF(H277="Arrêt",#REF!,IF(H277="CP matin",#REF!,IF(H277="Déplacement",#REF!,IF(H277="CP Après-midi",#REF!,IF(H277="Férié",#REF!,IF(H277="Maternité",#REF!,0))))))))))))</f>
        <v>#REF!</v>
      </c>
      <c r="J277" s="145" t="e">
        <f>IF(H277="Demi CP",I277,IF(AND(H277="Déplacement",N277="Arrivée Chine",B277&gt;=#REF!,B277&lt;=#REF!),(D277-C277)+(F277-E277)-#REF!,IF(AND(H277="Déplacement",N277="Arrivée Chine",B277&gt;#REF!,B277&lt;#REF!),(D277-C277)+(F277-E277)-#REF!,IF(AND(H277="Déplacement",N277="Arrivée Chine",B277&gt;#REF!),(D277-C277)+(F277-E277)-#REF!,IF(AND(H277="Déplacement",((D277-C277)+(F277-E277))&lt;I277),I277,IF(AND(H277="Déplacement",N277="Arrivée Chine",B277&lt;#REF!),(D277-C277)+(F277-E277)-#REF!,IF(AND(H277="Déplacement",N277="Retour Chine",B277&gt;=#REF!,B277&lt;=#REF!),(D277-C277)+(F277-E277)+#REF!,IF(AND(H277="Déplacement",N277="Retour Chine",B277&gt;#REF!,B277&lt;#REF!),(D277-C277)+(F277-E277)+#REF!,IF(AND(H277="Déplacement",N277="Retour Chine",B277&gt;#REF!),(D277-C277)+(F277-E277)+#REF!,IF(AND(H277="Déplacement",((D277-C277)+(F277-E277))&lt;I277),I277,IF(AND(H277="Déplacement",N277="Retour Chine",B277&lt;#REF!),(D277-C277)+(F277-E277)+#REF!,(D277-C277)+(F277-E277))))))))))))</f>
        <v>#REF!</v>
      </c>
      <c r="K277" s="147" t="e">
        <f>IF(L277&gt;0,#REF!-L277,0)</f>
        <v>#REF!</v>
      </c>
      <c r="L277" s="148" t="e">
        <f>IF(OR(H277="Recup"),#REF!-J277,#REF!)</f>
        <v>#REF!</v>
      </c>
      <c r="M277" s="199"/>
      <c r="N277" s="200"/>
      <c r="O277" s="149" t="e">
        <f t="shared" si="19"/>
        <v>#REF!</v>
      </c>
      <c r="P277" s="150" t="str">
        <f t="shared" si="20"/>
        <v/>
      </c>
      <c r="Q277" s="361"/>
      <c r="R277" s="381"/>
      <c r="S277" s="201"/>
      <c r="T277" s="399"/>
      <c r="U277" s="386"/>
      <c r="V277" s="97" t="s">
        <v>52</v>
      </c>
      <c r="W277" s="98" t="e">
        <f>IF(AND(G276="",(Y277-35)&gt;0),(Y277-35-W278-W279),IF(AND(G276="Enceinte",(Y277-35)&gt;0),(Y277-35-W278-W279),0))</f>
        <v>#REF!</v>
      </c>
      <c r="X277" s="99" t="s">
        <v>35</v>
      </c>
      <c r="Y277" s="100" t="e">
        <f>(SUM(J276:J282))*24-(SUM(O276:O282))*24</f>
        <v>#REF!</v>
      </c>
      <c r="Z277" s="101">
        <f>SUM(P276:P282)</f>
        <v>0</v>
      </c>
      <c r="AA277" s="41"/>
      <c r="AB277" s="174" t="s">
        <v>35</v>
      </c>
      <c r="AC277" s="152" t="e">
        <f t="shared" si="25"/>
        <v>#REF!</v>
      </c>
    </row>
    <row r="278" spans="1:29" ht="30.75" hidden="1" thickBot="1" x14ac:dyDescent="0.3">
      <c r="A278" s="143" t="s">
        <v>53</v>
      </c>
      <c r="B278" s="144">
        <v>43355</v>
      </c>
      <c r="C278" s="195"/>
      <c r="D278" s="196"/>
      <c r="E278" s="196"/>
      <c r="F278" s="197"/>
      <c r="G278" s="378"/>
      <c r="H278" s="198" t="s">
        <v>44</v>
      </c>
      <c r="I278" s="146" t="e">
        <f>IF(H278="Normal",#REF!,IF(H278="Recup",#REF!,IF(H278="CP journée",#REF!,IF(H278="Enceinte",#REF!,IF(H278="temps partiel",#REF!,IF(H278="Sans solde",#REF!,IF(H278="Arrêt",#REF!,IF(H278="CP matin",#REF!,IF(H278="Déplacement",#REF!,IF(H278="CP Après-midi",#REF!,IF(H278="Férié",#REF!,IF(H278="Maternité",#REF!,0))))))))))))</f>
        <v>#REF!</v>
      </c>
      <c r="J278" s="145" t="e">
        <f>IF(H278="Demi CP",I278,IF(AND(H278="Déplacement",N278="Arrivée Chine",B278&gt;=#REF!,B278&lt;=#REF!),(D278-C278)+(F278-E278)-#REF!,IF(AND(H278="Déplacement",N278="Arrivée Chine",B278&gt;#REF!,B278&lt;#REF!),(D278-C278)+(F278-E278)-#REF!,IF(AND(H278="Déplacement",N278="Arrivée Chine",B278&gt;#REF!),(D278-C278)+(F278-E278)-#REF!,IF(AND(H278="Déplacement",((D278-C278)+(F278-E278))&lt;I278),I278,IF(AND(H278="Déplacement",N278="Arrivée Chine",B278&lt;#REF!),(D278-C278)+(F278-E278)-#REF!,IF(AND(H278="Déplacement",N278="Retour Chine",B278&gt;=#REF!,B278&lt;=#REF!),(D278-C278)+(F278-E278)+#REF!,IF(AND(H278="Déplacement",N278="Retour Chine",B278&gt;#REF!,B278&lt;#REF!),(D278-C278)+(F278-E278)+#REF!,IF(AND(H278="Déplacement",N278="Retour Chine",B278&gt;#REF!),(D278-C278)+(F278-E278)+#REF!,IF(AND(H278="Déplacement",((D278-C278)+(F278-E278))&lt;I278),I278,IF(AND(H278="Déplacement",N278="Retour Chine",B278&lt;#REF!),(D278-C278)+(F278-E278)+#REF!,(D278-C278)+(F278-E278))))))))))))</f>
        <v>#REF!</v>
      </c>
      <c r="K278" s="153" t="e">
        <f>IF(L278&gt;0,#REF!-L278,0)</f>
        <v>#REF!</v>
      </c>
      <c r="L278" s="154" t="e">
        <f>IF(OR(H278="Recup"),#REF!-J278,#REF!)</f>
        <v>#REF!</v>
      </c>
      <c r="M278" s="199"/>
      <c r="N278" s="200"/>
      <c r="O278" s="149" t="e">
        <f t="shared" si="19"/>
        <v>#REF!</v>
      </c>
      <c r="P278" s="150" t="str">
        <f t="shared" si="20"/>
        <v/>
      </c>
      <c r="Q278" s="361"/>
      <c r="R278" s="381"/>
      <c r="S278" s="201"/>
      <c r="T278" s="399"/>
      <c r="U278" s="386"/>
      <c r="V278" s="104">
        <v>0.5</v>
      </c>
      <c r="W278" s="98" t="e">
        <f>IF((Y277-43)&lt;0,0,(Y277-43))</f>
        <v>#REF!</v>
      </c>
      <c r="X278" s="105" t="s">
        <v>54</v>
      </c>
      <c r="Y278" s="106" t="e">
        <f>(Y277-Y276)-J282*24</f>
        <v>#REF!</v>
      </c>
      <c r="Z278" s="107" t="s">
        <v>55</v>
      </c>
      <c r="AA278" s="41"/>
      <c r="AB278" s="174" t="s">
        <v>54</v>
      </c>
      <c r="AC278" s="152" t="e">
        <f t="shared" si="25"/>
        <v>#REF!</v>
      </c>
    </row>
    <row r="279" spans="1:29" ht="15.75" hidden="1" thickBot="1" x14ac:dyDescent="0.3">
      <c r="A279" s="143" t="s">
        <v>56</v>
      </c>
      <c r="B279" s="144">
        <v>43356</v>
      </c>
      <c r="C279" s="195"/>
      <c r="D279" s="196"/>
      <c r="E279" s="196"/>
      <c r="F279" s="197"/>
      <c r="G279" s="378"/>
      <c r="H279" s="202" t="s">
        <v>44</v>
      </c>
      <c r="I279" s="146" t="e">
        <f>IF(H279="Normal",#REF!,IF(H279="Recup",#REF!,IF(H279="CP journée",#REF!,IF(H279="Enceinte",#REF!,IF(H279="temps partiel",#REF!,IF(H279="Sans solde",#REF!,IF(H279="Arrêt",#REF!,IF(H279="CP matin",#REF!,IF(H279="Déplacement",#REF!,IF(H279="CP Après-midi",#REF!,IF(H279="Férié",#REF!,IF(H279="Maternité",#REF!,0))))))))))))</f>
        <v>#REF!</v>
      </c>
      <c r="J279" s="145" t="e">
        <f>IF(H279="Demi CP",I279,IF(AND(H279="Déplacement",N279="Arrivée Chine",B279&gt;=#REF!,B279&lt;=#REF!),(D279-C279)+(F279-E279)-#REF!,IF(AND(H279="Déplacement",N279="Arrivée Chine",B279&gt;#REF!,B279&lt;#REF!),(D279-C279)+(F279-E279)-#REF!,IF(AND(H279="Déplacement",N279="Arrivée Chine",B279&gt;#REF!),(D279-C279)+(F279-E279)-#REF!,IF(AND(H279="Déplacement",((D279-C279)+(F279-E279))&lt;I279),I279,IF(AND(H279="Déplacement",N279="Arrivée Chine",B279&lt;#REF!),(D279-C279)+(F279-E279)-#REF!,IF(AND(H279="Déplacement",N279="Retour Chine",B279&gt;=#REF!,B279&lt;=#REF!),(D279-C279)+(F279-E279)+#REF!,IF(AND(H279="Déplacement",N279="Retour Chine",B279&gt;#REF!,B279&lt;#REF!),(D279-C279)+(F279-E279)+#REF!,IF(AND(H279="Déplacement",N279="Retour Chine",B279&gt;#REF!),(D279-C279)+(F279-E279)+#REF!,IF(AND(H279="Déplacement",((D279-C279)+(F279-E279))&lt;I279),I279,IF(AND(H279="Déplacement",N279="Retour Chine",B279&lt;#REF!),(D279-C279)+(F279-E279)+#REF!,(D279-C279)+(F279-E279))))))))))))</f>
        <v>#REF!</v>
      </c>
      <c r="K279" s="156" t="e">
        <f>IF(L279&gt;0,#REF!-L279,0)</f>
        <v>#REF!</v>
      </c>
      <c r="L279" s="157" t="e">
        <f>IF(OR(H279="Recup"),#REF!-J279,#REF!)</f>
        <v>#REF!</v>
      </c>
      <c r="M279" s="199"/>
      <c r="N279" s="200"/>
      <c r="O279" s="149" t="e">
        <f t="shared" si="19"/>
        <v>#REF!</v>
      </c>
      <c r="P279" s="150" t="str">
        <f t="shared" si="20"/>
        <v/>
      </c>
      <c r="Q279" s="361"/>
      <c r="R279" s="381"/>
      <c r="S279" s="201"/>
      <c r="T279" s="399"/>
      <c r="U279" s="386"/>
      <c r="V279" s="110">
        <v>1</v>
      </c>
      <c r="W279" s="98" t="e">
        <f>IF(M282="",J282*24,0)</f>
        <v>#REF!</v>
      </c>
      <c r="X279" s="111" t="s">
        <v>57</v>
      </c>
      <c r="Y279" s="112">
        <f>COUNTIF(H276:H280,"Arrêt")</f>
        <v>0</v>
      </c>
      <c r="Z279" s="107">
        <f>COUNTIF(H276:H280,"Férié")</f>
        <v>0</v>
      </c>
      <c r="AA279" s="41"/>
      <c r="AB279" s="175" t="s">
        <v>57</v>
      </c>
      <c r="AC279" s="152">
        <f t="shared" si="25"/>
        <v>0</v>
      </c>
    </row>
    <row r="280" spans="1:29" ht="15.75" hidden="1" thickBot="1" x14ac:dyDescent="0.3">
      <c r="A280" s="143" t="s">
        <v>58</v>
      </c>
      <c r="B280" s="144">
        <v>43357</v>
      </c>
      <c r="C280" s="195"/>
      <c r="D280" s="196"/>
      <c r="E280" s="196"/>
      <c r="F280" s="197"/>
      <c r="G280" s="378"/>
      <c r="H280" s="198" t="s">
        <v>44</v>
      </c>
      <c r="I280" s="146" t="e">
        <f>IF(H280="Normal",#REF!,IF(H280="Recup",#REF!,IF(H280="CP journée",#REF!,IF(H280="Enceinte",#REF!,IF(H280="temps partiel",#REF!,IF(H280="Sans solde",#REF!,IF(H280="Arrêt",#REF!,IF(H280="CP matin",#REF!,IF(H280="Déplacement",#REF!,IF(H280="CP Après-midi",#REF!,IF(H280="Férié",#REF!,IF(H280="Maternité",#REF!,0))))))))))))</f>
        <v>#REF!</v>
      </c>
      <c r="J280" s="145" t="e">
        <f>IF(H280="Demi CP",I280,IF(AND(H280="Déplacement",N280="Arrivée Chine",B280&gt;=#REF!,B280&lt;=#REF!),(D280-C280)+(F280-E280)-#REF!,IF(AND(H280="Déplacement",N280="Arrivée Chine",B280&gt;#REF!,B280&lt;#REF!),(D280-C280)+(F280-E280)-#REF!,IF(AND(H280="Déplacement",N280="Arrivée Chine",B280&gt;#REF!),(D280-C280)+(F280-E280)-#REF!,IF(AND(H280="Déplacement",((D280-C280)+(F280-E280))&lt;I280),I280,IF(AND(H280="Déplacement",N280="Arrivée Chine",B280&lt;#REF!),(D280-C280)+(F280-E280)-#REF!,IF(AND(H280="Déplacement",N280="Retour Chine",B280&gt;=#REF!,B280&lt;=#REF!),(D280-C280)+(F280-E280)+#REF!,IF(AND(H280="Déplacement",N280="Retour Chine",B280&gt;#REF!,B280&lt;#REF!),(D280-C280)+(F280-E280)+#REF!,IF(AND(H280="Déplacement",N280="Retour Chine",B280&gt;#REF!),(D280-C280)+(F280-E280)+#REF!,IF(AND(H280="Déplacement",((D280-C280)+(F280-E280))&lt;I280),I280,IF(AND(H280="Déplacement",N280="Retour Chine",B280&lt;#REF!),(D280-C280)+(F280-E280)+#REF!,(D280-C280)+(F280-E280))))))))))))</f>
        <v>#REF!</v>
      </c>
      <c r="K280" s="153" t="e">
        <f>IF(L280&gt;0,#REF!-L280,0)</f>
        <v>#REF!</v>
      </c>
      <c r="L280" s="154" t="e">
        <f>IF(OR(H280="Recup"),#REF!-J280,#REF!)</f>
        <v>#REF!</v>
      </c>
      <c r="M280" s="199"/>
      <c r="N280" s="200"/>
      <c r="O280" s="149" t="e">
        <f t="shared" ref="O280:O343" si="26">IF(AND(J280&gt;I280,M280="France"),J280-I280,IF(AND(J280&gt;I280,M280="Chine"),J280-I280,0))</f>
        <v>#REF!</v>
      </c>
      <c r="P280" s="150" t="str">
        <f t="shared" ref="P280:P343" si="27">IF(M280="Chine",((J280-I280)*24)*0.75,IF(M280="France",((J280-I280)*24)*0.5,""))</f>
        <v/>
      </c>
      <c r="Q280" s="361"/>
      <c r="R280" s="381"/>
      <c r="S280" s="201"/>
      <c r="T280" s="399"/>
      <c r="U280" s="386"/>
      <c r="V280" s="113" t="s">
        <v>3</v>
      </c>
      <c r="W280" s="114" t="e">
        <f>IF(G276="Enceinte",(SUM(L276:L280))-COUNTIF(H276:H280,"Recup")*#REF!,SUM(L276:L280))</f>
        <v>#REF!</v>
      </c>
      <c r="X280" s="115" t="s">
        <v>59</v>
      </c>
      <c r="Y280" s="116">
        <f>COUNTIF(H276:H280,"sans solde")</f>
        <v>0</v>
      </c>
      <c r="Z280" s="328" t="s">
        <v>148</v>
      </c>
      <c r="AA280" s="41"/>
      <c r="AB280" s="176" t="s">
        <v>59</v>
      </c>
      <c r="AC280" s="152">
        <f t="shared" si="25"/>
        <v>0</v>
      </c>
    </row>
    <row r="281" spans="1:29" ht="15.75" hidden="1" thickBot="1" x14ac:dyDescent="0.3">
      <c r="A281" s="143" t="s">
        <v>60</v>
      </c>
      <c r="B281" s="144">
        <v>43358</v>
      </c>
      <c r="C281" s="203"/>
      <c r="D281" s="204"/>
      <c r="E281" s="204"/>
      <c r="F281" s="205"/>
      <c r="G281" s="378"/>
      <c r="H281" s="206"/>
      <c r="I281" s="146">
        <f>IF(H281="Normal",#REF!,IF(H281="Recup",#REF!,IF(H281="CP journée",#REF!,IF(H281="Enceinte",#REF!,IF(H281="temps partiel",#REF!,IF(H281="Sans solde",#REF!,IF(H281="Arrêt",#REF!,IF(H281="CP matin",#REF!,IF(H281="Déplacement",#REF!,IF(H281="CP Après-midi",#REF!,IF(H281="Férié",#REF!,IF(H281="Maternité",#REF!,0))))))))))))</f>
        <v>0</v>
      </c>
      <c r="J281" s="145" t="e">
        <f>IF(H281="Demi CP",I281,IF(AND(H281="Déplacement",N281="Arrivée Chine",B281&gt;=#REF!,B281&lt;=#REF!),(D281-C281)+(F281-E281)-#REF!,IF(AND(H281="Déplacement",N281="Arrivée Chine",B281&gt;#REF!,B281&lt;#REF!),(D281-C281)+(F281-E281)-#REF!,IF(AND(H281="Déplacement",N281="Arrivée Chine",B281&gt;#REF!),(D281-C281)+(F281-E281)-#REF!,IF(AND(H281="Déplacement",((D281-C281)+(F281-E281))&lt;I281),I281,IF(AND(H281="Déplacement",N281="Arrivée Chine",B281&lt;#REF!),(D281-C281)+(F281-E281)-#REF!,IF(AND(H281="Déplacement",N281="Retour Chine",B281&gt;=#REF!,B281&lt;=#REF!),(D281-C281)+(F281-E281)+#REF!,IF(AND(H281="Déplacement",N281="Retour Chine",B281&gt;#REF!,B281&lt;#REF!),(D281-C281)+(F281-E281)+#REF!,IF(AND(H281="Déplacement",N281="Retour Chine",B281&gt;#REF!),(D281-C281)+(F281-E281)+#REF!,IF(AND(H281="Déplacement",((D281-C281)+(F281-E281))&lt;I281),I281,IF(AND(H281="Déplacement",N281="Retour Chine",B281&lt;#REF!),(D281-C281)+(F281-E281)+#REF!,(D281-C281)+(F281-E281))))))))))))</f>
        <v>#REF!</v>
      </c>
      <c r="K281" s="161" t="e">
        <f>IF(L281&gt;0,#REF!-L281,0)</f>
        <v>#REF!</v>
      </c>
      <c r="L281" s="162" t="e">
        <f>IF(OR(H281="Recup"),#REF!-J281,#REF!)</f>
        <v>#REF!</v>
      </c>
      <c r="M281" s="199"/>
      <c r="N281" s="200"/>
      <c r="O281" s="149" t="e">
        <f t="shared" si="26"/>
        <v>#REF!</v>
      </c>
      <c r="P281" s="150" t="str">
        <f t="shared" si="27"/>
        <v/>
      </c>
      <c r="Q281" s="361"/>
      <c r="R281" s="381"/>
      <c r="S281" s="201"/>
      <c r="T281" s="399"/>
      <c r="U281" s="386"/>
      <c r="V281" s="119" t="s">
        <v>61</v>
      </c>
      <c r="W281" s="120" t="e">
        <f>IF(AND(G276="Temps partiel",Y278&gt;0),Y278-W282-W278-W279,0)</f>
        <v>#REF!</v>
      </c>
      <c r="X281" s="121" t="s">
        <v>62</v>
      </c>
      <c r="Y281" s="122">
        <f>COUNTIF(H276:H280,"CP journée")+(COUNTIF(H276:H280,"CP matin"))/2+(COUNTIF(H276:H280,"CP Après-midi"))/2</f>
        <v>0</v>
      </c>
      <c r="Z281" s="329"/>
      <c r="AA281" s="41"/>
      <c r="AB281" s="177" t="s">
        <v>62</v>
      </c>
      <c r="AC281" s="152">
        <f t="shared" si="25"/>
        <v>0</v>
      </c>
    </row>
    <row r="282" spans="1:29" ht="45.75" hidden="1" thickBot="1" x14ac:dyDescent="0.3">
      <c r="A282" s="164" t="s">
        <v>64</v>
      </c>
      <c r="B282" s="165">
        <v>43359</v>
      </c>
      <c r="C282" s="207"/>
      <c r="D282" s="208"/>
      <c r="E282" s="208"/>
      <c r="F282" s="209"/>
      <c r="G282" s="379"/>
      <c r="H282" s="210"/>
      <c r="I282" s="166">
        <f>IF(H282="Normal",#REF!,IF(H282="Recup",#REF!,IF(H282="CP journée",#REF!,IF(H282="Enceinte",#REF!,IF(H282="temps partiel",#REF!,IF(H282="Sans solde",#REF!,IF(H282="Arrêt",#REF!,IF(H282="CP matin",#REF!,IF(H282="Déplacement",#REF!,IF(H282="CP Après-midi",#REF!,IF(H282="Férié",#REF!,IF(H282="Maternité",#REF!,0))))))))))))</f>
        <v>0</v>
      </c>
      <c r="J282" s="167" t="e">
        <f>IF(H282="Demi CP",I282,IF(AND(H282="Déplacement",N282="Arrivée Chine",B282&gt;=#REF!,B282&lt;=#REF!),(D282-C282)+(F282-E282)-#REF!,IF(AND(H282="Déplacement",N282="Arrivée Chine",B282&gt;#REF!,B282&lt;#REF!),(D282-C282)+(F282-E282)-#REF!,IF(AND(H282="Déplacement",N282="Arrivée Chine",B282&gt;#REF!),(D282-C282)+(F282-E282)-#REF!,IF(AND(H282="Déplacement",((D282-C282)+(F282-E282))&lt;I282),I282,IF(AND(H282="Déplacement",N282="Arrivée Chine",B282&lt;#REF!),(D282-C282)+(F282-E282)-#REF!,IF(AND(H282="Déplacement",N282="Retour Chine",B282&gt;=#REF!,B282&lt;=#REF!),(D282-C282)+(F282-E282)+#REF!,IF(AND(H282="Déplacement",N282="Retour Chine",B282&gt;#REF!,B282&lt;#REF!),(D282-C282)+(F282-E282)+#REF!,IF(AND(H282="Déplacement",N282="Retour Chine",B282&gt;#REF!),(D282-C282)+(F282-E282)+#REF!,IF(AND(H282="Déplacement",((D282-C282)+(F282-E282))&lt;I282),I282,IF(AND(H282="Déplacement",N282="Retour Chine",B282&lt;#REF!),(D282-C282)+(F282-E282)+#REF!,(D282-C282)+(F282-E282))))))))))))</f>
        <v>#REF!</v>
      </c>
      <c r="K282" s="168" t="e">
        <f>IF(L282&gt;0,#REF!-L282,0)</f>
        <v>#REF!</v>
      </c>
      <c r="L282" s="169" t="e">
        <f>IF(OR(H282="Recup"),#REF!-J282,#REF!)</f>
        <v>#REF!</v>
      </c>
      <c r="M282" s="211"/>
      <c r="N282" s="212"/>
      <c r="O282" s="170" t="e">
        <f t="shared" si="26"/>
        <v>#REF!</v>
      </c>
      <c r="P282" s="171" t="str">
        <f t="shared" si="27"/>
        <v/>
      </c>
      <c r="Q282" s="362"/>
      <c r="R282" s="382"/>
      <c r="S282" s="213"/>
      <c r="T282" s="399"/>
      <c r="U282" s="387"/>
      <c r="V282" s="129" t="s">
        <v>65</v>
      </c>
      <c r="W282" s="130" t="e">
        <f>IF(AND(G276="Temps partiel",Y278&gt;3),Y278-3-W278-W279,0)</f>
        <v>#REF!</v>
      </c>
      <c r="X282" s="131" t="s">
        <v>66</v>
      </c>
      <c r="Y282" s="132" t="e">
        <f>W276+(W277*1.25)+(W278*1.5)+(W279*2)+(W281*1.1)+(W282*1.25)</f>
        <v>#REF!</v>
      </c>
      <c r="Z282" s="294" t="e">
        <f>IF(SUM(J276:J282)*24-SUM(I276:I282)*24&lt;0,(SUM(J276:J282)*24-SUM(I276:I282)*24),0)</f>
        <v>#REF!</v>
      </c>
      <c r="AA282" s="41"/>
      <c r="AB282" s="178" t="s">
        <v>50</v>
      </c>
      <c r="AC282" s="152">
        <f>Z291+Z263+Z270+Z277+Z284</f>
        <v>0</v>
      </c>
    </row>
    <row r="283" spans="1:29" ht="45.75" hidden="1" thickBot="1" x14ac:dyDescent="0.3">
      <c r="A283" s="133" t="s">
        <v>43</v>
      </c>
      <c r="B283" s="134">
        <v>43360</v>
      </c>
      <c r="C283" s="195">
        <v>0.375</v>
      </c>
      <c r="D283" s="196">
        <v>0.54166666666666663</v>
      </c>
      <c r="E283" s="196">
        <v>0.58333333333333337</v>
      </c>
      <c r="F283" s="197">
        <v>0.70833333333333337</v>
      </c>
      <c r="G283" s="377"/>
      <c r="H283" s="191" t="s">
        <v>44</v>
      </c>
      <c r="I283" s="136" t="e">
        <f>IF(H283="Normal",#REF!,IF(H283="Recup",#REF!,IF(H283="CP journée",#REF!,IF(H283="Enceinte",#REF!,IF(H283="temps partiel",#REF!,IF(H283="Sans solde",#REF!,IF(H283="Arrêt",#REF!,IF(H283="CP matin",#REF!,IF(H283="Déplacement",#REF!,IF(H283="CP Après-midi",#REF!,IF(H283="Férié",#REF!,IF(H283="Maternité",#REF!,0))))))))))))</f>
        <v>#REF!</v>
      </c>
      <c r="J283" s="135" t="e">
        <f>IF(H283="Demi CP",I283,IF(AND(H283="Déplacement",N283="Arrivée Chine",B283&gt;=#REF!,B283&lt;=#REF!),(D283-C283)+(F283-E283)-#REF!,IF(AND(H283="Déplacement",N283="Arrivée Chine",B283&gt;#REF!,B283&lt;#REF!),(D283-C283)+(F283-E283)-#REF!,IF(AND(H283="Déplacement",N283="Arrivée Chine",B283&gt;#REF!),(D283-C283)+(F283-E283)-#REF!,IF(AND(H283="Déplacement",((D283-C283)+(F283-E283))&lt;I283),I283,IF(AND(H283="Déplacement",N283="Arrivée Chine",B283&lt;#REF!),(D283-C283)+(F283-E283)-#REF!,IF(AND(H283="Déplacement",N283="Retour Chine",B283&gt;=#REF!,B283&lt;=#REF!),(D283-C283)+(F283-E283)+#REF!,IF(AND(H283="Déplacement",N283="Retour Chine",B283&gt;#REF!,B283&lt;#REF!),(D283-C283)+(F283-E283)+#REF!,IF(AND(H283="Déplacement",N283="Retour Chine",B283&gt;#REF!),(D283-C283)+(F283-E283)+#REF!,IF(AND(H283="Déplacement",((D283-C283)+(F283-E283))&lt;I283),I283,IF(AND(H283="Déplacement",N283="Retour Chine",B283&lt;#REF!),(D283-C283)+(F283-E283)+#REF!,(D283-C283)+(F283-E283))))))))))))</f>
        <v>#REF!</v>
      </c>
      <c r="K283" s="137" t="e">
        <f>IF(L283&gt;0,#REF!-L283,0)</f>
        <v>#REF!</v>
      </c>
      <c r="L283" s="138" t="e">
        <f>IF(OR(H283="Recup"),#REF!-J283,#REF!)</f>
        <v>#REF!</v>
      </c>
      <c r="M283" s="192"/>
      <c r="N283" s="193"/>
      <c r="O283" s="139" t="e">
        <f t="shared" si="26"/>
        <v>#REF!</v>
      </c>
      <c r="P283" s="140" t="str">
        <f t="shared" si="27"/>
        <v/>
      </c>
      <c r="Q283" s="391" t="s">
        <v>45</v>
      </c>
      <c r="R283" s="380" t="s">
        <v>46</v>
      </c>
      <c r="S283" s="194"/>
      <c r="T283" s="396" t="s">
        <v>115</v>
      </c>
      <c r="U283" s="385" t="s">
        <v>120</v>
      </c>
      <c r="V283" s="86" t="s">
        <v>49</v>
      </c>
      <c r="W283" s="87" t="e">
        <f>IF(AND(G283="",(Y285)&gt;0),Y285-W284-W285,IF(AND(G283="Enceinte",(Y285)&gt;0),Y285-W284-W285,0))</f>
        <v>#REF!</v>
      </c>
      <c r="X283" s="88" t="s">
        <v>34</v>
      </c>
      <c r="Y283" s="89" t="e">
        <f>(SUM(I283:I287)*24+SUM(K283:K287)*24)</f>
        <v>#REF!</v>
      </c>
      <c r="Z283" s="90" t="s">
        <v>50</v>
      </c>
      <c r="AA283" s="41"/>
      <c r="AB283" s="179"/>
      <c r="AC283" s="179"/>
    </row>
    <row r="284" spans="1:29" ht="15.75" hidden="1" thickBot="1" x14ac:dyDescent="0.3">
      <c r="A284" s="143" t="s">
        <v>51</v>
      </c>
      <c r="B284" s="144">
        <v>43361</v>
      </c>
      <c r="C284" s="195">
        <v>0.375</v>
      </c>
      <c r="D284" s="196">
        <v>0.54166666666666663</v>
      </c>
      <c r="E284" s="196">
        <v>0.58333333333333337</v>
      </c>
      <c r="F284" s="197">
        <v>0.70833333333333337</v>
      </c>
      <c r="G284" s="378"/>
      <c r="H284" s="198" t="s">
        <v>44</v>
      </c>
      <c r="I284" s="146" t="e">
        <f>IF(H284="Normal",#REF!,IF(H284="Recup",#REF!,IF(H284="CP journée",#REF!,IF(H284="Enceinte",#REF!,IF(H284="temps partiel",#REF!,IF(H284="Sans solde",#REF!,IF(H284="Arrêt",#REF!,IF(H284="CP matin",#REF!,IF(H284="Déplacement",#REF!,IF(H284="CP Après-midi",#REF!,IF(H284="Férié",#REF!,IF(H284="Maternité",#REF!,0))))))))))))</f>
        <v>#REF!</v>
      </c>
      <c r="J284" s="145" t="e">
        <f>IF(H284="Demi CP",I284,IF(AND(H284="Déplacement",N284="Arrivée Chine",B284&gt;=#REF!,B284&lt;=#REF!),(D284-C284)+(F284-E284)-#REF!,IF(AND(H284="Déplacement",N284="Arrivée Chine",B284&gt;#REF!,B284&lt;#REF!),(D284-C284)+(F284-E284)-#REF!,IF(AND(H284="Déplacement",N284="Arrivée Chine",B284&gt;#REF!),(D284-C284)+(F284-E284)-#REF!,IF(AND(H284="Déplacement",((D284-C284)+(F284-E284))&lt;I284),I284,IF(AND(H284="Déplacement",N284="Arrivée Chine",B284&lt;#REF!),(D284-C284)+(F284-E284)-#REF!,IF(AND(H284="Déplacement",N284="Retour Chine",B284&gt;=#REF!,B284&lt;=#REF!),(D284-C284)+(F284-E284)+#REF!,IF(AND(H284="Déplacement",N284="Retour Chine",B284&gt;#REF!,B284&lt;#REF!),(D284-C284)+(F284-E284)+#REF!,IF(AND(H284="Déplacement",N284="Retour Chine",B284&gt;#REF!),(D284-C284)+(F284-E284)+#REF!,IF(AND(H284="Déplacement",((D284-C284)+(F284-E284))&lt;I284),I284,IF(AND(H284="Déplacement",N284="Retour Chine",B284&lt;#REF!),(D284-C284)+(F284-E284)+#REF!,(D284-C284)+(F284-E284))))))))))))</f>
        <v>#REF!</v>
      </c>
      <c r="K284" s="147" t="e">
        <f>IF(L284&gt;0,#REF!-L284,0)</f>
        <v>#REF!</v>
      </c>
      <c r="L284" s="148" t="e">
        <f>IF(OR(H284="Recup"),#REF!-J284,#REF!)</f>
        <v>#REF!</v>
      </c>
      <c r="M284" s="199"/>
      <c r="N284" s="200"/>
      <c r="O284" s="149" t="e">
        <f t="shared" si="26"/>
        <v>#REF!</v>
      </c>
      <c r="P284" s="150" t="str">
        <f t="shared" si="27"/>
        <v/>
      </c>
      <c r="Q284" s="361"/>
      <c r="R284" s="381"/>
      <c r="S284" s="201"/>
      <c r="T284" s="397"/>
      <c r="U284" s="386"/>
      <c r="V284" s="97" t="s">
        <v>52</v>
      </c>
      <c r="W284" s="98" t="e">
        <f>IF(AND(G283="",(Y284-35)&gt;0),(Y284-35-W285-W286),IF(AND(G283="Enceinte",(Y284-35)&gt;0),(Y284-35-W285-W286),0))</f>
        <v>#REF!</v>
      </c>
      <c r="X284" s="99" t="s">
        <v>35</v>
      </c>
      <c r="Y284" s="100" t="e">
        <f>(SUM(J283:J289))*24-(SUM(O283:O289))*24</f>
        <v>#REF!</v>
      </c>
      <c r="Z284" s="101">
        <f>SUM(P283:P289)</f>
        <v>0</v>
      </c>
      <c r="AA284" s="41"/>
      <c r="AB284" s="394" t="s">
        <v>70</v>
      </c>
      <c r="AC284" s="392" t="e">
        <f>Y268+Y275+Y282+Y289+Y296</f>
        <v>#REF!</v>
      </c>
    </row>
    <row r="285" spans="1:29" ht="15.75" hidden="1" thickBot="1" x14ac:dyDescent="0.3">
      <c r="A285" s="143" t="s">
        <v>53</v>
      </c>
      <c r="B285" s="144">
        <v>43362</v>
      </c>
      <c r="C285" s="195">
        <v>0.375</v>
      </c>
      <c r="D285" s="196">
        <v>0.54166666666666663</v>
      </c>
      <c r="E285" s="196">
        <v>0.58333333333333337</v>
      </c>
      <c r="F285" s="197">
        <v>0.70833333333333337</v>
      </c>
      <c r="G285" s="378"/>
      <c r="H285" s="198" t="s">
        <v>44</v>
      </c>
      <c r="I285" s="146" t="e">
        <f>IF(H285="Normal",#REF!,IF(H285="Recup",#REF!,IF(H285="CP journée",#REF!,IF(H285="Enceinte",#REF!,IF(H285="temps partiel",#REF!,IF(H285="Sans solde",#REF!,IF(H285="Arrêt",#REF!,IF(H285="CP matin",#REF!,IF(H285="Déplacement",#REF!,IF(H285="CP Après-midi",#REF!,IF(H285="Férié",#REF!,IF(H285="Maternité",#REF!,0))))))))))))</f>
        <v>#REF!</v>
      </c>
      <c r="J285" s="145" t="e">
        <f>IF(H285="Demi CP",I285,IF(AND(H285="Déplacement",N285="Arrivée Chine",B285&gt;=#REF!,B285&lt;=#REF!),(D285-C285)+(F285-E285)-#REF!,IF(AND(H285="Déplacement",N285="Arrivée Chine",B285&gt;#REF!,B285&lt;#REF!),(D285-C285)+(F285-E285)-#REF!,IF(AND(H285="Déplacement",N285="Arrivée Chine",B285&gt;#REF!),(D285-C285)+(F285-E285)-#REF!,IF(AND(H285="Déplacement",((D285-C285)+(F285-E285))&lt;I285),I285,IF(AND(H285="Déplacement",N285="Arrivée Chine",B285&lt;#REF!),(D285-C285)+(F285-E285)-#REF!,IF(AND(H285="Déplacement",N285="Retour Chine",B285&gt;=#REF!,B285&lt;=#REF!),(D285-C285)+(F285-E285)+#REF!,IF(AND(H285="Déplacement",N285="Retour Chine",B285&gt;#REF!,B285&lt;#REF!),(D285-C285)+(F285-E285)+#REF!,IF(AND(H285="Déplacement",N285="Retour Chine",B285&gt;#REF!),(D285-C285)+(F285-E285)+#REF!,IF(AND(H285="Déplacement",((D285-C285)+(F285-E285))&lt;I285),I285,IF(AND(H285="Déplacement",N285="Retour Chine",B285&lt;#REF!),(D285-C285)+(F285-E285)+#REF!,(D285-C285)+(F285-E285))))))))))))</f>
        <v>#REF!</v>
      </c>
      <c r="K285" s="153" t="e">
        <f>IF(L285&gt;0,#REF!-L285,0)</f>
        <v>#REF!</v>
      </c>
      <c r="L285" s="154" t="e">
        <f>IF(OR(H285="Recup"),#REF!-J285,#REF!)</f>
        <v>#REF!</v>
      </c>
      <c r="M285" s="199"/>
      <c r="N285" s="200"/>
      <c r="O285" s="149" t="e">
        <f t="shared" si="26"/>
        <v>#REF!</v>
      </c>
      <c r="P285" s="150" t="str">
        <f t="shared" si="27"/>
        <v/>
      </c>
      <c r="Q285" s="361"/>
      <c r="R285" s="381"/>
      <c r="S285" s="201"/>
      <c r="T285" s="397"/>
      <c r="U285" s="386"/>
      <c r="V285" s="104">
        <v>0.5</v>
      </c>
      <c r="W285" s="98" t="e">
        <f>IF((Y284-43)&lt;0,0,(Y284-43))</f>
        <v>#REF!</v>
      </c>
      <c r="X285" s="105" t="s">
        <v>54</v>
      </c>
      <c r="Y285" s="106" t="e">
        <f>(Y284-Y283)-J289*24</f>
        <v>#REF!</v>
      </c>
      <c r="Z285" s="107" t="s">
        <v>55</v>
      </c>
      <c r="AA285" s="41"/>
      <c r="AB285" s="395"/>
      <c r="AC285" s="393"/>
    </row>
    <row r="286" spans="1:29" ht="15.75" hidden="1" thickBot="1" x14ac:dyDescent="0.3">
      <c r="A286" s="143" t="s">
        <v>56</v>
      </c>
      <c r="B286" s="144">
        <v>43363</v>
      </c>
      <c r="C286" s="195">
        <v>0.375</v>
      </c>
      <c r="D286" s="196">
        <v>0.54166666666666663</v>
      </c>
      <c r="E286" s="196">
        <v>0.58333333333333337</v>
      </c>
      <c r="F286" s="197">
        <v>0.70833333333333337</v>
      </c>
      <c r="G286" s="378"/>
      <c r="H286" s="202" t="s">
        <v>44</v>
      </c>
      <c r="I286" s="146" t="e">
        <f>IF(H286="Normal",#REF!,IF(H286="Recup",#REF!,IF(H286="CP journée",#REF!,IF(H286="Enceinte",#REF!,IF(H286="temps partiel",#REF!,IF(H286="Sans solde",#REF!,IF(H286="Arrêt",#REF!,IF(H286="CP matin",#REF!,IF(H286="Déplacement",#REF!,IF(H286="CP Après-midi",#REF!,IF(H286="Férié",#REF!,IF(H286="Maternité",#REF!,0))))))))))))</f>
        <v>#REF!</v>
      </c>
      <c r="J286" s="145" t="e">
        <f>IF(H286="Demi CP",I286,IF(AND(H286="Déplacement",N286="Arrivée Chine",B286&gt;=#REF!,B286&lt;=#REF!),(D286-C286)+(F286-E286)-#REF!,IF(AND(H286="Déplacement",N286="Arrivée Chine",B286&gt;#REF!,B286&lt;#REF!),(D286-C286)+(F286-E286)-#REF!,IF(AND(H286="Déplacement",N286="Arrivée Chine",B286&gt;#REF!),(D286-C286)+(F286-E286)-#REF!,IF(AND(H286="Déplacement",((D286-C286)+(F286-E286))&lt;I286),I286,IF(AND(H286="Déplacement",N286="Arrivée Chine",B286&lt;#REF!),(D286-C286)+(F286-E286)-#REF!,IF(AND(H286="Déplacement",N286="Retour Chine",B286&gt;=#REF!,B286&lt;=#REF!),(D286-C286)+(F286-E286)+#REF!,IF(AND(H286="Déplacement",N286="Retour Chine",B286&gt;#REF!,B286&lt;#REF!),(D286-C286)+(F286-E286)+#REF!,IF(AND(H286="Déplacement",N286="Retour Chine",B286&gt;#REF!),(D286-C286)+(F286-E286)+#REF!,IF(AND(H286="Déplacement",((D286-C286)+(F286-E286))&lt;I286),I286,IF(AND(H286="Déplacement",N286="Retour Chine",B286&lt;#REF!),(D286-C286)+(F286-E286)+#REF!,(D286-C286)+(F286-E286))))))))))))</f>
        <v>#REF!</v>
      </c>
      <c r="K286" s="156" t="e">
        <f>IF(L286&gt;0,#REF!-L286,0)</f>
        <v>#REF!</v>
      </c>
      <c r="L286" s="157" t="e">
        <f>IF(OR(H286="Recup"),#REF!-J286,#REF!)</f>
        <v>#REF!</v>
      </c>
      <c r="M286" s="199"/>
      <c r="N286" s="200"/>
      <c r="O286" s="149" t="e">
        <f t="shared" si="26"/>
        <v>#REF!</v>
      </c>
      <c r="P286" s="150" t="str">
        <f t="shared" si="27"/>
        <v/>
      </c>
      <c r="Q286" s="361"/>
      <c r="R286" s="381"/>
      <c r="S286" s="201"/>
      <c r="T286" s="397"/>
      <c r="U286" s="386"/>
      <c r="V286" s="110">
        <v>1</v>
      </c>
      <c r="W286" s="98" t="e">
        <f>IF(M289="",J289*24,0)</f>
        <v>#REF!</v>
      </c>
      <c r="X286" s="111" t="s">
        <v>57</v>
      </c>
      <c r="Y286" s="112">
        <f>COUNTIF(H283:H287,"Arrêt")</f>
        <v>0</v>
      </c>
      <c r="Z286" s="107">
        <f>COUNTIF(H283:H287,"Férié")</f>
        <v>0</v>
      </c>
      <c r="AA286" s="41"/>
      <c r="AB286" s="41"/>
      <c r="AC286" s="41"/>
    </row>
    <row r="287" spans="1:29" ht="15.75" hidden="1" thickBot="1" x14ac:dyDescent="0.3">
      <c r="A287" s="143" t="s">
        <v>58</v>
      </c>
      <c r="B287" s="144">
        <v>43364</v>
      </c>
      <c r="C287" s="195">
        <v>0.375</v>
      </c>
      <c r="D287" s="196">
        <v>0.54166666666666663</v>
      </c>
      <c r="E287" s="196">
        <v>0.58333333333333337</v>
      </c>
      <c r="F287" s="197">
        <v>0.70833333333333337</v>
      </c>
      <c r="G287" s="378"/>
      <c r="H287" s="198" t="s">
        <v>44</v>
      </c>
      <c r="I287" s="146" t="e">
        <f>IF(H287="Normal",#REF!,IF(H287="Recup",#REF!,IF(H287="CP journée",#REF!,IF(H287="Enceinte",#REF!,IF(H287="temps partiel",#REF!,IF(H287="Sans solde",#REF!,IF(H287="Arrêt",#REF!,IF(H287="CP matin",#REF!,IF(H287="Déplacement",#REF!,IF(H287="CP Après-midi",#REF!,IF(H287="Férié",#REF!,IF(H287="Maternité",#REF!,0))))))))))))</f>
        <v>#REF!</v>
      </c>
      <c r="J287" s="145" t="e">
        <f>IF(H287="Demi CP",I287,IF(AND(H287="Déplacement",N287="Arrivée Chine",B287&gt;=#REF!,B287&lt;=#REF!),(D287-C287)+(F287-E287)-#REF!,IF(AND(H287="Déplacement",N287="Arrivée Chine",B287&gt;#REF!,B287&lt;#REF!),(D287-C287)+(F287-E287)-#REF!,IF(AND(H287="Déplacement",N287="Arrivée Chine",B287&gt;#REF!),(D287-C287)+(F287-E287)-#REF!,IF(AND(H287="Déplacement",((D287-C287)+(F287-E287))&lt;I287),I287,IF(AND(H287="Déplacement",N287="Arrivée Chine",B287&lt;#REF!),(D287-C287)+(F287-E287)-#REF!,IF(AND(H287="Déplacement",N287="Retour Chine",B287&gt;=#REF!,B287&lt;=#REF!),(D287-C287)+(F287-E287)+#REF!,IF(AND(H287="Déplacement",N287="Retour Chine",B287&gt;#REF!,B287&lt;#REF!),(D287-C287)+(F287-E287)+#REF!,IF(AND(H287="Déplacement",N287="Retour Chine",B287&gt;#REF!),(D287-C287)+(F287-E287)+#REF!,IF(AND(H287="Déplacement",((D287-C287)+(F287-E287))&lt;I287),I287,IF(AND(H287="Déplacement",N287="Retour Chine",B287&lt;#REF!),(D287-C287)+(F287-E287)+#REF!,(D287-C287)+(F287-E287))))))))))))</f>
        <v>#REF!</v>
      </c>
      <c r="K287" s="153" t="e">
        <f>IF(L287&gt;0,#REF!-L287,0)</f>
        <v>#REF!</v>
      </c>
      <c r="L287" s="154" t="e">
        <f>IF(OR(H287="Recup"),#REF!-J287,#REF!)</f>
        <v>#REF!</v>
      </c>
      <c r="M287" s="199"/>
      <c r="N287" s="200"/>
      <c r="O287" s="149" t="e">
        <f t="shared" si="26"/>
        <v>#REF!</v>
      </c>
      <c r="P287" s="150" t="str">
        <f t="shared" si="27"/>
        <v/>
      </c>
      <c r="Q287" s="361"/>
      <c r="R287" s="381"/>
      <c r="S287" s="201"/>
      <c r="T287" s="397"/>
      <c r="U287" s="386"/>
      <c r="V287" s="113" t="s">
        <v>3</v>
      </c>
      <c r="W287" s="114" t="e">
        <f>IF(G283="Enceinte",(SUM(L283:L287))-COUNTIF(H283:H287,"Recup")*#REF!,SUM(L283:L287))</f>
        <v>#REF!</v>
      </c>
      <c r="X287" s="115" t="s">
        <v>59</v>
      </c>
      <c r="Y287" s="116">
        <f>COUNTIF(H283:H287,"sans solde")</f>
        <v>0</v>
      </c>
      <c r="Z287" s="328" t="s">
        <v>148</v>
      </c>
      <c r="AA287" s="41"/>
      <c r="AB287" s="41"/>
      <c r="AC287" s="41"/>
    </row>
    <row r="288" spans="1:29" ht="15.75" hidden="1" thickBot="1" x14ac:dyDescent="0.3">
      <c r="A288" s="143" t="s">
        <v>60</v>
      </c>
      <c r="B288" s="144">
        <v>43365</v>
      </c>
      <c r="C288" s="203"/>
      <c r="D288" s="204"/>
      <c r="E288" s="204"/>
      <c r="F288" s="205"/>
      <c r="G288" s="378"/>
      <c r="H288" s="206"/>
      <c r="I288" s="146">
        <f>IF(H288="Normal",#REF!,IF(H288="Recup",#REF!,IF(H288="CP journée",#REF!,IF(H288="Enceinte",#REF!,IF(H288="temps partiel",#REF!,IF(H288="Sans solde",#REF!,IF(H288="Arrêt",#REF!,IF(H288="CP matin",#REF!,IF(H288="Déplacement",#REF!,IF(H288="CP Après-midi",#REF!,IF(H288="Férié",#REF!,IF(H288="Maternité",#REF!,0))))))))))))</f>
        <v>0</v>
      </c>
      <c r="J288" s="145" t="e">
        <f>IF(H288="Demi CP",I288,IF(AND(H288="Déplacement",N288="Arrivée Chine",B288&gt;=#REF!,B288&lt;=#REF!),(D288-C288)+(F288-E288)-#REF!,IF(AND(H288="Déplacement",N288="Arrivée Chine",B288&gt;#REF!,B288&lt;#REF!),(D288-C288)+(F288-E288)-#REF!,IF(AND(H288="Déplacement",N288="Arrivée Chine",B288&gt;#REF!),(D288-C288)+(F288-E288)-#REF!,IF(AND(H288="Déplacement",((D288-C288)+(F288-E288))&lt;I288),I288,IF(AND(H288="Déplacement",N288="Arrivée Chine",B288&lt;#REF!),(D288-C288)+(F288-E288)-#REF!,IF(AND(H288="Déplacement",N288="Retour Chine",B288&gt;=#REF!,B288&lt;=#REF!),(D288-C288)+(F288-E288)+#REF!,IF(AND(H288="Déplacement",N288="Retour Chine",B288&gt;#REF!,B288&lt;#REF!),(D288-C288)+(F288-E288)+#REF!,IF(AND(H288="Déplacement",N288="Retour Chine",B288&gt;#REF!),(D288-C288)+(F288-E288)+#REF!,IF(AND(H288="Déplacement",((D288-C288)+(F288-E288))&lt;I288),I288,IF(AND(H288="Déplacement",N288="Retour Chine",B288&lt;#REF!),(D288-C288)+(F288-E288)+#REF!,(D288-C288)+(F288-E288))))))))))))</f>
        <v>#REF!</v>
      </c>
      <c r="K288" s="161" t="e">
        <f>IF(L288&gt;0,#REF!-L288,0)</f>
        <v>#REF!</v>
      </c>
      <c r="L288" s="162" t="e">
        <f>IF(OR(H288="Recup"),#REF!-J288,#REF!)</f>
        <v>#REF!</v>
      </c>
      <c r="M288" s="199"/>
      <c r="N288" s="200"/>
      <c r="O288" s="149" t="e">
        <f t="shared" si="26"/>
        <v>#REF!</v>
      </c>
      <c r="P288" s="150" t="str">
        <f t="shared" si="27"/>
        <v/>
      </c>
      <c r="Q288" s="361"/>
      <c r="R288" s="381"/>
      <c r="S288" s="201"/>
      <c r="T288" s="397"/>
      <c r="U288" s="386"/>
      <c r="V288" s="119" t="s">
        <v>61</v>
      </c>
      <c r="W288" s="120" t="e">
        <f>IF(AND(G283="Temps partiel",Y285&gt;0),Y285-W289-W285-W286,0)</f>
        <v>#REF!</v>
      </c>
      <c r="X288" s="121" t="s">
        <v>62</v>
      </c>
      <c r="Y288" s="122">
        <f>COUNTIF(H283:H287,"CP journée")+(COUNTIF(H283:H287,"CP matin"))/2+(COUNTIF(H283:H287,"CP Après-midi"))/2</f>
        <v>0</v>
      </c>
      <c r="Z288" s="329"/>
      <c r="AA288" s="41"/>
      <c r="AB288" s="41"/>
      <c r="AC288" s="41"/>
    </row>
    <row r="289" spans="1:29" ht="15.75" hidden="1" thickBot="1" x14ac:dyDescent="0.3">
      <c r="A289" s="164" t="s">
        <v>64</v>
      </c>
      <c r="B289" s="165">
        <v>43366</v>
      </c>
      <c r="C289" s="207"/>
      <c r="D289" s="208"/>
      <c r="E289" s="208"/>
      <c r="F289" s="209"/>
      <c r="G289" s="379"/>
      <c r="H289" s="210"/>
      <c r="I289" s="166">
        <f>IF(H289="Normal",#REF!,IF(H289="Recup",#REF!,IF(H289="CP journée",#REF!,IF(H289="Enceinte",#REF!,IF(H289="temps partiel",#REF!,IF(H289="Sans solde",#REF!,IF(H289="Arrêt",#REF!,IF(H289="CP matin",#REF!,IF(H289="Déplacement",#REF!,IF(H289="CP Après-midi",#REF!,IF(H289="Férié",#REF!,IF(H289="Maternité",#REF!,0))))))))))))</f>
        <v>0</v>
      </c>
      <c r="J289" s="167" t="e">
        <f>IF(H289="Demi CP",I289,IF(AND(H289="Déplacement",N289="Arrivée Chine",B289&gt;=#REF!,B289&lt;=#REF!),(D289-C289)+(F289-E289)-#REF!,IF(AND(H289="Déplacement",N289="Arrivée Chine",B289&gt;#REF!,B289&lt;#REF!),(D289-C289)+(F289-E289)-#REF!,IF(AND(H289="Déplacement",N289="Arrivée Chine",B289&gt;#REF!),(D289-C289)+(F289-E289)-#REF!,IF(AND(H289="Déplacement",((D289-C289)+(F289-E289))&lt;I289),I289,IF(AND(H289="Déplacement",N289="Arrivée Chine",B289&lt;#REF!),(D289-C289)+(F289-E289)-#REF!,IF(AND(H289="Déplacement",N289="Retour Chine",B289&gt;=#REF!,B289&lt;=#REF!),(D289-C289)+(F289-E289)+#REF!,IF(AND(H289="Déplacement",N289="Retour Chine",B289&gt;#REF!,B289&lt;#REF!),(D289-C289)+(F289-E289)+#REF!,IF(AND(H289="Déplacement",N289="Retour Chine",B289&gt;#REF!),(D289-C289)+(F289-E289)+#REF!,IF(AND(H289="Déplacement",((D289-C289)+(F289-E289))&lt;I289),I289,IF(AND(H289="Déplacement",N289="Retour Chine",B289&lt;#REF!),(D289-C289)+(F289-E289)+#REF!,(D289-C289)+(F289-E289))))))))))))</f>
        <v>#REF!</v>
      </c>
      <c r="K289" s="168" t="e">
        <f>IF(L289&gt;0,#REF!-L289,0)</f>
        <v>#REF!</v>
      </c>
      <c r="L289" s="169" t="e">
        <f>IF(OR(H289="Recup"),#REF!-J289,#REF!)</f>
        <v>#REF!</v>
      </c>
      <c r="M289" s="211"/>
      <c r="N289" s="212"/>
      <c r="O289" s="170" t="e">
        <f t="shared" si="26"/>
        <v>#REF!</v>
      </c>
      <c r="P289" s="171" t="str">
        <f t="shared" si="27"/>
        <v/>
      </c>
      <c r="Q289" s="362"/>
      <c r="R289" s="382"/>
      <c r="S289" s="213"/>
      <c r="T289" s="397"/>
      <c r="U289" s="387"/>
      <c r="V289" s="129" t="s">
        <v>65</v>
      </c>
      <c r="W289" s="130" t="e">
        <f>IF(AND(G283="Temps partiel",Y285&gt;3),Y285-3-W285-W286,0)</f>
        <v>#REF!</v>
      </c>
      <c r="X289" s="131" t="s">
        <v>66</v>
      </c>
      <c r="Y289" s="132" t="e">
        <f>W283+(W284*1.25)+(W285*1.5)+(W286*2)+(W288*1.1)+(W289*1.25)</f>
        <v>#REF!</v>
      </c>
      <c r="Z289" s="294" t="e">
        <f>IF(SUM(J283:J289)*24-SUM(I283:I289)*24&lt;0,(SUM(J283:J289)*24-SUM(I283:I289)*24),0)</f>
        <v>#REF!</v>
      </c>
      <c r="AA289" s="41"/>
      <c r="AB289" s="41"/>
      <c r="AC289" s="41"/>
    </row>
    <row r="290" spans="1:29" ht="45.75" hidden="1" thickBot="1" x14ac:dyDescent="0.3">
      <c r="A290" s="173" t="s">
        <v>43</v>
      </c>
      <c r="B290" s="134">
        <v>43367</v>
      </c>
      <c r="C290" s="195">
        <v>0.375</v>
      </c>
      <c r="D290" s="196">
        <v>0.54166666666666663</v>
      </c>
      <c r="E290" s="196">
        <v>0.58333333333333337</v>
      </c>
      <c r="F290" s="197">
        <v>0.70833333333333337</v>
      </c>
      <c r="G290" s="377"/>
      <c r="H290" s="191" t="s">
        <v>44</v>
      </c>
      <c r="I290" s="136" t="e">
        <f>IF(H290="Normal",#REF!,IF(H290="Recup",#REF!,IF(H290="CP journée",#REF!,IF(H290="Enceinte",#REF!,IF(H290="temps partiel",#REF!,IF(H290="Sans solde",#REF!,IF(H290="Arrêt",#REF!,IF(H290="CP matin",#REF!,IF(H290="Déplacement",#REF!,IF(H290="CP Après-midi",#REF!,IF(H290="Férié",#REF!,IF(H290="Maternité",#REF!,0))))))))))))</f>
        <v>#REF!</v>
      </c>
      <c r="J290" s="135" t="e">
        <f>IF(H290="Demi CP",I290,IF(AND(H290="Déplacement",N290="Arrivée Chine",B290&gt;=#REF!,B290&lt;=#REF!),(D290-C290)+(F290-E290)-#REF!,IF(AND(H290="Déplacement",N290="Arrivée Chine",B290&gt;#REF!,B290&lt;#REF!),(D290-C290)+(F290-E290)-#REF!,IF(AND(H290="Déplacement",N290="Arrivée Chine",B290&gt;#REF!),(D290-C290)+(F290-E290)-#REF!,IF(AND(H290="Déplacement",((D290-C290)+(F290-E290))&lt;I290),I290,IF(AND(H290="Déplacement",N290="Arrivée Chine",B290&lt;#REF!),(D290-C290)+(F290-E290)-#REF!,IF(AND(H290="Déplacement",N290="Retour Chine",B290&gt;=#REF!,B290&lt;=#REF!),(D290-C290)+(F290-E290)+#REF!,IF(AND(H290="Déplacement",N290="Retour Chine",B290&gt;#REF!,B290&lt;#REF!),(D290-C290)+(F290-E290)+#REF!,IF(AND(H290="Déplacement",N290="Retour Chine",B290&gt;#REF!),(D290-C290)+(F290-E290)+#REF!,IF(AND(H290="Déplacement",((D290-C290)+(F290-E290))&lt;I290),I290,IF(AND(H290="Déplacement",N290="Retour Chine",B290&lt;#REF!),(D290-C290)+(F290-E290)+#REF!,(D290-C290)+(F290-E290))))))))))))</f>
        <v>#REF!</v>
      </c>
      <c r="K290" s="137" t="e">
        <f>IF(L290&gt;0,#REF!-L290,0)</f>
        <v>#REF!</v>
      </c>
      <c r="L290" s="138" t="e">
        <f>IF(OR(H290="Recup"),#REF!-J290,#REF!)</f>
        <v>#REF!</v>
      </c>
      <c r="M290" s="192"/>
      <c r="N290" s="193"/>
      <c r="O290" s="139" t="e">
        <f t="shared" si="26"/>
        <v>#REF!</v>
      </c>
      <c r="P290" s="140" t="str">
        <f t="shared" si="27"/>
        <v/>
      </c>
      <c r="Q290" s="360" t="s">
        <v>45</v>
      </c>
      <c r="R290" s="380" t="s">
        <v>46</v>
      </c>
      <c r="S290" s="194"/>
      <c r="T290" s="396" t="s">
        <v>115</v>
      </c>
      <c r="U290" s="385" t="s">
        <v>121</v>
      </c>
      <c r="V290" s="86" t="s">
        <v>49</v>
      </c>
      <c r="W290" s="87" t="e">
        <f>IF(AND(G290="",(Y292)&gt;0),Y292-W291-W292,IF(AND(G290="Enceinte",(Y292)&gt;0),Y292-W291-W292,0))</f>
        <v>#REF!</v>
      </c>
      <c r="X290" s="88" t="s">
        <v>34</v>
      </c>
      <c r="Y290" s="89" t="e">
        <f>(SUM(I290:I294)*24+SUM(K290:K294)*24)</f>
        <v>#REF!</v>
      </c>
      <c r="Z290" s="90" t="s">
        <v>50</v>
      </c>
      <c r="AA290" s="41"/>
      <c r="AB290" s="41"/>
      <c r="AC290" s="41"/>
    </row>
    <row r="291" spans="1:29" ht="15.75" hidden="1" thickBot="1" x14ac:dyDescent="0.3">
      <c r="A291" s="143" t="s">
        <v>51</v>
      </c>
      <c r="B291" s="144">
        <v>43368</v>
      </c>
      <c r="C291" s="195">
        <v>0.375</v>
      </c>
      <c r="D291" s="196">
        <v>0.54166666666666663</v>
      </c>
      <c r="E291" s="196">
        <v>0.58333333333333337</v>
      </c>
      <c r="F291" s="197">
        <v>0.70833333333333337</v>
      </c>
      <c r="G291" s="378"/>
      <c r="H291" s="198" t="s">
        <v>44</v>
      </c>
      <c r="I291" s="146" t="e">
        <f>IF(H291="Normal",#REF!,IF(H291="Recup",#REF!,IF(H291="CP journée",#REF!,IF(H291="Enceinte",#REF!,IF(H291="temps partiel",#REF!,IF(H291="Sans solde",#REF!,IF(H291="Arrêt",#REF!,IF(H291="CP matin",#REF!,IF(H291="Déplacement",#REF!,IF(H291="CP Après-midi",#REF!,IF(H291="Férié",#REF!,IF(H291="Maternité",#REF!,0))))))))))))</f>
        <v>#REF!</v>
      </c>
      <c r="J291" s="145" t="e">
        <f>IF(H291="Demi CP",I291,IF(AND(H291="Déplacement",N291="Arrivée Chine",B291&gt;=#REF!,B291&lt;=#REF!),(D291-C291)+(F291-E291)-#REF!,IF(AND(H291="Déplacement",N291="Arrivée Chine",B291&gt;#REF!,B291&lt;#REF!),(D291-C291)+(F291-E291)-#REF!,IF(AND(H291="Déplacement",N291="Arrivée Chine",B291&gt;#REF!),(D291-C291)+(F291-E291)-#REF!,IF(AND(H291="Déplacement",((D291-C291)+(F291-E291))&lt;I291),I291,IF(AND(H291="Déplacement",N291="Arrivée Chine",B291&lt;#REF!),(D291-C291)+(F291-E291)-#REF!,IF(AND(H291="Déplacement",N291="Retour Chine",B291&gt;=#REF!,B291&lt;=#REF!),(D291-C291)+(F291-E291)+#REF!,IF(AND(H291="Déplacement",N291="Retour Chine",B291&gt;#REF!,B291&lt;#REF!),(D291-C291)+(F291-E291)+#REF!,IF(AND(H291="Déplacement",N291="Retour Chine",B291&gt;#REF!),(D291-C291)+(F291-E291)+#REF!,IF(AND(H291="Déplacement",((D291-C291)+(F291-E291))&lt;I291),I291,IF(AND(H291="Déplacement",N291="Retour Chine",B291&lt;#REF!),(D291-C291)+(F291-E291)+#REF!,(D291-C291)+(F291-E291))))))))))))</f>
        <v>#REF!</v>
      </c>
      <c r="K291" s="147" t="e">
        <f>IF(L291&gt;0,#REF!-L291,0)</f>
        <v>#REF!</v>
      </c>
      <c r="L291" s="148" t="e">
        <f>IF(OR(H291="Recup"),#REF!-J291,#REF!)</f>
        <v>#REF!</v>
      </c>
      <c r="M291" s="199"/>
      <c r="N291" s="200"/>
      <c r="O291" s="149" t="e">
        <f t="shared" si="26"/>
        <v>#REF!</v>
      </c>
      <c r="P291" s="150" t="str">
        <f t="shared" si="27"/>
        <v/>
      </c>
      <c r="Q291" s="361"/>
      <c r="R291" s="381"/>
      <c r="S291" s="201"/>
      <c r="T291" s="397"/>
      <c r="U291" s="386"/>
      <c r="V291" s="97" t="s">
        <v>52</v>
      </c>
      <c r="W291" s="98" t="e">
        <f>IF(AND(G290="",(Y291-35)&gt;0),(Y291-35-W292-W293),IF(AND(G290="Enceinte",(Y291-35)&gt;0),(Y291-35-W292-W293),0))</f>
        <v>#REF!</v>
      </c>
      <c r="X291" s="99" t="s">
        <v>35</v>
      </c>
      <c r="Y291" s="100" t="e">
        <f>(SUM(J290:J296))*24-(SUM(O290:O296))*24</f>
        <v>#REF!</v>
      </c>
      <c r="Z291" s="101">
        <f>SUM(P290:P296)</f>
        <v>0</v>
      </c>
      <c r="AA291" s="41"/>
      <c r="AB291" s="41"/>
      <c r="AC291" s="41"/>
    </row>
    <row r="292" spans="1:29" ht="15.75" hidden="1" thickBot="1" x14ac:dyDescent="0.3">
      <c r="A292" s="143" t="s">
        <v>53</v>
      </c>
      <c r="B292" s="144">
        <v>43369</v>
      </c>
      <c r="C292" s="195">
        <v>0.375</v>
      </c>
      <c r="D292" s="196">
        <v>0.54166666666666663</v>
      </c>
      <c r="E292" s="196">
        <v>0.58333333333333337</v>
      </c>
      <c r="F292" s="197">
        <v>0.70833333333333337</v>
      </c>
      <c r="G292" s="378"/>
      <c r="H292" s="198" t="s">
        <v>44</v>
      </c>
      <c r="I292" s="146" t="e">
        <f>IF(H292="Normal",#REF!,IF(H292="Recup",#REF!,IF(H292="CP journée",#REF!,IF(H292="Enceinte",#REF!,IF(H292="temps partiel",#REF!,IF(H292="Sans solde",#REF!,IF(H292="Arrêt",#REF!,IF(H292="CP matin",#REF!,IF(H292="Déplacement",#REF!,IF(H292="CP Après-midi",#REF!,IF(H292="Férié",#REF!,IF(H292="Maternité",#REF!,0))))))))))))</f>
        <v>#REF!</v>
      </c>
      <c r="J292" s="145" t="e">
        <f>IF(H292="Demi CP",I292,IF(AND(H292="Déplacement",N292="Arrivée Chine",B292&gt;=#REF!,B292&lt;=#REF!),(D292-C292)+(F292-E292)-#REF!,IF(AND(H292="Déplacement",N292="Arrivée Chine",B292&gt;#REF!,B292&lt;#REF!),(D292-C292)+(F292-E292)-#REF!,IF(AND(H292="Déplacement",N292="Arrivée Chine",B292&gt;#REF!),(D292-C292)+(F292-E292)-#REF!,IF(AND(H292="Déplacement",((D292-C292)+(F292-E292))&lt;I292),I292,IF(AND(H292="Déplacement",N292="Arrivée Chine",B292&lt;#REF!),(D292-C292)+(F292-E292)-#REF!,IF(AND(H292="Déplacement",N292="Retour Chine",B292&gt;=#REF!,B292&lt;=#REF!),(D292-C292)+(F292-E292)+#REF!,IF(AND(H292="Déplacement",N292="Retour Chine",B292&gt;#REF!,B292&lt;#REF!),(D292-C292)+(F292-E292)+#REF!,IF(AND(H292="Déplacement",N292="Retour Chine",B292&gt;#REF!),(D292-C292)+(F292-E292)+#REF!,IF(AND(H292="Déplacement",((D292-C292)+(F292-E292))&lt;I292),I292,IF(AND(H292="Déplacement",N292="Retour Chine",B292&lt;#REF!),(D292-C292)+(F292-E292)+#REF!,(D292-C292)+(F292-E292))))))))))))</f>
        <v>#REF!</v>
      </c>
      <c r="K292" s="153" t="e">
        <f>IF(L292&gt;0,#REF!-L292,0)</f>
        <v>#REF!</v>
      </c>
      <c r="L292" s="154" t="e">
        <f>IF(OR(H292="Recup"),#REF!-J292,#REF!)</f>
        <v>#REF!</v>
      </c>
      <c r="M292" s="199"/>
      <c r="N292" s="200"/>
      <c r="O292" s="149" t="e">
        <f t="shared" si="26"/>
        <v>#REF!</v>
      </c>
      <c r="P292" s="150" t="str">
        <f t="shared" si="27"/>
        <v/>
      </c>
      <c r="Q292" s="361"/>
      <c r="R292" s="381"/>
      <c r="S292" s="201"/>
      <c r="T292" s="397"/>
      <c r="U292" s="386"/>
      <c r="V292" s="104">
        <v>0.5</v>
      </c>
      <c r="W292" s="98" t="e">
        <f>IF((Y291-43)&lt;0,0,(Y291-43))</f>
        <v>#REF!</v>
      </c>
      <c r="X292" s="105" t="s">
        <v>54</v>
      </c>
      <c r="Y292" s="106" t="e">
        <f>(Y291-Y290)-J296*24</f>
        <v>#REF!</v>
      </c>
      <c r="Z292" s="107" t="s">
        <v>55</v>
      </c>
      <c r="AA292" s="41"/>
      <c r="AB292" s="41"/>
      <c r="AC292" s="41"/>
    </row>
    <row r="293" spans="1:29" ht="15.75" hidden="1" thickBot="1" x14ac:dyDescent="0.3">
      <c r="A293" s="143" t="s">
        <v>56</v>
      </c>
      <c r="B293" s="144">
        <v>43370</v>
      </c>
      <c r="C293" s="195">
        <v>0.375</v>
      </c>
      <c r="D293" s="196">
        <v>0.54166666666666663</v>
      </c>
      <c r="E293" s="196">
        <v>0.58333333333333337</v>
      </c>
      <c r="F293" s="197">
        <v>0.70833333333333337</v>
      </c>
      <c r="G293" s="378"/>
      <c r="H293" s="202" t="s">
        <v>44</v>
      </c>
      <c r="I293" s="146" t="e">
        <f>IF(H293="Normal",#REF!,IF(H293="Recup",#REF!,IF(H293="CP journée",#REF!,IF(H293="Enceinte",#REF!,IF(H293="temps partiel",#REF!,IF(H293="Sans solde",#REF!,IF(H293="Arrêt",#REF!,IF(H293="CP matin",#REF!,IF(H293="Déplacement",#REF!,IF(H293="CP Après-midi",#REF!,IF(H293="Férié",#REF!,IF(H293="Maternité",#REF!,0))))))))))))</f>
        <v>#REF!</v>
      </c>
      <c r="J293" s="145" t="e">
        <f>IF(H293="Demi CP",I293,IF(AND(H293="Déplacement",N293="Arrivée Chine",B293&gt;=#REF!,B293&lt;=#REF!),(D293-C293)+(F293-E293)-#REF!,IF(AND(H293="Déplacement",N293="Arrivée Chine",B293&gt;#REF!,B293&lt;#REF!),(D293-C293)+(F293-E293)-#REF!,IF(AND(H293="Déplacement",N293="Arrivée Chine",B293&gt;#REF!),(D293-C293)+(F293-E293)-#REF!,IF(AND(H293="Déplacement",((D293-C293)+(F293-E293))&lt;I293),I293,IF(AND(H293="Déplacement",N293="Arrivée Chine",B293&lt;#REF!),(D293-C293)+(F293-E293)-#REF!,IF(AND(H293="Déplacement",N293="Retour Chine",B293&gt;=#REF!,B293&lt;=#REF!),(D293-C293)+(F293-E293)+#REF!,IF(AND(H293="Déplacement",N293="Retour Chine",B293&gt;#REF!,B293&lt;#REF!),(D293-C293)+(F293-E293)+#REF!,IF(AND(H293="Déplacement",N293="Retour Chine",B293&gt;#REF!),(D293-C293)+(F293-E293)+#REF!,IF(AND(H293="Déplacement",((D293-C293)+(F293-E293))&lt;I293),I293,IF(AND(H293="Déplacement",N293="Retour Chine",B293&lt;#REF!),(D293-C293)+(F293-E293)+#REF!,(D293-C293)+(F293-E293))))))))))))</f>
        <v>#REF!</v>
      </c>
      <c r="K293" s="156" t="e">
        <f>IF(L293&gt;0,#REF!-L293,0)</f>
        <v>#REF!</v>
      </c>
      <c r="L293" s="157" t="e">
        <f>IF(OR(H293="Recup"),#REF!-J293,#REF!)</f>
        <v>#REF!</v>
      </c>
      <c r="M293" s="199"/>
      <c r="N293" s="200"/>
      <c r="O293" s="149" t="e">
        <f t="shared" si="26"/>
        <v>#REF!</v>
      </c>
      <c r="P293" s="150" t="str">
        <f t="shared" si="27"/>
        <v/>
      </c>
      <c r="Q293" s="361"/>
      <c r="R293" s="381"/>
      <c r="S293" s="201"/>
      <c r="T293" s="397"/>
      <c r="U293" s="386"/>
      <c r="V293" s="110">
        <v>1</v>
      </c>
      <c r="W293" s="98" t="e">
        <f>IF(M296="",J296*24,0)</f>
        <v>#REF!</v>
      </c>
      <c r="X293" s="111" t="s">
        <v>57</v>
      </c>
      <c r="Y293" s="112">
        <f>COUNTIF(H290:H294,"Arrêt")</f>
        <v>0</v>
      </c>
      <c r="Z293" s="107">
        <f>COUNTIF(H290:H294,"Férié")</f>
        <v>0</v>
      </c>
      <c r="AA293" s="41"/>
      <c r="AB293" s="41"/>
      <c r="AC293" s="41"/>
    </row>
    <row r="294" spans="1:29" ht="15.75" hidden="1" thickBot="1" x14ac:dyDescent="0.3">
      <c r="A294" s="143" t="s">
        <v>58</v>
      </c>
      <c r="B294" s="144">
        <v>43371</v>
      </c>
      <c r="C294" s="195">
        <v>0.375</v>
      </c>
      <c r="D294" s="196">
        <v>0.54166666666666663</v>
      </c>
      <c r="E294" s="196">
        <v>0.58333333333333337</v>
      </c>
      <c r="F294" s="197">
        <v>0.70833333333333337</v>
      </c>
      <c r="G294" s="378"/>
      <c r="H294" s="198" t="s">
        <v>44</v>
      </c>
      <c r="I294" s="146" t="e">
        <f>IF(H294="Normal",#REF!,IF(H294="Recup",#REF!,IF(H294="CP journée",#REF!,IF(H294="Enceinte",#REF!,IF(H294="temps partiel",#REF!,IF(H294="Sans solde",#REF!,IF(H294="Arrêt",#REF!,IF(H294="CP matin",#REF!,IF(H294="Déplacement",#REF!,IF(H294="CP Après-midi",#REF!,IF(H294="Férié",#REF!,IF(H294="Maternité",#REF!,0))))))))))))</f>
        <v>#REF!</v>
      </c>
      <c r="J294" s="145" t="e">
        <f>IF(H294="Demi CP",I294,IF(AND(H294="Déplacement",N294="Arrivée Chine",B294&gt;=#REF!,B294&lt;=#REF!),(D294-C294)+(F294-E294)-#REF!,IF(AND(H294="Déplacement",N294="Arrivée Chine",B294&gt;#REF!,B294&lt;#REF!),(D294-C294)+(F294-E294)-#REF!,IF(AND(H294="Déplacement",N294="Arrivée Chine",B294&gt;#REF!),(D294-C294)+(F294-E294)-#REF!,IF(AND(H294="Déplacement",((D294-C294)+(F294-E294))&lt;I294),I294,IF(AND(H294="Déplacement",N294="Arrivée Chine",B294&lt;#REF!),(D294-C294)+(F294-E294)-#REF!,IF(AND(H294="Déplacement",N294="Retour Chine",B294&gt;=#REF!,B294&lt;=#REF!),(D294-C294)+(F294-E294)+#REF!,IF(AND(H294="Déplacement",N294="Retour Chine",B294&gt;#REF!,B294&lt;#REF!),(D294-C294)+(F294-E294)+#REF!,IF(AND(H294="Déplacement",N294="Retour Chine",B294&gt;#REF!),(D294-C294)+(F294-E294)+#REF!,IF(AND(H294="Déplacement",((D294-C294)+(F294-E294))&lt;I294),I294,IF(AND(H294="Déplacement",N294="Retour Chine",B294&lt;#REF!),(D294-C294)+(F294-E294)+#REF!,(D294-C294)+(F294-E294))))))))))))</f>
        <v>#REF!</v>
      </c>
      <c r="K294" s="153" t="e">
        <f>IF(L294&gt;0,#REF!-L294,0)</f>
        <v>#REF!</v>
      </c>
      <c r="L294" s="154" t="e">
        <f>IF(OR(H294="Recup"),#REF!-J294,#REF!)</f>
        <v>#REF!</v>
      </c>
      <c r="M294" s="199"/>
      <c r="N294" s="200"/>
      <c r="O294" s="149" t="e">
        <f t="shared" si="26"/>
        <v>#REF!</v>
      </c>
      <c r="P294" s="150" t="str">
        <f t="shared" si="27"/>
        <v/>
      </c>
      <c r="Q294" s="361"/>
      <c r="R294" s="381"/>
      <c r="S294" s="201"/>
      <c r="T294" s="397"/>
      <c r="U294" s="386"/>
      <c r="V294" s="113" t="s">
        <v>3</v>
      </c>
      <c r="W294" s="114" t="e">
        <f>IF(G290="Enceinte",(SUM(L290:L294))-COUNTIF(H290:H294,"Recup")*#REF!,SUM(L290:L294))</f>
        <v>#REF!</v>
      </c>
      <c r="X294" s="115" t="s">
        <v>59</v>
      </c>
      <c r="Y294" s="116">
        <f>COUNTIF(H290:H294,"sans solde")</f>
        <v>0</v>
      </c>
      <c r="Z294" s="328" t="s">
        <v>148</v>
      </c>
      <c r="AA294" s="41"/>
      <c r="AB294" s="41"/>
      <c r="AC294" s="41"/>
    </row>
    <row r="295" spans="1:29" ht="15.75" hidden="1" thickBot="1" x14ac:dyDescent="0.3">
      <c r="A295" s="143" t="s">
        <v>60</v>
      </c>
      <c r="B295" s="144">
        <v>43372</v>
      </c>
      <c r="C295" s="203"/>
      <c r="D295" s="204"/>
      <c r="E295" s="204"/>
      <c r="F295" s="205"/>
      <c r="G295" s="378"/>
      <c r="H295" s="206"/>
      <c r="I295" s="146">
        <f>IF(H295="Normal",#REF!,IF(H295="Recup",#REF!,IF(H295="CP journée",#REF!,IF(H295="Enceinte",#REF!,IF(H295="temps partiel",#REF!,IF(H295="Sans solde",#REF!,IF(H295="Arrêt",#REF!,IF(H295="CP matin",#REF!,IF(H295="Déplacement",#REF!,IF(H295="CP Après-midi",#REF!,IF(H295="Férié",#REF!,IF(H295="Maternité",#REF!,0))))))))))))</f>
        <v>0</v>
      </c>
      <c r="J295" s="145" t="e">
        <f>IF(H295="Demi CP",I295,IF(AND(H295="Déplacement",N295="Arrivée Chine",B295&gt;=#REF!,B295&lt;=#REF!),(D295-C295)+(F295-E295)-#REF!,IF(AND(H295="Déplacement",N295="Arrivée Chine",B295&gt;#REF!,B295&lt;#REF!),(D295-C295)+(F295-E295)-#REF!,IF(AND(H295="Déplacement",N295="Arrivée Chine",B295&gt;#REF!),(D295-C295)+(F295-E295)-#REF!,IF(AND(H295="Déplacement",((D295-C295)+(F295-E295))&lt;I295),I295,IF(AND(H295="Déplacement",N295="Arrivée Chine",B295&lt;#REF!),(D295-C295)+(F295-E295)-#REF!,IF(AND(H295="Déplacement",N295="Retour Chine",B295&gt;=#REF!,B295&lt;=#REF!),(D295-C295)+(F295-E295)+#REF!,IF(AND(H295="Déplacement",N295="Retour Chine",B295&gt;#REF!,B295&lt;#REF!),(D295-C295)+(F295-E295)+#REF!,IF(AND(H295="Déplacement",N295="Retour Chine",B295&gt;#REF!),(D295-C295)+(F295-E295)+#REF!,IF(AND(H295="Déplacement",((D295-C295)+(F295-E295))&lt;I295),I295,IF(AND(H295="Déplacement",N295="Retour Chine",B295&lt;#REF!),(D295-C295)+(F295-E295)+#REF!,(D295-C295)+(F295-E295))))))))))))</f>
        <v>#REF!</v>
      </c>
      <c r="K295" s="161" t="e">
        <f>IF(L295&gt;0,#REF!-L295,0)</f>
        <v>#REF!</v>
      </c>
      <c r="L295" s="162" t="e">
        <f>IF(OR(H295="Recup"),#REF!-J295,#REF!)</f>
        <v>#REF!</v>
      </c>
      <c r="M295" s="199"/>
      <c r="N295" s="200"/>
      <c r="O295" s="149" t="e">
        <f t="shared" si="26"/>
        <v>#REF!</v>
      </c>
      <c r="P295" s="150" t="str">
        <f t="shared" si="27"/>
        <v/>
      </c>
      <c r="Q295" s="361"/>
      <c r="R295" s="381"/>
      <c r="S295" s="201"/>
      <c r="T295" s="397"/>
      <c r="U295" s="386"/>
      <c r="V295" s="119" t="s">
        <v>61</v>
      </c>
      <c r="W295" s="120" t="e">
        <f>IF(AND(G290="Temps partiel",Y292&gt;0),Y292-W296-W292-W293,0)</f>
        <v>#REF!</v>
      </c>
      <c r="X295" s="121" t="s">
        <v>62</v>
      </c>
      <c r="Y295" s="122">
        <f>COUNTIF(H290:H294,"CP journée")+(COUNTIF(H290:H294,"CP matin"))/2+(COUNTIF(H290:H294,"CP Après-midi"))/2</f>
        <v>0</v>
      </c>
      <c r="Z295" s="329"/>
      <c r="AA295" s="41"/>
      <c r="AB295" s="41"/>
      <c r="AC295" s="41"/>
    </row>
    <row r="296" spans="1:29" ht="15.75" hidden="1" thickBot="1" x14ac:dyDescent="0.3">
      <c r="A296" s="164" t="s">
        <v>64</v>
      </c>
      <c r="B296" s="165">
        <v>43373</v>
      </c>
      <c r="C296" s="207"/>
      <c r="D296" s="208"/>
      <c r="E296" s="208"/>
      <c r="F296" s="209"/>
      <c r="G296" s="379"/>
      <c r="H296" s="210"/>
      <c r="I296" s="166">
        <f>IF(H296="Normal",#REF!,IF(H296="Recup",#REF!,IF(H296="CP journée",#REF!,IF(H296="Enceinte",#REF!,IF(H296="temps partiel",#REF!,IF(H296="Sans solde",#REF!,IF(H296="Arrêt",#REF!,IF(H296="CP matin",#REF!,IF(H296="Déplacement",#REF!,IF(H296="CP Après-midi",#REF!,IF(H296="Férié",#REF!,IF(H296="Maternité",#REF!,0))))))))))))</f>
        <v>0</v>
      </c>
      <c r="J296" s="167" t="e">
        <f>IF(H296="Demi CP",I296,IF(AND(H296="Déplacement",N296="Arrivée Chine",B296&gt;=#REF!,B296&lt;=#REF!),(D296-C296)+(F296-E296)-#REF!,IF(AND(H296="Déplacement",N296="Arrivée Chine",B296&gt;#REF!,B296&lt;#REF!),(D296-C296)+(F296-E296)-#REF!,IF(AND(H296="Déplacement",N296="Arrivée Chine",B296&gt;#REF!),(D296-C296)+(F296-E296)-#REF!,IF(AND(H296="Déplacement",((D296-C296)+(F296-E296))&lt;I296),I296,IF(AND(H296="Déplacement",N296="Arrivée Chine",B296&lt;#REF!),(D296-C296)+(F296-E296)-#REF!,IF(AND(H296="Déplacement",N296="Retour Chine",B296&gt;=#REF!,B296&lt;=#REF!),(D296-C296)+(F296-E296)+#REF!,IF(AND(H296="Déplacement",N296="Retour Chine",B296&gt;#REF!,B296&lt;#REF!),(D296-C296)+(F296-E296)+#REF!,IF(AND(H296="Déplacement",N296="Retour Chine",B296&gt;#REF!),(D296-C296)+(F296-E296)+#REF!,IF(AND(H296="Déplacement",((D296-C296)+(F296-E296))&lt;I296),I296,IF(AND(H296="Déplacement",N296="Retour Chine",B296&lt;#REF!),(D296-C296)+(F296-E296)+#REF!,(D296-C296)+(F296-E296))))))))))))</f>
        <v>#REF!</v>
      </c>
      <c r="K296" s="168" t="e">
        <f>IF(L296&gt;0,#REF!-L296,0)</f>
        <v>#REF!</v>
      </c>
      <c r="L296" s="169" t="e">
        <f>IF(OR(H296="Recup"),#REF!-J296,#REF!)</f>
        <v>#REF!</v>
      </c>
      <c r="M296" s="211"/>
      <c r="N296" s="212"/>
      <c r="O296" s="170" t="e">
        <f t="shared" si="26"/>
        <v>#REF!</v>
      </c>
      <c r="P296" s="171" t="str">
        <f t="shared" si="27"/>
        <v/>
      </c>
      <c r="Q296" s="362"/>
      <c r="R296" s="382"/>
      <c r="S296" s="213"/>
      <c r="T296" s="397"/>
      <c r="U296" s="387"/>
      <c r="V296" s="129" t="s">
        <v>65</v>
      </c>
      <c r="W296" s="130" t="e">
        <f>IF(AND(G290="Temps partiel",Y292&gt;3),Y292-3-W292-W293,0)</f>
        <v>#REF!</v>
      </c>
      <c r="X296" s="131" t="s">
        <v>66</v>
      </c>
      <c r="Y296" s="132" t="e">
        <f>W290+(W291*1.25)+(W292*1.5)+(W293*2)+(W295*1.1)+(W296*1.25)</f>
        <v>#REF!</v>
      </c>
      <c r="Z296" s="294" t="e">
        <f>IF(SUM(J290:J296)*24-SUM(I290:I296)*24&lt;0,(SUM(J290:J296)*24-SUM(I290:I296)*24),0)</f>
        <v>#REF!</v>
      </c>
      <c r="AA296" s="41"/>
      <c r="AB296" s="41"/>
      <c r="AC296" s="41"/>
    </row>
    <row r="297" spans="1:29" ht="45.75" hidden="1" thickBot="1" x14ac:dyDescent="0.3">
      <c r="A297" s="133" t="s">
        <v>43</v>
      </c>
      <c r="B297" s="134">
        <v>43374</v>
      </c>
      <c r="C297" s="195">
        <v>0.375</v>
      </c>
      <c r="D297" s="196">
        <v>0.54166666666666663</v>
      </c>
      <c r="E297" s="196">
        <v>0.58333333333333337</v>
      </c>
      <c r="F297" s="197">
        <v>0.70833333333333337</v>
      </c>
      <c r="G297" s="377"/>
      <c r="H297" s="191" t="s">
        <v>44</v>
      </c>
      <c r="I297" s="136" t="e">
        <f>IF(H297="Normal",#REF!,IF(H297="Recup",#REF!,IF(H297="CP journée",#REF!,IF(H297="Enceinte",#REF!,IF(H297="temps partiel",#REF!,IF(H297="Sans solde",#REF!,IF(H297="Arrêt",#REF!,IF(H297="CP matin",#REF!,IF(H297="Déplacement",#REF!,IF(H297="CP Après-midi",#REF!,IF(H297="Férié",#REF!,IF(H297="Maternité",#REF!,0))))))))))))</f>
        <v>#REF!</v>
      </c>
      <c r="J297" s="135" t="e">
        <f>IF(H297="Demi CP",I297,IF(AND(H297="Déplacement",N297="Arrivée Chine",B297&gt;=#REF!,B297&lt;=#REF!),(D297-C297)+(F297-E297)-#REF!,IF(AND(H297="Déplacement",N297="Arrivée Chine",B297&gt;#REF!,B297&lt;#REF!),(D297-C297)+(F297-E297)-#REF!,IF(AND(H297="Déplacement",N297="Arrivée Chine",B297&gt;#REF!),(D297-C297)+(F297-E297)-#REF!,IF(AND(H297="Déplacement",((D297-C297)+(F297-E297))&lt;I297),I297,IF(AND(H297="Déplacement",N297="Arrivée Chine",B297&lt;#REF!),(D297-C297)+(F297-E297)-#REF!,IF(AND(H297="Déplacement",N297="Retour Chine",B297&gt;=#REF!,B297&lt;=#REF!),(D297-C297)+(F297-E297)+#REF!,IF(AND(H297="Déplacement",N297="Retour Chine",B297&gt;#REF!,B297&lt;#REF!),(D297-C297)+(F297-E297)+#REF!,IF(AND(H297="Déplacement",N297="Retour Chine",B297&gt;#REF!),(D297-C297)+(F297-E297)+#REF!,IF(AND(H297="Déplacement",((D297-C297)+(F297-E297))&lt;I297),I297,IF(AND(H297="Déplacement",N297="Retour Chine",B297&lt;#REF!),(D297-C297)+(F297-E297)+#REF!,(D297-C297)+(F297-E297))))))))))))</f>
        <v>#REF!</v>
      </c>
      <c r="K297" s="137" t="e">
        <f>IF(L297&gt;0,#REF!-L297,0)</f>
        <v>#REF!</v>
      </c>
      <c r="L297" s="138" t="e">
        <f>IF(OR(H297="Recup"),#REF!-J297,#REF!)</f>
        <v>#REF!</v>
      </c>
      <c r="M297" s="192"/>
      <c r="N297" s="193"/>
      <c r="O297" s="139" t="e">
        <f t="shared" si="26"/>
        <v>#REF!</v>
      </c>
      <c r="P297" s="140" t="str">
        <f t="shared" si="27"/>
        <v/>
      </c>
      <c r="Q297" s="391" t="s">
        <v>45</v>
      </c>
      <c r="R297" s="380" t="s">
        <v>46</v>
      </c>
      <c r="S297" s="194"/>
      <c r="T297" s="398" t="s">
        <v>122</v>
      </c>
      <c r="U297" s="385" t="s">
        <v>123</v>
      </c>
      <c r="V297" s="86" t="s">
        <v>49</v>
      </c>
      <c r="W297" s="87" t="e">
        <f>IF(AND(G297="",(Y299)&gt;0),Y299-W298-W299,IF(AND(G297="Enceinte",(Y299)&gt;0),Y299-W298-W299,0))</f>
        <v>#REF!</v>
      </c>
      <c r="X297" s="88" t="s">
        <v>34</v>
      </c>
      <c r="Y297" s="89" t="e">
        <f>(SUM(I297:I301)*24+SUM(K297:K301)*24)</f>
        <v>#REF!</v>
      </c>
      <c r="Z297" s="90" t="s">
        <v>50</v>
      </c>
      <c r="AA297" s="41"/>
      <c r="AB297" s="41"/>
      <c r="AC297" s="41"/>
    </row>
    <row r="298" spans="1:29" ht="15.75" hidden="1" thickBot="1" x14ac:dyDescent="0.3">
      <c r="A298" s="143" t="s">
        <v>51</v>
      </c>
      <c r="B298" s="144">
        <v>43375</v>
      </c>
      <c r="C298" s="195">
        <v>0.375</v>
      </c>
      <c r="D298" s="196">
        <v>0.54166666666666663</v>
      </c>
      <c r="E298" s="196">
        <v>0.58333333333333337</v>
      </c>
      <c r="F298" s="197">
        <v>0.70833333333333337</v>
      </c>
      <c r="G298" s="378"/>
      <c r="H298" s="198" t="s">
        <v>44</v>
      </c>
      <c r="I298" s="146" t="e">
        <f>IF(H298="Normal",#REF!,IF(H298="Recup",#REF!,IF(H298="CP journée",#REF!,IF(H298="Enceinte",#REF!,IF(H298="temps partiel",#REF!,IF(H298="Sans solde",#REF!,IF(H298="Arrêt",#REF!,IF(H298="CP matin",#REF!,IF(H298="Déplacement",#REF!,IF(H298="CP Après-midi",#REF!,IF(H298="Férié",#REF!,IF(H298="Maternité",#REF!,0))))))))))))</f>
        <v>#REF!</v>
      </c>
      <c r="J298" s="145" t="e">
        <f>IF(H298="Demi CP",I298,IF(AND(H298="Déplacement",N298="Arrivée Chine",B298&gt;=#REF!,B298&lt;=#REF!),(D298-C298)+(F298-E298)-#REF!,IF(AND(H298="Déplacement",N298="Arrivée Chine",B298&gt;#REF!,B298&lt;#REF!),(D298-C298)+(F298-E298)-#REF!,IF(AND(H298="Déplacement",N298="Arrivée Chine",B298&gt;#REF!),(D298-C298)+(F298-E298)-#REF!,IF(AND(H298="Déplacement",((D298-C298)+(F298-E298))&lt;I298),I298,IF(AND(H298="Déplacement",N298="Arrivée Chine",B298&lt;#REF!),(D298-C298)+(F298-E298)-#REF!,IF(AND(H298="Déplacement",N298="Retour Chine",B298&gt;=#REF!,B298&lt;=#REF!),(D298-C298)+(F298-E298)+#REF!,IF(AND(H298="Déplacement",N298="Retour Chine",B298&gt;#REF!,B298&lt;#REF!),(D298-C298)+(F298-E298)+#REF!,IF(AND(H298="Déplacement",N298="Retour Chine",B298&gt;#REF!),(D298-C298)+(F298-E298)+#REF!,IF(AND(H298="Déplacement",((D298-C298)+(F298-E298))&lt;I298),I298,IF(AND(H298="Déplacement",N298="Retour Chine",B298&lt;#REF!),(D298-C298)+(F298-E298)+#REF!,(D298-C298)+(F298-E298))))))))))))</f>
        <v>#REF!</v>
      </c>
      <c r="K298" s="147" t="e">
        <f>IF(L298&gt;0,#REF!-L298,0)</f>
        <v>#REF!</v>
      </c>
      <c r="L298" s="148" t="e">
        <f>IF(OR(H298="Recup"),#REF!-J298,#REF!)</f>
        <v>#REF!</v>
      </c>
      <c r="M298" s="199"/>
      <c r="N298" s="200"/>
      <c r="O298" s="149" t="e">
        <f t="shared" si="26"/>
        <v>#REF!</v>
      </c>
      <c r="P298" s="150" t="str">
        <f t="shared" si="27"/>
        <v/>
      </c>
      <c r="Q298" s="361"/>
      <c r="R298" s="381"/>
      <c r="S298" s="201"/>
      <c r="T298" s="399"/>
      <c r="U298" s="386"/>
      <c r="V298" s="97" t="s">
        <v>52</v>
      </c>
      <c r="W298" s="98" t="e">
        <f>IF(AND(G297="",(Y298-35)&gt;0),(Y298-35-W299-W300),IF(AND(G297="Enceinte",(Y298-35)&gt;0),(Y298-35-W299-W300),0))</f>
        <v>#REF!</v>
      </c>
      <c r="X298" s="99" t="s">
        <v>35</v>
      </c>
      <c r="Y298" s="100" t="e">
        <f>(SUM(J297:J303))*24-(SUM(O297:O303))*24</f>
        <v>#REF!</v>
      </c>
      <c r="Z298" s="101">
        <f>SUM(P297:P303)</f>
        <v>0</v>
      </c>
      <c r="AA298" s="41"/>
      <c r="AB298" s="41"/>
      <c r="AC298" s="41"/>
    </row>
    <row r="299" spans="1:29" ht="15.75" hidden="1" thickBot="1" x14ac:dyDescent="0.3">
      <c r="A299" s="143" t="s">
        <v>53</v>
      </c>
      <c r="B299" s="144">
        <v>43376</v>
      </c>
      <c r="C299" s="195">
        <v>0.375</v>
      </c>
      <c r="D299" s="196">
        <v>0.54166666666666663</v>
      </c>
      <c r="E299" s="196">
        <v>0.58333333333333337</v>
      </c>
      <c r="F299" s="197">
        <v>0.70833333333333337</v>
      </c>
      <c r="G299" s="378"/>
      <c r="H299" s="198" t="s">
        <v>44</v>
      </c>
      <c r="I299" s="146" t="e">
        <f>IF(H299="Normal",#REF!,IF(H299="Recup",#REF!,IF(H299="CP journée",#REF!,IF(H299="Enceinte",#REF!,IF(H299="temps partiel",#REF!,IF(H299="Sans solde",#REF!,IF(H299="Arrêt",#REF!,IF(H299="CP matin",#REF!,IF(H299="Déplacement",#REF!,IF(H299="CP Après-midi",#REF!,IF(H299="Férié",#REF!,IF(H299="Maternité",#REF!,0))))))))))))</f>
        <v>#REF!</v>
      </c>
      <c r="J299" s="145" t="e">
        <f>IF(H299="Demi CP",I299,IF(AND(H299="Déplacement",N299="Arrivée Chine",B299&gt;=#REF!,B299&lt;=#REF!),(D299-C299)+(F299-E299)-#REF!,IF(AND(H299="Déplacement",N299="Arrivée Chine",B299&gt;#REF!,B299&lt;#REF!),(D299-C299)+(F299-E299)-#REF!,IF(AND(H299="Déplacement",N299="Arrivée Chine",B299&gt;#REF!),(D299-C299)+(F299-E299)-#REF!,IF(AND(H299="Déplacement",((D299-C299)+(F299-E299))&lt;I299),I299,IF(AND(H299="Déplacement",N299="Arrivée Chine",B299&lt;#REF!),(D299-C299)+(F299-E299)-#REF!,IF(AND(H299="Déplacement",N299="Retour Chine",B299&gt;=#REF!,B299&lt;=#REF!),(D299-C299)+(F299-E299)+#REF!,IF(AND(H299="Déplacement",N299="Retour Chine",B299&gt;#REF!,B299&lt;#REF!),(D299-C299)+(F299-E299)+#REF!,IF(AND(H299="Déplacement",N299="Retour Chine",B299&gt;#REF!),(D299-C299)+(F299-E299)+#REF!,IF(AND(H299="Déplacement",((D299-C299)+(F299-E299))&lt;I299),I299,IF(AND(H299="Déplacement",N299="Retour Chine",B299&lt;#REF!),(D299-C299)+(F299-E299)+#REF!,(D299-C299)+(F299-E299))))))))))))</f>
        <v>#REF!</v>
      </c>
      <c r="K299" s="153" t="e">
        <f>IF(L299&gt;0,#REF!-L299,0)</f>
        <v>#REF!</v>
      </c>
      <c r="L299" s="154" t="e">
        <f>IF(OR(H299="Recup"),#REF!-J299,#REF!)</f>
        <v>#REF!</v>
      </c>
      <c r="M299" s="199"/>
      <c r="N299" s="200"/>
      <c r="O299" s="149" t="e">
        <f t="shared" si="26"/>
        <v>#REF!</v>
      </c>
      <c r="P299" s="150" t="str">
        <f t="shared" si="27"/>
        <v/>
      </c>
      <c r="Q299" s="361"/>
      <c r="R299" s="381"/>
      <c r="S299" s="201"/>
      <c r="T299" s="399"/>
      <c r="U299" s="386"/>
      <c r="V299" s="104">
        <v>0.5</v>
      </c>
      <c r="W299" s="98" t="e">
        <f>IF((Y298-43)&lt;0,0,(Y298-43))</f>
        <v>#REF!</v>
      </c>
      <c r="X299" s="105" t="s">
        <v>54</v>
      </c>
      <c r="Y299" s="106" t="e">
        <f>(Y298-Y297)-J303*24</f>
        <v>#REF!</v>
      </c>
      <c r="Z299" s="107" t="s">
        <v>55</v>
      </c>
      <c r="AA299" s="41"/>
      <c r="AB299" s="41"/>
      <c r="AC299" s="41"/>
    </row>
    <row r="300" spans="1:29" ht="15.75" hidden="1" thickBot="1" x14ac:dyDescent="0.3">
      <c r="A300" s="143" t="s">
        <v>56</v>
      </c>
      <c r="B300" s="144">
        <v>43377</v>
      </c>
      <c r="C300" s="195">
        <v>0.375</v>
      </c>
      <c r="D300" s="196">
        <v>0.54166666666666663</v>
      </c>
      <c r="E300" s="196">
        <v>0.58333333333333337</v>
      </c>
      <c r="F300" s="197">
        <v>0.70833333333333337</v>
      </c>
      <c r="G300" s="378"/>
      <c r="H300" s="202" t="s">
        <v>44</v>
      </c>
      <c r="I300" s="146" t="e">
        <f>IF(H300="Normal",#REF!,IF(H300="Recup",#REF!,IF(H300="CP journée",#REF!,IF(H300="Enceinte",#REF!,IF(H300="temps partiel",#REF!,IF(H300="Sans solde",#REF!,IF(H300="Arrêt",#REF!,IF(H300="CP matin",#REF!,IF(H300="Déplacement",#REF!,IF(H300="CP Après-midi",#REF!,IF(H300="Férié",#REF!,IF(H300="Maternité",#REF!,0))))))))))))</f>
        <v>#REF!</v>
      </c>
      <c r="J300" s="145" t="e">
        <f>IF(H300="Demi CP",I300,IF(AND(H300="Déplacement",N300="Arrivée Chine",B300&gt;=#REF!,B300&lt;=#REF!),(D300-C300)+(F300-E300)-#REF!,IF(AND(H300="Déplacement",N300="Arrivée Chine",B300&gt;#REF!,B300&lt;#REF!),(D300-C300)+(F300-E300)-#REF!,IF(AND(H300="Déplacement",N300="Arrivée Chine",B300&gt;#REF!),(D300-C300)+(F300-E300)-#REF!,IF(AND(H300="Déplacement",((D300-C300)+(F300-E300))&lt;I300),I300,IF(AND(H300="Déplacement",N300="Arrivée Chine",B300&lt;#REF!),(D300-C300)+(F300-E300)-#REF!,IF(AND(H300="Déplacement",N300="Retour Chine",B300&gt;=#REF!,B300&lt;=#REF!),(D300-C300)+(F300-E300)+#REF!,IF(AND(H300="Déplacement",N300="Retour Chine",B300&gt;#REF!,B300&lt;#REF!),(D300-C300)+(F300-E300)+#REF!,IF(AND(H300="Déplacement",N300="Retour Chine",B300&gt;#REF!),(D300-C300)+(F300-E300)+#REF!,IF(AND(H300="Déplacement",((D300-C300)+(F300-E300))&lt;I300),I300,IF(AND(H300="Déplacement",N300="Retour Chine",B300&lt;#REF!),(D300-C300)+(F300-E300)+#REF!,(D300-C300)+(F300-E300))))))))))))</f>
        <v>#REF!</v>
      </c>
      <c r="K300" s="156" t="e">
        <f>IF(L300&gt;0,#REF!-L300,0)</f>
        <v>#REF!</v>
      </c>
      <c r="L300" s="157" t="e">
        <f>IF(OR(H300="Recup"),#REF!-J300,#REF!)</f>
        <v>#REF!</v>
      </c>
      <c r="M300" s="199"/>
      <c r="N300" s="200"/>
      <c r="O300" s="149" t="e">
        <f t="shared" si="26"/>
        <v>#REF!</v>
      </c>
      <c r="P300" s="150" t="str">
        <f t="shared" si="27"/>
        <v/>
      </c>
      <c r="Q300" s="361"/>
      <c r="R300" s="381"/>
      <c r="S300" s="201"/>
      <c r="T300" s="399"/>
      <c r="U300" s="386"/>
      <c r="V300" s="110">
        <v>1</v>
      </c>
      <c r="W300" s="98" t="e">
        <f>IF(M303="",J303*24,0)</f>
        <v>#REF!</v>
      </c>
      <c r="X300" s="111" t="s">
        <v>57</v>
      </c>
      <c r="Y300" s="112">
        <f>COUNTIF(H297:H301,"Arrêt")</f>
        <v>0</v>
      </c>
      <c r="Z300" s="107">
        <f>COUNTIF(H297:H301,"Férié")</f>
        <v>0</v>
      </c>
      <c r="AA300" s="41"/>
      <c r="AB300" s="41"/>
      <c r="AC300" s="41"/>
    </row>
    <row r="301" spans="1:29" ht="15.75" hidden="1" thickBot="1" x14ac:dyDescent="0.3">
      <c r="A301" s="143" t="s">
        <v>58</v>
      </c>
      <c r="B301" s="144">
        <v>43378</v>
      </c>
      <c r="C301" s="195">
        <v>0.375</v>
      </c>
      <c r="D301" s="196">
        <v>0.54166666666666663</v>
      </c>
      <c r="E301" s="196">
        <v>0.58333333333333337</v>
      </c>
      <c r="F301" s="197">
        <v>0.70833333333333337</v>
      </c>
      <c r="G301" s="378"/>
      <c r="H301" s="198" t="s">
        <v>44</v>
      </c>
      <c r="I301" s="146" t="e">
        <f>IF(H301="Normal",#REF!,IF(H301="Recup",#REF!,IF(H301="CP journée",#REF!,IF(H301="Enceinte",#REF!,IF(H301="temps partiel",#REF!,IF(H301="Sans solde",#REF!,IF(H301="Arrêt",#REF!,IF(H301="CP matin",#REF!,IF(H301="Déplacement",#REF!,IF(H301="CP Après-midi",#REF!,IF(H301="Férié",#REF!,IF(H301="Maternité",#REF!,0))))))))))))</f>
        <v>#REF!</v>
      </c>
      <c r="J301" s="145" t="e">
        <f>IF(H301="Demi CP",I301,IF(AND(H301="Déplacement",N301="Arrivée Chine",B301&gt;=#REF!,B301&lt;=#REF!),(D301-C301)+(F301-E301)-#REF!,IF(AND(H301="Déplacement",N301="Arrivée Chine",B301&gt;#REF!,B301&lt;#REF!),(D301-C301)+(F301-E301)-#REF!,IF(AND(H301="Déplacement",N301="Arrivée Chine",B301&gt;#REF!),(D301-C301)+(F301-E301)-#REF!,IF(AND(H301="Déplacement",((D301-C301)+(F301-E301))&lt;I301),I301,IF(AND(H301="Déplacement",N301="Arrivée Chine",B301&lt;#REF!),(D301-C301)+(F301-E301)-#REF!,IF(AND(H301="Déplacement",N301="Retour Chine",B301&gt;=#REF!,B301&lt;=#REF!),(D301-C301)+(F301-E301)+#REF!,IF(AND(H301="Déplacement",N301="Retour Chine",B301&gt;#REF!,B301&lt;#REF!),(D301-C301)+(F301-E301)+#REF!,IF(AND(H301="Déplacement",N301="Retour Chine",B301&gt;#REF!),(D301-C301)+(F301-E301)+#REF!,IF(AND(H301="Déplacement",((D301-C301)+(F301-E301))&lt;I301),I301,IF(AND(H301="Déplacement",N301="Retour Chine",B301&lt;#REF!),(D301-C301)+(F301-E301)+#REF!,(D301-C301)+(F301-E301))))))))))))</f>
        <v>#REF!</v>
      </c>
      <c r="K301" s="153" t="e">
        <f>IF(L301&gt;0,#REF!-L301,0)</f>
        <v>#REF!</v>
      </c>
      <c r="L301" s="154" t="e">
        <f>IF(OR(H301="Recup"),#REF!-J301,#REF!)</f>
        <v>#REF!</v>
      </c>
      <c r="M301" s="199"/>
      <c r="N301" s="200"/>
      <c r="O301" s="149" t="e">
        <f t="shared" si="26"/>
        <v>#REF!</v>
      </c>
      <c r="P301" s="150" t="str">
        <f t="shared" si="27"/>
        <v/>
      </c>
      <c r="Q301" s="361"/>
      <c r="R301" s="381"/>
      <c r="S301" s="201"/>
      <c r="T301" s="399"/>
      <c r="U301" s="386"/>
      <c r="V301" s="113" t="s">
        <v>3</v>
      </c>
      <c r="W301" s="114" t="e">
        <f>IF(G297="Enceinte",(SUM(L297:L301))-COUNTIF(H297:H301,"Recup")*#REF!,SUM(L297:L301))</f>
        <v>#REF!</v>
      </c>
      <c r="X301" s="115" t="s">
        <v>59</v>
      </c>
      <c r="Y301" s="116">
        <f>COUNTIF(H297:H301,"sans solde")</f>
        <v>0</v>
      </c>
      <c r="Z301" s="328" t="s">
        <v>148</v>
      </c>
      <c r="AA301" s="41"/>
      <c r="AB301" s="41"/>
      <c r="AC301" s="41"/>
    </row>
    <row r="302" spans="1:29" ht="15.75" hidden="1" thickBot="1" x14ac:dyDescent="0.3">
      <c r="A302" s="143" t="s">
        <v>60</v>
      </c>
      <c r="B302" s="144">
        <v>43379</v>
      </c>
      <c r="C302" s="203"/>
      <c r="D302" s="204"/>
      <c r="E302" s="204"/>
      <c r="F302" s="205"/>
      <c r="G302" s="378"/>
      <c r="H302" s="206"/>
      <c r="I302" s="146">
        <f>IF(H302="Normal",#REF!,IF(H302="Recup",#REF!,IF(H302="CP journée",#REF!,IF(H302="Enceinte",#REF!,IF(H302="temps partiel",#REF!,IF(H302="Sans solde",#REF!,IF(H302="Arrêt",#REF!,IF(H302="CP matin",#REF!,IF(H302="Déplacement",#REF!,IF(H302="CP Après-midi",#REF!,IF(H302="Férié",#REF!,IF(H302="Maternité",#REF!,0))))))))))))</f>
        <v>0</v>
      </c>
      <c r="J302" s="145" t="e">
        <f>IF(H302="Demi CP",I302,IF(AND(H302="Déplacement",N302="Arrivée Chine",B302&gt;=#REF!,B302&lt;=#REF!),(D302-C302)+(F302-E302)-#REF!,IF(AND(H302="Déplacement",N302="Arrivée Chine",B302&gt;#REF!,B302&lt;#REF!),(D302-C302)+(F302-E302)-#REF!,IF(AND(H302="Déplacement",N302="Arrivée Chine",B302&gt;#REF!),(D302-C302)+(F302-E302)-#REF!,IF(AND(H302="Déplacement",((D302-C302)+(F302-E302))&lt;I302),I302,IF(AND(H302="Déplacement",N302="Arrivée Chine",B302&lt;#REF!),(D302-C302)+(F302-E302)-#REF!,IF(AND(H302="Déplacement",N302="Retour Chine",B302&gt;=#REF!,B302&lt;=#REF!),(D302-C302)+(F302-E302)+#REF!,IF(AND(H302="Déplacement",N302="Retour Chine",B302&gt;#REF!,B302&lt;#REF!),(D302-C302)+(F302-E302)+#REF!,IF(AND(H302="Déplacement",N302="Retour Chine",B302&gt;#REF!),(D302-C302)+(F302-E302)+#REF!,IF(AND(H302="Déplacement",((D302-C302)+(F302-E302))&lt;I302),I302,IF(AND(H302="Déplacement",N302="Retour Chine",B302&lt;#REF!),(D302-C302)+(F302-E302)+#REF!,(D302-C302)+(F302-E302))))))))))))</f>
        <v>#REF!</v>
      </c>
      <c r="K302" s="161" t="e">
        <f>IF(L302&gt;0,#REF!-L302,0)</f>
        <v>#REF!</v>
      </c>
      <c r="L302" s="162" t="e">
        <f>IF(OR(H302="Recup"),#REF!-J302,#REF!)</f>
        <v>#REF!</v>
      </c>
      <c r="M302" s="199"/>
      <c r="N302" s="200"/>
      <c r="O302" s="149" t="e">
        <f t="shared" si="26"/>
        <v>#REF!</v>
      </c>
      <c r="P302" s="150" t="str">
        <f t="shared" si="27"/>
        <v/>
      </c>
      <c r="Q302" s="361"/>
      <c r="R302" s="381"/>
      <c r="S302" s="201"/>
      <c r="T302" s="399"/>
      <c r="U302" s="386"/>
      <c r="V302" s="119" t="s">
        <v>61</v>
      </c>
      <c r="W302" s="120" t="e">
        <f>IF(AND(G297="Temps partiel",Y299&gt;0),Y299-W303-W299-W300,0)</f>
        <v>#REF!</v>
      </c>
      <c r="X302" s="121" t="s">
        <v>62</v>
      </c>
      <c r="Y302" s="122">
        <f>COUNTIF(H297:H301,"CP journée")+(COUNTIF(H297:H301,"CP matin"))/2+(COUNTIF(H297:H301,"CP Après-midi"))/2</f>
        <v>0</v>
      </c>
      <c r="Z302" s="329"/>
      <c r="AA302" s="41"/>
      <c r="AB302" s="179" t="s">
        <v>122</v>
      </c>
      <c r="AC302" s="179" t="s">
        <v>124</v>
      </c>
    </row>
    <row r="303" spans="1:29" ht="15.75" hidden="1" thickBot="1" x14ac:dyDescent="0.3">
      <c r="A303" s="164" t="s">
        <v>64</v>
      </c>
      <c r="B303" s="165">
        <v>43380</v>
      </c>
      <c r="C303" s="207"/>
      <c r="D303" s="208"/>
      <c r="E303" s="208"/>
      <c r="F303" s="209"/>
      <c r="G303" s="379"/>
      <c r="H303" s="210"/>
      <c r="I303" s="166">
        <f>IF(H303="Normal",#REF!,IF(H303="Recup",#REF!,IF(H303="CP journée",#REF!,IF(H303="Enceinte",#REF!,IF(H303="temps partiel",#REF!,IF(H303="Sans solde",#REF!,IF(H303="Arrêt",#REF!,IF(H303="CP matin",#REF!,IF(H303="Déplacement",#REF!,IF(H303="CP Après-midi",#REF!,IF(H303="Férié",#REF!,IF(H303="Maternité",#REF!,0))))))))))))</f>
        <v>0</v>
      </c>
      <c r="J303" s="167" t="e">
        <f>IF(H303="Demi CP",I303,IF(AND(H303="Déplacement",N303="Arrivée Chine",B303&gt;=#REF!,B303&lt;=#REF!),(D303-C303)+(F303-E303)-#REF!,IF(AND(H303="Déplacement",N303="Arrivée Chine",B303&gt;#REF!,B303&lt;#REF!),(D303-C303)+(F303-E303)-#REF!,IF(AND(H303="Déplacement",N303="Arrivée Chine",B303&gt;#REF!),(D303-C303)+(F303-E303)-#REF!,IF(AND(H303="Déplacement",((D303-C303)+(F303-E303))&lt;I303),I303,IF(AND(H303="Déplacement",N303="Arrivée Chine",B303&lt;#REF!),(D303-C303)+(F303-E303)-#REF!,IF(AND(H303="Déplacement",N303="Retour Chine",B303&gt;=#REF!,B303&lt;=#REF!),(D303-C303)+(F303-E303)+#REF!,IF(AND(H303="Déplacement",N303="Retour Chine",B303&gt;#REF!,B303&lt;#REF!),(D303-C303)+(F303-E303)+#REF!,IF(AND(H303="Déplacement",N303="Retour Chine",B303&gt;#REF!),(D303-C303)+(F303-E303)+#REF!,IF(AND(H303="Déplacement",((D303-C303)+(F303-E303))&lt;I303),I303,IF(AND(H303="Déplacement",N303="Retour Chine",B303&lt;#REF!),(D303-C303)+(F303-E303)+#REF!,(D303-C303)+(F303-E303))))))))))))</f>
        <v>#REF!</v>
      </c>
      <c r="K303" s="168" t="e">
        <f>IF(L303&gt;0,#REF!-L303,0)</f>
        <v>#REF!</v>
      </c>
      <c r="L303" s="169" t="e">
        <f>IF(OR(H303="Recup"),#REF!-J303,#REF!)</f>
        <v>#REF!</v>
      </c>
      <c r="M303" s="211"/>
      <c r="N303" s="212"/>
      <c r="O303" s="170" t="e">
        <f t="shared" si="26"/>
        <v>#REF!</v>
      </c>
      <c r="P303" s="171" t="str">
        <f t="shared" si="27"/>
        <v/>
      </c>
      <c r="Q303" s="362"/>
      <c r="R303" s="382"/>
      <c r="S303" s="213"/>
      <c r="T303" s="399"/>
      <c r="U303" s="387"/>
      <c r="V303" s="129" t="s">
        <v>65</v>
      </c>
      <c r="W303" s="130" t="e">
        <f>IF(AND(G297="Temps partiel",Y299&gt;3),Y299-3-W299-W300,0)</f>
        <v>#REF!</v>
      </c>
      <c r="X303" s="131" t="s">
        <v>66</v>
      </c>
      <c r="Y303" s="132" t="e">
        <f>W297+(W298*1.25)+(W299*1.5)+(W300*2)+(W302*1.1)+(W303*1.25)</f>
        <v>#REF!</v>
      </c>
      <c r="Z303" s="294" t="e">
        <f>IF(SUM(J297:J303)*24-SUM(I297:I303)*24&lt;0,(SUM(J297:J303)*24-SUM(I297:I303)*24),0)</f>
        <v>#REF!</v>
      </c>
      <c r="AA303" s="41"/>
      <c r="AB303" s="179"/>
      <c r="AC303" s="179"/>
    </row>
    <row r="304" spans="1:29" ht="45.75" hidden="1" thickBot="1" x14ac:dyDescent="0.3">
      <c r="A304" s="133" t="s">
        <v>43</v>
      </c>
      <c r="B304" s="134">
        <v>43381</v>
      </c>
      <c r="C304" s="195">
        <v>0.375</v>
      </c>
      <c r="D304" s="196">
        <v>0.54166666666666663</v>
      </c>
      <c r="E304" s="196">
        <v>0.58333333333333337</v>
      </c>
      <c r="F304" s="197">
        <v>0.70833333333333337</v>
      </c>
      <c r="G304" s="377"/>
      <c r="H304" s="191" t="s">
        <v>44</v>
      </c>
      <c r="I304" s="136" t="e">
        <f>IF(H304="Normal",#REF!,IF(H304="Recup",#REF!,IF(H304="CP journée",#REF!,IF(H304="Enceinte",#REF!,IF(H304="temps partiel",#REF!,IF(H304="Sans solde",#REF!,IF(H304="Arrêt",#REF!,IF(H304="CP matin",#REF!,IF(H304="Déplacement",#REF!,IF(H304="CP Après-midi",#REF!,IF(H304="Férié",#REF!,IF(H304="Maternité",#REF!,0))))))))))))</f>
        <v>#REF!</v>
      </c>
      <c r="J304" s="135" t="e">
        <f>IF(H304="Demi CP",I304,IF(AND(H304="Déplacement",N304="Arrivée Chine",B304&gt;=#REF!,B304&lt;=#REF!),(D304-C304)+(F304-E304)-#REF!,IF(AND(H304="Déplacement",N304="Arrivée Chine",B304&gt;#REF!,B304&lt;#REF!),(D304-C304)+(F304-E304)-#REF!,IF(AND(H304="Déplacement",N304="Arrivée Chine",B304&gt;#REF!),(D304-C304)+(F304-E304)-#REF!,IF(AND(H304="Déplacement",((D304-C304)+(F304-E304))&lt;I304),I304,IF(AND(H304="Déplacement",N304="Arrivée Chine",B304&lt;#REF!),(D304-C304)+(F304-E304)-#REF!,IF(AND(H304="Déplacement",N304="Retour Chine",B304&gt;=#REF!,B304&lt;=#REF!),(D304-C304)+(F304-E304)+#REF!,IF(AND(H304="Déplacement",N304="Retour Chine",B304&gt;#REF!,B304&lt;#REF!),(D304-C304)+(F304-E304)+#REF!,IF(AND(H304="Déplacement",N304="Retour Chine",B304&gt;#REF!),(D304-C304)+(F304-E304)+#REF!,IF(AND(H304="Déplacement",((D304-C304)+(F304-E304))&lt;I304),I304,IF(AND(H304="Déplacement",N304="Retour Chine",B304&lt;#REF!),(D304-C304)+(F304-E304)+#REF!,(D304-C304)+(F304-E304))))))))))))</f>
        <v>#REF!</v>
      </c>
      <c r="K304" s="137" t="e">
        <f>IF(L304&gt;0,#REF!-L304,0)</f>
        <v>#REF!</v>
      </c>
      <c r="L304" s="138" t="e">
        <f>IF(OR(H304="Recup"),#REF!-J304,#REF!)</f>
        <v>#REF!</v>
      </c>
      <c r="M304" s="192"/>
      <c r="N304" s="193"/>
      <c r="O304" s="139" t="e">
        <f t="shared" si="26"/>
        <v>#REF!</v>
      </c>
      <c r="P304" s="140" t="str">
        <f t="shared" si="27"/>
        <v/>
      </c>
      <c r="Q304" s="360" t="s">
        <v>45</v>
      </c>
      <c r="R304" s="380" t="s">
        <v>46</v>
      </c>
      <c r="S304" s="194"/>
      <c r="T304" s="398" t="s">
        <v>122</v>
      </c>
      <c r="U304" s="385" t="s">
        <v>125</v>
      </c>
      <c r="V304" s="86" t="s">
        <v>49</v>
      </c>
      <c r="W304" s="87" t="e">
        <f>IF(AND(G304="",(Y306)&gt;0),Y306-W305-W306,IF(AND(G304="Enceinte",(Y306)&gt;0),Y306-W305-W306,0))</f>
        <v>#REF!</v>
      </c>
      <c r="X304" s="88" t="s">
        <v>34</v>
      </c>
      <c r="Y304" s="89" t="e">
        <f>(SUM(I304:I308)*24+SUM(K304:K308)*24)</f>
        <v>#REF!</v>
      </c>
      <c r="Z304" s="90" t="s">
        <v>50</v>
      </c>
      <c r="AA304" s="41"/>
      <c r="AB304" s="141" t="s">
        <v>49</v>
      </c>
      <c r="AC304" s="142" t="e">
        <f t="shared" ref="AC304:AC310" si="28">W297+W304+W311+W318</f>
        <v>#REF!</v>
      </c>
    </row>
    <row r="305" spans="1:29" ht="30.75" hidden="1" thickBot="1" x14ac:dyDescent="0.3">
      <c r="A305" s="143" t="s">
        <v>51</v>
      </c>
      <c r="B305" s="144">
        <v>43382</v>
      </c>
      <c r="C305" s="195">
        <v>0.375</v>
      </c>
      <c r="D305" s="196">
        <v>0.54166666666666663</v>
      </c>
      <c r="E305" s="196">
        <v>0.58333333333333337</v>
      </c>
      <c r="F305" s="197">
        <v>0.70833333333333337</v>
      </c>
      <c r="G305" s="378"/>
      <c r="H305" s="198" t="s">
        <v>44</v>
      </c>
      <c r="I305" s="146" t="e">
        <f>IF(H305="Normal",#REF!,IF(H305="Recup",#REF!,IF(H305="CP journée",#REF!,IF(H305="Enceinte",#REF!,IF(H305="temps partiel",#REF!,IF(H305="Sans solde",#REF!,IF(H305="Arrêt",#REF!,IF(H305="CP matin",#REF!,IF(H305="Déplacement",#REF!,IF(H305="CP Après-midi",#REF!,IF(H305="Férié",#REF!,IF(H305="Maternité",#REF!,0))))))))))))</f>
        <v>#REF!</v>
      </c>
      <c r="J305" s="145" t="e">
        <f>IF(H305="Demi CP",I305,IF(AND(H305="Déplacement",N305="Arrivée Chine",B305&gt;=#REF!,B305&lt;=#REF!),(D305-C305)+(F305-E305)-#REF!,IF(AND(H305="Déplacement",N305="Arrivée Chine",B305&gt;#REF!,B305&lt;#REF!),(D305-C305)+(F305-E305)-#REF!,IF(AND(H305="Déplacement",N305="Arrivée Chine",B305&gt;#REF!),(D305-C305)+(F305-E305)-#REF!,IF(AND(H305="Déplacement",((D305-C305)+(F305-E305))&lt;I305),I305,IF(AND(H305="Déplacement",N305="Arrivée Chine",B305&lt;#REF!),(D305-C305)+(F305-E305)-#REF!,IF(AND(H305="Déplacement",N305="Retour Chine",B305&gt;=#REF!,B305&lt;=#REF!),(D305-C305)+(F305-E305)+#REF!,IF(AND(H305="Déplacement",N305="Retour Chine",B305&gt;#REF!,B305&lt;#REF!),(D305-C305)+(F305-E305)+#REF!,IF(AND(H305="Déplacement",N305="Retour Chine",B305&gt;#REF!),(D305-C305)+(F305-E305)+#REF!,IF(AND(H305="Déplacement",((D305-C305)+(F305-E305))&lt;I305),I305,IF(AND(H305="Déplacement",N305="Retour Chine",B305&lt;#REF!),(D305-C305)+(F305-E305)+#REF!,(D305-C305)+(F305-E305))))))))))))</f>
        <v>#REF!</v>
      </c>
      <c r="K305" s="147" t="e">
        <f>IF(L305&gt;0,#REF!-L305,0)</f>
        <v>#REF!</v>
      </c>
      <c r="L305" s="148" t="e">
        <f>IF(OR(H305="Recup"),#REF!-J305,#REF!)</f>
        <v>#REF!</v>
      </c>
      <c r="M305" s="199"/>
      <c r="N305" s="200"/>
      <c r="O305" s="149" t="e">
        <f t="shared" si="26"/>
        <v>#REF!</v>
      </c>
      <c r="P305" s="150" t="str">
        <f t="shared" si="27"/>
        <v/>
      </c>
      <c r="Q305" s="361"/>
      <c r="R305" s="381"/>
      <c r="S305" s="201"/>
      <c r="T305" s="399"/>
      <c r="U305" s="386"/>
      <c r="V305" s="97" t="s">
        <v>52</v>
      </c>
      <c r="W305" s="98" t="e">
        <f>IF(AND(G304="",(Y305-35)&gt;0),(Y305-35-W306-W307),IF(AND(G304="Enceinte",(Y305-35)&gt;0),(Y305-35-W306-W307),0))</f>
        <v>#REF!</v>
      </c>
      <c r="X305" s="99" t="s">
        <v>35</v>
      </c>
      <c r="Y305" s="100" t="e">
        <f>(SUM(J304:J310))*24-(SUM(O304:O310))*24</f>
        <v>#REF!</v>
      </c>
      <c r="Z305" s="101">
        <f>SUM(P304:P310)</f>
        <v>0</v>
      </c>
      <c r="AA305" s="41"/>
      <c r="AB305" s="151" t="s">
        <v>52</v>
      </c>
      <c r="AC305" s="152" t="e">
        <f t="shared" si="28"/>
        <v>#REF!</v>
      </c>
    </row>
    <row r="306" spans="1:29" ht="15.75" hidden="1" thickBot="1" x14ac:dyDescent="0.3">
      <c r="A306" s="143" t="s">
        <v>53</v>
      </c>
      <c r="B306" s="144">
        <v>43383</v>
      </c>
      <c r="C306" s="195">
        <v>0.375</v>
      </c>
      <c r="D306" s="196">
        <v>0.54166666666666663</v>
      </c>
      <c r="E306" s="196">
        <v>0.58333333333333337</v>
      </c>
      <c r="F306" s="197">
        <v>0.70833333333333337</v>
      </c>
      <c r="G306" s="378"/>
      <c r="H306" s="198" t="s">
        <v>44</v>
      </c>
      <c r="I306" s="146" t="e">
        <f>IF(H306="Normal",#REF!,IF(H306="Recup",#REF!,IF(H306="CP journée",#REF!,IF(H306="Enceinte",#REF!,IF(H306="temps partiel",#REF!,IF(H306="Sans solde",#REF!,IF(H306="Arrêt",#REF!,IF(H306="CP matin",#REF!,IF(H306="Déplacement",#REF!,IF(H306="CP Après-midi",#REF!,IF(H306="Férié",#REF!,IF(H306="Maternité",#REF!,0))))))))))))</f>
        <v>#REF!</v>
      </c>
      <c r="J306" s="145" t="e">
        <f>IF(H306="Demi CP",I306,IF(AND(H306="Déplacement",N306="Arrivée Chine",B306&gt;=#REF!,B306&lt;=#REF!),(D306-C306)+(F306-E306)-#REF!,IF(AND(H306="Déplacement",N306="Arrivée Chine",B306&gt;#REF!,B306&lt;#REF!),(D306-C306)+(F306-E306)-#REF!,IF(AND(H306="Déplacement",N306="Arrivée Chine",B306&gt;#REF!),(D306-C306)+(F306-E306)-#REF!,IF(AND(H306="Déplacement",((D306-C306)+(F306-E306))&lt;I306),I306,IF(AND(H306="Déplacement",N306="Arrivée Chine",B306&lt;#REF!),(D306-C306)+(F306-E306)-#REF!,IF(AND(H306="Déplacement",N306="Retour Chine",B306&gt;=#REF!,B306&lt;=#REF!),(D306-C306)+(F306-E306)+#REF!,IF(AND(H306="Déplacement",N306="Retour Chine",B306&gt;#REF!,B306&lt;#REF!),(D306-C306)+(F306-E306)+#REF!,IF(AND(H306="Déplacement",N306="Retour Chine",B306&gt;#REF!),(D306-C306)+(F306-E306)+#REF!,IF(AND(H306="Déplacement",((D306-C306)+(F306-E306))&lt;I306),I306,IF(AND(H306="Déplacement",N306="Retour Chine",B306&lt;#REF!),(D306-C306)+(F306-E306)+#REF!,(D306-C306)+(F306-E306))))))))))))</f>
        <v>#REF!</v>
      </c>
      <c r="K306" s="153" t="e">
        <f>IF(L306&gt;0,#REF!-L306,0)</f>
        <v>#REF!</v>
      </c>
      <c r="L306" s="154" t="e">
        <f>IF(OR(H306="Recup"),#REF!-J306,#REF!)</f>
        <v>#REF!</v>
      </c>
      <c r="M306" s="199"/>
      <c r="N306" s="200"/>
      <c r="O306" s="149" t="e">
        <f t="shared" si="26"/>
        <v>#REF!</v>
      </c>
      <c r="P306" s="150" t="str">
        <f t="shared" si="27"/>
        <v/>
      </c>
      <c r="Q306" s="361"/>
      <c r="R306" s="381"/>
      <c r="S306" s="201"/>
      <c r="T306" s="399"/>
      <c r="U306" s="386"/>
      <c r="V306" s="104">
        <v>0.5</v>
      </c>
      <c r="W306" s="98" t="e">
        <f>IF((Y305-43)&lt;0,0,(Y305-43))</f>
        <v>#REF!</v>
      </c>
      <c r="X306" s="105" t="s">
        <v>54</v>
      </c>
      <c r="Y306" s="106" t="e">
        <f>(Y305-Y304)-J310*24</f>
        <v>#REF!</v>
      </c>
      <c r="Z306" s="107" t="s">
        <v>55</v>
      </c>
      <c r="AA306" s="41"/>
      <c r="AB306" s="155">
        <v>0.5</v>
      </c>
      <c r="AC306" s="152" t="e">
        <f t="shared" si="28"/>
        <v>#REF!</v>
      </c>
    </row>
    <row r="307" spans="1:29" ht="15.75" hidden="1" thickBot="1" x14ac:dyDescent="0.3">
      <c r="A307" s="143" t="s">
        <v>56</v>
      </c>
      <c r="B307" s="144">
        <v>43384</v>
      </c>
      <c r="C307" s="195">
        <v>0.375</v>
      </c>
      <c r="D307" s="196">
        <v>0.54166666666666663</v>
      </c>
      <c r="E307" s="196">
        <v>0.58333333333333337</v>
      </c>
      <c r="F307" s="197">
        <v>0.70833333333333337</v>
      </c>
      <c r="G307" s="378"/>
      <c r="H307" s="202" t="s">
        <v>44</v>
      </c>
      <c r="I307" s="146" t="e">
        <f>IF(H307="Normal",#REF!,IF(H307="Recup",#REF!,IF(H307="CP journée",#REF!,IF(H307="Enceinte",#REF!,IF(H307="temps partiel",#REF!,IF(H307="Sans solde",#REF!,IF(H307="Arrêt",#REF!,IF(H307="CP matin",#REF!,IF(H307="Déplacement",#REF!,IF(H307="CP Après-midi",#REF!,IF(H307="Férié",#REF!,IF(H307="Maternité",#REF!,0))))))))))))</f>
        <v>#REF!</v>
      </c>
      <c r="J307" s="145" t="e">
        <f>IF(H307="Demi CP",I307,IF(AND(H307="Déplacement",N307="Arrivée Chine",B307&gt;=#REF!,B307&lt;=#REF!),(D307-C307)+(F307-E307)-#REF!,IF(AND(H307="Déplacement",N307="Arrivée Chine",B307&gt;#REF!,B307&lt;#REF!),(D307-C307)+(F307-E307)-#REF!,IF(AND(H307="Déplacement",N307="Arrivée Chine",B307&gt;#REF!),(D307-C307)+(F307-E307)-#REF!,IF(AND(H307="Déplacement",((D307-C307)+(F307-E307))&lt;I307),I307,IF(AND(H307="Déplacement",N307="Arrivée Chine",B307&lt;#REF!),(D307-C307)+(F307-E307)-#REF!,IF(AND(H307="Déplacement",N307="Retour Chine",B307&gt;=#REF!,B307&lt;=#REF!),(D307-C307)+(F307-E307)+#REF!,IF(AND(H307="Déplacement",N307="Retour Chine",B307&gt;#REF!,B307&lt;#REF!),(D307-C307)+(F307-E307)+#REF!,IF(AND(H307="Déplacement",N307="Retour Chine",B307&gt;#REF!),(D307-C307)+(F307-E307)+#REF!,IF(AND(H307="Déplacement",((D307-C307)+(F307-E307))&lt;I307),I307,IF(AND(H307="Déplacement",N307="Retour Chine",B307&lt;#REF!),(D307-C307)+(F307-E307)+#REF!,(D307-C307)+(F307-E307))))))))))))</f>
        <v>#REF!</v>
      </c>
      <c r="K307" s="156" t="e">
        <f>IF(L307&gt;0,#REF!-L307,0)</f>
        <v>#REF!</v>
      </c>
      <c r="L307" s="157" t="e">
        <f>IF(OR(H307="Recup"),#REF!-J307,#REF!)</f>
        <v>#REF!</v>
      </c>
      <c r="M307" s="199"/>
      <c r="N307" s="200"/>
      <c r="O307" s="149" t="e">
        <f t="shared" si="26"/>
        <v>#REF!</v>
      </c>
      <c r="P307" s="150" t="str">
        <f t="shared" si="27"/>
        <v/>
      </c>
      <c r="Q307" s="361"/>
      <c r="R307" s="381"/>
      <c r="S307" s="201"/>
      <c r="T307" s="399"/>
      <c r="U307" s="386"/>
      <c r="V307" s="110">
        <v>1</v>
      </c>
      <c r="W307" s="98" t="e">
        <f>IF(M310="",J310*24,0)</f>
        <v>#REF!</v>
      </c>
      <c r="X307" s="111" t="s">
        <v>57</v>
      </c>
      <c r="Y307" s="112">
        <f>COUNTIF(H304:H308,"Arrêt")</f>
        <v>0</v>
      </c>
      <c r="Z307" s="107">
        <f>COUNTIF(H304:H308,"Férié")</f>
        <v>0</v>
      </c>
      <c r="AA307" s="41"/>
      <c r="AB307" s="158">
        <v>1</v>
      </c>
      <c r="AC307" s="152" t="e">
        <f t="shared" si="28"/>
        <v>#REF!</v>
      </c>
    </row>
    <row r="308" spans="1:29" ht="15.75" hidden="1" thickBot="1" x14ac:dyDescent="0.3">
      <c r="A308" s="143" t="s">
        <v>58</v>
      </c>
      <c r="B308" s="144">
        <v>43385</v>
      </c>
      <c r="C308" s="195">
        <v>0.375</v>
      </c>
      <c r="D308" s="196">
        <v>0.54166666666666663</v>
      </c>
      <c r="E308" s="196">
        <v>0.58333333333333337</v>
      </c>
      <c r="F308" s="197">
        <v>0.70833333333333337</v>
      </c>
      <c r="G308" s="378"/>
      <c r="H308" s="198" t="s">
        <v>44</v>
      </c>
      <c r="I308" s="146" t="e">
        <f>IF(H308="Normal",#REF!,IF(H308="Recup",#REF!,IF(H308="CP journée",#REF!,IF(H308="Enceinte",#REF!,IF(H308="temps partiel",#REF!,IF(H308="Sans solde",#REF!,IF(H308="Arrêt",#REF!,IF(H308="CP matin",#REF!,IF(H308="Déplacement",#REF!,IF(H308="CP Après-midi",#REF!,IF(H308="Férié",#REF!,IF(H308="Maternité",#REF!,0))))))))))))</f>
        <v>#REF!</v>
      </c>
      <c r="J308" s="145" t="e">
        <f>IF(H308="Demi CP",I308,IF(AND(H308="Déplacement",N308="Arrivée Chine",B308&gt;=#REF!,B308&lt;=#REF!),(D308-C308)+(F308-E308)-#REF!,IF(AND(H308="Déplacement",N308="Arrivée Chine",B308&gt;#REF!,B308&lt;#REF!),(D308-C308)+(F308-E308)-#REF!,IF(AND(H308="Déplacement",N308="Arrivée Chine",B308&gt;#REF!),(D308-C308)+(F308-E308)-#REF!,IF(AND(H308="Déplacement",((D308-C308)+(F308-E308))&lt;I308),I308,IF(AND(H308="Déplacement",N308="Arrivée Chine",B308&lt;#REF!),(D308-C308)+(F308-E308)-#REF!,IF(AND(H308="Déplacement",N308="Retour Chine",B308&gt;=#REF!,B308&lt;=#REF!),(D308-C308)+(F308-E308)+#REF!,IF(AND(H308="Déplacement",N308="Retour Chine",B308&gt;#REF!,B308&lt;#REF!),(D308-C308)+(F308-E308)+#REF!,IF(AND(H308="Déplacement",N308="Retour Chine",B308&gt;#REF!),(D308-C308)+(F308-E308)+#REF!,IF(AND(H308="Déplacement",((D308-C308)+(F308-E308))&lt;I308),I308,IF(AND(H308="Déplacement",N308="Retour Chine",B308&lt;#REF!),(D308-C308)+(F308-E308)+#REF!,(D308-C308)+(F308-E308))))))))))))</f>
        <v>#REF!</v>
      </c>
      <c r="K308" s="153" t="e">
        <f>IF(L308&gt;0,#REF!-L308,0)</f>
        <v>#REF!</v>
      </c>
      <c r="L308" s="154" t="e">
        <f>IF(OR(H308="Recup"),#REF!-J308,#REF!)</f>
        <v>#REF!</v>
      </c>
      <c r="M308" s="199"/>
      <c r="N308" s="200"/>
      <c r="O308" s="149" t="e">
        <f t="shared" si="26"/>
        <v>#REF!</v>
      </c>
      <c r="P308" s="150" t="str">
        <f t="shared" si="27"/>
        <v/>
      </c>
      <c r="Q308" s="361"/>
      <c r="R308" s="381"/>
      <c r="S308" s="201"/>
      <c r="T308" s="399"/>
      <c r="U308" s="386"/>
      <c r="V308" s="113" t="s">
        <v>3</v>
      </c>
      <c r="W308" s="114" t="e">
        <f>IF(G304="Enceinte",(SUM(L304:L308))-COUNTIF(H304:H308,"Recup")*#REF!,SUM(L304:L308))</f>
        <v>#REF!</v>
      </c>
      <c r="X308" s="115" t="s">
        <v>59</v>
      </c>
      <c r="Y308" s="116">
        <f>COUNTIF(H304:H308,"sans solde")</f>
        <v>0</v>
      </c>
      <c r="Z308" s="328" t="s">
        <v>148</v>
      </c>
      <c r="AA308" s="41"/>
      <c r="AB308" s="159" t="s">
        <v>3</v>
      </c>
      <c r="AC308" s="160" t="e">
        <f t="shared" si="28"/>
        <v>#REF!</v>
      </c>
    </row>
    <row r="309" spans="1:29" ht="15.75" hidden="1" thickBot="1" x14ac:dyDescent="0.3">
      <c r="A309" s="143" t="s">
        <v>60</v>
      </c>
      <c r="B309" s="144">
        <v>43386</v>
      </c>
      <c r="C309" s="203"/>
      <c r="D309" s="204"/>
      <c r="E309" s="204"/>
      <c r="F309" s="205"/>
      <c r="G309" s="378"/>
      <c r="H309" s="206"/>
      <c r="I309" s="146">
        <f>IF(H309="Normal",#REF!,IF(H309="Recup",#REF!,IF(H309="CP journée",#REF!,IF(H309="Enceinte",#REF!,IF(H309="temps partiel",#REF!,IF(H309="Sans solde",#REF!,IF(H309="Arrêt",#REF!,IF(H309="CP matin",#REF!,IF(H309="Déplacement",#REF!,IF(H309="CP Après-midi",#REF!,IF(H309="Férié",#REF!,IF(H309="Maternité",#REF!,0))))))))))))</f>
        <v>0</v>
      </c>
      <c r="J309" s="145" t="e">
        <f>IF(H309="Demi CP",I309,IF(AND(H309="Déplacement",N309="Arrivée Chine",B309&gt;=#REF!,B309&lt;=#REF!),(D309-C309)+(F309-E309)-#REF!,IF(AND(H309="Déplacement",N309="Arrivée Chine",B309&gt;#REF!,B309&lt;#REF!),(D309-C309)+(F309-E309)-#REF!,IF(AND(H309="Déplacement",N309="Arrivée Chine",B309&gt;#REF!),(D309-C309)+(F309-E309)-#REF!,IF(AND(H309="Déplacement",((D309-C309)+(F309-E309))&lt;I309),I309,IF(AND(H309="Déplacement",N309="Arrivée Chine",B309&lt;#REF!),(D309-C309)+(F309-E309)-#REF!,IF(AND(H309="Déplacement",N309="Retour Chine",B309&gt;=#REF!,B309&lt;=#REF!),(D309-C309)+(F309-E309)+#REF!,IF(AND(H309="Déplacement",N309="Retour Chine",B309&gt;#REF!,B309&lt;#REF!),(D309-C309)+(F309-E309)+#REF!,IF(AND(H309="Déplacement",N309="Retour Chine",B309&gt;#REF!),(D309-C309)+(F309-E309)+#REF!,IF(AND(H309="Déplacement",((D309-C309)+(F309-E309))&lt;I309),I309,IF(AND(H309="Déplacement",N309="Retour Chine",B309&lt;#REF!),(D309-C309)+(F309-E309)+#REF!,(D309-C309)+(F309-E309))))))))))))</f>
        <v>#REF!</v>
      </c>
      <c r="K309" s="161" t="e">
        <f>IF(L309&gt;0,#REF!-L309,0)</f>
        <v>#REF!</v>
      </c>
      <c r="L309" s="162" t="e">
        <f>IF(OR(H309="Recup"),#REF!-J309,#REF!)</f>
        <v>#REF!</v>
      </c>
      <c r="M309" s="199"/>
      <c r="N309" s="200"/>
      <c r="O309" s="149" t="e">
        <f t="shared" si="26"/>
        <v>#REF!</v>
      </c>
      <c r="P309" s="150" t="str">
        <f t="shared" si="27"/>
        <v/>
      </c>
      <c r="Q309" s="361"/>
      <c r="R309" s="381"/>
      <c r="S309" s="201"/>
      <c r="T309" s="399"/>
      <c r="U309" s="386"/>
      <c r="V309" s="119" t="s">
        <v>61</v>
      </c>
      <c r="W309" s="120" t="e">
        <f>IF(AND(G304="Temps partiel",Y306&gt;0),Y306-W310-W306-W307,0)</f>
        <v>#REF!</v>
      </c>
      <c r="X309" s="121" t="s">
        <v>62</v>
      </c>
      <c r="Y309" s="122">
        <f>COUNTIF(H304:H308,"CP journée")+(COUNTIF(H304:H308,"CP matin"))/2+(COUNTIF(H304:H308,"CP Après-midi"))/2</f>
        <v>0</v>
      </c>
      <c r="Z309" s="329"/>
      <c r="AA309" s="41"/>
      <c r="AB309" s="163" t="s">
        <v>61</v>
      </c>
      <c r="AC309" s="152" t="e">
        <f t="shared" si="28"/>
        <v>#REF!</v>
      </c>
    </row>
    <row r="310" spans="1:29" ht="30.75" hidden="1" thickBot="1" x14ac:dyDescent="0.3">
      <c r="A310" s="164" t="s">
        <v>64</v>
      </c>
      <c r="B310" s="165">
        <v>43387</v>
      </c>
      <c r="C310" s="207"/>
      <c r="D310" s="208"/>
      <c r="E310" s="208"/>
      <c r="F310" s="209"/>
      <c r="G310" s="379"/>
      <c r="H310" s="210"/>
      <c r="I310" s="166">
        <f>IF(H310="Normal",#REF!,IF(H310="Recup",#REF!,IF(H310="CP journée",#REF!,IF(H310="Enceinte",#REF!,IF(H310="temps partiel",#REF!,IF(H310="Sans solde",#REF!,IF(H310="Arrêt",#REF!,IF(H310="CP matin",#REF!,IF(H310="Déplacement",#REF!,IF(H310="CP Après-midi",#REF!,IF(H310="Férié",#REF!,IF(H310="Maternité",#REF!,0))))))))))))</f>
        <v>0</v>
      </c>
      <c r="J310" s="167" t="e">
        <f>IF(H310="Demi CP",I310,IF(AND(H310="Déplacement",N310="Arrivée Chine",B310&gt;=#REF!,B310&lt;=#REF!),(D310-C310)+(F310-E310)-#REF!,IF(AND(H310="Déplacement",N310="Arrivée Chine",B310&gt;#REF!,B310&lt;#REF!),(D310-C310)+(F310-E310)-#REF!,IF(AND(H310="Déplacement",N310="Arrivée Chine",B310&gt;#REF!),(D310-C310)+(F310-E310)-#REF!,IF(AND(H310="Déplacement",((D310-C310)+(F310-E310))&lt;I310),I310,IF(AND(H310="Déplacement",N310="Arrivée Chine",B310&lt;#REF!),(D310-C310)+(F310-E310)-#REF!,IF(AND(H310="Déplacement",N310="Retour Chine",B310&gt;=#REF!,B310&lt;=#REF!),(D310-C310)+(F310-E310)+#REF!,IF(AND(H310="Déplacement",N310="Retour Chine",B310&gt;#REF!,B310&lt;#REF!),(D310-C310)+(F310-E310)+#REF!,IF(AND(H310="Déplacement",N310="Retour Chine",B310&gt;#REF!),(D310-C310)+(F310-E310)+#REF!,IF(AND(H310="Déplacement",((D310-C310)+(F310-E310))&lt;I310),I310,IF(AND(H310="Déplacement",N310="Retour Chine",B310&lt;#REF!),(D310-C310)+(F310-E310)+#REF!,(D310-C310)+(F310-E310))))))))))))</f>
        <v>#REF!</v>
      </c>
      <c r="K310" s="168" t="e">
        <f>IF(L310&gt;0,#REF!-L310,0)</f>
        <v>#REF!</v>
      </c>
      <c r="L310" s="169" t="e">
        <f>IF(OR(H310="Recup"),#REF!-J310,#REF!)</f>
        <v>#REF!</v>
      </c>
      <c r="M310" s="211"/>
      <c r="N310" s="212"/>
      <c r="O310" s="170" t="e">
        <f t="shared" si="26"/>
        <v>#REF!</v>
      </c>
      <c r="P310" s="171" t="str">
        <f t="shared" si="27"/>
        <v/>
      </c>
      <c r="Q310" s="362"/>
      <c r="R310" s="382"/>
      <c r="S310" s="213"/>
      <c r="T310" s="399"/>
      <c r="U310" s="387"/>
      <c r="V310" s="129" t="s">
        <v>65</v>
      </c>
      <c r="W310" s="130" t="e">
        <f>IF(AND(G304="Temps partiel",Y306&gt;3),Y306-3-W306-W307,0)</f>
        <v>#REF!</v>
      </c>
      <c r="X310" s="131" t="s">
        <v>66</v>
      </c>
      <c r="Y310" s="132" t="e">
        <f>W304+(W305*1.25)+(W306*1.5)+(W307*2)+(W309*1.1)+(W310*1.25)</f>
        <v>#REF!</v>
      </c>
      <c r="Z310" s="294" t="e">
        <f>IF(SUM(J304:J310)*24-SUM(I304:I310)*24&lt;0,(SUM(J304:J310)*24-SUM(I304:I310)*24),0)</f>
        <v>#REF!</v>
      </c>
      <c r="AA310" s="41"/>
      <c r="AB310" s="172" t="s">
        <v>65</v>
      </c>
      <c r="AC310" s="152" t="e">
        <f t="shared" si="28"/>
        <v>#REF!</v>
      </c>
    </row>
    <row r="311" spans="1:29" ht="45.75" hidden="1" thickBot="1" x14ac:dyDescent="0.3">
      <c r="A311" s="173" t="s">
        <v>43</v>
      </c>
      <c r="B311" s="134">
        <v>43388</v>
      </c>
      <c r="C311" s="195">
        <v>0.375</v>
      </c>
      <c r="D311" s="196">
        <v>0.54166666666666663</v>
      </c>
      <c r="E311" s="196">
        <v>0.58333333333333337</v>
      </c>
      <c r="F311" s="197">
        <v>0.70833333333333337</v>
      </c>
      <c r="G311" s="377"/>
      <c r="H311" s="191" t="s">
        <v>44</v>
      </c>
      <c r="I311" s="136" t="e">
        <f>IF(H311="Normal",#REF!,IF(H311="Recup",#REF!,IF(H311="CP journée",#REF!,IF(H311="Enceinte",#REF!,IF(H311="temps partiel",#REF!,IF(H311="Sans solde",#REF!,IF(H311="Arrêt",#REF!,IF(H311="CP matin",#REF!,IF(H311="Déplacement",#REF!,IF(H311="CP Après-midi",#REF!,IF(H311="Férié",#REF!,IF(H311="Maternité",#REF!,0))))))))))))</f>
        <v>#REF!</v>
      </c>
      <c r="J311" s="135" t="e">
        <f>IF(H311="Demi CP",I311,IF(AND(H311="Déplacement",N311="Arrivée Chine",B311&gt;=#REF!,B311&lt;=#REF!),(D311-C311)+(F311-E311)-#REF!,IF(AND(H311="Déplacement",N311="Arrivée Chine",B311&gt;#REF!,B311&lt;#REF!),(D311-C311)+(F311-E311)-#REF!,IF(AND(H311="Déplacement",N311="Arrivée Chine",B311&gt;#REF!),(D311-C311)+(F311-E311)-#REF!,IF(AND(H311="Déplacement",((D311-C311)+(F311-E311))&lt;I311),I311,IF(AND(H311="Déplacement",N311="Arrivée Chine",B311&lt;#REF!),(D311-C311)+(F311-E311)-#REF!,IF(AND(H311="Déplacement",N311="Retour Chine",B311&gt;=#REF!,B311&lt;=#REF!),(D311-C311)+(F311-E311)+#REF!,IF(AND(H311="Déplacement",N311="Retour Chine",B311&gt;#REF!,B311&lt;#REF!),(D311-C311)+(F311-E311)+#REF!,IF(AND(H311="Déplacement",N311="Retour Chine",B311&gt;#REF!),(D311-C311)+(F311-E311)+#REF!,IF(AND(H311="Déplacement",((D311-C311)+(F311-E311))&lt;I311),I311,IF(AND(H311="Déplacement",N311="Retour Chine",B311&lt;#REF!),(D311-C311)+(F311-E311)+#REF!,(D311-C311)+(F311-E311))))))))))))</f>
        <v>#REF!</v>
      </c>
      <c r="K311" s="137" t="e">
        <f>IF(L311&gt;0,#REF!-L311,0)</f>
        <v>#REF!</v>
      </c>
      <c r="L311" s="138" t="e">
        <f>IF(OR(H311="Recup"),#REF!-J311,#REF!)</f>
        <v>#REF!</v>
      </c>
      <c r="M311" s="192"/>
      <c r="N311" s="193"/>
      <c r="O311" s="139" t="e">
        <f t="shared" si="26"/>
        <v>#REF!</v>
      </c>
      <c r="P311" s="140" t="str">
        <f t="shared" si="27"/>
        <v/>
      </c>
      <c r="Q311" s="391" t="s">
        <v>45</v>
      </c>
      <c r="R311" s="380" t="s">
        <v>46</v>
      </c>
      <c r="S311" s="194"/>
      <c r="T311" s="398" t="s">
        <v>122</v>
      </c>
      <c r="U311" s="385" t="s">
        <v>126</v>
      </c>
      <c r="V311" s="86" t="s">
        <v>49</v>
      </c>
      <c r="W311" s="87" t="e">
        <f>IF(AND(G311="",(Y313)&gt;0),Y313-W312-W313,IF(AND(G311="Enceinte",(Y313)&gt;0),Y313-W312-W313,0))</f>
        <v>#REF!</v>
      </c>
      <c r="X311" s="88" t="s">
        <v>34</v>
      </c>
      <c r="Y311" s="89" t="e">
        <f>(SUM(I311:I315)*24+SUM(K311:K315)*24)</f>
        <v>#REF!</v>
      </c>
      <c r="Z311" s="90" t="s">
        <v>50</v>
      </c>
      <c r="AA311" s="41"/>
      <c r="AB311" s="174" t="s">
        <v>34</v>
      </c>
      <c r="AC311" s="152" t="e">
        <f t="shared" ref="AC311:AC316" si="29">Y297+Y304+Y311+Y318</f>
        <v>#REF!</v>
      </c>
    </row>
    <row r="312" spans="1:29" ht="15.75" hidden="1" thickBot="1" x14ac:dyDescent="0.3">
      <c r="A312" s="143" t="s">
        <v>51</v>
      </c>
      <c r="B312" s="144">
        <v>43389</v>
      </c>
      <c r="C312" s="195">
        <v>0.375</v>
      </c>
      <c r="D312" s="196">
        <v>0.54166666666666663</v>
      </c>
      <c r="E312" s="196">
        <v>0.58333333333333337</v>
      </c>
      <c r="F312" s="197">
        <v>0.70833333333333337</v>
      </c>
      <c r="G312" s="378"/>
      <c r="H312" s="198" t="s">
        <v>44</v>
      </c>
      <c r="I312" s="146" t="e">
        <f>IF(H312="Normal",#REF!,IF(H312="Recup",#REF!,IF(H312="CP journée",#REF!,IF(H312="Enceinte",#REF!,IF(H312="temps partiel",#REF!,IF(H312="Sans solde",#REF!,IF(H312="Arrêt",#REF!,IF(H312="CP matin",#REF!,IF(H312="Déplacement",#REF!,IF(H312="CP Après-midi",#REF!,IF(H312="Férié",#REF!,IF(H312="Maternité",#REF!,0))))))))))))</f>
        <v>#REF!</v>
      </c>
      <c r="J312" s="145" t="e">
        <f>IF(H312="Demi CP",I312,IF(AND(H312="Déplacement",N312="Arrivée Chine",B312&gt;=#REF!,B312&lt;=#REF!),(D312-C312)+(F312-E312)-#REF!,IF(AND(H312="Déplacement",N312="Arrivée Chine",B312&gt;#REF!,B312&lt;#REF!),(D312-C312)+(F312-E312)-#REF!,IF(AND(H312="Déplacement",N312="Arrivée Chine",B312&gt;#REF!),(D312-C312)+(F312-E312)-#REF!,IF(AND(H312="Déplacement",((D312-C312)+(F312-E312))&lt;I312),I312,IF(AND(H312="Déplacement",N312="Arrivée Chine",B312&lt;#REF!),(D312-C312)+(F312-E312)-#REF!,IF(AND(H312="Déplacement",N312="Retour Chine",B312&gt;=#REF!,B312&lt;=#REF!),(D312-C312)+(F312-E312)+#REF!,IF(AND(H312="Déplacement",N312="Retour Chine",B312&gt;#REF!,B312&lt;#REF!),(D312-C312)+(F312-E312)+#REF!,IF(AND(H312="Déplacement",N312="Retour Chine",B312&gt;#REF!),(D312-C312)+(F312-E312)+#REF!,IF(AND(H312="Déplacement",((D312-C312)+(F312-E312))&lt;I312),I312,IF(AND(H312="Déplacement",N312="Retour Chine",B312&lt;#REF!),(D312-C312)+(F312-E312)+#REF!,(D312-C312)+(F312-E312))))))))))))</f>
        <v>#REF!</v>
      </c>
      <c r="K312" s="147" t="e">
        <f>IF(L312&gt;0,#REF!-L312,0)</f>
        <v>#REF!</v>
      </c>
      <c r="L312" s="148" t="e">
        <f>IF(OR(H312="Recup"),#REF!-J312,#REF!)</f>
        <v>#REF!</v>
      </c>
      <c r="M312" s="199"/>
      <c r="N312" s="200"/>
      <c r="O312" s="149" t="e">
        <f t="shared" si="26"/>
        <v>#REF!</v>
      </c>
      <c r="P312" s="150" t="str">
        <f t="shared" si="27"/>
        <v/>
      </c>
      <c r="Q312" s="361"/>
      <c r="R312" s="381"/>
      <c r="S312" s="201"/>
      <c r="T312" s="399"/>
      <c r="U312" s="386"/>
      <c r="V312" s="97" t="s">
        <v>52</v>
      </c>
      <c r="W312" s="98" t="e">
        <f>IF(AND(G311="",(Y312-35)&gt;0),(Y312-35-W313-W314),IF(AND(G311="Enceinte",(Y312-35)&gt;0),(Y312-35-W313-W314),0))</f>
        <v>#REF!</v>
      </c>
      <c r="X312" s="99" t="s">
        <v>35</v>
      </c>
      <c r="Y312" s="100" t="e">
        <f>(SUM(J311:J317))*24-(SUM(O311:O317))*24</f>
        <v>#REF!</v>
      </c>
      <c r="Z312" s="101">
        <f>SUM(P311:P317)</f>
        <v>0</v>
      </c>
      <c r="AA312" s="41"/>
      <c r="AB312" s="174" t="s">
        <v>35</v>
      </c>
      <c r="AC312" s="152" t="e">
        <f t="shared" si="29"/>
        <v>#REF!</v>
      </c>
    </row>
    <row r="313" spans="1:29" ht="30.75" hidden="1" thickBot="1" x14ac:dyDescent="0.3">
      <c r="A313" s="143" t="s">
        <v>53</v>
      </c>
      <c r="B313" s="144">
        <v>43390</v>
      </c>
      <c r="C313" s="195">
        <v>0.375</v>
      </c>
      <c r="D313" s="196">
        <v>0.54166666666666663</v>
      </c>
      <c r="E313" s="196">
        <v>0.58333333333333337</v>
      </c>
      <c r="F313" s="197">
        <v>0.70833333333333337</v>
      </c>
      <c r="G313" s="378"/>
      <c r="H313" s="198" t="s">
        <v>44</v>
      </c>
      <c r="I313" s="146" t="e">
        <f>IF(H313="Normal",#REF!,IF(H313="Recup",#REF!,IF(H313="CP journée",#REF!,IF(H313="Enceinte",#REF!,IF(H313="temps partiel",#REF!,IF(H313="Sans solde",#REF!,IF(H313="Arrêt",#REF!,IF(H313="CP matin",#REF!,IF(H313="Déplacement",#REF!,IF(H313="CP Après-midi",#REF!,IF(H313="Férié",#REF!,IF(H313="Maternité",#REF!,0))))))))))))</f>
        <v>#REF!</v>
      </c>
      <c r="J313" s="145" t="e">
        <f>IF(H313="Demi CP",I313,IF(AND(H313="Déplacement",N313="Arrivée Chine",B313&gt;=#REF!,B313&lt;=#REF!),(D313-C313)+(F313-E313)-#REF!,IF(AND(H313="Déplacement",N313="Arrivée Chine",B313&gt;#REF!,B313&lt;#REF!),(D313-C313)+(F313-E313)-#REF!,IF(AND(H313="Déplacement",N313="Arrivée Chine",B313&gt;#REF!),(D313-C313)+(F313-E313)-#REF!,IF(AND(H313="Déplacement",((D313-C313)+(F313-E313))&lt;I313),I313,IF(AND(H313="Déplacement",N313="Arrivée Chine",B313&lt;#REF!),(D313-C313)+(F313-E313)-#REF!,IF(AND(H313="Déplacement",N313="Retour Chine",B313&gt;=#REF!,B313&lt;=#REF!),(D313-C313)+(F313-E313)+#REF!,IF(AND(H313="Déplacement",N313="Retour Chine",B313&gt;#REF!,B313&lt;#REF!),(D313-C313)+(F313-E313)+#REF!,IF(AND(H313="Déplacement",N313="Retour Chine",B313&gt;#REF!),(D313-C313)+(F313-E313)+#REF!,IF(AND(H313="Déplacement",((D313-C313)+(F313-E313))&lt;I313),I313,IF(AND(H313="Déplacement",N313="Retour Chine",B313&lt;#REF!),(D313-C313)+(F313-E313)+#REF!,(D313-C313)+(F313-E313))))))))))))</f>
        <v>#REF!</v>
      </c>
      <c r="K313" s="153" t="e">
        <f>IF(L313&gt;0,#REF!-L313,0)</f>
        <v>#REF!</v>
      </c>
      <c r="L313" s="154" t="e">
        <f>IF(OR(H313="Recup"),#REF!-J313,#REF!)</f>
        <v>#REF!</v>
      </c>
      <c r="M313" s="199"/>
      <c r="N313" s="200"/>
      <c r="O313" s="149" t="e">
        <f t="shared" si="26"/>
        <v>#REF!</v>
      </c>
      <c r="P313" s="150" t="str">
        <f t="shared" si="27"/>
        <v/>
      </c>
      <c r="Q313" s="361"/>
      <c r="R313" s="381"/>
      <c r="S313" s="201"/>
      <c r="T313" s="399"/>
      <c r="U313" s="386"/>
      <c r="V313" s="104">
        <v>0.5</v>
      </c>
      <c r="W313" s="98" t="e">
        <f>IF((Y312-43)&lt;0,0,(Y312-43))</f>
        <v>#REF!</v>
      </c>
      <c r="X313" s="105" t="s">
        <v>54</v>
      </c>
      <c r="Y313" s="106" t="e">
        <f>(Y312-Y311)-J317*24</f>
        <v>#REF!</v>
      </c>
      <c r="Z313" s="107" t="s">
        <v>55</v>
      </c>
      <c r="AA313" s="41"/>
      <c r="AB313" s="174" t="s">
        <v>54</v>
      </c>
      <c r="AC313" s="152" t="e">
        <f t="shared" si="29"/>
        <v>#REF!</v>
      </c>
    </row>
    <row r="314" spans="1:29" ht="15.75" hidden="1" thickBot="1" x14ac:dyDescent="0.3">
      <c r="A314" s="143" t="s">
        <v>56</v>
      </c>
      <c r="B314" s="144">
        <v>43391</v>
      </c>
      <c r="C314" s="195">
        <v>0.375</v>
      </c>
      <c r="D314" s="196">
        <v>0.54166666666666663</v>
      </c>
      <c r="E314" s="196">
        <v>0.58333333333333337</v>
      </c>
      <c r="F314" s="197">
        <v>0.70833333333333337</v>
      </c>
      <c r="G314" s="378"/>
      <c r="H314" s="202" t="s">
        <v>44</v>
      </c>
      <c r="I314" s="146" t="e">
        <f>IF(H314="Normal",#REF!,IF(H314="Recup",#REF!,IF(H314="CP journée",#REF!,IF(H314="Enceinte",#REF!,IF(H314="temps partiel",#REF!,IF(H314="Sans solde",#REF!,IF(H314="Arrêt",#REF!,IF(H314="CP matin",#REF!,IF(H314="Déplacement",#REF!,IF(H314="CP Après-midi",#REF!,IF(H314="Férié",#REF!,IF(H314="Maternité",#REF!,0))))))))))))</f>
        <v>#REF!</v>
      </c>
      <c r="J314" s="145" t="e">
        <f>IF(H314="Demi CP",I314,IF(AND(H314="Déplacement",N314="Arrivée Chine",B314&gt;=#REF!,B314&lt;=#REF!),(D314-C314)+(F314-E314)-#REF!,IF(AND(H314="Déplacement",N314="Arrivée Chine",B314&gt;#REF!,B314&lt;#REF!),(D314-C314)+(F314-E314)-#REF!,IF(AND(H314="Déplacement",N314="Arrivée Chine",B314&gt;#REF!),(D314-C314)+(F314-E314)-#REF!,IF(AND(H314="Déplacement",((D314-C314)+(F314-E314))&lt;I314),I314,IF(AND(H314="Déplacement",N314="Arrivée Chine",B314&lt;#REF!),(D314-C314)+(F314-E314)-#REF!,IF(AND(H314="Déplacement",N314="Retour Chine",B314&gt;=#REF!,B314&lt;=#REF!),(D314-C314)+(F314-E314)+#REF!,IF(AND(H314="Déplacement",N314="Retour Chine",B314&gt;#REF!,B314&lt;#REF!),(D314-C314)+(F314-E314)+#REF!,IF(AND(H314="Déplacement",N314="Retour Chine",B314&gt;#REF!),(D314-C314)+(F314-E314)+#REF!,IF(AND(H314="Déplacement",((D314-C314)+(F314-E314))&lt;I314),I314,IF(AND(H314="Déplacement",N314="Retour Chine",B314&lt;#REF!),(D314-C314)+(F314-E314)+#REF!,(D314-C314)+(F314-E314))))))))))))</f>
        <v>#REF!</v>
      </c>
      <c r="K314" s="156" t="e">
        <f>IF(L314&gt;0,#REF!-L314,0)</f>
        <v>#REF!</v>
      </c>
      <c r="L314" s="157" t="e">
        <f>IF(OR(H314="Recup"),#REF!-J314,#REF!)</f>
        <v>#REF!</v>
      </c>
      <c r="M314" s="199"/>
      <c r="N314" s="200"/>
      <c r="O314" s="149" t="e">
        <f t="shared" si="26"/>
        <v>#REF!</v>
      </c>
      <c r="P314" s="150" t="str">
        <f t="shared" si="27"/>
        <v/>
      </c>
      <c r="Q314" s="361"/>
      <c r="R314" s="381"/>
      <c r="S314" s="201"/>
      <c r="T314" s="399"/>
      <c r="U314" s="386"/>
      <c r="V314" s="110">
        <v>1</v>
      </c>
      <c r="W314" s="98" t="e">
        <f>IF(M317="",J317*24,0)</f>
        <v>#REF!</v>
      </c>
      <c r="X314" s="111" t="s">
        <v>57</v>
      </c>
      <c r="Y314" s="112">
        <f>COUNTIF(H311:H315,"Arrêt")</f>
        <v>0</v>
      </c>
      <c r="Z314" s="107">
        <f>COUNTIF(H311:H315,"Férié")</f>
        <v>0</v>
      </c>
      <c r="AA314" s="41"/>
      <c r="AB314" s="175" t="s">
        <v>57</v>
      </c>
      <c r="AC314" s="152">
        <f t="shared" si="29"/>
        <v>0</v>
      </c>
    </row>
    <row r="315" spans="1:29" ht="15.75" hidden="1" thickBot="1" x14ac:dyDescent="0.3">
      <c r="A315" s="143" t="s">
        <v>58</v>
      </c>
      <c r="B315" s="144">
        <v>43392</v>
      </c>
      <c r="C315" s="195">
        <v>0.375</v>
      </c>
      <c r="D315" s="196">
        <v>0.54166666666666663</v>
      </c>
      <c r="E315" s="196">
        <v>0.58333333333333337</v>
      </c>
      <c r="F315" s="197">
        <v>0.70833333333333337</v>
      </c>
      <c r="G315" s="378"/>
      <c r="H315" s="198" t="s">
        <v>44</v>
      </c>
      <c r="I315" s="146" t="e">
        <f>IF(H315="Normal",#REF!,IF(H315="Recup",#REF!,IF(H315="CP journée",#REF!,IF(H315="Enceinte",#REF!,IF(H315="temps partiel",#REF!,IF(H315="Sans solde",#REF!,IF(H315="Arrêt",#REF!,IF(H315="CP matin",#REF!,IF(H315="Déplacement",#REF!,IF(H315="CP Après-midi",#REF!,IF(H315="Férié",#REF!,IF(H315="Maternité",#REF!,0))))))))))))</f>
        <v>#REF!</v>
      </c>
      <c r="J315" s="145" t="e">
        <f>IF(H315="Demi CP",I315,IF(AND(H315="Déplacement",N315="Arrivée Chine",B315&gt;=#REF!,B315&lt;=#REF!),(D315-C315)+(F315-E315)-#REF!,IF(AND(H315="Déplacement",N315="Arrivée Chine",B315&gt;#REF!,B315&lt;#REF!),(D315-C315)+(F315-E315)-#REF!,IF(AND(H315="Déplacement",N315="Arrivée Chine",B315&gt;#REF!),(D315-C315)+(F315-E315)-#REF!,IF(AND(H315="Déplacement",((D315-C315)+(F315-E315))&lt;I315),I315,IF(AND(H315="Déplacement",N315="Arrivée Chine",B315&lt;#REF!),(D315-C315)+(F315-E315)-#REF!,IF(AND(H315="Déplacement",N315="Retour Chine",B315&gt;=#REF!,B315&lt;=#REF!),(D315-C315)+(F315-E315)+#REF!,IF(AND(H315="Déplacement",N315="Retour Chine",B315&gt;#REF!,B315&lt;#REF!),(D315-C315)+(F315-E315)+#REF!,IF(AND(H315="Déplacement",N315="Retour Chine",B315&gt;#REF!),(D315-C315)+(F315-E315)+#REF!,IF(AND(H315="Déplacement",((D315-C315)+(F315-E315))&lt;I315),I315,IF(AND(H315="Déplacement",N315="Retour Chine",B315&lt;#REF!),(D315-C315)+(F315-E315)+#REF!,(D315-C315)+(F315-E315))))))))))))</f>
        <v>#REF!</v>
      </c>
      <c r="K315" s="153" t="e">
        <f>IF(L315&gt;0,#REF!-L315,0)</f>
        <v>#REF!</v>
      </c>
      <c r="L315" s="154" t="e">
        <f>IF(OR(H315="Recup"),#REF!-J315,#REF!)</f>
        <v>#REF!</v>
      </c>
      <c r="M315" s="199"/>
      <c r="N315" s="200"/>
      <c r="O315" s="149" t="e">
        <f t="shared" si="26"/>
        <v>#REF!</v>
      </c>
      <c r="P315" s="150" t="str">
        <f t="shared" si="27"/>
        <v/>
      </c>
      <c r="Q315" s="361"/>
      <c r="R315" s="381"/>
      <c r="S315" s="201"/>
      <c r="T315" s="399"/>
      <c r="U315" s="386"/>
      <c r="V315" s="113" t="s">
        <v>3</v>
      </c>
      <c r="W315" s="114" t="e">
        <f>IF(G311="Enceinte",(SUM(L311:L315))-COUNTIF(H311:H315,"Recup")*#REF!,SUM(L311:L315))</f>
        <v>#REF!</v>
      </c>
      <c r="X315" s="115" t="s">
        <v>59</v>
      </c>
      <c r="Y315" s="116">
        <f>COUNTIF(H311:H315,"sans solde")</f>
        <v>0</v>
      </c>
      <c r="Z315" s="328" t="s">
        <v>148</v>
      </c>
      <c r="AA315" s="41"/>
      <c r="AB315" s="176" t="s">
        <v>59</v>
      </c>
      <c r="AC315" s="152">
        <f t="shared" si="29"/>
        <v>0</v>
      </c>
    </row>
    <row r="316" spans="1:29" ht="15.75" hidden="1" thickBot="1" x14ac:dyDescent="0.3">
      <c r="A316" s="143" t="s">
        <v>60</v>
      </c>
      <c r="B316" s="144">
        <v>43393</v>
      </c>
      <c r="C316" s="203"/>
      <c r="D316" s="204"/>
      <c r="E316" s="204"/>
      <c r="F316" s="205"/>
      <c r="G316" s="378"/>
      <c r="H316" s="206" t="s">
        <v>44</v>
      </c>
      <c r="I316" s="146" t="e">
        <f>IF(H316="Normal",#REF!,IF(H316="Recup",#REF!,IF(H316="CP journée",#REF!,IF(H316="Enceinte",#REF!,IF(H316="temps partiel",#REF!,IF(H316="Sans solde",#REF!,IF(H316="Arrêt",#REF!,IF(H316="CP matin",#REF!,IF(H316="Déplacement",#REF!,IF(H316="CP Après-midi",#REF!,IF(H316="Férié",#REF!,IF(H316="Maternité",#REF!,0))))))))))))</f>
        <v>#REF!</v>
      </c>
      <c r="J316" s="145" t="e">
        <f>IF(H316="Demi CP",I316,IF(AND(H316="Déplacement",N316="Arrivée Chine",B316&gt;=#REF!,B316&lt;=#REF!),(D316-C316)+(F316-E316)-#REF!,IF(AND(H316="Déplacement",N316="Arrivée Chine",B316&gt;#REF!,B316&lt;#REF!),(D316-C316)+(F316-E316)-#REF!,IF(AND(H316="Déplacement",N316="Arrivée Chine",B316&gt;#REF!),(D316-C316)+(F316-E316)-#REF!,IF(AND(H316="Déplacement",((D316-C316)+(F316-E316))&lt;I316),I316,IF(AND(H316="Déplacement",N316="Arrivée Chine",B316&lt;#REF!),(D316-C316)+(F316-E316)-#REF!,IF(AND(H316="Déplacement",N316="Retour Chine",B316&gt;=#REF!,B316&lt;=#REF!),(D316-C316)+(F316-E316)+#REF!,IF(AND(H316="Déplacement",N316="Retour Chine",B316&gt;#REF!,B316&lt;#REF!),(D316-C316)+(F316-E316)+#REF!,IF(AND(H316="Déplacement",N316="Retour Chine",B316&gt;#REF!),(D316-C316)+(F316-E316)+#REF!,IF(AND(H316="Déplacement",((D316-C316)+(F316-E316))&lt;I316),I316,IF(AND(H316="Déplacement",N316="Retour Chine",B316&lt;#REF!),(D316-C316)+(F316-E316)+#REF!,(D316-C316)+(F316-E316))))))))))))</f>
        <v>#REF!</v>
      </c>
      <c r="K316" s="161" t="e">
        <f>IF(L316&gt;0,#REF!-L316,0)</f>
        <v>#REF!</v>
      </c>
      <c r="L316" s="162" t="e">
        <f>IF(OR(H316="Recup"),#REF!-J316,#REF!)</f>
        <v>#REF!</v>
      </c>
      <c r="M316" s="199"/>
      <c r="N316" s="200"/>
      <c r="O316" s="149" t="e">
        <f t="shared" si="26"/>
        <v>#REF!</v>
      </c>
      <c r="P316" s="150" t="str">
        <f t="shared" si="27"/>
        <v/>
      </c>
      <c r="Q316" s="361"/>
      <c r="R316" s="381"/>
      <c r="S316" s="201"/>
      <c r="T316" s="399"/>
      <c r="U316" s="386"/>
      <c r="V316" s="119" t="s">
        <v>61</v>
      </c>
      <c r="W316" s="120" t="e">
        <f>IF(AND(G311="Temps partiel",Y313&gt;0),Y313-W317-W313-W314,0)</f>
        <v>#REF!</v>
      </c>
      <c r="X316" s="121" t="s">
        <v>62</v>
      </c>
      <c r="Y316" s="122">
        <f>COUNTIF(H311:H315,"CP journée")+(COUNTIF(H311:H315,"CP matin"))/2+(COUNTIF(H311:H315,"CP Après-midi"))/2</f>
        <v>0</v>
      </c>
      <c r="Z316" s="329"/>
      <c r="AA316" s="41"/>
      <c r="AB316" s="177" t="s">
        <v>62</v>
      </c>
      <c r="AC316" s="152">
        <f t="shared" si="29"/>
        <v>0</v>
      </c>
    </row>
    <row r="317" spans="1:29" ht="45.75" hidden="1" thickBot="1" x14ac:dyDescent="0.3">
      <c r="A317" s="164" t="s">
        <v>64</v>
      </c>
      <c r="B317" s="165">
        <v>43394</v>
      </c>
      <c r="C317" s="207"/>
      <c r="D317" s="208"/>
      <c r="E317" s="208"/>
      <c r="F317" s="209"/>
      <c r="G317" s="379"/>
      <c r="H317" s="210" t="s">
        <v>44</v>
      </c>
      <c r="I317" s="166" t="e">
        <f>IF(H317="Normal",#REF!,IF(H317="Recup",#REF!,IF(H317="CP journée",#REF!,IF(H317="Enceinte",#REF!,IF(H317="temps partiel",#REF!,IF(H317="Sans solde",#REF!,IF(H317="Arrêt",#REF!,IF(H317="CP matin",#REF!,IF(H317="Déplacement",#REF!,IF(H317="CP Après-midi",#REF!,IF(H317="Férié",#REF!,IF(H317="Maternité",#REF!,0))))))))))))</f>
        <v>#REF!</v>
      </c>
      <c r="J317" s="167" t="e">
        <f>IF(H317="Demi CP",I317,IF(AND(H317="Déplacement",N317="Arrivée Chine",B317&gt;=#REF!,B317&lt;=#REF!),(D317-C317)+(F317-E317)-#REF!,IF(AND(H317="Déplacement",N317="Arrivée Chine",B317&gt;#REF!,B317&lt;#REF!),(D317-C317)+(F317-E317)-#REF!,IF(AND(H317="Déplacement",N317="Arrivée Chine",B317&gt;#REF!),(D317-C317)+(F317-E317)-#REF!,IF(AND(H317="Déplacement",((D317-C317)+(F317-E317))&lt;I317),I317,IF(AND(H317="Déplacement",N317="Arrivée Chine",B317&lt;#REF!),(D317-C317)+(F317-E317)-#REF!,IF(AND(H317="Déplacement",N317="Retour Chine",B317&gt;=#REF!,B317&lt;=#REF!),(D317-C317)+(F317-E317)+#REF!,IF(AND(H317="Déplacement",N317="Retour Chine",B317&gt;#REF!,B317&lt;#REF!),(D317-C317)+(F317-E317)+#REF!,IF(AND(H317="Déplacement",N317="Retour Chine",B317&gt;#REF!),(D317-C317)+(F317-E317)+#REF!,IF(AND(H317="Déplacement",((D317-C317)+(F317-E317))&lt;I317),I317,IF(AND(H317="Déplacement",N317="Retour Chine",B317&lt;#REF!),(D317-C317)+(F317-E317)+#REF!,(D317-C317)+(F317-E317))))))))))))</f>
        <v>#REF!</v>
      </c>
      <c r="K317" s="168" t="e">
        <f>IF(L317&gt;0,#REF!-L317,0)</f>
        <v>#REF!</v>
      </c>
      <c r="L317" s="169" t="e">
        <f>IF(OR(H317="Recup"),#REF!-J317,#REF!)</f>
        <v>#REF!</v>
      </c>
      <c r="M317" s="211"/>
      <c r="N317" s="212"/>
      <c r="O317" s="170" t="e">
        <f t="shared" si="26"/>
        <v>#REF!</v>
      </c>
      <c r="P317" s="171" t="str">
        <f t="shared" si="27"/>
        <v/>
      </c>
      <c r="Q317" s="362"/>
      <c r="R317" s="382"/>
      <c r="S317" s="213"/>
      <c r="T317" s="399"/>
      <c r="U317" s="387"/>
      <c r="V317" s="129" t="s">
        <v>65</v>
      </c>
      <c r="W317" s="130" t="e">
        <f>IF(AND(G311="Temps partiel",Y313&gt;3),Y313-3-W313-W314,0)</f>
        <v>#REF!</v>
      </c>
      <c r="X317" s="131" t="s">
        <v>66</v>
      </c>
      <c r="Y317" s="132" t="e">
        <f>W311+(W312*1.25)+(W313*1.5)+(W314*2)+(W316*1.1)+(W317*1.25)</f>
        <v>#REF!</v>
      </c>
      <c r="Z317" s="294" t="e">
        <f>IF(SUM(J311:J317)*24-SUM(I311:I317)*24&lt;0,(SUM(J311:J317)*24-SUM(I311:I317)*24),0)</f>
        <v>#REF!</v>
      </c>
      <c r="AA317" s="41"/>
      <c r="AB317" s="178" t="s">
        <v>50</v>
      </c>
      <c r="AC317" s="152">
        <f>Z298+Z305+Z312+Z319</f>
        <v>0</v>
      </c>
    </row>
    <row r="318" spans="1:29" ht="45.75" hidden="1" thickBot="1" x14ac:dyDescent="0.3">
      <c r="A318" s="133" t="s">
        <v>43</v>
      </c>
      <c r="B318" s="134">
        <v>43395</v>
      </c>
      <c r="C318" s="195">
        <v>0.375</v>
      </c>
      <c r="D318" s="196">
        <v>0.54166666666666663</v>
      </c>
      <c r="E318" s="196">
        <v>0.58333333333333337</v>
      </c>
      <c r="F318" s="197">
        <v>0.70833333333333337</v>
      </c>
      <c r="G318" s="377"/>
      <c r="H318" s="191" t="s">
        <v>44</v>
      </c>
      <c r="I318" s="136" t="e">
        <f>IF(H318="Normal",#REF!,IF(H318="Recup",#REF!,IF(H318="CP journée",#REF!,IF(H318="Enceinte",#REF!,IF(H318="temps partiel",#REF!,IF(H318="Sans solde",#REF!,IF(H318="Arrêt",#REF!,IF(H318="CP matin",#REF!,IF(H318="Déplacement",#REF!,IF(H318="CP Après-midi",#REF!,IF(H318="Férié",#REF!,IF(H318="Maternité",#REF!,0))))))))))))</f>
        <v>#REF!</v>
      </c>
      <c r="J318" s="135" t="e">
        <f>IF(H318="Demi CP",I318,IF(AND(H318="Déplacement",N318="Arrivée Chine",B318&gt;=#REF!,B318&lt;=#REF!),(D318-C318)+(F318-E318)-#REF!,IF(AND(H318="Déplacement",N318="Arrivée Chine",B318&gt;#REF!,B318&lt;#REF!),(D318-C318)+(F318-E318)-#REF!,IF(AND(H318="Déplacement",N318="Arrivée Chine",B318&gt;#REF!),(D318-C318)+(F318-E318)-#REF!,IF(AND(H318="Déplacement",((D318-C318)+(F318-E318))&lt;I318),I318,IF(AND(H318="Déplacement",N318="Arrivée Chine",B318&lt;#REF!),(D318-C318)+(F318-E318)-#REF!,IF(AND(H318="Déplacement",N318="Retour Chine",B318&gt;=#REF!,B318&lt;=#REF!),(D318-C318)+(F318-E318)+#REF!,IF(AND(H318="Déplacement",N318="Retour Chine",B318&gt;#REF!,B318&lt;#REF!),(D318-C318)+(F318-E318)+#REF!,IF(AND(H318="Déplacement",N318="Retour Chine",B318&gt;#REF!),(D318-C318)+(F318-E318)+#REF!,IF(AND(H318="Déplacement",((D318-C318)+(F318-E318))&lt;I318),I318,IF(AND(H318="Déplacement",N318="Retour Chine",B318&lt;#REF!),(D318-C318)+(F318-E318)+#REF!,(D318-C318)+(F318-E318))))))))))))</f>
        <v>#REF!</v>
      </c>
      <c r="K318" s="137" t="e">
        <f>IF(L318&gt;0,#REF!-L318,0)</f>
        <v>#REF!</v>
      </c>
      <c r="L318" s="138" t="e">
        <f>IF(OR(H318="Recup"),#REF!-J318,#REF!)</f>
        <v>#REF!</v>
      </c>
      <c r="M318" s="192"/>
      <c r="N318" s="193"/>
      <c r="O318" s="139" t="e">
        <f t="shared" si="26"/>
        <v>#REF!</v>
      </c>
      <c r="P318" s="140" t="str">
        <f t="shared" si="27"/>
        <v/>
      </c>
      <c r="Q318" s="360" t="s">
        <v>45</v>
      </c>
      <c r="R318" s="380" t="s">
        <v>46</v>
      </c>
      <c r="S318" s="194"/>
      <c r="T318" s="398" t="s">
        <v>122</v>
      </c>
      <c r="U318" s="385" t="s">
        <v>127</v>
      </c>
      <c r="V318" s="86" t="s">
        <v>49</v>
      </c>
      <c r="W318" s="87" t="e">
        <f>IF(AND(G318="",(Y320)&gt;0),Y320-W319-W320,IF(AND(G318="Enceinte",(Y320)&gt;0),Y320-W319-W320,0))</f>
        <v>#REF!</v>
      </c>
      <c r="X318" s="88" t="s">
        <v>34</v>
      </c>
      <c r="Y318" s="89" t="e">
        <f>(SUM(I318:I322)*24+SUM(K318:K322)*24)</f>
        <v>#REF!</v>
      </c>
      <c r="Z318" s="90" t="s">
        <v>50</v>
      </c>
      <c r="AA318" s="41"/>
      <c r="AB318" s="179"/>
      <c r="AC318" s="179"/>
    </row>
    <row r="319" spans="1:29" ht="15.75" hidden="1" thickBot="1" x14ac:dyDescent="0.3">
      <c r="A319" s="143" t="s">
        <v>51</v>
      </c>
      <c r="B319" s="144">
        <v>43396</v>
      </c>
      <c r="C319" s="195">
        <v>0.375</v>
      </c>
      <c r="D319" s="196">
        <v>0.54166666666666663</v>
      </c>
      <c r="E319" s="196">
        <v>0.58333333333333337</v>
      </c>
      <c r="F319" s="197">
        <v>0.70833333333333337</v>
      </c>
      <c r="G319" s="378"/>
      <c r="H319" s="198" t="s">
        <v>44</v>
      </c>
      <c r="I319" s="146" t="e">
        <f>IF(H319="Normal",#REF!,IF(H319="Recup",#REF!,IF(H319="CP journée",#REF!,IF(H319="Enceinte",#REF!,IF(H319="temps partiel",#REF!,IF(H319="Sans solde",#REF!,IF(H319="Arrêt",#REF!,IF(H319="CP matin",#REF!,IF(H319="Déplacement",#REF!,IF(H319="CP Après-midi",#REF!,IF(H319="Férié",#REF!,IF(H319="Maternité",#REF!,0))))))))))))</f>
        <v>#REF!</v>
      </c>
      <c r="J319" s="145" t="e">
        <f>IF(H319="Demi CP",I319,IF(AND(H319="Déplacement",N319="Arrivée Chine",B319&gt;=#REF!,B319&lt;=#REF!),(D319-C319)+(F319-E319)-#REF!,IF(AND(H319="Déplacement",N319="Arrivée Chine",B319&gt;#REF!,B319&lt;#REF!),(D319-C319)+(F319-E319)-#REF!,IF(AND(H319="Déplacement",N319="Arrivée Chine",B319&gt;#REF!),(D319-C319)+(F319-E319)-#REF!,IF(AND(H319="Déplacement",((D319-C319)+(F319-E319))&lt;I319),I319,IF(AND(H319="Déplacement",N319="Arrivée Chine",B319&lt;#REF!),(D319-C319)+(F319-E319)-#REF!,IF(AND(H319="Déplacement",N319="Retour Chine",B319&gt;=#REF!,B319&lt;=#REF!),(D319-C319)+(F319-E319)+#REF!,IF(AND(H319="Déplacement",N319="Retour Chine",B319&gt;#REF!,B319&lt;#REF!),(D319-C319)+(F319-E319)+#REF!,IF(AND(H319="Déplacement",N319="Retour Chine",B319&gt;#REF!),(D319-C319)+(F319-E319)+#REF!,IF(AND(H319="Déplacement",((D319-C319)+(F319-E319))&lt;I319),I319,IF(AND(H319="Déplacement",N319="Retour Chine",B319&lt;#REF!),(D319-C319)+(F319-E319)+#REF!,(D319-C319)+(F319-E319))))))))))))</f>
        <v>#REF!</v>
      </c>
      <c r="K319" s="147" t="e">
        <f>IF(L319&gt;0,#REF!-L319,0)</f>
        <v>#REF!</v>
      </c>
      <c r="L319" s="148" t="e">
        <f>IF(OR(H319="Recup"),#REF!-J319,#REF!)</f>
        <v>#REF!</v>
      </c>
      <c r="M319" s="199"/>
      <c r="N319" s="200"/>
      <c r="O319" s="149" t="e">
        <f t="shared" si="26"/>
        <v>#REF!</v>
      </c>
      <c r="P319" s="150" t="str">
        <f t="shared" si="27"/>
        <v/>
      </c>
      <c r="Q319" s="361"/>
      <c r="R319" s="381"/>
      <c r="S319" s="201"/>
      <c r="T319" s="399"/>
      <c r="U319" s="386"/>
      <c r="V319" s="97" t="s">
        <v>52</v>
      </c>
      <c r="W319" s="98" t="e">
        <f>IF(AND(G318="",(Y319-35)&gt;0),(Y319-35-W320-W321),IF(AND(G318="Enceinte",(Y319-35)&gt;0),(Y319-35-W320-W321),0))</f>
        <v>#REF!</v>
      </c>
      <c r="X319" s="99" t="s">
        <v>35</v>
      </c>
      <c r="Y319" s="100" t="e">
        <f>(SUM(J318:J324))*24-(SUM(O318:O324))*24</f>
        <v>#REF!</v>
      </c>
      <c r="Z319" s="101">
        <f>SUM(P318:P324)</f>
        <v>0</v>
      </c>
      <c r="AA319" s="41"/>
      <c r="AB319" s="394" t="s">
        <v>70</v>
      </c>
      <c r="AC319" s="392" t="e">
        <f>Y303+Y310+Y317+Y324</f>
        <v>#REF!</v>
      </c>
    </row>
    <row r="320" spans="1:29" ht="15.75" hidden="1" thickBot="1" x14ac:dyDescent="0.3">
      <c r="A320" s="143" t="s">
        <v>53</v>
      </c>
      <c r="B320" s="144">
        <v>43397</v>
      </c>
      <c r="C320" s="195">
        <v>0.375</v>
      </c>
      <c r="D320" s="196">
        <v>0.54166666666666663</v>
      </c>
      <c r="E320" s="196">
        <v>0.58333333333333337</v>
      </c>
      <c r="F320" s="197">
        <v>0.70833333333333337</v>
      </c>
      <c r="G320" s="378"/>
      <c r="H320" s="198" t="s">
        <v>44</v>
      </c>
      <c r="I320" s="146" t="e">
        <f>IF(H320="Normal",#REF!,IF(H320="Recup",#REF!,IF(H320="CP journée",#REF!,IF(H320="Enceinte",#REF!,IF(H320="temps partiel",#REF!,IF(H320="Sans solde",#REF!,IF(H320="Arrêt",#REF!,IF(H320="CP matin",#REF!,IF(H320="Déplacement",#REF!,IF(H320="CP Après-midi",#REF!,IF(H320="Férié",#REF!,IF(H320="Maternité",#REF!,0))))))))))))</f>
        <v>#REF!</v>
      </c>
      <c r="J320" s="145" t="e">
        <f>IF(H320="Demi CP",I320,IF(AND(H320="Déplacement",N320="Arrivée Chine",B320&gt;=#REF!,B320&lt;=#REF!),(D320-C320)+(F320-E320)-#REF!,IF(AND(H320="Déplacement",N320="Arrivée Chine",B320&gt;#REF!,B320&lt;#REF!),(D320-C320)+(F320-E320)-#REF!,IF(AND(H320="Déplacement",N320="Arrivée Chine",B320&gt;#REF!),(D320-C320)+(F320-E320)-#REF!,IF(AND(H320="Déplacement",((D320-C320)+(F320-E320))&lt;I320),I320,IF(AND(H320="Déplacement",N320="Arrivée Chine",B320&lt;#REF!),(D320-C320)+(F320-E320)-#REF!,IF(AND(H320="Déplacement",N320="Retour Chine",B320&gt;=#REF!,B320&lt;=#REF!),(D320-C320)+(F320-E320)+#REF!,IF(AND(H320="Déplacement",N320="Retour Chine",B320&gt;#REF!,B320&lt;#REF!),(D320-C320)+(F320-E320)+#REF!,IF(AND(H320="Déplacement",N320="Retour Chine",B320&gt;#REF!),(D320-C320)+(F320-E320)+#REF!,IF(AND(H320="Déplacement",((D320-C320)+(F320-E320))&lt;I320),I320,IF(AND(H320="Déplacement",N320="Retour Chine",B320&lt;#REF!),(D320-C320)+(F320-E320)+#REF!,(D320-C320)+(F320-E320))))))))))))</f>
        <v>#REF!</v>
      </c>
      <c r="K320" s="153" t="e">
        <f>IF(L320&gt;0,#REF!-L320,0)</f>
        <v>#REF!</v>
      </c>
      <c r="L320" s="154" t="e">
        <f>IF(OR(H320="Recup"),#REF!-J320,#REF!)</f>
        <v>#REF!</v>
      </c>
      <c r="M320" s="199"/>
      <c r="N320" s="200"/>
      <c r="O320" s="149" t="e">
        <f t="shared" si="26"/>
        <v>#REF!</v>
      </c>
      <c r="P320" s="150" t="str">
        <f t="shared" si="27"/>
        <v/>
      </c>
      <c r="Q320" s="361"/>
      <c r="R320" s="381"/>
      <c r="S320" s="201"/>
      <c r="T320" s="399"/>
      <c r="U320" s="386"/>
      <c r="V320" s="104">
        <v>0.5</v>
      </c>
      <c r="W320" s="98" t="e">
        <f>IF((Y319-43)&lt;0,0,(Y319-43))</f>
        <v>#REF!</v>
      </c>
      <c r="X320" s="105" t="s">
        <v>54</v>
      </c>
      <c r="Y320" s="106" t="e">
        <f>(Y319-Y318)-J324*24</f>
        <v>#REF!</v>
      </c>
      <c r="Z320" s="107" t="s">
        <v>55</v>
      </c>
      <c r="AA320" s="41"/>
      <c r="AB320" s="395"/>
      <c r="AC320" s="393"/>
    </row>
    <row r="321" spans="1:29" ht="15.75" hidden="1" thickBot="1" x14ac:dyDescent="0.3">
      <c r="A321" s="143" t="s">
        <v>56</v>
      </c>
      <c r="B321" s="144">
        <v>43398</v>
      </c>
      <c r="C321" s="195">
        <v>0.375</v>
      </c>
      <c r="D321" s="196">
        <v>0.54166666666666663</v>
      </c>
      <c r="E321" s="196">
        <v>0.58333333333333337</v>
      </c>
      <c r="F321" s="197">
        <v>0.70833333333333337</v>
      </c>
      <c r="G321" s="378"/>
      <c r="H321" s="202" t="s">
        <v>44</v>
      </c>
      <c r="I321" s="146" t="e">
        <f>IF(H321="Normal",#REF!,IF(H321="Recup",#REF!,IF(H321="CP journée",#REF!,IF(H321="Enceinte",#REF!,IF(H321="temps partiel",#REF!,IF(H321="Sans solde",#REF!,IF(H321="Arrêt",#REF!,IF(H321="CP matin",#REF!,IF(H321="Déplacement",#REF!,IF(H321="CP Après-midi",#REF!,IF(H321="Férié",#REF!,IF(H321="Maternité",#REF!,0))))))))))))</f>
        <v>#REF!</v>
      </c>
      <c r="J321" s="145" t="e">
        <f>IF(H321="Demi CP",I321,IF(AND(H321="Déplacement",N321="Arrivée Chine",B321&gt;=#REF!,B321&lt;=#REF!),(D321-C321)+(F321-E321)-#REF!,IF(AND(H321="Déplacement",N321="Arrivée Chine",B321&gt;#REF!,B321&lt;#REF!),(D321-C321)+(F321-E321)-#REF!,IF(AND(H321="Déplacement",N321="Arrivée Chine",B321&gt;#REF!),(D321-C321)+(F321-E321)-#REF!,IF(AND(H321="Déplacement",((D321-C321)+(F321-E321))&lt;I321),I321,IF(AND(H321="Déplacement",N321="Arrivée Chine",B321&lt;#REF!),(D321-C321)+(F321-E321)-#REF!,IF(AND(H321="Déplacement",N321="Retour Chine",B321&gt;=#REF!,B321&lt;=#REF!),(D321-C321)+(F321-E321)+#REF!,IF(AND(H321="Déplacement",N321="Retour Chine",B321&gt;#REF!,B321&lt;#REF!),(D321-C321)+(F321-E321)+#REF!,IF(AND(H321="Déplacement",N321="Retour Chine",B321&gt;#REF!),(D321-C321)+(F321-E321)+#REF!,IF(AND(H321="Déplacement",((D321-C321)+(F321-E321))&lt;I321),I321,IF(AND(H321="Déplacement",N321="Retour Chine",B321&lt;#REF!),(D321-C321)+(F321-E321)+#REF!,(D321-C321)+(F321-E321))))))))))))</f>
        <v>#REF!</v>
      </c>
      <c r="K321" s="156" t="e">
        <f>IF(L321&gt;0,#REF!-L321,0)</f>
        <v>#REF!</v>
      </c>
      <c r="L321" s="157" t="e">
        <f>IF(OR(H321="Recup"),#REF!-J321,#REF!)</f>
        <v>#REF!</v>
      </c>
      <c r="M321" s="199"/>
      <c r="N321" s="200"/>
      <c r="O321" s="149" t="e">
        <f t="shared" si="26"/>
        <v>#REF!</v>
      </c>
      <c r="P321" s="150" t="str">
        <f t="shared" si="27"/>
        <v/>
      </c>
      <c r="Q321" s="361"/>
      <c r="R321" s="381"/>
      <c r="S321" s="201"/>
      <c r="T321" s="399"/>
      <c r="U321" s="386"/>
      <c r="V321" s="110">
        <v>1</v>
      </c>
      <c r="W321" s="98" t="e">
        <f>IF(M324="",J324*24,0)</f>
        <v>#REF!</v>
      </c>
      <c r="X321" s="111" t="s">
        <v>57</v>
      </c>
      <c r="Y321" s="112">
        <f>COUNTIF(H318:H322,"Arrêt")</f>
        <v>0</v>
      </c>
      <c r="Z321" s="107">
        <f>COUNTIF(H318:H322,"Férié")</f>
        <v>0</v>
      </c>
      <c r="AA321" s="41"/>
      <c r="AB321" s="41"/>
      <c r="AC321" s="41"/>
    </row>
    <row r="322" spans="1:29" ht="15.75" hidden="1" thickBot="1" x14ac:dyDescent="0.3">
      <c r="A322" s="143" t="s">
        <v>58</v>
      </c>
      <c r="B322" s="144">
        <v>43399</v>
      </c>
      <c r="C322" s="195">
        <v>0.375</v>
      </c>
      <c r="D322" s="196">
        <v>0.54166666666666663</v>
      </c>
      <c r="E322" s="196">
        <v>0.58333333333333337</v>
      </c>
      <c r="F322" s="197">
        <v>0.70833333333333337</v>
      </c>
      <c r="G322" s="378"/>
      <c r="H322" s="198" t="s">
        <v>44</v>
      </c>
      <c r="I322" s="146" t="e">
        <f>IF(H322="Normal",#REF!,IF(H322="Recup",#REF!,IF(H322="CP journée",#REF!,IF(H322="Enceinte",#REF!,IF(H322="temps partiel",#REF!,IF(H322="Sans solde",#REF!,IF(H322="Arrêt",#REF!,IF(H322="CP matin",#REF!,IF(H322="Déplacement",#REF!,IF(H322="CP Après-midi",#REF!,IF(H322="Férié",#REF!,IF(H322="Maternité",#REF!,0))))))))))))</f>
        <v>#REF!</v>
      </c>
      <c r="J322" s="145" t="e">
        <f>IF(H322="Demi CP",I322,IF(AND(H322="Déplacement",N322="Arrivée Chine",B322&gt;=#REF!,B322&lt;=#REF!),(D322-C322)+(F322-E322)-#REF!,IF(AND(H322="Déplacement",N322="Arrivée Chine",B322&gt;#REF!,B322&lt;#REF!),(D322-C322)+(F322-E322)-#REF!,IF(AND(H322="Déplacement",N322="Arrivée Chine",B322&gt;#REF!),(D322-C322)+(F322-E322)-#REF!,IF(AND(H322="Déplacement",((D322-C322)+(F322-E322))&lt;I322),I322,IF(AND(H322="Déplacement",N322="Arrivée Chine",B322&lt;#REF!),(D322-C322)+(F322-E322)-#REF!,IF(AND(H322="Déplacement",N322="Retour Chine",B322&gt;=#REF!,B322&lt;=#REF!),(D322-C322)+(F322-E322)+#REF!,IF(AND(H322="Déplacement",N322="Retour Chine",B322&gt;#REF!,B322&lt;#REF!),(D322-C322)+(F322-E322)+#REF!,IF(AND(H322="Déplacement",N322="Retour Chine",B322&gt;#REF!),(D322-C322)+(F322-E322)+#REF!,IF(AND(H322="Déplacement",((D322-C322)+(F322-E322))&lt;I322),I322,IF(AND(H322="Déplacement",N322="Retour Chine",B322&lt;#REF!),(D322-C322)+(F322-E322)+#REF!,(D322-C322)+(F322-E322))))))))))))</f>
        <v>#REF!</v>
      </c>
      <c r="K322" s="153" t="e">
        <f>IF(L322&gt;0,#REF!-L322,0)</f>
        <v>#REF!</v>
      </c>
      <c r="L322" s="154" t="e">
        <f>IF(OR(H322="Recup"),#REF!-J322,#REF!)</f>
        <v>#REF!</v>
      </c>
      <c r="M322" s="199"/>
      <c r="N322" s="200"/>
      <c r="O322" s="149" t="e">
        <f t="shared" si="26"/>
        <v>#REF!</v>
      </c>
      <c r="P322" s="150" t="str">
        <f t="shared" si="27"/>
        <v/>
      </c>
      <c r="Q322" s="361"/>
      <c r="R322" s="381"/>
      <c r="S322" s="201"/>
      <c r="T322" s="399"/>
      <c r="U322" s="386"/>
      <c r="V322" s="113" t="s">
        <v>3</v>
      </c>
      <c r="W322" s="114" t="e">
        <f>IF(G318="Enceinte",(SUM(L318:L322))-COUNTIF(H318:H322,"Recup")*#REF!,SUM(L318:L322))</f>
        <v>#REF!</v>
      </c>
      <c r="X322" s="115" t="s">
        <v>59</v>
      </c>
      <c r="Y322" s="116">
        <f>COUNTIF(H318:H322,"sans solde")</f>
        <v>0</v>
      </c>
      <c r="Z322" s="328" t="s">
        <v>148</v>
      </c>
      <c r="AA322" s="41"/>
      <c r="AB322" s="41"/>
      <c r="AC322" s="41"/>
    </row>
    <row r="323" spans="1:29" ht="15.75" hidden="1" thickBot="1" x14ac:dyDescent="0.3">
      <c r="A323" s="143" t="s">
        <v>60</v>
      </c>
      <c r="B323" s="144">
        <v>43400</v>
      </c>
      <c r="C323" s="203"/>
      <c r="D323" s="204"/>
      <c r="E323" s="204"/>
      <c r="F323" s="205"/>
      <c r="G323" s="378"/>
      <c r="H323" s="206"/>
      <c r="I323" s="146">
        <f>IF(H323="Normal",#REF!,IF(H323="Recup",#REF!,IF(H323="CP journée",#REF!,IF(H323="Enceinte",#REF!,IF(H323="temps partiel",#REF!,IF(H323="Sans solde",#REF!,IF(H323="Arrêt",#REF!,IF(H323="CP matin",#REF!,IF(H323="Déplacement",#REF!,IF(H323="CP Après-midi",#REF!,IF(H323="Férié",#REF!,IF(H323="Maternité",#REF!,0))))))))))))</f>
        <v>0</v>
      </c>
      <c r="J323" s="145" t="e">
        <f>IF(H323="Demi CP",I323,IF(AND(H323="Déplacement",N323="Arrivée Chine",B323&gt;=#REF!,B323&lt;=#REF!),(D323-C323)+(F323-E323)-#REF!,IF(AND(H323="Déplacement",N323="Arrivée Chine",B323&gt;#REF!,B323&lt;#REF!),(D323-C323)+(F323-E323)-#REF!,IF(AND(H323="Déplacement",N323="Arrivée Chine",B323&gt;#REF!),(D323-C323)+(F323-E323)-#REF!,IF(AND(H323="Déplacement",((D323-C323)+(F323-E323))&lt;I323),I323,IF(AND(H323="Déplacement",N323="Arrivée Chine",B323&lt;#REF!),(D323-C323)+(F323-E323)-#REF!,IF(AND(H323="Déplacement",N323="Retour Chine",B323&gt;=#REF!,B323&lt;=#REF!),(D323-C323)+(F323-E323)+#REF!,IF(AND(H323="Déplacement",N323="Retour Chine",B323&gt;#REF!,B323&lt;#REF!),(D323-C323)+(F323-E323)+#REF!,IF(AND(H323="Déplacement",N323="Retour Chine",B323&gt;#REF!),(D323-C323)+(F323-E323)+#REF!,IF(AND(H323="Déplacement",((D323-C323)+(F323-E323))&lt;I323),I323,IF(AND(H323="Déplacement",N323="Retour Chine",B323&lt;#REF!),(D323-C323)+(F323-E323)+#REF!,(D323-C323)+(F323-E323))))))))))))</f>
        <v>#REF!</v>
      </c>
      <c r="K323" s="161" t="e">
        <f>IF(L323&gt;0,#REF!-L323,0)</f>
        <v>#REF!</v>
      </c>
      <c r="L323" s="162" t="e">
        <f>IF(OR(H323="Recup"),#REF!-J323,#REF!)</f>
        <v>#REF!</v>
      </c>
      <c r="M323" s="199"/>
      <c r="N323" s="200"/>
      <c r="O323" s="149" t="e">
        <f t="shared" si="26"/>
        <v>#REF!</v>
      </c>
      <c r="P323" s="150" t="str">
        <f t="shared" si="27"/>
        <v/>
      </c>
      <c r="Q323" s="361"/>
      <c r="R323" s="381"/>
      <c r="S323" s="201"/>
      <c r="T323" s="399"/>
      <c r="U323" s="386"/>
      <c r="V323" s="119" t="s">
        <v>61</v>
      </c>
      <c r="W323" s="120" t="e">
        <f>IF(AND(G318="Temps partiel",Y320&gt;0),Y320-W324-W320-W321,0)</f>
        <v>#REF!</v>
      </c>
      <c r="X323" s="121" t="s">
        <v>62</v>
      </c>
      <c r="Y323" s="122">
        <f>COUNTIF(H318:H322,"CP journée")+(COUNTIF(H318:H322,"CP matin"))/2+(COUNTIF(H318:H322,"CP Après-midi"))/2</f>
        <v>0</v>
      </c>
      <c r="Z323" s="329"/>
      <c r="AA323" s="41"/>
      <c r="AB323" s="41"/>
      <c r="AC323" s="41"/>
    </row>
    <row r="324" spans="1:29" ht="15.75" hidden="1" thickBot="1" x14ac:dyDescent="0.3">
      <c r="A324" s="164" t="s">
        <v>64</v>
      </c>
      <c r="B324" s="165">
        <v>43401</v>
      </c>
      <c r="C324" s="207"/>
      <c r="D324" s="208"/>
      <c r="E324" s="208"/>
      <c r="F324" s="209"/>
      <c r="G324" s="379"/>
      <c r="H324" s="210"/>
      <c r="I324" s="166">
        <f>IF(H324="Normal",#REF!,IF(H324="Recup",#REF!,IF(H324="CP journée",#REF!,IF(H324="Enceinte",#REF!,IF(H324="temps partiel",#REF!,IF(H324="Sans solde",#REF!,IF(H324="Arrêt",#REF!,IF(H324="CP matin",#REF!,IF(H324="Déplacement",#REF!,IF(H324="CP Après-midi",#REF!,IF(H324="Férié",#REF!,IF(H324="Maternité",#REF!,0))))))))))))</f>
        <v>0</v>
      </c>
      <c r="J324" s="167" t="e">
        <f>IF(H324="Demi CP",I324,IF(AND(H324="Déplacement",N324="Arrivée Chine",B324&gt;=#REF!,B324&lt;=#REF!),(D324-C324)+(F324-E324)-#REF!,IF(AND(H324="Déplacement",N324="Arrivée Chine",B324&gt;#REF!,B324&lt;#REF!),(D324-C324)+(F324-E324)-#REF!,IF(AND(H324="Déplacement",N324="Arrivée Chine",B324&gt;#REF!),(D324-C324)+(F324-E324)-#REF!,IF(AND(H324="Déplacement",((D324-C324)+(F324-E324))&lt;I324),I324,IF(AND(H324="Déplacement",N324="Arrivée Chine",B324&lt;#REF!),(D324-C324)+(F324-E324)-#REF!,IF(AND(H324="Déplacement",N324="Retour Chine",B324&gt;=#REF!,B324&lt;=#REF!),(D324-C324)+(F324-E324)+#REF!,IF(AND(H324="Déplacement",N324="Retour Chine",B324&gt;#REF!,B324&lt;#REF!),(D324-C324)+(F324-E324)+#REF!,IF(AND(H324="Déplacement",N324="Retour Chine",B324&gt;#REF!),(D324-C324)+(F324-E324)+#REF!,IF(AND(H324="Déplacement",((D324-C324)+(F324-E324))&lt;I324),I324,IF(AND(H324="Déplacement",N324="Retour Chine",B324&lt;#REF!),(D324-C324)+(F324-E324)+#REF!,(D324-C324)+(F324-E324))))))))))))</f>
        <v>#REF!</v>
      </c>
      <c r="K324" s="168" t="e">
        <f>IF(L324&gt;0,#REF!-L324,0)</f>
        <v>#REF!</v>
      </c>
      <c r="L324" s="169" t="e">
        <f>IF(OR(H324="Recup"),#REF!-J324,#REF!)</f>
        <v>#REF!</v>
      </c>
      <c r="M324" s="211"/>
      <c r="N324" s="212"/>
      <c r="O324" s="170" t="e">
        <f t="shared" si="26"/>
        <v>#REF!</v>
      </c>
      <c r="P324" s="171" t="str">
        <f t="shared" si="27"/>
        <v/>
      </c>
      <c r="Q324" s="362"/>
      <c r="R324" s="382"/>
      <c r="S324" s="213"/>
      <c r="T324" s="399"/>
      <c r="U324" s="387"/>
      <c r="V324" s="129" t="s">
        <v>65</v>
      </c>
      <c r="W324" s="130" t="e">
        <f>IF(AND(G318="Temps partiel",Y320&gt;3),Y320-3-W320-W321,0)</f>
        <v>#REF!</v>
      </c>
      <c r="X324" s="131" t="s">
        <v>66</v>
      </c>
      <c r="Y324" s="132" t="e">
        <f>W318+(W319*1.25)+(W320*1.5)+(W321*2)+(W323*1.1)+(W324*1.25)</f>
        <v>#REF!</v>
      </c>
      <c r="Z324" s="294" t="e">
        <f>IF(SUM(J318:J324)*24-SUM(I318:I324)*24&lt;0,(SUM(J318:J324)*24-SUM(I318:I324)*24),0)</f>
        <v>#REF!</v>
      </c>
      <c r="AA324" s="41"/>
      <c r="AB324" s="41"/>
      <c r="AC324" s="41"/>
    </row>
    <row r="325" spans="1:29" ht="45.75" hidden="1" thickBot="1" x14ac:dyDescent="0.3">
      <c r="A325" s="133" t="s">
        <v>43</v>
      </c>
      <c r="B325" s="134">
        <v>43402</v>
      </c>
      <c r="C325" s="195">
        <v>0.375</v>
      </c>
      <c r="D325" s="196">
        <v>0.54166666666666663</v>
      </c>
      <c r="E325" s="196">
        <v>0.58333333333333337</v>
      </c>
      <c r="F325" s="197">
        <v>0.70833333333333337</v>
      </c>
      <c r="G325" s="377"/>
      <c r="H325" s="191" t="s">
        <v>44</v>
      </c>
      <c r="I325" s="136" t="e">
        <f>IF(H325="Normal",#REF!,IF(H325="Recup",#REF!,IF(H325="CP journée",#REF!,IF(H325="Enceinte",#REF!,IF(H325="temps partiel",#REF!,IF(H325="Sans solde",#REF!,IF(H325="Arrêt",#REF!,IF(H325="CP matin",#REF!,IF(H325="Déplacement",#REF!,IF(H325="CP Après-midi",#REF!,IF(H325="Férié",#REF!,IF(H325="Maternité",#REF!,0))))))))))))</f>
        <v>#REF!</v>
      </c>
      <c r="J325" s="135" t="e">
        <f>IF(H325="Demi CP",I325,IF(AND(H325="Déplacement",N325="Arrivée Chine",B325&gt;=#REF!,B325&lt;=#REF!),(D325-C325)+(F325-E325)-#REF!,IF(AND(H325="Déplacement",N325="Arrivée Chine",B325&gt;#REF!,B325&lt;#REF!),(D325-C325)+(F325-E325)-#REF!,IF(AND(H325="Déplacement",N325="Arrivée Chine",B325&gt;#REF!),(D325-C325)+(F325-E325)-#REF!,IF(AND(H325="Déplacement",((D325-C325)+(F325-E325))&lt;I325),I325,IF(AND(H325="Déplacement",N325="Arrivée Chine",B325&lt;#REF!),(D325-C325)+(F325-E325)-#REF!,IF(AND(H325="Déplacement",N325="Retour Chine",B325&gt;=#REF!,B325&lt;=#REF!),(D325-C325)+(F325-E325)+#REF!,IF(AND(H325="Déplacement",N325="Retour Chine",B325&gt;#REF!,B325&lt;#REF!),(D325-C325)+(F325-E325)+#REF!,IF(AND(H325="Déplacement",N325="Retour Chine",B325&gt;#REF!),(D325-C325)+(F325-E325)+#REF!,IF(AND(H325="Déplacement",((D325-C325)+(F325-E325))&lt;I325),I325,IF(AND(H325="Déplacement",N325="Retour Chine",B325&lt;#REF!),(D325-C325)+(F325-E325)+#REF!,(D325-C325)+(F325-E325))))))))))))</f>
        <v>#REF!</v>
      </c>
      <c r="K325" s="137" t="e">
        <f>IF(L325&gt;0,#REF!-L325,0)</f>
        <v>#REF!</v>
      </c>
      <c r="L325" s="138" t="e">
        <f>IF(OR(H325="Recup"),#REF!-J325,#REF!)</f>
        <v>#REF!</v>
      </c>
      <c r="M325" s="192"/>
      <c r="N325" s="193"/>
      <c r="O325" s="139" t="e">
        <f t="shared" si="26"/>
        <v>#REF!</v>
      </c>
      <c r="P325" s="140" t="str">
        <f t="shared" si="27"/>
        <v/>
      </c>
      <c r="Q325" s="391" t="s">
        <v>45</v>
      </c>
      <c r="R325" s="380" t="s">
        <v>46</v>
      </c>
      <c r="S325" s="194"/>
      <c r="T325" s="398" t="s">
        <v>128</v>
      </c>
      <c r="U325" s="385" t="s">
        <v>129</v>
      </c>
      <c r="V325" s="86" t="s">
        <v>49</v>
      </c>
      <c r="W325" s="87" t="e">
        <f>IF(AND(G325="",(Y327)&gt;0),Y327-W326-W327,IF(AND(G325="Enceinte",(Y327)&gt;0),Y327-W326-W327,0))</f>
        <v>#REF!</v>
      </c>
      <c r="X325" s="88" t="s">
        <v>34</v>
      </c>
      <c r="Y325" s="89" t="e">
        <f>(SUM(I325:I329)*24+SUM(K325:K329)*24)</f>
        <v>#REF!</v>
      </c>
      <c r="Z325" s="90" t="s">
        <v>50</v>
      </c>
      <c r="AA325" s="41"/>
      <c r="AB325" s="41"/>
      <c r="AC325" s="41"/>
    </row>
    <row r="326" spans="1:29" ht="15.75" hidden="1" thickBot="1" x14ac:dyDescent="0.3">
      <c r="A326" s="143" t="s">
        <v>51</v>
      </c>
      <c r="B326" s="144">
        <v>43403</v>
      </c>
      <c r="C326" s="195">
        <v>0.375</v>
      </c>
      <c r="D326" s="196">
        <v>0.54166666666666663</v>
      </c>
      <c r="E326" s="196">
        <v>0.58333333333333337</v>
      </c>
      <c r="F326" s="197">
        <v>0.70833333333333337</v>
      </c>
      <c r="G326" s="378"/>
      <c r="H326" s="198" t="s">
        <v>44</v>
      </c>
      <c r="I326" s="146" t="e">
        <f>IF(H326="Normal",#REF!,IF(H326="Recup",#REF!,IF(H326="CP journée",#REF!,IF(H326="Enceinte",#REF!,IF(H326="temps partiel",#REF!,IF(H326="Sans solde",#REF!,IF(H326="Arrêt",#REF!,IF(H326="CP matin",#REF!,IF(H326="Déplacement",#REF!,IF(H326="CP Après-midi",#REF!,IF(H326="Férié",#REF!,IF(H326="Maternité",#REF!,0))))))))))))</f>
        <v>#REF!</v>
      </c>
      <c r="J326" s="145" t="e">
        <f>IF(H326="Demi CP",I326,IF(AND(H326="Déplacement",N326="Arrivée Chine",B326&gt;=#REF!,B326&lt;=#REF!),(D326-C326)+(F326-E326)-#REF!,IF(AND(H326="Déplacement",N326="Arrivée Chine",B326&gt;#REF!,B326&lt;#REF!),(D326-C326)+(F326-E326)-#REF!,IF(AND(H326="Déplacement",N326="Arrivée Chine",B326&gt;#REF!),(D326-C326)+(F326-E326)-#REF!,IF(AND(H326="Déplacement",((D326-C326)+(F326-E326))&lt;I326),I326,IF(AND(H326="Déplacement",N326="Arrivée Chine",B326&lt;#REF!),(D326-C326)+(F326-E326)-#REF!,IF(AND(H326="Déplacement",N326="Retour Chine",B326&gt;=#REF!,B326&lt;=#REF!),(D326-C326)+(F326-E326)+#REF!,IF(AND(H326="Déplacement",N326="Retour Chine",B326&gt;#REF!,B326&lt;#REF!),(D326-C326)+(F326-E326)+#REF!,IF(AND(H326="Déplacement",N326="Retour Chine",B326&gt;#REF!),(D326-C326)+(F326-E326)+#REF!,IF(AND(H326="Déplacement",((D326-C326)+(F326-E326))&lt;I326),I326,IF(AND(H326="Déplacement",N326="Retour Chine",B326&lt;#REF!),(D326-C326)+(F326-E326)+#REF!,(D326-C326)+(F326-E326))))))))))))</f>
        <v>#REF!</v>
      </c>
      <c r="K326" s="147" t="e">
        <f>IF(L326&gt;0,#REF!-L326,0)</f>
        <v>#REF!</v>
      </c>
      <c r="L326" s="148" t="e">
        <f>IF(OR(H326="Recup"),#REF!-J326,#REF!)</f>
        <v>#REF!</v>
      </c>
      <c r="M326" s="199"/>
      <c r="N326" s="200"/>
      <c r="O326" s="149" t="e">
        <f t="shared" si="26"/>
        <v>#REF!</v>
      </c>
      <c r="P326" s="150" t="str">
        <f t="shared" si="27"/>
        <v/>
      </c>
      <c r="Q326" s="361"/>
      <c r="R326" s="381"/>
      <c r="S326" s="201"/>
      <c r="T326" s="399"/>
      <c r="U326" s="386"/>
      <c r="V326" s="97" t="s">
        <v>52</v>
      </c>
      <c r="W326" s="98" t="e">
        <f>IF(AND(G325="",(Y326-35)&gt;0),(Y326-35-W327-W328),IF(AND(G325="Enceinte",(Y326-35)&gt;0),(Y326-35-W327-W328),0))</f>
        <v>#REF!</v>
      </c>
      <c r="X326" s="99" t="s">
        <v>35</v>
      </c>
      <c r="Y326" s="100" t="e">
        <f>(SUM(J325:J331))*24-(SUM(O325:O331))*24</f>
        <v>#REF!</v>
      </c>
      <c r="Z326" s="101">
        <f>SUM(P325:P331)</f>
        <v>0</v>
      </c>
      <c r="AA326" s="41"/>
      <c r="AB326" s="41"/>
      <c r="AC326" s="41"/>
    </row>
    <row r="327" spans="1:29" ht="15.75" hidden="1" thickBot="1" x14ac:dyDescent="0.3">
      <c r="A327" s="143" t="s">
        <v>53</v>
      </c>
      <c r="B327" s="144">
        <v>43404</v>
      </c>
      <c r="C327" s="195">
        <v>0.375</v>
      </c>
      <c r="D327" s="196">
        <v>0.54166666666666663</v>
      </c>
      <c r="E327" s="196">
        <v>0.58333333333333337</v>
      </c>
      <c r="F327" s="197">
        <v>0.70833333333333337</v>
      </c>
      <c r="G327" s="378"/>
      <c r="H327" s="198" t="s">
        <v>44</v>
      </c>
      <c r="I327" s="146" t="e">
        <f>IF(H327="Normal",#REF!,IF(H327="Recup",#REF!,IF(H327="CP journée",#REF!,IF(H327="Enceinte",#REF!,IF(H327="temps partiel",#REF!,IF(H327="Sans solde",#REF!,IF(H327="Arrêt",#REF!,IF(H327="CP matin",#REF!,IF(H327="Déplacement",#REF!,IF(H327="CP Après-midi",#REF!,IF(H327="Férié",#REF!,IF(H327="Maternité",#REF!,0))))))))))))</f>
        <v>#REF!</v>
      </c>
      <c r="J327" s="145" t="e">
        <f>IF(H327="Demi CP",I327,IF(AND(H327="Déplacement",N327="Arrivée Chine",B327&gt;=#REF!,B327&lt;=#REF!),(D327-C327)+(F327-E327)-#REF!,IF(AND(H327="Déplacement",N327="Arrivée Chine",B327&gt;#REF!,B327&lt;#REF!),(D327-C327)+(F327-E327)-#REF!,IF(AND(H327="Déplacement",N327="Arrivée Chine",B327&gt;#REF!),(D327-C327)+(F327-E327)-#REF!,IF(AND(H327="Déplacement",((D327-C327)+(F327-E327))&lt;I327),I327,IF(AND(H327="Déplacement",N327="Arrivée Chine",B327&lt;#REF!),(D327-C327)+(F327-E327)-#REF!,IF(AND(H327="Déplacement",N327="Retour Chine",B327&gt;=#REF!,B327&lt;=#REF!),(D327-C327)+(F327-E327)+#REF!,IF(AND(H327="Déplacement",N327="Retour Chine",B327&gt;#REF!,B327&lt;#REF!),(D327-C327)+(F327-E327)+#REF!,IF(AND(H327="Déplacement",N327="Retour Chine",B327&gt;#REF!),(D327-C327)+(F327-E327)+#REF!,IF(AND(H327="Déplacement",((D327-C327)+(F327-E327))&lt;I327),I327,IF(AND(H327="Déplacement",N327="Retour Chine",B327&lt;#REF!),(D327-C327)+(F327-E327)+#REF!,(D327-C327)+(F327-E327))))))))))))</f>
        <v>#REF!</v>
      </c>
      <c r="K327" s="153" t="e">
        <f>IF(L327&gt;0,#REF!-L327,0)</f>
        <v>#REF!</v>
      </c>
      <c r="L327" s="154" t="e">
        <f>IF(OR(H327="Recup"),#REF!-J327,#REF!)</f>
        <v>#REF!</v>
      </c>
      <c r="M327" s="199"/>
      <c r="N327" s="200"/>
      <c r="O327" s="149" t="e">
        <f t="shared" si="26"/>
        <v>#REF!</v>
      </c>
      <c r="P327" s="150" t="str">
        <f t="shared" si="27"/>
        <v/>
      </c>
      <c r="Q327" s="361"/>
      <c r="R327" s="381"/>
      <c r="S327" s="201"/>
      <c r="T327" s="399"/>
      <c r="U327" s="386"/>
      <c r="V327" s="104">
        <v>0.5</v>
      </c>
      <c r="W327" s="98" t="e">
        <f>IF((Y326-43)&lt;0,0,(Y326-43))</f>
        <v>#REF!</v>
      </c>
      <c r="X327" s="105" t="s">
        <v>54</v>
      </c>
      <c r="Y327" s="106" t="e">
        <f>(Y326-Y325)-J331*24</f>
        <v>#REF!</v>
      </c>
      <c r="Z327" s="107" t="s">
        <v>55</v>
      </c>
      <c r="AA327" s="41"/>
      <c r="AB327" s="41"/>
      <c r="AC327" s="41"/>
    </row>
    <row r="328" spans="1:29" ht="15.75" thickBot="1" x14ac:dyDescent="0.3">
      <c r="A328" s="143" t="s">
        <v>56</v>
      </c>
      <c r="B328" s="144">
        <v>43405</v>
      </c>
      <c r="C328" s="195"/>
      <c r="D328" s="196"/>
      <c r="E328" s="196"/>
      <c r="F328" s="197"/>
      <c r="G328" s="378"/>
      <c r="H328" s="202" t="s">
        <v>150</v>
      </c>
      <c r="I328" s="146" t="e">
        <f>IF(H328="Normal",#REF!,IF(H328="Recup",#REF!,IF(H328="CP journée",#REF!,IF(H328="Enceinte",#REF!,IF(H328="temps partiel",#REF!,IF(H328="Sans solde",#REF!,IF(H328="Arrêt",#REF!,IF(H328="CP matin",#REF!,IF(H328="Déplacement",#REF!,IF(H328="CP Après-midi",#REF!,IF(H328="Férié",#REF!,IF(H328="Maternité",#REF!,0))))))))))))</f>
        <v>#REF!</v>
      </c>
      <c r="J328" s="145" t="e">
        <f>IF(H328="Demi CP",I328,IF(AND(H328="Déplacement",N328="Arrivée Chine",B328&gt;=#REF!,B328&lt;=#REF!),(D328-C328)+(F328-E328)-#REF!,IF(AND(H328="Déplacement",N328="Arrivée Chine",B328&gt;#REF!,B328&lt;#REF!),(D328-C328)+(F328-E328)-#REF!,IF(AND(H328="Déplacement",N328="Arrivée Chine",B328&gt;#REF!),(D328-C328)+(F328-E328)-#REF!,IF(AND(H328="Déplacement",((D328-C328)+(F328-E328))&lt;I328),I328,IF(AND(H328="Déplacement",N328="Arrivée Chine",B328&lt;#REF!),(D328-C328)+(F328-E328)-#REF!,IF(AND(H328="Déplacement",N328="Retour Chine",B328&gt;=#REF!,B328&lt;=#REF!),(D328-C328)+(F328-E328)+#REF!,IF(AND(H328="Déplacement",N328="Retour Chine",B328&gt;#REF!,B328&lt;#REF!),(D328-C328)+(F328-E328)+#REF!,IF(AND(H328="Déplacement",N328="Retour Chine",B328&gt;#REF!),(D328-C328)+(F328-E328)+#REF!,IF(AND(H328="Déplacement",((D328-C328)+(F328-E328))&lt;I328),I328,IF(AND(H328="Déplacement",N328="Retour Chine",B328&lt;#REF!),(D328-C328)+(F328-E328)+#REF!,(D328-C328)+(F328-E328))))))))))))</f>
        <v>#REF!</v>
      </c>
      <c r="K328" s="156" t="e">
        <f>IF(L328&gt;0,#REF!-L328,0)</f>
        <v>#REF!</v>
      </c>
      <c r="L328" s="157" t="e">
        <f>IF(OR(H328="Recup"),#REF!-J328,#REF!)</f>
        <v>#REF!</v>
      </c>
      <c r="M328" s="199"/>
      <c r="N328" s="200"/>
      <c r="O328" s="149" t="e">
        <f t="shared" si="26"/>
        <v>#REF!</v>
      </c>
      <c r="P328" s="150" t="str">
        <f t="shared" si="27"/>
        <v/>
      </c>
      <c r="Q328" s="361"/>
      <c r="R328" s="381"/>
      <c r="S328" s="201"/>
      <c r="T328" s="399"/>
      <c r="U328" s="386"/>
      <c r="V328" s="110">
        <v>1</v>
      </c>
      <c r="W328" s="98" t="e">
        <f>IF(M331="",J331*24,0)</f>
        <v>#REF!</v>
      </c>
      <c r="X328" s="111" t="s">
        <v>57</v>
      </c>
      <c r="Y328" s="112">
        <f>COUNTIF(H325:H329,"Arrêt")</f>
        <v>0</v>
      </c>
      <c r="Z328" s="107">
        <f>COUNTIF(H325:H329,"Férié")</f>
        <v>1</v>
      </c>
      <c r="AA328" s="41"/>
      <c r="AB328" s="41"/>
      <c r="AC328" s="41"/>
    </row>
    <row r="329" spans="1:29" ht="15.75" thickBot="1" x14ac:dyDescent="0.3">
      <c r="A329" s="143" t="s">
        <v>58</v>
      </c>
      <c r="B329" s="144">
        <v>43406</v>
      </c>
      <c r="C329" s="195">
        <v>0.375</v>
      </c>
      <c r="D329" s="196">
        <v>0.54166666666666663</v>
      </c>
      <c r="E329" s="196">
        <v>0.58333333333333337</v>
      </c>
      <c r="F329" s="197">
        <v>0.70833333333333337</v>
      </c>
      <c r="G329" s="378"/>
      <c r="H329" s="198" t="s">
        <v>44</v>
      </c>
      <c r="I329" s="146" t="e">
        <f>IF(H329="Normal",#REF!,IF(H329="Recup",#REF!,IF(H329="CP journée",#REF!,IF(H329="Enceinte",#REF!,IF(H329="temps partiel",#REF!,IF(H329="Sans solde",#REF!,IF(H329="Arrêt",#REF!,IF(H329="CP matin",#REF!,IF(H329="Déplacement",#REF!,IF(H329="CP Après-midi",#REF!,IF(H329="Férié",#REF!,IF(H329="Maternité",#REF!,0))))))))))))</f>
        <v>#REF!</v>
      </c>
      <c r="J329" s="145" t="e">
        <f>IF(H329="Demi CP",I329,IF(AND(H329="Déplacement",N329="Arrivée Chine",B329&gt;=#REF!,B329&lt;=#REF!),(D329-C329)+(F329-E329)-#REF!,IF(AND(H329="Déplacement",N329="Arrivée Chine",B329&gt;#REF!,B329&lt;#REF!),(D329-C329)+(F329-E329)-#REF!,IF(AND(H329="Déplacement",N329="Arrivée Chine",B329&gt;#REF!),(D329-C329)+(F329-E329)-#REF!,IF(AND(H329="Déplacement",((D329-C329)+(F329-E329))&lt;I329),I329,IF(AND(H329="Déplacement",N329="Arrivée Chine",B329&lt;#REF!),(D329-C329)+(F329-E329)-#REF!,IF(AND(H329="Déplacement",N329="Retour Chine",B329&gt;=#REF!,B329&lt;=#REF!),(D329-C329)+(F329-E329)+#REF!,IF(AND(H329="Déplacement",N329="Retour Chine",B329&gt;#REF!,B329&lt;#REF!),(D329-C329)+(F329-E329)+#REF!,IF(AND(H329="Déplacement",N329="Retour Chine",B329&gt;#REF!),(D329-C329)+(F329-E329)+#REF!,IF(AND(H329="Déplacement",((D329-C329)+(F329-E329))&lt;I329),I329,IF(AND(H329="Déplacement",N329="Retour Chine",B329&lt;#REF!),(D329-C329)+(F329-E329)+#REF!,(D329-C329)+(F329-E329))))))))))))</f>
        <v>#REF!</v>
      </c>
      <c r="K329" s="153" t="e">
        <f>IF(L329&gt;0,#REF!-L329,0)</f>
        <v>#REF!</v>
      </c>
      <c r="L329" s="154" t="e">
        <f>IF(OR(H329="Recup"),#REF!-J329,#REF!)</f>
        <v>#REF!</v>
      </c>
      <c r="M329" s="199"/>
      <c r="N329" s="200"/>
      <c r="O329" s="149" t="e">
        <f t="shared" si="26"/>
        <v>#REF!</v>
      </c>
      <c r="P329" s="150" t="str">
        <f t="shared" si="27"/>
        <v/>
      </c>
      <c r="Q329" s="361"/>
      <c r="R329" s="381"/>
      <c r="S329" s="201"/>
      <c r="T329" s="399"/>
      <c r="U329" s="386"/>
      <c r="V329" s="113" t="s">
        <v>3</v>
      </c>
      <c r="W329" s="114" t="e">
        <f>IF(G325="Enceinte",(SUM(L325:L329))-COUNTIF(H325:H329,"Recup")*#REF!,SUM(L325:L329))</f>
        <v>#REF!</v>
      </c>
      <c r="X329" s="115" t="s">
        <v>59</v>
      </c>
      <c r="Y329" s="116">
        <f>COUNTIF(H325:H329,"sans solde")</f>
        <v>0</v>
      </c>
      <c r="Z329" s="328" t="s">
        <v>148</v>
      </c>
      <c r="AA329" s="41"/>
      <c r="AB329" s="41"/>
      <c r="AC329" s="41"/>
    </row>
    <row r="330" spans="1:29" x14ac:dyDescent="0.25">
      <c r="A330" s="143" t="s">
        <v>60</v>
      </c>
      <c r="B330" s="144">
        <v>43407</v>
      </c>
      <c r="C330" s="203"/>
      <c r="D330" s="204"/>
      <c r="E330" s="204"/>
      <c r="F330" s="205"/>
      <c r="G330" s="378"/>
      <c r="H330" s="206"/>
      <c r="I330" s="146">
        <f>IF(H330="Normal",#REF!,IF(H330="Recup",#REF!,IF(H330="CP journée",#REF!,IF(H330="Enceinte",#REF!,IF(H330="temps partiel",#REF!,IF(H330="Sans solde",#REF!,IF(H330="Arrêt",#REF!,IF(H330="CP matin",#REF!,IF(H330="Déplacement",#REF!,IF(H330="CP Après-midi",#REF!,IF(H330="Férié",#REF!,IF(H330="Maternité",#REF!,0))))))))))))</f>
        <v>0</v>
      </c>
      <c r="J330" s="145" t="e">
        <f>IF(H330="Demi CP",I330,IF(AND(H330="Déplacement",N330="Arrivée Chine",B330&gt;=#REF!,B330&lt;=#REF!),(D330-C330)+(F330-E330)-#REF!,IF(AND(H330="Déplacement",N330="Arrivée Chine",B330&gt;#REF!,B330&lt;#REF!),(D330-C330)+(F330-E330)-#REF!,IF(AND(H330="Déplacement",N330="Arrivée Chine",B330&gt;#REF!),(D330-C330)+(F330-E330)-#REF!,IF(AND(H330="Déplacement",((D330-C330)+(F330-E330))&lt;I330),I330,IF(AND(H330="Déplacement",N330="Arrivée Chine",B330&lt;#REF!),(D330-C330)+(F330-E330)-#REF!,IF(AND(H330="Déplacement",N330="Retour Chine",B330&gt;=#REF!,B330&lt;=#REF!),(D330-C330)+(F330-E330)+#REF!,IF(AND(H330="Déplacement",N330="Retour Chine",B330&gt;#REF!,B330&lt;#REF!),(D330-C330)+(F330-E330)+#REF!,IF(AND(H330="Déplacement",N330="Retour Chine",B330&gt;#REF!),(D330-C330)+(F330-E330)+#REF!,IF(AND(H330="Déplacement",((D330-C330)+(F330-E330))&lt;I330),I330,IF(AND(H330="Déplacement",N330="Retour Chine",B330&lt;#REF!),(D330-C330)+(F330-E330)+#REF!,(D330-C330)+(F330-E330))))))))))))</f>
        <v>#REF!</v>
      </c>
      <c r="K330" s="161" t="e">
        <f>IF(L330&gt;0,#REF!-L330,0)</f>
        <v>#REF!</v>
      </c>
      <c r="L330" s="162" t="e">
        <f>IF(OR(H330="Recup"),#REF!-J330,#REF!)</f>
        <v>#REF!</v>
      </c>
      <c r="M330" s="199"/>
      <c r="N330" s="200"/>
      <c r="O330" s="149" t="e">
        <f t="shared" si="26"/>
        <v>#REF!</v>
      </c>
      <c r="P330" s="150" t="str">
        <f t="shared" si="27"/>
        <v/>
      </c>
      <c r="Q330" s="361"/>
      <c r="R330" s="381"/>
      <c r="S330" s="201"/>
      <c r="T330" s="399"/>
      <c r="U330" s="386"/>
      <c r="V330" s="119" t="s">
        <v>61</v>
      </c>
      <c r="W330" s="120" t="e">
        <f>IF(AND(G325="Temps partiel",Y327&gt;0),Y327-W331-W327-W328,0)</f>
        <v>#REF!</v>
      </c>
      <c r="X330" s="121" t="s">
        <v>62</v>
      </c>
      <c r="Y330" s="122">
        <f>COUNTIF(H325:H329,"CP journée")+(COUNTIF(H325:H329,"CP matin"))/2+(COUNTIF(H325:H329,"CP Après-midi"))/2</f>
        <v>0</v>
      </c>
      <c r="Z330" s="329"/>
      <c r="AA330" s="41"/>
      <c r="AB330" s="179" t="s">
        <v>128</v>
      </c>
      <c r="AC330" s="179" t="s">
        <v>130</v>
      </c>
    </row>
    <row r="331" spans="1:29" ht="15.75" thickBot="1" x14ac:dyDescent="0.3">
      <c r="A331" s="164" t="s">
        <v>64</v>
      </c>
      <c r="B331" s="165">
        <v>43408</v>
      </c>
      <c r="C331" s="207"/>
      <c r="D331" s="208"/>
      <c r="E331" s="208"/>
      <c r="F331" s="209"/>
      <c r="G331" s="379"/>
      <c r="H331" s="210"/>
      <c r="I331" s="166">
        <f>IF(H331="Normal",#REF!,IF(H331="Recup",#REF!,IF(H331="CP journée",#REF!,IF(H331="Enceinte",#REF!,IF(H331="temps partiel",#REF!,IF(H331="Sans solde",#REF!,IF(H331="Arrêt",#REF!,IF(H331="CP matin",#REF!,IF(H331="Déplacement",#REF!,IF(H331="CP Après-midi",#REF!,IF(H331="Férié",#REF!,IF(H331="Maternité",#REF!,0))))))))))))</f>
        <v>0</v>
      </c>
      <c r="J331" s="167" t="e">
        <f>IF(H331="Demi CP",I331,IF(AND(H331="Déplacement",N331="Arrivée Chine",B331&gt;=#REF!,B331&lt;=#REF!),(D331-C331)+(F331-E331)-#REF!,IF(AND(H331="Déplacement",N331="Arrivée Chine",B331&gt;#REF!,B331&lt;#REF!),(D331-C331)+(F331-E331)-#REF!,IF(AND(H331="Déplacement",N331="Arrivée Chine",B331&gt;#REF!),(D331-C331)+(F331-E331)-#REF!,IF(AND(H331="Déplacement",((D331-C331)+(F331-E331))&lt;I331),I331,IF(AND(H331="Déplacement",N331="Arrivée Chine",B331&lt;#REF!),(D331-C331)+(F331-E331)-#REF!,IF(AND(H331="Déplacement",N331="Retour Chine",B331&gt;=#REF!,B331&lt;=#REF!),(D331-C331)+(F331-E331)+#REF!,IF(AND(H331="Déplacement",N331="Retour Chine",B331&gt;#REF!,B331&lt;#REF!),(D331-C331)+(F331-E331)+#REF!,IF(AND(H331="Déplacement",N331="Retour Chine",B331&gt;#REF!),(D331-C331)+(F331-E331)+#REF!,IF(AND(H331="Déplacement",((D331-C331)+(F331-E331))&lt;I331),I331,IF(AND(H331="Déplacement",N331="Retour Chine",B331&lt;#REF!),(D331-C331)+(F331-E331)+#REF!,(D331-C331)+(F331-E331))))))))))))</f>
        <v>#REF!</v>
      </c>
      <c r="K331" s="168" t="e">
        <f>IF(L331&gt;0,#REF!-L331,0)</f>
        <v>#REF!</v>
      </c>
      <c r="L331" s="169" t="e">
        <f>IF(OR(H331="Recup"),#REF!-J331,#REF!)</f>
        <v>#REF!</v>
      </c>
      <c r="M331" s="211"/>
      <c r="N331" s="212"/>
      <c r="O331" s="170" t="e">
        <f t="shared" si="26"/>
        <v>#REF!</v>
      </c>
      <c r="P331" s="171" t="str">
        <f t="shared" si="27"/>
        <v/>
      </c>
      <c r="Q331" s="362"/>
      <c r="R331" s="382"/>
      <c r="S331" s="213"/>
      <c r="T331" s="399"/>
      <c r="U331" s="387"/>
      <c r="V331" s="129" t="s">
        <v>65</v>
      </c>
      <c r="W331" s="130" t="e">
        <f>IF(AND(G325="Temps partiel",Y327&gt;3),Y327-3-W327-W328,0)</f>
        <v>#REF!</v>
      </c>
      <c r="X331" s="131" t="s">
        <v>66</v>
      </c>
      <c r="Y331" s="132" t="e">
        <f>W325+(W326*1.25)+(W327*1.5)+(W328*2)+(W330*1.1)+(W331*1.25)</f>
        <v>#REF!</v>
      </c>
      <c r="Z331" s="294" t="e">
        <f>IF(SUM(J325:J331)*24-SUM(I325:I331)*24&lt;0,(SUM(J325:J331)*24-SUM(I325:I331)*24),0)</f>
        <v>#REF!</v>
      </c>
      <c r="AA331" s="41"/>
      <c r="AB331" s="179"/>
      <c r="AC331" s="179"/>
    </row>
    <row r="332" spans="1:29" ht="45" x14ac:dyDescent="0.25">
      <c r="A332" s="173" t="s">
        <v>43</v>
      </c>
      <c r="B332" s="134">
        <v>43409</v>
      </c>
      <c r="C332" s="195">
        <v>0.375</v>
      </c>
      <c r="D332" s="196">
        <v>0.54166666666666663</v>
      </c>
      <c r="E332" s="196">
        <v>0.58333333333333337</v>
      </c>
      <c r="F332" s="197">
        <v>0.70833333333333337</v>
      </c>
      <c r="G332" s="377"/>
      <c r="H332" s="191" t="s">
        <v>44</v>
      </c>
      <c r="I332" s="136" t="e">
        <f>IF(H332="Normal",#REF!,IF(H332="Recup",#REF!,IF(H332="CP journée",#REF!,IF(H332="Enceinte",#REF!,IF(H332="temps partiel",#REF!,IF(H332="Sans solde",#REF!,IF(H332="Arrêt",#REF!,IF(H332="CP matin",#REF!,IF(H332="Déplacement",#REF!,IF(H332="CP Après-midi",#REF!,IF(H332="Férié",#REF!,IF(H332="Maternité",#REF!,0))))))))))))</f>
        <v>#REF!</v>
      </c>
      <c r="J332" s="135" t="e">
        <f>IF(H332="Demi CP",I332,IF(AND(H332="Déplacement",N332="Arrivée Chine",B332&gt;=#REF!,B332&lt;=#REF!),(D332-C332)+(F332-E332)-#REF!,IF(AND(H332="Déplacement",N332="Arrivée Chine",B332&gt;#REF!,B332&lt;#REF!),(D332-C332)+(F332-E332)-#REF!,IF(AND(H332="Déplacement",N332="Arrivée Chine",B332&gt;#REF!),(D332-C332)+(F332-E332)-#REF!,IF(AND(H332="Déplacement",((D332-C332)+(F332-E332))&lt;I332),I332,IF(AND(H332="Déplacement",N332="Arrivée Chine",B332&lt;#REF!),(D332-C332)+(F332-E332)-#REF!,IF(AND(H332="Déplacement",N332="Retour Chine",B332&gt;=#REF!,B332&lt;=#REF!),(D332-C332)+(F332-E332)+#REF!,IF(AND(H332="Déplacement",N332="Retour Chine",B332&gt;#REF!,B332&lt;#REF!),(D332-C332)+(F332-E332)+#REF!,IF(AND(H332="Déplacement",N332="Retour Chine",B332&gt;#REF!),(D332-C332)+(F332-E332)+#REF!,IF(AND(H332="Déplacement",((D332-C332)+(F332-E332))&lt;I332),I332,IF(AND(H332="Déplacement",N332="Retour Chine",B332&lt;#REF!),(D332-C332)+(F332-E332)+#REF!,(D332-C332)+(F332-E332))))))))))))</f>
        <v>#REF!</v>
      </c>
      <c r="K332" s="137" t="e">
        <f>IF(L332&gt;0,#REF!-L332,0)</f>
        <v>#REF!</v>
      </c>
      <c r="L332" s="138" t="e">
        <f>IF(OR(H332="Recup"),#REF!-J332,#REF!)</f>
        <v>#REF!</v>
      </c>
      <c r="M332" s="192"/>
      <c r="N332" s="193"/>
      <c r="O332" s="139" t="e">
        <f t="shared" si="26"/>
        <v>#REF!</v>
      </c>
      <c r="P332" s="140" t="str">
        <f t="shared" si="27"/>
        <v/>
      </c>
      <c r="Q332" s="360" t="s">
        <v>45</v>
      </c>
      <c r="R332" s="380" t="s">
        <v>46</v>
      </c>
      <c r="S332" s="194"/>
      <c r="T332" s="398" t="s">
        <v>128</v>
      </c>
      <c r="U332" s="385" t="s">
        <v>131</v>
      </c>
      <c r="V332" s="86" t="s">
        <v>49</v>
      </c>
      <c r="W332" s="87" t="e">
        <f>IF(AND(G332="",(Y334)&gt;0),Y334-W333-W334,IF(AND(G332="Enceinte",(Y334)&gt;0),Y334-W333-W334,0))</f>
        <v>#REF!</v>
      </c>
      <c r="X332" s="88" t="s">
        <v>34</v>
      </c>
      <c r="Y332" s="89" t="e">
        <f>(SUM(I332:I336)*24+SUM(K332:K336)*24)</f>
        <v>#REF!</v>
      </c>
      <c r="Z332" s="90" t="s">
        <v>50</v>
      </c>
      <c r="AA332" s="41"/>
      <c r="AB332" s="141" t="s">
        <v>49</v>
      </c>
      <c r="AC332" s="142" t="e">
        <f t="shared" ref="AC332:AC338" si="30">W325+W332+W339+W346</f>
        <v>#REF!</v>
      </c>
    </row>
    <row r="333" spans="1:29" ht="30.75" thickBot="1" x14ac:dyDescent="0.3">
      <c r="A333" s="143" t="s">
        <v>51</v>
      </c>
      <c r="B333" s="144">
        <v>43410</v>
      </c>
      <c r="C333" s="195">
        <v>0.375</v>
      </c>
      <c r="D333" s="196">
        <v>0.54166666666666663</v>
      </c>
      <c r="E333" s="196">
        <v>0.58333333333333337</v>
      </c>
      <c r="F333" s="197">
        <v>0.70833333333333337</v>
      </c>
      <c r="G333" s="378"/>
      <c r="H333" s="198" t="s">
        <v>44</v>
      </c>
      <c r="I333" s="146" t="e">
        <f>IF(H333="Normal",#REF!,IF(H333="Recup",#REF!,IF(H333="CP journée",#REF!,IF(H333="Enceinte",#REF!,IF(H333="temps partiel",#REF!,IF(H333="Sans solde",#REF!,IF(H333="Arrêt",#REF!,IF(H333="CP matin",#REF!,IF(H333="Déplacement",#REF!,IF(H333="CP Après-midi",#REF!,IF(H333="Férié",#REF!,IF(H333="Maternité",#REF!,0))))))))))))</f>
        <v>#REF!</v>
      </c>
      <c r="J333" s="145" t="e">
        <f>IF(H333="Demi CP",I333,IF(AND(H333="Déplacement",N333="Arrivée Chine",B333&gt;=#REF!,B333&lt;=#REF!),(D333-C333)+(F333-E333)-#REF!,IF(AND(H333="Déplacement",N333="Arrivée Chine",B333&gt;#REF!,B333&lt;#REF!),(D333-C333)+(F333-E333)-#REF!,IF(AND(H333="Déplacement",N333="Arrivée Chine",B333&gt;#REF!),(D333-C333)+(F333-E333)-#REF!,IF(AND(H333="Déplacement",((D333-C333)+(F333-E333))&lt;I333),I333,IF(AND(H333="Déplacement",N333="Arrivée Chine",B333&lt;#REF!),(D333-C333)+(F333-E333)-#REF!,IF(AND(H333="Déplacement",N333="Retour Chine",B333&gt;=#REF!,B333&lt;=#REF!),(D333-C333)+(F333-E333)+#REF!,IF(AND(H333="Déplacement",N333="Retour Chine",B333&gt;#REF!,B333&lt;#REF!),(D333-C333)+(F333-E333)+#REF!,IF(AND(H333="Déplacement",N333="Retour Chine",B333&gt;#REF!),(D333-C333)+(F333-E333)+#REF!,IF(AND(H333="Déplacement",((D333-C333)+(F333-E333))&lt;I333),I333,IF(AND(H333="Déplacement",N333="Retour Chine",B333&lt;#REF!),(D333-C333)+(F333-E333)+#REF!,(D333-C333)+(F333-E333))))))))))))</f>
        <v>#REF!</v>
      </c>
      <c r="K333" s="147" t="e">
        <f>IF(L333&gt;0,#REF!-L333,0)</f>
        <v>#REF!</v>
      </c>
      <c r="L333" s="148" t="e">
        <f>IF(OR(H333="Recup"),#REF!-J333,#REF!)</f>
        <v>#REF!</v>
      </c>
      <c r="M333" s="199"/>
      <c r="N333" s="200"/>
      <c r="O333" s="149" t="e">
        <f t="shared" si="26"/>
        <v>#REF!</v>
      </c>
      <c r="P333" s="150" t="str">
        <f t="shared" si="27"/>
        <v/>
      </c>
      <c r="Q333" s="361"/>
      <c r="R333" s="381"/>
      <c r="S333" s="201"/>
      <c r="T333" s="399"/>
      <c r="U333" s="386"/>
      <c r="V333" s="97" t="s">
        <v>52</v>
      </c>
      <c r="W333" s="98" t="e">
        <f>IF(AND(G332="",(Y333-35)&gt;0),(Y333-35-W334-W335),IF(AND(G332="Enceinte",(Y333-35)&gt;0),(Y333-35-W334-W335),0))</f>
        <v>#REF!</v>
      </c>
      <c r="X333" s="99" t="s">
        <v>35</v>
      </c>
      <c r="Y333" s="100" t="e">
        <f>(SUM(J332:J338))*24-(SUM(O332:O338))*24</f>
        <v>#REF!</v>
      </c>
      <c r="Z333" s="101">
        <f>SUM(P332:P338)</f>
        <v>0</v>
      </c>
      <c r="AA333" s="41"/>
      <c r="AB333" s="151" t="s">
        <v>52</v>
      </c>
      <c r="AC333" s="152" t="e">
        <f t="shared" si="30"/>
        <v>#REF!</v>
      </c>
    </row>
    <row r="334" spans="1:29" ht="15.75" thickBot="1" x14ac:dyDescent="0.3">
      <c r="A334" s="143" t="s">
        <v>53</v>
      </c>
      <c r="B334" s="144">
        <v>43411</v>
      </c>
      <c r="C334" s="195">
        <v>0.375</v>
      </c>
      <c r="D334" s="196">
        <v>0.54166666666666663</v>
      </c>
      <c r="E334" s="196">
        <v>0.58333333333333337</v>
      </c>
      <c r="F334" s="197">
        <v>0.70833333333333337</v>
      </c>
      <c r="G334" s="378"/>
      <c r="H334" s="198" t="s">
        <v>44</v>
      </c>
      <c r="I334" s="146" t="e">
        <f>IF(H334="Normal",#REF!,IF(H334="Recup",#REF!,IF(H334="CP journée",#REF!,IF(H334="Enceinte",#REF!,IF(H334="temps partiel",#REF!,IF(H334="Sans solde",#REF!,IF(H334="Arrêt",#REF!,IF(H334="CP matin",#REF!,IF(H334="Déplacement",#REF!,IF(H334="CP Après-midi",#REF!,IF(H334="Férié",#REF!,IF(H334="Maternité",#REF!,0))))))))))))</f>
        <v>#REF!</v>
      </c>
      <c r="J334" s="145" t="e">
        <f>IF(H334="Demi CP",I334,IF(AND(H334="Déplacement",N334="Arrivée Chine",B334&gt;=#REF!,B334&lt;=#REF!),(D334-C334)+(F334-E334)-#REF!,IF(AND(H334="Déplacement",N334="Arrivée Chine",B334&gt;#REF!,B334&lt;#REF!),(D334-C334)+(F334-E334)-#REF!,IF(AND(H334="Déplacement",N334="Arrivée Chine",B334&gt;#REF!),(D334-C334)+(F334-E334)-#REF!,IF(AND(H334="Déplacement",((D334-C334)+(F334-E334))&lt;I334),I334,IF(AND(H334="Déplacement",N334="Arrivée Chine",B334&lt;#REF!),(D334-C334)+(F334-E334)-#REF!,IF(AND(H334="Déplacement",N334="Retour Chine",B334&gt;=#REF!,B334&lt;=#REF!),(D334-C334)+(F334-E334)+#REF!,IF(AND(H334="Déplacement",N334="Retour Chine",B334&gt;#REF!,B334&lt;#REF!),(D334-C334)+(F334-E334)+#REF!,IF(AND(H334="Déplacement",N334="Retour Chine",B334&gt;#REF!),(D334-C334)+(F334-E334)+#REF!,IF(AND(H334="Déplacement",((D334-C334)+(F334-E334))&lt;I334),I334,IF(AND(H334="Déplacement",N334="Retour Chine",B334&lt;#REF!),(D334-C334)+(F334-E334)+#REF!,(D334-C334)+(F334-E334))))))))))))</f>
        <v>#REF!</v>
      </c>
      <c r="K334" s="153" t="e">
        <f>IF(L334&gt;0,#REF!-L334,0)</f>
        <v>#REF!</v>
      </c>
      <c r="L334" s="154" t="e">
        <f>IF(OR(H334="Recup"),#REF!-J334,#REF!)</f>
        <v>#REF!</v>
      </c>
      <c r="M334" s="199"/>
      <c r="N334" s="200"/>
      <c r="O334" s="149" t="e">
        <f t="shared" si="26"/>
        <v>#REF!</v>
      </c>
      <c r="P334" s="150" t="str">
        <f t="shared" si="27"/>
        <v/>
      </c>
      <c r="Q334" s="361"/>
      <c r="R334" s="381"/>
      <c r="S334" s="201"/>
      <c r="T334" s="399"/>
      <c r="U334" s="386"/>
      <c r="V334" s="104">
        <v>0.5</v>
      </c>
      <c r="W334" s="98" t="e">
        <f>IF((Y333-43)&lt;0,0,(Y333-43))</f>
        <v>#REF!</v>
      </c>
      <c r="X334" s="105" t="s">
        <v>54</v>
      </c>
      <c r="Y334" s="106" t="e">
        <f>(Y333-Y332)-J338*24</f>
        <v>#REF!</v>
      </c>
      <c r="Z334" s="107" t="s">
        <v>55</v>
      </c>
      <c r="AA334" s="41"/>
      <c r="AB334" s="155">
        <v>0.5</v>
      </c>
      <c r="AC334" s="152" t="e">
        <f t="shared" si="30"/>
        <v>#REF!</v>
      </c>
    </row>
    <row r="335" spans="1:29" ht="15.75" thickBot="1" x14ac:dyDescent="0.3">
      <c r="A335" s="143" t="s">
        <v>56</v>
      </c>
      <c r="B335" s="144">
        <v>43412</v>
      </c>
      <c r="C335" s="195">
        <v>0.375</v>
      </c>
      <c r="D335" s="196">
        <v>0.54166666666666663</v>
      </c>
      <c r="E335" s="196">
        <v>0.58333333333333337</v>
      </c>
      <c r="F335" s="197">
        <v>0.70833333333333337</v>
      </c>
      <c r="G335" s="378"/>
      <c r="H335" s="202" t="s">
        <v>44</v>
      </c>
      <c r="I335" s="146" t="e">
        <f>IF(H335="Normal",#REF!,IF(H335="Recup",#REF!,IF(H335="CP journée",#REF!,IF(H335="Enceinte",#REF!,IF(H335="temps partiel",#REF!,IF(H335="Sans solde",#REF!,IF(H335="Arrêt",#REF!,IF(H335="CP matin",#REF!,IF(H335="Déplacement",#REF!,IF(H335="CP Après-midi",#REF!,IF(H335="Férié",#REF!,IF(H335="Maternité",#REF!,0))))))))))))</f>
        <v>#REF!</v>
      </c>
      <c r="J335" s="145" t="e">
        <f>IF(H335="Demi CP",I335,IF(AND(H335="Déplacement",N335="Arrivée Chine",B335&gt;=#REF!,B335&lt;=#REF!),(D335-C335)+(F335-E335)-#REF!,IF(AND(H335="Déplacement",N335="Arrivée Chine",B335&gt;#REF!,B335&lt;#REF!),(D335-C335)+(F335-E335)-#REF!,IF(AND(H335="Déplacement",N335="Arrivée Chine",B335&gt;#REF!),(D335-C335)+(F335-E335)-#REF!,IF(AND(H335="Déplacement",((D335-C335)+(F335-E335))&lt;I335),I335,IF(AND(H335="Déplacement",N335="Arrivée Chine",B335&lt;#REF!),(D335-C335)+(F335-E335)-#REF!,IF(AND(H335="Déplacement",N335="Retour Chine",B335&gt;=#REF!,B335&lt;=#REF!),(D335-C335)+(F335-E335)+#REF!,IF(AND(H335="Déplacement",N335="Retour Chine",B335&gt;#REF!,B335&lt;#REF!),(D335-C335)+(F335-E335)+#REF!,IF(AND(H335="Déplacement",N335="Retour Chine",B335&gt;#REF!),(D335-C335)+(F335-E335)+#REF!,IF(AND(H335="Déplacement",((D335-C335)+(F335-E335))&lt;I335),I335,IF(AND(H335="Déplacement",N335="Retour Chine",B335&lt;#REF!),(D335-C335)+(F335-E335)+#REF!,(D335-C335)+(F335-E335))))))))))))</f>
        <v>#REF!</v>
      </c>
      <c r="K335" s="156" t="e">
        <f>IF(L335&gt;0,#REF!-L335,0)</f>
        <v>#REF!</v>
      </c>
      <c r="L335" s="157" t="e">
        <f>IF(OR(H335="Recup"),#REF!-J335,#REF!)</f>
        <v>#REF!</v>
      </c>
      <c r="M335" s="199"/>
      <c r="N335" s="200"/>
      <c r="O335" s="149" t="e">
        <f t="shared" si="26"/>
        <v>#REF!</v>
      </c>
      <c r="P335" s="150" t="str">
        <f t="shared" si="27"/>
        <v/>
      </c>
      <c r="Q335" s="361"/>
      <c r="R335" s="381"/>
      <c r="S335" s="201"/>
      <c r="T335" s="399"/>
      <c r="U335" s="386"/>
      <c r="V335" s="110">
        <v>1</v>
      </c>
      <c r="W335" s="98" t="e">
        <f>IF(M338="",J338*24,0)</f>
        <v>#REF!</v>
      </c>
      <c r="X335" s="111" t="s">
        <v>57</v>
      </c>
      <c r="Y335" s="112">
        <f>COUNTIF(H332:H336,"Arrêt")</f>
        <v>0</v>
      </c>
      <c r="Z335" s="107">
        <f>COUNTIF(H332:H336,"Férié")</f>
        <v>0</v>
      </c>
      <c r="AA335" s="41"/>
      <c r="AB335" s="158">
        <v>1</v>
      </c>
      <c r="AC335" s="152" t="e">
        <f t="shared" si="30"/>
        <v>#REF!</v>
      </c>
    </row>
    <row r="336" spans="1:29" ht="15.75" thickBot="1" x14ac:dyDescent="0.3">
      <c r="A336" s="143" t="s">
        <v>58</v>
      </c>
      <c r="B336" s="144">
        <v>43413</v>
      </c>
      <c r="C336" s="195">
        <v>0.375</v>
      </c>
      <c r="D336" s="196">
        <v>0.54166666666666663</v>
      </c>
      <c r="E336" s="196">
        <v>0.58333333333333337</v>
      </c>
      <c r="F336" s="197">
        <v>0.70833333333333337</v>
      </c>
      <c r="G336" s="378"/>
      <c r="H336" s="198" t="s">
        <v>44</v>
      </c>
      <c r="I336" s="146" t="e">
        <f>IF(H336="Normal",#REF!,IF(H336="Recup",#REF!,IF(H336="CP journée",#REF!,IF(H336="Enceinte",#REF!,IF(H336="temps partiel",#REF!,IF(H336="Sans solde",#REF!,IF(H336="Arrêt",#REF!,IF(H336="CP matin",#REF!,IF(H336="Déplacement",#REF!,IF(H336="CP Après-midi",#REF!,IF(H336="Férié",#REF!,IF(H336="Maternité",#REF!,0))))))))))))</f>
        <v>#REF!</v>
      </c>
      <c r="J336" s="145" t="e">
        <f>IF(H336="Demi CP",I336,IF(AND(H336="Déplacement",N336="Arrivée Chine",B336&gt;=#REF!,B336&lt;=#REF!),(D336-C336)+(F336-E336)-#REF!,IF(AND(H336="Déplacement",N336="Arrivée Chine",B336&gt;#REF!,B336&lt;#REF!),(D336-C336)+(F336-E336)-#REF!,IF(AND(H336="Déplacement",N336="Arrivée Chine",B336&gt;#REF!),(D336-C336)+(F336-E336)-#REF!,IF(AND(H336="Déplacement",((D336-C336)+(F336-E336))&lt;I336),I336,IF(AND(H336="Déplacement",N336="Arrivée Chine",B336&lt;#REF!),(D336-C336)+(F336-E336)-#REF!,IF(AND(H336="Déplacement",N336="Retour Chine",B336&gt;=#REF!,B336&lt;=#REF!),(D336-C336)+(F336-E336)+#REF!,IF(AND(H336="Déplacement",N336="Retour Chine",B336&gt;#REF!,B336&lt;#REF!),(D336-C336)+(F336-E336)+#REF!,IF(AND(H336="Déplacement",N336="Retour Chine",B336&gt;#REF!),(D336-C336)+(F336-E336)+#REF!,IF(AND(H336="Déplacement",((D336-C336)+(F336-E336))&lt;I336),I336,IF(AND(H336="Déplacement",N336="Retour Chine",B336&lt;#REF!),(D336-C336)+(F336-E336)+#REF!,(D336-C336)+(F336-E336))))))))))))</f>
        <v>#REF!</v>
      </c>
      <c r="K336" s="153" t="e">
        <f>IF(L336&gt;0,#REF!-L336,0)</f>
        <v>#REF!</v>
      </c>
      <c r="L336" s="154" t="e">
        <f>IF(OR(H336="Recup"),#REF!-J336,#REF!)</f>
        <v>#REF!</v>
      </c>
      <c r="M336" s="199"/>
      <c r="N336" s="200"/>
      <c r="O336" s="149" t="e">
        <f t="shared" si="26"/>
        <v>#REF!</v>
      </c>
      <c r="P336" s="150" t="str">
        <f t="shared" si="27"/>
        <v/>
      </c>
      <c r="Q336" s="361"/>
      <c r="R336" s="381"/>
      <c r="S336" s="201"/>
      <c r="T336" s="399"/>
      <c r="U336" s="386"/>
      <c r="V336" s="113" t="s">
        <v>3</v>
      </c>
      <c r="W336" s="114" t="e">
        <f>IF(G332="Enceinte",(SUM(L332:L336))-COUNTIF(H332:H336,"Recup")*#REF!,SUM(L332:L336))</f>
        <v>#REF!</v>
      </c>
      <c r="X336" s="115" t="s">
        <v>59</v>
      </c>
      <c r="Y336" s="116">
        <f>COUNTIF(H332:H336,"sans solde")</f>
        <v>0</v>
      </c>
      <c r="Z336" s="328" t="s">
        <v>148</v>
      </c>
      <c r="AA336" s="41"/>
      <c r="AB336" s="159" t="s">
        <v>3</v>
      </c>
      <c r="AC336" s="160" t="e">
        <f t="shared" si="30"/>
        <v>#REF!</v>
      </c>
    </row>
    <row r="337" spans="1:29" x14ac:dyDescent="0.25">
      <c r="A337" s="143" t="s">
        <v>60</v>
      </c>
      <c r="B337" s="144">
        <v>43414</v>
      </c>
      <c r="C337" s="203"/>
      <c r="D337" s="204"/>
      <c r="E337" s="204"/>
      <c r="F337" s="205"/>
      <c r="G337" s="378"/>
      <c r="H337" s="206"/>
      <c r="I337" s="146">
        <f>IF(H337="Normal",#REF!,IF(H337="Recup",#REF!,IF(H337="CP journée",#REF!,IF(H337="Enceinte",#REF!,IF(H337="temps partiel",#REF!,IF(H337="Sans solde",#REF!,IF(H337="Arrêt",#REF!,IF(H337="CP matin",#REF!,IF(H337="Déplacement",#REF!,IF(H337="CP Après-midi",#REF!,IF(H337="Férié",#REF!,IF(H337="Maternité",#REF!,0))))))))))))</f>
        <v>0</v>
      </c>
      <c r="J337" s="145" t="e">
        <f>IF(H337="Demi CP",I337,IF(AND(H337="Déplacement",N337="Arrivée Chine",B337&gt;=#REF!,B337&lt;=#REF!),(D337-C337)+(F337-E337)-#REF!,IF(AND(H337="Déplacement",N337="Arrivée Chine",B337&gt;#REF!,B337&lt;#REF!),(D337-C337)+(F337-E337)-#REF!,IF(AND(H337="Déplacement",N337="Arrivée Chine",B337&gt;#REF!),(D337-C337)+(F337-E337)-#REF!,IF(AND(H337="Déplacement",((D337-C337)+(F337-E337))&lt;I337),I337,IF(AND(H337="Déplacement",N337="Arrivée Chine",B337&lt;#REF!),(D337-C337)+(F337-E337)-#REF!,IF(AND(H337="Déplacement",N337="Retour Chine",B337&gt;=#REF!,B337&lt;=#REF!),(D337-C337)+(F337-E337)+#REF!,IF(AND(H337="Déplacement",N337="Retour Chine",B337&gt;#REF!,B337&lt;#REF!),(D337-C337)+(F337-E337)+#REF!,IF(AND(H337="Déplacement",N337="Retour Chine",B337&gt;#REF!),(D337-C337)+(F337-E337)+#REF!,IF(AND(H337="Déplacement",((D337-C337)+(F337-E337))&lt;I337),I337,IF(AND(H337="Déplacement",N337="Retour Chine",B337&lt;#REF!),(D337-C337)+(F337-E337)+#REF!,(D337-C337)+(F337-E337))))))))))))</f>
        <v>#REF!</v>
      </c>
      <c r="K337" s="161" t="e">
        <f>IF(L337&gt;0,#REF!-L337,0)</f>
        <v>#REF!</v>
      </c>
      <c r="L337" s="162" t="e">
        <f>IF(OR(H337="Recup"),#REF!-J337,#REF!)</f>
        <v>#REF!</v>
      </c>
      <c r="M337" s="199"/>
      <c r="N337" s="200"/>
      <c r="O337" s="149" t="e">
        <f t="shared" si="26"/>
        <v>#REF!</v>
      </c>
      <c r="P337" s="150" t="str">
        <f t="shared" si="27"/>
        <v/>
      </c>
      <c r="Q337" s="361"/>
      <c r="R337" s="381"/>
      <c r="S337" s="201"/>
      <c r="T337" s="399"/>
      <c r="U337" s="386"/>
      <c r="V337" s="119" t="s">
        <v>61</v>
      </c>
      <c r="W337" s="120" t="e">
        <f>IF(AND(G332="Temps partiel",Y334&gt;0),Y334-W338-W334-W335,0)</f>
        <v>#REF!</v>
      </c>
      <c r="X337" s="121" t="s">
        <v>62</v>
      </c>
      <c r="Y337" s="122">
        <f>COUNTIF(H332:H336,"CP journée")+(COUNTIF(H332:H336,"CP matin"))/2+(COUNTIF(H332:H336,"CP Après-midi"))/2</f>
        <v>0</v>
      </c>
      <c r="Z337" s="329"/>
      <c r="AA337" s="41"/>
      <c r="AB337" s="163" t="s">
        <v>61</v>
      </c>
      <c r="AC337" s="152" t="e">
        <f t="shared" si="30"/>
        <v>#REF!</v>
      </c>
    </row>
    <row r="338" spans="1:29" ht="30.75" thickBot="1" x14ac:dyDescent="0.3">
      <c r="A338" s="164" t="s">
        <v>64</v>
      </c>
      <c r="B338" s="165">
        <v>43415</v>
      </c>
      <c r="C338" s="207"/>
      <c r="D338" s="208"/>
      <c r="E338" s="208"/>
      <c r="F338" s="209"/>
      <c r="G338" s="379"/>
      <c r="H338" s="210"/>
      <c r="I338" s="166">
        <f>IF(H338="Normal",#REF!,IF(H338="Recup",#REF!,IF(H338="CP journée",#REF!,IF(H338="Enceinte",#REF!,IF(H338="temps partiel",#REF!,IF(H338="Sans solde",#REF!,IF(H338="Arrêt",#REF!,IF(H338="CP matin",#REF!,IF(H338="Déplacement",#REF!,IF(H338="CP Après-midi",#REF!,IF(H338="Férié",#REF!,IF(H338="Maternité",#REF!,0))))))))))))</f>
        <v>0</v>
      </c>
      <c r="J338" s="167" t="e">
        <f>IF(H338="Demi CP",I338,IF(AND(H338="Déplacement",N338="Arrivée Chine",B338&gt;=#REF!,B338&lt;=#REF!),(D338-C338)+(F338-E338)-#REF!,IF(AND(H338="Déplacement",N338="Arrivée Chine",B338&gt;#REF!,B338&lt;#REF!),(D338-C338)+(F338-E338)-#REF!,IF(AND(H338="Déplacement",N338="Arrivée Chine",B338&gt;#REF!),(D338-C338)+(F338-E338)-#REF!,IF(AND(H338="Déplacement",((D338-C338)+(F338-E338))&lt;I338),I338,IF(AND(H338="Déplacement",N338="Arrivée Chine",B338&lt;#REF!),(D338-C338)+(F338-E338)-#REF!,IF(AND(H338="Déplacement",N338="Retour Chine",B338&gt;=#REF!,B338&lt;=#REF!),(D338-C338)+(F338-E338)+#REF!,IF(AND(H338="Déplacement",N338="Retour Chine",B338&gt;#REF!,B338&lt;#REF!),(D338-C338)+(F338-E338)+#REF!,IF(AND(H338="Déplacement",N338="Retour Chine",B338&gt;#REF!),(D338-C338)+(F338-E338)+#REF!,IF(AND(H338="Déplacement",((D338-C338)+(F338-E338))&lt;I338),I338,IF(AND(H338="Déplacement",N338="Retour Chine",B338&lt;#REF!),(D338-C338)+(F338-E338)+#REF!,(D338-C338)+(F338-E338))))))))))))</f>
        <v>#REF!</v>
      </c>
      <c r="K338" s="168" t="e">
        <f>IF(L338&gt;0,#REF!-L338,0)</f>
        <v>#REF!</v>
      </c>
      <c r="L338" s="169" t="e">
        <f>IF(OR(H338="Recup"),#REF!-J338,#REF!)</f>
        <v>#REF!</v>
      </c>
      <c r="M338" s="211"/>
      <c r="N338" s="212"/>
      <c r="O338" s="170" t="e">
        <f t="shared" si="26"/>
        <v>#REF!</v>
      </c>
      <c r="P338" s="171" t="str">
        <f t="shared" si="27"/>
        <v/>
      </c>
      <c r="Q338" s="362"/>
      <c r="R338" s="382"/>
      <c r="S338" s="213"/>
      <c r="T338" s="399"/>
      <c r="U338" s="387"/>
      <c r="V338" s="129" t="s">
        <v>65</v>
      </c>
      <c r="W338" s="130" t="e">
        <f>IF(AND(G332="Temps partiel",Y334&gt;3),Y334-3-W334-W335,0)</f>
        <v>#REF!</v>
      </c>
      <c r="X338" s="131" t="s">
        <v>66</v>
      </c>
      <c r="Y338" s="132" t="e">
        <f>W332+(W333*1.25)+(W334*1.5)+(W335*2)+(W337*1.1)+(W338*1.25)</f>
        <v>#REF!</v>
      </c>
      <c r="Z338" s="294" t="e">
        <f>IF(SUM(J332:J338)*24-SUM(I332:I338)*24&lt;0,(SUM(J332:J338)*24-SUM(I332:I338)*24),0)</f>
        <v>#REF!</v>
      </c>
      <c r="AA338" s="41"/>
      <c r="AB338" s="172" t="s">
        <v>65</v>
      </c>
      <c r="AC338" s="152" t="e">
        <f t="shared" si="30"/>
        <v>#REF!</v>
      </c>
    </row>
    <row r="339" spans="1:29" ht="45" x14ac:dyDescent="0.25">
      <c r="A339" s="133" t="s">
        <v>43</v>
      </c>
      <c r="B339" s="134">
        <v>43416</v>
      </c>
      <c r="C339" s="195">
        <v>0.375</v>
      </c>
      <c r="D339" s="196">
        <v>0.54166666666666663</v>
      </c>
      <c r="E339" s="196">
        <v>0.58333333333333337</v>
      </c>
      <c r="F339" s="197">
        <v>0.70833333333333337</v>
      </c>
      <c r="G339" s="377"/>
      <c r="H339" s="191" t="s">
        <v>44</v>
      </c>
      <c r="I339" s="136" t="e">
        <f>IF(H339="Normal",#REF!,IF(H339="Recup",#REF!,IF(H339="CP journée",#REF!,IF(H339="Enceinte",#REF!,IF(H339="temps partiel",#REF!,IF(H339="Sans solde",#REF!,IF(H339="Arrêt",#REF!,IF(H339="CP matin",#REF!,IF(H339="Déplacement",#REF!,IF(H339="CP Après-midi",#REF!,IF(H339="Férié",#REF!,IF(H339="Maternité",#REF!,0))))))))))))</f>
        <v>#REF!</v>
      </c>
      <c r="J339" s="135" t="e">
        <f>IF(H339="Demi CP",I339,IF(AND(H339="Déplacement",N339="Arrivée Chine",B339&gt;=#REF!,B339&lt;=#REF!),(D339-C339)+(F339-E339)-#REF!,IF(AND(H339="Déplacement",N339="Arrivée Chine",B339&gt;#REF!,B339&lt;#REF!),(D339-C339)+(F339-E339)-#REF!,IF(AND(H339="Déplacement",N339="Arrivée Chine",B339&gt;#REF!),(D339-C339)+(F339-E339)-#REF!,IF(AND(H339="Déplacement",((D339-C339)+(F339-E339))&lt;I339),I339,IF(AND(H339="Déplacement",N339="Arrivée Chine",B339&lt;#REF!),(D339-C339)+(F339-E339)-#REF!,IF(AND(H339="Déplacement",N339="Retour Chine",B339&gt;=#REF!,B339&lt;=#REF!),(D339-C339)+(F339-E339)+#REF!,IF(AND(H339="Déplacement",N339="Retour Chine",B339&gt;#REF!,B339&lt;#REF!),(D339-C339)+(F339-E339)+#REF!,IF(AND(H339="Déplacement",N339="Retour Chine",B339&gt;#REF!),(D339-C339)+(F339-E339)+#REF!,IF(AND(H339="Déplacement",((D339-C339)+(F339-E339))&lt;I339),I339,IF(AND(H339="Déplacement",N339="Retour Chine",B339&lt;#REF!),(D339-C339)+(F339-E339)+#REF!,(D339-C339)+(F339-E339))))))))))))</f>
        <v>#REF!</v>
      </c>
      <c r="K339" s="137" t="e">
        <f>IF(L339&gt;0,#REF!-L339,0)</f>
        <v>#REF!</v>
      </c>
      <c r="L339" s="138" t="e">
        <f>IF(OR(H339="Recup"),#REF!-J339,#REF!)</f>
        <v>#REF!</v>
      </c>
      <c r="M339" s="192"/>
      <c r="N339" s="193"/>
      <c r="O339" s="139" t="e">
        <f t="shared" si="26"/>
        <v>#REF!</v>
      </c>
      <c r="P339" s="140" t="str">
        <f t="shared" si="27"/>
        <v/>
      </c>
      <c r="Q339" s="391" t="s">
        <v>45</v>
      </c>
      <c r="R339" s="380" t="s">
        <v>46</v>
      </c>
      <c r="S339" s="194"/>
      <c r="T339" s="398" t="s">
        <v>128</v>
      </c>
      <c r="U339" s="385" t="s">
        <v>132</v>
      </c>
      <c r="V339" s="86" t="s">
        <v>49</v>
      </c>
      <c r="W339" s="87" t="e">
        <f>IF(AND(G339="",(Y341)&gt;0),Y341-W340-W341,IF(AND(G339="Enceinte",(Y341)&gt;0),Y341-W340-W341,0))</f>
        <v>#REF!</v>
      </c>
      <c r="X339" s="88" t="s">
        <v>34</v>
      </c>
      <c r="Y339" s="89" t="e">
        <f>(SUM(I339:I343)*24+SUM(K339:K343)*24)</f>
        <v>#REF!</v>
      </c>
      <c r="Z339" s="90" t="s">
        <v>50</v>
      </c>
      <c r="AA339" s="41"/>
      <c r="AB339" s="174" t="s">
        <v>34</v>
      </c>
      <c r="AC339" s="152" t="e">
        <f t="shared" ref="AC339:AC344" si="31">Y325+Y332+Y339+Y346</f>
        <v>#REF!</v>
      </c>
    </row>
    <row r="340" spans="1:29" ht="15.75" thickBot="1" x14ac:dyDescent="0.3">
      <c r="A340" s="143" t="s">
        <v>51</v>
      </c>
      <c r="B340" s="144">
        <v>43417</v>
      </c>
      <c r="C340" s="195">
        <v>0.375</v>
      </c>
      <c r="D340" s="196">
        <v>0.54166666666666663</v>
      </c>
      <c r="E340" s="196">
        <v>0.58333333333333337</v>
      </c>
      <c r="F340" s="197">
        <v>0.70833333333333337</v>
      </c>
      <c r="G340" s="378"/>
      <c r="H340" s="198" t="s">
        <v>44</v>
      </c>
      <c r="I340" s="146" t="e">
        <f>IF(H340="Normal",#REF!,IF(H340="Recup",#REF!,IF(H340="CP journée",#REF!,IF(H340="Enceinte",#REF!,IF(H340="temps partiel",#REF!,IF(H340="Sans solde",#REF!,IF(H340="Arrêt",#REF!,IF(H340="CP matin",#REF!,IF(H340="Déplacement",#REF!,IF(H340="CP Après-midi",#REF!,IF(H340="Férié",#REF!,IF(H340="Maternité",#REF!,0))))))))))))</f>
        <v>#REF!</v>
      </c>
      <c r="J340" s="145" t="e">
        <f>IF(H340="Demi CP",I340,IF(AND(H340="Déplacement",N340="Arrivée Chine",B340&gt;=#REF!,B340&lt;=#REF!),(D340-C340)+(F340-E340)-#REF!,IF(AND(H340="Déplacement",N340="Arrivée Chine",B340&gt;#REF!,B340&lt;#REF!),(D340-C340)+(F340-E340)-#REF!,IF(AND(H340="Déplacement",N340="Arrivée Chine",B340&gt;#REF!),(D340-C340)+(F340-E340)-#REF!,IF(AND(H340="Déplacement",((D340-C340)+(F340-E340))&lt;I340),I340,IF(AND(H340="Déplacement",N340="Arrivée Chine",B340&lt;#REF!),(D340-C340)+(F340-E340)-#REF!,IF(AND(H340="Déplacement",N340="Retour Chine",B340&gt;=#REF!,B340&lt;=#REF!),(D340-C340)+(F340-E340)+#REF!,IF(AND(H340="Déplacement",N340="Retour Chine",B340&gt;#REF!,B340&lt;#REF!),(D340-C340)+(F340-E340)+#REF!,IF(AND(H340="Déplacement",N340="Retour Chine",B340&gt;#REF!),(D340-C340)+(F340-E340)+#REF!,IF(AND(H340="Déplacement",((D340-C340)+(F340-E340))&lt;I340),I340,IF(AND(H340="Déplacement",N340="Retour Chine",B340&lt;#REF!),(D340-C340)+(F340-E340)+#REF!,(D340-C340)+(F340-E340))))))))))))</f>
        <v>#REF!</v>
      </c>
      <c r="K340" s="147" t="e">
        <f>IF(L340&gt;0,#REF!-L340,0)</f>
        <v>#REF!</v>
      </c>
      <c r="L340" s="148" t="e">
        <f>IF(OR(H340="Recup"),#REF!-J340,#REF!)</f>
        <v>#REF!</v>
      </c>
      <c r="M340" s="199"/>
      <c r="N340" s="200"/>
      <c r="O340" s="149" t="e">
        <f t="shared" si="26"/>
        <v>#REF!</v>
      </c>
      <c r="P340" s="150" t="str">
        <f t="shared" si="27"/>
        <v/>
      </c>
      <c r="Q340" s="361"/>
      <c r="R340" s="381"/>
      <c r="S340" s="201"/>
      <c r="T340" s="399"/>
      <c r="U340" s="386"/>
      <c r="V340" s="97" t="s">
        <v>52</v>
      </c>
      <c r="W340" s="98" t="e">
        <f>IF(AND(G339="",(Y340-35)&gt;0),(Y340-35-W341-W342),IF(AND(G339="Enceinte",(Y340-35)&gt;0),(Y340-35-W341-W342),0))</f>
        <v>#REF!</v>
      </c>
      <c r="X340" s="99" t="s">
        <v>35</v>
      </c>
      <c r="Y340" s="100" t="e">
        <f>(SUM(J339:J345))*24-(SUM(O339:O345))*24</f>
        <v>#REF!</v>
      </c>
      <c r="Z340" s="101">
        <f>SUM(P339:P345)</f>
        <v>0</v>
      </c>
      <c r="AA340" s="41"/>
      <c r="AB340" s="174" t="s">
        <v>35</v>
      </c>
      <c r="AC340" s="152" t="e">
        <f t="shared" si="31"/>
        <v>#REF!</v>
      </c>
    </row>
    <row r="341" spans="1:29" ht="30.75" thickBot="1" x14ac:dyDescent="0.3">
      <c r="A341" s="143" t="s">
        <v>53</v>
      </c>
      <c r="B341" s="144">
        <v>43418</v>
      </c>
      <c r="C341" s="195">
        <v>0.375</v>
      </c>
      <c r="D341" s="196">
        <v>0.54166666666666663</v>
      </c>
      <c r="E341" s="196">
        <v>0.58333333333333337</v>
      </c>
      <c r="F341" s="197">
        <v>0.70833333333333337</v>
      </c>
      <c r="G341" s="378"/>
      <c r="H341" s="198" t="s">
        <v>44</v>
      </c>
      <c r="I341" s="146" t="e">
        <f>IF(H341="Normal",#REF!,IF(H341="Recup",#REF!,IF(H341="CP journée",#REF!,IF(H341="Enceinte",#REF!,IF(H341="temps partiel",#REF!,IF(H341="Sans solde",#REF!,IF(H341="Arrêt",#REF!,IF(H341="CP matin",#REF!,IF(H341="Déplacement",#REF!,IF(H341="CP Après-midi",#REF!,IF(H341="Férié",#REF!,IF(H341="Maternité",#REF!,0))))))))))))</f>
        <v>#REF!</v>
      </c>
      <c r="J341" s="145" t="e">
        <f>IF(H341="Demi CP",I341,IF(AND(H341="Déplacement",N341="Arrivée Chine",B341&gt;=#REF!,B341&lt;=#REF!),(D341-C341)+(F341-E341)-#REF!,IF(AND(H341="Déplacement",N341="Arrivée Chine",B341&gt;#REF!,B341&lt;#REF!),(D341-C341)+(F341-E341)-#REF!,IF(AND(H341="Déplacement",N341="Arrivée Chine",B341&gt;#REF!),(D341-C341)+(F341-E341)-#REF!,IF(AND(H341="Déplacement",((D341-C341)+(F341-E341))&lt;I341),I341,IF(AND(H341="Déplacement",N341="Arrivée Chine",B341&lt;#REF!),(D341-C341)+(F341-E341)-#REF!,IF(AND(H341="Déplacement",N341="Retour Chine",B341&gt;=#REF!,B341&lt;=#REF!),(D341-C341)+(F341-E341)+#REF!,IF(AND(H341="Déplacement",N341="Retour Chine",B341&gt;#REF!,B341&lt;#REF!),(D341-C341)+(F341-E341)+#REF!,IF(AND(H341="Déplacement",N341="Retour Chine",B341&gt;#REF!),(D341-C341)+(F341-E341)+#REF!,IF(AND(H341="Déplacement",((D341-C341)+(F341-E341))&lt;I341),I341,IF(AND(H341="Déplacement",N341="Retour Chine",B341&lt;#REF!),(D341-C341)+(F341-E341)+#REF!,(D341-C341)+(F341-E341))))))))))))</f>
        <v>#REF!</v>
      </c>
      <c r="K341" s="153" t="e">
        <f>IF(L341&gt;0,#REF!-L341,0)</f>
        <v>#REF!</v>
      </c>
      <c r="L341" s="154" t="e">
        <f>IF(OR(H341="Recup"),#REF!-J341,#REF!)</f>
        <v>#REF!</v>
      </c>
      <c r="M341" s="199"/>
      <c r="N341" s="200"/>
      <c r="O341" s="149" t="e">
        <f t="shared" si="26"/>
        <v>#REF!</v>
      </c>
      <c r="P341" s="150" t="str">
        <f t="shared" si="27"/>
        <v/>
      </c>
      <c r="Q341" s="361"/>
      <c r="R341" s="381"/>
      <c r="S341" s="201"/>
      <c r="T341" s="399"/>
      <c r="U341" s="386"/>
      <c r="V341" s="104">
        <v>0.5</v>
      </c>
      <c r="W341" s="98" t="e">
        <f>IF((Y340-43)&lt;0,0,(Y340-43))</f>
        <v>#REF!</v>
      </c>
      <c r="X341" s="105" t="s">
        <v>54</v>
      </c>
      <c r="Y341" s="106" t="e">
        <f>(Y340-Y339)-J345*24</f>
        <v>#REF!</v>
      </c>
      <c r="Z341" s="107" t="s">
        <v>55</v>
      </c>
      <c r="AA341" s="41"/>
      <c r="AB341" s="174" t="s">
        <v>54</v>
      </c>
      <c r="AC341" s="152" t="e">
        <f t="shared" si="31"/>
        <v>#REF!</v>
      </c>
    </row>
    <row r="342" spans="1:29" ht="15.75" thickBot="1" x14ac:dyDescent="0.3">
      <c r="A342" s="143" t="s">
        <v>56</v>
      </c>
      <c r="B342" s="144">
        <v>43419</v>
      </c>
      <c r="C342" s="195">
        <v>0.375</v>
      </c>
      <c r="D342" s="196">
        <v>0.54166666666666663</v>
      </c>
      <c r="E342" s="196">
        <v>0.58333333333333337</v>
      </c>
      <c r="F342" s="197">
        <v>0.70833333333333337</v>
      </c>
      <c r="G342" s="378"/>
      <c r="H342" s="202" t="s">
        <v>44</v>
      </c>
      <c r="I342" s="146" t="e">
        <f>IF(H342="Normal",#REF!,IF(H342="Recup",#REF!,IF(H342="CP journée",#REF!,IF(H342="Enceinte",#REF!,IF(H342="temps partiel",#REF!,IF(H342="Sans solde",#REF!,IF(H342="Arrêt",#REF!,IF(H342="CP matin",#REF!,IF(H342="Déplacement",#REF!,IF(H342="CP Après-midi",#REF!,IF(H342="Férié",#REF!,IF(H342="Maternité",#REF!,0))))))))))))</f>
        <v>#REF!</v>
      </c>
      <c r="J342" s="145" t="e">
        <f>IF(H342="Demi CP",I342,IF(AND(H342="Déplacement",N342="Arrivée Chine",B342&gt;=#REF!,B342&lt;=#REF!),(D342-C342)+(F342-E342)-#REF!,IF(AND(H342="Déplacement",N342="Arrivée Chine",B342&gt;#REF!,B342&lt;#REF!),(D342-C342)+(F342-E342)-#REF!,IF(AND(H342="Déplacement",N342="Arrivée Chine",B342&gt;#REF!),(D342-C342)+(F342-E342)-#REF!,IF(AND(H342="Déplacement",((D342-C342)+(F342-E342))&lt;I342),I342,IF(AND(H342="Déplacement",N342="Arrivée Chine",B342&lt;#REF!),(D342-C342)+(F342-E342)-#REF!,IF(AND(H342="Déplacement",N342="Retour Chine",B342&gt;=#REF!,B342&lt;=#REF!),(D342-C342)+(F342-E342)+#REF!,IF(AND(H342="Déplacement",N342="Retour Chine",B342&gt;#REF!,B342&lt;#REF!),(D342-C342)+(F342-E342)+#REF!,IF(AND(H342="Déplacement",N342="Retour Chine",B342&gt;#REF!),(D342-C342)+(F342-E342)+#REF!,IF(AND(H342="Déplacement",((D342-C342)+(F342-E342))&lt;I342),I342,IF(AND(H342="Déplacement",N342="Retour Chine",B342&lt;#REF!),(D342-C342)+(F342-E342)+#REF!,(D342-C342)+(F342-E342))))))))))))</f>
        <v>#REF!</v>
      </c>
      <c r="K342" s="156" t="e">
        <f>IF(L342&gt;0,#REF!-L342,0)</f>
        <v>#REF!</v>
      </c>
      <c r="L342" s="157" t="e">
        <f>IF(OR(H342="Recup"),#REF!-J342,#REF!)</f>
        <v>#REF!</v>
      </c>
      <c r="M342" s="199"/>
      <c r="N342" s="200"/>
      <c r="O342" s="149" t="e">
        <f t="shared" si="26"/>
        <v>#REF!</v>
      </c>
      <c r="P342" s="150" t="str">
        <f t="shared" si="27"/>
        <v/>
      </c>
      <c r="Q342" s="361"/>
      <c r="R342" s="381"/>
      <c r="S342" s="201"/>
      <c r="T342" s="399"/>
      <c r="U342" s="386"/>
      <c r="V342" s="110">
        <v>1</v>
      </c>
      <c r="W342" s="98" t="e">
        <f>IF(M345="",J345*24,0)</f>
        <v>#REF!</v>
      </c>
      <c r="X342" s="111" t="s">
        <v>57</v>
      </c>
      <c r="Y342" s="112">
        <f>COUNTIF(H339:H343,"Arrêt")</f>
        <v>0</v>
      </c>
      <c r="Z342" s="107">
        <f>COUNTIF(H339:H343,"Férié")</f>
        <v>0</v>
      </c>
      <c r="AA342" s="41"/>
      <c r="AB342" s="175" t="s">
        <v>57</v>
      </c>
      <c r="AC342" s="152">
        <f t="shared" si="31"/>
        <v>0</v>
      </c>
    </row>
    <row r="343" spans="1:29" ht="15.75" thickBot="1" x14ac:dyDescent="0.3">
      <c r="A343" s="143" t="s">
        <v>58</v>
      </c>
      <c r="B343" s="144">
        <v>43420</v>
      </c>
      <c r="C343" s="195">
        <v>0.375</v>
      </c>
      <c r="D343" s="196">
        <v>0.54166666666666663</v>
      </c>
      <c r="E343" s="196">
        <v>0.58333333333333337</v>
      </c>
      <c r="F343" s="197">
        <v>0.70833333333333337</v>
      </c>
      <c r="G343" s="378"/>
      <c r="H343" s="198" t="s">
        <v>44</v>
      </c>
      <c r="I343" s="146" t="e">
        <f>IF(H343="Normal",#REF!,IF(H343="Recup",#REF!,IF(H343="CP journée",#REF!,IF(H343="Enceinte",#REF!,IF(H343="temps partiel",#REF!,IF(H343="Sans solde",#REF!,IF(H343="Arrêt",#REF!,IF(H343="CP matin",#REF!,IF(H343="Déplacement",#REF!,IF(H343="CP Après-midi",#REF!,IF(H343="Férié",#REF!,IF(H343="Maternité",#REF!,0))))))))))))</f>
        <v>#REF!</v>
      </c>
      <c r="J343" s="145" t="e">
        <f>IF(H343="Demi CP",I343,IF(AND(H343="Déplacement",N343="Arrivée Chine",B343&gt;=#REF!,B343&lt;=#REF!),(D343-C343)+(F343-E343)-#REF!,IF(AND(H343="Déplacement",N343="Arrivée Chine",B343&gt;#REF!,B343&lt;#REF!),(D343-C343)+(F343-E343)-#REF!,IF(AND(H343="Déplacement",N343="Arrivée Chine",B343&gt;#REF!),(D343-C343)+(F343-E343)-#REF!,IF(AND(H343="Déplacement",((D343-C343)+(F343-E343))&lt;I343),I343,IF(AND(H343="Déplacement",N343="Arrivée Chine",B343&lt;#REF!),(D343-C343)+(F343-E343)-#REF!,IF(AND(H343="Déplacement",N343="Retour Chine",B343&gt;=#REF!,B343&lt;=#REF!),(D343-C343)+(F343-E343)+#REF!,IF(AND(H343="Déplacement",N343="Retour Chine",B343&gt;#REF!,B343&lt;#REF!),(D343-C343)+(F343-E343)+#REF!,IF(AND(H343="Déplacement",N343="Retour Chine",B343&gt;#REF!),(D343-C343)+(F343-E343)+#REF!,IF(AND(H343="Déplacement",((D343-C343)+(F343-E343))&lt;I343),I343,IF(AND(H343="Déplacement",N343="Retour Chine",B343&lt;#REF!),(D343-C343)+(F343-E343)+#REF!,(D343-C343)+(F343-E343))))))))))))</f>
        <v>#REF!</v>
      </c>
      <c r="K343" s="153" t="e">
        <f>IF(L343&gt;0,#REF!-L343,0)</f>
        <v>#REF!</v>
      </c>
      <c r="L343" s="154" t="e">
        <f>IF(OR(H343="Recup"),#REF!-J343,#REF!)</f>
        <v>#REF!</v>
      </c>
      <c r="M343" s="199"/>
      <c r="N343" s="200"/>
      <c r="O343" s="149" t="e">
        <f t="shared" si="26"/>
        <v>#REF!</v>
      </c>
      <c r="P343" s="150" t="str">
        <f t="shared" si="27"/>
        <v/>
      </c>
      <c r="Q343" s="361"/>
      <c r="R343" s="381"/>
      <c r="S343" s="201"/>
      <c r="T343" s="399"/>
      <c r="U343" s="386"/>
      <c r="V343" s="113" t="s">
        <v>3</v>
      </c>
      <c r="W343" s="114" t="e">
        <f>IF(G339="Enceinte",(SUM(L339:L343))-COUNTIF(H339:H343,"Recup")*#REF!,SUM(L339:L343))</f>
        <v>#REF!</v>
      </c>
      <c r="X343" s="115" t="s">
        <v>59</v>
      </c>
      <c r="Y343" s="116">
        <f>COUNTIF(H339:H343,"sans solde")</f>
        <v>0</v>
      </c>
      <c r="Z343" s="328" t="s">
        <v>148</v>
      </c>
      <c r="AA343" s="41"/>
      <c r="AB343" s="176" t="s">
        <v>59</v>
      </c>
      <c r="AC343" s="152">
        <f t="shared" si="31"/>
        <v>0</v>
      </c>
    </row>
    <row r="344" spans="1:29" x14ac:dyDescent="0.25">
      <c r="A344" s="143" t="s">
        <v>60</v>
      </c>
      <c r="B344" s="144">
        <v>43421</v>
      </c>
      <c r="C344" s="203"/>
      <c r="D344" s="204"/>
      <c r="E344" s="204"/>
      <c r="F344" s="205"/>
      <c r="G344" s="378"/>
      <c r="H344" s="206"/>
      <c r="I344" s="146">
        <f>IF(H344="Normal",#REF!,IF(H344="Recup",#REF!,IF(H344="CP journée",#REF!,IF(H344="Enceinte",#REF!,IF(H344="temps partiel",#REF!,IF(H344="Sans solde",#REF!,IF(H344="Arrêt",#REF!,IF(H344="CP matin",#REF!,IF(H344="Déplacement",#REF!,IF(H344="CP Après-midi",#REF!,IF(H344="Férié",#REF!,IF(H344="Maternité",#REF!,0))))))))))))</f>
        <v>0</v>
      </c>
      <c r="J344" s="145" t="e">
        <f>IF(H344="Demi CP",I344,IF(AND(H344="Déplacement",N344="Arrivée Chine",B344&gt;=#REF!,B344&lt;=#REF!),(D344-C344)+(F344-E344)-#REF!,IF(AND(H344="Déplacement",N344="Arrivée Chine",B344&gt;#REF!,B344&lt;#REF!),(D344-C344)+(F344-E344)-#REF!,IF(AND(H344="Déplacement",N344="Arrivée Chine",B344&gt;#REF!),(D344-C344)+(F344-E344)-#REF!,IF(AND(H344="Déplacement",((D344-C344)+(F344-E344))&lt;I344),I344,IF(AND(H344="Déplacement",N344="Arrivée Chine",B344&lt;#REF!),(D344-C344)+(F344-E344)-#REF!,IF(AND(H344="Déplacement",N344="Retour Chine",B344&gt;=#REF!,B344&lt;=#REF!),(D344-C344)+(F344-E344)+#REF!,IF(AND(H344="Déplacement",N344="Retour Chine",B344&gt;#REF!,B344&lt;#REF!),(D344-C344)+(F344-E344)+#REF!,IF(AND(H344="Déplacement",N344="Retour Chine",B344&gt;#REF!),(D344-C344)+(F344-E344)+#REF!,IF(AND(H344="Déplacement",((D344-C344)+(F344-E344))&lt;I344),I344,IF(AND(H344="Déplacement",N344="Retour Chine",B344&lt;#REF!),(D344-C344)+(F344-E344)+#REF!,(D344-C344)+(F344-E344))))))))))))</f>
        <v>#REF!</v>
      </c>
      <c r="K344" s="161" t="e">
        <f>IF(L344&gt;0,#REF!-L344,0)</f>
        <v>#REF!</v>
      </c>
      <c r="L344" s="162" t="e">
        <f>IF(OR(H344="Recup"),#REF!-J344,#REF!)</f>
        <v>#REF!</v>
      </c>
      <c r="M344" s="199"/>
      <c r="N344" s="200"/>
      <c r="O344" s="149" t="e">
        <f t="shared" ref="O344:O387" si="32">IF(AND(J344&gt;I344,M344="France"),J344-I344,IF(AND(J344&gt;I344,M344="Chine"),J344-I344,0))</f>
        <v>#REF!</v>
      </c>
      <c r="P344" s="150" t="str">
        <f t="shared" ref="P344:P387" si="33">IF(M344="Chine",((J344-I344)*24)*0.75,IF(M344="France",((J344-I344)*24)*0.5,""))</f>
        <v/>
      </c>
      <c r="Q344" s="361"/>
      <c r="R344" s="381"/>
      <c r="S344" s="201"/>
      <c r="T344" s="399"/>
      <c r="U344" s="386"/>
      <c r="V344" s="119" t="s">
        <v>61</v>
      </c>
      <c r="W344" s="120" t="e">
        <f>IF(AND(G339="Temps partiel",Y341&gt;0),Y341-W345-W341-W342,0)</f>
        <v>#REF!</v>
      </c>
      <c r="X344" s="121" t="s">
        <v>62</v>
      </c>
      <c r="Y344" s="122">
        <f>COUNTIF(H339:H343,"CP journée")+(COUNTIF(H339:H343,"CP matin"))/2+(COUNTIF(H339:H343,"CP Après-midi"))/2</f>
        <v>0</v>
      </c>
      <c r="Z344" s="329"/>
      <c r="AA344" s="41"/>
      <c r="AB344" s="177" t="s">
        <v>62</v>
      </c>
      <c r="AC344" s="152">
        <f t="shared" si="31"/>
        <v>0</v>
      </c>
    </row>
    <row r="345" spans="1:29" ht="45.75" thickBot="1" x14ac:dyDescent="0.3">
      <c r="A345" s="164" t="s">
        <v>64</v>
      </c>
      <c r="B345" s="165">
        <v>43422</v>
      </c>
      <c r="C345" s="207"/>
      <c r="D345" s="208"/>
      <c r="E345" s="208"/>
      <c r="F345" s="209"/>
      <c r="G345" s="379"/>
      <c r="H345" s="210"/>
      <c r="I345" s="166">
        <f>IF(H345="Normal",#REF!,IF(H345="Recup",#REF!,IF(H345="CP journée",#REF!,IF(H345="Enceinte",#REF!,IF(H345="temps partiel",#REF!,IF(H345="Sans solde",#REF!,IF(H345="Arrêt",#REF!,IF(H345="CP matin",#REF!,IF(H345="Déplacement",#REF!,IF(H345="CP Après-midi",#REF!,IF(H345="Férié",#REF!,IF(H345="Maternité",#REF!,0))))))))))))</f>
        <v>0</v>
      </c>
      <c r="J345" s="167" t="e">
        <f>IF(H345="Demi CP",I345,IF(AND(H345="Déplacement",N345="Arrivée Chine",B345&gt;=#REF!,B345&lt;=#REF!),(D345-C345)+(F345-E345)-#REF!,IF(AND(H345="Déplacement",N345="Arrivée Chine",B345&gt;#REF!,B345&lt;#REF!),(D345-C345)+(F345-E345)-#REF!,IF(AND(H345="Déplacement",N345="Arrivée Chine",B345&gt;#REF!),(D345-C345)+(F345-E345)-#REF!,IF(AND(H345="Déplacement",((D345-C345)+(F345-E345))&lt;I345),I345,IF(AND(H345="Déplacement",N345="Arrivée Chine",B345&lt;#REF!),(D345-C345)+(F345-E345)-#REF!,IF(AND(H345="Déplacement",N345="Retour Chine",B345&gt;=#REF!,B345&lt;=#REF!),(D345-C345)+(F345-E345)+#REF!,IF(AND(H345="Déplacement",N345="Retour Chine",B345&gt;#REF!,B345&lt;#REF!),(D345-C345)+(F345-E345)+#REF!,IF(AND(H345="Déplacement",N345="Retour Chine",B345&gt;#REF!),(D345-C345)+(F345-E345)+#REF!,IF(AND(H345="Déplacement",((D345-C345)+(F345-E345))&lt;I345),I345,IF(AND(H345="Déplacement",N345="Retour Chine",B345&lt;#REF!),(D345-C345)+(F345-E345)+#REF!,(D345-C345)+(F345-E345))))))))))))</f>
        <v>#REF!</v>
      </c>
      <c r="K345" s="168" t="e">
        <f>IF(L345&gt;0,#REF!-L345,0)</f>
        <v>#REF!</v>
      </c>
      <c r="L345" s="169" t="e">
        <f>IF(OR(H345="Recup"),#REF!-J345,#REF!)</f>
        <v>#REF!</v>
      </c>
      <c r="M345" s="211"/>
      <c r="N345" s="212"/>
      <c r="O345" s="170" t="e">
        <f t="shared" si="32"/>
        <v>#REF!</v>
      </c>
      <c r="P345" s="171" t="str">
        <f t="shared" si="33"/>
        <v/>
      </c>
      <c r="Q345" s="362"/>
      <c r="R345" s="382"/>
      <c r="S345" s="213"/>
      <c r="T345" s="399"/>
      <c r="U345" s="387"/>
      <c r="V345" s="129" t="s">
        <v>65</v>
      </c>
      <c r="W345" s="130" t="e">
        <f>IF(AND(G339="Temps partiel",Y341&gt;3),Y341-3-W341-W342,0)</f>
        <v>#REF!</v>
      </c>
      <c r="X345" s="131" t="s">
        <v>66</v>
      </c>
      <c r="Y345" s="132" t="e">
        <f>W339+(W340*1.25)+(W341*1.5)+(W342*2)+(W344*1.1)+(W345*1.25)</f>
        <v>#REF!</v>
      </c>
      <c r="Z345" s="294" t="e">
        <f>IF(SUM(J339:J345)*24-SUM(I339:I345)*24&lt;0,(SUM(J339:J345)*24-SUM(I339:I345)*24),0)</f>
        <v>#REF!</v>
      </c>
      <c r="AA345" s="41"/>
      <c r="AB345" s="178" t="s">
        <v>50</v>
      </c>
      <c r="AC345" s="152">
        <f>Z326+Z333+Z340+Z347</f>
        <v>0</v>
      </c>
    </row>
    <row r="346" spans="1:29" ht="45" x14ac:dyDescent="0.25">
      <c r="A346" s="133" t="s">
        <v>43</v>
      </c>
      <c r="B346" s="134">
        <v>43423</v>
      </c>
      <c r="C346" s="195">
        <v>0.375</v>
      </c>
      <c r="D346" s="196">
        <v>0.54166666666666663</v>
      </c>
      <c r="E346" s="196">
        <v>0.58333333333333337</v>
      </c>
      <c r="F346" s="197">
        <v>0.70833333333333337</v>
      </c>
      <c r="G346" s="377"/>
      <c r="H346" s="191" t="s">
        <v>44</v>
      </c>
      <c r="I346" s="136" t="e">
        <f>IF(H346="Normal",#REF!,IF(H346="Recup",#REF!,IF(H346="CP journée",#REF!,IF(H346="Enceinte",#REF!,IF(H346="temps partiel",#REF!,IF(H346="Sans solde",#REF!,IF(H346="Arrêt",#REF!,IF(H346="CP matin",#REF!,IF(H346="Déplacement",#REF!,IF(H346="CP Après-midi",#REF!,IF(H346="Férié",#REF!,IF(H346="Maternité",#REF!,0))))))))))))</f>
        <v>#REF!</v>
      </c>
      <c r="J346" s="135" t="e">
        <f>IF(H346="Demi CP",I346,IF(AND(H346="Déplacement",N346="Arrivée Chine",B346&gt;=#REF!,B346&lt;=#REF!),(D346-C346)+(F346-E346)-#REF!,IF(AND(H346="Déplacement",N346="Arrivée Chine",B346&gt;#REF!,B346&lt;#REF!),(D346-C346)+(F346-E346)-#REF!,IF(AND(H346="Déplacement",N346="Arrivée Chine",B346&gt;#REF!),(D346-C346)+(F346-E346)-#REF!,IF(AND(H346="Déplacement",((D346-C346)+(F346-E346))&lt;I346),I346,IF(AND(H346="Déplacement",N346="Arrivée Chine",B346&lt;#REF!),(D346-C346)+(F346-E346)-#REF!,IF(AND(H346="Déplacement",N346="Retour Chine",B346&gt;=#REF!,B346&lt;=#REF!),(D346-C346)+(F346-E346)+#REF!,IF(AND(H346="Déplacement",N346="Retour Chine",B346&gt;#REF!,B346&lt;#REF!),(D346-C346)+(F346-E346)+#REF!,IF(AND(H346="Déplacement",N346="Retour Chine",B346&gt;#REF!),(D346-C346)+(F346-E346)+#REF!,IF(AND(H346="Déplacement",((D346-C346)+(F346-E346))&lt;I346),I346,IF(AND(H346="Déplacement",N346="Retour Chine",B346&lt;#REF!),(D346-C346)+(F346-E346)+#REF!,(D346-C346)+(F346-E346))))))))))))</f>
        <v>#REF!</v>
      </c>
      <c r="K346" s="137" t="e">
        <f>IF(L346&gt;0,#REF!-L346,0)</f>
        <v>#REF!</v>
      </c>
      <c r="L346" s="138" t="e">
        <f>IF(OR(H346="Recup"),#REF!-J346,#REF!)</f>
        <v>#REF!</v>
      </c>
      <c r="M346" s="192"/>
      <c r="N346" s="193"/>
      <c r="O346" s="139" t="e">
        <f t="shared" si="32"/>
        <v>#REF!</v>
      </c>
      <c r="P346" s="140" t="str">
        <f t="shared" si="33"/>
        <v/>
      </c>
      <c r="Q346" s="360" t="s">
        <v>45</v>
      </c>
      <c r="R346" s="380" t="s">
        <v>46</v>
      </c>
      <c r="S346" s="194"/>
      <c r="T346" s="398" t="s">
        <v>128</v>
      </c>
      <c r="U346" s="385" t="s">
        <v>133</v>
      </c>
      <c r="V346" s="86" t="s">
        <v>49</v>
      </c>
      <c r="W346" s="87" t="e">
        <f>IF(AND(G346="",(Y348)&gt;0),Y348-W347-W348,IF(AND(G346="Enceinte",(Y348)&gt;0),Y348-W347-W348,0))</f>
        <v>#REF!</v>
      </c>
      <c r="X346" s="88" t="s">
        <v>34</v>
      </c>
      <c r="Y346" s="89" t="e">
        <f>(SUM(I346:I350)*24+SUM(K346:K350)*24)</f>
        <v>#REF!</v>
      </c>
      <c r="Z346" s="90" t="s">
        <v>50</v>
      </c>
      <c r="AA346" s="41"/>
      <c r="AB346" s="179"/>
      <c r="AC346" s="179"/>
    </row>
    <row r="347" spans="1:29" ht="15.75" thickBot="1" x14ac:dyDescent="0.3">
      <c r="A347" s="143" t="s">
        <v>51</v>
      </c>
      <c r="B347" s="144">
        <v>43424</v>
      </c>
      <c r="C347" s="195">
        <v>0.375</v>
      </c>
      <c r="D347" s="196">
        <v>0.54166666666666663</v>
      </c>
      <c r="E347" s="196">
        <v>0.58333333333333337</v>
      </c>
      <c r="F347" s="197">
        <v>0.70833333333333337</v>
      </c>
      <c r="G347" s="378"/>
      <c r="H347" s="198" t="s">
        <v>44</v>
      </c>
      <c r="I347" s="146" t="e">
        <f>IF(H347="Normal",#REF!,IF(H347="Recup",#REF!,IF(H347="CP journée",#REF!,IF(H347="Enceinte",#REF!,IF(H347="temps partiel",#REF!,IF(H347="Sans solde",#REF!,IF(H347="Arrêt",#REF!,IF(H347="CP matin",#REF!,IF(H347="Déplacement",#REF!,IF(H347="CP Après-midi",#REF!,IF(H347="Férié",#REF!,IF(H347="Maternité",#REF!,0))))))))))))</f>
        <v>#REF!</v>
      </c>
      <c r="J347" s="145" t="e">
        <f>IF(H347="Demi CP",I347,IF(AND(H347="Déplacement",N347="Arrivée Chine",B347&gt;=#REF!,B347&lt;=#REF!),(D347-C347)+(F347-E347)-#REF!,IF(AND(H347="Déplacement",N347="Arrivée Chine",B347&gt;#REF!,B347&lt;#REF!),(D347-C347)+(F347-E347)-#REF!,IF(AND(H347="Déplacement",N347="Arrivée Chine",B347&gt;#REF!),(D347-C347)+(F347-E347)-#REF!,IF(AND(H347="Déplacement",((D347-C347)+(F347-E347))&lt;I347),I347,IF(AND(H347="Déplacement",N347="Arrivée Chine",B347&lt;#REF!),(D347-C347)+(F347-E347)-#REF!,IF(AND(H347="Déplacement",N347="Retour Chine",B347&gt;=#REF!,B347&lt;=#REF!),(D347-C347)+(F347-E347)+#REF!,IF(AND(H347="Déplacement",N347="Retour Chine",B347&gt;#REF!,B347&lt;#REF!),(D347-C347)+(F347-E347)+#REF!,IF(AND(H347="Déplacement",N347="Retour Chine",B347&gt;#REF!),(D347-C347)+(F347-E347)+#REF!,IF(AND(H347="Déplacement",((D347-C347)+(F347-E347))&lt;I347),I347,IF(AND(H347="Déplacement",N347="Retour Chine",B347&lt;#REF!),(D347-C347)+(F347-E347)+#REF!,(D347-C347)+(F347-E347))))))))))))</f>
        <v>#REF!</v>
      </c>
      <c r="K347" s="147" t="e">
        <f>IF(L347&gt;0,#REF!-L347,0)</f>
        <v>#REF!</v>
      </c>
      <c r="L347" s="148" t="e">
        <f>IF(OR(H347="Recup"),#REF!-J347,#REF!)</f>
        <v>#REF!</v>
      </c>
      <c r="M347" s="199"/>
      <c r="N347" s="200"/>
      <c r="O347" s="149" t="e">
        <f t="shared" si="32"/>
        <v>#REF!</v>
      </c>
      <c r="P347" s="150" t="str">
        <f t="shared" si="33"/>
        <v/>
      </c>
      <c r="Q347" s="361"/>
      <c r="R347" s="381"/>
      <c r="S347" s="201"/>
      <c r="T347" s="399"/>
      <c r="U347" s="386"/>
      <c r="V347" s="97" t="s">
        <v>52</v>
      </c>
      <c r="W347" s="98" t="e">
        <f>IF(AND(G346="",(Y347-35)&gt;0),(Y347-35-W348-W349),IF(AND(G346="Enceinte",(Y347-35)&gt;0),(Y347-35-W348-W349),0))</f>
        <v>#REF!</v>
      </c>
      <c r="X347" s="99" t="s">
        <v>35</v>
      </c>
      <c r="Y347" s="100" t="e">
        <f>(SUM(J346:J352))*24-(SUM(O346:O352))*24</f>
        <v>#REF!</v>
      </c>
      <c r="Z347" s="101">
        <f>SUM(P346:P352)</f>
        <v>0</v>
      </c>
      <c r="AA347" s="41"/>
      <c r="AB347" s="394" t="s">
        <v>70</v>
      </c>
      <c r="AC347" s="392" t="e">
        <f>Y331+Y338+Y345+Y352</f>
        <v>#REF!</v>
      </c>
    </row>
    <row r="348" spans="1:29" ht="15.75" thickBot="1" x14ac:dyDescent="0.3">
      <c r="A348" s="143" t="s">
        <v>53</v>
      </c>
      <c r="B348" s="144">
        <v>43425</v>
      </c>
      <c r="C348" s="195">
        <v>0.375</v>
      </c>
      <c r="D348" s="196">
        <v>0.54166666666666663</v>
      </c>
      <c r="E348" s="196">
        <v>0.58333333333333337</v>
      </c>
      <c r="F348" s="197">
        <v>0.70833333333333337</v>
      </c>
      <c r="G348" s="378"/>
      <c r="H348" s="198" t="s">
        <v>44</v>
      </c>
      <c r="I348" s="146" t="e">
        <f>IF(H348="Normal",#REF!,IF(H348="Recup",#REF!,IF(H348="CP journée",#REF!,IF(H348="Enceinte",#REF!,IF(H348="temps partiel",#REF!,IF(H348="Sans solde",#REF!,IF(H348="Arrêt",#REF!,IF(H348="CP matin",#REF!,IF(H348="Déplacement",#REF!,IF(H348="CP Après-midi",#REF!,IF(H348="Férié",#REF!,IF(H348="Maternité",#REF!,0))))))))))))</f>
        <v>#REF!</v>
      </c>
      <c r="J348" s="145" t="e">
        <f>IF(H348="Demi CP",I348,IF(AND(H348="Déplacement",N348="Arrivée Chine",B348&gt;=#REF!,B348&lt;=#REF!),(D348-C348)+(F348-E348)-#REF!,IF(AND(H348="Déplacement",N348="Arrivée Chine",B348&gt;#REF!,B348&lt;#REF!),(D348-C348)+(F348-E348)-#REF!,IF(AND(H348="Déplacement",N348="Arrivée Chine",B348&gt;#REF!),(D348-C348)+(F348-E348)-#REF!,IF(AND(H348="Déplacement",((D348-C348)+(F348-E348))&lt;I348),I348,IF(AND(H348="Déplacement",N348="Arrivée Chine",B348&lt;#REF!),(D348-C348)+(F348-E348)-#REF!,IF(AND(H348="Déplacement",N348="Retour Chine",B348&gt;=#REF!,B348&lt;=#REF!),(D348-C348)+(F348-E348)+#REF!,IF(AND(H348="Déplacement",N348="Retour Chine",B348&gt;#REF!,B348&lt;#REF!),(D348-C348)+(F348-E348)+#REF!,IF(AND(H348="Déplacement",N348="Retour Chine",B348&gt;#REF!),(D348-C348)+(F348-E348)+#REF!,IF(AND(H348="Déplacement",((D348-C348)+(F348-E348))&lt;I348),I348,IF(AND(H348="Déplacement",N348="Retour Chine",B348&lt;#REF!),(D348-C348)+(F348-E348)+#REF!,(D348-C348)+(F348-E348))))))))))))</f>
        <v>#REF!</v>
      </c>
      <c r="K348" s="153" t="e">
        <f>IF(L348&gt;0,#REF!-L348,0)</f>
        <v>#REF!</v>
      </c>
      <c r="L348" s="154" t="e">
        <f>IF(OR(H348="Recup"),#REF!-J348,#REF!)</f>
        <v>#REF!</v>
      </c>
      <c r="M348" s="199"/>
      <c r="N348" s="200"/>
      <c r="O348" s="149" t="e">
        <f t="shared" si="32"/>
        <v>#REF!</v>
      </c>
      <c r="P348" s="150" t="str">
        <f t="shared" si="33"/>
        <v/>
      </c>
      <c r="Q348" s="361"/>
      <c r="R348" s="381"/>
      <c r="S348" s="201"/>
      <c r="T348" s="399"/>
      <c r="U348" s="386"/>
      <c r="V348" s="104">
        <v>0.5</v>
      </c>
      <c r="W348" s="98" t="e">
        <f>IF((Y347-43)&lt;0,0,(Y347-43))</f>
        <v>#REF!</v>
      </c>
      <c r="X348" s="105" t="s">
        <v>54</v>
      </c>
      <c r="Y348" s="106" t="e">
        <f>(Y347-Y346)-J352*24</f>
        <v>#REF!</v>
      </c>
      <c r="Z348" s="107" t="s">
        <v>55</v>
      </c>
      <c r="AA348" s="41"/>
      <c r="AB348" s="395"/>
      <c r="AC348" s="393"/>
    </row>
    <row r="349" spans="1:29" ht="15.75" thickBot="1" x14ac:dyDescent="0.3">
      <c r="A349" s="143" t="s">
        <v>56</v>
      </c>
      <c r="B349" s="144">
        <v>43426</v>
      </c>
      <c r="C349" s="195">
        <v>0.375</v>
      </c>
      <c r="D349" s="196">
        <v>0.54166666666666663</v>
      </c>
      <c r="E349" s="196">
        <v>0.58333333333333337</v>
      </c>
      <c r="F349" s="197">
        <v>0.70833333333333337</v>
      </c>
      <c r="G349" s="378"/>
      <c r="H349" s="202" t="s">
        <v>44</v>
      </c>
      <c r="I349" s="146" t="e">
        <f>IF(H349="Normal",#REF!,IF(H349="Recup",#REF!,IF(H349="CP journée",#REF!,IF(H349="Enceinte",#REF!,IF(H349="temps partiel",#REF!,IF(H349="Sans solde",#REF!,IF(H349="Arrêt",#REF!,IF(H349="CP matin",#REF!,IF(H349="Déplacement",#REF!,IF(H349="CP Après-midi",#REF!,IF(H349="Férié",#REF!,IF(H349="Maternité",#REF!,0))))))))))))</f>
        <v>#REF!</v>
      </c>
      <c r="J349" s="145" t="e">
        <f>IF(H349="Demi CP",I349,IF(AND(H349="Déplacement",N349="Arrivée Chine",B349&gt;=#REF!,B349&lt;=#REF!),(D349-C349)+(F349-E349)-#REF!,IF(AND(H349="Déplacement",N349="Arrivée Chine",B349&gt;#REF!,B349&lt;#REF!),(D349-C349)+(F349-E349)-#REF!,IF(AND(H349="Déplacement",N349="Arrivée Chine",B349&gt;#REF!),(D349-C349)+(F349-E349)-#REF!,IF(AND(H349="Déplacement",((D349-C349)+(F349-E349))&lt;I349),I349,IF(AND(H349="Déplacement",N349="Arrivée Chine",B349&lt;#REF!),(D349-C349)+(F349-E349)-#REF!,IF(AND(H349="Déplacement",N349="Retour Chine",B349&gt;=#REF!,B349&lt;=#REF!),(D349-C349)+(F349-E349)+#REF!,IF(AND(H349="Déplacement",N349="Retour Chine",B349&gt;#REF!,B349&lt;#REF!),(D349-C349)+(F349-E349)+#REF!,IF(AND(H349="Déplacement",N349="Retour Chine",B349&gt;#REF!),(D349-C349)+(F349-E349)+#REF!,IF(AND(H349="Déplacement",((D349-C349)+(F349-E349))&lt;I349),I349,IF(AND(H349="Déplacement",N349="Retour Chine",B349&lt;#REF!),(D349-C349)+(F349-E349)+#REF!,(D349-C349)+(F349-E349))))))))))))</f>
        <v>#REF!</v>
      </c>
      <c r="K349" s="156" t="e">
        <f>IF(L349&gt;0,#REF!-L349,0)</f>
        <v>#REF!</v>
      </c>
      <c r="L349" s="157" t="e">
        <f>IF(OR(H349="Recup"),#REF!-J349,#REF!)</f>
        <v>#REF!</v>
      </c>
      <c r="M349" s="199"/>
      <c r="N349" s="200"/>
      <c r="O349" s="149" t="e">
        <f t="shared" si="32"/>
        <v>#REF!</v>
      </c>
      <c r="P349" s="150" t="str">
        <f t="shared" si="33"/>
        <v/>
      </c>
      <c r="Q349" s="361"/>
      <c r="R349" s="381"/>
      <c r="S349" s="201"/>
      <c r="T349" s="399"/>
      <c r="U349" s="386"/>
      <c r="V349" s="110">
        <v>1</v>
      </c>
      <c r="W349" s="98" t="e">
        <f>IF(M352="",J352*24,0)</f>
        <v>#REF!</v>
      </c>
      <c r="X349" s="111" t="s">
        <v>57</v>
      </c>
      <c r="Y349" s="112">
        <f>COUNTIF(H346:H350,"Arrêt")</f>
        <v>0</v>
      </c>
      <c r="Z349" s="107">
        <f>COUNTIF(H346:H350,"Férié")</f>
        <v>0</v>
      </c>
      <c r="AA349" s="41"/>
      <c r="AB349" s="41"/>
      <c r="AC349" s="41"/>
    </row>
    <row r="350" spans="1:29" ht="15.75" thickBot="1" x14ac:dyDescent="0.3">
      <c r="A350" s="143" t="s">
        <v>58</v>
      </c>
      <c r="B350" s="144">
        <v>43427</v>
      </c>
      <c r="C350" s="195">
        <v>0.375</v>
      </c>
      <c r="D350" s="196">
        <v>0.54166666666666663</v>
      </c>
      <c r="E350" s="196">
        <v>0.58333333333333337</v>
      </c>
      <c r="F350" s="197">
        <v>0.70833333333333337</v>
      </c>
      <c r="G350" s="378"/>
      <c r="H350" s="198" t="s">
        <v>44</v>
      </c>
      <c r="I350" s="146" t="e">
        <f>IF(H350="Normal",#REF!,IF(H350="Recup",#REF!,IF(H350="CP journée",#REF!,IF(H350="Enceinte",#REF!,IF(H350="temps partiel",#REF!,IF(H350="Sans solde",#REF!,IF(H350="Arrêt",#REF!,IF(H350="CP matin",#REF!,IF(H350="Déplacement",#REF!,IF(H350="CP Après-midi",#REF!,IF(H350="Férié",#REF!,IF(H350="Maternité",#REF!,0))))))))))))</f>
        <v>#REF!</v>
      </c>
      <c r="J350" s="145" t="e">
        <f>IF(H350="Demi CP",I350,IF(AND(H350="Déplacement",N350="Arrivée Chine",B350&gt;=#REF!,B350&lt;=#REF!),(D350-C350)+(F350-E350)-#REF!,IF(AND(H350="Déplacement",N350="Arrivée Chine",B350&gt;#REF!,B350&lt;#REF!),(D350-C350)+(F350-E350)-#REF!,IF(AND(H350="Déplacement",N350="Arrivée Chine",B350&gt;#REF!),(D350-C350)+(F350-E350)-#REF!,IF(AND(H350="Déplacement",((D350-C350)+(F350-E350))&lt;I350),I350,IF(AND(H350="Déplacement",N350="Arrivée Chine",B350&lt;#REF!),(D350-C350)+(F350-E350)-#REF!,IF(AND(H350="Déplacement",N350="Retour Chine",B350&gt;=#REF!,B350&lt;=#REF!),(D350-C350)+(F350-E350)+#REF!,IF(AND(H350="Déplacement",N350="Retour Chine",B350&gt;#REF!,B350&lt;#REF!),(D350-C350)+(F350-E350)+#REF!,IF(AND(H350="Déplacement",N350="Retour Chine",B350&gt;#REF!),(D350-C350)+(F350-E350)+#REF!,IF(AND(H350="Déplacement",((D350-C350)+(F350-E350))&lt;I350),I350,IF(AND(H350="Déplacement",N350="Retour Chine",B350&lt;#REF!),(D350-C350)+(F350-E350)+#REF!,(D350-C350)+(F350-E350))))))))))))</f>
        <v>#REF!</v>
      </c>
      <c r="K350" s="153" t="e">
        <f>IF(L350&gt;0,#REF!-L350,0)</f>
        <v>#REF!</v>
      </c>
      <c r="L350" s="154" t="e">
        <f>IF(OR(H350="Recup"),#REF!-J350,#REF!)</f>
        <v>#REF!</v>
      </c>
      <c r="M350" s="199"/>
      <c r="N350" s="200"/>
      <c r="O350" s="149" t="e">
        <f t="shared" si="32"/>
        <v>#REF!</v>
      </c>
      <c r="P350" s="150" t="str">
        <f t="shared" si="33"/>
        <v/>
      </c>
      <c r="Q350" s="361"/>
      <c r="R350" s="381"/>
      <c r="S350" s="201"/>
      <c r="T350" s="399"/>
      <c r="U350" s="386"/>
      <c r="V350" s="113" t="s">
        <v>3</v>
      </c>
      <c r="W350" s="114" t="e">
        <f>IF(G346="Enceinte",(SUM(L346:L350))-COUNTIF(H346:H350,"Recup")*#REF!,SUM(L346:L350))</f>
        <v>#REF!</v>
      </c>
      <c r="X350" s="115" t="s">
        <v>59</v>
      </c>
      <c r="Y350" s="116">
        <f>COUNTIF(H346:H350,"sans solde")</f>
        <v>0</v>
      </c>
      <c r="Z350" s="328" t="s">
        <v>148</v>
      </c>
      <c r="AA350" s="41"/>
      <c r="AB350" s="41"/>
      <c r="AC350" s="41"/>
    </row>
    <row r="351" spans="1:29" x14ac:dyDescent="0.25">
      <c r="A351" s="143" t="s">
        <v>60</v>
      </c>
      <c r="B351" s="144">
        <v>43428</v>
      </c>
      <c r="C351" s="203"/>
      <c r="D351" s="204"/>
      <c r="E351" s="204"/>
      <c r="F351" s="205"/>
      <c r="G351" s="378"/>
      <c r="H351" s="206"/>
      <c r="I351" s="146">
        <f>IF(H351="Normal",#REF!,IF(H351="Recup",#REF!,IF(H351="CP journée",#REF!,IF(H351="Enceinte",#REF!,IF(H351="temps partiel",#REF!,IF(H351="Sans solde",#REF!,IF(H351="Arrêt",#REF!,IF(H351="CP matin",#REF!,IF(H351="Déplacement",#REF!,IF(H351="CP Après-midi",#REF!,IF(H351="Férié",#REF!,IF(H351="Maternité",#REF!,0))))))))))))</f>
        <v>0</v>
      </c>
      <c r="J351" s="145" t="e">
        <f>IF(H351="Demi CP",I351,IF(AND(H351="Déplacement",N351="Arrivée Chine",B351&gt;=#REF!,B351&lt;=#REF!),(D351-C351)+(F351-E351)-#REF!,IF(AND(H351="Déplacement",N351="Arrivée Chine",B351&gt;#REF!,B351&lt;#REF!),(D351-C351)+(F351-E351)-#REF!,IF(AND(H351="Déplacement",N351="Arrivée Chine",B351&gt;#REF!),(D351-C351)+(F351-E351)-#REF!,IF(AND(H351="Déplacement",((D351-C351)+(F351-E351))&lt;I351),I351,IF(AND(H351="Déplacement",N351="Arrivée Chine",B351&lt;#REF!),(D351-C351)+(F351-E351)-#REF!,IF(AND(H351="Déplacement",N351="Retour Chine",B351&gt;=#REF!,B351&lt;=#REF!),(D351-C351)+(F351-E351)+#REF!,IF(AND(H351="Déplacement",N351="Retour Chine",B351&gt;#REF!,B351&lt;#REF!),(D351-C351)+(F351-E351)+#REF!,IF(AND(H351="Déplacement",N351="Retour Chine",B351&gt;#REF!),(D351-C351)+(F351-E351)+#REF!,IF(AND(H351="Déplacement",((D351-C351)+(F351-E351))&lt;I351),I351,IF(AND(H351="Déplacement",N351="Retour Chine",B351&lt;#REF!),(D351-C351)+(F351-E351)+#REF!,(D351-C351)+(F351-E351))))))))))))</f>
        <v>#REF!</v>
      </c>
      <c r="K351" s="161" t="e">
        <f>IF(L351&gt;0,#REF!-L351,0)</f>
        <v>#REF!</v>
      </c>
      <c r="L351" s="162" t="e">
        <f>IF(OR(H351="Recup"),#REF!-J351,#REF!)</f>
        <v>#REF!</v>
      </c>
      <c r="M351" s="199"/>
      <c r="N351" s="200"/>
      <c r="O351" s="149" t="e">
        <f t="shared" si="32"/>
        <v>#REF!</v>
      </c>
      <c r="P351" s="150" t="str">
        <f t="shared" si="33"/>
        <v/>
      </c>
      <c r="Q351" s="361"/>
      <c r="R351" s="381"/>
      <c r="S351" s="201"/>
      <c r="T351" s="399"/>
      <c r="U351" s="386"/>
      <c r="V351" s="119" t="s">
        <v>61</v>
      </c>
      <c r="W351" s="120" t="e">
        <f>IF(AND(G346="Temps partiel",Y348&gt;0),Y348-W352-W348-W349,0)</f>
        <v>#REF!</v>
      </c>
      <c r="X351" s="121" t="s">
        <v>62</v>
      </c>
      <c r="Y351" s="122">
        <f>COUNTIF(H346:H350,"CP journée")+(COUNTIF(H346:H350,"CP matin"))/2+(COUNTIF(H346:H350,"CP Après-midi"))/2</f>
        <v>0</v>
      </c>
      <c r="Z351" s="329"/>
      <c r="AA351" s="41"/>
      <c r="AB351" s="41"/>
      <c r="AC351" s="41"/>
    </row>
    <row r="352" spans="1:29" ht="15.75" thickBot="1" x14ac:dyDescent="0.3">
      <c r="A352" s="164" t="s">
        <v>64</v>
      </c>
      <c r="B352" s="165">
        <v>43429</v>
      </c>
      <c r="C352" s="207"/>
      <c r="D352" s="208"/>
      <c r="E352" s="208"/>
      <c r="F352" s="209"/>
      <c r="G352" s="379"/>
      <c r="H352" s="210"/>
      <c r="I352" s="166">
        <f>IF(H352="Normal",#REF!,IF(H352="Recup",#REF!,IF(H352="CP journée",#REF!,IF(H352="Enceinte",#REF!,IF(H352="temps partiel",#REF!,IF(H352="Sans solde",#REF!,IF(H352="Arrêt",#REF!,IF(H352="CP matin",#REF!,IF(H352="Déplacement",#REF!,IF(H352="CP Après-midi",#REF!,IF(H352="Férié",#REF!,IF(H352="Maternité",#REF!,0))))))))))))</f>
        <v>0</v>
      </c>
      <c r="J352" s="167" t="e">
        <f>IF(H352="Demi CP",I352,IF(AND(H352="Déplacement",N352="Arrivée Chine",B352&gt;=#REF!,B352&lt;=#REF!),(D352-C352)+(F352-E352)-#REF!,IF(AND(H352="Déplacement",N352="Arrivée Chine",B352&gt;#REF!,B352&lt;#REF!),(D352-C352)+(F352-E352)-#REF!,IF(AND(H352="Déplacement",N352="Arrivée Chine",B352&gt;#REF!),(D352-C352)+(F352-E352)-#REF!,IF(AND(H352="Déplacement",((D352-C352)+(F352-E352))&lt;I352),I352,IF(AND(H352="Déplacement",N352="Arrivée Chine",B352&lt;#REF!),(D352-C352)+(F352-E352)-#REF!,IF(AND(H352="Déplacement",N352="Retour Chine",B352&gt;=#REF!,B352&lt;=#REF!),(D352-C352)+(F352-E352)+#REF!,IF(AND(H352="Déplacement",N352="Retour Chine",B352&gt;#REF!,B352&lt;#REF!),(D352-C352)+(F352-E352)+#REF!,IF(AND(H352="Déplacement",N352="Retour Chine",B352&gt;#REF!),(D352-C352)+(F352-E352)+#REF!,IF(AND(H352="Déplacement",((D352-C352)+(F352-E352))&lt;I352),I352,IF(AND(H352="Déplacement",N352="Retour Chine",B352&lt;#REF!),(D352-C352)+(F352-E352)+#REF!,(D352-C352)+(F352-E352))))))))))))</f>
        <v>#REF!</v>
      </c>
      <c r="K352" s="168" t="e">
        <f>IF(L352&gt;0,#REF!-L352,0)</f>
        <v>#REF!</v>
      </c>
      <c r="L352" s="169" t="e">
        <f>IF(OR(H352="Recup"),#REF!-J352,#REF!)</f>
        <v>#REF!</v>
      </c>
      <c r="M352" s="211"/>
      <c r="N352" s="212"/>
      <c r="O352" s="170" t="e">
        <f t="shared" si="32"/>
        <v>#REF!</v>
      </c>
      <c r="P352" s="171" t="str">
        <f t="shared" si="33"/>
        <v/>
      </c>
      <c r="Q352" s="362"/>
      <c r="R352" s="382"/>
      <c r="S352" s="213"/>
      <c r="T352" s="399"/>
      <c r="U352" s="387"/>
      <c r="V352" s="129" t="s">
        <v>65</v>
      </c>
      <c r="W352" s="130" t="e">
        <f>IF(AND(G346="Temps partiel",Y348&gt;3),Y348-3-W348-W349,0)</f>
        <v>#REF!</v>
      </c>
      <c r="X352" s="131" t="s">
        <v>66</v>
      </c>
      <c r="Y352" s="132" t="e">
        <f>W346+(W347*1.25)+(W348*1.5)+(W349*2)+(W351*1.1)+(W352*1.25)</f>
        <v>#REF!</v>
      </c>
      <c r="Z352" s="294" t="e">
        <f>IF(SUM(J346:J352)*24-SUM(I346:I352)*24&lt;0,(SUM(J346:J352)*24-SUM(I346:I352)*24),0)</f>
        <v>#REF!</v>
      </c>
      <c r="AA352" s="41"/>
      <c r="AB352" s="41"/>
      <c r="AC352" s="41"/>
    </row>
    <row r="353" spans="1:29" ht="45" x14ac:dyDescent="0.25">
      <c r="A353" s="173" t="s">
        <v>43</v>
      </c>
      <c r="B353" s="134">
        <v>43430</v>
      </c>
      <c r="C353" s="195">
        <v>0.375</v>
      </c>
      <c r="D353" s="196">
        <v>0.54166666666666663</v>
      </c>
      <c r="E353" s="196">
        <v>0.58333333333333337</v>
      </c>
      <c r="F353" s="197">
        <v>0.70833333333333337</v>
      </c>
      <c r="G353" s="377"/>
      <c r="H353" s="191" t="s">
        <v>44</v>
      </c>
      <c r="I353" s="136" t="e">
        <f>IF(H353="Normal",#REF!,IF(H353="Recup",#REF!,IF(H353="CP journée",#REF!,IF(H353="Enceinte",#REF!,IF(H353="temps partiel",#REF!,IF(H353="Sans solde",#REF!,IF(H353="Arrêt",#REF!,IF(H353="CP matin",#REF!,IF(H353="Déplacement",#REF!,IF(H353="CP Après-midi",#REF!,IF(H353="Férié",#REF!,IF(H353="Maternité",#REF!,0))))))))))))</f>
        <v>#REF!</v>
      </c>
      <c r="J353" s="187" t="e">
        <f>IF(H353="Demi CP",I353,IF(AND(H353="Déplacement",N353="Arrivée Chine",B353&gt;=#REF!,B353&lt;=#REF!),(D353-C353)+(F353-E353)-#REF!,IF(AND(H353="Déplacement",N353="Arrivée Chine",B353&gt;#REF!,B353&lt;#REF!),(D353-C353)+(F353-E353)-#REF!,IF(AND(H353="Déplacement",N353="Arrivée Chine",B353&gt;#REF!),(D353-C353)+(F353-E353)-#REF!,IF(AND(H353="Déplacement",((D353-C353)+(F353-E353))&lt;I353),I353,IF(AND(H353="Déplacement",N353="Arrivée Chine",B353&lt;#REF!),(D353-C353)+(F353-E353)-#REF!,IF(AND(H353="Déplacement",N353="Retour Chine",B353&gt;=#REF!,B353&lt;=#REF!),(D353-C353)+(F353-E353)+#REF!,IF(AND(H353="Déplacement",N353="Retour Chine",B353&gt;#REF!,B353&lt;#REF!),(D353-C353)+(F353-E353)+#REF!,IF(AND(H353="Déplacement",N353="Retour Chine",B353&gt;#REF!),(D353-C353)+(F353-E353)+#REF!,IF(AND(H353="Déplacement",((D353-C353)+(F353-E353))&lt;I353),I353,IF(AND(H353="Déplacement",N353="Retour Chine",B353&lt;#REF!),(D353-C353)+(F353-E353)+#REF!,(D353-C353)+(F353-E353))))))))))))</f>
        <v>#REF!</v>
      </c>
      <c r="K353" s="137" t="e">
        <f>IF(L353&gt;0,#REF!-L353,0)</f>
        <v>#REF!</v>
      </c>
      <c r="L353" s="138" t="e">
        <f>IF(OR(H353="Recup"),#REF!-J353,#REF!)</f>
        <v>#REF!</v>
      </c>
      <c r="M353" s="192"/>
      <c r="N353" s="193"/>
      <c r="O353" s="139" t="e">
        <f t="shared" si="32"/>
        <v>#REF!</v>
      </c>
      <c r="P353" s="140" t="str">
        <f t="shared" si="33"/>
        <v/>
      </c>
      <c r="Q353" s="391" t="s">
        <v>45</v>
      </c>
      <c r="R353" s="380" t="s">
        <v>46</v>
      </c>
      <c r="S353" s="194"/>
      <c r="T353" s="398" t="s">
        <v>134</v>
      </c>
      <c r="U353" s="385" t="s">
        <v>135</v>
      </c>
      <c r="V353" s="86" t="s">
        <v>49</v>
      </c>
      <c r="W353" s="87" t="e">
        <f>IF(AND(G353="",(Y355)&gt;0),Y355-W354-W355,IF(AND(G353="Enceinte",(Y355)&gt;0),Y355-W354-W355,0))</f>
        <v>#REF!</v>
      </c>
      <c r="X353" s="88" t="s">
        <v>34</v>
      </c>
      <c r="Y353" s="89" t="e">
        <f>(SUM(I353:I357)*24+SUM(K353:K357)*24)</f>
        <v>#REF!</v>
      </c>
      <c r="Z353" s="90" t="s">
        <v>50</v>
      </c>
      <c r="AA353" s="41"/>
      <c r="AB353" s="41"/>
      <c r="AC353" s="41"/>
    </row>
    <row r="354" spans="1:29" ht="15.75" thickBot="1" x14ac:dyDescent="0.3">
      <c r="A354" s="143" t="s">
        <v>51</v>
      </c>
      <c r="B354" s="144">
        <v>43431</v>
      </c>
      <c r="C354" s="195">
        <v>0.375</v>
      </c>
      <c r="D354" s="196">
        <v>0.54166666666666663</v>
      </c>
      <c r="E354" s="196">
        <v>0.58333333333333337</v>
      </c>
      <c r="F354" s="197">
        <v>0.70833333333333337</v>
      </c>
      <c r="G354" s="378"/>
      <c r="H354" s="198" t="s">
        <v>44</v>
      </c>
      <c r="I354" s="146" t="e">
        <f>IF(H354="Normal",#REF!,IF(H354="Recup",#REF!,IF(H354="CP journée",#REF!,IF(H354="Enceinte",#REF!,IF(H354="temps partiel",#REF!,IF(H354="Sans solde",#REF!,IF(H354="Arrêt",#REF!,IF(H354="CP matin",#REF!,IF(H354="Déplacement",#REF!,IF(H354="CP Après-midi",#REF!,IF(H354="Férié",#REF!,IF(H354="Maternité",#REF!,0))))))))))))</f>
        <v>#REF!</v>
      </c>
      <c r="J354" s="145" t="e">
        <f>IF(H354="Demi CP",I354,IF(AND(H354="Déplacement",N354="Arrivée Chine",B354&gt;=#REF!,B354&lt;=#REF!),(D354-C354)+(F354-E354)-#REF!,IF(AND(H354="Déplacement",N354="Arrivée Chine",B354&gt;#REF!,B354&lt;#REF!),(D354-C354)+(F354-E354)-#REF!,IF(AND(H354="Déplacement",N354="Arrivée Chine",B354&gt;#REF!),(D354-C354)+(F354-E354)-#REF!,IF(AND(H354="Déplacement",((D354-C354)+(F354-E354))&lt;I354),I354,IF(AND(H354="Déplacement",N354="Arrivée Chine",B354&lt;#REF!),(D354-C354)+(F354-E354)-#REF!,IF(AND(H354="Déplacement",N354="Retour Chine",B354&gt;=#REF!,B354&lt;=#REF!),(D354-C354)+(F354-E354)+#REF!,IF(AND(H354="Déplacement",N354="Retour Chine",B354&gt;#REF!,B354&lt;#REF!),(D354-C354)+(F354-E354)+#REF!,IF(AND(H354="Déplacement",N354="Retour Chine",B354&gt;#REF!),(D354-C354)+(F354-E354)+#REF!,IF(AND(H354="Déplacement",((D354-C354)+(F354-E354))&lt;I354),I354,IF(AND(H354="Déplacement",N354="Retour Chine",B354&lt;#REF!),(D354-C354)+(F354-E354)+#REF!,(D354-C354)+(F354-E354))))))))))))</f>
        <v>#REF!</v>
      </c>
      <c r="K354" s="147" t="e">
        <f>IF(L354&gt;0,#REF!-L354,0)</f>
        <v>#REF!</v>
      </c>
      <c r="L354" s="148" t="e">
        <f>IF(OR(H354="Recup"),#REF!-J354,#REF!)</f>
        <v>#REF!</v>
      </c>
      <c r="M354" s="199"/>
      <c r="N354" s="200"/>
      <c r="O354" s="149" t="e">
        <f t="shared" si="32"/>
        <v>#REF!</v>
      </c>
      <c r="P354" s="150" t="str">
        <f t="shared" si="33"/>
        <v/>
      </c>
      <c r="Q354" s="361"/>
      <c r="R354" s="381"/>
      <c r="S354" s="201"/>
      <c r="T354" s="399"/>
      <c r="U354" s="386"/>
      <c r="V354" s="97" t="s">
        <v>52</v>
      </c>
      <c r="W354" s="98" t="e">
        <f>IF(AND(G353="",(Y354-35)&gt;0),(Y354-35-W355-W356),IF(AND(G353="Enceinte",(Y354-35)&gt;0),(Y354-35-W355-W356),0))</f>
        <v>#REF!</v>
      </c>
      <c r="X354" s="99" t="s">
        <v>35</v>
      </c>
      <c r="Y354" s="100" t="e">
        <f>(SUM(J353:J359))*24-(SUM(O353:O359))*24</f>
        <v>#REF!</v>
      </c>
      <c r="Z354" s="101">
        <f>SUM(P353:P359)</f>
        <v>0</v>
      </c>
      <c r="AA354" s="41"/>
      <c r="AB354" s="41"/>
      <c r="AC354" s="41"/>
    </row>
    <row r="355" spans="1:29" ht="15.75" thickBot="1" x14ac:dyDescent="0.3">
      <c r="A355" s="143" t="s">
        <v>53</v>
      </c>
      <c r="B355" s="144">
        <v>43432</v>
      </c>
      <c r="C355" s="195">
        <v>0.375</v>
      </c>
      <c r="D355" s="196">
        <v>0.54166666666666663</v>
      </c>
      <c r="E355" s="196">
        <v>0.58333333333333337</v>
      </c>
      <c r="F355" s="197">
        <v>0.70833333333333337</v>
      </c>
      <c r="G355" s="378"/>
      <c r="H355" s="198" t="s">
        <v>44</v>
      </c>
      <c r="I355" s="146" t="e">
        <f>IF(H355="Normal",#REF!,IF(H355="Recup",#REF!,IF(H355="CP journée",#REF!,IF(H355="Enceinte",#REF!,IF(H355="temps partiel",#REF!,IF(H355="Sans solde",#REF!,IF(H355="Arrêt",#REF!,IF(H355="CP matin",#REF!,IF(H355="Déplacement",#REF!,IF(H355="CP Après-midi",#REF!,IF(H355="Férié",#REF!,IF(H355="Maternité",#REF!,0))))))))))))</f>
        <v>#REF!</v>
      </c>
      <c r="J355" s="145" t="e">
        <f>IF(H355="Demi CP",I355,IF(AND(H355="Déplacement",N355="Arrivée Chine",B355&gt;=#REF!,B355&lt;=#REF!),(D355-C355)+(F355-E355)-#REF!,IF(AND(H355="Déplacement",N355="Arrivée Chine",B355&gt;#REF!,B355&lt;#REF!),(D355-C355)+(F355-E355)-#REF!,IF(AND(H355="Déplacement",N355="Arrivée Chine",B355&gt;#REF!),(D355-C355)+(F355-E355)-#REF!,IF(AND(H355="Déplacement",((D355-C355)+(F355-E355))&lt;I355),I355,IF(AND(H355="Déplacement",N355="Arrivée Chine",B355&lt;#REF!),(D355-C355)+(F355-E355)-#REF!,IF(AND(H355="Déplacement",N355="Retour Chine",B355&gt;=#REF!,B355&lt;=#REF!),(D355-C355)+(F355-E355)+#REF!,IF(AND(H355="Déplacement",N355="Retour Chine",B355&gt;#REF!,B355&lt;#REF!),(D355-C355)+(F355-E355)+#REF!,IF(AND(H355="Déplacement",N355="Retour Chine",B355&gt;#REF!),(D355-C355)+(F355-E355)+#REF!,IF(AND(H355="Déplacement",((D355-C355)+(F355-E355))&lt;I355),I355,IF(AND(H355="Déplacement",N355="Retour Chine",B355&lt;#REF!),(D355-C355)+(F355-E355)+#REF!,(D355-C355)+(F355-E355))))))))))))</f>
        <v>#REF!</v>
      </c>
      <c r="K355" s="153" t="e">
        <f>IF(L355&gt;0,#REF!-L355,0)</f>
        <v>#REF!</v>
      </c>
      <c r="L355" s="154" t="e">
        <f>IF(OR(H355="Recup"),#REF!-J355,#REF!)</f>
        <v>#REF!</v>
      </c>
      <c r="M355" s="199"/>
      <c r="N355" s="200"/>
      <c r="O355" s="149" t="e">
        <f t="shared" si="32"/>
        <v>#REF!</v>
      </c>
      <c r="P355" s="150" t="str">
        <f t="shared" si="33"/>
        <v/>
      </c>
      <c r="Q355" s="361"/>
      <c r="R355" s="381"/>
      <c r="S355" s="201"/>
      <c r="T355" s="399"/>
      <c r="U355" s="386"/>
      <c r="V355" s="104">
        <v>0.5</v>
      </c>
      <c r="W355" s="98" t="e">
        <f>IF((Y354-43)&lt;0,0,(Y354-43))</f>
        <v>#REF!</v>
      </c>
      <c r="X355" s="105" t="s">
        <v>54</v>
      </c>
      <c r="Y355" s="106" t="e">
        <f>(Y354-Y353)-J359*24</f>
        <v>#REF!</v>
      </c>
      <c r="Z355" s="107" t="s">
        <v>55</v>
      </c>
      <c r="AA355" s="41"/>
      <c r="AB355" s="41"/>
      <c r="AC355" s="41"/>
    </row>
    <row r="356" spans="1:29" ht="15.75" thickBot="1" x14ac:dyDescent="0.3">
      <c r="A356" s="143" t="s">
        <v>56</v>
      </c>
      <c r="B356" s="144">
        <v>43433</v>
      </c>
      <c r="C356" s="195">
        <v>0.375</v>
      </c>
      <c r="D356" s="196">
        <v>0.54166666666666663</v>
      </c>
      <c r="E356" s="196">
        <v>0.58333333333333337</v>
      </c>
      <c r="F356" s="197">
        <v>0.70833333333333337</v>
      </c>
      <c r="G356" s="378"/>
      <c r="H356" s="202" t="s">
        <v>44</v>
      </c>
      <c r="I356" s="146" t="e">
        <f>IF(H356="Normal",#REF!,IF(H356="Recup",#REF!,IF(H356="CP journée",#REF!,IF(H356="Enceinte",#REF!,IF(H356="temps partiel",#REF!,IF(H356="Sans solde",#REF!,IF(H356="Arrêt",#REF!,IF(H356="CP matin",#REF!,IF(H356="Déplacement",#REF!,IF(H356="CP Après-midi",#REF!,IF(H356="Férié",#REF!,IF(H356="Maternité",#REF!,0))))))))))))</f>
        <v>#REF!</v>
      </c>
      <c r="J356" s="145" t="e">
        <f>IF(H356="Demi CP",I356,IF(AND(H356="Déplacement",N356="Arrivée Chine",B356&gt;=#REF!,B356&lt;=#REF!),(D356-C356)+(F356-E356)-#REF!,IF(AND(H356="Déplacement",N356="Arrivée Chine",B356&gt;#REF!,B356&lt;#REF!),(D356-C356)+(F356-E356)-#REF!,IF(AND(H356="Déplacement",N356="Arrivée Chine",B356&gt;#REF!),(D356-C356)+(F356-E356)-#REF!,IF(AND(H356="Déplacement",((D356-C356)+(F356-E356))&lt;I356),I356,IF(AND(H356="Déplacement",N356="Arrivée Chine",B356&lt;#REF!),(D356-C356)+(F356-E356)-#REF!,IF(AND(H356="Déplacement",N356="Retour Chine",B356&gt;=#REF!,B356&lt;=#REF!),(D356-C356)+(F356-E356)+#REF!,IF(AND(H356="Déplacement",N356="Retour Chine",B356&gt;#REF!,B356&lt;#REF!),(D356-C356)+(F356-E356)+#REF!,IF(AND(H356="Déplacement",N356="Retour Chine",B356&gt;#REF!),(D356-C356)+(F356-E356)+#REF!,IF(AND(H356="Déplacement",((D356-C356)+(F356-E356))&lt;I356),I356,IF(AND(H356="Déplacement",N356="Retour Chine",B356&lt;#REF!),(D356-C356)+(F356-E356)+#REF!,(D356-C356)+(F356-E356))))))))))))</f>
        <v>#REF!</v>
      </c>
      <c r="K356" s="156" t="e">
        <f>IF(L356&gt;0,#REF!-L356,0)</f>
        <v>#REF!</v>
      </c>
      <c r="L356" s="157" t="e">
        <f>IF(OR(H356="Recup"),#REF!-J356,#REF!)</f>
        <v>#REF!</v>
      </c>
      <c r="M356" s="199"/>
      <c r="N356" s="200"/>
      <c r="O356" s="149" t="e">
        <f t="shared" si="32"/>
        <v>#REF!</v>
      </c>
      <c r="P356" s="150" t="str">
        <f t="shared" si="33"/>
        <v/>
      </c>
      <c r="Q356" s="361"/>
      <c r="R356" s="381"/>
      <c r="S356" s="201"/>
      <c r="T356" s="399"/>
      <c r="U356" s="386"/>
      <c r="V356" s="110">
        <v>1</v>
      </c>
      <c r="W356" s="98" t="e">
        <f>IF(M359="",J359*24,0)</f>
        <v>#REF!</v>
      </c>
      <c r="X356" s="111" t="s">
        <v>57</v>
      </c>
      <c r="Y356" s="112">
        <f>COUNTIF(H353:H357,"Arrêt")</f>
        <v>0</v>
      </c>
      <c r="Z356" s="107">
        <f>COUNTIF(H353:H357,"Férié")</f>
        <v>0</v>
      </c>
      <c r="AA356" s="41"/>
      <c r="AB356" s="41"/>
      <c r="AC356" s="41"/>
    </row>
    <row r="357" spans="1:29" ht="15.75" thickBot="1" x14ac:dyDescent="0.3">
      <c r="A357" s="143" t="s">
        <v>58</v>
      </c>
      <c r="B357" s="144">
        <v>43434</v>
      </c>
      <c r="C357" s="195">
        <v>0.375</v>
      </c>
      <c r="D357" s="196">
        <v>0.54166666666666663</v>
      </c>
      <c r="E357" s="196">
        <v>0.58333333333333337</v>
      </c>
      <c r="F357" s="197">
        <v>0.70833333333333337</v>
      </c>
      <c r="G357" s="378"/>
      <c r="H357" s="198" t="s">
        <v>44</v>
      </c>
      <c r="I357" s="146" t="e">
        <f>IF(H357="Normal",#REF!,IF(H357="Recup",#REF!,IF(H357="CP journée",#REF!,IF(H357="Enceinte",#REF!,IF(H357="temps partiel",#REF!,IF(H357="Sans solde",#REF!,IF(H357="Arrêt",#REF!,IF(H357="CP matin",#REF!,IF(H357="Déplacement",#REF!,IF(H357="CP Après-midi",#REF!,IF(H357="Férié",#REF!,IF(H357="Maternité",#REF!,0))))))))))))</f>
        <v>#REF!</v>
      </c>
      <c r="J357" s="145" t="e">
        <f>IF(H357="Demi CP",I357,IF(AND(H357="Déplacement",N357="Arrivée Chine",B357&gt;=#REF!,B357&lt;=#REF!),(D357-C357)+(F357-E357)-#REF!,IF(AND(H357="Déplacement",N357="Arrivée Chine",B357&gt;#REF!,B357&lt;#REF!),(D357-C357)+(F357-E357)-#REF!,IF(AND(H357="Déplacement",N357="Arrivée Chine",B357&gt;#REF!),(D357-C357)+(F357-E357)-#REF!,IF(AND(H357="Déplacement",((D357-C357)+(F357-E357))&lt;I357),I357,IF(AND(H357="Déplacement",N357="Arrivée Chine",B357&lt;#REF!),(D357-C357)+(F357-E357)-#REF!,IF(AND(H357="Déplacement",N357="Retour Chine",B357&gt;=#REF!,B357&lt;=#REF!),(D357-C357)+(F357-E357)+#REF!,IF(AND(H357="Déplacement",N357="Retour Chine",B357&gt;#REF!,B357&lt;#REF!),(D357-C357)+(F357-E357)+#REF!,IF(AND(H357="Déplacement",N357="Retour Chine",B357&gt;#REF!),(D357-C357)+(F357-E357)+#REF!,IF(AND(H357="Déplacement",((D357-C357)+(F357-E357))&lt;I357),I357,IF(AND(H357="Déplacement",N357="Retour Chine",B357&lt;#REF!),(D357-C357)+(F357-E357)+#REF!,(D357-C357)+(F357-E357))))))))))))</f>
        <v>#REF!</v>
      </c>
      <c r="K357" s="153" t="e">
        <f>IF(L357&gt;0,#REF!-L357,0)</f>
        <v>#REF!</v>
      </c>
      <c r="L357" s="154" t="e">
        <f>IF(OR(H357="Recup"),#REF!-J357,#REF!)</f>
        <v>#REF!</v>
      </c>
      <c r="M357" s="199"/>
      <c r="N357" s="200"/>
      <c r="O357" s="149" t="e">
        <f t="shared" si="32"/>
        <v>#REF!</v>
      </c>
      <c r="P357" s="150" t="str">
        <f t="shared" si="33"/>
        <v/>
      </c>
      <c r="Q357" s="361"/>
      <c r="R357" s="381"/>
      <c r="S357" s="201"/>
      <c r="T357" s="399"/>
      <c r="U357" s="386"/>
      <c r="V357" s="113" t="s">
        <v>3</v>
      </c>
      <c r="W357" s="114" t="e">
        <f>IF(G353="Enceinte",(SUM(L353:L357))-COUNTIF(H353:H357,"Recup")*#REF!,SUM(L353:L357))</f>
        <v>#REF!</v>
      </c>
      <c r="X357" s="115" t="s">
        <v>59</v>
      </c>
      <c r="Y357" s="116">
        <f>COUNTIF(H353:H357,"sans solde")</f>
        <v>0</v>
      </c>
      <c r="Z357" s="328" t="s">
        <v>148</v>
      </c>
      <c r="AA357" s="41"/>
      <c r="AB357" s="41"/>
      <c r="AC357" s="41"/>
    </row>
    <row r="358" spans="1:29" hidden="1" x14ac:dyDescent="0.25">
      <c r="A358" s="143" t="s">
        <v>60</v>
      </c>
      <c r="B358" s="144">
        <v>43435</v>
      </c>
      <c r="C358" s="203"/>
      <c r="D358" s="204"/>
      <c r="E358" s="204"/>
      <c r="F358" s="205"/>
      <c r="G358" s="378"/>
      <c r="H358" s="206"/>
      <c r="I358" s="146">
        <f>IF(H358="Normal",#REF!,IF(H358="Recup",#REF!,IF(H358="CP journée",#REF!,IF(H358="Enceinte",#REF!,IF(H358="temps partiel",#REF!,IF(H358="Sans solde",#REF!,IF(H358="Arrêt",#REF!,IF(H358="CP matin",#REF!,IF(H358="Déplacement",#REF!,IF(H358="CP Après-midi",#REF!,IF(H358="Férié",#REF!,IF(H358="Maternité",#REF!,0))))))))))))</f>
        <v>0</v>
      </c>
      <c r="J358" s="145" t="e">
        <f>IF(H358="Demi CP",I358,IF(AND(H358="Déplacement",N358="Arrivée Chine",B358&gt;=#REF!,B358&lt;=#REF!),(D358-C358)+(F358-E358)-#REF!,IF(AND(H358="Déplacement",N358="Arrivée Chine",B358&gt;#REF!,B358&lt;#REF!),(D358-C358)+(F358-E358)-#REF!,IF(AND(H358="Déplacement",N358="Arrivée Chine",B358&gt;#REF!),(D358-C358)+(F358-E358)-#REF!,IF(AND(H358="Déplacement",((D358-C358)+(F358-E358))&lt;I358),I358,IF(AND(H358="Déplacement",N358="Arrivée Chine",B358&lt;#REF!),(D358-C358)+(F358-E358)-#REF!,IF(AND(H358="Déplacement",N358="Retour Chine",B358&gt;=#REF!,B358&lt;=#REF!),(D358-C358)+(F358-E358)+#REF!,IF(AND(H358="Déplacement",N358="Retour Chine",B358&gt;#REF!,B358&lt;#REF!),(D358-C358)+(F358-E358)+#REF!,IF(AND(H358="Déplacement",N358="Retour Chine",B358&gt;#REF!),(D358-C358)+(F358-E358)+#REF!,IF(AND(H358="Déplacement",((D358-C358)+(F358-E358))&lt;I358),I358,IF(AND(H358="Déplacement",N358="Retour Chine",B358&lt;#REF!),(D358-C358)+(F358-E358)+#REF!,(D358-C358)+(F358-E358))))))))))))</f>
        <v>#REF!</v>
      </c>
      <c r="K358" s="161" t="e">
        <f>IF(L358&gt;0,#REF!-L358,0)</f>
        <v>#REF!</v>
      </c>
      <c r="L358" s="162" t="e">
        <f>IF(OR(H358="Recup"),#REF!-J358,#REF!)</f>
        <v>#REF!</v>
      </c>
      <c r="M358" s="199"/>
      <c r="N358" s="200"/>
      <c r="O358" s="149" t="e">
        <f t="shared" si="32"/>
        <v>#REF!</v>
      </c>
      <c r="P358" s="150" t="str">
        <f t="shared" si="33"/>
        <v/>
      </c>
      <c r="Q358" s="361"/>
      <c r="R358" s="381"/>
      <c r="S358" s="201"/>
      <c r="T358" s="399"/>
      <c r="U358" s="386"/>
      <c r="V358" s="119" t="s">
        <v>61</v>
      </c>
      <c r="W358" s="120" t="e">
        <f>IF(AND(G353="Temps partiel",Y355&gt;0),Y355-W359-W355-W356,0)</f>
        <v>#REF!</v>
      </c>
      <c r="X358" s="121" t="s">
        <v>62</v>
      </c>
      <c r="Y358" s="122">
        <f>COUNTIF(H353:H357,"CP journée")+(COUNTIF(H353:H357,"CP matin"))/2+(COUNTIF(H353:H357,"CP Après-midi"))/2</f>
        <v>0</v>
      </c>
      <c r="Z358" s="329"/>
      <c r="AA358" s="41"/>
      <c r="AB358" s="179" t="s">
        <v>134</v>
      </c>
      <c r="AC358" s="179" t="s">
        <v>136</v>
      </c>
    </row>
    <row r="359" spans="1:29" ht="15.75" hidden="1" thickBot="1" x14ac:dyDescent="0.3">
      <c r="A359" s="164" t="s">
        <v>64</v>
      </c>
      <c r="B359" s="165">
        <v>43436</v>
      </c>
      <c r="C359" s="207"/>
      <c r="D359" s="208"/>
      <c r="E359" s="208"/>
      <c r="F359" s="209"/>
      <c r="G359" s="379"/>
      <c r="H359" s="210"/>
      <c r="I359" s="166">
        <f>IF(H359="Normal",#REF!,IF(H359="Recup",#REF!,IF(H359="CP journée",#REF!,IF(H359="Enceinte",#REF!,IF(H359="temps partiel",#REF!,IF(H359="Sans solde",#REF!,IF(H359="Arrêt",#REF!,IF(H359="CP matin",#REF!,IF(H359="Déplacement",#REF!,IF(H359="CP Après-midi",#REF!,IF(H359="Férié",#REF!,IF(H359="Maternité",#REF!,0))))))))))))</f>
        <v>0</v>
      </c>
      <c r="J359" s="167" t="e">
        <f>IF(H359="Demi CP",I359,IF(AND(H359="Déplacement",N359="Arrivée Chine",B359&gt;=#REF!,B359&lt;=#REF!),(D359-C359)+(F359-E359)-#REF!,IF(AND(H359="Déplacement",N359="Arrivée Chine",B359&gt;#REF!,B359&lt;#REF!),(D359-C359)+(F359-E359)-#REF!,IF(AND(H359="Déplacement",N359="Arrivée Chine",B359&gt;#REF!),(D359-C359)+(F359-E359)-#REF!,IF(AND(H359="Déplacement",((D359-C359)+(F359-E359))&lt;I359),I359,IF(AND(H359="Déplacement",N359="Arrivée Chine",B359&lt;#REF!),(D359-C359)+(F359-E359)-#REF!,IF(AND(H359="Déplacement",N359="Retour Chine",B359&gt;=#REF!,B359&lt;=#REF!),(D359-C359)+(F359-E359)+#REF!,IF(AND(H359="Déplacement",N359="Retour Chine",B359&gt;#REF!,B359&lt;#REF!),(D359-C359)+(F359-E359)+#REF!,IF(AND(H359="Déplacement",N359="Retour Chine",B359&gt;#REF!),(D359-C359)+(F359-E359)+#REF!,IF(AND(H359="Déplacement",((D359-C359)+(F359-E359))&lt;I359),I359,IF(AND(H359="Déplacement",N359="Retour Chine",B359&lt;#REF!),(D359-C359)+(F359-E359)+#REF!,(D359-C359)+(F359-E359))))))))))))</f>
        <v>#REF!</v>
      </c>
      <c r="K359" s="168" t="e">
        <f>IF(L359&gt;0,#REF!-L359,0)</f>
        <v>#REF!</v>
      </c>
      <c r="L359" s="169" t="e">
        <f>IF(OR(H359="Recup"),#REF!-J359,#REF!)</f>
        <v>#REF!</v>
      </c>
      <c r="M359" s="211"/>
      <c r="N359" s="212"/>
      <c r="O359" s="170" t="e">
        <f t="shared" si="32"/>
        <v>#REF!</v>
      </c>
      <c r="P359" s="171" t="str">
        <f t="shared" si="33"/>
        <v/>
      </c>
      <c r="Q359" s="362"/>
      <c r="R359" s="382"/>
      <c r="S359" s="213"/>
      <c r="T359" s="399"/>
      <c r="U359" s="387"/>
      <c r="V359" s="129" t="s">
        <v>65</v>
      </c>
      <c r="W359" s="130" t="e">
        <f>IF(AND(G353="Temps partiel",Y355&gt;3),Y355-3-W355-W356,0)</f>
        <v>#REF!</v>
      </c>
      <c r="X359" s="131" t="s">
        <v>66</v>
      </c>
      <c r="Y359" s="132" t="e">
        <f>W353+(W354*1.25)+(W355*1.5)+(W356*2)+(W358*1.1)+(W359*1.25)</f>
        <v>#REF!</v>
      </c>
      <c r="Z359" s="294" t="e">
        <f>IF(SUM(J353:J359)*24-SUM(I353:I359)*24&lt;0,(SUM(J353:J359)*24-SUM(I353:I359)*24),0)</f>
        <v>#REF!</v>
      </c>
      <c r="AA359" s="41"/>
      <c r="AB359" s="179"/>
      <c r="AC359" s="179"/>
    </row>
    <row r="360" spans="1:29" ht="45" hidden="1" x14ac:dyDescent="0.25">
      <c r="A360" s="133" t="s">
        <v>43</v>
      </c>
      <c r="B360" s="134">
        <v>43437</v>
      </c>
      <c r="C360" s="195">
        <v>0.375</v>
      </c>
      <c r="D360" s="196">
        <v>0.54166666666666663</v>
      </c>
      <c r="E360" s="196">
        <v>0.58333333333333337</v>
      </c>
      <c r="F360" s="197">
        <v>0.70833333333333337</v>
      </c>
      <c r="G360" s="377"/>
      <c r="H360" s="191" t="s">
        <v>44</v>
      </c>
      <c r="I360" s="136" t="e">
        <f>IF(H360="Normal",#REF!,IF(H360="Recup",#REF!,IF(H360="CP journée",#REF!,IF(H360="Enceinte",#REF!,IF(H360="temps partiel",#REF!,IF(H360="Sans solde",#REF!,IF(H360="Arrêt",#REF!,IF(H360="CP matin",#REF!,IF(H360="Déplacement",#REF!,IF(H360="CP Après-midi",#REF!,IF(H360="Férié",#REF!,IF(H360="Maternité",#REF!,0))))))))))))</f>
        <v>#REF!</v>
      </c>
      <c r="J360" s="135" t="e">
        <f>IF(H360="Demi CP",I360,IF(AND(H360="Déplacement",N360="Arrivée Chine",B360&gt;=#REF!,B360&lt;=#REF!),(D360-C360)+(F360-E360)-#REF!,IF(AND(H360="Déplacement",N360="Arrivée Chine",B360&gt;#REF!,B360&lt;#REF!),(D360-C360)+(F360-E360)-#REF!,IF(AND(H360="Déplacement",N360="Arrivée Chine",B360&gt;#REF!),(D360-C360)+(F360-E360)-#REF!,IF(AND(H360="Déplacement",((D360-C360)+(F360-E360))&lt;I360),I360,IF(AND(H360="Déplacement",N360="Arrivée Chine",B360&lt;#REF!),(D360-C360)+(F360-E360)-#REF!,IF(AND(H360="Déplacement",N360="Retour Chine",B360&gt;=#REF!,B360&lt;=#REF!),(D360-C360)+(F360-E360)+#REF!,IF(AND(H360="Déplacement",N360="Retour Chine",B360&gt;#REF!,B360&lt;#REF!),(D360-C360)+(F360-E360)+#REF!,IF(AND(H360="Déplacement",N360="Retour Chine",B360&gt;#REF!),(D360-C360)+(F360-E360)+#REF!,IF(AND(H360="Déplacement",((D360-C360)+(F360-E360))&lt;I360),I360,IF(AND(H360="Déplacement",N360="Retour Chine",B360&lt;#REF!),(D360-C360)+(F360-E360)+#REF!,(D360-C360)+(F360-E360))))))))))))</f>
        <v>#REF!</v>
      </c>
      <c r="K360" s="137" t="e">
        <f>IF(L360&gt;0,#REF!-L360,0)</f>
        <v>#REF!</v>
      </c>
      <c r="L360" s="138" t="e">
        <f>IF(OR(H360="Recup"),#REF!-J360,#REF!)</f>
        <v>#REF!</v>
      </c>
      <c r="M360" s="192"/>
      <c r="N360" s="193"/>
      <c r="O360" s="139" t="e">
        <f t="shared" si="32"/>
        <v>#REF!</v>
      </c>
      <c r="P360" s="140" t="str">
        <f t="shared" si="33"/>
        <v/>
      </c>
      <c r="Q360" s="360" t="s">
        <v>45</v>
      </c>
      <c r="R360" s="380" t="s">
        <v>46</v>
      </c>
      <c r="S360" s="194"/>
      <c r="T360" s="398" t="s">
        <v>134</v>
      </c>
      <c r="U360" s="385" t="s">
        <v>137</v>
      </c>
      <c r="V360" s="86" t="s">
        <v>49</v>
      </c>
      <c r="W360" s="87" t="e">
        <f>IF(AND(G360="",(Y362)&gt;0),Y362-W361-W362,IF(AND(G360="Enceinte",(Y362)&gt;0),Y362-W361-W362,0))</f>
        <v>#REF!</v>
      </c>
      <c r="X360" s="88" t="s">
        <v>34</v>
      </c>
      <c r="Y360" s="89" t="e">
        <f>(SUM(I360:I364)*24+SUM(K360:K364)*24)</f>
        <v>#REF!</v>
      </c>
      <c r="Z360" s="90" t="s">
        <v>50</v>
      </c>
      <c r="AA360" s="41"/>
      <c r="AB360" s="141" t="s">
        <v>49</v>
      </c>
      <c r="AC360" s="142" t="e">
        <f t="shared" ref="AC360:AC366" si="34">W353+W360+W367+W374+W381</f>
        <v>#REF!</v>
      </c>
    </row>
    <row r="361" spans="1:29" ht="30.75" hidden="1" thickBot="1" x14ac:dyDescent="0.3">
      <c r="A361" s="143" t="s">
        <v>51</v>
      </c>
      <c r="B361" s="144">
        <v>43438</v>
      </c>
      <c r="C361" s="195">
        <v>0.375</v>
      </c>
      <c r="D361" s="196">
        <v>0.54166666666666663</v>
      </c>
      <c r="E361" s="196">
        <v>0.58333333333333337</v>
      </c>
      <c r="F361" s="197">
        <v>0.70833333333333337</v>
      </c>
      <c r="G361" s="378"/>
      <c r="H361" s="198" t="s">
        <v>44</v>
      </c>
      <c r="I361" s="146" t="e">
        <f>IF(H361="Normal",#REF!,IF(H361="Recup",#REF!,IF(H361="CP journée",#REF!,IF(H361="Enceinte",#REF!,IF(H361="temps partiel",#REF!,IF(H361="Sans solde",#REF!,IF(H361="Arrêt",#REF!,IF(H361="CP matin",#REF!,IF(H361="Déplacement",#REF!,IF(H361="CP Après-midi",#REF!,IF(H361="Férié",#REF!,IF(H361="Maternité",#REF!,0))))))))))))</f>
        <v>#REF!</v>
      </c>
      <c r="J361" s="145" t="e">
        <f>IF(H361="Demi CP",I361,IF(AND(H361="Déplacement",N361="Arrivée Chine",B361&gt;=#REF!,B361&lt;=#REF!),(D361-C361)+(F361-E361)-#REF!,IF(AND(H361="Déplacement",N361="Arrivée Chine",B361&gt;#REF!,B361&lt;#REF!),(D361-C361)+(F361-E361)-#REF!,IF(AND(H361="Déplacement",N361="Arrivée Chine",B361&gt;#REF!),(D361-C361)+(F361-E361)-#REF!,IF(AND(H361="Déplacement",((D361-C361)+(F361-E361))&lt;I361),I361,IF(AND(H361="Déplacement",N361="Arrivée Chine",B361&lt;#REF!),(D361-C361)+(F361-E361)-#REF!,IF(AND(H361="Déplacement",N361="Retour Chine",B361&gt;=#REF!,B361&lt;=#REF!),(D361-C361)+(F361-E361)+#REF!,IF(AND(H361="Déplacement",N361="Retour Chine",B361&gt;#REF!,B361&lt;#REF!),(D361-C361)+(F361-E361)+#REF!,IF(AND(H361="Déplacement",N361="Retour Chine",B361&gt;#REF!),(D361-C361)+(F361-E361)+#REF!,IF(AND(H361="Déplacement",((D361-C361)+(F361-E361))&lt;I361),I361,IF(AND(H361="Déplacement",N361="Retour Chine",B361&lt;#REF!),(D361-C361)+(F361-E361)+#REF!,(D361-C361)+(F361-E361))))))))))))</f>
        <v>#REF!</v>
      </c>
      <c r="K361" s="147" t="e">
        <f>IF(L361&gt;0,#REF!-L361,0)</f>
        <v>#REF!</v>
      </c>
      <c r="L361" s="148" t="e">
        <f>IF(OR(H361="Recup"),#REF!-J361,#REF!)</f>
        <v>#REF!</v>
      </c>
      <c r="M361" s="199"/>
      <c r="N361" s="200"/>
      <c r="O361" s="149" t="e">
        <f t="shared" si="32"/>
        <v>#REF!</v>
      </c>
      <c r="P361" s="150" t="str">
        <f t="shared" si="33"/>
        <v/>
      </c>
      <c r="Q361" s="361"/>
      <c r="R361" s="381"/>
      <c r="S361" s="201"/>
      <c r="T361" s="399"/>
      <c r="U361" s="386"/>
      <c r="V361" s="97" t="s">
        <v>52</v>
      </c>
      <c r="W361" s="98" t="e">
        <f>IF(AND(G360="",(Y361-35)&gt;0),(Y361-35-W362-W363),IF(AND(G360="Enceinte",(Y361-35)&gt;0),(Y361-35-W362-W363),0))</f>
        <v>#REF!</v>
      </c>
      <c r="X361" s="99" t="s">
        <v>35</v>
      </c>
      <c r="Y361" s="100" t="e">
        <f>(SUM(J360:J366))*24-(SUM(O360:O366))*24</f>
        <v>#REF!</v>
      </c>
      <c r="Z361" s="101">
        <f>SUM(P360:P366)</f>
        <v>0</v>
      </c>
      <c r="AA361" s="41"/>
      <c r="AB361" s="151" t="s">
        <v>52</v>
      </c>
      <c r="AC361" s="152" t="e">
        <f t="shared" si="34"/>
        <v>#REF!</v>
      </c>
    </row>
    <row r="362" spans="1:29" ht="15.75" hidden="1" thickBot="1" x14ac:dyDescent="0.3">
      <c r="A362" s="143" t="s">
        <v>53</v>
      </c>
      <c r="B362" s="144">
        <v>43439</v>
      </c>
      <c r="C362" s="195">
        <v>0.375</v>
      </c>
      <c r="D362" s="196">
        <v>0.54166666666666663</v>
      </c>
      <c r="E362" s="196">
        <v>0.58333333333333337</v>
      </c>
      <c r="F362" s="197">
        <v>0.70833333333333337</v>
      </c>
      <c r="G362" s="378"/>
      <c r="H362" s="198" t="s">
        <v>44</v>
      </c>
      <c r="I362" s="146" t="e">
        <f>IF(H362="Normal",#REF!,IF(H362="Recup",#REF!,IF(H362="CP journée",#REF!,IF(H362="Enceinte",#REF!,IF(H362="temps partiel",#REF!,IF(H362="Sans solde",#REF!,IF(H362="Arrêt",#REF!,IF(H362="CP matin",#REF!,IF(H362="Déplacement",#REF!,IF(H362="CP Après-midi",#REF!,IF(H362="Férié",#REF!,IF(H362="Maternité",#REF!,0))))))))))))</f>
        <v>#REF!</v>
      </c>
      <c r="J362" s="145" t="e">
        <f>IF(H362="Demi CP",I362,IF(AND(H362="Déplacement",N362="Arrivée Chine",B362&gt;=#REF!,B362&lt;=#REF!),(D362-C362)+(F362-E362)-#REF!,IF(AND(H362="Déplacement",N362="Arrivée Chine",B362&gt;#REF!,B362&lt;#REF!),(D362-C362)+(F362-E362)-#REF!,IF(AND(H362="Déplacement",N362="Arrivée Chine",B362&gt;#REF!),(D362-C362)+(F362-E362)-#REF!,IF(AND(H362="Déplacement",((D362-C362)+(F362-E362))&lt;I362),I362,IF(AND(H362="Déplacement",N362="Arrivée Chine",B362&lt;#REF!),(D362-C362)+(F362-E362)-#REF!,IF(AND(H362="Déplacement",N362="Retour Chine",B362&gt;=#REF!,B362&lt;=#REF!),(D362-C362)+(F362-E362)+#REF!,IF(AND(H362="Déplacement",N362="Retour Chine",B362&gt;#REF!,B362&lt;#REF!),(D362-C362)+(F362-E362)+#REF!,IF(AND(H362="Déplacement",N362="Retour Chine",B362&gt;#REF!),(D362-C362)+(F362-E362)+#REF!,IF(AND(H362="Déplacement",((D362-C362)+(F362-E362))&lt;I362),I362,IF(AND(H362="Déplacement",N362="Retour Chine",B362&lt;#REF!),(D362-C362)+(F362-E362)+#REF!,(D362-C362)+(F362-E362))))))))))))</f>
        <v>#REF!</v>
      </c>
      <c r="K362" s="153" t="e">
        <f>IF(L362&gt;0,#REF!-L362,0)</f>
        <v>#REF!</v>
      </c>
      <c r="L362" s="154" t="e">
        <f>IF(OR(H362="Recup"),#REF!-J362,#REF!)</f>
        <v>#REF!</v>
      </c>
      <c r="M362" s="199"/>
      <c r="N362" s="200"/>
      <c r="O362" s="149" t="e">
        <f t="shared" si="32"/>
        <v>#REF!</v>
      </c>
      <c r="P362" s="150" t="str">
        <f t="shared" si="33"/>
        <v/>
      </c>
      <c r="Q362" s="361"/>
      <c r="R362" s="381"/>
      <c r="S362" s="201"/>
      <c r="T362" s="399"/>
      <c r="U362" s="386"/>
      <c r="V362" s="104">
        <v>0.5</v>
      </c>
      <c r="W362" s="98" t="e">
        <f>IF((Y361-43)&lt;0,0,(Y361-43))</f>
        <v>#REF!</v>
      </c>
      <c r="X362" s="105" t="s">
        <v>54</v>
      </c>
      <c r="Y362" s="106" t="e">
        <f>(Y361-Y360)-J366*24</f>
        <v>#REF!</v>
      </c>
      <c r="Z362" s="107" t="s">
        <v>55</v>
      </c>
      <c r="AA362" s="41"/>
      <c r="AB362" s="155">
        <v>0.5</v>
      </c>
      <c r="AC362" s="152" t="e">
        <f t="shared" si="34"/>
        <v>#REF!</v>
      </c>
    </row>
    <row r="363" spans="1:29" hidden="1" x14ac:dyDescent="0.25">
      <c r="A363" s="143" t="s">
        <v>56</v>
      </c>
      <c r="B363" s="144">
        <v>43440</v>
      </c>
      <c r="C363" s="195">
        <v>0.375</v>
      </c>
      <c r="D363" s="196">
        <v>0.54166666666666663</v>
      </c>
      <c r="E363" s="196">
        <v>0.58333333333333337</v>
      </c>
      <c r="F363" s="197">
        <v>0.70833333333333337</v>
      </c>
      <c r="G363" s="378"/>
      <c r="H363" s="202" t="s">
        <v>44</v>
      </c>
      <c r="I363" s="146" t="e">
        <f>IF(H363="Normal",#REF!,IF(H363="Recup",#REF!,IF(H363="CP journée",#REF!,IF(H363="Enceinte",#REF!,IF(H363="temps partiel",#REF!,IF(H363="Sans solde",#REF!,IF(H363="Arrêt",#REF!,IF(H363="CP matin",#REF!,IF(H363="Déplacement",#REF!,IF(H363="CP Après-midi",#REF!,IF(H363="Férié",#REF!,IF(H363="Maternité",#REF!,0))))))))))))</f>
        <v>#REF!</v>
      </c>
      <c r="J363" s="145" t="e">
        <f>IF(H363="Demi CP",I363,IF(AND(H363="Déplacement",N363="Arrivée Chine",B363&gt;=#REF!,B363&lt;=#REF!),(D363-C363)+(F363-E363)-#REF!,IF(AND(H363="Déplacement",N363="Arrivée Chine",B363&gt;#REF!,B363&lt;#REF!),(D363-C363)+(F363-E363)-#REF!,IF(AND(H363="Déplacement",N363="Arrivée Chine",B363&gt;#REF!),(D363-C363)+(F363-E363)-#REF!,IF(AND(H363="Déplacement",((D363-C363)+(F363-E363))&lt;I363),I363,IF(AND(H363="Déplacement",N363="Arrivée Chine",B363&lt;#REF!),(D363-C363)+(F363-E363)-#REF!,IF(AND(H363="Déplacement",N363="Retour Chine",B363&gt;=#REF!,B363&lt;=#REF!),(D363-C363)+(F363-E363)+#REF!,IF(AND(H363="Déplacement",N363="Retour Chine",B363&gt;#REF!,B363&lt;#REF!),(D363-C363)+(F363-E363)+#REF!,IF(AND(H363="Déplacement",N363="Retour Chine",B363&gt;#REF!),(D363-C363)+(F363-E363)+#REF!,IF(AND(H363="Déplacement",((D363-C363)+(F363-E363))&lt;I363),I363,IF(AND(H363="Déplacement",N363="Retour Chine",B363&lt;#REF!),(D363-C363)+(F363-E363)+#REF!,(D363-C363)+(F363-E363))))))))))))</f>
        <v>#REF!</v>
      </c>
      <c r="K363" s="156" t="e">
        <f>IF(L363&gt;0,#REF!-L363,0)</f>
        <v>#REF!</v>
      </c>
      <c r="L363" s="157" t="e">
        <f>IF(OR(H363="Recup"),#REF!-J363,#REF!)</f>
        <v>#REF!</v>
      </c>
      <c r="M363" s="199"/>
      <c r="N363" s="200"/>
      <c r="O363" s="149" t="e">
        <f t="shared" si="32"/>
        <v>#REF!</v>
      </c>
      <c r="P363" s="150" t="str">
        <f t="shared" si="33"/>
        <v/>
      </c>
      <c r="Q363" s="361"/>
      <c r="R363" s="381"/>
      <c r="S363" s="201"/>
      <c r="T363" s="399"/>
      <c r="U363" s="386"/>
      <c r="V363" s="110">
        <v>1</v>
      </c>
      <c r="W363" s="98" t="e">
        <f>IF(M366="",J366*24,0)</f>
        <v>#REF!</v>
      </c>
      <c r="X363" s="111" t="s">
        <v>57</v>
      </c>
      <c r="Y363" s="112">
        <f>COUNTIF(H360:H364,"Arrêt")</f>
        <v>0</v>
      </c>
      <c r="Z363" s="107">
        <f>COUNTIF(H360:H364,"Férié")</f>
        <v>0</v>
      </c>
      <c r="AA363" s="41"/>
      <c r="AB363" s="158">
        <v>1</v>
      </c>
      <c r="AC363" s="152" t="e">
        <f t="shared" si="34"/>
        <v>#REF!</v>
      </c>
    </row>
    <row r="364" spans="1:29" ht="15.75" hidden="1" thickBot="1" x14ac:dyDescent="0.3">
      <c r="A364" s="143" t="s">
        <v>58</v>
      </c>
      <c r="B364" s="144">
        <v>43441</v>
      </c>
      <c r="C364" s="195">
        <v>0.375</v>
      </c>
      <c r="D364" s="196">
        <v>0.54166666666666663</v>
      </c>
      <c r="E364" s="196">
        <v>0.58333333333333337</v>
      </c>
      <c r="F364" s="197">
        <v>0.70833333333333337</v>
      </c>
      <c r="G364" s="378"/>
      <c r="H364" s="198" t="s">
        <v>44</v>
      </c>
      <c r="I364" s="146" t="e">
        <f>IF(H364="Normal",#REF!,IF(H364="Recup",#REF!,IF(H364="CP journée",#REF!,IF(H364="Enceinte",#REF!,IF(H364="temps partiel",#REF!,IF(H364="Sans solde",#REF!,IF(H364="Arrêt",#REF!,IF(H364="CP matin",#REF!,IF(H364="Déplacement",#REF!,IF(H364="CP Après-midi",#REF!,IF(H364="Férié",#REF!,IF(H364="Maternité",#REF!,0))))))))))))</f>
        <v>#REF!</v>
      </c>
      <c r="J364" s="145" t="e">
        <f>IF(H364="Demi CP",I364,IF(AND(H364="Déplacement",N364="Arrivée Chine",B364&gt;=#REF!,B364&lt;=#REF!),(D364-C364)+(F364-E364)-#REF!,IF(AND(H364="Déplacement",N364="Arrivée Chine",B364&gt;#REF!,B364&lt;#REF!),(D364-C364)+(F364-E364)-#REF!,IF(AND(H364="Déplacement",N364="Arrivée Chine",B364&gt;#REF!),(D364-C364)+(F364-E364)-#REF!,IF(AND(H364="Déplacement",((D364-C364)+(F364-E364))&lt;I364),I364,IF(AND(H364="Déplacement",N364="Arrivée Chine",B364&lt;#REF!),(D364-C364)+(F364-E364)-#REF!,IF(AND(H364="Déplacement",N364="Retour Chine",B364&gt;=#REF!,B364&lt;=#REF!),(D364-C364)+(F364-E364)+#REF!,IF(AND(H364="Déplacement",N364="Retour Chine",B364&gt;#REF!,B364&lt;#REF!),(D364-C364)+(F364-E364)+#REF!,IF(AND(H364="Déplacement",N364="Retour Chine",B364&gt;#REF!),(D364-C364)+(F364-E364)+#REF!,IF(AND(H364="Déplacement",((D364-C364)+(F364-E364))&lt;I364),I364,IF(AND(H364="Déplacement",N364="Retour Chine",B364&lt;#REF!),(D364-C364)+(F364-E364)+#REF!,(D364-C364)+(F364-E364))))))))))))</f>
        <v>#REF!</v>
      </c>
      <c r="K364" s="153" t="e">
        <f>IF(L364&gt;0,#REF!-L364,0)</f>
        <v>#REF!</v>
      </c>
      <c r="L364" s="154" t="e">
        <f>IF(OR(H364="Recup"),#REF!-J364,#REF!)</f>
        <v>#REF!</v>
      </c>
      <c r="M364" s="199"/>
      <c r="N364" s="200"/>
      <c r="O364" s="149" t="e">
        <f t="shared" si="32"/>
        <v>#REF!</v>
      </c>
      <c r="P364" s="150" t="str">
        <f t="shared" si="33"/>
        <v/>
      </c>
      <c r="Q364" s="361"/>
      <c r="R364" s="381"/>
      <c r="S364" s="201"/>
      <c r="T364" s="399"/>
      <c r="U364" s="386"/>
      <c r="V364" s="113" t="s">
        <v>3</v>
      </c>
      <c r="W364" s="114" t="e">
        <f>IF(G360="Enceinte",(SUM(L360:L364))-COUNTIF(H360:H364,"Recup")*#REF!,SUM(L360:L364))</f>
        <v>#REF!</v>
      </c>
      <c r="X364" s="115" t="s">
        <v>59</v>
      </c>
      <c r="Y364" s="116">
        <f>COUNTIF(H360:H364,"sans solde")</f>
        <v>0</v>
      </c>
      <c r="Z364" s="328" t="s">
        <v>148</v>
      </c>
      <c r="AA364" s="41"/>
      <c r="AB364" s="159" t="s">
        <v>3</v>
      </c>
      <c r="AC364" s="160" t="e">
        <f t="shared" si="34"/>
        <v>#REF!</v>
      </c>
    </row>
    <row r="365" spans="1:29" hidden="1" x14ac:dyDescent="0.25">
      <c r="A365" s="143" t="s">
        <v>60</v>
      </c>
      <c r="B365" s="144">
        <v>43442</v>
      </c>
      <c r="C365" s="203"/>
      <c r="D365" s="204"/>
      <c r="E365" s="204"/>
      <c r="F365" s="205"/>
      <c r="G365" s="378"/>
      <c r="H365" s="206"/>
      <c r="I365" s="146">
        <f>IF(H365="Normal",#REF!,IF(H365="Recup",#REF!,IF(H365="CP journée",#REF!,IF(H365="Enceinte",#REF!,IF(H365="temps partiel",#REF!,IF(H365="Sans solde",#REF!,IF(H365="Arrêt",#REF!,IF(H365="CP matin",#REF!,IF(H365="Déplacement",#REF!,IF(H365="CP Après-midi",#REF!,IF(H365="Férié",#REF!,IF(H365="Maternité",#REF!,0))))))))))))</f>
        <v>0</v>
      </c>
      <c r="J365" s="145" t="e">
        <f>IF(H365="Demi CP",I365,IF(AND(H365="Déplacement",N365="Arrivée Chine",B365&gt;=#REF!,B365&lt;=#REF!),(D365-C365)+(F365-E365)-#REF!,IF(AND(H365="Déplacement",N365="Arrivée Chine",B365&gt;#REF!,B365&lt;#REF!),(D365-C365)+(F365-E365)-#REF!,IF(AND(H365="Déplacement",N365="Arrivée Chine",B365&gt;#REF!),(D365-C365)+(F365-E365)-#REF!,IF(AND(H365="Déplacement",((D365-C365)+(F365-E365))&lt;I365),I365,IF(AND(H365="Déplacement",N365="Arrivée Chine",B365&lt;#REF!),(D365-C365)+(F365-E365)-#REF!,IF(AND(H365="Déplacement",N365="Retour Chine",B365&gt;=#REF!,B365&lt;=#REF!),(D365-C365)+(F365-E365)+#REF!,IF(AND(H365="Déplacement",N365="Retour Chine",B365&gt;#REF!,B365&lt;#REF!),(D365-C365)+(F365-E365)+#REF!,IF(AND(H365="Déplacement",N365="Retour Chine",B365&gt;#REF!),(D365-C365)+(F365-E365)+#REF!,IF(AND(H365="Déplacement",((D365-C365)+(F365-E365))&lt;I365),I365,IF(AND(H365="Déplacement",N365="Retour Chine",B365&lt;#REF!),(D365-C365)+(F365-E365)+#REF!,(D365-C365)+(F365-E365))))))))))))</f>
        <v>#REF!</v>
      </c>
      <c r="K365" s="161" t="e">
        <f>IF(L365&gt;0,#REF!-L365,0)</f>
        <v>#REF!</v>
      </c>
      <c r="L365" s="162" t="e">
        <f>IF(OR(H365="Recup"),#REF!-J365,#REF!)</f>
        <v>#REF!</v>
      </c>
      <c r="M365" s="199"/>
      <c r="N365" s="200"/>
      <c r="O365" s="149" t="e">
        <f t="shared" si="32"/>
        <v>#REF!</v>
      </c>
      <c r="P365" s="150" t="str">
        <f t="shared" si="33"/>
        <v/>
      </c>
      <c r="Q365" s="361"/>
      <c r="R365" s="381"/>
      <c r="S365" s="201"/>
      <c r="T365" s="399"/>
      <c r="U365" s="386"/>
      <c r="V365" s="119" t="s">
        <v>61</v>
      </c>
      <c r="W365" s="120" t="e">
        <f>IF(AND(G360="Temps partiel",Y362&gt;0),Y362-W366-W362-W363,0)</f>
        <v>#REF!</v>
      </c>
      <c r="X365" s="121" t="s">
        <v>62</v>
      </c>
      <c r="Y365" s="122">
        <f>COUNTIF(H360:H364,"CP journée")+(COUNTIF(H360:H364,"CP matin"))/2+(COUNTIF(H360:H364,"CP Après-midi"))/2</f>
        <v>0</v>
      </c>
      <c r="Z365" s="329"/>
      <c r="AA365" s="41"/>
      <c r="AB365" s="163" t="s">
        <v>61</v>
      </c>
      <c r="AC365" s="152" t="e">
        <f t="shared" si="34"/>
        <v>#REF!</v>
      </c>
    </row>
    <row r="366" spans="1:29" ht="30.75" hidden="1" thickBot="1" x14ac:dyDescent="0.3">
      <c r="A366" s="164" t="s">
        <v>64</v>
      </c>
      <c r="B366" s="165">
        <v>43443</v>
      </c>
      <c r="C366" s="207"/>
      <c r="D366" s="208"/>
      <c r="E366" s="208"/>
      <c r="F366" s="209"/>
      <c r="G366" s="379"/>
      <c r="H366" s="210"/>
      <c r="I366" s="166">
        <f>IF(H366="Normal",#REF!,IF(H366="Recup",#REF!,IF(H366="CP journée",#REF!,IF(H366="Enceinte",#REF!,IF(H366="temps partiel",#REF!,IF(H366="Sans solde",#REF!,IF(H366="Arrêt",#REF!,IF(H366="CP matin",#REF!,IF(H366="Déplacement",#REF!,IF(H366="CP Après-midi",#REF!,IF(H366="Férié",#REF!,IF(H366="Maternité",#REF!,0))))))))))))</f>
        <v>0</v>
      </c>
      <c r="J366" s="167" t="e">
        <f>IF(H366="Demi CP",I366,IF(AND(H366="Déplacement",N366="Arrivée Chine",B366&gt;=#REF!,B366&lt;=#REF!),(D366-C366)+(F366-E366)-#REF!,IF(AND(H366="Déplacement",N366="Arrivée Chine",B366&gt;#REF!,B366&lt;#REF!),(D366-C366)+(F366-E366)-#REF!,IF(AND(H366="Déplacement",N366="Arrivée Chine",B366&gt;#REF!),(D366-C366)+(F366-E366)-#REF!,IF(AND(H366="Déplacement",((D366-C366)+(F366-E366))&lt;I366),I366,IF(AND(H366="Déplacement",N366="Arrivée Chine",B366&lt;#REF!),(D366-C366)+(F366-E366)-#REF!,IF(AND(H366="Déplacement",N366="Retour Chine",B366&gt;=#REF!,B366&lt;=#REF!),(D366-C366)+(F366-E366)+#REF!,IF(AND(H366="Déplacement",N366="Retour Chine",B366&gt;#REF!,B366&lt;#REF!),(D366-C366)+(F366-E366)+#REF!,IF(AND(H366="Déplacement",N366="Retour Chine",B366&gt;#REF!),(D366-C366)+(F366-E366)+#REF!,IF(AND(H366="Déplacement",((D366-C366)+(F366-E366))&lt;I366),I366,IF(AND(H366="Déplacement",N366="Retour Chine",B366&lt;#REF!),(D366-C366)+(F366-E366)+#REF!,(D366-C366)+(F366-E366))))))))))))</f>
        <v>#REF!</v>
      </c>
      <c r="K366" s="168" t="e">
        <f>IF(L366&gt;0,#REF!-L366,0)</f>
        <v>#REF!</v>
      </c>
      <c r="L366" s="169" t="e">
        <f>IF(OR(H366="Recup"),#REF!-J366,#REF!)</f>
        <v>#REF!</v>
      </c>
      <c r="M366" s="211"/>
      <c r="N366" s="212"/>
      <c r="O366" s="170" t="e">
        <f t="shared" si="32"/>
        <v>#REF!</v>
      </c>
      <c r="P366" s="171" t="str">
        <f t="shared" si="33"/>
        <v/>
      </c>
      <c r="Q366" s="362"/>
      <c r="R366" s="382"/>
      <c r="S366" s="213"/>
      <c r="T366" s="399"/>
      <c r="U366" s="387"/>
      <c r="V366" s="129" t="s">
        <v>65</v>
      </c>
      <c r="W366" s="130" t="e">
        <f>IF(AND(G360="Temps partiel",Y362&gt;3),Y362-3-W362-W363,0)</f>
        <v>#REF!</v>
      </c>
      <c r="X366" s="131" t="s">
        <v>66</v>
      </c>
      <c r="Y366" s="132" t="e">
        <f>W360+(W361*1.25)+(W362*1.5)+(W363*2)+(W365*1.1)+(W366*1.25)</f>
        <v>#REF!</v>
      </c>
      <c r="Z366" s="294" t="e">
        <f>IF(SUM(J360:J366)*24-SUM(I360:I366)*24&lt;0,(SUM(J360:J366)*24-SUM(I360:I366)*24),0)</f>
        <v>#REF!</v>
      </c>
      <c r="AA366" s="41"/>
      <c r="AB366" s="172" t="s">
        <v>65</v>
      </c>
      <c r="AC366" s="152" t="e">
        <f t="shared" si="34"/>
        <v>#REF!</v>
      </c>
    </row>
    <row r="367" spans="1:29" ht="45" hidden="1" x14ac:dyDescent="0.25">
      <c r="A367" s="133" t="s">
        <v>43</v>
      </c>
      <c r="B367" s="134">
        <v>43444</v>
      </c>
      <c r="C367" s="195">
        <v>0.375</v>
      </c>
      <c r="D367" s="196">
        <v>0.54166666666666663</v>
      </c>
      <c r="E367" s="196">
        <v>0.58333333333333337</v>
      </c>
      <c r="F367" s="197">
        <v>0.70833333333333337</v>
      </c>
      <c r="G367" s="377"/>
      <c r="H367" s="191" t="s">
        <v>44</v>
      </c>
      <c r="I367" s="136" t="e">
        <f>IF(H367="Normal",#REF!,IF(H367="Recup",#REF!,IF(H367="CP journée",#REF!,IF(H367="Enceinte",#REF!,IF(H367="temps partiel",#REF!,IF(H367="Sans solde",#REF!,IF(H367="Arrêt",#REF!,IF(H367="CP matin",#REF!,IF(H367="Déplacement",#REF!,IF(H367="CP Après-midi",#REF!,IF(H367="Férié",#REF!,IF(H367="Maternité",#REF!,0))))))))))))</f>
        <v>#REF!</v>
      </c>
      <c r="J367" s="135" t="e">
        <f>IF(H367="Demi CP",I367,IF(AND(H367="Déplacement",N367="Arrivée Chine",B367&gt;=#REF!,B367&lt;=#REF!),(D367-C367)+(F367-E367)-#REF!,IF(AND(H367="Déplacement",N367="Arrivée Chine",B367&gt;#REF!,B367&lt;#REF!),(D367-C367)+(F367-E367)-#REF!,IF(AND(H367="Déplacement",N367="Arrivée Chine",B367&gt;#REF!),(D367-C367)+(F367-E367)-#REF!,IF(AND(H367="Déplacement",((D367-C367)+(F367-E367))&lt;I367),I367,IF(AND(H367="Déplacement",N367="Arrivée Chine",B367&lt;#REF!),(D367-C367)+(F367-E367)-#REF!,IF(AND(H367="Déplacement",N367="Retour Chine",B367&gt;=#REF!,B367&lt;=#REF!),(D367-C367)+(F367-E367)+#REF!,IF(AND(H367="Déplacement",N367="Retour Chine",B367&gt;#REF!,B367&lt;#REF!),(D367-C367)+(F367-E367)+#REF!,IF(AND(H367="Déplacement",N367="Retour Chine",B367&gt;#REF!),(D367-C367)+(F367-E367)+#REF!,IF(AND(H367="Déplacement",((D367-C367)+(F367-E367))&lt;I367),I367,IF(AND(H367="Déplacement",N367="Retour Chine",B367&lt;#REF!),(D367-C367)+(F367-E367)+#REF!,(D367-C367)+(F367-E367))))))))))))</f>
        <v>#REF!</v>
      </c>
      <c r="K367" s="137" t="e">
        <f>IF(L367&gt;0,#REF!-L367,0)</f>
        <v>#REF!</v>
      </c>
      <c r="L367" s="138" t="e">
        <f>IF(OR(H367="Recup"),#REF!-J367,#REF!)</f>
        <v>#REF!</v>
      </c>
      <c r="M367" s="192"/>
      <c r="N367" s="193"/>
      <c r="O367" s="139" t="e">
        <f t="shared" si="32"/>
        <v>#REF!</v>
      </c>
      <c r="P367" s="140" t="str">
        <f t="shared" si="33"/>
        <v/>
      </c>
      <c r="Q367" s="391" t="s">
        <v>45</v>
      </c>
      <c r="R367" s="380" t="s">
        <v>46</v>
      </c>
      <c r="S367" s="194"/>
      <c r="T367" s="398" t="s">
        <v>134</v>
      </c>
      <c r="U367" s="385" t="s">
        <v>138</v>
      </c>
      <c r="V367" s="86" t="s">
        <v>49</v>
      </c>
      <c r="W367" s="87" t="e">
        <f>IF(AND(G367="",(Y369)&gt;0),Y369-W368-W369,IF(AND(G367="Enceinte",(Y369)&gt;0),Y369-W368-W369,0))</f>
        <v>#REF!</v>
      </c>
      <c r="X367" s="88" t="s">
        <v>34</v>
      </c>
      <c r="Y367" s="89" t="e">
        <f>(SUM(I367:I371)*24+SUM(K367:K371)*24)</f>
        <v>#REF!</v>
      </c>
      <c r="Z367" s="90" t="s">
        <v>50</v>
      </c>
      <c r="AA367" s="41"/>
      <c r="AB367" s="174" t="s">
        <v>34</v>
      </c>
      <c r="AC367" s="152" t="e">
        <f t="shared" ref="AC367:AC372" si="35">Y353+Y360+Y367+Y374+Y381</f>
        <v>#REF!</v>
      </c>
    </row>
    <row r="368" spans="1:29" ht="15.75" hidden="1" thickBot="1" x14ac:dyDescent="0.3">
      <c r="A368" s="143" t="s">
        <v>51</v>
      </c>
      <c r="B368" s="144">
        <v>43445</v>
      </c>
      <c r="C368" s="195">
        <v>0.375</v>
      </c>
      <c r="D368" s="196">
        <v>0.54166666666666663</v>
      </c>
      <c r="E368" s="196">
        <v>0.58333333333333337</v>
      </c>
      <c r="F368" s="197">
        <v>0.70833333333333337</v>
      </c>
      <c r="G368" s="378"/>
      <c r="H368" s="198" t="s">
        <v>44</v>
      </c>
      <c r="I368" s="146" t="e">
        <f>IF(H368="Normal",#REF!,IF(H368="Recup",#REF!,IF(H368="CP journée",#REF!,IF(H368="Enceinte",#REF!,IF(H368="temps partiel",#REF!,IF(H368="Sans solde",#REF!,IF(H368="Arrêt",#REF!,IF(H368="CP matin",#REF!,IF(H368="Déplacement",#REF!,IF(H368="CP Après-midi",#REF!,IF(H368="Férié",#REF!,IF(H368="Maternité",#REF!,0))))))))))))</f>
        <v>#REF!</v>
      </c>
      <c r="J368" s="145" t="e">
        <f>IF(H368="Demi CP",I368,IF(AND(H368="Déplacement",N368="Arrivée Chine",B368&gt;=#REF!,B368&lt;=#REF!),(D368-C368)+(F368-E368)-#REF!,IF(AND(H368="Déplacement",N368="Arrivée Chine",B368&gt;#REF!,B368&lt;#REF!),(D368-C368)+(F368-E368)-#REF!,IF(AND(H368="Déplacement",N368="Arrivée Chine",B368&gt;#REF!),(D368-C368)+(F368-E368)-#REF!,IF(AND(H368="Déplacement",((D368-C368)+(F368-E368))&lt;I368),I368,IF(AND(H368="Déplacement",N368="Arrivée Chine",B368&lt;#REF!),(D368-C368)+(F368-E368)-#REF!,IF(AND(H368="Déplacement",N368="Retour Chine",B368&gt;=#REF!,B368&lt;=#REF!),(D368-C368)+(F368-E368)+#REF!,IF(AND(H368="Déplacement",N368="Retour Chine",B368&gt;#REF!,B368&lt;#REF!),(D368-C368)+(F368-E368)+#REF!,IF(AND(H368="Déplacement",N368="Retour Chine",B368&gt;#REF!),(D368-C368)+(F368-E368)+#REF!,IF(AND(H368="Déplacement",((D368-C368)+(F368-E368))&lt;I368),I368,IF(AND(H368="Déplacement",N368="Retour Chine",B368&lt;#REF!),(D368-C368)+(F368-E368)+#REF!,(D368-C368)+(F368-E368))))))))))))</f>
        <v>#REF!</v>
      </c>
      <c r="K368" s="147" t="e">
        <f>IF(L368&gt;0,#REF!-L368,0)</f>
        <v>#REF!</v>
      </c>
      <c r="L368" s="148" t="e">
        <f>IF(OR(H368="Recup"),#REF!-J368,#REF!)</f>
        <v>#REF!</v>
      </c>
      <c r="M368" s="199"/>
      <c r="N368" s="200"/>
      <c r="O368" s="149" t="e">
        <f t="shared" si="32"/>
        <v>#REF!</v>
      </c>
      <c r="P368" s="150" t="str">
        <f t="shared" si="33"/>
        <v/>
      </c>
      <c r="Q368" s="361"/>
      <c r="R368" s="381"/>
      <c r="S368" s="201"/>
      <c r="T368" s="399"/>
      <c r="U368" s="386"/>
      <c r="V368" s="97" t="s">
        <v>52</v>
      </c>
      <c r="W368" s="98" t="e">
        <f>IF(AND(G367="",(Y368-35)&gt;0),(Y368-35-W369-W370),IF(AND(G367="Enceinte",(Y368-35)&gt;0),(Y368-35-W369-W370),0))</f>
        <v>#REF!</v>
      </c>
      <c r="X368" s="99" t="s">
        <v>35</v>
      </c>
      <c r="Y368" s="100" t="e">
        <f>(SUM(J367:J373))*24-(SUM(O367:O373))*24</f>
        <v>#REF!</v>
      </c>
      <c r="Z368" s="101">
        <f>SUM(P367:P373)</f>
        <v>0</v>
      </c>
      <c r="AA368" s="41"/>
      <c r="AB368" s="174" t="s">
        <v>35</v>
      </c>
      <c r="AC368" s="152" t="e">
        <f t="shared" si="35"/>
        <v>#REF!</v>
      </c>
    </row>
    <row r="369" spans="1:29" ht="30.75" hidden="1" thickBot="1" x14ac:dyDescent="0.3">
      <c r="A369" s="143" t="s">
        <v>53</v>
      </c>
      <c r="B369" s="144">
        <v>43446</v>
      </c>
      <c r="C369" s="195">
        <v>0.375</v>
      </c>
      <c r="D369" s="196">
        <v>0.54166666666666663</v>
      </c>
      <c r="E369" s="196">
        <v>0.58333333333333337</v>
      </c>
      <c r="F369" s="197">
        <v>0.70833333333333337</v>
      </c>
      <c r="G369" s="378"/>
      <c r="H369" s="198" t="s">
        <v>44</v>
      </c>
      <c r="I369" s="146" t="e">
        <f>IF(H369="Normal",#REF!,IF(H369="Recup",#REF!,IF(H369="CP journée",#REF!,IF(H369="Enceinte",#REF!,IF(H369="temps partiel",#REF!,IF(H369="Sans solde",#REF!,IF(H369="Arrêt",#REF!,IF(H369="CP matin",#REF!,IF(H369="Déplacement",#REF!,IF(H369="CP Après-midi",#REF!,IF(H369="Férié",#REF!,IF(H369="Maternité",#REF!,0))))))))))))</f>
        <v>#REF!</v>
      </c>
      <c r="J369" s="145" t="e">
        <f>IF(H369="Demi CP",I369,IF(AND(H369="Déplacement",N369="Arrivée Chine",B369&gt;=#REF!,B369&lt;=#REF!),(D369-C369)+(F369-E369)-#REF!,IF(AND(H369="Déplacement",N369="Arrivée Chine",B369&gt;#REF!,B369&lt;#REF!),(D369-C369)+(F369-E369)-#REF!,IF(AND(H369="Déplacement",N369="Arrivée Chine",B369&gt;#REF!),(D369-C369)+(F369-E369)-#REF!,IF(AND(H369="Déplacement",((D369-C369)+(F369-E369))&lt;I369),I369,IF(AND(H369="Déplacement",N369="Arrivée Chine",B369&lt;#REF!),(D369-C369)+(F369-E369)-#REF!,IF(AND(H369="Déplacement",N369="Retour Chine",B369&gt;=#REF!,B369&lt;=#REF!),(D369-C369)+(F369-E369)+#REF!,IF(AND(H369="Déplacement",N369="Retour Chine",B369&gt;#REF!,B369&lt;#REF!),(D369-C369)+(F369-E369)+#REF!,IF(AND(H369="Déplacement",N369="Retour Chine",B369&gt;#REF!),(D369-C369)+(F369-E369)+#REF!,IF(AND(H369="Déplacement",((D369-C369)+(F369-E369))&lt;I369),I369,IF(AND(H369="Déplacement",N369="Retour Chine",B369&lt;#REF!),(D369-C369)+(F369-E369)+#REF!,(D369-C369)+(F369-E369))))))))))))</f>
        <v>#REF!</v>
      </c>
      <c r="K369" s="153" t="e">
        <f>IF(L369&gt;0,#REF!-L369,0)</f>
        <v>#REF!</v>
      </c>
      <c r="L369" s="154" t="e">
        <f>IF(OR(H369="Recup"),#REF!-J369,#REF!)</f>
        <v>#REF!</v>
      </c>
      <c r="M369" s="199"/>
      <c r="N369" s="200"/>
      <c r="O369" s="149" t="e">
        <f t="shared" si="32"/>
        <v>#REF!</v>
      </c>
      <c r="P369" s="150" t="str">
        <f t="shared" si="33"/>
        <v/>
      </c>
      <c r="Q369" s="361"/>
      <c r="R369" s="381"/>
      <c r="S369" s="201"/>
      <c r="T369" s="399"/>
      <c r="U369" s="386"/>
      <c r="V369" s="104">
        <v>0.5</v>
      </c>
      <c r="W369" s="98" t="e">
        <f>IF((Y368-43)&lt;0,0,(Y368-43))</f>
        <v>#REF!</v>
      </c>
      <c r="X369" s="105" t="s">
        <v>54</v>
      </c>
      <c r="Y369" s="106" t="e">
        <f>(Y368-Y367)-J373*24</f>
        <v>#REF!</v>
      </c>
      <c r="Z369" s="107" t="s">
        <v>55</v>
      </c>
      <c r="AA369" s="41"/>
      <c r="AB369" s="174" t="s">
        <v>54</v>
      </c>
      <c r="AC369" s="152" t="e">
        <f t="shared" si="35"/>
        <v>#REF!</v>
      </c>
    </row>
    <row r="370" spans="1:29" hidden="1" x14ac:dyDescent="0.25">
      <c r="A370" s="143" t="s">
        <v>56</v>
      </c>
      <c r="B370" s="144">
        <v>43447</v>
      </c>
      <c r="C370" s="195">
        <v>0.375</v>
      </c>
      <c r="D370" s="196">
        <v>0.54166666666666663</v>
      </c>
      <c r="E370" s="196">
        <v>0.58333333333333337</v>
      </c>
      <c r="F370" s="197">
        <v>0.70833333333333337</v>
      </c>
      <c r="G370" s="378"/>
      <c r="H370" s="202" t="s">
        <v>44</v>
      </c>
      <c r="I370" s="146" t="e">
        <f>IF(H370="Normal",#REF!,IF(H370="Recup",#REF!,IF(H370="CP journée",#REF!,IF(H370="Enceinte",#REF!,IF(H370="temps partiel",#REF!,IF(H370="Sans solde",#REF!,IF(H370="Arrêt",#REF!,IF(H370="CP matin",#REF!,IF(H370="Déplacement",#REF!,IF(H370="CP Après-midi",#REF!,IF(H370="Férié",#REF!,IF(H370="Maternité",#REF!,0))))))))))))</f>
        <v>#REF!</v>
      </c>
      <c r="J370" s="145" t="e">
        <f>IF(H370="Demi CP",I370,IF(AND(H370="Déplacement",N370="Arrivée Chine",B370&gt;=#REF!,B370&lt;=#REF!),(D370-C370)+(F370-E370)-#REF!,IF(AND(H370="Déplacement",N370="Arrivée Chine",B370&gt;#REF!,B370&lt;#REF!),(D370-C370)+(F370-E370)-#REF!,IF(AND(H370="Déplacement",N370="Arrivée Chine",B370&gt;#REF!),(D370-C370)+(F370-E370)-#REF!,IF(AND(H370="Déplacement",((D370-C370)+(F370-E370))&lt;I370),I370,IF(AND(H370="Déplacement",N370="Arrivée Chine",B370&lt;#REF!),(D370-C370)+(F370-E370)-#REF!,IF(AND(H370="Déplacement",N370="Retour Chine",B370&gt;=#REF!,B370&lt;=#REF!),(D370-C370)+(F370-E370)+#REF!,IF(AND(H370="Déplacement",N370="Retour Chine",B370&gt;#REF!,B370&lt;#REF!),(D370-C370)+(F370-E370)+#REF!,IF(AND(H370="Déplacement",N370="Retour Chine",B370&gt;#REF!),(D370-C370)+(F370-E370)+#REF!,IF(AND(H370="Déplacement",((D370-C370)+(F370-E370))&lt;I370),I370,IF(AND(H370="Déplacement",N370="Retour Chine",B370&lt;#REF!),(D370-C370)+(F370-E370)+#REF!,(D370-C370)+(F370-E370))))))))))))</f>
        <v>#REF!</v>
      </c>
      <c r="K370" s="156" t="e">
        <f>IF(L370&gt;0,#REF!-L370,0)</f>
        <v>#REF!</v>
      </c>
      <c r="L370" s="157" t="e">
        <f>IF(OR(H370="Recup"),#REF!-J370,#REF!)</f>
        <v>#REF!</v>
      </c>
      <c r="M370" s="199"/>
      <c r="N370" s="200"/>
      <c r="O370" s="149" t="e">
        <f t="shared" si="32"/>
        <v>#REF!</v>
      </c>
      <c r="P370" s="150" t="str">
        <f t="shared" si="33"/>
        <v/>
      </c>
      <c r="Q370" s="361"/>
      <c r="R370" s="381"/>
      <c r="S370" s="201"/>
      <c r="T370" s="399"/>
      <c r="U370" s="386"/>
      <c r="V370" s="110">
        <v>1</v>
      </c>
      <c r="W370" s="98" t="e">
        <f>IF(M373="",J373*24,0)</f>
        <v>#REF!</v>
      </c>
      <c r="X370" s="111" t="s">
        <v>57</v>
      </c>
      <c r="Y370" s="112">
        <f>COUNTIF(H367:H371,"Arrêt")</f>
        <v>0</v>
      </c>
      <c r="Z370" s="107">
        <f>COUNTIF(H367:H371,"Férié")</f>
        <v>0</v>
      </c>
      <c r="AA370" s="41"/>
      <c r="AB370" s="175" t="s">
        <v>57</v>
      </c>
      <c r="AC370" s="152">
        <f t="shared" si="35"/>
        <v>0</v>
      </c>
    </row>
    <row r="371" spans="1:29" ht="15.75" hidden="1" thickBot="1" x14ac:dyDescent="0.3">
      <c r="A371" s="143" t="s">
        <v>58</v>
      </c>
      <c r="B371" s="144">
        <v>43448</v>
      </c>
      <c r="C371" s="195">
        <v>0.375</v>
      </c>
      <c r="D371" s="196">
        <v>0.54166666666666663</v>
      </c>
      <c r="E371" s="196">
        <v>0.58333333333333337</v>
      </c>
      <c r="F371" s="197">
        <v>0.70833333333333337</v>
      </c>
      <c r="G371" s="378"/>
      <c r="H371" s="198" t="s">
        <v>44</v>
      </c>
      <c r="I371" s="146" t="e">
        <f>IF(H371="Normal",#REF!,IF(H371="Recup",#REF!,IF(H371="CP journée",#REF!,IF(H371="Enceinte",#REF!,IF(H371="temps partiel",#REF!,IF(H371="Sans solde",#REF!,IF(H371="Arrêt",#REF!,IF(H371="CP matin",#REF!,IF(H371="Déplacement",#REF!,IF(H371="CP Après-midi",#REF!,IF(H371="Férié",#REF!,IF(H371="Maternité",#REF!,0))))))))))))</f>
        <v>#REF!</v>
      </c>
      <c r="J371" s="145" t="e">
        <f>IF(H371="Demi CP",I371,IF(AND(H371="Déplacement",N371="Arrivée Chine",B371&gt;=#REF!,B371&lt;=#REF!),(D371-C371)+(F371-E371)-#REF!,IF(AND(H371="Déplacement",N371="Arrivée Chine",B371&gt;#REF!,B371&lt;#REF!),(D371-C371)+(F371-E371)-#REF!,IF(AND(H371="Déplacement",N371="Arrivée Chine",B371&gt;#REF!),(D371-C371)+(F371-E371)-#REF!,IF(AND(H371="Déplacement",((D371-C371)+(F371-E371))&lt;I371),I371,IF(AND(H371="Déplacement",N371="Arrivée Chine",B371&lt;#REF!),(D371-C371)+(F371-E371)-#REF!,IF(AND(H371="Déplacement",N371="Retour Chine",B371&gt;=#REF!,B371&lt;=#REF!),(D371-C371)+(F371-E371)+#REF!,IF(AND(H371="Déplacement",N371="Retour Chine",B371&gt;#REF!,B371&lt;#REF!),(D371-C371)+(F371-E371)+#REF!,IF(AND(H371="Déplacement",N371="Retour Chine",B371&gt;#REF!),(D371-C371)+(F371-E371)+#REF!,IF(AND(H371="Déplacement",((D371-C371)+(F371-E371))&lt;I371),I371,IF(AND(H371="Déplacement",N371="Retour Chine",B371&lt;#REF!),(D371-C371)+(F371-E371)+#REF!,(D371-C371)+(F371-E371))))))))))))</f>
        <v>#REF!</v>
      </c>
      <c r="K371" s="153" t="e">
        <f>IF(L371&gt;0,#REF!-L371,0)</f>
        <v>#REF!</v>
      </c>
      <c r="L371" s="154" t="e">
        <f>IF(OR(H371="Recup"),#REF!-J371,#REF!)</f>
        <v>#REF!</v>
      </c>
      <c r="M371" s="199"/>
      <c r="N371" s="200"/>
      <c r="O371" s="149" t="e">
        <f t="shared" si="32"/>
        <v>#REF!</v>
      </c>
      <c r="P371" s="150" t="str">
        <f t="shared" si="33"/>
        <v/>
      </c>
      <c r="Q371" s="361"/>
      <c r="R371" s="381"/>
      <c r="S371" s="201"/>
      <c r="T371" s="399"/>
      <c r="U371" s="386"/>
      <c r="V371" s="113" t="s">
        <v>3</v>
      </c>
      <c r="W371" s="114" t="e">
        <f>IF(G367="Enceinte",(SUM(L367:L371))-COUNTIF(H367:H371,"Recup")*#REF!,SUM(L367:L371))</f>
        <v>#REF!</v>
      </c>
      <c r="X371" s="115" t="s">
        <v>59</v>
      </c>
      <c r="Y371" s="116">
        <f>COUNTIF(H367:H371,"sans solde")</f>
        <v>0</v>
      </c>
      <c r="Z371" s="328" t="s">
        <v>148</v>
      </c>
      <c r="AA371" s="41"/>
      <c r="AB371" s="176" t="s">
        <v>59</v>
      </c>
      <c r="AC371" s="152">
        <f t="shared" si="35"/>
        <v>0</v>
      </c>
    </row>
    <row r="372" spans="1:29" hidden="1" x14ac:dyDescent="0.25">
      <c r="A372" s="143" t="s">
        <v>60</v>
      </c>
      <c r="B372" s="144">
        <v>43449</v>
      </c>
      <c r="C372" s="203"/>
      <c r="D372" s="204"/>
      <c r="E372" s="204"/>
      <c r="F372" s="205"/>
      <c r="G372" s="378"/>
      <c r="H372" s="206"/>
      <c r="I372" s="146">
        <f>IF(H372="Normal",#REF!,IF(H372="Recup",#REF!,IF(H372="CP journée",#REF!,IF(H372="Enceinte",#REF!,IF(H372="temps partiel",#REF!,IF(H372="Sans solde",#REF!,IF(H372="Arrêt",#REF!,IF(H372="CP matin",#REF!,IF(H372="Déplacement",#REF!,IF(H372="CP Après-midi",#REF!,IF(H372="Férié",#REF!,IF(H372="Maternité",#REF!,0))))))))))))</f>
        <v>0</v>
      </c>
      <c r="J372" s="145" t="e">
        <f>IF(H372="Demi CP",I372,IF(AND(H372="Déplacement",N372="Arrivée Chine",B372&gt;=#REF!,B372&lt;=#REF!),(D372-C372)+(F372-E372)-#REF!,IF(AND(H372="Déplacement",N372="Arrivée Chine",B372&gt;#REF!,B372&lt;#REF!),(D372-C372)+(F372-E372)-#REF!,IF(AND(H372="Déplacement",N372="Arrivée Chine",B372&gt;#REF!),(D372-C372)+(F372-E372)-#REF!,IF(AND(H372="Déplacement",((D372-C372)+(F372-E372))&lt;I372),I372,IF(AND(H372="Déplacement",N372="Arrivée Chine",B372&lt;#REF!),(D372-C372)+(F372-E372)-#REF!,IF(AND(H372="Déplacement",N372="Retour Chine",B372&gt;=#REF!,B372&lt;=#REF!),(D372-C372)+(F372-E372)+#REF!,IF(AND(H372="Déplacement",N372="Retour Chine",B372&gt;#REF!,B372&lt;#REF!),(D372-C372)+(F372-E372)+#REF!,IF(AND(H372="Déplacement",N372="Retour Chine",B372&gt;#REF!),(D372-C372)+(F372-E372)+#REF!,IF(AND(H372="Déplacement",((D372-C372)+(F372-E372))&lt;I372),I372,IF(AND(H372="Déplacement",N372="Retour Chine",B372&lt;#REF!),(D372-C372)+(F372-E372)+#REF!,(D372-C372)+(F372-E372))))))))))))</f>
        <v>#REF!</v>
      </c>
      <c r="K372" s="161" t="e">
        <f>IF(L372&gt;0,#REF!-L372,0)</f>
        <v>#REF!</v>
      </c>
      <c r="L372" s="162" t="e">
        <f>IF(OR(H372="Recup"),#REF!-J372,#REF!)</f>
        <v>#REF!</v>
      </c>
      <c r="M372" s="199"/>
      <c r="N372" s="200"/>
      <c r="O372" s="149" t="e">
        <f t="shared" si="32"/>
        <v>#REF!</v>
      </c>
      <c r="P372" s="150" t="str">
        <f t="shared" si="33"/>
        <v/>
      </c>
      <c r="Q372" s="361"/>
      <c r="R372" s="381"/>
      <c r="S372" s="201"/>
      <c r="T372" s="399"/>
      <c r="U372" s="386"/>
      <c r="V372" s="119" t="s">
        <v>61</v>
      </c>
      <c r="W372" s="120" t="e">
        <f>IF(AND(G367="Temps partiel",Y369&gt;0),Y369-W373-W369-W370,0)</f>
        <v>#REF!</v>
      </c>
      <c r="X372" s="121" t="s">
        <v>62</v>
      </c>
      <c r="Y372" s="122">
        <f>COUNTIF(H367:H371,"CP journée")+(COUNTIF(H367:H371,"CP matin"))/2+(COUNTIF(H367:H371,"CP Après-midi"))/2</f>
        <v>0</v>
      </c>
      <c r="Z372" s="329"/>
      <c r="AA372" s="41"/>
      <c r="AB372" s="177" t="s">
        <v>62</v>
      </c>
      <c r="AC372" s="152">
        <f t="shared" si="35"/>
        <v>0</v>
      </c>
    </row>
    <row r="373" spans="1:29" ht="45.75" hidden="1" thickBot="1" x14ac:dyDescent="0.3">
      <c r="A373" s="164" t="s">
        <v>64</v>
      </c>
      <c r="B373" s="165">
        <v>43450</v>
      </c>
      <c r="C373" s="207"/>
      <c r="D373" s="208"/>
      <c r="E373" s="208"/>
      <c r="F373" s="209"/>
      <c r="G373" s="379"/>
      <c r="H373" s="210"/>
      <c r="I373" s="166">
        <f>IF(H373="Normal",#REF!,IF(H373="Recup",#REF!,IF(H373="CP journée",#REF!,IF(H373="Enceinte",#REF!,IF(H373="temps partiel",#REF!,IF(H373="Sans solde",#REF!,IF(H373="Arrêt",#REF!,IF(H373="CP matin",#REF!,IF(H373="Déplacement",#REF!,IF(H373="CP Après-midi",#REF!,IF(H373="Férié",#REF!,IF(H373="Maternité",#REF!,0))))))))))))</f>
        <v>0</v>
      </c>
      <c r="J373" s="167" t="e">
        <f>IF(H373="Demi CP",I373,IF(AND(H373="Déplacement",N373="Arrivée Chine",B373&gt;=#REF!,B373&lt;=#REF!),(D373-C373)+(F373-E373)-#REF!,IF(AND(H373="Déplacement",N373="Arrivée Chine",B373&gt;#REF!,B373&lt;#REF!),(D373-C373)+(F373-E373)-#REF!,IF(AND(H373="Déplacement",N373="Arrivée Chine",B373&gt;#REF!),(D373-C373)+(F373-E373)-#REF!,IF(AND(H373="Déplacement",((D373-C373)+(F373-E373))&lt;I373),I373,IF(AND(H373="Déplacement",N373="Arrivée Chine",B373&lt;#REF!),(D373-C373)+(F373-E373)-#REF!,IF(AND(H373="Déplacement",N373="Retour Chine",B373&gt;=#REF!,B373&lt;=#REF!),(D373-C373)+(F373-E373)+#REF!,IF(AND(H373="Déplacement",N373="Retour Chine",B373&gt;#REF!,B373&lt;#REF!),(D373-C373)+(F373-E373)+#REF!,IF(AND(H373="Déplacement",N373="Retour Chine",B373&gt;#REF!),(D373-C373)+(F373-E373)+#REF!,IF(AND(H373="Déplacement",((D373-C373)+(F373-E373))&lt;I373),I373,IF(AND(H373="Déplacement",N373="Retour Chine",B373&lt;#REF!),(D373-C373)+(F373-E373)+#REF!,(D373-C373)+(F373-E373))))))))))))</f>
        <v>#REF!</v>
      </c>
      <c r="K373" s="168" t="e">
        <f>IF(L373&gt;0,#REF!-L373,0)</f>
        <v>#REF!</v>
      </c>
      <c r="L373" s="169" t="e">
        <f>IF(OR(H373="Recup"),#REF!-J373,#REF!)</f>
        <v>#REF!</v>
      </c>
      <c r="M373" s="211"/>
      <c r="N373" s="212"/>
      <c r="O373" s="170" t="e">
        <f t="shared" si="32"/>
        <v>#REF!</v>
      </c>
      <c r="P373" s="171" t="str">
        <f t="shared" si="33"/>
        <v/>
      </c>
      <c r="Q373" s="362"/>
      <c r="R373" s="382"/>
      <c r="S373" s="213"/>
      <c r="T373" s="399"/>
      <c r="U373" s="387"/>
      <c r="V373" s="129" t="s">
        <v>65</v>
      </c>
      <c r="W373" s="130" t="e">
        <f>IF(AND(G367="Temps partiel",Y369&gt;3),Y369-3-W369-W370,0)</f>
        <v>#REF!</v>
      </c>
      <c r="X373" s="131" t="s">
        <v>66</v>
      </c>
      <c r="Y373" s="132" t="e">
        <f>W367+(W368*1.25)+(W369*1.5)+(W370*2)+(W372*1.1)+(W373*1.25)</f>
        <v>#REF!</v>
      </c>
      <c r="Z373" s="294" t="e">
        <f>IF(SUM(J367:J373)*24-SUM(I367:I373)*24&lt;0,(SUM(J367:J373)*24-SUM(I367:I373)*24),0)</f>
        <v>#REF!</v>
      </c>
      <c r="AA373" s="41"/>
      <c r="AB373" s="178" t="s">
        <v>50</v>
      </c>
      <c r="AC373" s="152">
        <f>Z382+Z354+Z361+Z368+Z375</f>
        <v>0</v>
      </c>
    </row>
    <row r="374" spans="1:29" ht="45" hidden="1" x14ac:dyDescent="0.25">
      <c r="A374" s="173" t="s">
        <v>43</v>
      </c>
      <c r="B374" s="134">
        <v>43451</v>
      </c>
      <c r="C374" s="195">
        <v>0.375</v>
      </c>
      <c r="D374" s="196">
        <v>0.54166666666666663</v>
      </c>
      <c r="E374" s="196">
        <v>0.58333333333333337</v>
      </c>
      <c r="F374" s="197">
        <v>0.70833333333333337</v>
      </c>
      <c r="G374" s="377"/>
      <c r="H374" s="191" t="s">
        <v>44</v>
      </c>
      <c r="I374" s="136" t="e">
        <f>IF(H374="Normal",#REF!,IF(H374="Recup",#REF!,IF(H374="CP journée",#REF!,IF(H374="Enceinte",#REF!,IF(H374="temps partiel",#REF!,IF(H374="Sans solde",#REF!,IF(H374="Arrêt",#REF!,IF(H374="CP matin",#REF!,IF(H374="Déplacement",#REF!,IF(H374="CP Après-midi",#REF!,IF(H374="Férié",#REF!,IF(H374="Maternité",#REF!,0))))))))))))</f>
        <v>#REF!</v>
      </c>
      <c r="J374" s="135" t="e">
        <f>IF(H374="Demi CP",I374,IF(AND(H374="Déplacement",N374="Arrivée Chine",B374&gt;=#REF!,B374&lt;=#REF!),(D374-C374)+(F374-E374)-#REF!,IF(AND(H374="Déplacement",N374="Arrivée Chine",B374&gt;#REF!,B374&lt;#REF!),(D374-C374)+(F374-E374)-#REF!,IF(AND(H374="Déplacement",N374="Arrivée Chine",B374&gt;#REF!),(D374-C374)+(F374-E374)-#REF!,IF(AND(H374="Déplacement",((D374-C374)+(F374-E374))&lt;I374),I374,IF(AND(H374="Déplacement",N374="Arrivée Chine",B374&lt;#REF!),(D374-C374)+(F374-E374)-#REF!,IF(AND(H374="Déplacement",N374="Retour Chine",B374&gt;=#REF!,B374&lt;=#REF!),(D374-C374)+(F374-E374)+#REF!,IF(AND(H374="Déplacement",N374="Retour Chine",B374&gt;#REF!,B374&lt;#REF!),(D374-C374)+(F374-E374)+#REF!,IF(AND(H374="Déplacement",N374="Retour Chine",B374&gt;#REF!),(D374-C374)+(F374-E374)+#REF!,IF(AND(H374="Déplacement",((D374-C374)+(F374-E374))&lt;I374),I374,IF(AND(H374="Déplacement",N374="Retour Chine",B374&lt;#REF!),(D374-C374)+(F374-E374)+#REF!,(D374-C374)+(F374-E374))))))))))))</f>
        <v>#REF!</v>
      </c>
      <c r="K374" s="137" t="e">
        <f>IF(L374&gt;0,#REF!-L374,0)</f>
        <v>#REF!</v>
      </c>
      <c r="L374" s="138" t="e">
        <f>IF(OR(H374="Recup"),#REF!-J374,#REF!)</f>
        <v>#REF!</v>
      </c>
      <c r="M374" s="192"/>
      <c r="N374" s="193"/>
      <c r="O374" s="139" t="e">
        <f t="shared" si="32"/>
        <v>#REF!</v>
      </c>
      <c r="P374" s="140" t="str">
        <f t="shared" si="33"/>
        <v/>
      </c>
      <c r="Q374" s="360" t="s">
        <v>45</v>
      </c>
      <c r="R374" s="380" t="s">
        <v>46</v>
      </c>
      <c r="S374" s="194"/>
      <c r="T374" s="398" t="s">
        <v>134</v>
      </c>
      <c r="U374" s="385" t="s">
        <v>139</v>
      </c>
      <c r="V374" s="86" t="s">
        <v>49</v>
      </c>
      <c r="W374" s="87" t="e">
        <f>IF(AND(G374="",(Y376)&gt;0),Y376-W375-W376,IF(AND(G374="Enceinte",(Y376)&gt;0),Y376-W375-W376,0))</f>
        <v>#REF!</v>
      </c>
      <c r="X374" s="88" t="s">
        <v>34</v>
      </c>
      <c r="Y374" s="89" t="e">
        <f>(SUM(I374:I378)*24+SUM(K374:K378)*24)</f>
        <v>#REF!</v>
      </c>
      <c r="Z374" s="90" t="s">
        <v>50</v>
      </c>
      <c r="AA374" s="41"/>
      <c r="AB374" s="179"/>
      <c r="AC374" s="179"/>
    </row>
    <row r="375" spans="1:29" ht="15.75" hidden="1" thickBot="1" x14ac:dyDescent="0.3">
      <c r="A375" s="143" t="s">
        <v>51</v>
      </c>
      <c r="B375" s="144">
        <v>43452</v>
      </c>
      <c r="C375" s="195">
        <v>0.375</v>
      </c>
      <c r="D375" s="196">
        <v>0.54166666666666663</v>
      </c>
      <c r="E375" s="196">
        <v>0.58333333333333337</v>
      </c>
      <c r="F375" s="197">
        <v>0.70833333333333337</v>
      </c>
      <c r="G375" s="378"/>
      <c r="H375" s="198" t="s">
        <v>44</v>
      </c>
      <c r="I375" s="146" t="e">
        <f>IF(H375="Normal",#REF!,IF(H375="Recup",#REF!,IF(H375="CP journée",#REF!,IF(H375="Enceinte",#REF!,IF(H375="temps partiel",#REF!,IF(H375="Sans solde",#REF!,IF(H375="Arrêt",#REF!,IF(H375="CP matin",#REF!,IF(H375="Déplacement",#REF!,IF(H375="CP Après-midi",#REF!,IF(H375="Férié",#REF!,IF(H375="Maternité",#REF!,0))))))))))))</f>
        <v>#REF!</v>
      </c>
      <c r="J375" s="145" t="e">
        <f>IF(H375="Demi CP",I375,IF(AND(H375="Déplacement",N375="Arrivée Chine",B375&gt;=#REF!,B375&lt;=#REF!),(D375-C375)+(F375-E375)-#REF!,IF(AND(H375="Déplacement",N375="Arrivée Chine",B375&gt;#REF!,B375&lt;#REF!),(D375-C375)+(F375-E375)-#REF!,IF(AND(H375="Déplacement",N375="Arrivée Chine",B375&gt;#REF!),(D375-C375)+(F375-E375)-#REF!,IF(AND(H375="Déplacement",((D375-C375)+(F375-E375))&lt;I375),I375,IF(AND(H375="Déplacement",N375="Arrivée Chine",B375&lt;#REF!),(D375-C375)+(F375-E375)-#REF!,IF(AND(H375="Déplacement",N375="Retour Chine",B375&gt;=#REF!,B375&lt;=#REF!),(D375-C375)+(F375-E375)+#REF!,IF(AND(H375="Déplacement",N375="Retour Chine",B375&gt;#REF!,B375&lt;#REF!),(D375-C375)+(F375-E375)+#REF!,IF(AND(H375="Déplacement",N375="Retour Chine",B375&gt;#REF!),(D375-C375)+(F375-E375)+#REF!,IF(AND(H375="Déplacement",((D375-C375)+(F375-E375))&lt;I375),I375,IF(AND(H375="Déplacement",N375="Retour Chine",B375&lt;#REF!),(D375-C375)+(F375-E375)+#REF!,(D375-C375)+(F375-E375))))))))))))</f>
        <v>#REF!</v>
      </c>
      <c r="K375" s="147" t="e">
        <f>IF(L375&gt;0,#REF!-L375,0)</f>
        <v>#REF!</v>
      </c>
      <c r="L375" s="148" t="e">
        <f>IF(OR(H375="Recup"),#REF!-J375,#REF!)</f>
        <v>#REF!</v>
      </c>
      <c r="M375" s="199"/>
      <c r="N375" s="200"/>
      <c r="O375" s="149" t="e">
        <f t="shared" si="32"/>
        <v>#REF!</v>
      </c>
      <c r="P375" s="150" t="str">
        <f t="shared" si="33"/>
        <v/>
      </c>
      <c r="Q375" s="361"/>
      <c r="R375" s="381"/>
      <c r="S375" s="201"/>
      <c r="T375" s="399"/>
      <c r="U375" s="386"/>
      <c r="V375" s="97" t="s">
        <v>52</v>
      </c>
      <c r="W375" s="98" t="e">
        <f>IF(AND(G374="",(Y375-35)&gt;0),(Y375-35-W376-W377),IF(AND(G374="Enceinte",(Y375-35)&gt;0),(Y375-35-W376-W377),0))</f>
        <v>#REF!</v>
      </c>
      <c r="X375" s="99" t="s">
        <v>35</v>
      </c>
      <c r="Y375" s="100" t="e">
        <f>(SUM(J374:J380))*24-(SUM(O374:O380))*24</f>
        <v>#REF!</v>
      </c>
      <c r="Z375" s="101">
        <f>SUM(P374:P380)</f>
        <v>0</v>
      </c>
      <c r="AA375" s="41"/>
      <c r="AB375" s="394" t="s">
        <v>70</v>
      </c>
      <c r="AC375" s="392" t="e">
        <f>Y359+Y366+Y373+Y380+Y387</f>
        <v>#REF!</v>
      </c>
    </row>
    <row r="376" spans="1:29" ht="15.75" hidden="1" thickBot="1" x14ac:dyDescent="0.3">
      <c r="A376" s="143" t="s">
        <v>53</v>
      </c>
      <c r="B376" s="144">
        <v>43453</v>
      </c>
      <c r="C376" s="195">
        <v>0.375</v>
      </c>
      <c r="D376" s="196">
        <v>0.54166666666666663</v>
      </c>
      <c r="E376" s="196">
        <v>0.58333333333333337</v>
      </c>
      <c r="F376" s="197">
        <v>0.70833333333333337</v>
      </c>
      <c r="G376" s="378"/>
      <c r="H376" s="198" t="s">
        <v>44</v>
      </c>
      <c r="I376" s="146" t="e">
        <f>IF(H376="Normal",#REF!,IF(H376="Recup",#REF!,IF(H376="CP journée",#REF!,IF(H376="Enceinte",#REF!,IF(H376="temps partiel",#REF!,IF(H376="Sans solde",#REF!,IF(H376="Arrêt",#REF!,IF(H376="CP matin",#REF!,IF(H376="Déplacement",#REF!,IF(H376="CP Après-midi",#REF!,IF(H376="Férié",#REF!,IF(H376="Maternité",#REF!,0))))))))))))</f>
        <v>#REF!</v>
      </c>
      <c r="J376" s="145" t="e">
        <f>IF(H376="Demi CP",I376,IF(AND(H376="Déplacement",N376="Arrivée Chine",B376&gt;=#REF!,B376&lt;=#REF!),(D376-C376)+(F376-E376)-#REF!,IF(AND(H376="Déplacement",N376="Arrivée Chine",B376&gt;#REF!,B376&lt;#REF!),(D376-C376)+(F376-E376)-#REF!,IF(AND(H376="Déplacement",N376="Arrivée Chine",B376&gt;#REF!),(D376-C376)+(F376-E376)-#REF!,IF(AND(H376="Déplacement",((D376-C376)+(F376-E376))&lt;I376),I376,IF(AND(H376="Déplacement",N376="Arrivée Chine",B376&lt;#REF!),(D376-C376)+(F376-E376)-#REF!,IF(AND(H376="Déplacement",N376="Retour Chine",B376&gt;=#REF!,B376&lt;=#REF!),(D376-C376)+(F376-E376)+#REF!,IF(AND(H376="Déplacement",N376="Retour Chine",B376&gt;#REF!,B376&lt;#REF!),(D376-C376)+(F376-E376)+#REF!,IF(AND(H376="Déplacement",N376="Retour Chine",B376&gt;#REF!),(D376-C376)+(F376-E376)+#REF!,IF(AND(H376="Déplacement",((D376-C376)+(F376-E376))&lt;I376),I376,IF(AND(H376="Déplacement",N376="Retour Chine",B376&lt;#REF!),(D376-C376)+(F376-E376)+#REF!,(D376-C376)+(F376-E376))))))))))))</f>
        <v>#REF!</v>
      </c>
      <c r="K376" s="153" t="e">
        <f>IF(L376&gt;0,#REF!-L376,0)</f>
        <v>#REF!</v>
      </c>
      <c r="L376" s="154" t="e">
        <f>IF(OR(H376="Recup"),#REF!-J376,#REF!)</f>
        <v>#REF!</v>
      </c>
      <c r="M376" s="199"/>
      <c r="N376" s="200"/>
      <c r="O376" s="149" t="e">
        <f t="shared" si="32"/>
        <v>#REF!</v>
      </c>
      <c r="P376" s="150" t="str">
        <f t="shared" si="33"/>
        <v/>
      </c>
      <c r="Q376" s="361"/>
      <c r="R376" s="381"/>
      <c r="S376" s="201"/>
      <c r="T376" s="399"/>
      <c r="U376" s="386"/>
      <c r="V376" s="104">
        <v>0.5</v>
      </c>
      <c r="W376" s="98" t="e">
        <f>IF((Y375-43)&lt;0,0,(Y375-43))</f>
        <v>#REF!</v>
      </c>
      <c r="X376" s="105" t="s">
        <v>54</v>
      </c>
      <c r="Y376" s="106" t="e">
        <f>(Y375-Y374)-J380*24</f>
        <v>#REF!</v>
      </c>
      <c r="Z376" s="107" t="s">
        <v>55</v>
      </c>
      <c r="AA376" s="41"/>
      <c r="AB376" s="395"/>
      <c r="AC376" s="393"/>
    </row>
    <row r="377" spans="1:29" hidden="1" x14ac:dyDescent="0.25">
      <c r="A377" s="143" t="s">
        <v>56</v>
      </c>
      <c r="B377" s="144">
        <v>43454</v>
      </c>
      <c r="C377" s="195">
        <v>0.375</v>
      </c>
      <c r="D377" s="196">
        <v>0.54166666666666663</v>
      </c>
      <c r="E377" s="196">
        <v>0.58333333333333337</v>
      </c>
      <c r="F377" s="197">
        <v>0.70833333333333337</v>
      </c>
      <c r="G377" s="378"/>
      <c r="H377" s="202" t="s">
        <v>44</v>
      </c>
      <c r="I377" s="146" t="e">
        <f>IF(H377="Normal",#REF!,IF(H377="Recup",#REF!,IF(H377="CP journée",#REF!,IF(H377="Enceinte",#REF!,IF(H377="temps partiel",#REF!,IF(H377="Sans solde",#REF!,IF(H377="Arrêt",#REF!,IF(H377="CP matin",#REF!,IF(H377="Déplacement",#REF!,IF(H377="CP Après-midi",#REF!,IF(H377="Férié",#REF!,IF(H377="Maternité",#REF!,0))))))))))))</f>
        <v>#REF!</v>
      </c>
      <c r="J377" s="145" t="e">
        <f>IF(H377="Demi CP",I377,IF(AND(H377="Déplacement",N377="Arrivée Chine",B377&gt;=#REF!,B377&lt;=#REF!),(D377-C377)+(F377-E377)-#REF!,IF(AND(H377="Déplacement",N377="Arrivée Chine",B377&gt;#REF!,B377&lt;#REF!),(D377-C377)+(F377-E377)-#REF!,IF(AND(H377="Déplacement",N377="Arrivée Chine",B377&gt;#REF!),(D377-C377)+(F377-E377)-#REF!,IF(AND(H377="Déplacement",((D377-C377)+(F377-E377))&lt;I377),I377,IF(AND(H377="Déplacement",N377="Arrivée Chine",B377&lt;#REF!),(D377-C377)+(F377-E377)-#REF!,IF(AND(H377="Déplacement",N377="Retour Chine",B377&gt;=#REF!,B377&lt;=#REF!),(D377-C377)+(F377-E377)+#REF!,IF(AND(H377="Déplacement",N377="Retour Chine",B377&gt;#REF!,B377&lt;#REF!),(D377-C377)+(F377-E377)+#REF!,IF(AND(H377="Déplacement",N377="Retour Chine",B377&gt;#REF!),(D377-C377)+(F377-E377)+#REF!,IF(AND(H377="Déplacement",((D377-C377)+(F377-E377))&lt;I377),I377,IF(AND(H377="Déplacement",N377="Retour Chine",B377&lt;#REF!),(D377-C377)+(F377-E377)+#REF!,(D377-C377)+(F377-E377))))))))))))</f>
        <v>#REF!</v>
      </c>
      <c r="K377" s="156" t="e">
        <f>IF(L377&gt;0,#REF!-L377,0)</f>
        <v>#REF!</v>
      </c>
      <c r="L377" s="157" t="e">
        <f>IF(OR(H377="Recup"),#REF!-J377,#REF!)</f>
        <v>#REF!</v>
      </c>
      <c r="M377" s="199"/>
      <c r="N377" s="200"/>
      <c r="O377" s="149" t="e">
        <f t="shared" si="32"/>
        <v>#REF!</v>
      </c>
      <c r="P377" s="150" t="str">
        <f t="shared" si="33"/>
        <v/>
      </c>
      <c r="Q377" s="361"/>
      <c r="R377" s="381"/>
      <c r="S377" s="201"/>
      <c r="T377" s="399"/>
      <c r="U377" s="386"/>
      <c r="V377" s="110">
        <v>1</v>
      </c>
      <c r="W377" s="98" t="e">
        <f>IF(M380="",J380*24,0)</f>
        <v>#REF!</v>
      </c>
      <c r="X377" s="111" t="s">
        <v>57</v>
      </c>
      <c r="Y377" s="112">
        <f>COUNTIF(H374:H378,"Arrêt")</f>
        <v>0</v>
      </c>
      <c r="Z377" s="107">
        <f>COUNTIF(H374:H378,"Férié")</f>
        <v>0</v>
      </c>
      <c r="AA377" s="41"/>
      <c r="AB377" s="41"/>
      <c r="AC377" s="41"/>
    </row>
    <row r="378" spans="1:29" ht="15.75" hidden="1" thickBot="1" x14ac:dyDescent="0.3">
      <c r="A378" s="143" t="s">
        <v>58</v>
      </c>
      <c r="B378" s="144">
        <v>43455</v>
      </c>
      <c r="C378" s="195">
        <v>0.375</v>
      </c>
      <c r="D378" s="196">
        <v>0.54166666666666663</v>
      </c>
      <c r="E378" s="196">
        <v>0.58333333333333337</v>
      </c>
      <c r="F378" s="197">
        <v>0.70833333333333337</v>
      </c>
      <c r="G378" s="378"/>
      <c r="H378" s="198" t="s">
        <v>44</v>
      </c>
      <c r="I378" s="146" t="e">
        <f>IF(H378="Normal",#REF!,IF(H378="Recup",#REF!,IF(H378="CP journée",#REF!,IF(H378="Enceinte",#REF!,IF(H378="temps partiel",#REF!,IF(H378="Sans solde",#REF!,IF(H378="Arrêt",#REF!,IF(H378="CP matin",#REF!,IF(H378="Déplacement",#REF!,IF(H378="CP Après-midi",#REF!,IF(H378="Férié",#REF!,IF(H378="Maternité",#REF!,0))))))))))))</f>
        <v>#REF!</v>
      </c>
      <c r="J378" s="145" t="e">
        <f>IF(H378="Demi CP",I378,IF(AND(H378="Déplacement",N378="Arrivée Chine",B378&gt;=#REF!,B378&lt;=#REF!),(D378-C378)+(F378-E378)-#REF!,IF(AND(H378="Déplacement",N378="Arrivée Chine",B378&gt;#REF!,B378&lt;#REF!),(D378-C378)+(F378-E378)-#REF!,IF(AND(H378="Déplacement",N378="Arrivée Chine",B378&gt;#REF!),(D378-C378)+(F378-E378)-#REF!,IF(AND(H378="Déplacement",((D378-C378)+(F378-E378))&lt;I378),I378,IF(AND(H378="Déplacement",N378="Arrivée Chine",B378&lt;#REF!),(D378-C378)+(F378-E378)-#REF!,IF(AND(H378="Déplacement",N378="Retour Chine",B378&gt;=#REF!,B378&lt;=#REF!),(D378-C378)+(F378-E378)+#REF!,IF(AND(H378="Déplacement",N378="Retour Chine",B378&gt;#REF!,B378&lt;#REF!),(D378-C378)+(F378-E378)+#REF!,IF(AND(H378="Déplacement",N378="Retour Chine",B378&gt;#REF!),(D378-C378)+(F378-E378)+#REF!,IF(AND(H378="Déplacement",((D378-C378)+(F378-E378))&lt;I378),I378,IF(AND(H378="Déplacement",N378="Retour Chine",B378&lt;#REF!),(D378-C378)+(F378-E378)+#REF!,(D378-C378)+(F378-E378))))))))))))</f>
        <v>#REF!</v>
      </c>
      <c r="K378" s="153" t="e">
        <f>IF(L378&gt;0,#REF!-L378,0)</f>
        <v>#REF!</v>
      </c>
      <c r="L378" s="154" t="e">
        <f>IF(OR(H378="Recup"),#REF!-J378,#REF!)</f>
        <v>#REF!</v>
      </c>
      <c r="M378" s="199"/>
      <c r="N378" s="200"/>
      <c r="O378" s="149" t="e">
        <f t="shared" si="32"/>
        <v>#REF!</v>
      </c>
      <c r="P378" s="150" t="str">
        <f t="shared" si="33"/>
        <v/>
      </c>
      <c r="Q378" s="361"/>
      <c r="R378" s="381"/>
      <c r="S378" s="201"/>
      <c r="T378" s="399"/>
      <c r="U378" s="386"/>
      <c r="V378" s="113" t="s">
        <v>3</v>
      </c>
      <c r="W378" s="114" t="e">
        <f>IF(G374="Enceinte",(SUM(L374:L378))-COUNTIF(H374:H378,"Recup")*#REF!,SUM(L374:L378))</f>
        <v>#REF!</v>
      </c>
      <c r="X378" s="115" t="s">
        <v>59</v>
      </c>
      <c r="Y378" s="116">
        <f>COUNTIF(H374:H378,"sans solde")</f>
        <v>0</v>
      </c>
      <c r="Z378" s="328" t="s">
        <v>148</v>
      </c>
      <c r="AA378" s="41"/>
      <c r="AB378" s="41"/>
      <c r="AC378" s="41"/>
    </row>
    <row r="379" spans="1:29" hidden="1" x14ac:dyDescent="0.25">
      <c r="A379" s="143" t="s">
        <v>60</v>
      </c>
      <c r="B379" s="144">
        <v>43456</v>
      </c>
      <c r="C379" s="203"/>
      <c r="D379" s="204"/>
      <c r="E379" s="204"/>
      <c r="F379" s="205"/>
      <c r="G379" s="378"/>
      <c r="H379" s="206"/>
      <c r="I379" s="146">
        <f>IF(H379="Normal",#REF!,IF(H379="Recup",#REF!,IF(H379="CP journée",#REF!,IF(H379="Enceinte",#REF!,IF(H379="temps partiel",#REF!,IF(H379="Sans solde",#REF!,IF(H379="Arrêt",#REF!,IF(H379="CP matin",#REF!,IF(H379="Déplacement",#REF!,IF(H379="CP Après-midi",#REF!,IF(H379="Férié",#REF!,IF(H379="Maternité",#REF!,0))))))))))))</f>
        <v>0</v>
      </c>
      <c r="J379" s="145" t="e">
        <f>IF(H379="Demi CP",I379,IF(AND(H379="Déplacement",N379="Arrivée Chine",B379&gt;=#REF!,B379&lt;=#REF!),(D379-C379)+(F379-E379)-#REF!,IF(AND(H379="Déplacement",N379="Arrivée Chine",B379&gt;#REF!,B379&lt;#REF!),(D379-C379)+(F379-E379)-#REF!,IF(AND(H379="Déplacement",N379="Arrivée Chine",B379&gt;#REF!),(D379-C379)+(F379-E379)-#REF!,IF(AND(H379="Déplacement",((D379-C379)+(F379-E379))&lt;I379),I379,IF(AND(H379="Déplacement",N379="Arrivée Chine",B379&lt;#REF!),(D379-C379)+(F379-E379)-#REF!,IF(AND(H379="Déplacement",N379="Retour Chine",B379&gt;=#REF!,B379&lt;=#REF!),(D379-C379)+(F379-E379)+#REF!,IF(AND(H379="Déplacement",N379="Retour Chine",B379&gt;#REF!,B379&lt;#REF!),(D379-C379)+(F379-E379)+#REF!,IF(AND(H379="Déplacement",N379="Retour Chine",B379&gt;#REF!),(D379-C379)+(F379-E379)+#REF!,IF(AND(H379="Déplacement",((D379-C379)+(F379-E379))&lt;I379),I379,IF(AND(H379="Déplacement",N379="Retour Chine",B379&lt;#REF!),(D379-C379)+(F379-E379)+#REF!,(D379-C379)+(F379-E379))))))))))))</f>
        <v>#REF!</v>
      </c>
      <c r="K379" s="161" t="e">
        <f>IF(L379&gt;0,#REF!-L379,0)</f>
        <v>#REF!</v>
      </c>
      <c r="L379" s="162" t="e">
        <f>IF(OR(H379="Recup"),#REF!-J379,#REF!)</f>
        <v>#REF!</v>
      </c>
      <c r="M379" s="199"/>
      <c r="N379" s="200"/>
      <c r="O379" s="149" t="e">
        <f t="shared" si="32"/>
        <v>#REF!</v>
      </c>
      <c r="P379" s="150" t="str">
        <f t="shared" si="33"/>
        <v/>
      </c>
      <c r="Q379" s="361"/>
      <c r="R379" s="381"/>
      <c r="S379" s="201"/>
      <c r="T379" s="399"/>
      <c r="U379" s="386"/>
      <c r="V379" s="119" t="s">
        <v>61</v>
      </c>
      <c r="W379" s="120" t="e">
        <f>IF(AND(G374="Temps partiel",Y376&gt;0),Y376-W380-W376-W377,0)</f>
        <v>#REF!</v>
      </c>
      <c r="X379" s="121" t="s">
        <v>62</v>
      </c>
      <c r="Y379" s="122">
        <f>COUNTIF(H374:H378,"CP journée")+(COUNTIF(H374:H378,"CP matin"))/2+(COUNTIF(H374:H378,"CP Après-midi"))/2</f>
        <v>0</v>
      </c>
      <c r="Z379" s="329"/>
      <c r="AA379" s="41"/>
      <c r="AB379" s="41"/>
      <c r="AC379" s="41"/>
    </row>
    <row r="380" spans="1:29" ht="15.75" hidden="1" thickBot="1" x14ac:dyDescent="0.3">
      <c r="A380" s="164" t="s">
        <v>64</v>
      </c>
      <c r="B380" s="165">
        <v>43457</v>
      </c>
      <c r="C380" s="207"/>
      <c r="D380" s="208"/>
      <c r="E380" s="208"/>
      <c r="F380" s="209"/>
      <c r="G380" s="379"/>
      <c r="H380" s="210"/>
      <c r="I380" s="166">
        <f>IF(H380="Normal",#REF!,IF(H380="Recup",#REF!,IF(H380="CP journée",#REF!,IF(H380="Enceinte",#REF!,IF(H380="temps partiel",#REF!,IF(H380="Sans solde",#REF!,IF(H380="Arrêt",#REF!,IF(H380="CP matin",#REF!,IF(H380="Déplacement",#REF!,IF(H380="CP Après-midi",#REF!,IF(H380="Férié",#REF!,IF(H380="Maternité",#REF!,0))))))))))))</f>
        <v>0</v>
      </c>
      <c r="J380" s="167" t="e">
        <f>IF(H380="Demi CP",I380,IF(AND(H380="Déplacement",N380="Arrivée Chine",B380&gt;=#REF!,B380&lt;=#REF!),(D380-C380)+(F380-E380)-#REF!,IF(AND(H380="Déplacement",N380="Arrivée Chine",B380&gt;#REF!,B380&lt;#REF!),(D380-C380)+(F380-E380)-#REF!,IF(AND(H380="Déplacement",N380="Arrivée Chine",B380&gt;#REF!),(D380-C380)+(F380-E380)-#REF!,IF(AND(H380="Déplacement",((D380-C380)+(F380-E380))&lt;I380),I380,IF(AND(H380="Déplacement",N380="Arrivée Chine",B380&lt;#REF!),(D380-C380)+(F380-E380)-#REF!,IF(AND(H380="Déplacement",N380="Retour Chine",B380&gt;=#REF!,B380&lt;=#REF!),(D380-C380)+(F380-E380)+#REF!,IF(AND(H380="Déplacement",N380="Retour Chine",B380&gt;#REF!,B380&lt;#REF!),(D380-C380)+(F380-E380)+#REF!,IF(AND(H380="Déplacement",N380="Retour Chine",B380&gt;#REF!),(D380-C380)+(F380-E380)+#REF!,IF(AND(H380="Déplacement",((D380-C380)+(F380-E380))&lt;I380),I380,IF(AND(H380="Déplacement",N380="Retour Chine",B380&lt;#REF!),(D380-C380)+(F380-E380)+#REF!,(D380-C380)+(F380-E380))))))))))))</f>
        <v>#REF!</v>
      </c>
      <c r="K380" s="168" t="e">
        <f>IF(L380&gt;0,#REF!-L380,0)</f>
        <v>#REF!</v>
      </c>
      <c r="L380" s="169" t="e">
        <f>IF(OR(H380="Recup"),#REF!-J380,#REF!)</f>
        <v>#REF!</v>
      </c>
      <c r="M380" s="211"/>
      <c r="N380" s="212"/>
      <c r="O380" s="170" t="e">
        <f t="shared" si="32"/>
        <v>#REF!</v>
      </c>
      <c r="P380" s="171" t="str">
        <f t="shared" si="33"/>
        <v/>
      </c>
      <c r="Q380" s="362"/>
      <c r="R380" s="382"/>
      <c r="S380" s="213"/>
      <c r="T380" s="399"/>
      <c r="U380" s="387"/>
      <c r="V380" s="129" t="s">
        <v>65</v>
      </c>
      <c r="W380" s="130" t="e">
        <f>IF(AND(G374="Temps partiel",Y376&gt;3),Y376-3-W376-W377,0)</f>
        <v>#REF!</v>
      </c>
      <c r="X380" s="131" t="s">
        <v>66</v>
      </c>
      <c r="Y380" s="132" t="e">
        <f>W374+(W375*1.25)+(W376*1.5)+(W377*2)+(W379*1.1)+(W380*1.25)</f>
        <v>#REF!</v>
      </c>
      <c r="Z380" s="294" t="e">
        <f>IF(SUM(J374:J380)*24-SUM(I374:I380)*24&lt;0,(SUM(J374:J380)*24-SUM(I374:I380)*24),0)</f>
        <v>#REF!</v>
      </c>
      <c r="AA380" s="41"/>
      <c r="AB380" s="41"/>
      <c r="AC380" s="41"/>
    </row>
    <row r="381" spans="1:29" ht="45" hidden="1" x14ac:dyDescent="0.25">
      <c r="A381" s="133" t="s">
        <v>43</v>
      </c>
      <c r="B381" s="134">
        <v>43458</v>
      </c>
      <c r="C381" s="195">
        <v>0.375</v>
      </c>
      <c r="D381" s="196">
        <v>0.54166666666666663</v>
      </c>
      <c r="E381" s="196">
        <v>0.58333333333333337</v>
      </c>
      <c r="F381" s="197">
        <v>0.70833333333333337</v>
      </c>
      <c r="G381" s="377"/>
      <c r="H381" s="191" t="s">
        <v>44</v>
      </c>
      <c r="I381" s="136" t="e">
        <f>IF(H381="Normal",#REF!,IF(H381="Recup",#REF!,IF(H381="CP journée",#REF!,IF(H381="Enceinte",#REF!,IF(H381="temps partiel",#REF!,IF(H381="Sans solde",#REF!,IF(H381="Arrêt",#REF!,IF(H381="CP matin",#REF!,IF(H381="Déplacement",#REF!,IF(H381="CP Après-midi",#REF!,IF(H381="Férié",#REF!,IF(H381="Maternité",#REF!,0))))))))))))</f>
        <v>#REF!</v>
      </c>
      <c r="J381" s="135" t="e">
        <f>IF(H381="Demi CP",I381,IF(AND(H381="Déplacement",N381="Arrivée Chine",B381&gt;=#REF!,B381&lt;=#REF!),(D381-C381)+(F381-E381)-#REF!,IF(AND(H381="Déplacement",N381="Arrivée Chine",B381&gt;#REF!,B381&lt;#REF!),(D381-C381)+(F381-E381)-#REF!,IF(AND(H381="Déplacement",N381="Arrivée Chine",B381&gt;#REF!),(D381-C381)+(F381-E381)-#REF!,IF(AND(H381="Déplacement",((D381-C381)+(F381-E381))&lt;I381),I381,IF(AND(H381="Déplacement",N381="Arrivée Chine",B381&lt;#REF!),(D381-C381)+(F381-E381)-#REF!,IF(AND(H381="Déplacement",N381="Retour Chine",B381&gt;=#REF!,B381&lt;=#REF!),(D381-C381)+(F381-E381)+#REF!,IF(AND(H381="Déplacement",N381="Retour Chine",B381&gt;#REF!,B381&lt;#REF!),(D381-C381)+(F381-E381)+#REF!,IF(AND(H381="Déplacement",N381="Retour Chine",B381&gt;#REF!),(D381-C381)+(F381-E381)+#REF!,IF(AND(H381="Déplacement",((D381-C381)+(F381-E381))&lt;I381),I381,IF(AND(H381="Déplacement",N381="Retour Chine",B381&lt;#REF!),(D381-C381)+(F381-E381)+#REF!,(D381-C381)+(F381-E381))))))))))))</f>
        <v>#REF!</v>
      </c>
      <c r="K381" s="137" t="e">
        <f>IF(L381&gt;0,#REF!-L381,0)</f>
        <v>#REF!</v>
      </c>
      <c r="L381" s="138" t="e">
        <f>IF(OR(H381="Recup"),#REF!-J381,#REF!)</f>
        <v>#REF!</v>
      </c>
      <c r="M381" s="192"/>
      <c r="N381" s="193"/>
      <c r="O381" s="139" t="e">
        <f t="shared" si="32"/>
        <v>#REF!</v>
      </c>
      <c r="P381" s="140" t="str">
        <f t="shared" si="33"/>
        <v/>
      </c>
      <c r="Q381" s="391" t="s">
        <v>45</v>
      </c>
      <c r="R381" s="380" t="s">
        <v>46</v>
      </c>
      <c r="S381" s="194"/>
      <c r="T381" s="398" t="s">
        <v>134</v>
      </c>
      <c r="U381" s="385" t="s">
        <v>140</v>
      </c>
      <c r="V381" s="86" t="s">
        <v>49</v>
      </c>
      <c r="W381" s="87" t="e">
        <f>IF(AND(G381="",(Y383)&gt;0),Y383-W382-W383,IF(AND(G381="Enceinte",(Y383)&gt;0),Y383-W382-W383,0))</f>
        <v>#REF!</v>
      </c>
      <c r="X381" s="88" t="s">
        <v>34</v>
      </c>
      <c r="Y381" s="89" t="e">
        <f>(SUM(I381:I385)*24+SUM(K381:K385)*24)</f>
        <v>#REF!</v>
      </c>
      <c r="Z381" s="90" t="s">
        <v>50</v>
      </c>
      <c r="AA381" s="41"/>
      <c r="AB381" s="41"/>
      <c r="AC381" s="41"/>
    </row>
    <row r="382" spans="1:29" ht="15.75" hidden="1" thickBot="1" x14ac:dyDescent="0.3">
      <c r="A382" s="143" t="s">
        <v>51</v>
      </c>
      <c r="B382" s="144">
        <v>43459</v>
      </c>
      <c r="C382" s="195"/>
      <c r="D382" s="196"/>
      <c r="E382" s="196"/>
      <c r="F382" s="197"/>
      <c r="G382" s="378"/>
      <c r="H382" s="198" t="s">
        <v>150</v>
      </c>
      <c r="I382" s="146" t="e">
        <f>IF(H382="Normal",#REF!,IF(H382="Recup",#REF!,IF(H382="CP journée",#REF!,IF(H382="Enceinte",#REF!,IF(H382="temps partiel",#REF!,IF(H382="Sans solde",#REF!,IF(H382="Arrêt",#REF!,IF(H382="CP matin",#REF!,IF(H382="Déplacement",#REF!,IF(H382="CP Après-midi",#REF!,IF(H382="Férié",#REF!,IF(H382="Maternité",#REF!,0))))))))))))</f>
        <v>#REF!</v>
      </c>
      <c r="J382" s="145" t="e">
        <f>IF(H382="Demi CP",I382,IF(AND(H382="Déplacement",N382="Arrivée Chine",B382&gt;=#REF!,B382&lt;=#REF!),(D382-C382)+(F382-E382)-#REF!,IF(AND(H382="Déplacement",N382="Arrivée Chine",B382&gt;#REF!,B382&lt;#REF!),(D382-C382)+(F382-E382)-#REF!,IF(AND(H382="Déplacement",N382="Arrivée Chine",B382&gt;#REF!),(D382-C382)+(F382-E382)-#REF!,IF(AND(H382="Déplacement",((D382-C382)+(F382-E382))&lt;I382),I382,IF(AND(H382="Déplacement",N382="Arrivée Chine",B382&lt;#REF!),(D382-C382)+(F382-E382)-#REF!,IF(AND(H382="Déplacement",N382="Retour Chine",B382&gt;=#REF!,B382&lt;=#REF!),(D382-C382)+(F382-E382)+#REF!,IF(AND(H382="Déplacement",N382="Retour Chine",B382&gt;#REF!,B382&lt;#REF!),(D382-C382)+(F382-E382)+#REF!,IF(AND(H382="Déplacement",N382="Retour Chine",B382&gt;#REF!),(D382-C382)+(F382-E382)+#REF!,IF(AND(H382="Déplacement",((D382-C382)+(F382-E382))&lt;I382),I382,IF(AND(H382="Déplacement",N382="Retour Chine",B382&lt;#REF!),(D382-C382)+(F382-E382)+#REF!,(D382-C382)+(F382-E382))))))))))))</f>
        <v>#REF!</v>
      </c>
      <c r="K382" s="147" t="e">
        <f>IF(L382&gt;0,#REF!-L382,0)</f>
        <v>#REF!</v>
      </c>
      <c r="L382" s="148" t="e">
        <f>IF(OR(H382="Recup"),#REF!-J382,#REF!)</f>
        <v>#REF!</v>
      </c>
      <c r="M382" s="199"/>
      <c r="N382" s="200"/>
      <c r="O382" s="149" t="e">
        <f t="shared" si="32"/>
        <v>#REF!</v>
      </c>
      <c r="P382" s="150" t="str">
        <f t="shared" si="33"/>
        <v/>
      </c>
      <c r="Q382" s="361"/>
      <c r="R382" s="381"/>
      <c r="S382" s="201"/>
      <c r="T382" s="399"/>
      <c r="U382" s="386"/>
      <c r="V382" s="97" t="s">
        <v>52</v>
      </c>
      <c r="W382" s="98" t="e">
        <f>IF(AND(G381="",(Y382-35)&gt;0),(Y382-35-W383-W384),IF(AND(G381="Enceinte",(Y382-35)&gt;0),(Y382-35-W383-W384),0))</f>
        <v>#REF!</v>
      </c>
      <c r="X382" s="99" t="s">
        <v>35</v>
      </c>
      <c r="Y382" s="100" t="e">
        <f>(SUM(J381:J387))*24-(SUM(O381:O387))*24</f>
        <v>#REF!</v>
      </c>
      <c r="Z382" s="101">
        <f>SUM(P381:P387)</f>
        <v>0</v>
      </c>
      <c r="AA382" s="41"/>
      <c r="AB382" s="41"/>
      <c r="AC382" s="41"/>
    </row>
    <row r="383" spans="1:29" ht="15.75" hidden="1" thickBot="1" x14ac:dyDescent="0.3">
      <c r="A383" s="143" t="s">
        <v>53</v>
      </c>
      <c r="B383" s="144">
        <v>43460</v>
      </c>
      <c r="C383" s="195">
        <v>0.375</v>
      </c>
      <c r="D383" s="196">
        <v>0.54166666666666663</v>
      </c>
      <c r="E383" s="196">
        <v>0.58333333333333337</v>
      </c>
      <c r="F383" s="197">
        <v>0.70833333333333337</v>
      </c>
      <c r="G383" s="378"/>
      <c r="H383" s="198" t="s">
        <v>44</v>
      </c>
      <c r="I383" s="146" t="e">
        <f>IF(H383="Normal",#REF!,IF(H383="Recup",#REF!,IF(H383="CP journée",#REF!,IF(H383="Enceinte",#REF!,IF(H383="temps partiel",#REF!,IF(H383="Sans solde",#REF!,IF(H383="Arrêt",#REF!,IF(H383="CP matin",#REF!,IF(H383="Déplacement",#REF!,IF(H383="CP Après-midi",#REF!,IF(H383="Férié",#REF!,IF(H383="Maternité",#REF!,0))))))))))))</f>
        <v>#REF!</v>
      </c>
      <c r="J383" s="145" t="e">
        <f>IF(H383="Demi CP",I383,IF(AND(H383="Déplacement",N383="Arrivée Chine",B383&gt;=#REF!,B383&lt;=#REF!),(D383-C383)+(F383-E383)-#REF!,IF(AND(H383="Déplacement",N383="Arrivée Chine",B383&gt;#REF!,B383&lt;#REF!),(D383-C383)+(F383-E383)-#REF!,IF(AND(H383="Déplacement",N383="Arrivée Chine",B383&gt;#REF!),(D383-C383)+(F383-E383)-#REF!,IF(AND(H383="Déplacement",((D383-C383)+(F383-E383))&lt;I383),I383,IF(AND(H383="Déplacement",N383="Arrivée Chine",B383&lt;#REF!),(D383-C383)+(F383-E383)-#REF!,IF(AND(H383="Déplacement",N383="Retour Chine",B383&gt;=#REF!,B383&lt;=#REF!),(D383-C383)+(F383-E383)+#REF!,IF(AND(H383="Déplacement",N383="Retour Chine",B383&gt;#REF!,B383&lt;#REF!),(D383-C383)+(F383-E383)+#REF!,IF(AND(H383="Déplacement",N383="Retour Chine",B383&gt;#REF!),(D383-C383)+(F383-E383)+#REF!,IF(AND(H383="Déplacement",((D383-C383)+(F383-E383))&lt;I383),I383,IF(AND(H383="Déplacement",N383="Retour Chine",B383&lt;#REF!),(D383-C383)+(F383-E383)+#REF!,(D383-C383)+(F383-E383))))))))))))</f>
        <v>#REF!</v>
      </c>
      <c r="K383" s="153" t="e">
        <f>IF(L383&gt;0,#REF!-L383,0)</f>
        <v>#REF!</v>
      </c>
      <c r="L383" s="154" t="e">
        <f>IF(OR(H383="Recup"),#REF!-J383,#REF!)</f>
        <v>#REF!</v>
      </c>
      <c r="M383" s="199"/>
      <c r="N383" s="200"/>
      <c r="O383" s="149" t="e">
        <f t="shared" si="32"/>
        <v>#REF!</v>
      </c>
      <c r="P383" s="150" t="str">
        <f t="shared" si="33"/>
        <v/>
      </c>
      <c r="Q383" s="361"/>
      <c r="R383" s="381"/>
      <c r="S383" s="201"/>
      <c r="T383" s="399"/>
      <c r="U383" s="386"/>
      <c r="V383" s="104">
        <v>0.5</v>
      </c>
      <c r="W383" s="98" t="e">
        <f>IF((Y382-43)&lt;0,0,(Y382-43))</f>
        <v>#REF!</v>
      </c>
      <c r="X383" s="105" t="s">
        <v>54</v>
      </c>
      <c r="Y383" s="106" t="e">
        <f>(Y382-Y381)-J387*24</f>
        <v>#REF!</v>
      </c>
      <c r="Z383" s="107" t="s">
        <v>55</v>
      </c>
      <c r="AA383" s="41"/>
      <c r="AB383" s="41"/>
      <c r="AC383" s="41"/>
    </row>
    <row r="384" spans="1:29" hidden="1" x14ac:dyDescent="0.25">
      <c r="A384" s="143" t="s">
        <v>56</v>
      </c>
      <c r="B384" s="144">
        <v>43461</v>
      </c>
      <c r="C384" s="195">
        <v>0.375</v>
      </c>
      <c r="D384" s="196">
        <v>0.54166666666666663</v>
      </c>
      <c r="E384" s="196">
        <v>0.58333333333333337</v>
      </c>
      <c r="F384" s="197">
        <v>0.70833333333333337</v>
      </c>
      <c r="G384" s="378"/>
      <c r="H384" s="202" t="s">
        <v>44</v>
      </c>
      <c r="I384" s="146" t="e">
        <f>IF(H384="Normal",#REF!,IF(H384="Recup",#REF!,IF(H384="CP journée",#REF!,IF(H384="Enceinte",#REF!,IF(H384="temps partiel",#REF!,IF(H384="Sans solde",#REF!,IF(H384="Arrêt",#REF!,IF(H384="CP matin",#REF!,IF(H384="Déplacement",#REF!,IF(H384="CP Après-midi",#REF!,IF(H384="Férié",#REF!,IF(H384="Maternité",#REF!,0))))))))))))</f>
        <v>#REF!</v>
      </c>
      <c r="J384" s="145" t="e">
        <f>IF(H384="Demi CP",I384,IF(AND(H384="Déplacement",N384="Arrivée Chine",B384&gt;=#REF!,B384&lt;=#REF!),(D384-C384)+(F384-E384)-#REF!,IF(AND(H384="Déplacement",N384="Arrivée Chine",B384&gt;#REF!,B384&lt;#REF!),(D384-C384)+(F384-E384)-#REF!,IF(AND(H384="Déplacement",N384="Arrivée Chine",B384&gt;#REF!),(D384-C384)+(F384-E384)-#REF!,IF(AND(H384="Déplacement",((D384-C384)+(F384-E384))&lt;I384),I384,IF(AND(H384="Déplacement",N384="Arrivée Chine",B384&lt;#REF!),(D384-C384)+(F384-E384)-#REF!,IF(AND(H384="Déplacement",N384="Retour Chine",B384&gt;=#REF!,B384&lt;=#REF!),(D384-C384)+(F384-E384)+#REF!,IF(AND(H384="Déplacement",N384="Retour Chine",B384&gt;#REF!,B384&lt;#REF!),(D384-C384)+(F384-E384)+#REF!,IF(AND(H384="Déplacement",N384="Retour Chine",B384&gt;#REF!),(D384-C384)+(F384-E384)+#REF!,IF(AND(H384="Déplacement",((D384-C384)+(F384-E384))&lt;I384),I384,IF(AND(H384="Déplacement",N384="Retour Chine",B384&lt;#REF!),(D384-C384)+(F384-E384)+#REF!,(D384-C384)+(F384-E384))))))))))))</f>
        <v>#REF!</v>
      </c>
      <c r="K384" s="156" t="e">
        <f>IF(L384&gt;0,#REF!-L384,0)</f>
        <v>#REF!</v>
      </c>
      <c r="L384" s="157" t="e">
        <f>IF(OR(H384="Recup"),#REF!-J384,#REF!)</f>
        <v>#REF!</v>
      </c>
      <c r="M384" s="199"/>
      <c r="N384" s="200"/>
      <c r="O384" s="149" t="e">
        <f t="shared" si="32"/>
        <v>#REF!</v>
      </c>
      <c r="P384" s="150" t="str">
        <f t="shared" si="33"/>
        <v/>
      </c>
      <c r="Q384" s="361"/>
      <c r="R384" s="381"/>
      <c r="S384" s="201"/>
      <c r="T384" s="399"/>
      <c r="U384" s="386"/>
      <c r="V384" s="110">
        <v>1</v>
      </c>
      <c r="W384" s="98" t="e">
        <f>IF(M387="",J387*24,0)</f>
        <v>#REF!</v>
      </c>
      <c r="X384" s="111" t="s">
        <v>57</v>
      </c>
      <c r="Y384" s="112">
        <f>COUNTIF(H381:H385,"Arrêt")</f>
        <v>0</v>
      </c>
      <c r="Z384" s="107">
        <f>COUNTIF(H381:H385,"Férié")</f>
        <v>1</v>
      </c>
      <c r="AA384" s="41"/>
      <c r="AB384" s="41"/>
      <c r="AC384" s="41"/>
    </row>
    <row r="385" spans="1:29" ht="15.75" hidden="1" thickBot="1" x14ac:dyDescent="0.3">
      <c r="A385" s="143" t="s">
        <v>58</v>
      </c>
      <c r="B385" s="144">
        <v>43462</v>
      </c>
      <c r="C385" s="195">
        <v>0.375</v>
      </c>
      <c r="D385" s="196">
        <v>0.54166666666666663</v>
      </c>
      <c r="E385" s="196">
        <v>0.58333333333333337</v>
      </c>
      <c r="F385" s="197">
        <v>0.70833333333333337</v>
      </c>
      <c r="G385" s="378"/>
      <c r="H385" s="198" t="s">
        <v>44</v>
      </c>
      <c r="I385" s="146" t="e">
        <f>IF(H385="Normal",#REF!,IF(H385="Recup",#REF!,IF(H385="CP journée",#REF!,IF(H385="Enceinte",#REF!,IF(H385="temps partiel",#REF!,IF(H385="Sans solde",#REF!,IF(H385="Arrêt",#REF!,IF(H385="CP matin",#REF!,IF(H385="Déplacement",#REF!,IF(H385="CP Après-midi",#REF!,IF(H385="Férié",#REF!,IF(H385="Maternité",#REF!,0))))))))))))</f>
        <v>#REF!</v>
      </c>
      <c r="J385" s="145" t="e">
        <f>IF(H385="Demi CP",I385,IF(AND(H385="Déplacement",N385="Arrivée Chine",B385&gt;=#REF!,B385&lt;=#REF!),(D385-C385)+(F385-E385)-#REF!,IF(AND(H385="Déplacement",N385="Arrivée Chine",B385&gt;#REF!,B385&lt;#REF!),(D385-C385)+(F385-E385)-#REF!,IF(AND(H385="Déplacement",N385="Arrivée Chine",B385&gt;#REF!),(D385-C385)+(F385-E385)-#REF!,IF(AND(H385="Déplacement",((D385-C385)+(F385-E385))&lt;I385),I385,IF(AND(H385="Déplacement",N385="Arrivée Chine",B385&lt;#REF!),(D385-C385)+(F385-E385)-#REF!,IF(AND(H385="Déplacement",N385="Retour Chine",B385&gt;=#REF!,B385&lt;=#REF!),(D385-C385)+(F385-E385)+#REF!,IF(AND(H385="Déplacement",N385="Retour Chine",B385&gt;#REF!,B385&lt;#REF!),(D385-C385)+(F385-E385)+#REF!,IF(AND(H385="Déplacement",N385="Retour Chine",B385&gt;#REF!),(D385-C385)+(F385-E385)+#REF!,IF(AND(H385="Déplacement",((D385-C385)+(F385-E385))&lt;I385),I385,IF(AND(H385="Déplacement",N385="Retour Chine",B385&lt;#REF!),(D385-C385)+(F385-E385)+#REF!,(D385-C385)+(F385-E385))))))))))))</f>
        <v>#REF!</v>
      </c>
      <c r="K385" s="153" t="e">
        <f>IF(L385&gt;0,#REF!-L385,0)</f>
        <v>#REF!</v>
      </c>
      <c r="L385" s="154" t="e">
        <f>IF(OR(H385="Recup"),#REF!-J385,#REF!)</f>
        <v>#REF!</v>
      </c>
      <c r="M385" s="199"/>
      <c r="N385" s="200"/>
      <c r="O385" s="149" t="e">
        <f t="shared" si="32"/>
        <v>#REF!</v>
      </c>
      <c r="P385" s="150" t="str">
        <f t="shared" si="33"/>
        <v/>
      </c>
      <c r="Q385" s="361"/>
      <c r="R385" s="381"/>
      <c r="S385" s="201"/>
      <c r="T385" s="399"/>
      <c r="U385" s="386"/>
      <c r="V385" s="113" t="s">
        <v>3</v>
      </c>
      <c r="W385" s="114" t="e">
        <f>IF(G381="Enceinte",(SUM(L381:L385))-COUNTIF(H381:H385,"Recup")*#REF!,SUM(L381:L385))</f>
        <v>#REF!</v>
      </c>
      <c r="X385" s="115" t="s">
        <v>59</v>
      </c>
      <c r="Y385" s="116">
        <f>COUNTIF(H381:H385,"sans solde")</f>
        <v>0</v>
      </c>
      <c r="Z385" s="328" t="s">
        <v>148</v>
      </c>
      <c r="AA385" s="41"/>
      <c r="AB385" s="41"/>
      <c r="AC385" s="41"/>
    </row>
    <row r="386" spans="1:29" hidden="1" x14ac:dyDescent="0.25">
      <c r="A386" s="143" t="s">
        <v>60</v>
      </c>
      <c r="B386" s="144">
        <v>43463</v>
      </c>
      <c r="C386" s="203"/>
      <c r="D386" s="204"/>
      <c r="E386" s="204"/>
      <c r="F386" s="205"/>
      <c r="G386" s="378"/>
      <c r="H386" s="206"/>
      <c r="I386" s="146">
        <f>IF(H386="Normal",#REF!,IF(H386="Recup",#REF!,IF(H386="CP journée",#REF!,IF(H386="Enceinte",#REF!,IF(H386="temps partiel",#REF!,IF(H386="Sans solde",#REF!,IF(H386="Arrêt",#REF!,IF(H386="CP matin",#REF!,IF(H386="Déplacement",#REF!,IF(H386="CP Après-midi",#REF!,IF(H386="Férié",#REF!,IF(H386="Maternité",#REF!,0))))))))))))</f>
        <v>0</v>
      </c>
      <c r="J386" s="145" t="e">
        <f>IF(H386="Demi CP",I386,IF(AND(H386="Déplacement",N386="Arrivée Chine",B386&gt;=#REF!,B386&lt;=#REF!),(D386-C386)+(F386-E386)-#REF!,IF(AND(H386="Déplacement",N386="Arrivée Chine",B386&gt;#REF!,B386&lt;#REF!),(D386-C386)+(F386-E386)-#REF!,IF(AND(H386="Déplacement",N386="Arrivée Chine",B386&gt;#REF!),(D386-C386)+(F386-E386)-#REF!,IF(AND(H386="Déplacement",((D386-C386)+(F386-E386))&lt;I386),I386,IF(AND(H386="Déplacement",N386="Arrivée Chine",B386&lt;#REF!),(D386-C386)+(F386-E386)-#REF!,IF(AND(H386="Déplacement",N386="Retour Chine",B386&gt;=#REF!,B386&lt;=#REF!),(D386-C386)+(F386-E386)+#REF!,IF(AND(H386="Déplacement",N386="Retour Chine",B386&gt;#REF!,B386&lt;#REF!),(D386-C386)+(F386-E386)+#REF!,IF(AND(H386="Déplacement",N386="Retour Chine",B386&gt;#REF!),(D386-C386)+(F386-E386)+#REF!,IF(AND(H386="Déplacement",((D386-C386)+(F386-E386))&lt;I386),I386,IF(AND(H386="Déplacement",N386="Retour Chine",B386&lt;#REF!),(D386-C386)+(F386-E386)+#REF!,(D386-C386)+(F386-E386))))))))))))</f>
        <v>#REF!</v>
      </c>
      <c r="K386" s="161" t="e">
        <f>IF(L386&gt;0,#REF!-L386,0)</f>
        <v>#REF!</v>
      </c>
      <c r="L386" s="162" t="e">
        <f>IF(OR(H386="Recup"),#REF!-J386,#REF!)</f>
        <v>#REF!</v>
      </c>
      <c r="M386" s="199"/>
      <c r="N386" s="200"/>
      <c r="O386" s="149" t="e">
        <f t="shared" si="32"/>
        <v>#REF!</v>
      </c>
      <c r="P386" s="150" t="str">
        <f t="shared" si="33"/>
        <v/>
      </c>
      <c r="Q386" s="361"/>
      <c r="R386" s="381"/>
      <c r="S386" s="201"/>
      <c r="T386" s="399"/>
      <c r="U386" s="386"/>
      <c r="V386" s="119" t="s">
        <v>61</v>
      </c>
      <c r="W386" s="120" t="e">
        <f>IF(AND(G381="Temps partiel",Y383&gt;0),Y383-W387-W383-W384,0)</f>
        <v>#REF!</v>
      </c>
      <c r="X386" s="121" t="s">
        <v>62</v>
      </c>
      <c r="Y386" s="122">
        <f>COUNTIF(H381:H385,"CP journée")+(COUNTIF(H381:H385,"CP matin"))/2+(COUNTIF(H381:H385,"CP Après-midi"))/2</f>
        <v>0</v>
      </c>
      <c r="Z386" s="329"/>
      <c r="AA386" s="41"/>
      <c r="AB386" s="41"/>
      <c r="AC386" s="41"/>
    </row>
    <row r="387" spans="1:29" ht="15.75" hidden="1" thickBot="1" x14ac:dyDescent="0.3">
      <c r="A387" s="245" t="s">
        <v>64</v>
      </c>
      <c r="B387" s="165">
        <v>43464</v>
      </c>
      <c r="C387" s="207"/>
      <c r="D387" s="208"/>
      <c r="E387" s="208"/>
      <c r="F387" s="209"/>
      <c r="G387" s="379"/>
      <c r="H387" s="210"/>
      <c r="I387" s="246">
        <f>IF(H387="Normal",#REF!,IF(H387="Recup",#REF!,IF(H387="CP journée",#REF!,IF(H387="Enceinte",#REF!,IF(H387="temps partiel",#REF!,IF(H387="Sans solde",#REF!,IF(H387="Arrêt",#REF!,IF(H387="CP matin",#REF!,IF(H387="Déplacement",#REF!,IF(H387="CP Après-midi",#REF!,IF(H387="Férié",#REF!,IF(H387="Maternité",#REF!,0))))))))))))</f>
        <v>0</v>
      </c>
      <c r="J387" s="167" t="e">
        <f>IF(H387="Demi CP",I387,IF(AND(H387="Déplacement",N387="Arrivée Chine",B387&gt;=#REF!,B387&lt;=#REF!),(D387-C387)+(F387-E387)-#REF!,IF(AND(H387="Déplacement",N387="Arrivée Chine",B387&gt;#REF!,B387&lt;#REF!),(D387-C387)+(F387-E387)-#REF!,IF(AND(H387="Déplacement",N387="Arrivée Chine",B387&gt;#REF!),(D387-C387)+(F387-E387)-#REF!,IF(AND(H387="Déplacement",((D387-C387)+(F387-E387))&lt;I387),I387,IF(AND(H387="Déplacement",N387="Arrivée Chine",B387&lt;#REF!),(D387-C387)+(F387-E387)-#REF!,IF(AND(H387="Déplacement",N387="Retour Chine",B387&gt;=#REF!,B387&lt;=#REF!),(D387-C387)+(F387-E387)+#REF!,IF(AND(H387="Déplacement",N387="Retour Chine",B387&gt;#REF!,B387&lt;#REF!),(D387-C387)+(F387-E387)+#REF!,IF(AND(H387="Déplacement",N387="Retour Chine",B387&gt;#REF!),(D387-C387)+(F387-E387)+#REF!,IF(AND(H387="Déplacement",((D387-C387)+(F387-E387))&lt;I387),I387,IF(AND(H387="Déplacement",N387="Retour Chine",B387&lt;#REF!),(D387-C387)+(F387-E387)+#REF!,(D387-C387)+(F387-E387))))))))))))</f>
        <v>#REF!</v>
      </c>
      <c r="K387" s="168" t="e">
        <f>IF(L387&gt;0,#REF!-L387,0)</f>
        <v>#REF!</v>
      </c>
      <c r="L387" s="169" t="e">
        <f>IF(OR(H387="Recup"),#REF!-J387,#REF!)</f>
        <v>#REF!</v>
      </c>
      <c r="M387" s="211"/>
      <c r="N387" s="212"/>
      <c r="O387" s="170" t="e">
        <f t="shared" si="32"/>
        <v>#REF!</v>
      </c>
      <c r="P387" s="171" t="str">
        <f t="shared" si="33"/>
        <v/>
      </c>
      <c r="Q387" s="362"/>
      <c r="R387" s="382"/>
      <c r="S387" s="213"/>
      <c r="T387" s="399"/>
      <c r="U387" s="387"/>
      <c r="V387" s="129" t="s">
        <v>65</v>
      </c>
      <c r="W387" s="130" t="e">
        <f>IF(AND(G381="Temps partiel",Y383&gt;3),Y383-3-W383-W384,0)</f>
        <v>#REF!</v>
      </c>
      <c r="X387" s="131" t="s">
        <v>66</v>
      </c>
      <c r="Y387" s="132" t="e">
        <f>W381+(W382*1.25)+(W383*1.5)+(W384*2)+(W386*1.1)+(W387*1.25)</f>
        <v>#REF!</v>
      </c>
      <c r="Z387" s="294" t="e">
        <f>IF(SUM(J381:J387)*24-SUM(I381:I387)*24&lt;0,(SUM(J381:J387)*24-SUM(I381:I387)*24),0)</f>
        <v>#REF!</v>
      </c>
      <c r="AA387" s="41"/>
      <c r="AB387" s="41"/>
      <c r="AC387" s="41"/>
    </row>
    <row r="388" spans="1:29" x14ac:dyDescent="0.25">
      <c r="A388" s="293"/>
      <c r="B388" s="293"/>
      <c r="C388" s="259"/>
      <c r="D388" s="259"/>
      <c r="E388" s="259"/>
      <c r="F388" s="259"/>
      <c r="G388" s="259"/>
      <c r="H388" s="259"/>
      <c r="I388" s="1"/>
      <c r="J388" s="1"/>
      <c r="K388" s="1"/>
      <c r="L388" s="1"/>
      <c r="M388" s="259"/>
      <c r="N388" s="259"/>
      <c r="O388" s="1"/>
      <c r="P388" s="1"/>
      <c r="Q388" s="259"/>
      <c r="R388" s="259"/>
      <c r="S388" s="259"/>
      <c r="T388" s="293"/>
      <c r="U388" s="1"/>
      <c r="V388" s="1"/>
      <c r="W388" s="1"/>
      <c r="X388" s="1"/>
      <c r="Y388" s="1"/>
      <c r="Z388" s="1"/>
      <c r="AA388" s="1"/>
      <c r="AB388" s="1"/>
      <c r="AC388" s="1"/>
    </row>
    <row r="389" spans="1:29" x14ac:dyDescent="0.25">
      <c r="A389" s="293"/>
      <c r="B389" s="293"/>
      <c r="C389" s="259"/>
      <c r="D389" s="259"/>
      <c r="E389" s="259"/>
      <c r="F389" s="259"/>
      <c r="G389" s="259"/>
      <c r="H389" s="259"/>
      <c r="I389" s="1"/>
      <c r="J389" s="1"/>
      <c r="K389" s="1"/>
      <c r="L389" s="1"/>
      <c r="M389" s="259"/>
      <c r="N389" s="259"/>
      <c r="O389" s="1"/>
      <c r="P389" s="1"/>
      <c r="Q389" s="259"/>
      <c r="R389" s="259"/>
      <c r="S389" s="259"/>
      <c r="T389" s="293"/>
      <c r="U389" s="1"/>
      <c r="V389" s="1"/>
      <c r="W389" s="1"/>
      <c r="X389" s="1"/>
      <c r="Y389" s="1"/>
      <c r="Z389" s="1"/>
      <c r="AA389" s="1"/>
      <c r="AB389" s="1"/>
      <c r="AC389" s="1"/>
    </row>
    <row r="390" spans="1:29" x14ac:dyDescent="0.25">
      <c r="A390" s="293"/>
      <c r="B390" s="293"/>
      <c r="C390" s="259"/>
      <c r="D390" s="259"/>
      <c r="E390" s="259"/>
      <c r="F390" s="259"/>
      <c r="G390" s="259"/>
      <c r="H390" s="259"/>
      <c r="I390" s="1"/>
      <c r="J390" s="1"/>
      <c r="K390" s="1"/>
      <c r="L390" s="1"/>
      <c r="M390" s="259"/>
      <c r="N390" s="259"/>
      <c r="O390" s="1"/>
      <c r="P390" s="1"/>
      <c r="Q390" s="259"/>
      <c r="R390" s="259"/>
      <c r="S390" s="259"/>
      <c r="T390" s="293"/>
      <c r="U390" s="1"/>
      <c r="V390" s="1"/>
      <c r="W390" s="1"/>
      <c r="X390" s="1"/>
      <c r="Y390" s="1"/>
      <c r="Z390" s="1"/>
      <c r="AA390" s="1"/>
      <c r="AB390" s="1"/>
      <c r="AC390" s="1"/>
    </row>
    <row r="391" spans="1:29" x14ac:dyDescent="0.25">
      <c r="I391" s="1"/>
      <c r="J391" s="1"/>
      <c r="K391" s="1"/>
      <c r="L391" s="1"/>
      <c r="O391" s="1"/>
      <c r="P391" s="1"/>
      <c r="U391" s="293"/>
      <c r="V391" s="293"/>
      <c r="W391" s="293"/>
      <c r="X391" s="293"/>
      <c r="Y391" s="293"/>
      <c r="Z391" s="293"/>
      <c r="AA391" s="293"/>
      <c r="AB391" s="293"/>
      <c r="AC391" s="293"/>
    </row>
    <row r="392" spans="1:29" x14ac:dyDescent="0.25">
      <c r="I392" s="1"/>
      <c r="J392" s="1"/>
      <c r="K392" s="1"/>
      <c r="L392" s="1"/>
      <c r="O392" s="1"/>
      <c r="P392" s="1"/>
      <c r="U392" s="293"/>
      <c r="V392" s="293"/>
      <c r="W392" s="293"/>
      <c r="X392" s="293"/>
      <c r="Y392" s="293"/>
      <c r="Z392" s="293"/>
      <c r="AA392" s="293"/>
      <c r="AB392" s="293"/>
      <c r="AC392" s="293"/>
    </row>
    <row r="393" spans="1:29" x14ac:dyDescent="0.25">
      <c r="I393" s="1"/>
      <c r="J393" s="1"/>
      <c r="K393" s="1"/>
      <c r="L393" s="1"/>
      <c r="O393" s="1"/>
      <c r="P393" s="1"/>
      <c r="U393" s="293"/>
      <c r="V393" s="293"/>
      <c r="W393" s="293"/>
      <c r="X393" s="293"/>
      <c r="Y393" s="293"/>
      <c r="Z393" s="293"/>
      <c r="AA393" s="293"/>
      <c r="AB393" s="293"/>
      <c r="AC393" s="293"/>
    </row>
    <row r="394" spans="1:29" x14ac:dyDescent="0.25">
      <c r="I394" s="1"/>
      <c r="J394" s="1"/>
      <c r="K394" s="1"/>
      <c r="L394" s="1"/>
      <c r="O394" s="1"/>
      <c r="P394" s="1"/>
      <c r="U394" s="293"/>
      <c r="V394" s="293"/>
      <c r="W394" s="293"/>
      <c r="X394" s="293"/>
      <c r="Y394" s="293"/>
      <c r="Z394" s="293"/>
      <c r="AA394" s="293"/>
      <c r="AB394" s="293"/>
      <c r="AC394" s="293"/>
    </row>
    <row r="395" spans="1:29" x14ac:dyDescent="0.25">
      <c r="I395" s="1"/>
      <c r="J395" s="1"/>
      <c r="K395" s="1"/>
      <c r="L395" s="1"/>
      <c r="O395" s="1"/>
      <c r="P395" s="1"/>
      <c r="U395" s="293"/>
      <c r="V395" s="293"/>
      <c r="W395" s="293"/>
      <c r="X395" s="293"/>
      <c r="Y395" s="293"/>
      <c r="Z395" s="293"/>
      <c r="AA395" s="293"/>
      <c r="AB395" s="293"/>
      <c r="AC395" s="293"/>
    </row>
    <row r="396" spans="1:29" x14ac:dyDescent="0.25">
      <c r="I396" s="1"/>
      <c r="J396" s="1"/>
      <c r="K396" s="1"/>
      <c r="L396" s="1"/>
      <c r="O396" s="1"/>
      <c r="P396" s="1"/>
      <c r="U396" s="293"/>
      <c r="V396" s="293"/>
      <c r="W396" s="293"/>
      <c r="X396" s="293"/>
      <c r="Y396" s="293"/>
      <c r="Z396" s="293"/>
      <c r="AA396" s="293"/>
      <c r="AB396" s="293"/>
      <c r="AC396" s="293"/>
    </row>
    <row r="397" spans="1:29" x14ac:dyDescent="0.25">
      <c r="I397" s="1"/>
      <c r="J397" s="1"/>
      <c r="K397" s="1"/>
      <c r="L397" s="1"/>
      <c r="O397" s="1"/>
      <c r="P397" s="1"/>
      <c r="U397" s="293"/>
      <c r="V397" s="293"/>
      <c r="W397" s="293"/>
      <c r="X397" s="293"/>
      <c r="Y397" s="293"/>
      <c r="Z397" s="293"/>
      <c r="AA397" s="293"/>
      <c r="AB397" s="293"/>
      <c r="AC397" s="293"/>
    </row>
    <row r="398" spans="1:29" x14ac:dyDescent="0.25">
      <c r="I398" s="1"/>
      <c r="J398" s="1"/>
      <c r="K398" s="1"/>
      <c r="L398" s="1"/>
      <c r="O398" s="1"/>
      <c r="P398" s="1"/>
      <c r="U398" s="293"/>
      <c r="V398" s="293"/>
      <c r="W398" s="293"/>
      <c r="X398" s="293"/>
      <c r="Y398" s="293"/>
      <c r="Z398" s="293"/>
      <c r="AA398" s="293"/>
      <c r="AB398" s="293"/>
      <c r="AC398" s="293"/>
    </row>
    <row r="399" spans="1:29" x14ac:dyDescent="0.25">
      <c r="I399" s="1"/>
      <c r="J399" s="1"/>
      <c r="K399" s="1"/>
      <c r="L399" s="1"/>
      <c r="O399" s="1"/>
      <c r="P399" s="1"/>
      <c r="U399" s="293"/>
      <c r="V399" s="293"/>
      <c r="W399" s="293"/>
      <c r="X399" s="293"/>
      <c r="Y399" s="293"/>
      <c r="Z399" s="293"/>
      <c r="AA399" s="293"/>
      <c r="AB399" s="293"/>
      <c r="AC399" s="293"/>
    </row>
    <row r="400" spans="1:29" x14ac:dyDescent="0.25">
      <c r="I400" s="1"/>
      <c r="J400" s="1"/>
      <c r="K400" s="1"/>
      <c r="L400" s="1"/>
      <c r="O400" s="1"/>
      <c r="P400" s="1"/>
      <c r="U400" s="293"/>
      <c r="V400" s="293"/>
      <c r="W400" s="293"/>
      <c r="X400" s="293"/>
      <c r="Y400" s="293"/>
      <c r="Z400" s="293"/>
      <c r="AA400" s="293"/>
      <c r="AB400" s="293"/>
      <c r="AC400" s="293"/>
    </row>
  </sheetData>
  <autoFilter ref="B22:B387">
    <filterColumn colId="0">
      <filters>
        <dateGroupItem year="2018" month="11" dateTimeGrouping="month"/>
      </filters>
    </filterColumn>
  </autoFilter>
  <mergeCells count="368">
    <mergeCell ref="S4:S5"/>
    <mergeCell ref="D5:E5"/>
    <mergeCell ref="D6:E6"/>
    <mergeCell ref="D7:E7"/>
    <mergeCell ref="P7:R9"/>
    <mergeCell ref="S7:S9"/>
    <mergeCell ref="D8:E8"/>
    <mergeCell ref="D9:E9"/>
    <mergeCell ref="D1:E1"/>
    <mergeCell ref="H1:I1"/>
    <mergeCell ref="D2:E2"/>
    <mergeCell ref="D3:E3"/>
    <mergeCell ref="D4:E4"/>
    <mergeCell ref="P4:R5"/>
    <mergeCell ref="C14:E14"/>
    <mergeCell ref="C20:F20"/>
    <mergeCell ref="G20:G21"/>
    <mergeCell ref="H20:J20"/>
    <mergeCell ref="K20:L20"/>
    <mergeCell ref="M20:P20"/>
    <mergeCell ref="B10:B12"/>
    <mergeCell ref="D10:E10"/>
    <mergeCell ref="U10:W10"/>
    <mergeCell ref="D11:E11"/>
    <mergeCell ref="D12:E12"/>
    <mergeCell ref="D13:E13"/>
    <mergeCell ref="Q20:Q21"/>
    <mergeCell ref="R20:R21"/>
    <mergeCell ref="S20:S21"/>
    <mergeCell ref="T20:T21"/>
    <mergeCell ref="U20:Z21"/>
    <mergeCell ref="Z42:Z43"/>
    <mergeCell ref="AB26:AC26"/>
    <mergeCell ref="Z28:Z29"/>
    <mergeCell ref="G31:G37"/>
    <mergeCell ref="Q31:Q37"/>
    <mergeCell ref="R31:R37"/>
    <mergeCell ref="T31:T37"/>
    <mergeCell ref="U31:U37"/>
    <mergeCell ref="Z35:Z36"/>
    <mergeCell ref="G24:G30"/>
    <mergeCell ref="Q24:Q30"/>
    <mergeCell ref="R24:R30"/>
    <mergeCell ref="T24:T30"/>
    <mergeCell ref="U24:U30"/>
    <mergeCell ref="G38:G44"/>
    <mergeCell ref="Q38:Q44"/>
    <mergeCell ref="R38:R44"/>
    <mergeCell ref="T38:T44"/>
    <mergeCell ref="U38:U44"/>
    <mergeCell ref="AC46:AC47"/>
    <mergeCell ref="Z49:Z50"/>
    <mergeCell ref="G52:G58"/>
    <mergeCell ref="Q52:Q58"/>
    <mergeCell ref="R52:R58"/>
    <mergeCell ref="T52:T58"/>
    <mergeCell ref="U52:U58"/>
    <mergeCell ref="Z56:Z57"/>
    <mergeCell ref="G45:G51"/>
    <mergeCell ref="Q45:Q51"/>
    <mergeCell ref="R45:R51"/>
    <mergeCell ref="T45:T51"/>
    <mergeCell ref="U45:U51"/>
    <mergeCell ref="AB46:AB47"/>
    <mergeCell ref="G66:G72"/>
    <mergeCell ref="Q66:Q72"/>
    <mergeCell ref="R66:R72"/>
    <mergeCell ref="T66:T72"/>
    <mergeCell ref="U66:U72"/>
    <mergeCell ref="Z70:Z71"/>
    <mergeCell ref="G59:G65"/>
    <mergeCell ref="Q59:Q65"/>
    <mergeCell ref="R59:R65"/>
    <mergeCell ref="T59:T65"/>
    <mergeCell ref="U59:U65"/>
    <mergeCell ref="Z63:Z64"/>
    <mergeCell ref="AC74:AC75"/>
    <mergeCell ref="Z77:Z78"/>
    <mergeCell ref="G80:G86"/>
    <mergeCell ref="Q80:Q86"/>
    <mergeCell ref="R80:R86"/>
    <mergeCell ref="T80:T86"/>
    <mergeCell ref="U80:U86"/>
    <mergeCell ref="Z84:Z85"/>
    <mergeCell ref="G73:G79"/>
    <mergeCell ref="Q73:Q79"/>
    <mergeCell ref="R73:R79"/>
    <mergeCell ref="T73:T79"/>
    <mergeCell ref="U73:U79"/>
    <mergeCell ref="AB74:AB75"/>
    <mergeCell ref="G94:G100"/>
    <mergeCell ref="Q94:Q100"/>
    <mergeCell ref="R94:R100"/>
    <mergeCell ref="T94:T100"/>
    <mergeCell ref="U94:U100"/>
    <mergeCell ref="Z98:Z99"/>
    <mergeCell ref="G87:G93"/>
    <mergeCell ref="Q87:Q93"/>
    <mergeCell ref="R87:R93"/>
    <mergeCell ref="T87:T93"/>
    <mergeCell ref="U87:U93"/>
    <mergeCell ref="Z91:Z92"/>
    <mergeCell ref="G115:G121"/>
    <mergeCell ref="Q115:Q121"/>
    <mergeCell ref="R115:R121"/>
    <mergeCell ref="T115:T121"/>
    <mergeCell ref="U115:U121"/>
    <mergeCell ref="Z119:Z120"/>
    <mergeCell ref="AC102:AC103"/>
    <mergeCell ref="Z105:Z106"/>
    <mergeCell ref="G108:G114"/>
    <mergeCell ref="Q108:Q114"/>
    <mergeCell ref="R108:R114"/>
    <mergeCell ref="T108:T114"/>
    <mergeCell ref="U108:U114"/>
    <mergeCell ref="Z112:Z113"/>
    <mergeCell ref="G101:G107"/>
    <mergeCell ref="Q101:Q107"/>
    <mergeCell ref="R101:R107"/>
    <mergeCell ref="T101:T107"/>
    <mergeCell ref="U101:U107"/>
    <mergeCell ref="AB102:AB103"/>
    <mergeCell ref="G129:G135"/>
    <mergeCell ref="Q129:Q135"/>
    <mergeCell ref="R129:R135"/>
    <mergeCell ref="T129:T135"/>
    <mergeCell ref="U129:U135"/>
    <mergeCell ref="Z133:Z134"/>
    <mergeCell ref="G122:G128"/>
    <mergeCell ref="Q122:Q128"/>
    <mergeCell ref="R122:R128"/>
    <mergeCell ref="T122:T128"/>
    <mergeCell ref="U122:U128"/>
    <mergeCell ref="Z126:Z127"/>
    <mergeCell ref="AC137:AC138"/>
    <mergeCell ref="Z140:Z141"/>
    <mergeCell ref="G143:G149"/>
    <mergeCell ref="Q143:Q149"/>
    <mergeCell ref="R143:R149"/>
    <mergeCell ref="T143:T149"/>
    <mergeCell ref="U143:U149"/>
    <mergeCell ref="Z147:Z148"/>
    <mergeCell ref="G136:G142"/>
    <mergeCell ref="Q136:Q142"/>
    <mergeCell ref="R136:R142"/>
    <mergeCell ref="T136:T142"/>
    <mergeCell ref="U136:U142"/>
    <mergeCell ref="AB137:AB138"/>
    <mergeCell ref="G157:G163"/>
    <mergeCell ref="Q157:Q163"/>
    <mergeCell ref="R157:R163"/>
    <mergeCell ref="T157:T163"/>
    <mergeCell ref="U157:U163"/>
    <mergeCell ref="Z161:Z162"/>
    <mergeCell ref="G150:G156"/>
    <mergeCell ref="Q150:Q156"/>
    <mergeCell ref="R150:R156"/>
    <mergeCell ref="T150:T156"/>
    <mergeCell ref="U150:U156"/>
    <mergeCell ref="Z154:Z155"/>
    <mergeCell ref="AC165:AC166"/>
    <mergeCell ref="Z168:Z169"/>
    <mergeCell ref="G171:G177"/>
    <mergeCell ref="Q171:Q177"/>
    <mergeCell ref="R171:R177"/>
    <mergeCell ref="T171:T177"/>
    <mergeCell ref="U171:U177"/>
    <mergeCell ref="Z175:Z176"/>
    <mergeCell ref="G164:G170"/>
    <mergeCell ref="Q164:Q170"/>
    <mergeCell ref="R164:R170"/>
    <mergeCell ref="T164:T170"/>
    <mergeCell ref="U164:U170"/>
    <mergeCell ref="AB165:AB166"/>
    <mergeCell ref="G185:G191"/>
    <mergeCell ref="Q185:Q191"/>
    <mergeCell ref="R185:R191"/>
    <mergeCell ref="T185:T191"/>
    <mergeCell ref="U185:U191"/>
    <mergeCell ref="Z189:Z190"/>
    <mergeCell ref="G178:G184"/>
    <mergeCell ref="Q178:Q184"/>
    <mergeCell ref="R178:R184"/>
    <mergeCell ref="T178:T184"/>
    <mergeCell ref="U178:U184"/>
    <mergeCell ref="Z182:Z183"/>
    <mergeCell ref="G206:G212"/>
    <mergeCell ref="Q206:Q212"/>
    <mergeCell ref="R206:R212"/>
    <mergeCell ref="T206:T212"/>
    <mergeCell ref="U206:U212"/>
    <mergeCell ref="Z210:Z211"/>
    <mergeCell ref="AC193:AC194"/>
    <mergeCell ref="Z196:Z197"/>
    <mergeCell ref="G199:G205"/>
    <mergeCell ref="Q199:Q205"/>
    <mergeCell ref="R199:R205"/>
    <mergeCell ref="T199:T205"/>
    <mergeCell ref="U199:U205"/>
    <mergeCell ref="Z203:Z204"/>
    <mergeCell ref="G192:G198"/>
    <mergeCell ref="Q192:Q198"/>
    <mergeCell ref="R192:R198"/>
    <mergeCell ref="T192:T198"/>
    <mergeCell ref="U192:U198"/>
    <mergeCell ref="AB193:AB194"/>
    <mergeCell ref="G220:G226"/>
    <mergeCell ref="Q220:Q226"/>
    <mergeCell ref="R220:R226"/>
    <mergeCell ref="T220:T226"/>
    <mergeCell ref="U220:U226"/>
    <mergeCell ref="Z224:Z225"/>
    <mergeCell ref="G213:G219"/>
    <mergeCell ref="Q213:Q219"/>
    <mergeCell ref="R213:R219"/>
    <mergeCell ref="T213:T219"/>
    <mergeCell ref="U213:U219"/>
    <mergeCell ref="Z217:Z218"/>
    <mergeCell ref="AC228:AC229"/>
    <mergeCell ref="Z231:Z232"/>
    <mergeCell ref="G234:G240"/>
    <mergeCell ref="Q234:Q240"/>
    <mergeCell ref="R234:R240"/>
    <mergeCell ref="T234:T240"/>
    <mergeCell ref="U234:U240"/>
    <mergeCell ref="Z238:Z239"/>
    <mergeCell ref="G227:G233"/>
    <mergeCell ref="Q227:Q233"/>
    <mergeCell ref="R227:R233"/>
    <mergeCell ref="T227:T233"/>
    <mergeCell ref="U227:U233"/>
    <mergeCell ref="AB228:AB229"/>
    <mergeCell ref="G248:G254"/>
    <mergeCell ref="Q248:Q254"/>
    <mergeCell ref="R248:R254"/>
    <mergeCell ref="T248:T254"/>
    <mergeCell ref="U248:U254"/>
    <mergeCell ref="Z252:Z253"/>
    <mergeCell ref="G241:G247"/>
    <mergeCell ref="Q241:Q247"/>
    <mergeCell ref="R241:R247"/>
    <mergeCell ref="T241:T247"/>
    <mergeCell ref="U241:U247"/>
    <mergeCell ref="Z245:Z246"/>
    <mergeCell ref="AC256:AC257"/>
    <mergeCell ref="Z259:Z260"/>
    <mergeCell ref="G262:G268"/>
    <mergeCell ref="Q262:Q268"/>
    <mergeCell ref="R262:R268"/>
    <mergeCell ref="T262:T268"/>
    <mergeCell ref="U262:U268"/>
    <mergeCell ref="Z266:Z267"/>
    <mergeCell ref="G255:G261"/>
    <mergeCell ref="Q255:Q261"/>
    <mergeCell ref="R255:R261"/>
    <mergeCell ref="T255:T261"/>
    <mergeCell ref="U255:U261"/>
    <mergeCell ref="AB256:AB257"/>
    <mergeCell ref="G276:G282"/>
    <mergeCell ref="Q276:Q282"/>
    <mergeCell ref="R276:R282"/>
    <mergeCell ref="T276:T282"/>
    <mergeCell ref="U276:U282"/>
    <mergeCell ref="Z280:Z281"/>
    <mergeCell ref="G269:G275"/>
    <mergeCell ref="Q269:Q275"/>
    <mergeCell ref="R269:R275"/>
    <mergeCell ref="T269:T275"/>
    <mergeCell ref="U269:U275"/>
    <mergeCell ref="Z273:Z274"/>
    <mergeCell ref="G297:G303"/>
    <mergeCell ref="Q297:Q303"/>
    <mergeCell ref="R297:R303"/>
    <mergeCell ref="T297:T303"/>
    <mergeCell ref="U297:U303"/>
    <mergeCell ref="Z301:Z302"/>
    <mergeCell ref="AC284:AC285"/>
    <mergeCell ref="Z287:Z288"/>
    <mergeCell ref="G290:G296"/>
    <mergeCell ref="Q290:Q296"/>
    <mergeCell ref="R290:R296"/>
    <mergeCell ref="T290:T296"/>
    <mergeCell ref="U290:U296"/>
    <mergeCell ref="Z294:Z295"/>
    <mergeCell ref="G283:G289"/>
    <mergeCell ref="Q283:Q289"/>
    <mergeCell ref="R283:R289"/>
    <mergeCell ref="T283:T289"/>
    <mergeCell ref="U283:U289"/>
    <mergeCell ref="AB284:AB285"/>
    <mergeCell ref="G311:G317"/>
    <mergeCell ref="Q311:Q317"/>
    <mergeCell ref="R311:R317"/>
    <mergeCell ref="T311:T317"/>
    <mergeCell ref="U311:U317"/>
    <mergeCell ref="Z315:Z316"/>
    <mergeCell ref="G304:G310"/>
    <mergeCell ref="Q304:Q310"/>
    <mergeCell ref="R304:R310"/>
    <mergeCell ref="T304:T310"/>
    <mergeCell ref="U304:U310"/>
    <mergeCell ref="Z308:Z309"/>
    <mergeCell ref="AC319:AC320"/>
    <mergeCell ref="Z322:Z323"/>
    <mergeCell ref="G325:G331"/>
    <mergeCell ref="Q325:Q331"/>
    <mergeCell ref="R325:R331"/>
    <mergeCell ref="T325:T331"/>
    <mergeCell ref="U325:U331"/>
    <mergeCell ref="Z329:Z330"/>
    <mergeCell ref="G318:G324"/>
    <mergeCell ref="Q318:Q324"/>
    <mergeCell ref="R318:R324"/>
    <mergeCell ref="T318:T324"/>
    <mergeCell ref="U318:U324"/>
    <mergeCell ref="AB319:AB320"/>
    <mergeCell ref="G339:G345"/>
    <mergeCell ref="Q339:Q345"/>
    <mergeCell ref="R339:R345"/>
    <mergeCell ref="T339:T345"/>
    <mergeCell ref="U339:U345"/>
    <mergeCell ref="Z343:Z344"/>
    <mergeCell ref="G332:G338"/>
    <mergeCell ref="Q332:Q338"/>
    <mergeCell ref="R332:R338"/>
    <mergeCell ref="T332:T338"/>
    <mergeCell ref="U332:U338"/>
    <mergeCell ref="Z336:Z337"/>
    <mergeCell ref="AC347:AC348"/>
    <mergeCell ref="Z350:Z351"/>
    <mergeCell ref="G353:G359"/>
    <mergeCell ref="Q353:Q359"/>
    <mergeCell ref="R353:R359"/>
    <mergeCell ref="T353:T359"/>
    <mergeCell ref="U353:U359"/>
    <mergeCell ref="Z357:Z358"/>
    <mergeCell ref="G346:G352"/>
    <mergeCell ref="Q346:Q352"/>
    <mergeCell ref="R346:R352"/>
    <mergeCell ref="T346:T352"/>
    <mergeCell ref="U346:U352"/>
    <mergeCell ref="AB347:AB348"/>
    <mergeCell ref="G367:G373"/>
    <mergeCell ref="Q367:Q373"/>
    <mergeCell ref="R367:R373"/>
    <mergeCell ref="T367:T373"/>
    <mergeCell ref="U367:U373"/>
    <mergeCell ref="Z371:Z372"/>
    <mergeCell ref="G360:G366"/>
    <mergeCell ref="Q360:Q366"/>
    <mergeCell ref="R360:R366"/>
    <mergeCell ref="T360:T366"/>
    <mergeCell ref="U360:U366"/>
    <mergeCell ref="Z364:Z365"/>
    <mergeCell ref="AC375:AC376"/>
    <mergeCell ref="Z378:Z379"/>
    <mergeCell ref="G381:G387"/>
    <mergeCell ref="Q381:Q387"/>
    <mergeCell ref="R381:R387"/>
    <mergeCell ref="T381:T387"/>
    <mergeCell ref="U381:U387"/>
    <mergeCell ref="Z385:Z386"/>
    <mergeCell ref="G374:G380"/>
    <mergeCell ref="Q374:Q380"/>
    <mergeCell ref="R374:R380"/>
    <mergeCell ref="T374:T380"/>
    <mergeCell ref="U374:U380"/>
    <mergeCell ref="AB375:AB376"/>
  </mergeCells>
  <conditionalFormatting sqref="H24:Q387 V30 U24 Z31:Z33 G24 X29:Y29 G31 G38 G45 G52 U31 U38 U45 U52 G59 U59 G66 U66 G73 U73 G80 U80 G87 G94 U87 U94 G101 U101 G108 U108 G115 U115 G122 U122 G129 G136 U129 U136 G143 U143 G150 U150 G157 U157 G164 U164 G171 G178 U171 U178 G185 U185 G192 U192 G199 U199 G206 U206 G213 G220 U213 U220 G227 U227 G234 U234 G241 U241 G248 U248 G255 G262 U255 U262 G269 U269 G276 U276 G283 U283 G290 U290 G297 G304 U297 U304 G311 U311 G318 U318 G325 U325 G332 U332 G339 G346 U339 U346 G353 U353 G360 U360 G367 U367 G374 U374 G381 U381 S24:T387 Y30:Y33 V37 X36:Z36 Y37:Z40 V44 X43:Z43 Y44:Z47 V51 X50:Z50 Y51:Z54 V58 X57:Z57 Y58:Z61 V65 X64:Z64 Y65:Z68 V72 X71:Z71 Y72:Z75 V79 X78:Z78 Y79:Z82 V86 X85:Z85 Y86:Z89 V93 X92:Z92 Y93:Z96 V100 X99:Z99 Y100:Z103 V107 X106:Z106 Y107:Z110 V114 X113:Z113 Y114:Z117 V121 X120:Z120 Y121:Z124 V128 X127:Z127 Y128:Z131 V135 X134:Z134 Y135:Z138 V142 X141:Z141 Y142:Z145 V149 X148:Z148 Y149:Z152 V156 X155:Z155 Y156:Z159 V163 X162:Z162 Y163:Z166 V170 X169:Z169 Y170:Z173 V177 X176:Z176 Y177:Z180 V184 X183:Z183 Y184:Z187 V191 X190:Z190 Y191:Z194 V198 X197:Z197 Y198:Z201 V205 X204:Z204 Y205:Z208 V212 X211:Z211 Y212:Z215 V219 X218:Z218 Y219:Z222 V226 X225:Z225 Y226:Z229 V233 X232:Z232 Y233:Z236 V240 X239:Z239 Y240:Z243 V247 X246:Z246 Y247:Z250 V254 X253:Z253 Y254:Z257 V261 X260:Z260 Y261:Z264 V268 X267:Z267 Y268:Z271 V275 X274:Z274 Y275:Z278 V282 X281:Z281 Y282:Z285 V289 X288:Z288 Y289:Z292 V296 X295:Z295 Y296:Z299 V303 X302:Z302 Y303:Z306 V310 X309:Z309 Y310:Z313 V317 X316:Z316 Y317:Z320 V324 X323:Z323 Y324:Z327 V331 X330:Z330 Y331:Z334 V338 X337:Z337 Y338:Z341 V345 X344:Z344 Y345:Z348 V352 X351:Z351 Y352:Z355 V359 X358:Z358 Y359:Z362 V366 X365:Z365 Y366:Z369 V373 X372:Z372 Y373:Z376 V380 X379:Z379 Y380:Z383 V387 X386:Z386 Y387:Z387 W24:W387 Y24:Y26 Y5:Z7 U5 Y11:Z11 G5 A2:F3 H2:J3 U2 S2:T3 G2 H15:J22 X10:Z10 V4:Z4 V2:X3 V5:X9 V11:X18 S15:T22 D12:D22 D1 C19:C22 S1:U1 A15:A20 G15:G20 E15:F22 K21:O22 B13:B20 A21:B23 S5:T12 U11:U12 U15:U20 W23:Z23 K1:M1 H5:M11 K3:M3 K15:R19 A5:A11 C5:F11 B5:B10 A24:F387">
    <cfRule type="containsText" dxfId="1062" priority="1062" operator="containsText" text="CP">
      <formula>NOT(ISERROR(SEARCH("CP",A1)))</formula>
    </cfRule>
    <cfRule type="containsText" dxfId="1061" priority="1063" operator="containsText" text="NORMAL">
      <formula>NOT(ISERROR(SEARCH("NORMAL",A1)))</formula>
    </cfRule>
  </conditionalFormatting>
  <conditionalFormatting sqref="H24:Q387 V30 U24 Z31:Z33 G24 X29:Y29 G31 G38 G45 G52 U31 U38 U45 U52 G59 U59 G66 U66 G73 U73 G80 U80 G87 G94 U87 U94 G101 U101 G108 U108 G115 U115 G122 U122 G129 G136 U129 U136 G143 U143 G150 U150 G157 U157 G164 U164 G171 G178 U171 U178 G185 U185 G192 U192 G199 U199 G206 U206 G213 G220 U213 U220 G227 U227 G234 U234 G241 U241 G248 U248 G255 G262 U255 U262 G269 U269 G276 U276 G283 U283 G290 U290 G297 G304 U297 U304 G311 U311 G318 U318 G325 U325 G332 U332 G339 G346 U339 U346 G353 U353 G360 U360 G367 U367 G374 U374 G381 U381 S24:T387 Y30:Y33 V37 X36:Z36 Y37:Z40 V44 X43:Z43 Y44:Z47 V51 X50:Z50 Y51:Z54 V58 X57:Z57 Y58:Z61 V65 X64:Z64 Y65:Z68 V72 X71:Z71 Y72:Z75 V79 X78:Z78 Y79:Z82 V86 X85:Z85 Y86:Z89 V93 X92:Z92 Y93:Z96 V100 X99:Z99 Y100:Z103 V107 X106:Z106 Y107:Z110 V114 X113:Z113 Y114:Z117 V121 X120:Z120 Y121:Z124 V128 X127:Z127 Y128:Z131 V135 X134:Z134 Y135:Z138 V142 X141:Z141 Y142:Z145 V149 X148:Z148 Y149:Z152 V156 X155:Z155 Y156:Z159 V163 X162:Z162 Y163:Z166 V170 X169:Z169 Y170:Z173 V177 X176:Z176 Y177:Z180 V184 X183:Z183 Y184:Z187 V191 X190:Z190 Y191:Z194 V198 X197:Z197 Y198:Z201 V205 X204:Z204 Y205:Z208 V212 X211:Z211 Y212:Z215 V219 X218:Z218 Y219:Z222 V226 X225:Z225 Y226:Z229 V233 X232:Z232 Y233:Z236 V240 X239:Z239 Y240:Z243 V247 X246:Z246 Y247:Z250 V254 X253:Z253 Y254:Z257 V261 X260:Z260 Y261:Z264 V268 X267:Z267 Y268:Z271 V275 X274:Z274 Y275:Z278 V282 X281:Z281 Y282:Z285 V289 X288:Z288 Y289:Z292 V296 X295:Z295 Y296:Z299 V303 X302:Z302 Y303:Z306 V310 X309:Z309 Y310:Z313 V317 X316:Z316 Y317:Z320 V324 X323:Z323 Y324:Z327 V331 X330:Z330 Y331:Z334 V338 X337:Z337 Y338:Z341 V345 X344:Z344 Y345:Z348 V352 X351:Z351 Y352:Z355 V359 X358:Z358 Y359:Z362 V366 X365:Z365 Y366:Z369 V373 X372:Z372 Y373:Z376 V380 X379:Z379 Y380:Z383 V387 X386:Z386 Y387:Z387 W24:W387 Y24:Y26 Y5:Z7 U5 Y11:Z11 G5 A2:F3 H2:J3 U2 S2:T3 G2 H15:J22 X10:Z10 V4:Z4 V2:X3 V5:X9 V11:X18 S15:T22 D12:D22 D1 C19:C22 S1:U1 A15:A20 G15:G20 E15:F22 K21:O22 B13:B20 A21:B23 S5:T12 U11:U12 U15:U20 W23:Z23 K1:M1 H5:M11 K3:M3 K15:R19 A5:A11 C5:F11 B5:B10 A24:F387">
    <cfRule type="containsText" dxfId="1060" priority="1061" operator="containsText" text="Recup">
      <formula>NOT(ISERROR(SEARCH("Recup",A1)))</formula>
    </cfRule>
  </conditionalFormatting>
  <conditionalFormatting sqref="Z25 H24:Q387 C45:F49 X27:Y29 V30 U24 D24:G24 A24:C30 D31:G31 D38:G38 G45 D52:G52 U31 U38 U45 U52 D25:F30 D32:F37 D39:F44 D50:F51 D53:F58 C31:C44 C50:C58 G59 U59 G66 U66 G73 U73 G80 U80 G87 G94 U87 U94 G101 U101 G108 U108 G115 U115 G122 U122 G129 G136 U129 U136 G143 U143 G150 U150 G157 U157 G164 U164 G171 G178 U171 U178 G185 U185 G192 U192 G199 U199 G206 U206 G213 G220 U213 U220 G227 U227 G234 U234 G241 U241 G248 U248 G255 G262 U255 U262 G269 U269 G276 U276 G283 U283 G290 U290 G297 G304 U297 U304 G311 U311 G318 U318 G325 U325 G332 U332 G339 G346 U339 U346 G353 U353 G360 U360 G367 U367 G374 U374 G381 U381 S24:T387 Z31:Z33 X34:Z36 V37 Y30:Y33 X41:Z43 V44 Y37:Z40 X48:Z50 V51 Y44:Z47 X55:Z57 V58 Y51:Z54 X62:Z64 V65 Y58:Z61 X69:Z71 V72 Y65:Z68 X76:Z78 V79 Y72:Z75 X83:Z85 V86 Y79:Z82 X90:Z92 V93 Y86:Z89 X97:Z99 V100 Y93:Z96 X104:Z106 V107 Y100:Z103 X111:Z113 V114 Y107:Z110 X118:Z120 V121 Y114:Z117 X125:Z127 V128 Y121:Z124 X132:Z134 V135 Y128:Z131 X139:Z141 V142 Y135:Z138 X146:Z148 V149 Y142:Z145 X153:Z155 V156 Y149:Z152 X160:Z162 V163 Y156:Z159 X167:Z169 V170 Y163:Z166 X174:Z176 V177 Y170:Z173 X181:Z183 V184 Y177:Z180 X188:Z190 V191 Y184:Z187 X195:Z197 V198 Y191:Z194 X202:Z204 V205 Y198:Z201 X209:Z211 V212 Y205:Z208 X216:Z218 V219 Y212:Z215 X223:Z225 V226 Y219:Z222 X230:Z232 V233 Y226:Z229 X237:Z239 V240 Y233:Z236 X244:Z246 V247 Y240:Z243 X251:Z253 V254 Y247:Z250 X258:Z260 V261 Y254:Z257 X265:Z267 V268 Y261:Z264 X272:Z274 V275 Y268:Z271 X279:Z281 V282 Y275:Z278 X286:Z288 V289 Y282:Z285 X293:Z295 V296 Y289:Z292 X300:Z302 V303 Y296:Z299 X307:Z309 V310 Y303:Z306 X314:Z316 V317 Y310:Z313 X321:Z323 V324 Y317:Z320 X328:Z330 V331 Y324:Z327 X335:Z337 V338 Y331:Z334 X342:Z344 V345 Y338:Z341 X349:Z351 V352 Y345:Z348 X356:Z358 V359 Y352:Z355 X363:Z365 V366 Y359:Z362 X370:Z372 V373 Y366:Z369 X377:Z379 V380 Y373:Z376 X384:Z386 V387 Y380:Z383 Y387:Z387 W24:W387 A31:B387 Y24:Y26 U5 Y11:Z11 D6:F11 D5:G5 G2 U2 S2:T3 A2:F3 G15:G20 V4:Z9 V2:X3 V11:X18 S15:T22 C19:C22 A15:A23 S1:U1 E15:F22 D12:D22 D1 H15:O22 B13:B23 S5:T12 U11:U12 U15:U20 W23:Z23 K1:M1 H5:M11 H2:M3 P15:R19 A5:A11 C5:C11 B5:B10 X10:Z10 C59:F387">
    <cfRule type="containsText" dxfId="1059" priority="1059" operator="containsText" text="Mixte">
      <formula>NOT(ISERROR(SEARCH("Mixte",A1)))</formula>
    </cfRule>
    <cfRule type="containsText" dxfId="1058" priority="1060" operator="containsText" text="Maladie">
      <formula>NOT(ISERROR(SEARCH("Maladie",A1)))</formula>
    </cfRule>
  </conditionalFormatting>
  <conditionalFormatting sqref="Z25 H24:Q387 C45:F49 X28:Y29 V30 U24 D24:G24 A24:C30 D31:G31 D38:G38 G45 D52:G52 U31 U38 U45 U52 D25:F30 D32:F37 D39:F44 D50:F51 D53:F58 C31:C44 C50:C58 G59 U59 G66 U66 G73 U73 G80 U80 G87 G94 U87 U94 G101 U101 G108 U108 G115 U115 G122 U122 G129 G136 U129 U136 G143 U143 G150 U150 G157 U157 G164 U164 G171 G178 U171 U178 G185 U185 G192 U192 G199 U199 G206 U206 G213 G220 U213 U220 G227 U227 G234 U234 G241 U241 G248 U248 G255 G262 U255 U262 G269 U269 G276 U276 G283 U283 G290 U290 G297 G304 U297 U304 G311 U311 G318 U318 G325 U325 G332 U332 G339 G346 U339 U346 G353 U353 G360 U360 G367 U367 G374 U374 G381 U381 S24:T387 Z31:Z33 X35:Z36 Y30:Y33 V37 X42:Z43 Y37:Z40 V44 X49:Z50 Y44:Z47 V51 X56:Z57 Y51:Z54 V58 X63:Z64 Y58:Z61 V65 X70:Z71 Y65:Z68 V72 X77:Z78 Y72:Z75 V79 X84:Z85 Y79:Z82 V86 X91:Z92 Y86:Z89 V93 X98:Z99 Y93:Z96 V100 X105:Z106 Y100:Z103 V107 X112:Z113 Y107:Z110 V114 X119:Z120 Y114:Z117 V121 X126:Z127 Y121:Z124 V128 X133:Z134 Y128:Z131 V135 X140:Z141 Y135:Z138 V142 X147:Z148 Y142:Z145 V149 X154:Z155 Y149:Z152 V156 X161:Z162 Y156:Z159 V163 X168:Z169 Y163:Z166 V170 X175:Z176 Y170:Z173 V177 X182:Z183 Y177:Z180 V184 X189:Z190 Y184:Z187 V191 X196:Z197 Y191:Z194 V198 X203:Z204 Y198:Z201 V205 X210:Z211 Y205:Z208 V212 X217:Z218 Y212:Z215 V219 X224:Z225 Y219:Z222 V226 X231:Z232 Y226:Z229 V233 X238:Z239 Y233:Z236 V240 X245:Z246 Y240:Z243 V247 X252:Z253 Y247:Z250 V254 X259:Z260 Y254:Z257 V261 X266:Z267 Y261:Z264 V268 X273:Z274 Y268:Z271 V275 X280:Z281 Y275:Z278 V282 X287:Z288 Y282:Z285 V289 X294:Z295 Y289:Z292 V296 X301:Z302 Y296:Z299 V303 X308:Z309 Y303:Z306 V310 X315:Z316 Y310:Z313 V317 X322:Z323 Y317:Z320 V324 X329:Z330 Y324:Z327 V331 X336:Z337 Y331:Z334 V338 X343:Z344 Y338:Z341 V345 X350:Z351 Y345:Z348 V352 X357:Z358 Y352:Z355 V359 X364:Z365 Y359:Z362 V366 X371:Z372 Y366:Z369 V373 X378:Z379 Y373:Z376 V380 X385:Z386 Y380:Z383 V387 Y387:Z387 W24:W387 A31:B387 Y24:Y26 Y5:Z7 U5 Y11:Z11 D5:G5 D6:F11 G2 U2 S2:T3 A2:F3 G15:G20 V9:Z9 V4:Z4 V2:X3 V5:X8 V11:X18 S15:T22 C19:C22 A15:A23 S1:U1 E15:F22 D12:D22 D1 H15:O22 B13:B23 S5:T12 U11:U12 U15:U20 W23:Z23 K1:M1 H5:M11 H2:M3 P15:R19 A5:A11 C5:C11 B5:B10 X10:Z10 C59:F387">
    <cfRule type="containsText" dxfId="1057" priority="1058" operator="containsText" text="Sans solde">
      <formula>NOT(ISERROR(SEARCH("Sans solde",A1)))</formula>
    </cfRule>
  </conditionalFormatting>
  <conditionalFormatting sqref="C19">
    <cfRule type="containsText" dxfId="1056" priority="1057" operator="containsText" text="NORMAL">
      <formula>NOT(ISERROR(SEARCH("NORMAL",C19)))</formula>
    </cfRule>
  </conditionalFormatting>
  <conditionalFormatting sqref="Z25 AB24:AC387 AA24:AA29 AA31:AA387 U24:Y387 Z30:Z387 S1:U12 S15:T387 AA1:AC23 V1:Z9 U15:U20 R1:R19 O15:P387 Q1:Q20 U23:Z23 Q23:R387 J1:N387 I2:I387 A1:A387 B1:B10 B13:B387 V11:Z19 X10:Z10 C1:H387">
    <cfRule type="containsText" dxfId="1055" priority="1056" operator="containsText" text="Déplacement">
      <formula>NOT(ISERROR(SEARCH("Déplacement",A1)))</formula>
    </cfRule>
  </conditionalFormatting>
  <conditionalFormatting sqref="H1:H387">
    <cfRule type="containsText" dxfId="1054" priority="1054" operator="containsText" text="Arrêt">
      <formula>NOT(ISERROR(SEARCH("Arrêt",H1)))</formula>
    </cfRule>
    <cfRule type="containsText" dxfId="1053" priority="1055" operator="containsText" text="Férié">
      <formula>NOT(ISERROR(SEARCH("Férié",H1)))</formula>
    </cfRule>
  </conditionalFormatting>
  <conditionalFormatting sqref="A24:B385 G28 G35 G42 G49 C24:F55 I56:I387 G21:G22 A20:P20 H21:P55 A21:F23">
    <cfRule type="containsText" dxfId="1052" priority="1052" operator="containsText" text="CP">
      <formula>NOT(ISERROR(SEARCH("CP",A20)))</formula>
    </cfRule>
    <cfRule type="containsText" dxfId="1051" priority="1053" operator="containsText" text="NORMAL">
      <formula>NOT(ISERROR(SEARCH("NORMAL",A20)))</formula>
    </cfRule>
  </conditionalFormatting>
  <conditionalFormatting sqref="A24:B385 G28 G35 G42 G49 C24:F55 I56:I387 G21:G22 A20:P20 H21:P55 A21:F23">
    <cfRule type="containsText" dxfId="1050" priority="1051" operator="containsText" text="Recup">
      <formula>NOT(ISERROR(SEARCH("Recup",A20)))</formula>
    </cfRule>
  </conditionalFormatting>
  <conditionalFormatting sqref="A28:B385 D28:G28 D35:G35 D42:G42 D49:G49 D29:F34 D36:F41 D43:F48 D50:F55 C28:C55 I56:I387 A20:P20 D21:G22 A21:C27 H21:P55 D23:F27">
    <cfRule type="containsText" dxfId="1049" priority="1049" operator="containsText" text="Mixte">
      <formula>NOT(ISERROR(SEARCH("Mixte",A20)))</formula>
    </cfRule>
    <cfRule type="containsText" dxfId="1048" priority="1050" operator="containsText" text="Maladie">
      <formula>NOT(ISERROR(SEARCH("Maladie",A20)))</formula>
    </cfRule>
  </conditionalFormatting>
  <conditionalFormatting sqref="A28:B385 D28:G28 D35:G35 D42:G42 D49:G49 D29:F34 D36:F41 D43:F48 D50:F55 C28:C55 I56:I387 A20:P20 D21:G22 A21:C27 H21:P55 D23:F27">
    <cfRule type="containsText" dxfId="1047" priority="1048" operator="containsText" text="Sans solde">
      <formula>NOT(ISERROR(SEARCH("Sans solde",A20)))</formula>
    </cfRule>
  </conditionalFormatting>
  <conditionalFormatting sqref="A20:P387">
    <cfRule type="containsText" dxfId="1046" priority="1047" operator="containsText" text="Déplacement">
      <formula>NOT(ISERROR(SEARCH("Déplacement",A20)))</formula>
    </cfRule>
  </conditionalFormatting>
  <conditionalFormatting sqref="C21:F25">
    <cfRule type="containsText" dxfId="1045" priority="1045" operator="containsText" text="CP">
      <formula>NOT(ISERROR(SEARCH("CP",C21)))</formula>
    </cfRule>
    <cfRule type="containsText" dxfId="1044" priority="1046" operator="containsText" text="NORMAL">
      <formula>NOT(ISERROR(SEARCH("NORMAL",C21)))</formula>
    </cfRule>
  </conditionalFormatting>
  <conditionalFormatting sqref="C21:F25">
    <cfRule type="containsText" dxfId="1043" priority="1044" operator="containsText" text="Recup">
      <formula>NOT(ISERROR(SEARCH("Recup",C21)))</formula>
    </cfRule>
  </conditionalFormatting>
  <conditionalFormatting sqref="C21:F25">
    <cfRule type="containsText" dxfId="1042" priority="1042" operator="containsText" text="Mixte">
      <formula>NOT(ISERROR(SEARCH("Mixte",C21)))</formula>
    </cfRule>
    <cfRule type="containsText" dxfId="1041" priority="1043" operator="containsText" text="Maladie">
      <formula>NOT(ISERROR(SEARCH("Maladie",C21)))</formula>
    </cfRule>
  </conditionalFormatting>
  <conditionalFormatting sqref="C21:F25">
    <cfRule type="containsText" dxfId="1040" priority="1041" operator="containsText" text="Sans solde">
      <formula>NOT(ISERROR(SEARCH("Sans solde",C21)))</formula>
    </cfRule>
  </conditionalFormatting>
  <conditionalFormatting sqref="G24 G31 G38 G45 G52 G59 G66 G73 G80 G87 G94 G101 G108 G115 G122 G129 G136 G143 G150 G157 G164 G171 G178 G185 G192 G199 G206 G213 G220 G227 G234 G241 G248 G255 G262 G269 G276 G283 G290 G297 G304 G311 G318 G325 G332 G339 G346 G353 G360 G367 G374 G381 H24:P387 H20:J22 G20 K21:O22 A20:F22 A23:B23 A24:F387">
    <cfRule type="containsText" dxfId="1039" priority="1039" operator="containsText" text="CP">
      <formula>NOT(ISERROR(SEARCH("CP",A20)))</formula>
    </cfRule>
    <cfRule type="containsText" dxfId="1038" priority="1040" operator="containsText" text="NORMAL">
      <formula>NOT(ISERROR(SEARCH("NORMAL",A20)))</formula>
    </cfRule>
  </conditionalFormatting>
  <conditionalFormatting sqref="G24 G31 G38 G45 G52 G59 G66 G73 G80 G87 G94 G101 G108 G115 G122 G129 G136 G143 G150 G157 G164 G171 G178 G185 G192 G199 G206 G213 G220 G227 G234 G241 G248 G255 G262 G269 G276 G283 G290 G297 G304 G311 G318 G325 G332 G339 G346 G353 G360 G367 G374 G381 H24:P387 H20:J22 G20 K21:O22 A20:F22 A23:B23 A24:F387">
    <cfRule type="containsText" dxfId="1037" priority="1038" operator="containsText" text="Recup">
      <formula>NOT(ISERROR(SEARCH("Recup",A20)))</formula>
    </cfRule>
  </conditionalFormatting>
  <conditionalFormatting sqref="C45:F49 D24:G24 A24:C30 D31:G31 D38:G38 G45 D52:G52 D25:F30 D32:F37 D39:F44 D50:F51 D53:F58 C31:C44 C50:C58 G59 G66 G73 G80 G87 G94 G101 G108 G115 G122 G129 G136 G143 G150 G157 G164 G171 G178 G185 G192 G199 G206 G213 G220 G227 G234 G241 G248 G255 G262 G269 G276 G283 G290 G297 G304 G311 G318 G325 G332 G339 G346 G353 G360 G367 G374 G381 A31:B387 H24:P387 G20 C20:F22 H20:O22 A20:B23 C59:F387">
    <cfRule type="containsText" dxfId="1036" priority="1036" operator="containsText" text="Mixte">
      <formula>NOT(ISERROR(SEARCH("Mixte",A20)))</formula>
    </cfRule>
    <cfRule type="containsText" dxfId="1035" priority="1037" operator="containsText" text="Maladie">
      <formula>NOT(ISERROR(SEARCH("Maladie",A20)))</formula>
    </cfRule>
  </conditionalFormatting>
  <conditionalFormatting sqref="C45:F49 D24:G24 A24:C30 D31:G31 D38:G38 G45 D52:G52 D25:F30 D32:F37 D39:F44 D50:F51 D53:F58 C31:C44 C50:C58 G59 G66 G73 G80 G87 G94 G101 G108 G115 G122 G129 G136 G143 G150 G157 G164 G171 G178 G185 G192 G199 G206 G213 G220 G227 G234 G241 G248 G255 G262 G269 G276 G283 G290 G297 G304 G311 G318 G325 G332 G339 G346 G353 G360 G367 G374 G381 A31:B387 H24:P387 G20 C20:F22 H20:O22 A20:B23 C59:F387">
    <cfRule type="containsText" dxfId="1034" priority="1035" operator="containsText" text="Sans solde">
      <formula>NOT(ISERROR(SEARCH("Sans solde",A20)))</formula>
    </cfRule>
  </conditionalFormatting>
  <conditionalFormatting sqref="A20:P387">
    <cfRule type="containsText" dxfId="1033" priority="1034" operator="containsText" text="Déplacement">
      <formula>NOT(ISERROR(SEARCH("Déplacement",A20)))</formula>
    </cfRule>
  </conditionalFormatting>
  <conditionalFormatting sqref="H20:H387">
    <cfRule type="containsText" dxfId="1032" priority="1033" operator="containsText" text="Férié">
      <formula>NOT(ISERROR(SEARCH("Férié",H20)))</formula>
    </cfRule>
  </conditionalFormatting>
  <conditionalFormatting sqref="K3:N3 G5 H2:J3 G2 H5:N11">
    <cfRule type="containsText" dxfId="1031" priority="1031" operator="containsText" text="CP">
      <formula>NOT(ISERROR(SEARCH("CP",G2)))</formula>
    </cfRule>
    <cfRule type="containsText" dxfId="1030" priority="1032" operator="containsText" text="NORMAL">
      <formula>NOT(ISERROR(SEARCH("NORMAL",G2)))</formula>
    </cfRule>
  </conditionalFormatting>
  <conditionalFormatting sqref="K3:N3 G5 H2:J3 G2 H5:N11">
    <cfRule type="containsText" dxfId="1029" priority="1030" operator="containsText" text="Recup">
      <formula>NOT(ISERROR(SEARCH("Recup",G2)))</formula>
    </cfRule>
  </conditionalFormatting>
  <conditionalFormatting sqref="G5 H2:N3 G2 H5:N11">
    <cfRule type="containsText" dxfId="1028" priority="1028" operator="containsText" text="Mixte">
      <formula>NOT(ISERROR(SEARCH("Mixte",G2)))</formula>
    </cfRule>
    <cfRule type="containsText" dxfId="1027" priority="1029" operator="containsText" text="Maladie">
      <formula>NOT(ISERROR(SEARCH("Maladie",G2)))</formula>
    </cfRule>
  </conditionalFormatting>
  <conditionalFormatting sqref="G5 H2:N3 G2 H5:N11">
    <cfRule type="containsText" dxfId="1026" priority="1027" operator="containsText" text="Sans solde">
      <formula>NOT(ISERROR(SEARCH("Sans solde",G2)))</formula>
    </cfRule>
  </conditionalFormatting>
  <conditionalFormatting sqref="G2:N13">
    <cfRule type="containsText" dxfId="1025" priority="1026" operator="containsText" text="Déplacement">
      <formula>NOT(ISERROR(SEARCH("Déplacement",G2)))</formula>
    </cfRule>
  </conditionalFormatting>
  <conditionalFormatting sqref="G5 H2:J3 G2 H5:M11 K3:M3">
    <cfRule type="containsText" dxfId="1024" priority="1024" operator="containsText" text="CP">
      <formula>NOT(ISERROR(SEARCH("CP",G2)))</formula>
    </cfRule>
    <cfRule type="containsText" dxfId="1023" priority="1025" operator="containsText" text="NORMAL">
      <formula>NOT(ISERROR(SEARCH("NORMAL",G2)))</formula>
    </cfRule>
  </conditionalFormatting>
  <conditionalFormatting sqref="G5 H2:J3 G2 H5:M11 K3:M3">
    <cfRule type="containsText" dxfId="1022" priority="1023" operator="containsText" text="Recup">
      <formula>NOT(ISERROR(SEARCH("Recup",G2)))</formula>
    </cfRule>
  </conditionalFormatting>
  <conditionalFormatting sqref="G5 G2 H5:M11 H2:M3">
    <cfRule type="containsText" dxfId="1021" priority="1021" operator="containsText" text="Mixte">
      <formula>NOT(ISERROR(SEARCH("Mixte",G2)))</formula>
    </cfRule>
    <cfRule type="containsText" dxfId="1020" priority="1022" operator="containsText" text="Maladie">
      <formula>NOT(ISERROR(SEARCH("Maladie",G2)))</formula>
    </cfRule>
  </conditionalFormatting>
  <conditionalFormatting sqref="G5 G2 H5:M11 H2:M3">
    <cfRule type="containsText" dxfId="1019" priority="1020" operator="containsText" text="Sans solde">
      <formula>NOT(ISERROR(SEARCH("Sans solde",G2)))</formula>
    </cfRule>
  </conditionalFormatting>
  <conditionalFormatting sqref="G2:N13">
    <cfRule type="containsText" dxfId="1018" priority="1019" operator="containsText" text="Déplacement">
      <formula>NOT(ISERROR(SEARCH("Déplacement",G2)))</formula>
    </cfRule>
  </conditionalFormatting>
  <conditionalFormatting sqref="H2:H13">
    <cfRule type="containsText" dxfId="1017" priority="1018" operator="containsText" text="Férié">
      <formula>NOT(ISERROR(SEARCH("Férié",H2)))</formula>
    </cfRule>
  </conditionalFormatting>
  <conditionalFormatting sqref="G5 H2:J3 G2 H5:M11 K3:M3">
    <cfRule type="containsText" dxfId="1016" priority="1016" operator="containsText" text="CP">
      <formula>NOT(ISERROR(SEARCH("CP",G2)))</formula>
    </cfRule>
    <cfRule type="containsText" dxfId="1015" priority="1017" operator="containsText" text="NORMAL">
      <formula>NOT(ISERROR(SEARCH("NORMAL",G2)))</formula>
    </cfRule>
  </conditionalFormatting>
  <conditionalFormatting sqref="G5 H2:J3 G2 H5:M11 K3:M3">
    <cfRule type="containsText" dxfId="1014" priority="1015" operator="containsText" text="Recup">
      <formula>NOT(ISERROR(SEARCH("Recup",G2)))</formula>
    </cfRule>
  </conditionalFormatting>
  <conditionalFormatting sqref="G5 G2 H5:M11 H2:M3">
    <cfRule type="containsText" dxfId="1013" priority="1013" operator="containsText" text="Mixte">
      <formula>NOT(ISERROR(SEARCH("Mixte",G2)))</formula>
    </cfRule>
    <cfRule type="containsText" dxfId="1012" priority="1014" operator="containsText" text="Maladie">
      <formula>NOT(ISERROR(SEARCH("Maladie",G2)))</formula>
    </cfRule>
  </conditionalFormatting>
  <conditionalFormatting sqref="G5 G2 H5:M11 H2:M3">
    <cfRule type="containsText" dxfId="1011" priority="1012" operator="containsText" text="Sans solde">
      <formula>NOT(ISERROR(SEARCH("Sans solde",G2)))</formula>
    </cfRule>
  </conditionalFormatting>
  <conditionalFormatting sqref="G2:N13">
    <cfRule type="containsText" dxfId="1010" priority="1011" operator="containsText" text="Déplacement">
      <formula>NOT(ISERROR(SEARCH("Déplacement",G2)))</formula>
    </cfRule>
  </conditionalFormatting>
  <conditionalFormatting sqref="H2:H13">
    <cfRule type="containsText" dxfId="1009" priority="1010" operator="containsText" text="Férié">
      <formula>NOT(ISERROR(SEARCH("Férié",H2)))</formula>
    </cfRule>
  </conditionalFormatting>
  <conditionalFormatting sqref="G5 H2:J3 G2 H5:M11 K3:M3">
    <cfRule type="containsText" dxfId="1008" priority="1008" operator="containsText" text="CP">
      <formula>NOT(ISERROR(SEARCH("CP",G2)))</formula>
    </cfRule>
    <cfRule type="containsText" dxfId="1007" priority="1009" operator="containsText" text="NORMAL">
      <formula>NOT(ISERROR(SEARCH("NORMAL",G2)))</formula>
    </cfRule>
  </conditionalFormatting>
  <conditionalFormatting sqref="G5 H2:J3 G2 H5:M11 K3:M3">
    <cfRule type="containsText" dxfId="1006" priority="1007" operator="containsText" text="Recup">
      <formula>NOT(ISERROR(SEARCH("Recup",G2)))</formula>
    </cfRule>
  </conditionalFormatting>
  <conditionalFormatting sqref="G5 G2 H5:M11 H2:M3">
    <cfRule type="containsText" dxfId="1005" priority="1005" operator="containsText" text="Mixte">
      <formula>NOT(ISERROR(SEARCH("Mixte",G2)))</formula>
    </cfRule>
    <cfRule type="containsText" dxfId="1004" priority="1006" operator="containsText" text="Arrêt">
      <formula>NOT(ISERROR(SEARCH("Arrêt",G2)))</formula>
    </cfRule>
  </conditionalFormatting>
  <conditionalFormatting sqref="G5 G2 H5:M11 H2:M3">
    <cfRule type="containsText" dxfId="1003" priority="1004" operator="containsText" text="Sans solde">
      <formula>NOT(ISERROR(SEARCH("Sans solde",G2)))</formula>
    </cfRule>
  </conditionalFormatting>
  <conditionalFormatting sqref="G2:N13">
    <cfRule type="containsText" dxfId="1002" priority="1003" operator="containsText" text="Déplacement">
      <formula>NOT(ISERROR(SEARCH("Déplacement",G2)))</formula>
    </cfRule>
  </conditionalFormatting>
  <conditionalFormatting sqref="H2:H13">
    <cfRule type="containsText" dxfId="1001" priority="1002" operator="containsText" text="Férié">
      <formula>NOT(ISERROR(SEARCH("Férié",H2)))</formula>
    </cfRule>
  </conditionalFormatting>
  <conditionalFormatting sqref="R20">
    <cfRule type="containsText" dxfId="1000" priority="1001" operator="containsText" text="Déplacement">
      <formula>NOT(ISERROR(SEARCH("Déplacement",R20)))</formula>
    </cfRule>
  </conditionalFormatting>
  <conditionalFormatting sqref="Q15:Q16 Q20">
    <cfRule type="containsText" dxfId="999" priority="999" operator="containsText" text="CP">
      <formula>NOT(ISERROR(SEARCH("CP",Q15)))</formula>
    </cfRule>
    <cfRule type="containsText" dxfId="998" priority="1000" operator="containsText" text="NORMAL">
      <formula>NOT(ISERROR(SEARCH("NORMAL",Q15)))</formula>
    </cfRule>
  </conditionalFormatting>
  <conditionalFormatting sqref="Q15:Q16 Q20">
    <cfRule type="containsText" dxfId="997" priority="998" operator="containsText" text="Recup">
      <formula>NOT(ISERROR(SEARCH("Recup",Q15)))</formula>
    </cfRule>
  </conditionalFormatting>
  <conditionalFormatting sqref="Q15:Q16 Q20">
    <cfRule type="containsText" dxfId="996" priority="996" operator="containsText" text="Mixte">
      <formula>NOT(ISERROR(SEARCH("Mixte",Q15)))</formula>
    </cfRule>
    <cfRule type="containsText" dxfId="995" priority="997" operator="containsText" text="Maladie">
      <formula>NOT(ISERROR(SEARCH("Maladie",Q15)))</formula>
    </cfRule>
  </conditionalFormatting>
  <conditionalFormatting sqref="Q15:Q16 Q20">
    <cfRule type="containsText" dxfId="994" priority="995" operator="containsText" text="Sans solde">
      <formula>NOT(ISERROR(SEARCH("Sans solde",Q15)))</formula>
    </cfRule>
  </conditionalFormatting>
  <conditionalFormatting sqref="Q31 Q38 Q45 Q52 Q59 Q66 Q73 Q80 Q87 Q94 Q101 Q108 Q115 Q122 Q129 Q136 Q143 Q150 Q157 Q164 Q171 Q178 Q185 Q192 Q199:Q387 Q1:Q24">
    <cfRule type="containsText" dxfId="993" priority="994" operator="containsText" text="Déplacement">
      <formula>NOT(ISERROR(SEARCH("Déplacement",Q1)))</formula>
    </cfRule>
  </conditionalFormatting>
  <conditionalFormatting sqref="Q24 Q31 Q38 Q45 Q52 Q59 Q66 Q73 Q80 Q87 Q94 Q101 Q108 Q115 Q122 Q129 Q136 Q143 Q150 Q157 Q164 Q171 Q178 Q185 Q192 Q199:Q387 Q15:Q19">
    <cfRule type="containsText" dxfId="992" priority="992" operator="containsText" text="CP">
      <formula>NOT(ISERROR(SEARCH("CP",Q15)))</formula>
    </cfRule>
    <cfRule type="containsText" dxfId="991" priority="993" operator="containsText" text="NORMAL">
      <formula>NOT(ISERROR(SEARCH("NORMAL",Q15)))</formula>
    </cfRule>
  </conditionalFormatting>
  <conditionalFormatting sqref="Q24 Q31 Q38 Q45 Q52 Q59 Q66 Q73 Q80 Q87 Q94 Q101 Q108 Q115 Q122 Q129 Q136 Q143 Q150 Q157 Q164 Q171 Q178 Q185 Q192 Q199:Q387 Q15:Q19">
    <cfRule type="containsText" dxfId="990" priority="991" operator="containsText" text="Recup">
      <formula>NOT(ISERROR(SEARCH("Recup",Q15)))</formula>
    </cfRule>
  </conditionalFormatting>
  <conditionalFormatting sqref="Q24 Q31 Q38 Q45 Q52 Q59 Q66 Q73 Q80 Q87 Q94 Q101 Q108 Q115 Q122 Q129 Q136 Q143 Q150 Q157 Q164 Q171 Q178 Q185 Q192 Q199:Q387 Q15:Q19">
    <cfRule type="containsText" dxfId="989" priority="989" operator="containsText" text="Mixte">
      <formula>NOT(ISERROR(SEARCH("Mixte",Q15)))</formula>
    </cfRule>
    <cfRule type="containsText" dxfId="988" priority="990" operator="containsText" text="Maladie">
      <formula>NOT(ISERROR(SEARCH("Maladie",Q15)))</formula>
    </cfRule>
  </conditionalFormatting>
  <conditionalFormatting sqref="Q24 Q31 Q38 Q45 Q52 Q59 Q66 Q73 Q80 Q87 Q94 Q101 Q108 Q115 Q122 Q129 Q136 Q143 Q150 Q157 Q164 Q171 Q178 Q185 Q192 Q199:Q387 Q15:Q19">
    <cfRule type="containsText" dxfId="987" priority="988" operator="containsText" text="Sans solde">
      <formula>NOT(ISERROR(SEARCH("Sans solde",Q15)))</formula>
    </cfRule>
  </conditionalFormatting>
  <conditionalFormatting sqref="Q31 Q38 Q45 Q52 Q59 Q66 Q73 Q80 Q87 Q94 Q101 Q108 Q115 Q122 Q129 Q136 Q143 Q150 Q157 Q164 Q171 Q178 Q185 Q192 Q199:Q387 Q1:Q20 Q23:Q24">
    <cfRule type="containsText" dxfId="986" priority="987" operator="containsText" text="Déplacement">
      <formula>NOT(ISERROR(SEARCH("Déplacement",Q1)))</formula>
    </cfRule>
  </conditionalFormatting>
  <conditionalFormatting sqref="Q24 Q31 Q38 Q45 Q52 Q59 Q66 Q73 Q80 Q87 Q94 Q101 Q108 Q115 Q122 Q129 Q136 Q143 Q150 Q157 Q164 Q171 Q178 Q185 Q192 Q199:Q387 Q15:Q19">
    <cfRule type="containsText" dxfId="985" priority="985" operator="containsText" text="CP">
      <formula>NOT(ISERROR(SEARCH("CP",Q15)))</formula>
    </cfRule>
    <cfRule type="containsText" dxfId="984" priority="986" operator="containsText" text="NORMAL">
      <formula>NOT(ISERROR(SEARCH("NORMAL",Q15)))</formula>
    </cfRule>
  </conditionalFormatting>
  <conditionalFormatting sqref="Q24 Q31 Q38 Q45 Q52 Q59 Q66 Q73 Q80 Q87 Q94 Q101 Q108 Q115 Q122 Q129 Q136 Q143 Q150 Q157 Q164 Q171 Q178 Q185 Q192 Q199:Q387 Q15:Q19">
    <cfRule type="containsText" dxfId="983" priority="984" operator="containsText" text="Recup">
      <formula>NOT(ISERROR(SEARCH("Recup",Q15)))</formula>
    </cfRule>
  </conditionalFormatting>
  <conditionalFormatting sqref="Q24 Q31 Q38 Q45 Q52 Q59 Q66 Q73 Q80 Q87 Q94 Q101 Q108 Q115 Q122 Q129 Q136 Q143 Q150 Q157 Q164 Q171 Q178 Q185 Q192 Q199:Q387 Q15:Q19">
    <cfRule type="containsText" dxfId="982" priority="982" operator="containsText" text="Mixte">
      <formula>NOT(ISERROR(SEARCH("Mixte",Q15)))</formula>
    </cfRule>
    <cfRule type="containsText" dxfId="981" priority="983" operator="containsText" text="Maladie">
      <formula>NOT(ISERROR(SEARCH("Maladie",Q15)))</formula>
    </cfRule>
  </conditionalFormatting>
  <conditionalFormatting sqref="Q24 Q31 Q38 Q45 Q52 Q59 Q66 Q73 Q80 Q87 Q94 Q101 Q108 Q115 Q122 Q129 Q136 Q143 Q150 Q157 Q164 Q171 Q178 Q185 Q192 Q199:Q387 Q15:Q19">
    <cfRule type="containsText" dxfId="980" priority="981" operator="containsText" text="Sans solde">
      <formula>NOT(ISERROR(SEARCH("Sans solde",Q15)))</formula>
    </cfRule>
  </conditionalFormatting>
  <conditionalFormatting sqref="Q31 Q38 Q45 Q52 Q59 Q66 Q73 Q80 Q87 Q94 Q101 Q108 Q115 Q122 Q129 Q136 Q143 Q150 Q157 Q164 Q171 Q178 Q185 Q192 Q199:Q387 Q1:Q20 Q23:Q24">
    <cfRule type="containsText" dxfId="979" priority="980" operator="containsText" text="Déplacement">
      <formula>NOT(ISERROR(SEARCH("Déplacement",Q1)))</formula>
    </cfRule>
  </conditionalFormatting>
  <conditionalFormatting sqref="Q24 Q31 Q38 Q45 Q52 Q59 Q66 Q73 Q80 Q87 Q94 Q101 Q108 Q115 Q122 Q129 Q136 Q143 Q150 Q157 Q164 Q171 Q178 Q185 Q192 Q199:Q387 Q15:Q19">
    <cfRule type="containsText" dxfId="978" priority="978" operator="containsText" text="CP">
      <formula>NOT(ISERROR(SEARCH("CP",Q15)))</formula>
    </cfRule>
    <cfRule type="containsText" dxfId="977" priority="979" operator="containsText" text="NORMAL">
      <formula>NOT(ISERROR(SEARCH("NORMAL",Q15)))</formula>
    </cfRule>
  </conditionalFormatting>
  <conditionalFormatting sqref="Q24 Q31 Q38 Q45 Q52 Q59 Q66 Q73 Q80 Q87 Q94 Q101 Q108 Q115 Q122 Q129 Q136 Q143 Q150 Q157 Q164 Q171 Q178 Q185 Q192 Q199:Q387 Q15:Q19">
    <cfRule type="containsText" dxfId="976" priority="977" operator="containsText" text="Recup">
      <formula>NOT(ISERROR(SEARCH("Recup",Q15)))</formula>
    </cfRule>
  </conditionalFormatting>
  <conditionalFormatting sqref="Q24 Q31 Q38 Q45 Q52 Q59 Q66 Q73 Q80 Q87 Q94 Q101 Q108 Q115 Q122 Q129 Q136 Q143 Q150 Q157 Q164 Q171 Q178 Q185 Q192 Q199:Q387 Q15:Q19">
    <cfRule type="containsText" dxfId="975" priority="975" operator="containsText" text="Mixte">
      <formula>NOT(ISERROR(SEARCH("Mixte",Q15)))</formula>
    </cfRule>
    <cfRule type="containsText" dxfId="974" priority="976" operator="containsText" text="Maladie">
      <formula>NOT(ISERROR(SEARCH("Maladie",Q15)))</formula>
    </cfRule>
  </conditionalFormatting>
  <conditionalFormatting sqref="Q24 Q31 Q38 Q45 Q52 Q59 Q66 Q73 Q80 Q87 Q94 Q101 Q108 Q115 Q122 Q129 Q136 Q143 Q150 Q157 Q164 Q171 Q178 Q185 Q192 Q199:Q387 Q15:Q19">
    <cfRule type="containsText" dxfId="973" priority="974" operator="containsText" text="Sans solde">
      <formula>NOT(ISERROR(SEARCH("Sans solde",Q15)))</formula>
    </cfRule>
  </conditionalFormatting>
  <conditionalFormatting sqref="Q31 Q38 Q45 Q52 Q59 Q66 Q73 Q80 Q87 Q94 Q101 Q108 Q115 Q122 Q129 Q136 Q143 Q150 Q157 Q164 Q171 Q178 Q185 Q192 Q199:Q387 Q1:Q20 Q23:Q24">
    <cfRule type="containsText" dxfId="972" priority="973" operator="containsText" text="Déplacement">
      <formula>NOT(ISERROR(SEARCH("Déplacement",Q1)))</formula>
    </cfRule>
  </conditionalFormatting>
  <conditionalFormatting sqref="Q24:Q387 Q15:Q19">
    <cfRule type="containsText" dxfId="971" priority="971" operator="containsText" text="CP">
      <formula>NOT(ISERROR(SEARCH("CP",Q15)))</formula>
    </cfRule>
    <cfRule type="containsText" dxfId="970" priority="972" operator="containsText" text="NORMAL">
      <formula>NOT(ISERROR(SEARCH("NORMAL",Q15)))</formula>
    </cfRule>
  </conditionalFormatting>
  <conditionalFormatting sqref="Q24:Q387 Q15:Q19">
    <cfRule type="containsText" dxfId="969" priority="970" operator="containsText" text="Recup">
      <formula>NOT(ISERROR(SEARCH("Recup",Q15)))</formula>
    </cfRule>
  </conditionalFormatting>
  <conditionalFormatting sqref="Q24:Q387 Q15:Q19">
    <cfRule type="containsText" dxfId="968" priority="968" operator="containsText" text="Mixte">
      <formula>NOT(ISERROR(SEARCH("Mixte",Q15)))</formula>
    </cfRule>
    <cfRule type="containsText" dxfId="967" priority="969" operator="containsText" text="Maladie">
      <formula>NOT(ISERROR(SEARCH("Maladie",Q15)))</formula>
    </cfRule>
  </conditionalFormatting>
  <conditionalFormatting sqref="Q24:Q387 Q15:Q19">
    <cfRule type="containsText" dxfId="966" priority="967" operator="containsText" text="Sans solde">
      <formula>NOT(ISERROR(SEARCH("Sans solde",Q15)))</formula>
    </cfRule>
  </conditionalFormatting>
  <conditionalFormatting sqref="Q1:Q20 Q23:Q387">
    <cfRule type="containsText" dxfId="965" priority="966" operator="containsText" text="Déplacement">
      <formula>NOT(ISERROR(SEARCH("Déplacement",Q1)))</formula>
    </cfRule>
  </conditionalFormatting>
  <conditionalFormatting sqref="G20:G22">
    <cfRule type="containsText" dxfId="964" priority="964" operator="containsText" text="CP">
      <formula>NOT(ISERROR(SEARCH("CP",G20)))</formula>
    </cfRule>
    <cfRule type="containsText" dxfId="963" priority="965" operator="containsText" text="NORMAL">
      <formula>NOT(ISERROR(SEARCH("NORMAL",G20)))</formula>
    </cfRule>
  </conditionalFormatting>
  <conditionalFormatting sqref="G20:G22">
    <cfRule type="containsText" dxfId="962" priority="963" operator="containsText" text="Recup">
      <formula>NOT(ISERROR(SEARCH("Recup",G20)))</formula>
    </cfRule>
  </conditionalFormatting>
  <conditionalFormatting sqref="G20:G22">
    <cfRule type="containsText" dxfId="961" priority="961" operator="containsText" text="Mixte">
      <formula>NOT(ISERROR(SEARCH("Mixte",G20)))</formula>
    </cfRule>
    <cfRule type="containsText" dxfId="960" priority="962" operator="containsText" text="Maladie">
      <formula>NOT(ISERROR(SEARCH("Maladie",G20)))</formula>
    </cfRule>
  </conditionalFormatting>
  <conditionalFormatting sqref="G20:G22">
    <cfRule type="containsText" dxfId="959" priority="960" operator="containsText" text="Sans solde">
      <formula>NOT(ISERROR(SEARCH("Sans solde",G20)))</formula>
    </cfRule>
  </conditionalFormatting>
  <conditionalFormatting sqref="G20:G22">
    <cfRule type="containsText" dxfId="958" priority="959" operator="containsText" text="Déplacement">
      <formula>NOT(ISERROR(SEARCH("Déplacement",G20)))</formula>
    </cfRule>
  </conditionalFormatting>
  <conditionalFormatting sqref="H21:H22">
    <cfRule type="containsText" dxfId="957" priority="957" operator="containsText" text="CP">
      <formula>NOT(ISERROR(SEARCH("CP",H21)))</formula>
    </cfRule>
    <cfRule type="containsText" dxfId="956" priority="958" operator="containsText" text="NORMAL">
      <formula>NOT(ISERROR(SEARCH("NORMAL",H21)))</formula>
    </cfRule>
  </conditionalFormatting>
  <conditionalFormatting sqref="H21:H22">
    <cfRule type="containsText" dxfId="955" priority="956" operator="containsText" text="Recup">
      <formula>NOT(ISERROR(SEARCH("Recup",H21)))</formula>
    </cfRule>
  </conditionalFormatting>
  <conditionalFormatting sqref="H21:H22">
    <cfRule type="containsText" dxfId="954" priority="954" operator="containsText" text="Mixte">
      <formula>NOT(ISERROR(SEARCH("Mixte",H21)))</formula>
    </cfRule>
    <cfRule type="containsText" dxfId="953" priority="955" operator="containsText" text="Maladie">
      <formula>NOT(ISERROR(SEARCH("Maladie",H21)))</formula>
    </cfRule>
  </conditionalFormatting>
  <conditionalFormatting sqref="H21:H22">
    <cfRule type="containsText" dxfId="952" priority="953" operator="containsText" text="Sans solde">
      <formula>NOT(ISERROR(SEARCH("Sans solde",H21)))</formula>
    </cfRule>
  </conditionalFormatting>
  <conditionalFormatting sqref="H21:H22">
    <cfRule type="containsText" dxfId="951" priority="952" operator="containsText" text="Déplacement">
      <formula>NOT(ISERROR(SEARCH("Déplacement",H21)))</formula>
    </cfRule>
  </conditionalFormatting>
  <conditionalFormatting sqref="H21:H22">
    <cfRule type="containsText" dxfId="950" priority="950" operator="containsText" text="Arrêt">
      <formula>NOT(ISERROR(SEARCH("Arrêt",H21)))</formula>
    </cfRule>
    <cfRule type="containsText" dxfId="949" priority="951" operator="containsText" text="Férié">
      <formula>NOT(ISERROR(SEARCH("Férié",H21)))</formula>
    </cfRule>
  </conditionalFormatting>
  <conditionalFormatting sqref="H21:H22">
    <cfRule type="containsText" dxfId="948" priority="949" operator="containsText" text="Férié">
      <formula>NOT(ISERROR(SEARCH("Férié",H21)))</formula>
    </cfRule>
  </conditionalFormatting>
  <conditionalFormatting sqref="H21:H22">
    <cfRule type="containsText" dxfId="947" priority="947" operator="containsText" text="CP">
      <formula>NOT(ISERROR(SEARCH("CP",H21)))</formula>
    </cfRule>
    <cfRule type="containsText" dxfId="946" priority="948" operator="containsText" text="NORMAL">
      <formula>NOT(ISERROR(SEARCH("NORMAL",H21)))</formula>
    </cfRule>
  </conditionalFormatting>
  <conditionalFormatting sqref="H21:H22">
    <cfRule type="containsText" dxfId="945" priority="946" operator="containsText" text="Recup">
      <formula>NOT(ISERROR(SEARCH("Recup",H21)))</formula>
    </cfRule>
  </conditionalFormatting>
  <conditionalFormatting sqref="H21:H22">
    <cfRule type="containsText" dxfId="944" priority="944" operator="containsText" text="Mixte">
      <formula>NOT(ISERROR(SEARCH("Mixte",H21)))</formula>
    </cfRule>
    <cfRule type="containsText" dxfId="943" priority="945" operator="containsText" text="Maladie">
      <formula>NOT(ISERROR(SEARCH("Maladie",H21)))</formula>
    </cfRule>
  </conditionalFormatting>
  <conditionalFormatting sqref="H21:H22">
    <cfRule type="containsText" dxfId="942" priority="943" operator="containsText" text="Sans solde">
      <formula>NOT(ISERROR(SEARCH("Sans solde",H21)))</formula>
    </cfRule>
  </conditionalFormatting>
  <conditionalFormatting sqref="H21:H22">
    <cfRule type="containsText" dxfId="941" priority="942" operator="containsText" text="Déplacement">
      <formula>NOT(ISERROR(SEARCH("Déplacement",H21)))</formula>
    </cfRule>
  </conditionalFormatting>
  <conditionalFormatting sqref="H21:H22">
    <cfRule type="containsText" dxfId="940" priority="940" operator="containsText" text="Arrêt">
      <formula>NOT(ISERROR(SEARCH("Arrêt",H21)))</formula>
    </cfRule>
    <cfRule type="containsText" dxfId="939" priority="941" operator="containsText" text="Férié">
      <formula>NOT(ISERROR(SEARCH("Férié",H21)))</formula>
    </cfRule>
  </conditionalFormatting>
  <conditionalFormatting sqref="H21:H22">
    <cfRule type="containsText" dxfId="938" priority="939" operator="containsText" text="Férié">
      <formula>NOT(ISERROR(SEARCH("Férié",H21)))</formula>
    </cfRule>
  </conditionalFormatting>
  <conditionalFormatting sqref="K1:N1 G5 H2:J3 G2 H5:N11 K3:N3 C5:F11 C2:F3 D1 D12:D14">
    <cfRule type="containsText" dxfId="937" priority="937" operator="containsText" text="CP">
      <formula>NOT(ISERROR(SEARCH("CP",C1)))</formula>
    </cfRule>
    <cfRule type="containsText" dxfId="936" priority="938" operator="containsText" text="NORMAL">
      <formula>NOT(ISERROR(SEARCH("NORMAL",C1)))</formula>
    </cfRule>
  </conditionalFormatting>
  <conditionalFormatting sqref="K1:N1 G5 H2:J3 G2 H5:N11 K3:N3 C5:F11 C2:F3 D1 D12:D14">
    <cfRule type="containsText" dxfId="935" priority="936" operator="containsText" text="Recup">
      <formula>NOT(ISERROR(SEARCH("Recup",C1)))</formula>
    </cfRule>
  </conditionalFormatting>
  <conditionalFormatting sqref="K1:L1 D5:G5 G2 H5:N11 H2:L3 M1:N3 D6:F11 C5:C11 C2:F3 D1 D12:D14">
    <cfRule type="containsText" dxfId="934" priority="934" operator="containsText" text="Mixte">
      <formula>NOT(ISERROR(SEARCH("Mixte",C1)))</formula>
    </cfRule>
    <cfRule type="containsText" dxfId="933" priority="935" operator="containsText" text="Maladie">
      <formula>NOT(ISERROR(SEARCH("Maladie",C1)))</formula>
    </cfRule>
  </conditionalFormatting>
  <conditionalFormatting sqref="K1:L1 D5:G5 G2 H5:N11 H2:L3 M1:N3 D6:F11 C5:C11 C2:F3 D1 D12:D14">
    <cfRule type="containsText" dxfId="932" priority="933" operator="containsText" text="Sans solde">
      <formula>NOT(ISERROR(SEARCH("Sans solde",C1)))</formula>
    </cfRule>
  </conditionalFormatting>
  <conditionalFormatting sqref="C1:N14">
    <cfRule type="containsText" dxfId="931" priority="932" operator="containsText" text="Déplacement">
      <formula>NOT(ISERROR(SEARCH("Déplacement",C1)))</formula>
    </cfRule>
  </conditionalFormatting>
  <conditionalFormatting sqref="H1:H14">
    <cfRule type="containsText" dxfId="930" priority="930" operator="containsText" text="Arrêt">
      <formula>NOT(ISERROR(SEARCH("Arrêt",H1)))</formula>
    </cfRule>
    <cfRule type="containsText" dxfId="929" priority="931" operator="containsText" text="Férié">
      <formula>NOT(ISERROR(SEARCH("Férié",H1)))</formula>
    </cfRule>
  </conditionalFormatting>
  <conditionalFormatting sqref="H1:H14">
    <cfRule type="containsText" dxfId="928" priority="929" operator="containsText" text="Férié">
      <formula>NOT(ISERROR(SEARCH("Férié",H1)))</formula>
    </cfRule>
  </conditionalFormatting>
  <conditionalFormatting sqref="U27 W26:X26 X27:X30 U34 W33:Y33 X34:Y37 U41 W40:Y40 X41:Y44 U48 W47:Y47 X48:Y51 U55 W54:Y54 X55:Y58 U62 W61:Y61 X62:Y65 U69 W68:Y68 X69:Y72 U76 W75:Y75 X76:Y79 U83 W82:Y82 X83:Y86 U90 W89:Y89 X90:Y93 U97 W96:Y96 X97:Y100 U104 W103:Y103 X104:Y107 U111 W110:Y110 X111:Y114 U118 W117:Y117 X118:Y121 U125 W124:Y124 X125:Y128 U132 W131:Y131 X132:Y135 U139 W138:Y138 X139:Y142 U146 W145:Y145 X146:Y149 U153 W152:Y152 X153:Y156 U160 W159:Y159 X160:Y163 U167 W166:Y166 X167:Y170 U174 W173:Y173 X174:Y177 U181 W180:Y180 X181:Y184 U188 W187:Y187 X188:Y191 U195 W194:Y194 X195:Y198 U202 W201:Y201 X202:Y205 U209 W208:Y208 X209:Y212 U216 W215:Y215 X216:Y219 U223 W222:Y222 X223:Y226 U230 W229:Y229 X230:Y233 U237 W236:Y236 X237:Y240 U244 W243:Y243 X244:Y247 U251 W250:Y250 X251:Y254 U258 W257:Y257 X258:Y261 U265 W264:Y264 X265:Y268 U272 W271:Y271 X272:Y275 U279 W278:Y278 X279:Y282 U286 W285:Y285 X286:Y289 U293 W292:Y292 X293:Y296 U300 W299:Y299 X300:Y303 U307 W306:Y306 X307:Y310 U314 W313:Y313 X314:Y317 U321 W320:Y320 X321:Y324 U328 W327:Y327 X328:Y331 U335 W334:Y334 X335:Y338 U342 W341:Y341 X342:Y345 U349 W348:Y348 X349:Y352 U356 W355:Y355 X356:Y359 U363 W362:Y362 X363:Y366 U370 W369:Y369 X370:Y373 U377 W376:Y376 X377:Y380 U384 T31:T52 T136:U136 T178:T206 T241:T262 T304:T325 T332:T353 T360:T387 Z31:Z33 Y24:Y26 U52 U143 U150 U157 U164 U171 U206 U262 U325 U353 Y28:Y32 Y38:Y39 Z36:Z40 Y45:Y46 Z43:Z47 Y52:Y53 Z50:Z54 Y59:Y60 Z57:Z61 Y66:Y67 Z64:Z68 Y73:Y74 Z71:Z75 Y80:Y81 Z78:Z82 Y87:Y88 Z85:Z89 Y94:Y95 Z92:Z96 Y101:Y102 Z99:Z103 Y108:Y109 Z106:Z110 Y115:Y116 Z113:Z117 Y122:Y123 Z120:Z124 Y129:Y130 Z127:Z131 Y136:Y137 Z134:Z138 Y143:Y144 Z141:Z145 Y150:Y151 Z148:Z152 Y157:Y158 Z155:Z159 Y164:Y165 Z162:Z166 Y171:Y172 Z169:Z173 Y178:Y179 Z176:Z180 Y185:Y186 Z183:Z187 Y192:Y193 Z190:Z194 Y199:Y200 Z197:Z201 Y206:Y207 Z204:Z208 Y213:Y214 Z211:Z215 Y220:Y221 Z218:Z222 Y227:Y228 Z225:Z229 Y234:Y235 Z232:Z236 Y241:Y242 Z239:Z243 Y248:Y249 Z246:Z250 Y255:Y256 Z253:Z257 Y262:Y263 Z260:Z264 Y269:Y270 Z267:Z271 Y276:Y277 Z274:Z278 Y283:Y284 Z281:Z285 Y290:Y291 Z288:Z292 Y297:Y298 Z295:Z299 Y304:Y305 Z302:Z306 Y311:Y312 Z309:Z313 Y318:Y319 Z316:Z320 Y325:Y326 Z323:Z327 Y332:Y333 Z330:Z334 Y339:Y340 Z337:Z341 Y346:Y347 Z344:Z348 Y353:Y354 Z351:Z355 Y360:Y361 Z358:Z362 Y367:Y368 Z365:Z369 Y374:Y375 Z372:Z376 Y381:Y382 Z379:Z383 Z386:Z387 W27:W32 W34:W39 W41:W46 W48:W53 W55:W60 W62:W67 W69:W74 W76:W81 W83:W88 W90:W95 W97:W102 W104:W109 W111:W116 W118:W123 W125:W130 W132:W137 W139:W144 W146:W151 W153:W158 W160:W165 W167:W172 W174:W179 W181:W186 W188:W193 W195:W200 W202:W207 W209:W214 W216:W221 W223:W228 W230:W235 W237:W242 W244:W249 W251:W256 W258:W263 W265:W270 W272:W277 W279:W284 W286:W291 W293:W298 W300:W305 W307:W312 W314:W319 W321:W326 W328:W333 W335:W340 W342:W347 W349:W354 W356:W361 W363:W368 W370:W375 W377:W382 W383:Y387 U199 T80:U80 U255 U318 AB28:AB44 AB59:AB65 AB68:AB72 AB87:AB93 AB96:AB100 AB122:AB128 AB131:AB135 AB150:AB156 AB159:AB163 AB178:AB184 AB187:AB191 AB213:AB219 AB222:AB226 AB241:AB247 AB250:AB254 AB269:AB275 AB278:AB282 AB304:AB310 AB313:AB317 AB332:AB338 AB341:AB345 AB360:AB366 AB369:AB373 U381 U360 U367 U374 U346 U332 U339 T297:U297 U304 U311 T234:U234 U241 U248 U45 U178 U185 U192 T24:U24 U31 U38 T115:U115 T150:T171 T122:U122 T129:U129 T123:T128 T130:T135 T137:T143 T269:U269 T276:U276 T283:U283 T290:U290 T213:U213 T220:U220 T227:U227 T59:U59 T66:U66 T73:U73 T87:U87 T94:U94 T101:U101 T108:U108 X20:X23 U20:W20 Y23:Z23 V21:V387 W23:W25 T20:T22">
    <cfRule type="containsText" dxfId="927" priority="927" operator="containsText" text="CP">
      <formula>NOT(ISERROR(SEARCH("CP",T20)))</formula>
    </cfRule>
    <cfRule type="containsText" dxfId="926" priority="928" operator="containsText" text="NORMAL">
      <formula>NOT(ISERROR(SEARCH("NORMAL",T20)))</formula>
    </cfRule>
  </conditionalFormatting>
  <conditionalFormatting sqref="U27 W26:X26 X27:X30 U34 W33:Y33 X34:Y37 U41 W40:Y40 X41:Y44 U48 W47:Y47 X48:Y51 U55 W54:Y54 X55:Y58 U62 W61:Y61 X62:Y65 U69 W68:Y68 X69:Y72 U76 W75:Y75 X76:Y79 U83 W82:Y82 X83:Y86 U90 W89:Y89 X90:Y93 U97 W96:Y96 X97:Y100 U104 W103:Y103 X104:Y107 U111 W110:Y110 X111:Y114 U118 W117:Y117 X118:Y121 U125 W124:Y124 X125:Y128 U132 W131:Y131 X132:Y135 U139 W138:Y138 X139:Y142 U146 W145:Y145 X146:Y149 U153 W152:Y152 X153:Y156 U160 W159:Y159 X160:Y163 U167 W166:Y166 X167:Y170 U174 W173:Y173 X174:Y177 U181 W180:Y180 X181:Y184 U188 W187:Y187 X188:Y191 U195 W194:Y194 X195:Y198 U202 W201:Y201 X202:Y205 U209 W208:Y208 X209:Y212 U216 W215:Y215 X216:Y219 U223 W222:Y222 X223:Y226 U230 W229:Y229 X230:Y233 U237 W236:Y236 X237:Y240 U244 W243:Y243 X244:Y247 U251 W250:Y250 X251:Y254 U258 W257:Y257 X258:Y261 U265 W264:Y264 X265:Y268 U272 W271:Y271 X272:Y275 U279 W278:Y278 X279:Y282 U286 W285:Y285 X286:Y289 U293 W292:Y292 X293:Y296 U300 W299:Y299 X300:Y303 U307 W306:Y306 X307:Y310 U314 W313:Y313 X314:Y317 U321 W320:Y320 X321:Y324 U328 W327:Y327 X328:Y331 U335 W334:Y334 X335:Y338 U342 W341:Y341 X342:Y345 U349 W348:Y348 X349:Y352 U356 W355:Y355 X356:Y359 U363 W362:Y362 X363:Y366 U370 W369:Y369 X370:Y373 U377 W376:Y376 X377:Y380 U384 T31:T52 T136:U136 T178:T206 T241:T262 T304:T325 T332:T353 T360:T387 Z31:Z33 Y24:Y26 U52 U143 U150 U157 U164 U171 U206 U262 U325 U353 Y28:Y32 Y38:Y39 Z36:Z40 Y45:Y46 Z43:Z47 Y52:Y53 Z50:Z54 Y59:Y60 Z57:Z61 Y66:Y67 Z64:Z68 Y73:Y74 Z71:Z75 Y80:Y81 Z78:Z82 Y87:Y88 Z85:Z89 Y94:Y95 Z92:Z96 Y101:Y102 Z99:Z103 Y108:Y109 Z106:Z110 Y115:Y116 Z113:Z117 Y122:Y123 Z120:Z124 Y129:Y130 Z127:Z131 Y136:Y137 Z134:Z138 Y143:Y144 Z141:Z145 Y150:Y151 Z148:Z152 Y157:Y158 Z155:Z159 Y164:Y165 Z162:Z166 Y171:Y172 Z169:Z173 Y178:Y179 Z176:Z180 Y185:Y186 Z183:Z187 Y192:Y193 Z190:Z194 Y199:Y200 Z197:Z201 Y206:Y207 Z204:Z208 Y213:Y214 Z211:Z215 Y220:Y221 Z218:Z222 Y227:Y228 Z225:Z229 Y234:Y235 Z232:Z236 Y241:Y242 Z239:Z243 Y248:Y249 Z246:Z250 Y255:Y256 Z253:Z257 Y262:Y263 Z260:Z264 Y269:Y270 Z267:Z271 Y276:Y277 Z274:Z278 Y283:Y284 Z281:Z285 Y290:Y291 Z288:Z292 Y297:Y298 Z295:Z299 Y304:Y305 Z302:Z306 Y311:Y312 Z309:Z313 Y318:Y319 Z316:Z320 Y325:Y326 Z323:Z327 Y332:Y333 Z330:Z334 Y339:Y340 Z337:Z341 Y346:Y347 Z344:Z348 Y353:Y354 Z351:Z355 Y360:Y361 Z358:Z362 Y367:Y368 Z365:Z369 Y374:Y375 Z372:Z376 Y381:Y382 Z379:Z383 Z386:Z387 W27:W32 W34:W39 W41:W46 W48:W53 W55:W60 W62:W67 W69:W74 W76:W81 W83:W88 W90:W95 W97:W102 W104:W109 W111:W116 W118:W123 W125:W130 W132:W137 W139:W144 W146:W151 W153:W158 W160:W165 W167:W172 W174:W179 W181:W186 W188:W193 W195:W200 W202:W207 W209:W214 W216:W221 W223:W228 W230:W235 W237:W242 W244:W249 W251:W256 W258:W263 W265:W270 W272:W277 W279:W284 W286:W291 W293:W298 W300:W305 W307:W312 W314:W319 W321:W326 W328:W333 W335:W340 W342:W347 W349:W354 W356:W361 W363:W368 W370:W375 W377:W382 W383:Y387 U199 T80:U80 U255 U318 AB28:AB44 AB59:AB65 AB68:AB72 AB87:AB93 AB96:AB100 AB122:AB128 AB131:AB135 AB150:AB156 AB159:AB163 AB178:AB184 AB187:AB191 AB213:AB219 AB222:AB226 AB241:AB247 AB250:AB254 AB269:AB275 AB278:AB282 AB304:AB310 AB313:AB317 AB332:AB338 AB341:AB345 AB360:AB366 AB369:AB373 U381 U360 U367 U374 U346 U332 U339 T297:U297 U304 U311 T234:U234 U241 U248 U45 U178 U185 U192 T24:U24 U31 U38 T115:U115 T150:T171 T122:U122 T129:U129 T123:T128 T130:T135 T137:T143 T269:U269 T276:U276 T283:U283 T290:U290 T213:U213 T220:U220 T227:U227 T59:U59 T66:U66 T73:U73 T87:U87 T94:U94 T101:U101 T108:U108 X20:X23 U20:W20 Y23:Z23 V21:V387 W23:W25 T20:T22">
    <cfRule type="containsText" dxfId="925" priority="926" operator="containsText" text="Recup">
      <formula>NOT(ISERROR(SEARCH("Recup",T20)))</formula>
    </cfRule>
  </conditionalFormatting>
  <conditionalFormatting sqref="U27 U34 U41 U48 U55 U62 U69 U76 U83 U90 U97 U104 U111 U118 U125 U132 U139 U146 U153 U160 U167 U174 U181 U188 U195 U202 U209 U216 U223 U230 U237 U244 U251 U258 U265 U272 U279 U286 U293 U300 U307 U314 U321 U328 U335 U342 U349 U356 U363 U370 U377 U384 T31:T52 T136:U136 T178:T206 T241:T262 T304:T325 T332:T353 T360:T387 Z25 U52 U143 U150 U157 U164 U171 U206 U262 U325 U353 Y24:Y30 W31:Z387 U199 T80:U80 U255 U318 AB28:AB44 AB59:AB72 AB87:AB100 AB122:AB135 AB150:AB163 AB178:AB191 AB213:AB226 AB241:AB254 AB269:AB282 AB304:AB317 AB332:AB345 AB360:AB373 U381 U360 U367 U374 U346 U332 U339 T297:U297 U304 U311 T234:U234 U241 U248 U45 U178 U185 U192 T24:U24 U31 U38 T115:U115 T150:T171 T122:U122 T129:U129 T123:T128 T130:T135 T137:T143 T269:U269 T276:U276 T283:U283 T290:U290 T213:U213 T220:U220 T227:U227 T59:U59 T66:U66 T73:U73 T87:U87 T94:U94 T101:U101 T108:U108 U20:W20 X20:X30 Y23:Z23 V21:V387 W23:W30 T20:T22">
    <cfRule type="containsText" dxfId="924" priority="924" operator="containsText" text="Mixte">
      <formula>NOT(ISERROR(SEARCH("Mixte",T20)))</formula>
    </cfRule>
    <cfRule type="containsText" dxfId="923" priority="925" operator="containsText" text="Maladie">
      <formula>NOT(ISERROR(SEARCH("Maladie",T20)))</formula>
    </cfRule>
  </conditionalFormatting>
  <conditionalFormatting sqref="W25:X26 U27 W32:Y33 X27:X30 U34 W39:Y40 X34:Y37 U41 W46:Y47 X41:Y44 U48 W53:Y54 X48:Y51 U55 W60:Y61 X55:Y58 U62 W67:Y68 X62:Y65 U69 W74:Y75 X69:Y72 U76 W81:Y82 X76:Y79 U83 W88:Y89 X83:Y86 U90 W95:Y96 X90:Y93 U97 W102:Y103 X97:Y100 U104 W109:Y110 X104:Y107 U111 W116:Y117 X111:Y114 U118 W123:Y124 X118:Y121 U125 W130:Y131 X125:Y128 U132 W137:Y138 X132:Y135 U139 W144:Y145 X139:Y142 U146 W151:Y152 X146:Y149 U153 W158:Y159 X153:Y156 U160 W165:Y166 X160:Y163 U167 W172:Y173 X167:Y170 U174 W179:Y180 X174:Y177 U181 W186:Y187 X181:Y184 U188 W193:Y194 X188:Y191 U195 W200:Y201 X195:Y198 U202 W207:Y208 X202:Y205 U209 W214:Y215 X209:Y212 U216 W221:Y222 X216:Y219 U223 W228:Y229 X223:Y226 U230 W235:Y236 X230:Y233 U237 W242:Y243 X237:Y240 U244 W249:Y250 X244:Y247 U251 W256:Y257 X251:Y254 U258 W263:Y264 X258:Y261 U265 W270:Y271 X265:Y268 U272 W277:Y278 X272:Y275 U279 W284:Y285 X279:Y282 U286 W291:Y292 X286:Y289 U293 W298:Y299 X293:Y296 U300 W305:Y306 X300:Y303 U307 W312:Y313 X307:Y310 U314 W319:Y320 X314:Y317 U321 W326:Y327 X321:Y324 U328 W333:Y334 X328:Y331 U335 W340:Y341 X335:Y338 U342 W347:Y348 X342:Y345 U349 W354:Y355 X349:Y352 U356 W361:Y362 X356:Y359 U363 W368:Y369 X363:Y366 U370 W375:Y376 X370:Y373 U377 X377:Y380 U384 T31:T52 T136:U136 T178:T206 T241:T262 T304:T325 T332:T353 T360:T387 Z25 Y24:Y26 U52 U143 U150 U157 U164 U171 U206 U262 U325 U353 Z31:Z33 Y28:Y31 Y38 Z35:Z40 Y45 Z42:Z47 Y52 Z49:Z54 Y59 Z56:Z61 Y66 Z63:Z68 Y73 Z70:Z75 Y80 Z77:Z82 Y87 Z84:Z89 Y94 Z91:Z96 Y101 Z98:Z103 Y108 Z105:Z110 Y115 Z112:Z117 Y122 Z119:Z124 Y129 Z126:Z131 Y136 Z133:Z138 Y143 Z140:Z145 Y150 Z147:Z152 Y157 Z154:Z159 Y164 Z161:Z166 Y171 Z168:Z173 Y178 Z175:Z180 Y185 Z182:Z187 Y192 Z189:Z194 Y199 Z196:Z201 Y206 Z203:Z208 Y213 Z210:Z215 Y220 Z217:Z222 Y227 Z224:Z229 Y234 Z231:Z236 Y241 Z238:Z243 Y248 Z245:Z250 Y255 Z252:Z257 Y262 Z259:Z264 Y269 Z266:Z271 Y276 Z273:Z278 Y283 Z280:Z285 Y290 Z287:Z292 Y297 Z294:Z299 Y304 Z301:Z306 Y311 Z308:Z313 Y318 Z315:Z320 Y325 Z322:Z327 Y332 Z329:Z334 Y339 Z336:Z341 Y346 Z343:Z348 Y353 Z350:Z355 Y360 Z357:Z362 Y367 Z364:Z369 Y374 Z371:Z376 Y381 Z378:Z383 Z385:Z387 W27:W31 W34:W38 W41:W45 W48:W52 W55:W59 W62:W66 W69:W73 W76:W80 W83:W87 W90:W94 W97:W101 W104:W108 W111:W115 W118:W122 W125:W129 W132:W136 W139:W143 W146:W150 W153:W157 W160:W164 W167:W171 W174:W178 W181:W185 W188:W192 W195:W199 W202:W206 W209:W213 W216:W220 W223:W227 W230:W234 W237:W241 W244:W248 W251:W255 W258:W262 W265:W269 W272:W276 W279:W283 W286:W290 W293:W297 W300:W304 W307:W311 W314:W318 W321:W325 W328:W332 W335:W339 W342:W346 W349:W353 W356:W360 W363:W367 W370:W374 W377:W381 W382:Y387 U199 T80:U80 U255 U318 AB28:AB44 AB59:AB65 AB67:AB72 AB87:AB93 AB95:AB100 AB122:AB128 AB130:AB135 AB150:AB156 AB158:AB163 AB178:AB184 AB186:AB191 AB213:AB219 AB221:AB226 AB241:AB247 AB249:AB254 AB269:AB275 AB277:AB282 AB304:AB310 AB312:AB317 AB332:AB338 AB340:AB345 AB360:AB366 AB368:AB373 U381 U360 U367 U374 U346 U332 U339 T297:U297 U304 U311 T234:U234 U241 U248 U45 U178 U185 U192 T24:U24 U31 U38 T115:U115 T150:T171 T122:U122 T129:U129 T123:T128 T130:T135 T137:T143 T269:U269 T276:U276 T283:U283 T290:U290 T213:U213 T220:U220 T227:U227 T59:U59 T66:U66 T73:U73 T87:U87 T94:U94 T101:U101 T108:U108 X20:X23 U20:W20 Y23:Z23 V21:V387 W23:W24 T20:T22">
    <cfRule type="containsText" dxfId="922" priority="923" operator="containsText" text="Sans solde">
      <formula>NOT(ISERROR(SEARCH("Sans solde",T20)))</formula>
    </cfRule>
  </conditionalFormatting>
  <conditionalFormatting sqref="U24:X55 U56:Y387 Z25 Z31:Z387 AB59:AB72 AB87:AB100 AB122:AB135 AB150:AB163 AB178:AB191 AB213:AB226 AB241:AB254 AB269:AB282 AB304:AB317 AB332:AB345 AB360:AB373 AB28:AB44 Y23:Y55 T21:X23">
    <cfRule type="cellIs" dxfId="921" priority="921" operator="lessThan">
      <formula>0</formula>
    </cfRule>
    <cfRule type="cellIs" dxfId="920" priority="922" operator="lessThan">
      <formula>0</formula>
    </cfRule>
  </conditionalFormatting>
  <conditionalFormatting sqref="U24:X387 T178:T206 T80 T241:T262 T304:T325 T150:T171 AA24:AB387 AC24:AC46 AC48:AC387 T360:T387 T332:T353 T297 T234 T31:T52 T24 T115 T122:T143 T269 T276 T283 T290 T213 T220 T227 T59 T66 T73 T87 T94 T101 T108 Z28:Z387 Y20 Z21:Z26 Y23:Y387 AA20:AC23 T20:X23">
    <cfRule type="containsText" dxfId="919" priority="920" operator="containsText" text="Déplacement">
      <formula>NOT(ISERROR(SEARCH("Déplacement",T20)))</formula>
    </cfRule>
  </conditionalFormatting>
  <conditionalFormatting sqref="Z25 Z31:Z58 V59:Z387 V24:Y58">
    <cfRule type="cellIs" dxfId="918" priority="918" operator="lessThan">
      <formula>0</formula>
    </cfRule>
    <cfRule type="cellIs" dxfId="917" priority="919" operator="lessThan">
      <formula>0</formula>
    </cfRule>
  </conditionalFormatting>
  <conditionalFormatting sqref="C56:F62 G56 H56:P62">
    <cfRule type="containsText" dxfId="916" priority="916" operator="containsText" text="CP">
      <formula>NOT(ISERROR(SEARCH("CP",C56)))</formula>
    </cfRule>
    <cfRule type="containsText" dxfId="915" priority="917" operator="containsText" text="NORMAL">
      <formula>NOT(ISERROR(SEARCH("NORMAL",C56)))</formula>
    </cfRule>
  </conditionalFormatting>
  <conditionalFormatting sqref="C56:F62 G56 H56:P62">
    <cfRule type="containsText" dxfId="914" priority="915" operator="containsText" text="Recup">
      <formula>NOT(ISERROR(SEARCH("Recup",C56)))</formula>
    </cfRule>
  </conditionalFormatting>
  <conditionalFormatting sqref="C56:F62 G56 H56:P62">
    <cfRule type="containsText" dxfId="913" priority="913" operator="containsText" text="Mixte">
      <formula>NOT(ISERROR(SEARCH("Mixte",C56)))</formula>
    </cfRule>
    <cfRule type="containsText" dxfId="912" priority="914" operator="containsText" text="Maladie">
      <formula>NOT(ISERROR(SEARCH("Maladie",C56)))</formula>
    </cfRule>
  </conditionalFormatting>
  <conditionalFormatting sqref="C56:F62 H56:P62 G56">
    <cfRule type="containsText" dxfId="911" priority="912" operator="containsText" text="Sans solde">
      <formula>NOT(ISERROR(SEARCH("Sans solde",C56)))</formula>
    </cfRule>
  </conditionalFormatting>
  <conditionalFormatting sqref="C63:F69 G63 H63:P69">
    <cfRule type="containsText" dxfId="910" priority="910" operator="containsText" text="CP">
      <formula>NOT(ISERROR(SEARCH("CP",C63)))</formula>
    </cfRule>
    <cfRule type="containsText" dxfId="909" priority="911" operator="containsText" text="NORMAL">
      <formula>NOT(ISERROR(SEARCH("NORMAL",C63)))</formula>
    </cfRule>
  </conditionalFormatting>
  <conditionalFormatting sqref="C63:F69 G63 H63:P69">
    <cfRule type="containsText" dxfId="908" priority="909" operator="containsText" text="Recup">
      <formula>NOT(ISERROR(SEARCH("Recup",C63)))</formula>
    </cfRule>
  </conditionalFormatting>
  <conditionalFormatting sqref="C63:F69 G63 H63:P69">
    <cfRule type="containsText" dxfId="907" priority="907" operator="containsText" text="Mixte">
      <formula>NOT(ISERROR(SEARCH("Mixte",C63)))</formula>
    </cfRule>
    <cfRule type="containsText" dxfId="906" priority="908" operator="containsText" text="Maladie">
      <formula>NOT(ISERROR(SEARCH("Maladie",C63)))</formula>
    </cfRule>
  </conditionalFormatting>
  <conditionalFormatting sqref="C63:F69 H63:P69 G63">
    <cfRule type="containsText" dxfId="905" priority="906" operator="containsText" text="Sans solde">
      <formula>NOT(ISERROR(SEARCH("Sans solde",C63)))</formula>
    </cfRule>
  </conditionalFormatting>
  <conditionalFormatting sqref="C70:F76 G70 H70:P76">
    <cfRule type="containsText" dxfId="904" priority="904" operator="containsText" text="CP">
      <formula>NOT(ISERROR(SEARCH("CP",C70)))</formula>
    </cfRule>
    <cfRule type="containsText" dxfId="903" priority="905" operator="containsText" text="NORMAL">
      <formula>NOT(ISERROR(SEARCH("NORMAL",C70)))</formula>
    </cfRule>
  </conditionalFormatting>
  <conditionalFormatting sqref="C70:F76 G70 H70:P76">
    <cfRule type="containsText" dxfId="902" priority="903" operator="containsText" text="Recup">
      <formula>NOT(ISERROR(SEARCH("Recup",C70)))</formula>
    </cfRule>
  </conditionalFormatting>
  <conditionalFormatting sqref="C70:F76 G70 H70:P76">
    <cfRule type="containsText" dxfId="901" priority="901" operator="containsText" text="Mixte">
      <formula>NOT(ISERROR(SEARCH("Mixte",C70)))</formula>
    </cfRule>
    <cfRule type="containsText" dxfId="900" priority="902" operator="containsText" text="Maladie">
      <formula>NOT(ISERROR(SEARCH("Maladie",C70)))</formula>
    </cfRule>
  </conditionalFormatting>
  <conditionalFormatting sqref="C70:F76 H70:P76 G70">
    <cfRule type="containsText" dxfId="899" priority="900" operator="containsText" text="Sans solde">
      <formula>NOT(ISERROR(SEARCH("Sans solde",C70)))</formula>
    </cfRule>
  </conditionalFormatting>
  <conditionalFormatting sqref="C77:F83 G77 H77:P83">
    <cfRule type="containsText" dxfId="898" priority="898" operator="containsText" text="CP">
      <formula>NOT(ISERROR(SEARCH("CP",C77)))</formula>
    </cfRule>
    <cfRule type="containsText" dxfId="897" priority="899" operator="containsText" text="NORMAL">
      <formula>NOT(ISERROR(SEARCH("NORMAL",C77)))</formula>
    </cfRule>
  </conditionalFormatting>
  <conditionalFormatting sqref="C77:F83 G77 H77:P83">
    <cfRule type="containsText" dxfId="896" priority="897" operator="containsText" text="Recup">
      <formula>NOT(ISERROR(SEARCH("Recup",C77)))</formula>
    </cfRule>
  </conditionalFormatting>
  <conditionalFormatting sqref="C77:F83 G77 H77:P83">
    <cfRule type="containsText" dxfId="895" priority="895" operator="containsText" text="Mixte">
      <formula>NOT(ISERROR(SEARCH("Mixte",C77)))</formula>
    </cfRule>
    <cfRule type="containsText" dxfId="894" priority="896" operator="containsText" text="Maladie">
      <formula>NOT(ISERROR(SEARCH("Maladie",C77)))</formula>
    </cfRule>
  </conditionalFormatting>
  <conditionalFormatting sqref="C77:F83 H77:P83 G77">
    <cfRule type="containsText" dxfId="893" priority="894" operator="containsText" text="Sans solde">
      <formula>NOT(ISERROR(SEARCH("Sans solde",C77)))</formula>
    </cfRule>
  </conditionalFormatting>
  <conditionalFormatting sqref="C84:F97 G84 G91 H84:P97">
    <cfRule type="containsText" dxfId="892" priority="892" operator="containsText" text="CP">
      <formula>NOT(ISERROR(SEARCH("CP",C84)))</formula>
    </cfRule>
    <cfRule type="containsText" dxfId="891" priority="893" operator="containsText" text="NORMAL">
      <formula>NOT(ISERROR(SEARCH("NORMAL",C84)))</formula>
    </cfRule>
  </conditionalFormatting>
  <conditionalFormatting sqref="C84:F97 G84 G91 H84:P97">
    <cfRule type="containsText" dxfId="890" priority="891" operator="containsText" text="Recup">
      <formula>NOT(ISERROR(SEARCH("Recup",C84)))</formula>
    </cfRule>
  </conditionalFormatting>
  <conditionalFormatting sqref="C84:F97 G84 G91 H84:P97">
    <cfRule type="containsText" dxfId="889" priority="889" operator="containsText" text="Mixte">
      <formula>NOT(ISERROR(SEARCH("Mixte",C84)))</formula>
    </cfRule>
    <cfRule type="containsText" dxfId="888" priority="890" operator="containsText" text="Maladie">
      <formula>NOT(ISERROR(SEARCH("Maladie",C84)))</formula>
    </cfRule>
  </conditionalFormatting>
  <conditionalFormatting sqref="C84:F97 H84:P97 G84 G91">
    <cfRule type="containsText" dxfId="887" priority="888" operator="containsText" text="Sans solde">
      <formula>NOT(ISERROR(SEARCH("Sans solde",C84)))</formula>
    </cfRule>
  </conditionalFormatting>
  <conditionalFormatting sqref="C98:F104 G98 H98:P104">
    <cfRule type="containsText" dxfId="886" priority="886" operator="containsText" text="CP">
      <formula>NOT(ISERROR(SEARCH("CP",C98)))</formula>
    </cfRule>
    <cfRule type="containsText" dxfId="885" priority="887" operator="containsText" text="NORMAL">
      <formula>NOT(ISERROR(SEARCH("NORMAL",C98)))</formula>
    </cfRule>
  </conditionalFormatting>
  <conditionalFormatting sqref="C98:F104 G98 H98:P104">
    <cfRule type="containsText" dxfId="884" priority="885" operator="containsText" text="Recup">
      <formula>NOT(ISERROR(SEARCH("Recup",C98)))</formula>
    </cfRule>
  </conditionalFormatting>
  <conditionalFormatting sqref="C98:F104 G98 H98:P104">
    <cfRule type="containsText" dxfId="883" priority="883" operator="containsText" text="Mixte">
      <formula>NOT(ISERROR(SEARCH("Mixte",C98)))</formula>
    </cfRule>
    <cfRule type="containsText" dxfId="882" priority="884" operator="containsText" text="Maladie">
      <formula>NOT(ISERROR(SEARCH("Maladie",C98)))</formula>
    </cfRule>
  </conditionalFormatting>
  <conditionalFormatting sqref="C98:F104 H98:P104 G98">
    <cfRule type="containsText" dxfId="881" priority="882" operator="containsText" text="Sans solde">
      <formula>NOT(ISERROR(SEARCH("Sans solde",C98)))</formula>
    </cfRule>
  </conditionalFormatting>
  <conditionalFormatting sqref="C105:F111 G105 H105:P111">
    <cfRule type="containsText" dxfId="880" priority="880" operator="containsText" text="CP">
      <formula>NOT(ISERROR(SEARCH("CP",C105)))</formula>
    </cfRule>
    <cfRule type="containsText" dxfId="879" priority="881" operator="containsText" text="NORMAL">
      <formula>NOT(ISERROR(SEARCH("NORMAL",C105)))</formula>
    </cfRule>
  </conditionalFormatting>
  <conditionalFormatting sqref="C105:F111 G105 H105:P111">
    <cfRule type="containsText" dxfId="878" priority="879" operator="containsText" text="Recup">
      <formula>NOT(ISERROR(SEARCH("Recup",C105)))</formula>
    </cfRule>
  </conditionalFormatting>
  <conditionalFormatting sqref="C105:F111 G105 H105:P111">
    <cfRule type="containsText" dxfId="877" priority="877" operator="containsText" text="Mixte">
      <formula>NOT(ISERROR(SEARCH("Mixte",C105)))</formula>
    </cfRule>
    <cfRule type="containsText" dxfId="876" priority="878" operator="containsText" text="Maladie">
      <formula>NOT(ISERROR(SEARCH("Maladie",C105)))</formula>
    </cfRule>
  </conditionalFormatting>
  <conditionalFormatting sqref="C105:F111 H105:P111 G105">
    <cfRule type="containsText" dxfId="875" priority="876" operator="containsText" text="Sans solde">
      <formula>NOT(ISERROR(SEARCH("Sans solde",C105)))</formula>
    </cfRule>
  </conditionalFormatting>
  <conditionalFormatting sqref="C112:F118 G112 H112:P118">
    <cfRule type="containsText" dxfId="874" priority="874" operator="containsText" text="CP">
      <formula>NOT(ISERROR(SEARCH("CP",C112)))</formula>
    </cfRule>
    <cfRule type="containsText" dxfId="873" priority="875" operator="containsText" text="NORMAL">
      <formula>NOT(ISERROR(SEARCH("NORMAL",C112)))</formula>
    </cfRule>
  </conditionalFormatting>
  <conditionalFormatting sqref="C112:F118 G112 H112:P118">
    <cfRule type="containsText" dxfId="872" priority="873" operator="containsText" text="Recup">
      <formula>NOT(ISERROR(SEARCH("Recup",C112)))</formula>
    </cfRule>
  </conditionalFormatting>
  <conditionalFormatting sqref="C112:F118 G112 H112:P118">
    <cfRule type="containsText" dxfId="871" priority="871" operator="containsText" text="Mixte">
      <formula>NOT(ISERROR(SEARCH("Mixte",C112)))</formula>
    </cfRule>
    <cfRule type="containsText" dxfId="870" priority="872" operator="containsText" text="Maladie">
      <formula>NOT(ISERROR(SEARCH("Maladie",C112)))</formula>
    </cfRule>
  </conditionalFormatting>
  <conditionalFormatting sqref="C112:F118 H112:P118 G112">
    <cfRule type="containsText" dxfId="869" priority="870" operator="containsText" text="Sans solde">
      <formula>NOT(ISERROR(SEARCH("Sans solde",C112)))</formula>
    </cfRule>
  </conditionalFormatting>
  <conditionalFormatting sqref="C119:F125 G119 H119:P125">
    <cfRule type="containsText" dxfId="868" priority="868" operator="containsText" text="CP">
      <formula>NOT(ISERROR(SEARCH("CP",C119)))</formula>
    </cfRule>
    <cfRule type="containsText" dxfId="867" priority="869" operator="containsText" text="NORMAL">
      <formula>NOT(ISERROR(SEARCH("NORMAL",C119)))</formula>
    </cfRule>
  </conditionalFormatting>
  <conditionalFormatting sqref="C119:F125 G119 H119:P125">
    <cfRule type="containsText" dxfId="866" priority="867" operator="containsText" text="Recup">
      <formula>NOT(ISERROR(SEARCH("Recup",C119)))</formula>
    </cfRule>
  </conditionalFormatting>
  <conditionalFormatting sqref="C119:F125 G119 H119:P125">
    <cfRule type="containsText" dxfId="865" priority="865" operator="containsText" text="Mixte">
      <formula>NOT(ISERROR(SEARCH("Mixte",C119)))</formula>
    </cfRule>
    <cfRule type="containsText" dxfId="864" priority="866" operator="containsText" text="Maladie">
      <formula>NOT(ISERROR(SEARCH("Maladie",C119)))</formula>
    </cfRule>
  </conditionalFormatting>
  <conditionalFormatting sqref="C119:F125 H119:P125 G119">
    <cfRule type="containsText" dxfId="863" priority="864" operator="containsText" text="Sans solde">
      <formula>NOT(ISERROR(SEARCH("Sans solde",C119)))</formula>
    </cfRule>
  </conditionalFormatting>
  <conditionalFormatting sqref="C126:F139 G126 G133 H126:P139">
    <cfRule type="containsText" dxfId="862" priority="862" operator="containsText" text="CP">
      <formula>NOT(ISERROR(SEARCH("CP",C126)))</formula>
    </cfRule>
    <cfRule type="containsText" dxfId="861" priority="863" operator="containsText" text="NORMAL">
      <formula>NOT(ISERROR(SEARCH("NORMAL",C126)))</formula>
    </cfRule>
  </conditionalFormatting>
  <conditionalFormatting sqref="C126:F139 G126 G133 H126:P139">
    <cfRule type="containsText" dxfId="860" priority="861" operator="containsText" text="Recup">
      <formula>NOT(ISERROR(SEARCH("Recup",C126)))</formula>
    </cfRule>
  </conditionalFormatting>
  <conditionalFormatting sqref="C126:F139 G126 G133 H126:P139">
    <cfRule type="containsText" dxfId="859" priority="859" operator="containsText" text="Mixte">
      <formula>NOT(ISERROR(SEARCH("Mixte",C126)))</formula>
    </cfRule>
    <cfRule type="containsText" dxfId="858" priority="860" operator="containsText" text="Maladie">
      <formula>NOT(ISERROR(SEARCH("Maladie",C126)))</formula>
    </cfRule>
  </conditionalFormatting>
  <conditionalFormatting sqref="C126:F139 H126:P139 G126 G133">
    <cfRule type="containsText" dxfId="857" priority="858" operator="containsText" text="Sans solde">
      <formula>NOT(ISERROR(SEARCH("Sans solde",C126)))</formula>
    </cfRule>
  </conditionalFormatting>
  <conditionalFormatting sqref="C140:F146 G140 H140:P146">
    <cfRule type="containsText" dxfId="856" priority="856" operator="containsText" text="CP">
      <formula>NOT(ISERROR(SEARCH("CP",C140)))</formula>
    </cfRule>
    <cfRule type="containsText" dxfId="855" priority="857" operator="containsText" text="NORMAL">
      <formula>NOT(ISERROR(SEARCH("NORMAL",C140)))</formula>
    </cfRule>
  </conditionalFormatting>
  <conditionalFormatting sqref="C140:F146 G140 H140:P146">
    <cfRule type="containsText" dxfId="854" priority="855" operator="containsText" text="Recup">
      <formula>NOT(ISERROR(SEARCH("Recup",C140)))</formula>
    </cfRule>
  </conditionalFormatting>
  <conditionalFormatting sqref="C140:F146 G140 H140:P146">
    <cfRule type="containsText" dxfId="853" priority="853" operator="containsText" text="Mixte">
      <formula>NOT(ISERROR(SEARCH("Mixte",C140)))</formula>
    </cfRule>
    <cfRule type="containsText" dxfId="852" priority="854" operator="containsText" text="Maladie">
      <formula>NOT(ISERROR(SEARCH("Maladie",C140)))</formula>
    </cfRule>
  </conditionalFormatting>
  <conditionalFormatting sqref="C140:F146 H140:P146 G140">
    <cfRule type="containsText" dxfId="851" priority="852" operator="containsText" text="Sans solde">
      <formula>NOT(ISERROR(SEARCH("Sans solde",C140)))</formula>
    </cfRule>
  </conditionalFormatting>
  <conditionalFormatting sqref="C147:F153 G147 H147:P153">
    <cfRule type="containsText" dxfId="850" priority="850" operator="containsText" text="CP">
      <formula>NOT(ISERROR(SEARCH("CP",C147)))</formula>
    </cfRule>
    <cfRule type="containsText" dxfId="849" priority="851" operator="containsText" text="NORMAL">
      <formula>NOT(ISERROR(SEARCH("NORMAL",C147)))</formula>
    </cfRule>
  </conditionalFormatting>
  <conditionalFormatting sqref="C147:F153 G147 H147:P153">
    <cfRule type="containsText" dxfId="848" priority="849" operator="containsText" text="Recup">
      <formula>NOT(ISERROR(SEARCH("Recup",C147)))</formula>
    </cfRule>
  </conditionalFormatting>
  <conditionalFormatting sqref="C147:F153 G147 H147:P153">
    <cfRule type="containsText" dxfId="847" priority="847" operator="containsText" text="Mixte">
      <formula>NOT(ISERROR(SEARCH("Mixte",C147)))</formula>
    </cfRule>
    <cfRule type="containsText" dxfId="846" priority="848" operator="containsText" text="Maladie">
      <formula>NOT(ISERROR(SEARCH("Maladie",C147)))</formula>
    </cfRule>
  </conditionalFormatting>
  <conditionalFormatting sqref="C147:F153 H147:P153 G147">
    <cfRule type="containsText" dxfId="845" priority="846" operator="containsText" text="Sans solde">
      <formula>NOT(ISERROR(SEARCH("Sans solde",C147)))</formula>
    </cfRule>
  </conditionalFormatting>
  <conditionalFormatting sqref="C154:F160 G154 H154:P160">
    <cfRule type="containsText" dxfId="844" priority="844" operator="containsText" text="CP">
      <formula>NOT(ISERROR(SEARCH("CP",C154)))</formula>
    </cfRule>
    <cfRule type="containsText" dxfId="843" priority="845" operator="containsText" text="NORMAL">
      <formula>NOT(ISERROR(SEARCH("NORMAL",C154)))</formula>
    </cfRule>
  </conditionalFormatting>
  <conditionalFormatting sqref="C154:F160 G154 H154:P160">
    <cfRule type="containsText" dxfId="842" priority="843" operator="containsText" text="Recup">
      <formula>NOT(ISERROR(SEARCH("Recup",C154)))</formula>
    </cfRule>
  </conditionalFormatting>
  <conditionalFormatting sqref="C154:F160 G154 H154:P160">
    <cfRule type="containsText" dxfId="841" priority="841" operator="containsText" text="Mixte">
      <formula>NOT(ISERROR(SEARCH("Mixte",C154)))</formula>
    </cfRule>
    <cfRule type="containsText" dxfId="840" priority="842" operator="containsText" text="Maladie">
      <formula>NOT(ISERROR(SEARCH("Maladie",C154)))</formula>
    </cfRule>
  </conditionalFormatting>
  <conditionalFormatting sqref="C154:F160 H154:P160 G154">
    <cfRule type="containsText" dxfId="839" priority="840" operator="containsText" text="Sans solde">
      <formula>NOT(ISERROR(SEARCH("Sans solde",C154)))</formula>
    </cfRule>
  </conditionalFormatting>
  <conditionalFormatting sqref="C161:F167 G161 H161:P167">
    <cfRule type="containsText" dxfId="838" priority="838" operator="containsText" text="CP">
      <formula>NOT(ISERROR(SEARCH("CP",C161)))</formula>
    </cfRule>
    <cfRule type="containsText" dxfId="837" priority="839" operator="containsText" text="NORMAL">
      <formula>NOT(ISERROR(SEARCH("NORMAL",C161)))</formula>
    </cfRule>
  </conditionalFormatting>
  <conditionalFormatting sqref="C161:F167 G161 H161:P167">
    <cfRule type="containsText" dxfId="836" priority="837" operator="containsText" text="Recup">
      <formula>NOT(ISERROR(SEARCH("Recup",C161)))</formula>
    </cfRule>
  </conditionalFormatting>
  <conditionalFormatting sqref="C161:F167 G161 H161:P167">
    <cfRule type="containsText" dxfId="835" priority="835" operator="containsText" text="Mixte">
      <formula>NOT(ISERROR(SEARCH("Mixte",C161)))</formula>
    </cfRule>
    <cfRule type="containsText" dxfId="834" priority="836" operator="containsText" text="Maladie">
      <formula>NOT(ISERROR(SEARCH("Maladie",C161)))</formula>
    </cfRule>
  </conditionalFormatting>
  <conditionalFormatting sqref="C161:F167 H161:P167 G161">
    <cfRule type="containsText" dxfId="833" priority="834" operator="containsText" text="Sans solde">
      <formula>NOT(ISERROR(SEARCH("Sans solde",C161)))</formula>
    </cfRule>
  </conditionalFormatting>
  <conditionalFormatting sqref="C168:F181 G168 G175 H168:P181">
    <cfRule type="containsText" dxfId="832" priority="832" operator="containsText" text="CP">
      <formula>NOT(ISERROR(SEARCH("CP",C168)))</formula>
    </cfRule>
    <cfRule type="containsText" dxfId="831" priority="833" operator="containsText" text="NORMAL">
      <formula>NOT(ISERROR(SEARCH("NORMAL",C168)))</formula>
    </cfRule>
  </conditionalFormatting>
  <conditionalFormatting sqref="C168:F181 G168 G175 H168:P181">
    <cfRule type="containsText" dxfId="830" priority="831" operator="containsText" text="Recup">
      <formula>NOT(ISERROR(SEARCH("Recup",C168)))</formula>
    </cfRule>
  </conditionalFormatting>
  <conditionalFormatting sqref="C168:F181 G168 G175 H168:P181">
    <cfRule type="containsText" dxfId="829" priority="829" operator="containsText" text="Mixte">
      <formula>NOT(ISERROR(SEARCH("Mixte",C168)))</formula>
    </cfRule>
    <cfRule type="containsText" dxfId="828" priority="830" operator="containsText" text="Maladie">
      <formula>NOT(ISERROR(SEARCH("Maladie",C168)))</formula>
    </cfRule>
  </conditionalFormatting>
  <conditionalFormatting sqref="C168:F181 H168:P181 G168 G175">
    <cfRule type="containsText" dxfId="827" priority="828" operator="containsText" text="Sans solde">
      <formula>NOT(ISERROR(SEARCH("Sans solde",C168)))</formula>
    </cfRule>
  </conditionalFormatting>
  <conditionalFormatting sqref="C182:F188 G182 H182:P188">
    <cfRule type="containsText" dxfId="826" priority="826" operator="containsText" text="CP">
      <formula>NOT(ISERROR(SEARCH("CP",C182)))</formula>
    </cfRule>
    <cfRule type="containsText" dxfId="825" priority="827" operator="containsText" text="NORMAL">
      <formula>NOT(ISERROR(SEARCH("NORMAL",C182)))</formula>
    </cfRule>
  </conditionalFormatting>
  <conditionalFormatting sqref="C182:F188 G182 H182:P188">
    <cfRule type="containsText" dxfId="824" priority="825" operator="containsText" text="Recup">
      <formula>NOT(ISERROR(SEARCH("Recup",C182)))</formula>
    </cfRule>
  </conditionalFormatting>
  <conditionalFormatting sqref="C182:F188 G182 H182:P188">
    <cfRule type="containsText" dxfId="823" priority="823" operator="containsText" text="Mixte">
      <formula>NOT(ISERROR(SEARCH("Mixte",C182)))</formula>
    </cfRule>
    <cfRule type="containsText" dxfId="822" priority="824" operator="containsText" text="Maladie">
      <formula>NOT(ISERROR(SEARCH("Maladie",C182)))</formula>
    </cfRule>
  </conditionalFormatting>
  <conditionalFormatting sqref="C182:F188 H182:P188 G182">
    <cfRule type="containsText" dxfId="821" priority="822" operator="containsText" text="Sans solde">
      <formula>NOT(ISERROR(SEARCH("Sans solde",C182)))</formula>
    </cfRule>
  </conditionalFormatting>
  <conditionalFormatting sqref="C189:F195 G189 H189:P195">
    <cfRule type="containsText" dxfId="820" priority="820" operator="containsText" text="CP">
      <formula>NOT(ISERROR(SEARCH("CP",C189)))</formula>
    </cfRule>
    <cfRule type="containsText" dxfId="819" priority="821" operator="containsText" text="NORMAL">
      <formula>NOT(ISERROR(SEARCH("NORMAL",C189)))</formula>
    </cfRule>
  </conditionalFormatting>
  <conditionalFormatting sqref="C189:F195 G189 H189:P195">
    <cfRule type="containsText" dxfId="818" priority="819" operator="containsText" text="Recup">
      <formula>NOT(ISERROR(SEARCH("Recup",C189)))</formula>
    </cfRule>
  </conditionalFormatting>
  <conditionalFormatting sqref="C189:F195 G189 H189:P195">
    <cfRule type="containsText" dxfId="817" priority="817" operator="containsText" text="Mixte">
      <formula>NOT(ISERROR(SEARCH("Mixte",C189)))</formula>
    </cfRule>
    <cfRule type="containsText" dxfId="816" priority="818" operator="containsText" text="Maladie">
      <formula>NOT(ISERROR(SEARCH("Maladie",C189)))</formula>
    </cfRule>
  </conditionalFormatting>
  <conditionalFormatting sqref="C189:F195 H189:P195 G189">
    <cfRule type="containsText" dxfId="815" priority="816" operator="containsText" text="Sans solde">
      <formula>NOT(ISERROR(SEARCH("Sans solde",C189)))</formula>
    </cfRule>
  </conditionalFormatting>
  <conditionalFormatting sqref="C196:F202 G196 H196:P202">
    <cfRule type="containsText" dxfId="814" priority="814" operator="containsText" text="CP">
      <formula>NOT(ISERROR(SEARCH("CP",C196)))</formula>
    </cfRule>
    <cfRule type="containsText" dxfId="813" priority="815" operator="containsText" text="NORMAL">
      <formula>NOT(ISERROR(SEARCH("NORMAL",C196)))</formula>
    </cfRule>
  </conditionalFormatting>
  <conditionalFormatting sqref="C196:F202 G196 H196:P202">
    <cfRule type="containsText" dxfId="812" priority="813" operator="containsText" text="Recup">
      <formula>NOT(ISERROR(SEARCH("Recup",C196)))</formula>
    </cfRule>
  </conditionalFormatting>
  <conditionalFormatting sqref="C196:F202 G196 H196:P202">
    <cfRule type="containsText" dxfId="811" priority="811" operator="containsText" text="Mixte">
      <formula>NOT(ISERROR(SEARCH("Mixte",C196)))</formula>
    </cfRule>
    <cfRule type="containsText" dxfId="810" priority="812" operator="containsText" text="Maladie">
      <formula>NOT(ISERROR(SEARCH("Maladie",C196)))</formula>
    </cfRule>
  </conditionalFormatting>
  <conditionalFormatting sqref="C196:F202 H196:P202 G196">
    <cfRule type="containsText" dxfId="809" priority="810" operator="containsText" text="Sans solde">
      <formula>NOT(ISERROR(SEARCH("Sans solde",C196)))</formula>
    </cfRule>
  </conditionalFormatting>
  <conditionalFormatting sqref="C203:F209 G203 H203:P209 J210:J387">
    <cfRule type="containsText" dxfId="808" priority="808" operator="containsText" text="CP">
      <formula>NOT(ISERROR(SEARCH("CP",C203)))</formula>
    </cfRule>
    <cfRule type="containsText" dxfId="807" priority="809" operator="containsText" text="NORMAL">
      <formula>NOT(ISERROR(SEARCH("NORMAL",C203)))</formula>
    </cfRule>
  </conditionalFormatting>
  <conditionalFormatting sqref="C203:F209 G203 H203:P209 J210:J387">
    <cfRule type="containsText" dxfId="806" priority="807" operator="containsText" text="Recup">
      <formula>NOT(ISERROR(SEARCH("Recup",C203)))</formula>
    </cfRule>
  </conditionalFormatting>
  <conditionalFormatting sqref="C203:F209 G203 H203:P209 J210:J387">
    <cfRule type="containsText" dxfId="805" priority="805" operator="containsText" text="Mixte">
      <formula>NOT(ISERROR(SEARCH("Mixte",C203)))</formula>
    </cfRule>
    <cfRule type="containsText" dxfId="804" priority="806" operator="containsText" text="Maladie">
      <formula>NOT(ISERROR(SEARCH("Maladie",C203)))</formula>
    </cfRule>
  </conditionalFormatting>
  <conditionalFormatting sqref="C203:F209 H203:P209 G203 J210:J387">
    <cfRule type="containsText" dxfId="803" priority="804" operator="containsText" text="Sans solde">
      <formula>NOT(ISERROR(SEARCH("Sans solde",C203)))</formula>
    </cfRule>
  </conditionalFormatting>
  <conditionalFormatting sqref="C210:F223 G210 G217 H210:P223">
    <cfRule type="containsText" dxfId="802" priority="802" operator="containsText" text="CP">
      <formula>NOT(ISERROR(SEARCH("CP",C210)))</formula>
    </cfRule>
    <cfRule type="containsText" dxfId="801" priority="803" operator="containsText" text="NORMAL">
      <formula>NOT(ISERROR(SEARCH("NORMAL",C210)))</formula>
    </cfRule>
  </conditionalFormatting>
  <conditionalFormatting sqref="C210:F223 G210 G217 H210:P223">
    <cfRule type="containsText" dxfId="800" priority="801" operator="containsText" text="Recup">
      <formula>NOT(ISERROR(SEARCH("Recup",C210)))</formula>
    </cfRule>
  </conditionalFormatting>
  <conditionalFormatting sqref="C210:F223 G210 G217 H210:P223">
    <cfRule type="containsText" dxfId="799" priority="799" operator="containsText" text="Mixte">
      <formula>NOT(ISERROR(SEARCH("Mixte",C210)))</formula>
    </cfRule>
    <cfRule type="containsText" dxfId="798" priority="800" operator="containsText" text="Maladie">
      <formula>NOT(ISERROR(SEARCH("Maladie",C210)))</formula>
    </cfRule>
  </conditionalFormatting>
  <conditionalFormatting sqref="C210:F223 H210:P223 G210 G217">
    <cfRule type="containsText" dxfId="797" priority="798" operator="containsText" text="Sans solde">
      <formula>NOT(ISERROR(SEARCH("Sans solde",C210)))</formula>
    </cfRule>
  </conditionalFormatting>
  <conditionalFormatting sqref="C224:F230 G224 H224:P230">
    <cfRule type="containsText" dxfId="796" priority="796" operator="containsText" text="CP">
      <formula>NOT(ISERROR(SEARCH("CP",C224)))</formula>
    </cfRule>
    <cfRule type="containsText" dxfId="795" priority="797" operator="containsText" text="NORMAL">
      <formula>NOT(ISERROR(SEARCH("NORMAL",C224)))</formula>
    </cfRule>
  </conditionalFormatting>
  <conditionalFormatting sqref="C224:F230 G224 H224:P230">
    <cfRule type="containsText" dxfId="794" priority="795" operator="containsText" text="Recup">
      <formula>NOT(ISERROR(SEARCH("Recup",C224)))</formula>
    </cfRule>
  </conditionalFormatting>
  <conditionalFormatting sqref="C224:F230 G224 H224:P230">
    <cfRule type="containsText" dxfId="793" priority="793" operator="containsText" text="Mixte">
      <formula>NOT(ISERROR(SEARCH("Mixte",C224)))</formula>
    </cfRule>
    <cfRule type="containsText" dxfId="792" priority="794" operator="containsText" text="Maladie">
      <formula>NOT(ISERROR(SEARCH("Maladie",C224)))</formula>
    </cfRule>
  </conditionalFormatting>
  <conditionalFormatting sqref="C224:F230 H224:P230 G224">
    <cfRule type="containsText" dxfId="791" priority="792" operator="containsText" text="Sans solde">
      <formula>NOT(ISERROR(SEARCH("Sans solde",C224)))</formula>
    </cfRule>
  </conditionalFormatting>
  <conditionalFormatting sqref="C231:F237 G231 H231:P237">
    <cfRule type="containsText" dxfId="790" priority="790" operator="containsText" text="CP">
      <formula>NOT(ISERROR(SEARCH("CP",C231)))</formula>
    </cfRule>
    <cfRule type="containsText" dxfId="789" priority="791" operator="containsText" text="NORMAL">
      <formula>NOT(ISERROR(SEARCH("NORMAL",C231)))</formula>
    </cfRule>
  </conditionalFormatting>
  <conditionalFormatting sqref="C231:F237 G231 H231:P237">
    <cfRule type="containsText" dxfId="788" priority="789" operator="containsText" text="Recup">
      <formula>NOT(ISERROR(SEARCH("Recup",C231)))</formula>
    </cfRule>
  </conditionalFormatting>
  <conditionalFormatting sqref="C231:F237 G231 H231:P237">
    <cfRule type="containsText" dxfId="787" priority="787" operator="containsText" text="Mixte">
      <formula>NOT(ISERROR(SEARCH("Mixte",C231)))</formula>
    </cfRule>
    <cfRule type="containsText" dxfId="786" priority="788" operator="containsText" text="Maladie">
      <formula>NOT(ISERROR(SEARCH("Maladie",C231)))</formula>
    </cfRule>
  </conditionalFormatting>
  <conditionalFormatting sqref="C231:F237 H231:P237 G231">
    <cfRule type="containsText" dxfId="785" priority="786" operator="containsText" text="Sans solde">
      <formula>NOT(ISERROR(SEARCH("Sans solde",C231)))</formula>
    </cfRule>
  </conditionalFormatting>
  <conditionalFormatting sqref="C238:F244 G238 H238:P244">
    <cfRule type="containsText" dxfId="784" priority="784" operator="containsText" text="CP">
      <formula>NOT(ISERROR(SEARCH("CP",C238)))</formula>
    </cfRule>
    <cfRule type="containsText" dxfId="783" priority="785" operator="containsText" text="NORMAL">
      <formula>NOT(ISERROR(SEARCH("NORMAL",C238)))</formula>
    </cfRule>
  </conditionalFormatting>
  <conditionalFormatting sqref="C238:F244 G238 H238:P244">
    <cfRule type="containsText" dxfId="782" priority="783" operator="containsText" text="Recup">
      <formula>NOT(ISERROR(SEARCH("Recup",C238)))</formula>
    </cfRule>
  </conditionalFormatting>
  <conditionalFormatting sqref="C238:F244 G238 H238:P244">
    <cfRule type="containsText" dxfId="781" priority="781" operator="containsText" text="Mixte">
      <formula>NOT(ISERROR(SEARCH("Mixte",C238)))</formula>
    </cfRule>
    <cfRule type="containsText" dxfId="780" priority="782" operator="containsText" text="Maladie">
      <formula>NOT(ISERROR(SEARCH("Maladie",C238)))</formula>
    </cfRule>
  </conditionalFormatting>
  <conditionalFormatting sqref="C238:F244 H238:P244 G238">
    <cfRule type="containsText" dxfId="779" priority="780" operator="containsText" text="Sans solde">
      <formula>NOT(ISERROR(SEARCH("Sans solde",C238)))</formula>
    </cfRule>
  </conditionalFormatting>
  <conditionalFormatting sqref="C245:F251 G245 H245:P251">
    <cfRule type="containsText" dxfId="778" priority="778" operator="containsText" text="CP">
      <formula>NOT(ISERROR(SEARCH("CP",C245)))</formula>
    </cfRule>
    <cfRule type="containsText" dxfId="777" priority="779" operator="containsText" text="NORMAL">
      <formula>NOT(ISERROR(SEARCH("NORMAL",C245)))</formula>
    </cfRule>
  </conditionalFormatting>
  <conditionalFormatting sqref="C245:F251 G245 H245:P251">
    <cfRule type="containsText" dxfId="776" priority="777" operator="containsText" text="Recup">
      <formula>NOT(ISERROR(SEARCH("Recup",C245)))</formula>
    </cfRule>
  </conditionalFormatting>
  <conditionalFormatting sqref="C245:F251 G245 H245:P251">
    <cfRule type="containsText" dxfId="775" priority="775" operator="containsText" text="Mixte">
      <formula>NOT(ISERROR(SEARCH("Mixte",C245)))</formula>
    </cfRule>
    <cfRule type="containsText" dxfId="774" priority="776" operator="containsText" text="Maladie">
      <formula>NOT(ISERROR(SEARCH("Maladie",C245)))</formula>
    </cfRule>
  </conditionalFormatting>
  <conditionalFormatting sqref="C245:F251 H245:P251 G245">
    <cfRule type="containsText" dxfId="773" priority="774" operator="containsText" text="Sans solde">
      <formula>NOT(ISERROR(SEARCH("Sans solde",C245)))</formula>
    </cfRule>
  </conditionalFormatting>
  <conditionalFormatting sqref="C252:F265 G252 G259 H252:P265">
    <cfRule type="containsText" dxfId="772" priority="772" operator="containsText" text="CP">
      <formula>NOT(ISERROR(SEARCH("CP",C252)))</formula>
    </cfRule>
    <cfRule type="containsText" dxfId="771" priority="773" operator="containsText" text="NORMAL">
      <formula>NOT(ISERROR(SEARCH("NORMAL",C252)))</formula>
    </cfRule>
  </conditionalFormatting>
  <conditionalFormatting sqref="C252:F265 G252 G259 H252:P265">
    <cfRule type="containsText" dxfId="770" priority="771" operator="containsText" text="Recup">
      <formula>NOT(ISERROR(SEARCH("Recup",C252)))</formula>
    </cfRule>
  </conditionalFormatting>
  <conditionalFormatting sqref="C252:F265 G252 G259 H252:P265">
    <cfRule type="containsText" dxfId="769" priority="769" operator="containsText" text="Mixte">
      <formula>NOT(ISERROR(SEARCH("Mixte",C252)))</formula>
    </cfRule>
    <cfRule type="containsText" dxfId="768" priority="770" operator="containsText" text="Maladie">
      <formula>NOT(ISERROR(SEARCH("Maladie",C252)))</formula>
    </cfRule>
  </conditionalFormatting>
  <conditionalFormatting sqref="C252:F265 H252:P265 G252 G259">
    <cfRule type="containsText" dxfId="767" priority="768" operator="containsText" text="Sans solde">
      <formula>NOT(ISERROR(SEARCH("Sans solde",C252)))</formula>
    </cfRule>
  </conditionalFormatting>
  <conditionalFormatting sqref="C266:F272 G266 H266:P272">
    <cfRule type="containsText" dxfId="766" priority="766" operator="containsText" text="CP">
      <formula>NOT(ISERROR(SEARCH("CP",C266)))</formula>
    </cfRule>
    <cfRule type="containsText" dxfId="765" priority="767" operator="containsText" text="NORMAL">
      <formula>NOT(ISERROR(SEARCH("NORMAL",C266)))</formula>
    </cfRule>
  </conditionalFormatting>
  <conditionalFormatting sqref="C266:F272 G266 H266:P272">
    <cfRule type="containsText" dxfId="764" priority="765" operator="containsText" text="Recup">
      <formula>NOT(ISERROR(SEARCH("Recup",C266)))</formula>
    </cfRule>
  </conditionalFormatting>
  <conditionalFormatting sqref="C266:F272 G266 H266:P272">
    <cfRule type="containsText" dxfId="763" priority="763" operator="containsText" text="Mixte">
      <formula>NOT(ISERROR(SEARCH("Mixte",C266)))</formula>
    </cfRule>
    <cfRule type="containsText" dxfId="762" priority="764" operator="containsText" text="Maladie">
      <formula>NOT(ISERROR(SEARCH("Maladie",C266)))</formula>
    </cfRule>
  </conditionalFormatting>
  <conditionalFormatting sqref="C266:F272 H266:P272 G266">
    <cfRule type="containsText" dxfId="761" priority="762" operator="containsText" text="Sans solde">
      <formula>NOT(ISERROR(SEARCH("Sans solde",C266)))</formula>
    </cfRule>
  </conditionalFormatting>
  <conditionalFormatting sqref="C273:F279 G273 H273:P279">
    <cfRule type="containsText" dxfId="760" priority="760" operator="containsText" text="CP">
      <formula>NOT(ISERROR(SEARCH("CP",C273)))</formula>
    </cfRule>
    <cfRule type="containsText" dxfId="759" priority="761" operator="containsText" text="NORMAL">
      <formula>NOT(ISERROR(SEARCH("NORMAL",C273)))</formula>
    </cfRule>
  </conditionalFormatting>
  <conditionalFormatting sqref="C273:F279 G273 H273:P279">
    <cfRule type="containsText" dxfId="758" priority="759" operator="containsText" text="Recup">
      <formula>NOT(ISERROR(SEARCH("Recup",C273)))</formula>
    </cfRule>
  </conditionalFormatting>
  <conditionalFormatting sqref="C273:F279 G273 H273:P279">
    <cfRule type="containsText" dxfId="757" priority="757" operator="containsText" text="Mixte">
      <formula>NOT(ISERROR(SEARCH("Mixte",C273)))</formula>
    </cfRule>
    <cfRule type="containsText" dxfId="756" priority="758" operator="containsText" text="Maladie">
      <formula>NOT(ISERROR(SEARCH("Maladie",C273)))</formula>
    </cfRule>
  </conditionalFormatting>
  <conditionalFormatting sqref="C273:F279 H273:P279 G273">
    <cfRule type="containsText" dxfId="755" priority="756" operator="containsText" text="Sans solde">
      <formula>NOT(ISERROR(SEARCH("Sans solde",C273)))</formula>
    </cfRule>
  </conditionalFormatting>
  <conditionalFormatting sqref="G280 H280:P286 C280:F286">
    <cfRule type="containsText" dxfId="754" priority="754" operator="containsText" text="CP">
      <formula>NOT(ISERROR(SEARCH("CP",C280)))</formula>
    </cfRule>
    <cfRule type="containsText" dxfId="753" priority="755" operator="containsText" text="NORMAL">
      <formula>NOT(ISERROR(SEARCH("NORMAL",C280)))</formula>
    </cfRule>
  </conditionalFormatting>
  <conditionalFormatting sqref="G280 H280:P286 C280:F286">
    <cfRule type="containsText" dxfId="752" priority="753" operator="containsText" text="Recup">
      <formula>NOT(ISERROR(SEARCH("Recup",C280)))</formula>
    </cfRule>
  </conditionalFormatting>
  <conditionalFormatting sqref="G280 H280:P286 C280:F286">
    <cfRule type="containsText" dxfId="751" priority="751" operator="containsText" text="Mixte">
      <formula>NOT(ISERROR(SEARCH("Mixte",C280)))</formula>
    </cfRule>
    <cfRule type="containsText" dxfId="750" priority="752" operator="containsText" text="Maladie">
      <formula>NOT(ISERROR(SEARCH("Maladie",C280)))</formula>
    </cfRule>
  </conditionalFormatting>
  <conditionalFormatting sqref="H280:P286 G280 C280:F286">
    <cfRule type="containsText" dxfId="749" priority="750" operator="containsText" text="Sans solde">
      <formula>NOT(ISERROR(SEARCH("Sans solde",C280)))</formula>
    </cfRule>
  </conditionalFormatting>
  <conditionalFormatting sqref="C287:F293 G287 H287:P293">
    <cfRule type="containsText" dxfId="748" priority="748" operator="containsText" text="CP">
      <formula>NOT(ISERROR(SEARCH("CP",C287)))</formula>
    </cfRule>
    <cfRule type="containsText" dxfId="747" priority="749" operator="containsText" text="NORMAL">
      <formula>NOT(ISERROR(SEARCH("NORMAL",C287)))</formula>
    </cfRule>
  </conditionalFormatting>
  <conditionalFormatting sqref="C287:F293 G287 H287:P293">
    <cfRule type="containsText" dxfId="746" priority="747" operator="containsText" text="Recup">
      <formula>NOT(ISERROR(SEARCH("Recup",C287)))</formula>
    </cfRule>
  </conditionalFormatting>
  <conditionalFormatting sqref="C287:F293 G287 H287:P293">
    <cfRule type="containsText" dxfId="745" priority="745" operator="containsText" text="Mixte">
      <formula>NOT(ISERROR(SEARCH("Mixte",C287)))</formula>
    </cfRule>
    <cfRule type="containsText" dxfId="744" priority="746" operator="containsText" text="Maladie">
      <formula>NOT(ISERROR(SEARCH("Maladie",C287)))</formula>
    </cfRule>
  </conditionalFormatting>
  <conditionalFormatting sqref="C287:F293 H287:P293 G287">
    <cfRule type="containsText" dxfId="743" priority="744" operator="containsText" text="Sans solde">
      <formula>NOT(ISERROR(SEARCH("Sans solde",C287)))</formula>
    </cfRule>
  </conditionalFormatting>
  <conditionalFormatting sqref="C294:F307 G294 G301 H294:P307">
    <cfRule type="containsText" dxfId="742" priority="742" operator="containsText" text="CP">
      <formula>NOT(ISERROR(SEARCH("CP",C294)))</formula>
    </cfRule>
    <cfRule type="containsText" dxfId="741" priority="743" operator="containsText" text="NORMAL">
      <formula>NOT(ISERROR(SEARCH("NORMAL",C294)))</formula>
    </cfRule>
  </conditionalFormatting>
  <conditionalFormatting sqref="C294:F307 G294 G301 H294:P307">
    <cfRule type="containsText" dxfId="740" priority="741" operator="containsText" text="Recup">
      <formula>NOT(ISERROR(SEARCH("Recup",C294)))</formula>
    </cfRule>
  </conditionalFormatting>
  <conditionalFormatting sqref="C294:F307 G294 G301 H294:P307">
    <cfRule type="containsText" dxfId="739" priority="739" operator="containsText" text="Mixte">
      <formula>NOT(ISERROR(SEARCH("Mixte",C294)))</formula>
    </cfRule>
    <cfRule type="containsText" dxfId="738" priority="740" operator="containsText" text="Maladie">
      <formula>NOT(ISERROR(SEARCH("Maladie",C294)))</formula>
    </cfRule>
  </conditionalFormatting>
  <conditionalFormatting sqref="C294:F307 H294:P307 G294 G301">
    <cfRule type="containsText" dxfId="737" priority="738" operator="containsText" text="Sans solde">
      <formula>NOT(ISERROR(SEARCH("Sans solde",C294)))</formula>
    </cfRule>
  </conditionalFormatting>
  <conditionalFormatting sqref="C308:F314 G308 H308:P314">
    <cfRule type="containsText" dxfId="736" priority="736" operator="containsText" text="CP">
      <formula>NOT(ISERROR(SEARCH("CP",C308)))</formula>
    </cfRule>
    <cfRule type="containsText" dxfId="735" priority="737" operator="containsText" text="NORMAL">
      <formula>NOT(ISERROR(SEARCH("NORMAL",C308)))</formula>
    </cfRule>
  </conditionalFormatting>
  <conditionalFormatting sqref="C308:F314 G308 H308:P314">
    <cfRule type="containsText" dxfId="734" priority="735" operator="containsText" text="Recup">
      <formula>NOT(ISERROR(SEARCH("Recup",C308)))</formula>
    </cfRule>
  </conditionalFormatting>
  <conditionalFormatting sqref="C308:F314 G308 H308:P314">
    <cfRule type="containsText" dxfId="733" priority="733" operator="containsText" text="Mixte">
      <formula>NOT(ISERROR(SEARCH("Mixte",C308)))</formula>
    </cfRule>
    <cfRule type="containsText" dxfId="732" priority="734" operator="containsText" text="Maladie">
      <formula>NOT(ISERROR(SEARCH("Maladie",C308)))</formula>
    </cfRule>
  </conditionalFormatting>
  <conditionalFormatting sqref="C308:F314 H308:P314 G308">
    <cfRule type="containsText" dxfId="731" priority="732" operator="containsText" text="Sans solde">
      <formula>NOT(ISERROR(SEARCH("Sans solde",C308)))</formula>
    </cfRule>
  </conditionalFormatting>
  <conditionalFormatting sqref="C315:F321 G315 H315:P321">
    <cfRule type="containsText" dxfId="730" priority="730" operator="containsText" text="CP">
      <formula>NOT(ISERROR(SEARCH("CP",C315)))</formula>
    </cfRule>
    <cfRule type="containsText" dxfId="729" priority="731" operator="containsText" text="NORMAL">
      <formula>NOT(ISERROR(SEARCH("NORMAL",C315)))</formula>
    </cfRule>
  </conditionalFormatting>
  <conditionalFormatting sqref="C315:F321 G315 H315:P321">
    <cfRule type="containsText" dxfId="728" priority="729" operator="containsText" text="Recup">
      <formula>NOT(ISERROR(SEARCH("Recup",C315)))</formula>
    </cfRule>
  </conditionalFormatting>
  <conditionalFormatting sqref="C315:F321 G315 H315:P321">
    <cfRule type="containsText" dxfId="727" priority="727" operator="containsText" text="Mixte">
      <formula>NOT(ISERROR(SEARCH("Mixte",C315)))</formula>
    </cfRule>
    <cfRule type="containsText" dxfId="726" priority="728" operator="containsText" text="Maladie">
      <formula>NOT(ISERROR(SEARCH("Maladie",C315)))</formula>
    </cfRule>
  </conditionalFormatting>
  <conditionalFormatting sqref="C315:F321 H315:P321 G315">
    <cfRule type="containsText" dxfId="725" priority="726" operator="containsText" text="Sans solde">
      <formula>NOT(ISERROR(SEARCH("Sans solde",C315)))</formula>
    </cfRule>
  </conditionalFormatting>
  <conditionalFormatting sqref="C322:F328 G322 H322:P328">
    <cfRule type="containsText" dxfId="724" priority="724" operator="containsText" text="CP">
      <formula>NOT(ISERROR(SEARCH("CP",C322)))</formula>
    </cfRule>
    <cfRule type="containsText" dxfId="723" priority="725" operator="containsText" text="NORMAL">
      <formula>NOT(ISERROR(SEARCH("NORMAL",C322)))</formula>
    </cfRule>
  </conditionalFormatting>
  <conditionalFormatting sqref="C322:F328 G322 H322:P328">
    <cfRule type="containsText" dxfId="722" priority="723" operator="containsText" text="Recup">
      <formula>NOT(ISERROR(SEARCH("Recup",C322)))</formula>
    </cfRule>
  </conditionalFormatting>
  <conditionalFormatting sqref="C322:F328 G322 H322:P328">
    <cfRule type="containsText" dxfId="721" priority="721" operator="containsText" text="Mixte">
      <formula>NOT(ISERROR(SEARCH("Mixte",C322)))</formula>
    </cfRule>
    <cfRule type="containsText" dxfId="720" priority="722" operator="containsText" text="Maladie">
      <formula>NOT(ISERROR(SEARCH("Maladie",C322)))</formula>
    </cfRule>
  </conditionalFormatting>
  <conditionalFormatting sqref="C322:F328 H322:P328 G322">
    <cfRule type="containsText" dxfId="719" priority="720" operator="containsText" text="Sans solde">
      <formula>NOT(ISERROR(SEARCH("Sans solde",C322)))</formula>
    </cfRule>
  </conditionalFormatting>
  <conditionalFormatting sqref="C329:F335 G329 H329:P335">
    <cfRule type="containsText" dxfId="718" priority="718" operator="containsText" text="CP">
      <formula>NOT(ISERROR(SEARCH("CP",C329)))</formula>
    </cfRule>
    <cfRule type="containsText" dxfId="717" priority="719" operator="containsText" text="NORMAL">
      <formula>NOT(ISERROR(SEARCH("NORMAL",C329)))</formula>
    </cfRule>
  </conditionalFormatting>
  <conditionalFormatting sqref="C329:F335 G329 H329:P335">
    <cfRule type="containsText" dxfId="716" priority="717" operator="containsText" text="Recup">
      <formula>NOT(ISERROR(SEARCH("Recup",C329)))</formula>
    </cfRule>
  </conditionalFormatting>
  <conditionalFormatting sqref="C329:F335 G329 H329:P335">
    <cfRule type="containsText" dxfId="715" priority="715" operator="containsText" text="Mixte">
      <formula>NOT(ISERROR(SEARCH("Mixte",C329)))</formula>
    </cfRule>
    <cfRule type="containsText" dxfId="714" priority="716" operator="containsText" text="Maladie">
      <formula>NOT(ISERROR(SEARCH("Maladie",C329)))</formula>
    </cfRule>
  </conditionalFormatting>
  <conditionalFormatting sqref="C329:F335 H329:P335 G329">
    <cfRule type="containsText" dxfId="713" priority="714" operator="containsText" text="Sans solde">
      <formula>NOT(ISERROR(SEARCH("Sans solde",C329)))</formula>
    </cfRule>
  </conditionalFormatting>
  <conditionalFormatting sqref="C336:F349 G336 G343 H336:P349">
    <cfRule type="containsText" dxfId="712" priority="712" operator="containsText" text="CP">
      <formula>NOT(ISERROR(SEARCH("CP",C336)))</formula>
    </cfRule>
    <cfRule type="containsText" dxfId="711" priority="713" operator="containsText" text="NORMAL">
      <formula>NOT(ISERROR(SEARCH("NORMAL",C336)))</formula>
    </cfRule>
  </conditionalFormatting>
  <conditionalFormatting sqref="C336:F349 G336 G343 H336:P349">
    <cfRule type="containsText" dxfId="710" priority="711" operator="containsText" text="Recup">
      <formula>NOT(ISERROR(SEARCH("Recup",C336)))</formula>
    </cfRule>
  </conditionalFormatting>
  <conditionalFormatting sqref="C336:F349 G336 G343 H336:P349">
    <cfRule type="containsText" dxfId="709" priority="709" operator="containsText" text="Mixte">
      <formula>NOT(ISERROR(SEARCH("Mixte",C336)))</formula>
    </cfRule>
    <cfRule type="containsText" dxfId="708" priority="710" operator="containsText" text="Maladie">
      <formula>NOT(ISERROR(SEARCH("Maladie",C336)))</formula>
    </cfRule>
  </conditionalFormatting>
  <conditionalFormatting sqref="C336:F349 H336:P349 G336 G343">
    <cfRule type="containsText" dxfId="707" priority="708" operator="containsText" text="Sans solde">
      <formula>NOT(ISERROR(SEARCH("Sans solde",C336)))</formula>
    </cfRule>
  </conditionalFormatting>
  <conditionalFormatting sqref="C350:F356 G350 H350:P356">
    <cfRule type="containsText" dxfId="706" priority="706" operator="containsText" text="CP">
      <formula>NOT(ISERROR(SEARCH("CP",C350)))</formula>
    </cfRule>
    <cfRule type="containsText" dxfId="705" priority="707" operator="containsText" text="NORMAL">
      <formula>NOT(ISERROR(SEARCH("NORMAL",C350)))</formula>
    </cfRule>
  </conditionalFormatting>
  <conditionalFormatting sqref="C350:F356 G350 H350:P356">
    <cfRule type="containsText" dxfId="704" priority="705" operator="containsText" text="Recup">
      <formula>NOT(ISERROR(SEARCH("Recup",C350)))</formula>
    </cfRule>
  </conditionalFormatting>
  <conditionalFormatting sqref="C350:F356 G350 H350:P356">
    <cfRule type="containsText" dxfId="703" priority="703" operator="containsText" text="Mixte">
      <formula>NOT(ISERROR(SEARCH("Mixte",C350)))</formula>
    </cfRule>
    <cfRule type="containsText" dxfId="702" priority="704" operator="containsText" text="Maladie">
      <formula>NOT(ISERROR(SEARCH("Maladie",C350)))</formula>
    </cfRule>
  </conditionalFormatting>
  <conditionalFormatting sqref="C350:F356 H350:P356 G350">
    <cfRule type="containsText" dxfId="701" priority="702" operator="containsText" text="Sans solde">
      <formula>NOT(ISERROR(SEARCH("Sans solde",C350)))</formula>
    </cfRule>
  </conditionalFormatting>
  <conditionalFormatting sqref="C357:F363 G357 H357:P363">
    <cfRule type="containsText" dxfId="700" priority="700" operator="containsText" text="CP">
      <formula>NOT(ISERROR(SEARCH("CP",C357)))</formula>
    </cfRule>
    <cfRule type="containsText" dxfId="699" priority="701" operator="containsText" text="NORMAL">
      <formula>NOT(ISERROR(SEARCH("NORMAL",C357)))</formula>
    </cfRule>
  </conditionalFormatting>
  <conditionalFormatting sqref="C357:F363 G357 H357:P363">
    <cfRule type="containsText" dxfId="698" priority="699" operator="containsText" text="Recup">
      <formula>NOT(ISERROR(SEARCH("Recup",C357)))</formula>
    </cfRule>
  </conditionalFormatting>
  <conditionalFormatting sqref="C357:F363 G357 H357:P363">
    <cfRule type="containsText" dxfId="697" priority="697" operator="containsText" text="Mixte">
      <formula>NOT(ISERROR(SEARCH("Mixte",C357)))</formula>
    </cfRule>
    <cfRule type="containsText" dxfId="696" priority="698" operator="containsText" text="Maladie">
      <formula>NOT(ISERROR(SEARCH("Maladie",C357)))</formula>
    </cfRule>
  </conditionalFormatting>
  <conditionalFormatting sqref="C357:F363 H357:P363 G357">
    <cfRule type="containsText" dxfId="695" priority="696" operator="containsText" text="Sans solde">
      <formula>NOT(ISERROR(SEARCH("Sans solde",C357)))</formula>
    </cfRule>
  </conditionalFormatting>
  <conditionalFormatting sqref="C364:F370 G364 H364:P370">
    <cfRule type="containsText" dxfId="694" priority="694" operator="containsText" text="CP">
      <formula>NOT(ISERROR(SEARCH("CP",C364)))</formula>
    </cfRule>
    <cfRule type="containsText" dxfId="693" priority="695" operator="containsText" text="NORMAL">
      <formula>NOT(ISERROR(SEARCH("NORMAL",C364)))</formula>
    </cfRule>
  </conditionalFormatting>
  <conditionalFormatting sqref="C364:F370 G364 H364:P370">
    <cfRule type="containsText" dxfId="692" priority="693" operator="containsText" text="Recup">
      <formula>NOT(ISERROR(SEARCH("Recup",C364)))</formula>
    </cfRule>
  </conditionalFormatting>
  <conditionalFormatting sqref="C364:F370 G364 H364:P370">
    <cfRule type="containsText" dxfId="691" priority="691" operator="containsText" text="Mixte">
      <formula>NOT(ISERROR(SEARCH("Mixte",C364)))</formula>
    </cfRule>
    <cfRule type="containsText" dxfId="690" priority="692" operator="containsText" text="Maladie">
      <formula>NOT(ISERROR(SEARCH("Maladie",C364)))</formula>
    </cfRule>
  </conditionalFormatting>
  <conditionalFormatting sqref="C364:F370 H364:P370 G364">
    <cfRule type="containsText" dxfId="689" priority="690" operator="containsText" text="Sans solde">
      <formula>NOT(ISERROR(SEARCH("Sans solde",C364)))</formula>
    </cfRule>
  </conditionalFormatting>
  <conditionalFormatting sqref="C371:F377 G371 H371:P377">
    <cfRule type="containsText" dxfId="688" priority="688" operator="containsText" text="CP">
      <formula>NOT(ISERROR(SEARCH("CP",C371)))</formula>
    </cfRule>
    <cfRule type="containsText" dxfId="687" priority="689" operator="containsText" text="NORMAL">
      <formula>NOT(ISERROR(SEARCH("NORMAL",C371)))</formula>
    </cfRule>
  </conditionalFormatting>
  <conditionalFormatting sqref="C371:F377 G371 H371:P377">
    <cfRule type="containsText" dxfId="686" priority="687" operator="containsText" text="Recup">
      <formula>NOT(ISERROR(SEARCH("Recup",C371)))</formula>
    </cfRule>
  </conditionalFormatting>
  <conditionalFormatting sqref="C371:F377 G371 H371:P377">
    <cfRule type="containsText" dxfId="685" priority="685" operator="containsText" text="Mixte">
      <formula>NOT(ISERROR(SEARCH("Mixte",C371)))</formula>
    </cfRule>
    <cfRule type="containsText" dxfId="684" priority="686" operator="containsText" text="Maladie">
      <formula>NOT(ISERROR(SEARCH("Maladie",C371)))</formula>
    </cfRule>
  </conditionalFormatting>
  <conditionalFormatting sqref="C371:F377 H371:P377 G371">
    <cfRule type="containsText" dxfId="683" priority="684" operator="containsText" text="Sans solde">
      <formula>NOT(ISERROR(SEARCH("Sans solde",C371)))</formula>
    </cfRule>
  </conditionalFormatting>
  <conditionalFormatting sqref="C378:F384 G378 H378:P384">
    <cfRule type="containsText" dxfId="682" priority="682" operator="containsText" text="CP">
      <formula>NOT(ISERROR(SEARCH("CP",C378)))</formula>
    </cfRule>
    <cfRule type="containsText" dxfId="681" priority="683" operator="containsText" text="NORMAL">
      <formula>NOT(ISERROR(SEARCH("NORMAL",C378)))</formula>
    </cfRule>
  </conditionalFormatting>
  <conditionalFormatting sqref="C378:F384 G378 H378:P384">
    <cfRule type="containsText" dxfId="680" priority="681" operator="containsText" text="Recup">
      <formula>NOT(ISERROR(SEARCH("Recup",C378)))</formula>
    </cfRule>
  </conditionalFormatting>
  <conditionalFormatting sqref="C378:F384 G378 H378:P384">
    <cfRule type="containsText" dxfId="679" priority="679" operator="containsText" text="Mixte">
      <formula>NOT(ISERROR(SEARCH("Mixte",C378)))</formula>
    </cfRule>
    <cfRule type="containsText" dxfId="678" priority="680" operator="containsText" text="Maladie">
      <formula>NOT(ISERROR(SEARCH("Maladie",C378)))</formula>
    </cfRule>
  </conditionalFormatting>
  <conditionalFormatting sqref="C378:F384 H378:P384 G378">
    <cfRule type="containsText" dxfId="677" priority="678" operator="containsText" text="Sans solde">
      <formula>NOT(ISERROR(SEARCH("Sans solde",C378)))</formula>
    </cfRule>
  </conditionalFormatting>
  <conditionalFormatting sqref="C385:F387 G385 H385:P387">
    <cfRule type="containsText" dxfId="676" priority="676" operator="containsText" text="CP">
      <formula>NOT(ISERROR(SEARCH("CP",C385)))</formula>
    </cfRule>
    <cfRule type="containsText" dxfId="675" priority="677" operator="containsText" text="NORMAL">
      <formula>NOT(ISERROR(SEARCH("NORMAL",C385)))</formula>
    </cfRule>
  </conditionalFormatting>
  <conditionalFormatting sqref="C385:F387 G385 H385:P387">
    <cfRule type="containsText" dxfId="674" priority="675" operator="containsText" text="Recup">
      <formula>NOT(ISERROR(SEARCH("Recup",C385)))</formula>
    </cfRule>
  </conditionalFormatting>
  <conditionalFormatting sqref="C385:F387 G385 H385:P387">
    <cfRule type="containsText" dxfId="673" priority="673" operator="containsText" text="Mixte">
      <formula>NOT(ISERROR(SEARCH("Mixte",C385)))</formula>
    </cfRule>
    <cfRule type="containsText" dxfId="672" priority="674" operator="containsText" text="Maladie">
      <formula>NOT(ISERROR(SEARCH("Maladie",C385)))</formula>
    </cfRule>
  </conditionalFormatting>
  <conditionalFormatting sqref="C385:F387 H385:P387 G385">
    <cfRule type="containsText" dxfId="671" priority="672" operator="containsText" text="Sans solde">
      <formula>NOT(ISERROR(SEARCH("Sans solde",C385)))</formula>
    </cfRule>
  </conditionalFormatting>
  <conditionalFormatting sqref="C84:F88">
    <cfRule type="containsText" dxfId="670" priority="670" operator="containsText" text="CP">
      <formula>NOT(ISERROR(SEARCH("CP",C84)))</formula>
    </cfRule>
    <cfRule type="containsText" dxfId="669" priority="671" operator="containsText" text="NORMAL">
      <formula>NOT(ISERROR(SEARCH("NORMAL",C84)))</formula>
    </cfRule>
  </conditionalFormatting>
  <conditionalFormatting sqref="C84:F88">
    <cfRule type="containsText" dxfId="668" priority="669" operator="containsText" text="Recup">
      <formula>NOT(ISERROR(SEARCH("Recup",C84)))</formula>
    </cfRule>
  </conditionalFormatting>
  <conditionalFormatting sqref="C84:F88">
    <cfRule type="containsText" dxfId="667" priority="667" operator="containsText" text="Mixte">
      <formula>NOT(ISERROR(SEARCH("Mixte",C84)))</formula>
    </cfRule>
    <cfRule type="containsText" dxfId="666" priority="668" operator="containsText" text="Maladie">
      <formula>NOT(ISERROR(SEARCH("Maladie",C84)))</formula>
    </cfRule>
  </conditionalFormatting>
  <conditionalFormatting sqref="C84:F88">
    <cfRule type="containsText" dxfId="665" priority="666" operator="containsText" text="Sans solde">
      <formula>NOT(ISERROR(SEARCH("Sans solde",C84)))</formula>
    </cfRule>
  </conditionalFormatting>
  <conditionalFormatting sqref="C336:F340">
    <cfRule type="containsText" dxfId="664" priority="664" operator="containsText" text="CP">
      <formula>NOT(ISERROR(SEARCH("CP",C336)))</formula>
    </cfRule>
    <cfRule type="containsText" dxfId="663" priority="665" operator="containsText" text="NORMAL">
      <formula>NOT(ISERROR(SEARCH("NORMAL",C336)))</formula>
    </cfRule>
  </conditionalFormatting>
  <conditionalFormatting sqref="C336:F340">
    <cfRule type="containsText" dxfId="662" priority="663" operator="containsText" text="Recup">
      <formula>NOT(ISERROR(SEARCH("Recup",C336)))</formula>
    </cfRule>
  </conditionalFormatting>
  <conditionalFormatting sqref="C336:F340">
    <cfRule type="containsText" dxfId="661" priority="661" operator="containsText" text="Mixte">
      <formula>NOT(ISERROR(SEARCH("Mixte",C336)))</formula>
    </cfRule>
    <cfRule type="containsText" dxfId="660" priority="662" operator="containsText" text="Maladie">
      <formula>NOT(ISERROR(SEARCH("Maladie",C336)))</formula>
    </cfRule>
  </conditionalFormatting>
  <conditionalFormatting sqref="C336:F340">
    <cfRule type="containsText" dxfId="659" priority="660" operator="containsText" text="Sans solde">
      <formula>NOT(ISERROR(SEARCH("Sans solde",C336)))</formula>
    </cfRule>
  </conditionalFormatting>
  <conditionalFormatting sqref="C294:F298">
    <cfRule type="containsText" dxfId="658" priority="658" operator="containsText" text="CP">
      <formula>NOT(ISERROR(SEARCH("CP",C294)))</formula>
    </cfRule>
    <cfRule type="containsText" dxfId="657" priority="659" operator="containsText" text="NORMAL">
      <formula>NOT(ISERROR(SEARCH("NORMAL",C294)))</formula>
    </cfRule>
  </conditionalFormatting>
  <conditionalFormatting sqref="C294:F298">
    <cfRule type="containsText" dxfId="656" priority="657" operator="containsText" text="Recup">
      <formula>NOT(ISERROR(SEARCH("Recup",C294)))</formula>
    </cfRule>
  </conditionalFormatting>
  <conditionalFormatting sqref="C294:F298">
    <cfRule type="containsText" dxfId="655" priority="655" operator="containsText" text="Mixte">
      <formula>NOT(ISERROR(SEARCH("Mixte",C294)))</formula>
    </cfRule>
    <cfRule type="containsText" dxfId="654" priority="656" operator="containsText" text="Maladie">
      <formula>NOT(ISERROR(SEARCH("Maladie",C294)))</formula>
    </cfRule>
  </conditionalFormatting>
  <conditionalFormatting sqref="C294:F298">
    <cfRule type="containsText" dxfId="653" priority="654" operator="containsText" text="Sans solde">
      <formula>NOT(ISERROR(SEARCH("Sans solde",C294)))</formula>
    </cfRule>
  </conditionalFormatting>
  <conditionalFormatting sqref="C252:F256">
    <cfRule type="containsText" dxfId="652" priority="652" operator="containsText" text="CP">
      <formula>NOT(ISERROR(SEARCH("CP",C252)))</formula>
    </cfRule>
    <cfRule type="containsText" dxfId="651" priority="653" operator="containsText" text="NORMAL">
      <formula>NOT(ISERROR(SEARCH("NORMAL",C252)))</formula>
    </cfRule>
  </conditionalFormatting>
  <conditionalFormatting sqref="C252:F256">
    <cfRule type="containsText" dxfId="650" priority="651" operator="containsText" text="Recup">
      <formula>NOT(ISERROR(SEARCH("Recup",C252)))</formula>
    </cfRule>
  </conditionalFormatting>
  <conditionalFormatting sqref="C252:F256">
    <cfRule type="containsText" dxfId="649" priority="649" operator="containsText" text="Mixte">
      <formula>NOT(ISERROR(SEARCH("Mixte",C252)))</formula>
    </cfRule>
    <cfRule type="containsText" dxfId="648" priority="650" operator="containsText" text="Maladie">
      <formula>NOT(ISERROR(SEARCH("Maladie",C252)))</formula>
    </cfRule>
  </conditionalFormatting>
  <conditionalFormatting sqref="C252:F256">
    <cfRule type="containsText" dxfId="647" priority="648" operator="containsText" text="Sans solde">
      <formula>NOT(ISERROR(SEARCH("Sans solde",C252)))</formula>
    </cfRule>
  </conditionalFormatting>
  <conditionalFormatting sqref="C210:F214">
    <cfRule type="containsText" dxfId="646" priority="646" operator="containsText" text="CP">
      <formula>NOT(ISERROR(SEARCH("CP",C210)))</formula>
    </cfRule>
    <cfRule type="containsText" dxfId="645" priority="647" operator="containsText" text="NORMAL">
      <formula>NOT(ISERROR(SEARCH("NORMAL",C210)))</formula>
    </cfRule>
  </conditionalFormatting>
  <conditionalFormatting sqref="C210:F214">
    <cfRule type="containsText" dxfId="644" priority="645" operator="containsText" text="Recup">
      <formula>NOT(ISERROR(SEARCH("Recup",C210)))</formula>
    </cfRule>
  </conditionalFormatting>
  <conditionalFormatting sqref="C210:F214">
    <cfRule type="containsText" dxfId="643" priority="643" operator="containsText" text="Mixte">
      <formula>NOT(ISERROR(SEARCH("Mixte",C210)))</formula>
    </cfRule>
    <cfRule type="containsText" dxfId="642" priority="644" operator="containsText" text="Maladie">
      <formula>NOT(ISERROR(SEARCH("Maladie",C210)))</formula>
    </cfRule>
  </conditionalFormatting>
  <conditionalFormatting sqref="C210:F214">
    <cfRule type="containsText" dxfId="641" priority="642" operator="containsText" text="Sans solde">
      <formula>NOT(ISERROR(SEARCH("Sans solde",C210)))</formula>
    </cfRule>
  </conditionalFormatting>
  <conditionalFormatting sqref="C168:F172">
    <cfRule type="containsText" dxfId="640" priority="640" operator="containsText" text="CP">
      <formula>NOT(ISERROR(SEARCH("CP",C168)))</formula>
    </cfRule>
    <cfRule type="containsText" dxfId="639" priority="641" operator="containsText" text="NORMAL">
      <formula>NOT(ISERROR(SEARCH("NORMAL",C168)))</formula>
    </cfRule>
  </conditionalFormatting>
  <conditionalFormatting sqref="C168:F172">
    <cfRule type="containsText" dxfId="638" priority="639" operator="containsText" text="Recup">
      <formula>NOT(ISERROR(SEARCH("Recup",C168)))</formula>
    </cfRule>
  </conditionalFormatting>
  <conditionalFormatting sqref="C168:F172">
    <cfRule type="containsText" dxfId="637" priority="637" operator="containsText" text="Mixte">
      <formula>NOT(ISERROR(SEARCH("Mixte",C168)))</formula>
    </cfRule>
    <cfRule type="containsText" dxfId="636" priority="638" operator="containsText" text="Maladie">
      <formula>NOT(ISERROR(SEARCH("Maladie",C168)))</formula>
    </cfRule>
  </conditionalFormatting>
  <conditionalFormatting sqref="C168:F172">
    <cfRule type="containsText" dxfId="635" priority="636" operator="containsText" text="Sans solde">
      <formula>NOT(ISERROR(SEARCH("Sans solde",C168)))</formula>
    </cfRule>
  </conditionalFormatting>
  <conditionalFormatting sqref="C126:F130">
    <cfRule type="containsText" dxfId="634" priority="634" operator="containsText" text="CP">
      <formula>NOT(ISERROR(SEARCH("CP",C126)))</formula>
    </cfRule>
    <cfRule type="containsText" dxfId="633" priority="635" operator="containsText" text="NORMAL">
      <formula>NOT(ISERROR(SEARCH("NORMAL",C126)))</formula>
    </cfRule>
  </conditionalFormatting>
  <conditionalFormatting sqref="C126:F130">
    <cfRule type="containsText" dxfId="632" priority="633" operator="containsText" text="Recup">
      <formula>NOT(ISERROR(SEARCH("Recup",C126)))</formula>
    </cfRule>
  </conditionalFormatting>
  <conditionalFormatting sqref="C126:F130">
    <cfRule type="containsText" dxfId="631" priority="631" operator="containsText" text="Mixte">
      <formula>NOT(ISERROR(SEARCH("Mixte",C126)))</formula>
    </cfRule>
    <cfRule type="containsText" dxfId="630" priority="632" operator="containsText" text="Maladie">
      <formula>NOT(ISERROR(SEARCH("Maladie",C126)))</formula>
    </cfRule>
  </conditionalFormatting>
  <conditionalFormatting sqref="C126:F130">
    <cfRule type="containsText" dxfId="629" priority="630" operator="containsText" text="Sans solde">
      <formula>NOT(ISERROR(SEARCH("Sans solde",C126)))</formula>
    </cfRule>
  </conditionalFormatting>
  <conditionalFormatting sqref="C35:F39">
    <cfRule type="containsText" dxfId="628" priority="628" operator="containsText" text="CP">
      <formula>NOT(ISERROR(SEARCH("CP",C35)))</formula>
    </cfRule>
    <cfRule type="containsText" dxfId="627" priority="629" operator="containsText" text="NORMAL">
      <formula>NOT(ISERROR(SEARCH("NORMAL",C35)))</formula>
    </cfRule>
  </conditionalFormatting>
  <conditionalFormatting sqref="C35:F39">
    <cfRule type="containsText" dxfId="626" priority="627" operator="containsText" text="Recup">
      <formula>NOT(ISERROR(SEARCH("Recup",C35)))</formula>
    </cfRule>
  </conditionalFormatting>
  <conditionalFormatting sqref="C35:F39">
    <cfRule type="containsText" dxfId="625" priority="625" operator="containsText" text="Mixte">
      <formula>NOT(ISERROR(SEARCH("Mixte",C35)))</formula>
    </cfRule>
    <cfRule type="containsText" dxfId="624" priority="626" operator="containsText" text="Maladie">
      <formula>NOT(ISERROR(SEARCH("Maladie",C35)))</formula>
    </cfRule>
  </conditionalFormatting>
  <conditionalFormatting sqref="C35:F39">
    <cfRule type="containsText" dxfId="623" priority="624" operator="containsText" text="Sans solde">
      <formula>NOT(ISERROR(SEARCH("Sans solde",C35)))</formula>
    </cfRule>
  </conditionalFormatting>
  <conditionalFormatting sqref="C28:F32">
    <cfRule type="containsText" dxfId="622" priority="622" operator="containsText" text="CP">
      <formula>NOT(ISERROR(SEARCH("CP",C28)))</formula>
    </cfRule>
    <cfRule type="containsText" dxfId="621" priority="623" operator="containsText" text="NORMAL">
      <formula>NOT(ISERROR(SEARCH("NORMAL",C28)))</formula>
    </cfRule>
  </conditionalFormatting>
  <conditionalFormatting sqref="C28:F32">
    <cfRule type="containsText" dxfId="620" priority="621" operator="containsText" text="Recup">
      <formula>NOT(ISERROR(SEARCH("Recup",C28)))</formula>
    </cfRule>
  </conditionalFormatting>
  <conditionalFormatting sqref="C28:F32">
    <cfRule type="containsText" dxfId="619" priority="619" operator="containsText" text="Mixte">
      <formula>NOT(ISERROR(SEARCH("Mixte",C28)))</formula>
    </cfRule>
    <cfRule type="containsText" dxfId="618" priority="620" operator="containsText" text="Maladie">
      <formula>NOT(ISERROR(SEARCH("Maladie",C28)))</formula>
    </cfRule>
  </conditionalFormatting>
  <conditionalFormatting sqref="C28:F32">
    <cfRule type="containsText" dxfId="617" priority="618" operator="containsText" text="Sans solde">
      <formula>NOT(ISERROR(SEARCH("Sans solde",C28)))</formula>
    </cfRule>
  </conditionalFormatting>
  <conditionalFormatting sqref="C42:F46">
    <cfRule type="containsText" dxfId="616" priority="616" operator="containsText" text="CP">
      <formula>NOT(ISERROR(SEARCH("CP",C42)))</formula>
    </cfRule>
    <cfRule type="containsText" dxfId="615" priority="617" operator="containsText" text="NORMAL">
      <formula>NOT(ISERROR(SEARCH("NORMAL",C42)))</formula>
    </cfRule>
  </conditionalFormatting>
  <conditionalFormatting sqref="C42:F46">
    <cfRule type="containsText" dxfId="614" priority="615" operator="containsText" text="Recup">
      <formula>NOT(ISERROR(SEARCH("Recup",C42)))</formula>
    </cfRule>
  </conditionalFormatting>
  <conditionalFormatting sqref="C42:F46">
    <cfRule type="containsText" dxfId="613" priority="613" operator="containsText" text="Mixte">
      <formula>NOT(ISERROR(SEARCH("Mixte",C42)))</formula>
    </cfRule>
    <cfRule type="containsText" dxfId="612" priority="614" operator="containsText" text="Maladie">
      <formula>NOT(ISERROR(SEARCH("Maladie",C42)))</formula>
    </cfRule>
  </conditionalFormatting>
  <conditionalFormatting sqref="C42:F46">
    <cfRule type="containsText" dxfId="611" priority="612" operator="containsText" text="Sans solde">
      <formula>NOT(ISERROR(SEARCH("Sans solde",C42)))</formula>
    </cfRule>
  </conditionalFormatting>
  <conditionalFormatting sqref="J199:J230 J353:J384">
    <cfRule type="containsText" dxfId="610" priority="610" operator="containsText" text="CP">
      <formula>NOT(ISERROR(SEARCH("CP",J199)))</formula>
    </cfRule>
    <cfRule type="containsText" dxfId="609" priority="611" operator="containsText" text="NORMAL">
      <formula>NOT(ISERROR(SEARCH("NORMAL",J199)))</formula>
    </cfRule>
  </conditionalFormatting>
  <conditionalFormatting sqref="J199:J230 J353:J384">
    <cfRule type="containsText" dxfId="608" priority="609" operator="containsText" text="Recup">
      <formula>NOT(ISERROR(SEARCH("Recup",J199)))</formula>
    </cfRule>
  </conditionalFormatting>
  <conditionalFormatting sqref="J199:J230 J353:J384">
    <cfRule type="containsText" dxfId="607" priority="607" operator="containsText" text="Mixte">
      <formula>NOT(ISERROR(SEARCH("Mixte",J199)))</formula>
    </cfRule>
    <cfRule type="containsText" dxfId="606" priority="608" operator="containsText" text="Maladie">
      <formula>NOT(ISERROR(SEARCH("Maladie",J199)))</formula>
    </cfRule>
  </conditionalFormatting>
  <conditionalFormatting sqref="J199:J230 J353:J384">
    <cfRule type="containsText" dxfId="605" priority="606" operator="containsText" text="Sans solde">
      <formula>NOT(ISERROR(SEARCH("Sans solde",J199)))</formula>
    </cfRule>
  </conditionalFormatting>
  <conditionalFormatting sqref="J231:J237 J385:J387">
    <cfRule type="containsText" dxfId="604" priority="604" operator="containsText" text="CP">
      <formula>NOT(ISERROR(SEARCH("CP",J231)))</formula>
    </cfRule>
    <cfRule type="containsText" dxfId="603" priority="605" operator="containsText" text="NORMAL">
      <formula>NOT(ISERROR(SEARCH("NORMAL",J231)))</formula>
    </cfRule>
  </conditionalFormatting>
  <conditionalFormatting sqref="J231:J237 J385:J387">
    <cfRule type="containsText" dxfId="602" priority="603" operator="containsText" text="Recup">
      <formula>NOT(ISERROR(SEARCH("Recup",J231)))</formula>
    </cfRule>
  </conditionalFormatting>
  <conditionalFormatting sqref="J231:J237 J385:J387">
    <cfRule type="containsText" dxfId="601" priority="601" operator="containsText" text="Mixte">
      <formula>NOT(ISERROR(SEARCH("Mixte",J231)))</formula>
    </cfRule>
    <cfRule type="containsText" dxfId="600" priority="602" operator="containsText" text="Maladie">
      <formula>NOT(ISERROR(SEARCH("Maladie",J231)))</formula>
    </cfRule>
  </conditionalFormatting>
  <conditionalFormatting sqref="J231:J237 J385:J387">
    <cfRule type="containsText" dxfId="599" priority="600" operator="containsText" text="Sans solde">
      <formula>NOT(ISERROR(SEARCH("Sans solde",J231)))</formula>
    </cfRule>
  </conditionalFormatting>
  <conditionalFormatting sqref="J238:J244">
    <cfRule type="containsText" dxfId="598" priority="598" operator="containsText" text="CP">
      <formula>NOT(ISERROR(SEARCH("CP",J238)))</formula>
    </cfRule>
    <cfRule type="containsText" dxfId="597" priority="599" operator="containsText" text="NORMAL">
      <formula>NOT(ISERROR(SEARCH("NORMAL",J238)))</formula>
    </cfRule>
  </conditionalFormatting>
  <conditionalFormatting sqref="J238:J244">
    <cfRule type="containsText" dxfId="596" priority="597" operator="containsText" text="Recup">
      <formula>NOT(ISERROR(SEARCH("Recup",J238)))</formula>
    </cfRule>
  </conditionalFormatting>
  <conditionalFormatting sqref="J238:J244">
    <cfRule type="containsText" dxfId="595" priority="595" operator="containsText" text="Mixte">
      <formula>NOT(ISERROR(SEARCH("Mixte",J238)))</formula>
    </cfRule>
    <cfRule type="containsText" dxfId="594" priority="596" operator="containsText" text="Maladie">
      <formula>NOT(ISERROR(SEARCH("Maladie",J238)))</formula>
    </cfRule>
  </conditionalFormatting>
  <conditionalFormatting sqref="J238:J244">
    <cfRule type="containsText" dxfId="593" priority="594" operator="containsText" text="Sans solde">
      <formula>NOT(ISERROR(SEARCH("Sans solde",J238)))</formula>
    </cfRule>
  </conditionalFormatting>
  <conditionalFormatting sqref="J245:J251">
    <cfRule type="containsText" dxfId="592" priority="592" operator="containsText" text="CP">
      <formula>NOT(ISERROR(SEARCH("CP",J245)))</formula>
    </cfRule>
    <cfRule type="containsText" dxfId="591" priority="593" operator="containsText" text="NORMAL">
      <formula>NOT(ISERROR(SEARCH("NORMAL",J245)))</formula>
    </cfRule>
  </conditionalFormatting>
  <conditionalFormatting sqref="J245:J251">
    <cfRule type="containsText" dxfId="590" priority="591" operator="containsText" text="Recup">
      <formula>NOT(ISERROR(SEARCH("Recup",J245)))</formula>
    </cfRule>
  </conditionalFormatting>
  <conditionalFormatting sqref="J245:J251">
    <cfRule type="containsText" dxfId="589" priority="589" operator="containsText" text="Mixte">
      <formula>NOT(ISERROR(SEARCH("Mixte",J245)))</formula>
    </cfRule>
    <cfRule type="containsText" dxfId="588" priority="590" operator="containsText" text="Maladie">
      <formula>NOT(ISERROR(SEARCH("Maladie",J245)))</formula>
    </cfRule>
  </conditionalFormatting>
  <conditionalFormatting sqref="J245:J251">
    <cfRule type="containsText" dxfId="587" priority="588" operator="containsText" text="Sans solde">
      <formula>NOT(ISERROR(SEARCH("Sans solde",J245)))</formula>
    </cfRule>
  </conditionalFormatting>
  <conditionalFormatting sqref="J252:J258">
    <cfRule type="containsText" dxfId="586" priority="586" operator="containsText" text="CP">
      <formula>NOT(ISERROR(SEARCH("CP",J252)))</formula>
    </cfRule>
    <cfRule type="containsText" dxfId="585" priority="587" operator="containsText" text="NORMAL">
      <formula>NOT(ISERROR(SEARCH("NORMAL",J252)))</formula>
    </cfRule>
  </conditionalFormatting>
  <conditionalFormatting sqref="J252:J258">
    <cfRule type="containsText" dxfId="584" priority="585" operator="containsText" text="Recup">
      <formula>NOT(ISERROR(SEARCH("Recup",J252)))</formula>
    </cfRule>
  </conditionalFormatting>
  <conditionalFormatting sqref="J252:J258">
    <cfRule type="containsText" dxfId="583" priority="583" operator="containsText" text="Mixte">
      <formula>NOT(ISERROR(SEARCH("Mixte",J252)))</formula>
    </cfRule>
    <cfRule type="containsText" dxfId="582" priority="584" operator="containsText" text="Maladie">
      <formula>NOT(ISERROR(SEARCH("Maladie",J252)))</formula>
    </cfRule>
  </conditionalFormatting>
  <conditionalFormatting sqref="J252:J258">
    <cfRule type="containsText" dxfId="581" priority="582" operator="containsText" text="Sans solde">
      <formula>NOT(ISERROR(SEARCH("Sans solde",J252)))</formula>
    </cfRule>
  </conditionalFormatting>
  <conditionalFormatting sqref="J259:J272">
    <cfRule type="containsText" dxfId="580" priority="580" operator="containsText" text="CP">
      <formula>NOT(ISERROR(SEARCH("CP",J259)))</formula>
    </cfRule>
    <cfRule type="containsText" dxfId="579" priority="581" operator="containsText" text="NORMAL">
      <formula>NOT(ISERROR(SEARCH("NORMAL",J259)))</formula>
    </cfRule>
  </conditionalFormatting>
  <conditionalFormatting sqref="J259:J272">
    <cfRule type="containsText" dxfId="578" priority="579" operator="containsText" text="Recup">
      <formula>NOT(ISERROR(SEARCH("Recup",J259)))</formula>
    </cfRule>
  </conditionalFormatting>
  <conditionalFormatting sqref="J259:J272">
    <cfRule type="containsText" dxfId="577" priority="577" operator="containsText" text="Mixte">
      <formula>NOT(ISERROR(SEARCH("Mixte",J259)))</formula>
    </cfRule>
    <cfRule type="containsText" dxfId="576" priority="578" operator="containsText" text="Maladie">
      <formula>NOT(ISERROR(SEARCH("Maladie",J259)))</formula>
    </cfRule>
  </conditionalFormatting>
  <conditionalFormatting sqref="J259:J272">
    <cfRule type="containsText" dxfId="575" priority="576" operator="containsText" text="Sans solde">
      <formula>NOT(ISERROR(SEARCH("Sans solde",J259)))</formula>
    </cfRule>
  </conditionalFormatting>
  <conditionalFormatting sqref="J273:J279">
    <cfRule type="containsText" dxfId="574" priority="574" operator="containsText" text="CP">
      <formula>NOT(ISERROR(SEARCH("CP",J273)))</formula>
    </cfRule>
    <cfRule type="containsText" dxfId="573" priority="575" operator="containsText" text="NORMAL">
      <formula>NOT(ISERROR(SEARCH("NORMAL",J273)))</formula>
    </cfRule>
  </conditionalFormatting>
  <conditionalFormatting sqref="J273:J279">
    <cfRule type="containsText" dxfId="572" priority="573" operator="containsText" text="Recup">
      <formula>NOT(ISERROR(SEARCH("Recup",J273)))</formula>
    </cfRule>
  </conditionalFormatting>
  <conditionalFormatting sqref="J273:J279">
    <cfRule type="containsText" dxfId="571" priority="571" operator="containsText" text="Mixte">
      <formula>NOT(ISERROR(SEARCH("Mixte",J273)))</formula>
    </cfRule>
    <cfRule type="containsText" dxfId="570" priority="572" operator="containsText" text="Maladie">
      <formula>NOT(ISERROR(SEARCH("Maladie",J273)))</formula>
    </cfRule>
  </conditionalFormatting>
  <conditionalFormatting sqref="J273:J279">
    <cfRule type="containsText" dxfId="569" priority="570" operator="containsText" text="Sans solde">
      <formula>NOT(ISERROR(SEARCH("Sans solde",J273)))</formula>
    </cfRule>
  </conditionalFormatting>
  <conditionalFormatting sqref="J280:J286">
    <cfRule type="containsText" dxfId="568" priority="568" operator="containsText" text="CP">
      <formula>NOT(ISERROR(SEARCH("CP",J280)))</formula>
    </cfRule>
    <cfRule type="containsText" dxfId="567" priority="569" operator="containsText" text="NORMAL">
      <formula>NOT(ISERROR(SEARCH("NORMAL",J280)))</formula>
    </cfRule>
  </conditionalFormatting>
  <conditionalFormatting sqref="J280:J286">
    <cfRule type="containsText" dxfId="566" priority="567" operator="containsText" text="Recup">
      <formula>NOT(ISERROR(SEARCH("Recup",J280)))</formula>
    </cfRule>
  </conditionalFormatting>
  <conditionalFormatting sqref="J280:J286">
    <cfRule type="containsText" dxfId="565" priority="565" operator="containsText" text="Mixte">
      <formula>NOT(ISERROR(SEARCH("Mixte",J280)))</formula>
    </cfRule>
    <cfRule type="containsText" dxfId="564" priority="566" operator="containsText" text="Maladie">
      <formula>NOT(ISERROR(SEARCH("Maladie",J280)))</formula>
    </cfRule>
  </conditionalFormatting>
  <conditionalFormatting sqref="J280:J286">
    <cfRule type="containsText" dxfId="563" priority="564" operator="containsText" text="Sans solde">
      <formula>NOT(ISERROR(SEARCH("Sans solde",J280)))</formula>
    </cfRule>
  </conditionalFormatting>
  <conditionalFormatting sqref="J287:J293">
    <cfRule type="containsText" dxfId="562" priority="562" operator="containsText" text="CP">
      <formula>NOT(ISERROR(SEARCH("CP",J287)))</formula>
    </cfRule>
    <cfRule type="containsText" dxfId="561" priority="563" operator="containsText" text="NORMAL">
      <formula>NOT(ISERROR(SEARCH("NORMAL",J287)))</formula>
    </cfRule>
  </conditionalFormatting>
  <conditionalFormatting sqref="J287:J293">
    <cfRule type="containsText" dxfId="560" priority="561" operator="containsText" text="Recup">
      <formula>NOT(ISERROR(SEARCH("Recup",J287)))</formula>
    </cfRule>
  </conditionalFormatting>
  <conditionalFormatting sqref="J287:J293">
    <cfRule type="containsText" dxfId="559" priority="559" operator="containsText" text="Mixte">
      <formula>NOT(ISERROR(SEARCH("Mixte",J287)))</formula>
    </cfRule>
    <cfRule type="containsText" dxfId="558" priority="560" operator="containsText" text="Maladie">
      <formula>NOT(ISERROR(SEARCH("Maladie",J287)))</formula>
    </cfRule>
  </conditionalFormatting>
  <conditionalFormatting sqref="J287:J293">
    <cfRule type="containsText" dxfId="557" priority="558" operator="containsText" text="Sans solde">
      <formula>NOT(ISERROR(SEARCH("Sans solde",J287)))</formula>
    </cfRule>
  </conditionalFormatting>
  <conditionalFormatting sqref="J294:J300">
    <cfRule type="containsText" dxfId="556" priority="556" operator="containsText" text="CP">
      <formula>NOT(ISERROR(SEARCH("CP",J294)))</formula>
    </cfRule>
    <cfRule type="containsText" dxfId="555" priority="557" operator="containsText" text="NORMAL">
      <formula>NOT(ISERROR(SEARCH("NORMAL",J294)))</formula>
    </cfRule>
  </conditionalFormatting>
  <conditionalFormatting sqref="J294:J300">
    <cfRule type="containsText" dxfId="554" priority="555" operator="containsText" text="Recup">
      <formula>NOT(ISERROR(SEARCH("Recup",J294)))</formula>
    </cfRule>
  </conditionalFormatting>
  <conditionalFormatting sqref="J294:J300">
    <cfRule type="containsText" dxfId="553" priority="553" operator="containsText" text="Mixte">
      <formula>NOT(ISERROR(SEARCH("Mixte",J294)))</formula>
    </cfRule>
    <cfRule type="containsText" dxfId="552" priority="554" operator="containsText" text="Maladie">
      <formula>NOT(ISERROR(SEARCH("Maladie",J294)))</formula>
    </cfRule>
  </conditionalFormatting>
  <conditionalFormatting sqref="J294:J300">
    <cfRule type="containsText" dxfId="551" priority="552" operator="containsText" text="Sans solde">
      <formula>NOT(ISERROR(SEARCH("Sans solde",J294)))</formula>
    </cfRule>
  </conditionalFormatting>
  <conditionalFormatting sqref="J301:J314">
    <cfRule type="containsText" dxfId="550" priority="550" operator="containsText" text="CP">
      <formula>NOT(ISERROR(SEARCH("CP",J301)))</formula>
    </cfRule>
    <cfRule type="containsText" dxfId="549" priority="551" operator="containsText" text="NORMAL">
      <formula>NOT(ISERROR(SEARCH("NORMAL",J301)))</formula>
    </cfRule>
  </conditionalFormatting>
  <conditionalFormatting sqref="J301:J314">
    <cfRule type="containsText" dxfId="548" priority="549" operator="containsText" text="Recup">
      <formula>NOT(ISERROR(SEARCH("Recup",J301)))</formula>
    </cfRule>
  </conditionalFormatting>
  <conditionalFormatting sqref="J301:J314">
    <cfRule type="containsText" dxfId="547" priority="547" operator="containsText" text="Mixte">
      <formula>NOT(ISERROR(SEARCH("Mixte",J301)))</formula>
    </cfRule>
    <cfRule type="containsText" dxfId="546" priority="548" operator="containsText" text="Maladie">
      <formula>NOT(ISERROR(SEARCH("Maladie",J301)))</formula>
    </cfRule>
  </conditionalFormatting>
  <conditionalFormatting sqref="J301:J314">
    <cfRule type="containsText" dxfId="545" priority="546" operator="containsText" text="Sans solde">
      <formula>NOT(ISERROR(SEARCH("Sans solde",J301)))</formula>
    </cfRule>
  </conditionalFormatting>
  <conditionalFormatting sqref="J315:J321">
    <cfRule type="containsText" dxfId="544" priority="544" operator="containsText" text="CP">
      <formula>NOT(ISERROR(SEARCH("CP",J315)))</formula>
    </cfRule>
    <cfRule type="containsText" dxfId="543" priority="545" operator="containsText" text="NORMAL">
      <formula>NOT(ISERROR(SEARCH("NORMAL",J315)))</formula>
    </cfRule>
  </conditionalFormatting>
  <conditionalFormatting sqref="J315:J321">
    <cfRule type="containsText" dxfId="542" priority="543" operator="containsText" text="Recup">
      <formula>NOT(ISERROR(SEARCH("Recup",J315)))</formula>
    </cfRule>
  </conditionalFormatting>
  <conditionalFormatting sqref="J315:J321">
    <cfRule type="containsText" dxfId="541" priority="541" operator="containsText" text="Mixte">
      <formula>NOT(ISERROR(SEARCH("Mixte",J315)))</formula>
    </cfRule>
    <cfRule type="containsText" dxfId="540" priority="542" operator="containsText" text="Maladie">
      <formula>NOT(ISERROR(SEARCH("Maladie",J315)))</formula>
    </cfRule>
  </conditionalFormatting>
  <conditionalFormatting sqref="J315:J321">
    <cfRule type="containsText" dxfId="539" priority="540" operator="containsText" text="Sans solde">
      <formula>NOT(ISERROR(SEARCH("Sans solde",J315)))</formula>
    </cfRule>
  </conditionalFormatting>
  <conditionalFormatting sqref="J322:J328">
    <cfRule type="containsText" dxfId="538" priority="538" operator="containsText" text="CP">
      <formula>NOT(ISERROR(SEARCH("CP",J322)))</formula>
    </cfRule>
    <cfRule type="containsText" dxfId="537" priority="539" operator="containsText" text="NORMAL">
      <formula>NOT(ISERROR(SEARCH("NORMAL",J322)))</formula>
    </cfRule>
  </conditionalFormatting>
  <conditionalFormatting sqref="J322:J328">
    <cfRule type="containsText" dxfId="536" priority="537" operator="containsText" text="Recup">
      <formula>NOT(ISERROR(SEARCH("Recup",J322)))</formula>
    </cfRule>
  </conditionalFormatting>
  <conditionalFormatting sqref="J322:J328">
    <cfRule type="containsText" dxfId="535" priority="535" operator="containsText" text="Mixte">
      <formula>NOT(ISERROR(SEARCH("Mixte",J322)))</formula>
    </cfRule>
    <cfRule type="containsText" dxfId="534" priority="536" operator="containsText" text="Maladie">
      <formula>NOT(ISERROR(SEARCH("Maladie",J322)))</formula>
    </cfRule>
  </conditionalFormatting>
  <conditionalFormatting sqref="J322:J328">
    <cfRule type="containsText" dxfId="533" priority="534" operator="containsText" text="Sans solde">
      <formula>NOT(ISERROR(SEARCH("Sans solde",J322)))</formula>
    </cfRule>
  </conditionalFormatting>
  <conditionalFormatting sqref="J329:J335">
    <cfRule type="containsText" dxfId="532" priority="532" operator="containsText" text="CP">
      <formula>NOT(ISERROR(SEARCH("CP",J329)))</formula>
    </cfRule>
    <cfRule type="containsText" dxfId="531" priority="533" operator="containsText" text="NORMAL">
      <formula>NOT(ISERROR(SEARCH("NORMAL",J329)))</formula>
    </cfRule>
  </conditionalFormatting>
  <conditionalFormatting sqref="J329:J335">
    <cfRule type="containsText" dxfId="530" priority="531" operator="containsText" text="Recup">
      <formula>NOT(ISERROR(SEARCH("Recup",J329)))</formula>
    </cfRule>
  </conditionalFormatting>
  <conditionalFormatting sqref="J329:J335">
    <cfRule type="containsText" dxfId="529" priority="529" operator="containsText" text="Mixte">
      <formula>NOT(ISERROR(SEARCH("Mixte",J329)))</formula>
    </cfRule>
    <cfRule type="containsText" dxfId="528" priority="530" operator="containsText" text="Maladie">
      <formula>NOT(ISERROR(SEARCH("Maladie",J329)))</formula>
    </cfRule>
  </conditionalFormatting>
  <conditionalFormatting sqref="J329:J335">
    <cfRule type="containsText" dxfId="527" priority="528" operator="containsText" text="Sans solde">
      <formula>NOT(ISERROR(SEARCH("Sans solde",J329)))</formula>
    </cfRule>
  </conditionalFormatting>
  <conditionalFormatting sqref="J336:J342">
    <cfRule type="containsText" dxfId="526" priority="526" operator="containsText" text="CP">
      <formula>NOT(ISERROR(SEARCH("CP",J336)))</formula>
    </cfRule>
    <cfRule type="containsText" dxfId="525" priority="527" operator="containsText" text="NORMAL">
      <formula>NOT(ISERROR(SEARCH("NORMAL",J336)))</formula>
    </cfRule>
  </conditionalFormatting>
  <conditionalFormatting sqref="J336:J342">
    <cfRule type="containsText" dxfId="524" priority="525" operator="containsText" text="Recup">
      <formula>NOT(ISERROR(SEARCH("Recup",J336)))</formula>
    </cfRule>
  </conditionalFormatting>
  <conditionalFormatting sqref="J336:J342">
    <cfRule type="containsText" dxfId="523" priority="523" operator="containsText" text="Mixte">
      <formula>NOT(ISERROR(SEARCH("Mixte",J336)))</formula>
    </cfRule>
    <cfRule type="containsText" dxfId="522" priority="524" operator="containsText" text="Maladie">
      <formula>NOT(ISERROR(SEARCH("Maladie",J336)))</formula>
    </cfRule>
  </conditionalFormatting>
  <conditionalFormatting sqref="J336:J342">
    <cfRule type="containsText" dxfId="521" priority="522" operator="containsText" text="Sans solde">
      <formula>NOT(ISERROR(SEARCH("Sans solde",J336)))</formula>
    </cfRule>
  </conditionalFormatting>
  <conditionalFormatting sqref="J343:J352">
    <cfRule type="containsText" dxfId="520" priority="520" operator="containsText" text="CP">
      <formula>NOT(ISERROR(SEARCH("CP",J343)))</formula>
    </cfRule>
    <cfRule type="containsText" dxfId="519" priority="521" operator="containsText" text="NORMAL">
      <formula>NOT(ISERROR(SEARCH("NORMAL",J343)))</formula>
    </cfRule>
  </conditionalFormatting>
  <conditionalFormatting sqref="J343:J352">
    <cfRule type="containsText" dxfId="518" priority="519" operator="containsText" text="Recup">
      <formula>NOT(ISERROR(SEARCH("Recup",J343)))</formula>
    </cfRule>
  </conditionalFormatting>
  <conditionalFormatting sqref="J343:J352">
    <cfRule type="containsText" dxfId="517" priority="517" operator="containsText" text="Mixte">
      <formula>NOT(ISERROR(SEARCH("Mixte",J343)))</formula>
    </cfRule>
    <cfRule type="containsText" dxfId="516" priority="518" operator="containsText" text="Maladie">
      <formula>NOT(ISERROR(SEARCH("Maladie",J343)))</formula>
    </cfRule>
  </conditionalFormatting>
  <conditionalFormatting sqref="J343:J352">
    <cfRule type="containsText" dxfId="515" priority="516" operator="containsText" text="Sans solde">
      <formula>NOT(ISERROR(SEARCH("Sans solde",J343)))</formula>
    </cfRule>
  </conditionalFormatting>
  <conditionalFormatting sqref="C203:F203">
    <cfRule type="containsText" dxfId="514" priority="514" operator="containsText" text="CP">
      <formula>NOT(ISERROR(SEARCH("CP",C203)))</formula>
    </cfRule>
    <cfRule type="containsText" dxfId="513" priority="515" operator="containsText" text="NORMAL">
      <formula>NOT(ISERROR(SEARCH("NORMAL",C203)))</formula>
    </cfRule>
  </conditionalFormatting>
  <conditionalFormatting sqref="C203:F203">
    <cfRule type="containsText" dxfId="512" priority="513" operator="containsText" text="Recup">
      <formula>NOT(ISERROR(SEARCH("Recup",C203)))</formula>
    </cfRule>
  </conditionalFormatting>
  <conditionalFormatting sqref="C203:F203">
    <cfRule type="containsText" dxfId="511" priority="511" operator="containsText" text="Mixte">
      <formula>NOT(ISERROR(SEARCH("Mixte",C203)))</formula>
    </cfRule>
    <cfRule type="containsText" dxfId="510" priority="512" operator="containsText" text="Maladie">
      <formula>NOT(ISERROR(SEARCH("Maladie",C203)))</formula>
    </cfRule>
  </conditionalFormatting>
  <conditionalFormatting sqref="C203:F203">
    <cfRule type="containsText" dxfId="509" priority="510" operator="containsText" text="Sans solde">
      <formula>NOT(ISERROR(SEARCH("Sans solde",C203)))</formula>
    </cfRule>
  </conditionalFormatting>
  <conditionalFormatting sqref="J24">
    <cfRule type="containsText" dxfId="508" priority="508" operator="containsText" text="CP">
      <formula>NOT(ISERROR(SEARCH("CP",J24)))</formula>
    </cfRule>
    <cfRule type="containsText" dxfId="507" priority="509" operator="containsText" text="NORMAL">
      <formula>NOT(ISERROR(SEARCH("NORMAL",J24)))</formula>
    </cfRule>
  </conditionalFormatting>
  <conditionalFormatting sqref="J24">
    <cfRule type="containsText" dxfId="506" priority="507" operator="containsText" text="Recup">
      <formula>NOT(ISERROR(SEARCH("Recup",J24)))</formula>
    </cfRule>
  </conditionalFormatting>
  <conditionalFormatting sqref="J24">
    <cfRule type="containsText" dxfId="505" priority="505" operator="containsText" text="Mixte">
      <formula>NOT(ISERROR(SEARCH("Mixte",J24)))</formula>
    </cfRule>
    <cfRule type="containsText" dxfId="504" priority="506" operator="containsText" text="Maladie">
      <formula>NOT(ISERROR(SEARCH("Maladie",J24)))</formula>
    </cfRule>
  </conditionalFormatting>
  <conditionalFormatting sqref="J24">
    <cfRule type="containsText" dxfId="503" priority="504" operator="containsText" text="Sans solde">
      <formula>NOT(ISERROR(SEARCH("Sans solde",J24)))</formula>
    </cfRule>
  </conditionalFormatting>
  <conditionalFormatting sqref="J24">
    <cfRule type="containsText" dxfId="502" priority="503" operator="containsText" text="Déplacement">
      <formula>NOT(ISERROR(SEARCH("Déplacement",J24)))</formula>
    </cfRule>
  </conditionalFormatting>
  <conditionalFormatting sqref="J24">
    <cfRule type="containsText" dxfId="501" priority="501" operator="containsText" text="CP">
      <formula>NOT(ISERROR(SEARCH("CP",J24)))</formula>
    </cfRule>
    <cfRule type="containsText" dxfId="500" priority="502" operator="containsText" text="NORMAL">
      <formula>NOT(ISERROR(SEARCH("NORMAL",J24)))</formula>
    </cfRule>
  </conditionalFormatting>
  <conditionalFormatting sqref="J24">
    <cfRule type="containsText" dxfId="499" priority="500" operator="containsText" text="Recup">
      <formula>NOT(ISERROR(SEARCH("Recup",J24)))</formula>
    </cfRule>
  </conditionalFormatting>
  <conditionalFormatting sqref="J24">
    <cfRule type="containsText" dxfId="498" priority="498" operator="containsText" text="Mixte">
      <formula>NOT(ISERROR(SEARCH("Mixte",J24)))</formula>
    </cfRule>
    <cfRule type="containsText" dxfId="497" priority="499" operator="containsText" text="Maladie">
      <formula>NOT(ISERROR(SEARCH("Maladie",J24)))</formula>
    </cfRule>
  </conditionalFormatting>
  <conditionalFormatting sqref="J24">
    <cfRule type="containsText" dxfId="496" priority="497" operator="containsText" text="Sans solde">
      <formula>NOT(ISERROR(SEARCH("Sans solde",J24)))</formula>
    </cfRule>
  </conditionalFormatting>
  <conditionalFormatting sqref="J24">
    <cfRule type="containsText" dxfId="495" priority="496" operator="containsText" text="Déplacement">
      <formula>NOT(ISERROR(SEARCH("Déplacement",J24)))</formula>
    </cfRule>
  </conditionalFormatting>
  <conditionalFormatting sqref="J24">
    <cfRule type="containsText" dxfId="494" priority="494" operator="containsText" text="CP">
      <formula>NOT(ISERROR(SEARCH("CP",J24)))</formula>
    </cfRule>
    <cfRule type="containsText" dxfId="493" priority="495" operator="containsText" text="NORMAL">
      <formula>NOT(ISERROR(SEARCH("NORMAL",J24)))</formula>
    </cfRule>
  </conditionalFormatting>
  <conditionalFormatting sqref="J24">
    <cfRule type="containsText" dxfId="492" priority="493" operator="containsText" text="Recup">
      <formula>NOT(ISERROR(SEARCH("Recup",J24)))</formula>
    </cfRule>
  </conditionalFormatting>
  <conditionalFormatting sqref="J24">
    <cfRule type="containsText" dxfId="491" priority="491" operator="containsText" text="Mixte">
      <formula>NOT(ISERROR(SEARCH("Mixte",J24)))</formula>
    </cfRule>
    <cfRule type="containsText" dxfId="490" priority="492" operator="containsText" text="Maladie">
      <formula>NOT(ISERROR(SEARCH("Maladie",J24)))</formula>
    </cfRule>
  </conditionalFormatting>
  <conditionalFormatting sqref="J24">
    <cfRule type="containsText" dxfId="489" priority="490" operator="containsText" text="Sans solde">
      <formula>NOT(ISERROR(SEARCH("Sans solde",J24)))</formula>
    </cfRule>
  </conditionalFormatting>
  <conditionalFormatting sqref="J24">
    <cfRule type="containsText" dxfId="488" priority="489" operator="containsText" text="Déplacement">
      <formula>NOT(ISERROR(SEARCH("Déplacement",J24)))</formula>
    </cfRule>
  </conditionalFormatting>
  <conditionalFormatting sqref="J24:J387">
    <cfRule type="containsText" dxfId="487" priority="488" operator="containsText" text="Déplacement">
      <formula>NOT(ISERROR(SEARCH("Déplacement",J24)))</formula>
    </cfRule>
  </conditionalFormatting>
  <conditionalFormatting sqref="J24">
    <cfRule type="containsText" dxfId="486" priority="486" operator="containsText" text="CP">
      <formula>NOT(ISERROR(SEARCH("CP",J24)))</formula>
    </cfRule>
    <cfRule type="containsText" dxfId="485" priority="487" operator="containsText" text="NORMAL">
      <formula>NOT(ISERROR(SEARCH("NORMAL",J24)))</formula>
    </cfRule>
  </conditionalFormatting>
  <conditionalFormatting sqref="J24">
    <cfRule type="containsText" dxfId="484" priority="485" operator="containsText" text="Recup">
      <formula>NOT(ISERROR(SEARCH("Recup",J24)))</formula>
    </cfRule>
  </conditionalFormatting>
  <conditionalFormatting sqref="J24">
    <cfRule type="containsText" dxfId="483" priority="483" operator="containsText" text="Mixte">
      <formula>NOT(ISERROR(SEARCH("Mixte",J24)))</formula>
    </cfRule>
    <cfRule type="containsText" dxfId="482" priority="484" operator="containsText" text="Maladie">
      <formula>NOT(ISERROR(SEARCH("Maladie",J24)))</formula>
    </cfRule>
  </conditionalFormatting>
  <conditionalFormatting sqref="J24">
    <cfRule type="containsText" dxfId="481" priority="482" operator="containsText" text="Sans solde">
      <formula>NOT(ISERROR(SEARCH("Sans solde",J24)))</formula>
    </cfRule>
  </conditionalFormatting>
  <conditionalFormatting sqref="J24">
    <cfRule type="containsText" dxfId="480" priority="480" operator="containsText" text="CP">
      <formula>NOT(ISERROR(SEARCH("CP",J24)))</formula>
    </cfRule>
    <cfRule type="containsText" dxfId="479" priority="481" operator="containsText" text="NORMAL">
      <formula>NOT(ISERROR(SEARCH("NORMAL",J24)))</formula>
    </cfRule>
  </conditionalFormatting>
  <conditionalFormatting sqref="J24">
    <cfRule type="containsText" dxfId="478" priority="479" operator="containsText" text="Recup">
      <formula>NOT(ISERROR(SEARCH("Recup",J24)))</formula>
    </cfRule>
  </conditionalFormatting>
  <conditionalFormatting sqref="J24">
    <cfRule type="containsText" dxfId="477" priority="477" operator="containsText" text="Mixte">
      <formula>NOT(ISERROR(SEARCH("Mixte",J24)))</formula>
    </cfRule>
    <cfRule type="containsText" dxfId="476" priority="478" operator="containsText" text="Maladie">
      <formula>NOT(ISERROR(SEARCH("Maladie",J24)))</formula>
    </cfRule>
  </conditionalFormatting>
  <conditionalFormatting sqref="J24">
    <cfRule type="containsText" dxfId="475" priority="476" operator="containsText" text="Sans solde">
      <formula>NOT(ISERROR(SEARCH("Sans solde",J24)))</formula>
    </cfRule>
  </conditionalFormatting>
  <conditionalFormatting sqref="J24">
    <cfRule type="containsText" dxfId="474" priority="474" operator="containsText" text="CP">
      <formula>NOT(ISERROR(SEARCH("CP",J24)))</formula>
    </cfRule>
    <cfRule type="containsText" dxfId="473" priority="475" operator="containsText" text="NORMAL">
      <formula>NOT(ISERROR(SEARCH("NORMAL",J24)))</formula>
    </cfRule>
  </conditionalFormatting>
  <conditionalFormatting sqref="J24">
    <cfRule type="containsText" dxfId="472" priority="473" operator="containsText" text="Recup">
      <formula>NOT(ISERROR(SEARCH("Recup",J24)))</formula>
    </cfRule>
  </conditionalFormatting>
  <conditionalFormatting sqref="J24">
    <cfRule type="containsText" dxfId="471" priority="471" operator="containsText" text="Mixte">
      <formula>NOT(ISERROR(SEARCH("Mixte",J24)))</formula>
    </cfRule>
    <cfRule type="containsText" dxfId="470" priority="472" operator="containsText" text="Maladie">
      <formula>NOT(ISERROR(SEARCH("Maladie",J24)))</formula>
    </cfRule>
  </conditionalFormatting>
  <conditionalFormatting sqref="J24">
    <cfRule type="containsText" dxfId="469" priority="470" operator="containsText" text="Sans solde">
      <formula>NOT(ISERROR(SEARCH("Sans solde",J24)))</formula>
    </cfRule>
  </conditionalFormatting>
  <conditionalFormatting sqref="J24">
    <cfRule type="containsText" dxfId="468" priority="469" operator="containsText" text="Déplacement">
      <formula>NOT(ISERROR(SEARCH("Déplacement",J24)))</formula>
    </cfRule>
  </conditionalFormatting>
  <conditionalFormatting sqref="J24">
    <cfRule type="containsText" dxfId="467" priority="467" operator="containsText" text="CP">
      <formula>NOT(ISERROR(SEARCH("CP",J24)))</formula>
    </cfRule>
    <cfRule type="containsText" dxfId="466" priority="468" operator="containsText" text="NORMAL">
      <formula>NOT(ISERROR(SEARCH("NORMAL",J24)))</formula>
    </cfRule>
  </conditionalFormatting>
  <conditionalFormatting sqref="J24">
    <cfRule type="containsText" dxfId="465" priority="466" operator="containsText" text="Recup">
      <formula>NOT(ISERROR(SEARCH("Recup",J24)))</formula>
    </cfRule>
  </conditionalFormatting>
  <conditionalFormatting sqref="J24">
    <cfRule type="containsText" dxfId="464" priority="464" operator="containsText" text="Mixte">
      <formula>NOT(ISERROR(SEARCH("Mixte",J24)))</formula>
    </cfRule>
    <cfRule type="containsText" dxfId="463" priority="465" operator="containsText" text="Maladie">
      <formula>NOT(ISERROR(SEARCH("Maladie",J24)))</formula>
    </cfRule>
  </conditionalFormatting>
  <conditionalFormatting sqref="J24">
    <cfRule type="containsText" dxfId="462" priority="463" operator="containsText" text="Sans solde">
      <formula>NOT(ISERROR(SEARCH("Sans solde",J24)))</formula>
    </cfRule>
  </conditionalFormatting>
  <conditionalFormatting sqref="J24">
    <cfRule type="containsText" dxfId="461" priority="461" operator="containsText" text="CP">
      <formula>NOT(ISERROR(SEARCH("CP",J24)))</formula>
    </cfRule>
    <cfRule type="containsText" dxfId="460" priority="462" operator="containsText" text="NORMAL">
      <formula>NOT(ISERROR(SEARCH("NORMAL",J24)))</formula>
    </cfRule>
  </conditionalFormatting>
  <conditionalFormatting sqref="J24">
    <cfRule type="containsText" dxfId="459" priority="460" operator="containsText" text="Recup">
      <formula>NOT(ISERROR(SEARCH("Recup",J24)))</formula>
    </cfRule>
  </conditionalFormatting>
  <conditionalFormatting sqref="J24">
    <cfRule type="containsText" dxfId="458" priority="458" operator="containsText" text="Mixte">
      <formula>NOT(ISERROR(SEARCH("Mixte",J24)))</formula>
    </cfRule>
    <cfRule type="containsText" dxfId="457" priority="459" operator="containsText" text="Maladie">
      <formula>NOT(ISERROR(SEARCH("Maladie",J24)))</formula>
    </cfRule>
  </conditionalFormatting>
  <conditionalFormatting sqref="J24">
    <cfRule type="containsText" dxfId="456" priority="457" operator="containsText" text="Sans solde">
      <formula>NOT(ISERROR(SEARCH("Sans solde",J24)))</formula>
    </cfRule>
  </conditionalFormatting>
  <conditionalFormatting sqref="J24">
    <cfRule type="containsText" dxfId="455" priority="456" operator="containsText" text="Déplacement">
      <formula>NOT(ISERROR(SEARCH("Déplacement",J24)))</formula>
    </cfRule>
  </conditionalFormatting>
  <conditionalFormatting sqref="J24:J387">
    <cfRule type="containsText" dxfId="454" priority="455" operator="containsText" text="Déplacement">
      <formula>NOT(ISERROR(SEARCH("Déplacement",J24)))</formula>
    </cfRule>
  </conditionalFormatting>
  <conditionalFormatting sqref="J24">
    <cfRule type="containsText" dxfId="453" priority="453" operator="containsText" text="CP">
      <formula>NOT(ISERROR(SEARCH("CP",J24)))</formula>
    </cfRule>
    <cfRule type="containsText" dxfId="452" priority="454" operator="containsText" text="NORMAL">
      <formula>NOT(ISERROR(SEARCH("NORMAL",J24)))</formula>
    </cfRule>
  </conditionalFormatting>
  <conditionalFormatting sqref="J24">
    <cfRule type="containsText" dxfId="451" priority="452" operator="containsText" text="Recup">
      <formula>NOT(ISERROR(SEARCH("Recup",J24)))</formula>
    </cfRule>
  </conditionalFormatting>
  <conditionalFormatting sqref="J24">
    <cfRule type="containsText" dxfId="450" priority="450" operator="containsText" text="Mixte">
      <formula>NOT(ISERROR(SEARCH("Mixte",J24)))</formula>
    </cfRule>
    <cfRule type="containsText" dxfId="449" priority="451" operator="containsText" text="Maladie">
      <formula>NOT(ISERROR(SEARCH("Maladie",J24)))</formula>
    </cfRule>
  </conditionalFormatting>
  <conditionalFormatting sqref="J24">
    <cfRule type="containsText" dxfId="448" priority="449" operator="containsText" text="Sans solde">
      <formula>NOT(ISERROR(SEARCH("Sans solde",J24)))</formula>
    </cfRule>
  </conditionalFormatting>
  <conditionalFormatting sqref="J24">
    <cfRule type="containsText" dxfId="447" priority="447" operator="containsText" text="CP">
      <formula>NOT(ISERROR(SEARCH("CP",J24)))</formula>
    </cfRule>
    <cfRule type="containsText" dxfId="446" priority="448" operator="containsText" text="NORMAL">
      <formula>NOT(ISERROR(SEARCH("NORMAL",J24)))</formula>
    </cfRule>
  </conditionalFormatting>
  <conditionalFormatting sqref="J24">
    <cfRule type="containsText" dxfId="445" priority="446" operator="containsText" text="Recup">
      <formula>NOT(ISERROR(SEARCH("Recup",J24)))</formula>
    </cfRule>
  </conditionalFormatting>
  <conditionalFormatting sqref="J24">
    <cfRule type="containsText" dxfId="444" priority="444" operator="containsText" text="Mixte">
      <formula>NOT(ISERROR(SEARCH("Mixte",J24)))</formula>
    </cfRule>
    <cfRule type="containsText" dxfId="443" priority="445" operator="containsText" text="Maladie">
      <formula>NOT(ISERROR(SEARCH("Maladie",J24)))</formula>
    </cfRule>
  </conditionalFormatting>
  <conditionalFormatting sqref="J24">
    <cfRule type="containsText" dxfId="442" priority="443" operator="containsText" text="Sans solde">
      <formula>NOT(ISERROR(SEARCH("Sans solde",J24)))</formula>
    </cfRule>
  </conditionalFormatting>
  <conditionalFormatting sqref="J24">
    <cfRule type="containsText" dxfId="441" priority="441" operator="containsText" text="CP">
      <formula>NOT(ISERROR(SEARCH("CP",J24)))</formula>
    </cfRule>
    <cfRule type="containsText" dxfId="440" priority="442" operator="containsText" text="NORMAL">
      <formula>NOT(ISERROR(SEARCH("NORMAL",J24)))</formula>
    </cfRule>
  </conditionalFormatting>
  <conditionalFormatting sqref="J24">
    <cfRule type="containsText" dxfId="439" priority="440" operator="containsText" text="Recup">
      <formula>NOT(ISERROR(SEARCH("Recup",J24)))</formula>
    </cfRule>
  </conditionalFormatting>
  <conditionalFormatting sqref="J24">
    <cfRule type="containsText" dxfId="438" priority="438" operator="containsText" text="Mixte">
      <formula>NOT(ISERROR(SEARCH("Mixte",J24)))</formula>
    </cfRule>
    <cfRule type="containsText" dxfId="437" priority="439" operator="containsText" text="Maladie">
      <formula>NOT(ISERROR(SEARCH("Maladie",J24)))</formula>
    </cfRule>
  </conditionalFormatting>
  <conditionalFormatting sqref="J24">
    <cfRule type="containsText" dxfId="436" priority="437" operator="containsText" text="Sans solde">
      <formula>NOT(ISERROR(SEARCH("Sans solde",J24)))</formula>
    </cfRule>
  </conditionalFormatting>
  <conditionalFormatting sqref="J24">
    <cfRule type="containsText" dxfId="435" priority="436" operator="containsText" text="Déplacement">
      <formula>NOT(ISERROR(SEARCH("Déplacement",J24)))</formula>
    </cfRule>
  </conditionalFormatting>
  <conditionalFormatting sqref="J24">
    <cfRule type="containsText" dxfId="434" priority="434" operator="containsText" text="CP">
      <formula>NOT(ISERROR(SEARCH("CP",J24)))</formula>
    </cfRule>
    <cfRule type="containsText" dxfId="433" priority="435" operator="containsText" text="NORMAL">
      <formula>NOT(ISERROR(SEARCH("NORMAL",J24)))</formula>
    </cfRule>
  </conditionalFormatting>
  <conditionalFormatting sqref="J24">
    <cfRule type="containsText" dxfId="432" priority="433" operator="containsText" text="Recup">
      <formula>NOT(ISERROR(SEARCH("Recup",J24)))</formula>
    </cfRule>
  </conditionalFormatting>
  <conditionalFormatting sqref="J24">
    <cfRule type="containsText" dxfId="431" priority="431" operator="containsText" text="Mixte">
      <formula>NOT(ISERROR(SEARCH("Mixte",J24)))</formula>
    </cfRule>
    <cfRule type="containsText" dxfId="430" priority="432" operator="containsText" text="Maladie">
      <formula>NOT(ISERROR(SEARCH("Maladie",J24)))</formula>
    </cfRule>
  </conditionalFormatting>
  <conditionalFormatting sqref="J24">
    <cfRule type="containsText" dxfId="429" priority="430" operator="containsText" text="Sans solde">
      <formula>NOT(ISERROR(SEARCH("Sans solde",J24)))</formula>
    </cfRule>
  </conditionalFormatting>
  <conditionalFormatting sqref="J24">
    <cfRule type="containsText" dxfId="428" priority="428" operator="containsText" text="CP">
      <formula>NOT(ISERROR(SEARCH("CP",J24)))</formula>
    </cfRule>
    <cfRule type="containsText" dxfId="427" priority="429" operator="containsText" text="NORMAL">
      <formula>NOT(ISERROR(SEARCH("NORMAL",J24)))</formula>
    </cfRule>
  </conditionalFormatting>
  <conditionalFormatting sqref="J24">
    <cfRule type="containsText" dxfId="426" priority="427" operator="containsText" text="Recup">
      <formula>NOT(ISERROR(SEARCH("Recup",J24)))</formula>
    </cfRule>
  </conditionalFormatting>
  <conditionalFormatting sqref="J24">
    <cfRule type="containsText" dxfId="425" priority="425" operator="containsText" text="Mixte">
      <formula>NOT(ISERROR(SEARCH("Mixte",J24)))</formula>
    </cfRule>
    <cfRule type="containsText" dxfId="424" priority="426" operator="containsText" text="Maladie">
      <formula>NOT(ISERROR(SEARCH("Maladie",J24)))</formula>
    </cfRule>
  </conditionalFormatting>
  <conditionalFormatting sqref="J24">
    <cfRule type="containsText" dxfId="423" priority="424" operator="containsText" text="Sans solde">
      <formula>NOT(ISERROR(SEARCH("Sans solde",J24)))</formula>
    </cfRule>
  </conditionalFormatting>
  <conditionalFormatting sqref="J24">
    <cfRule type="containsText" dxfId="422" priority="423" operator="containsText" text="Déplacement">
      <formula>NOT(ISERROR(SEARCH("Déplacement",J24)))</formula>
    </cfRule>
  </conditionalFormatting>
  <conditionalFormatting sqref="J24:J387">
    <cfRule type="containsText" dxfId="421" priority="422" operator="containsText" text="Déplacement">
      <formula>NOT(ISERROR(SEARCH("Déplacement",J24)))</formula>
    </cfRule>
  </conditionalFormatting>
  <conditionalFormatting sqref="J24">
    <cfRule type="containsText" dxfId="420" priority="420" operator="containsText" text="CP">
      <formula>NOT(ISERROR(SEARCH("CP",J24)))</formula>
    </cfRule>
    <cfRule type="containsText" dxfId="419" priority="421" operator="containsText" text="NORMAL">
      <formula>NOT(ISERROR(SEARCH("NORMAL",J24)))</formula>
    </cfRule>
  </conditionalFormatting>
  <conditionalFormatting sqref="J24">
    <cfRule type="containsText" dxfId="418" priority="419" operator="containsText" text="Recup">
      <formula>NOT(ISERROR(SEARCH("Recup",J24)))</formula>
    </cfRule>
  </conditionalFormatting>
  <conditionalFormatting sqref="J24">
    <cfRule type="containsText" dxfId="417" priority="417" operator="containsText" text="Mixte">
      <formula>NOT(ISERROR(SEARCH("Mixte",J24)))</formula>
    </cfRule>
    <cfRule type="containsText" dxfId="416" priority="418" operator="containsText" text="Maladie">
      <formula>NOT(ISERROR(SEARCH("Maladie",J24)))</formula>
    </cfRule>
  </conditionalFormatting>
  <conditionalFormatting sqref="J24">
    <cfRule type="containsText" dxfId="415" priority="416" operator="containsText" text="Sans solde">
      <formula>NOT(ISERROR(SEARCH("Sans solde",J24)))</formula>
    </cfRule>
  </conditionalFormatting>
  <conditionalFormatting sqref="J24">
    <cfRule type="containsText" dxfId="414" priority="414" operator="containsText" text="CP">
      <formula>NOT(ISERROR(SEARCH("CP",J24)))</formula>
    </cfRule>
    <cfRule type="containsText" dxfId="413" priority="415" operator="containsText" text="NORMAL">
      <formula>NOT(ISERROR(SEARCH("NORMAL",J24)))</formula>
    </cfRule>
  </conditionalFormatting>
  <conditionalFormatting sqref="J24">
    <cfRule type="containsText" dxfId="412" priority="413" operator="containsText" text="Recup">
      <formula>NOT(ISERROR(SEARCH("Recup",J24)))</formula>
    </cfRule>
  </conditionalFormatting>
  <conditionalFormatting sqref="J24">
    <cfRule type="containsText" dxfId="411" priority="411" operator="containsText" text="Mixte">
      <formula>NOT(ISERROR(SEARCH("Mixte",J24)))</formula>
    </cfRule>
    <cfRule type="containsText" dxfId="410" priority="412" operator="containsText" text="Maladie">
      <formula>NOT(ISERROR(SEARCH("Maladie",J24)))</formula>
    </cfRule>
  </conditionalFormatting>
  <conditionalFormatting sqref="J24">
    <cfRule type="containsText" dxfId="409" priority="410" operator="containsText" text="Sans solde">
      <formula>NOT(ISERROR(SEARCH("Sans solde",J24)))</formula>
    </cfRule>
  </conditionalFormatting>
  <conditionalFormatting sqref="J24">
    <cfRule type="containsText" dxfId="408" priority="408" operator="containsText" text="CP">
      <formula>NOT(ISERROR(SEARCH("CP",J24)))</formula>
    </cfRule>
    <cfRule type="containsText" dxfId="407" priority="409" operator="containsText" text="NORMAL">
      <formula>NOT(ISERROR(SEARCH("NORMAL",J24)))</formula>
    </cfRule>
  </conditionalFormatting>
  <conditionalFormatting sqref="J24">
    <cfRule type="containsText" dxfId="406" priority="407" operator="containsText" text="Recup">
      <formula>NOT(ISERROR(SEARCH("Recup",J24)))</formula>
    </cfRule>
  </conditionalFormatting>
  <conditionalFormatting sqref="J24">
    <cfRule type="containsText" dxfId="405" priority="405" operator="containsText" text="Mixte">
      <formula>NOT(ISERROR(SEARCH("Mixte",J24)))</formula>
    </cfRule>
    <cfRule type="containsText" dxfId="404" priority="406" operator="containsText" text="Maladie">
      <formula>NOT(ISERROR(SEARCH("Maladie",J24)))</formula>
    </cfRule>
  </conditionalFormatting>
  <conditionalFormatting sqref="J24">
    <cfRule type="containsText" dxfId="403" priority="404" operator="containsText" text="Sans solde">
      <formula>NOT(ISERROR(SEARCH("Sans solde",J24)))</formula>
    </cfRule>
  </conditionalFormatting>
  <conditionalFormatting sqref="J24">
    <cfRule type="containsText" dxfId="402" priority="403" operator="containsText" text="Déplacement">
      <formula>NOT(ISERROR(SEARCH("Déplacement",J24)))</formula>
    </cfRule>
  </conditionalFormatting>
  <conditionalFormatting sqref="J24">
    <cfRule type="containsText" dxfId="401" priority="401" operator="containsText" text="CP">
      <formula>NOT(ISERROR(SEARCH("CP",J24)))</formula>
    </cfRule>
    <cfRule type="containsText" dxfId="400" priority="402" operator="containsText" text="NORMAL">
      <formula>NOT(ISERROR(SEARCH("NORMAL",J24)))</formula>
    </cfRule>
  </conditionalFormatting>
  <conditionalFormatting sqref="J24">
    <cfRule type="containsText" dxfId="399" priority="400" operator="containsText" text="Recup">
      <formula>NOT(ISERROR(SEARCH("Recup",J24)))</formula>
    </cfRule>
  </conditionalFormatting>
  <conditionalFormatting sqref="J24">
    <cfRule type="containsText" dxfId="398" priority="398" operator="containsText" text="Mixte">
      <formula>NOT(ISERROR(SEARCH("Mixte",J24)))</formula>
    </cfRule>
    <cfRule type="containsText" dxfId="397" priority="399" operator="containsText" text="Maladie">
      <formula>NOT(ISERROR(SEARCH("Maladie",J24)))</formula>
    </cfRule>
  </conditionalFormatting>
  <conditionalFormatting sqref="J24">
    <cfRule type="containsText" dxfId="396" priority="397" operator="containsText" text="Sans solde">
      <formula>NOT(ISERROR(SEARCH("Sans solde",J24)))</formula>
    </cfRule>
  </conditionalFormatting>
  <conditionalFormatting sqref="AB31:AB37 AB40:AB43">
    <cfRule type="containsText" dxfId="395" priority="395" operator="containsText" text="CP">
      <formula>NOT(ISERROR(SEARCH("CP",AB31)))</formula>
    </cfRule>
    <cfRule type="containsText" dxfId="394" priority="396" operator="containsText" text="NORMAL">
      <formula>NOT(ISERROR(SEARCH("NORMAL",AB31)))</formula>
    </cfRule>
  </conditionalFormatting>
  <conditionalFormatting sqref="AB31:AB37 AB40:AB43">
    <cfRule type="containsText" dxfId="393" priority="394" operator="containsText" text="Recup">
      <formula>NOT(ISERROR(SEARCH("Recup",AB31)))</formula>
    </cfRule>
  </conditionalFormatting>
  <conditionalFormatting sqref="AB31:AB43">
    <cfRule type="containsText" dxfId="392" priority="392" operator="containsText" text="Mixte">
      <formula>NOT(ISERROR(SEARCH("Mixte",AB31)))</formula>
    </cfRule>
    <cfRule type="containsText" dxfId="391" priority="393" operator="containsText" text="Maladie">
      <formula>NOT(ISERROR(SEARCH("Maladie",AB31)))</formula>
    </cfRule>
  </conditionalFormatting>
  <conditionalFormatting sqref="AB31:AB37 AB39:AB43">
    <cfRule type="containsText" dxfId="390" priority="391" operator="containsText" text="Sans solde">
      <formula>NOT(ISERROR(SEARCH("Sans solde",AB31)))</formula>
    </cfRule>
  </conditionalFormatting>
  <conditionalFormatting sqref="AB31:AB43">
    <cfRule type="cellIs" dxfId="389" priority="389" operator="lessThan">
      <formula>0</formula>
    </cfRule>
    <cfRule type="cellIs" dxfId="388" priority="390" operator="lessThan">
      <formula>0</formula>
    </cfRule>
  </conditionalFormatting>
  <conditionalFormatting sqref="AB31:AC44 AB46:AC47">
    <cfRule type="containsText" dxfId="387" priority="388" operator="containsText" text="Déplacement">
      <formula>NOT(ISERROR(SEARCH("Déplacement",AB31)))</formula>
    </cfRule>
  </conditionalFormatting>
  <conditionalFormatting sqref="AB59:AB65 AB68:AB71">
    <cfRule type="containsText" dxfId="386" priority="386" operator="containsText" text="CP">
      <formula>NOT(ISERROR(SEARCH("CP",AB59)))</formula>
    </cfRule>
    <cfRule type="containsText" dxfId="385" priority="387" operator="containsText" text="NORMAL">
      <formula>NOT(ISERROR(SEARCH("NORMAL",AB59)))</formula>
    </cfRule>
  </conditionalFormatting>
  <conditionalFormatting sqref="AB59:AB65 AB68:AB71">
    <cfRule type="containsText" dxfId="384" priority="385" operator="containsText" text="Recup">
      <formula>NOT(ISERROR(SEARCH("Recup",AB59)))</formula>
    </cfRule>
  </conditionalFormatting>
  <conditionalFormatting sqref="AB59:AB71">
    <cfRule type="containsText" dxfId="383" priority="383" operator="containsText" text="Mixte">
      <formula>NOT(ISERROR(SEARCH("Mixte",AB59)))</formula>
    </cfRule>
    <cfRule type="containsText" dxfId="382" priority="384" operator="containsText" text="Maladie">
      <formula>NOT(ISERROR(SEARCH("Maladie",AB59)))</formula>
    </cfRule>
  </conditionalFormatting>
  <conditionalFormatting sqref="AB59:AB65 AB67:AB71">
    <cfRule type="containsText" dxfId="381" priority="382" operator="containsText" text="Sans solde">
      <formula>NOT(ISERROR(SEARCH("Sans solde",AB59)))</formula>
    </cfRule>
  </conditionalFormatting>
  <conditionalFormatting sqref="AB59:AB71">
    <cfRule type="cellIs" dxfId="380" priority="380" operator="lessThan">
      <formula>0</formula>
    </cfRule>
    <cfRule type="cellIs" dxfId="379" priority="381" operator="lessThan">
      <formula>0</formula>
    </cfRule>
  </conditionalFormatting>
  <conditionalFormatting sqref="AB57:AC72 AB74:AC75">
    <cfRule type="containsText" dxfId="378" priority="379" operator="containsText" text="Déplacement">
      <formula>NOT(ISERROR(SEARCH("Déplacement",AB57)))</formula>
    </cfRule>
  </conditionalFormatting>
  <conditionalFormatting sqref="AB87:AB93 AB96:AB99">
    <cfRule type="containsText" dxfId="377" priority="377" operator="containsText" text="CP">
      <formula>NOT(ISERROR(SEARCH("CP",AB87)))</formula>
    </cfRule>
    <cfRule type="containsText" dxfId="376" priority="378" operator="containsText" text="NORMAL">
      <formula>NOT(ISERROR(SEARCH("NORMAL",AB87)))</formula>
    </cfRule>
  </conditionalFormatting>
  <conditionalFormatting sqref="AB87:AB93 AB96:AB99">
    <cfRule type="containsText" dxfId="375" priority="376" operator="containsText" text="Recup">
      <formula>NOT(ISERROR(SEARCH("Recup",AB87)))</formula>
    </cfRule>
  </conditionalFormatting>
  <conditionalFormatting sqref="AB87:AB99">
    <cfRule type="containsText" dxfId="374" priority="374" operator="containsText" text="Mixte">
      <formula>NOT(ISERROR(SEARCH("Mixte",AB87)))</formula>
    </cfRule>
    <cfRule type="containsText" dxfId="373" priority="375" operator="containsText" text="Maladie">
      <formula>NOT(ISERROR(SEARCH("Maladie",AB87)))</formula>
    </cfRule>
  </conditionalFormatting>
  <conditionalFormatting sqref="AB87:AB93 AB95:AB99">
    <cfRule type="containsText" dxfId="372" priority="373" operator="containsText" text="Sans solde">
      <formula>NOT(ISERROR(SEARCH("Sans solde",AB87)))</formula>
    </cfRule>
  </conditionalFormatting>
  <conditionalFormatting sqref="AB87:AB99">
    <cfRule type="cellIs" dxfId="371" priority="371" operator="lessThan">
      <formula>0</formula>
    </cfRule>
    <cfRule type="cellIs" dxfId="370" priority="372" operator="lessThan">
      <formula>0</formula>
    </cfRule>
  </conditionalFormatting>
  <conditionalFormatting sqref="AB85:AC100 AB102:AC103">
    <cfRule type="containsText" dxfId="369" priority="370" operator="containsText" text="Déplacement">
      <formula>NOT(ISERROR(SEARCH("Déplacement",AB85)))</formula>
    </cfRule>
  </conditionalFormatting>
  <conditionalFormatting sqref="AB122:AB128 AB131:AB134">
    <cfRule type="containsText" dxfId="368" priority="368" operator="containsText" text="CP">
      <formula>NOT(ISERROR(SEARCH("CP",AB122)))</formula>
    </cfRule>
    <cfRule type="containsText" dxfId="367" priority="369" operator="containsText" text="NORMAL">
      <formula>NOT(ISERROR(SEARCH("NORMAL",AB122)))</formula>
    </cfRule>
  </conditionalFormatting>
  <conditionalFormatting sqref="AB122:AB128 AB131:AB134">
    <cfRule type="containsText" dxfId="366" priority="367" operator="containsText" text="Recup">
      <formula>NOT(ISERROR(SEARCH("Recup",AB122)))</formula>
    </cfRule>
  </conditionalFormatting>
  <conditionalFormatting sqref="AB122:AB134">
    <cfRule type="containsText" dxfId="365" priority="365" operator="containsText" text="Mixte">
      <formula>NOT(ISERROR(SEARCH("Mixte",AB122)))</formula>
    </cfRule>
    <cfRule type="containsText" dxfId="364" priority="366" operator="containsText" text="Maladie">
      <formula>NOT(ISERROR(SEARCH("Maladie",AB122)))</formula>
    </cfRule>
  </conditionalFormatting>
  <conditionalFormatting sqref="AB122:AB128 AB130:AB134">
    <cfRule type="containsText" dxfId="363" priority="364" operator="containsText" text="Sans solde">
      <formula>NOT(ISERROR(SEARCH("Sans solde",AB122)))</formula>
    </cfRule>
  </conditionalFormatting>
  <conditionalFormatting sqref="AB122:AB134">
    <cfRule type="cellIs" dxfId="362" priority="362" operator="lessThan">
      <formula>0</formula>
    </cfRule>
    <cfRule type="cellIs" dxfId="361" priority="363" operator="lessThan">
      <formula>0</formula>
    </cfRule>
  </conditionalFormatting>
  <conditionalFormatting sqref="AB120:AC135 AB137:AC138">
    <cfRule type="containsText" dxfId="360" priority="361" operator="containsText" text="Déplacement">
      <formula>NOT(ISERROR(SEARCH("Déplacement",AB120)))</formula>
    </cfRule>
  </conditionalFormatting>
  <conditionalFormatting sqref="AB150:AB156 AB159:AB162">
    <cfRule type="containsText" dxfId="359" priority="359" operator="containsText" text="CP">
      <formula>NOT(ISERROR(SEARCH("CP",AB150)))</formula>
    </cfRule>
    <cfRule type="containsText" dxfId="358" priority="360" operator="containsText" text="NORMAL">
      <formula>NOT(ISERROR(SEARCH("NORMAL",AB150)))</formula>
    </cfRule>
  </conditionalFormatting>
  <conditionalFormatting sqref="AB150:AB156 AB159:AB162">
    <cfRule type="containsText" dxfId="357" priority="358" operator="containsText" text="Recup">
      <formula>NOT(ISERROR(SEARCH("Recup",AB150)))</formula>
    </cfRule>
  </conditionalFormatting>
  <conditionalFormatting sqref="AB150:AB162">
    <cfRule type="containsText" dxfId="356" priority="356" operator="containsText" text="Mixte">
      <formula>NOT(ISERROR(SEARCH("Mixte",AB150)))</formula>
    </cfRule>
    <cfRule type="containsText" dxfId="355" priority="357" operator="containsText" text="Maladie">
      <formula>NOT(ISERROR(SEARCH("Maladie",AB150)))</formula>
    </cfRule>
  </conditionalFormatting>
  <conditionalFormatting sqref="AB150:AB156 AB158:AB162">
    <cfRule type="containsText" dxfId="354" priority="355" operator="containsText" text="Sans solde">
      <formula>NOT(ISERROR(SEARCH("Sans solde",AB150)))</formula>
    </cfRule>
  </conditionalFormatting>
  <conditionalFormatting sqref="AB150:AB162">
    <cfRule type="cellIs" dxfId="353" priority="353" operator="lessThan">
      <formula>0</formula>
    </cfRule>
    <cfRule type="cellIs" dxfId="352" priority="354" operator="lessThan">
      <formula>0</formula>
    </cfRule>
  </conditionalFormatting>
  <conditionalFormatting sqref="AB148:AC163 AB165:AC166">
    <cfRule type="containsText" dxfId="351" priority="352" operator="containsText" text="Déplacement">
      <formula>NOT(ISERROR(SEARCH("Déplacement",AB148)))</formula>
    </cfRule>
  </conditionalFormatting>
  <conditionalFormatting sqref="AB178:AB184 AB187:AB190">
    <cfRule type="containsText" dxfId="350" priority="350" operator="containsText" text="CP">
      <formula>NOT(ISERROR(SEARCH("CP",AB178)))</formula>
    </cfRule>
    <cfRule type="containsText" dxfId="349" priority="351" operator="containsText" text="NORMAL">
      <formula>NOT(ISERROR(SEARCH("NORMAL",AB178)))</formula>
    </cfRule>
  </conditionalFormatting>
  <conditionalFormatting sqref="AB178:AB184 AB187:AB190">
    <cfRule type="containsText" dxfId="348" priority="349" operator="containsText" text="Recup">
      <formula>NOT(ISERROR(SEARCH("Recup",AB178)))</formula>
    </cfRule>
  </conditionalFormatting>
  <conditionalFormatting sqref="AB178:AB190">
    <cfRule type="containsText" dxfId="347" priority="347" operator="containsText" text="Mixte">
      <formula>NOT(ISERROR(SEARCH("Mixte",AB178)))</formula>
    </cfRule>
    <cfRule type="containsText" dxfId="346" priority="348" operator="containsText" text="Maladie">
      <formula>NOT(ISERROR(SEARCH("Maladie",AB178)))</formula>
    </cfRule>
  </conditionalFormatting>
  <conditionalFormatting sqref="AB178:AB184 AB186:AB190">
    <cfRule type="containsText" dxfId="345" priority="346" operator="containsText" text="Sans solde">
      <formula>NOT(ISERROR(SEARCH("Sans solde",AB178)))</formula>
    </cfRule>
  </conditionalFormatting>
  <conditionalFormatting sqref="AB178:AB190">
    <cfRule type="cellIs" dxfId="344" priority="344" operator="lessThan">
      <formula>0</formula>
    </cfRule>
    <cfRule type="cellIs" dxfId="343" priority="345" operator="lessThan">
      <formula>0</formula>
    </cfRule>
  </conditionalFormatting>
  <conditionalFormatting sqref="AB176:AC191 AB193:AC194">
    <cfRule type="containsText" dxfId="342" priority="343" operator="containsText" text="Déplacement">
      <formula>NOT(ISERROR(SEARCH("Déplacement",AB176)))</formula>
    </cfRule>
  </conditionalFormatting>
  <conditionalFormatting sqref="AB213:AB219 AB222:AB225">
    <cfRule type="containsText" dxfId="341" priority="341" operator="containsText" text="CP">
      <formula>NOT(ISERROR(SEARCH("CP",AB213)))</formula>
    </cfRule>
    <cfRule type="containsText" dxfId="340" priority="342" operator="containsText" text="NORMAL">
      <formula>NOT(ISERROR(SEARCH("NORMAL",AB213)))</formula>
    </cfRule>
  </conditionalFormatting>
  <conditionalFormatting sqref="AB213:AB219 AB222:AB225">
    <cfRule type="containsText" dxfId="339" priority="340" operator="containsText" text="Recup">
      <formula>NOT(ISERROR(SEARCH("Recup",AB213)))</formula>
    </cfRule>
  </conditionalFormatting>
  <conditionalFormatting sqref="AB213:AB225">
    <cfRule type="containsText" dxfId="338" priority="338" operator="containsText" text="Mixte">
      <formula>NOT(ISERROR(SEARCH("Mixte",AB213)))</formula>
    </cfRule>
    <cfRule type="containsText" dxfId="337" priority="339" operator="containsText" text="Maladie">
      <formula>NOT(ISERROR(SEARCH("Maladie",AB213)))</formula>
    </cfRule>
  </conditionalFormatting>
  <conditionalFormatting sqref="AB213:AB219 AB221:AB225">
    <cfRule type="containsText" dxfId="336" priority="337" operator="containsText" text="Sans solde">
      <formula>NOT(ISERROR(SEARCH("Sans solde",AB213)))</formula>
    </cfRule>
  </conditionalFormatting>
  <conditionalFormatting sqref="AB213:AB225">
    <cfRule type="cellIs" dxfId="335" priority="335" operator="lessThan">
      <formula>0</formula>
    </cfRule>
    <cfRule type="cellIs" dxfId="334" priority="336" operator="lessThan">
      <formula>0</formula>
    </cfRule>
  </conditionalFormatting>
  <conditionalFormatting sqref="AB211:AC226 AB228:AC229">
    <cfRule type="containsText" dxfId="333" priority="334" operator="containsText" text="Déplacement">
      <formula>NOT(ISERROR(SEARCH("Déplacement",AB211)))</formula>
    </cfRule>
  </conditionalFormatting>
  <conditionalFormatting sqref="AB241:AB247 AB250:AB253">
    <cfRule type="containsText" dxfId="332" priority="332" operator="containsText" text="CP">
      <formula>NOT(ISERROR(SEARCH("CP",AB241)))</formula>
    </cfRule>
    <cfRule type="containsText" dxfId="331" priority="333" operator="containsText" text="NORMAL">
      <formula>NOT(ISERROR(SEARCH("NORMAL",AB241)))</formula>
    </cfRule>
  </conditionalFormatting>
  <conditionalFormatting sqref="AB241:AB247 AB250:AB253">
    <cfRule type="containsText" dxfId="330" priority="331" operator="containsText" text="Recup">
      <formula>NOT(ISERROR(SEARCH("Recup",AB241)))</formula>
    </cfRule>
  </conditionalFormatting>
  <conditionalFormatting sqref="AB241:AB253">
    <cfRule type="containsText" dxfId="329" priority="329" operator="containsText" text="Mixte">
      <formula>NOT(ISERROR(SEARCH("Mixte",AB241)))</formula>
    </cfRule>
    <cfRule type="containsText" dxfId="328" priority="330" operator="containsText" text="Maladie">
      <formula>NOT(ISERROR(SEARCH("Maladie",AB241)))</formula>
    </cfRule>
  </conditionalFormatting>
  <conditionalFormatting sqref="AB241:AB247 AB249:AB253">
    <cfRule type="containsText" dxfId="327" priority="328" operator="containsText" text="Sans solde">
      <formula>NOT(ISERROR(SEARCH("Sans solde",AB241)))</formula>
    </cfRule>
  </conditionalFormatting>
  <conditionalFormatting sqref="AB241:AB253">
    <cfRule type="cellIs" dxfId="326" priority="326" operator="lessThan">
      <formula>0</formula>
    </cfRule>
    <cfRule type="cellIs" dxfId="325" priority="327" operator="lessThan">
      <formula>0</formula>
    </cfRule>
  </conditionalFormatting>
  <conditionalFormatting sqref="AB239:AC254 AB256:AC257">
    <cfRule type="containsText" dxfId="324" priority="325" operator="containsText" text="Déplacement">
      <formula>NOT(ISERROR(SEARCH("Déplacement",AB239)))</formula>
    </cfRule>
  </conditionalFormatting>
  <conditionalFormatting sqref="AB269:AB275 AB278:AB281">
    <cfRule type="containsText" dxfId="323" priority="323" operator="containsText" text="CP">
      <formula>NOT(ISERROR(SEARCH("CP",AB269)))</formula>
    </cfRule>
    <cfRule type="containsText" dxfId="322" priority="324" operator="containsText" text="NORMAL">
      <formula>NOT(ISERROR(SEARCH("NORMAL",AB269)))</formula>
    </cfRule>
  </conditionalFormatting>
  <conditionalFormatting sqref="AB269:AB275 AB278:AB281">
    <cfRule type="containsText" dxfId="321" priority="322" operator="containsText" text="Recup">
      <formula>NOT(ISERROR(SEARCH("Recup",AB269)))</formula>
    </cfRule>
  </conditionalFormatting>
  <conditionalFormatting sqref="AB269:AB281">
    <cfRule type="containsText" dxfId="320" priority="320" operator="containsText" text="Mixte">
      <formula>NOT(ISERROR(SEARCH("Mixte",AB269)))</formula>
    </cfRule>
    <cfRule type="containsText" dxfId="319" priority="321" operator="containsText" text="Maladie">
      <formula>NOT(ISERROR(SEARCH("Maladie",AB269)))</formula>
    </cfRule>
  </conditionalFormatting>
  <conditionalFormatting sqref="AB269:AB275 AB277:AB281">
    <cfRule type="containsText" dxfId="318" priority="319" operator="containsText" text="Sans solde">
      <formula>NOT(ISERROR(SEARCH("Sans solde",AB269)))</formula>
    </cfRule>
  </conditionalFormatting>
  <conditionalFormatting sqref="AB269:AB281">
    <cfRule type="cellIs" dxfId="317" priority="317" operator="lessThan">
      <formula>0</formula>
    </cfRule>
    <cfRule type="cellIs" dxfId="316" priority="318" operator="lessThan">
      <formula>0</formula>
    </cfRule>
  </conditionalFormatting>
  <conditionalFormatting sqref="AB267:AC282 AB284:AC285">
    <cfRule type="containsText" dxfId="315" priority="316" operator="containsText" text="Déplacement">
      <formula>NOT(ISERROR(SEARCH("Déplacement",AB267)))</formula>
    </cfRule>
  </conditionalFormatting>
  <conditionalFormatting sqref="AB304:AB310 AB313:AB316">
    <cfRule type="containsText" dxfId="314" priority="314" operator="containsText" text="CP">
      <formula>NOT(ISERROR(SEARCH("CP",AB304)))</formula>
    </cfRule>
    <cfRule type="containsText" dxfId="313" priority="315" operator="containsText" text="NORMAL">
      <formula>NOT(ISERROR(SEARCH("NORMAL",AB304)))</formula>
    </cfRule>
  </conditionalFormatting>
  <conditionalFormatting sqref="AB304:AB310 AB313:AB316">
    <cfRule type="containsText" dxfId="312" priority="313" operator="containsText" text="Recup">
      <formula>NOT(ISERROR(SEARCH("Recup",AB304)))</formula>
    </cfRule>
  </conditionalFormatting>
  <conditionalFormatting sqref="AB304:AB316">
    <cfRule type="containsText" dxfId="311" priority="311" operator="containsText" text="Mixte">
      <formula>NOT(ISERROR(SEARCH("Mixte",AB304)))</formula>
    </cfRule>
    <cfRule type="containsText" dxfId="310" priority="312" operator="containsText" text="Maladie">
      <formula>NOT(ISERROR(SEARCH("Maladie",AB304)))</formula>
    </cfRule>
  </conditionalFormatting>
  <conditionalFormatting sqref="AB304:AB310 AB312:AB316">
    <cfRule type="containsText" dxfId="309" priority="310" operator="containsText" text="Sans solde">
      <formula>NOT(ISERROR(SEARCH("Sans solde",AB304)))</formula>
    </cfRule>
  </conditionalFormatting>
  <conditionalFormatting sqref="AB304:AB316">
    <cfRule type="cellIs" dxfId="308" priority="308" operator="lessThan">
      <formula>0</formula>
    </cfRule>
    <cfRule type="cellIs" dxfId="307" priority="309" operator="lessThan">
      <formula>0</formula>
    </cfRule>
  </conditionalFormatting>
  <conditionalFormatting sqref="AB302:AC317 AB319:AC320">
    <cfRule type="containsText" dxfId="306" priority="307" operator="containsText" text="Déplacement">
      <formula>NOT(ISERROR(SEARCH("Déplacement",AB302)))</formula>
    </cfRule>
  </conditionalFormatting>
  <conditionalFormatting sqref="AB332:AB338 AB341:AB344">
    <cfRule type="containsText" dxfId="305" priority="305" operator="containsText" text="CP">
      <formula>NOT(ISERROR(SEARCH("CP",AB332)))</formula>
    </cfRule>
    <cfRule type="containsText" dxfId="304" priority="306" operator="containsText" text="NORMAL">
      <formula>NOT(ISERROR(SEARCH("NORMAL",AB332)))</formula>
    </cfRule>
  </conditionalFormatting>
  <conditionalFormatting sqref="AB332:AB338 AB341:AB344">
    <cfRule type="containsText" dxfId="303" priority="304" operator="containsText" text="Recup">
      <formula>NOT(ISERROR(SEARCH("Recup",AB332)))</formula>
    </cfRule>
  </conditionalFormatting>
  <conditionalFormatting sqref="AB332:AB344">
    <cfRule type="containsText" dxfId="302" priority="302" operator="containsText" text="Mixte">
      <formula>NOT(ISERROR(SEARCH("Mixte",AB332)))</formula>
    </cfRule>
    <cfRule type="containsText" dxfId="301" priority="303" operator="containsText" text="Maladie">
      <formula>NOT(ISERROR(SEARCH("Maladie",AB332)))</formula>
    </cfRule>
  </conditionalFormatting>
  <conditionalFormatting sqref="AB332:AB338 AB340:AB344">
    <cfRule type="containsText" dxfId="300" priority="301" operator="containsText" text="Sans solde">
      <formula>NOT(ISERROR(SEARCH("Sans solde",AB332)))</formula>
    </cfRule>
  </conditionalFormatting>
  <conditionalFormatting sqref="AB332:AB344">
    <cfRule type="cellIs" dxfId="299" priority="299" operator="lessThan">
      <formula>0</formula>
    </cfRule>
    <cfRule type="cellIs" dxfId="298" priority="300" operator="lessThan">
      <formula>0</formula>
    </cfRule>
  </conditionalFormatting>
  <conditionalFormatting sqref="AB330:AC345 AB347:AC348">
    <cfRule type="containsText" dxfId="297" priority="298" operator="containsText" text="Déplacement">
      <formula>NOT(ISERROR(SEARCH("Déplacement",AB330)))</formula>
    </cfRule>
  </conditionalFormatting>
  <conditionalFormatting sqref="AB369:AB372 AB360:AB366">
    <cfRule type="containsText" dxfId="296" priority="296" operator="containsText" text="CP">
      <formula>NOT(ISERROR(SEARCH("CP",AB360)))</formula>
    </cfRule>
    <cfRule type="containsText" dxfId="295" priority="297" operator="containsText" text="NORMAL">
      <formula>NOT(ISERROR(SEARCH("NORMAL",AB360)))</formula>
    </cfRule>
  </conditionalFormatting>
  <conditionalFormatting sqref="AB369:AB372 AB360:AB366">
    <cfRule type="containsText" dxfId="294" priority="295" operator="containsText" text="Recup">
      <formula>NOT(ISERROR(SEARCH("Recup",AB360)))</formula>
    </cfRule>
  </conditionalFormatting>
  <conditionalFormatting sqref="AB360:AB372">
    <cfRule type="containsText" dxfId="293" priority="293" operator="containsText" text="Mixte">
      <formula>NOT(ISERROR(SEARCH("Mixte",AB360)))</formula>
    </cfRule>
    <cfRule type="containsText" dxfId="292" priority="294" operator="containsText" text="Maladie">
      <formula>NOT(ISERROR(SEARCH("Maladie",AB360)))</formula>
    </cfRule>
  </conditionalFormatting>
  <conditionalFormatting sqref="AB368:AB372 AB360:AB366">
    <cfRule type="containsText" dxfId="291" priority="292" operator="containsText" text="Sans solde">
      <formula>NOT(ISERROR(SEARCH("Sans solde",AB360)))</formula>
    </cfRule>
  </conditionalFormatting>
  <conditionalFormatting sqref="AB360:AB372">
    <cfRule type="cellIs" dxfId="290" priority="290" operator="lessThan">
      <formula>0</formula>
    </cfRule>
    <cfRule type="cellIs" dxfId="289" priority="291" operator="lessThan">
      <formula>0</formula>
    </cfRule>
  </conditionalFormatting>
  <conditionalFormatting sqref="AB358:AC373 AB375:AC376">
    <cfRule type="containsText" dxfId="288" priority="289" operator="containsText" text="Déplacement">
      <formula>NOT(ISERROR(SEARCH("Déplacement",AB358)))</formula>
    </cfRule>
  </conditionalFormatting>
  <conditionalFormatting sqref="C290:F293">
    <cfRule type="containsText" dxfId="287" priority="287" operator="containsText" text="CP">
      <formula>NOT(ISERROR(SEARCH("CP",C290)))</formula>
    </cfRule>
    <cfRule type="containsText" dxfId="286" priority="288" operator="containsText" text="NORMAL">
      <formula>NOT(ISERROR(SEARCH("NORMAL",C290)))</formula>
    </cfRule>
  </conditionalFormatting>
  <conditionalFormatting sqref="C290:F293">
    <cfRule type="containsText" dxfId="285" priority="286" operator="containsText" text="Recup">
      <formula>NOT(ISERROR(SEARCH("Recup",C290)))</formula>
    </cfRule>
  </conditionalFormatting>
  <conditionalFormatting sqref="C290:F293">
    <cfRule type="containsText" dxfId="284" priority="284" operator="containsText" text="Mixte">
      <formula>NOT(ISERROR(SEARCH("Mixte",C290)))</formula>
    </cfRule>
    <cfRule type="containsText" dxfId="283" priority="285" operator="containsText" text="Maladie">
      <formula>NOT(ISERROR(SEARCH("Maladie",C290)))</formula>
    </cfRule>
  </conditionalFormatting>
  <conditionalFormatting sqref="C290:F293">
    <cfRule type="containsText" dxfId="282" priority="283" operator="containsText" text="Sans solde">
      <formula>NOT(ISERROR(SEARCH("Sans solde",C290)))</formula>
    </cfRule>
  </conditionalFormatting>
  <conditionalFormatting sqref="C294:F294">
    <cfRule type="containsText" dxfId="281" priority="281" operator="containsText" text="CP">
      <formula>NOT(ISERROR(SEARCH("CP",C294)))</formula>
    </cfRule>
    <cfRule type="containsText" dxfId="280" priority="282" operator="containsText" text="NORMAL">
      <formula>NOT(ISERROR(SEARCH("NORMAL",C294)))</formula>
    </cfRule>
  </conditionalFormatting>
  <conditionalFormatting sqref="C294:F294">
    <cfRule type="containsText" dxfId="279" priority="280" operator="containsText" text="Recup">
      <formula>NOT(ISERROR(SEARCH("Recup",C294)))</formula>
    </cfRule>
  </conditionalFormatting>
  <conditionalFormatting sqref="C294:F294">
    <cfRule type="containsText" dxfId="278" priority="278" operator="containsText" text="Mixte">
      <formula>NOT(ISERROR(SEARCH("Mixte",C294)))</formula>
    </cfRule>
    <cfRule type="containsText" dxfId="277" priority="279" operator="containsText" text="Maladie">
      <formula>NOT(ISERROR(SEARCH("Maladie",C294)))</formula>
    </cfRule>
  </conditionalFormatting>
  <conditionalFormatting sqref="C294:F294">
    <cfRule type="containsText" dxfId="276" priority="277" operator="containsText" text="Sans solde">
      <formula>NOT(ISERROR(SEARCH("Sans solde",C294)))</formula>
    </cfRule>
  </conditionalFormatting>
  <conditionalFormatting sqref="C297:F300">
    <cfRule type="containsText" dxfId="275" priority="275" operator="containsText" text="CP">
      <formula>NOT(ISERROR(SEARCH("CP",C297)))</formula>
    </cfRule>
    <cfRule type="containsText" dxfId="274" priority="276" operator="containsText" text="NORMAL">
      <formula>NOT(ISERROR(SEARCH("NORMAL",C297)))</formula>
    </cfRule>
  </conditionalFormatting>
  <conditionalFormatting sqref="C297:F300">
    <cfRule type="containsText" dxfId="273" priority="274" operator="containsText" text="Recup">
      <formula>NOT(ISERROR(SEARCH("Recup",C297)))</formula>
    </cfRule>
  </conditionalFormatting>
  <conditionalFormatting sqref="C297:F300">
    <cfRule type="containsText" dxfId="272" priority="272" operator="containsText" text="Mixte">
      <formula>NOT(ISERROR(SEARCH("Mixte",C297)))</formula>
    </cfRule>
    <cfRule type="containsText" dxfId="271" priority="273" operator="containsText" text="Maladie">
      <formula>NOT(ISERROR(SEARCH("Maladie",C297)))</formula>
    </cfRule>
  </conditionalFormatting>
  <conditionalFormatting sqref="C297:F300">
    <cfRule type="containsText" dxfId="270" priority="271" operator="containsText" text="Sans solde">
      <formula>NOT(ISERROR(SEARCH("Sans solde",C297)))</formula>
    </cfRule>
  </conditionalFormatting>
  <conditionalFormatting sqref="C301:F301">
    <cfRule type="containsText" dxfId="269" priority="269" operator="containsText" text="CP">
      <formula>NOT(ISERROR(SEARCH("CP",C301)))</formula>
    </cfRule>
    <cfRule type="containsText" dxfId="268" priority="270" operator="containsText" text="NORMAL">
      <formula>NOT(ISERROR(SEARCH("NORMAL",C301)))</formula>
    </cfRule>
  </conditionalFormatting>
  <conditionalFormatting sqref="C301:F301">
    <cfRule type="containsText" dxfId="267" priority="268" operator="containsText" text="Recup">
      <formula>NOT(ISERROR(SEARCH("Recup",C301)))</formula>
    </cfRule>
  </conditionalFormatting>
  <conditionalFormatting sqref="C301:F301">
    <cfRule type="containsText" dxfId="266" priority="266" operator="containsText" text="Mixte">
      <formula>NOT(ISERROR(SEARCH("Mixte",C301)))</formula>
    </cfRule>
    <cfRule type="containsText" dxfId="265" priority="267" operator="containsText" text="Maladie">
      <formula>NOT(ISERROR(SEARCH("Maladie",C301)))</formula>
    </cfRule>
  </conditionalFormatting>
  <conditionalFormatting sqref="C301:F301">
    <cfRule type="containsText" dxfId="264" priority="265" operator="containsText" text="Sans solde">
      <formula>NOT(ISERROR(SEARCH("Sans solde",C301)))</formula>
    </cfRule>
  </conditionalFormatting>
  <conditionalFormatting sqref="C304:F307">
    <cfRule type="containsText" dxfId="263" priority="263" operator="containsText" text="CP">
      <formula>NOT(ISERROR(SEARCH("CP",C304)))</formula>
    </cfRule>
    <cfRule type="containsText" dxfId="262" priority="264" operator="containsText" text="NORMAL">
      <formula>NOT(ISERROR(SEARCH("NORMAL",C304)))</formula>
    </cfRule>
  </conditionalFormatting>
  <conditionalFormatting sqref="C304:F307">
    <cfRule type="containsText" dxfId="261" priority="262" operator="containsText" text="Recup">
      <formula>NOT(ISERROR(SEARCH("Recup",C304)))</formula>
    </cfRule>
  </conditionalFormatting>
  <conditionalFormatting sqref="C304:F307">
    <cfRule type="containsText" dxfId="260" priority="260" operator="containsText" text="Mixte">
      <formula>NOT(ISERROR(SEARCH("Mixte",C304)))</formula>
    </cfRule>
    <cfRule type="containsText" dxfId="259" priority="261" operator="containsText" text="Maladie">
      <formula>NOT(ISERROR(SEARCH("Maladie",C304)))</formula>
    </cfRule>
  </conditionalFormatting>
  <conditionalFormatting sqref="C304:F307">
    <cfRule type="containsText" dxfId="258" priority="259" operator="containsText" text="Sans solde">
      <formula>NOT(ISERROR(SEARCH("Sans solde",C304)))</formula>
    </cfRule>
  </conditionalFormatting>
  <conditionalFormatting sqref="C308:F308">
    <cfRule type="containsText" dxfId="257" priority="257" operator="containsText" text="CP">
      <formula>NOT(ISERROR(SEARCH("CP",C308)))</formula>
    </cfRule>
    <cfRule type="containsText" dxfId="256" priority="258" operator="containsText" text="NORMAL">
      <formula>NOT(ISERROR(SEARCH("NORMAL",C308)))</formula>
    </cfRule>
  </conditionalFormatting>
  <conditionalFormatting sqref="C308:F308">
    <cfRule type="containsText" dxfId="255" priority="256" operator="containsText" text="Recup">
      <formula>NOT(ISERROR(SEARCH("Recup",C308)))</formula>
    </cfRule>
  </conditionalFormatting>
  <conditionalFormatting sqref="C308:F308">
    <cfRule type="containsText" dxfId="254" priority="254" operator="containsText" text="Mixte">
      <formula>NOT(ISERROR(SEARCH("Mixte",C308)))</formula>
    </cfRule>
    <cfRule type="containsText" dxfId="253" priority="255" operator="containsText" text="Maladie">
      <formula>NOT(ISERROR(SEARCH("Maladie",C308)))</formula>
    </cfRule>
  </conditionalFormatting>
  <conditionalFormatting sqref="C308:F308">
    <cfRule type="containsText" dxfId="252" priority="253" operator="containsText" text="Sans solde">
      <formula>NOT(ISERROR(SEARCH("Sans solde",C308)))</formula>
    </cfRule>
  </conditionalFormatting>
  <conditionalFormatting sqref="C311:F314">
    <cfRule type="containsText" dxfId="251" priority="251" operator="containsText" text="CP">
      <formula>NOT(ISERROR(SEARCH("CP",C311)))</formula>
    </cfRule>
    <cfRule type="containsText" dxfId="250" priority="252" operator="containsText" text="NORMAL">
      <formula>NOT(ISERROR(SEARCH("NORMAL",C311)))</formula>
    </cfRule>
  </conditionalFormatting>
  <conditionalFormatting sqref="C311:F314">
    <cfRule type="containsText" dxfId="249" priority="250" operator="containsText" text="Recup">
      <formula>NOT(ISERROR(SEARCH("Recup",C311)))</formula>
    </cfRule>
  </conditionalFormatting>
  <conditionalFormatting sqref="C311:F314">
    <cfRule type="containsText" dxfId="248" priority="248" operator="containsText" text="Mixte">
      <formula>NOT(ISERROR(SEARCH("Mixte",C311)))</formula>
    </cfRule>
    <cfRule type="containsText" dxfId="247" priority="249" operator="containsText" text="Maladie">
      <formula>NOT(ISERROR(SEARCH("Maladie",C311)))</formula>
    </cfRule>
  </conditionalFormatting>
  <conditionalFormatting sqref="C311:F314">
    <cfRule type="containsText" dxfId="246" priority="247" operator="containsText" text="Sans solde">
      <formula>NOT(ISERROR(SEARCH("Sans solde",C311)))</formula>
    </cfRule>
  </conditionalFormatting>
  <conditionalFormatting sqref="C315:F315">
    <cfRule type="containsText" dxfId="245" priority="245" operator="containsText" text="CP">
      <formula>NOT(ISERROR(SEARCH("CP",C315)))</formula>
    </cfRule>
    <cfRule type="containsText" dxfId="244" priority="246" operator="containsText" text="NORMAL">
      <formula>NOT(ISERROR(SEARCH("NORMAL",C315)))</formula>
    </cfRule>
  </conditionalFormatting>
  <conditionalFormatting sqref="C315:F315">
    <cfRule type="containsText" dxfId="243" priority="244" operator="containsText" text="Recup">
      <formula>NOT(ISERROR(SEARCH("Recup",C315)))</formula>
    </cfRule>
  </conditionalFormatting>
  <conditionalFormatting sqref="C315:F315">
    <cfRule type="containsText" dxfId="242" priority="242" operator="containsText" text="Mixte">
      <formula>NOT(ISERROR(SEARCH("Mixte",C315)))</formula>
    </cfRule>
    <cfRule type="containsText" dxfId="241" priority="243" operator="containsText" text="Maladie">
      <formula>NOT(ISERROR(SEARCH("Maladie",C315)))</formula>
    </cfRule>
  </conditionalFormatting>
  <conditionalFormatting sqref="C315:F315">
    <cfRule type="containsText" dxfId="240" priority="241" operator="containsText" text="Sans solde">
      <formula>NOT(ISERROR(SEARCH("Sans solde",C315)))</formula>
    </cfRule>
  </conditionalFormatting>
  <conditionalFormatting sqref="C318:F321">
    <cfRule type="containsText" dxfId="239" priority="239" operator="containsText" text="CP">
      <formula>NOT(ISERROR(SEARCH("CP",C318)))</formula>
    </cfRule>
    <cfRule type="containsText" dxfId="238" priority="240" operator="containsText" text="NORMAL">
      <formula>NOT(ISERROR(SEARCH("NORMAL",C318)))</formula>
    </cfRule>
  </conditionalFormatting>
  <conditionalFormatting sqref="C318:F321">
    <cfRule type="containsText" dxfId="237" priority="238" operator="containsText" text="Recup">
      <formula>NOT(ISERROR(SEARCH("Recup",C318)))</formula>
    </cfRule>
  </conditionalFormatting>
  <conditionalFormatting sqref="C318:F321">
    <cfRule type="containsText" dxfId="236" priority="236" operator="containsText" text="Mixte">
      <formula>NOT(ISERROR(SEARCH("Mixte",C318)))</formula>
    </cfRule>
    <cfRule type="containsText" dxfId="235" priority="237" operator="containsText" text="Maladie">
      <formula>NOT(ISERROR(SEARCH("Maladie",C318)))</formula>
    </cfRule>
  </conditionalFormatting>
  <conditionalFormatting sqref="C318:F321">
    <cfRule type="containsText" dxfId="234" priority="235" operator="containsText" text="Sans solde">
      <formula>NOT(ISERROR(SEARCH("Sans solde",C318)))</formula>
    </cfRule>
  </conditionalFormatting>
  <conditionalFormatting sqref="C322:F322">
    <cfRule type="containsText" dxfId="233" priority="233" operator="containsText" text="CP">
      <formula>NOT(ISERROR(SEARCH("CP",C322)))</formula>
    </cfRule>
    <cfRule type="containsText" dxfId="232" priority="234" operator="containsText" text="NORMAL">
      <formula>NOT(ISERROR(SEARCH("NORMAL",C322)))</formula>
    </cfRule>
  </conditionalFormatting>
  <conditionalFormatting sqref="C322:F322">
    <cfRule type="containsText" dxfId="231" priority="232" operator="containsText" text="Recup">
      <formula>NOT(ISERROR(SEARCH("Recup",C322)))</formula>
    </cfRule>
  </conditionalFormatting>
  <conditionalFormatting sqref="C322:F322">
    <cfRule type="containsText" dxfId="230" priority="230" operator="containsText" text="Mixte">
      <formula>NOT(ISERROR(SEARCH("Mixte",C322)))</formula>
    </cfRule>
    <cfRule type="containsText" dxfId="229" priority="231" operator="containsText" text="Maladie">
      <formula>NOT(ISERROR(SEARCH("Maladie",C322)))</formula>
    </cfRule>
  </conditionalFormatting>
  <conditionalFormatting sqref="C322:F322">
    <cfRule type="containsText" dxfId="228" priority="229" operator="containsText" text="Sans solde">
      <formula>NOT(ISERROR(SEARCH("Sans solde",C322)))</formula>
    </cfRule>
  </conditionalFormatting>
  <conditionalFormatting sqref="C318:F321">
    <cfRule type="containsText" dxfId="227" priority="227" operator="containsText" text="CP">
      <formula>NOT(ISERROR(SEARCH("CP",C318)))</formula>
    </cfRule>
    <cfRule type="containsText" dxfId="226" priority="228" operator="containsText" text="NORMAL">
      <formula>NOT(ISERROR(SEARCH("NORMAL",C318)))</formula>
    </cfRule>
  </conditionalFormatting>
  <conditionalFormatting sqref="C318:F321">
    <cfRule type="containsText" dxfId="225" priority="226" operator="containsText" text="Recup">
      <formula>NOT(ISERROR(SEARCH("Recup",C318)))</formula>
    </cfRule>
  </conditionalFormatting>
  <conditionalFormatting sqref="C318:F321">
    <cfRule type="containsText" dxfId="224" priority="224" operator="containsText" text="Mixte">
      <formula>NOT(ISERROR(SEARCH("Mixte",C318)))</formula>
    </cfRule>
    <cfRule type="containsText" dxfId="223" priority="225" operator="containsText" text="Maladie">
      <formula>NOT(ISERROR(SEARCH("Maladie",C318)))</formula>
    </cfRule>
  </conditionalFormatting>
  <conditionalFormatting sqref="C318:F321">
    <cfRule type="containsText" dxfId="222" priority="223" operator="containsText" text="Sans solde">
      <formula>NOT(ISERROR(SEARCH("Sans solde",C318)))</formula>
    </cfRule>
  </conditionalFormatting>
  <conditionalFormatting sqref="C322:F322">
    <cfRule type="containsText" dxfId="221" priority="221" operator="containsText" text="CP">
      <formula>NOT(ISERROR(SEARCH("CP",C322)))</formula>
    </cfRule>
    <cfRule type="containsText" dxfId="220" priority="222" operator="containsText" text="NORMAL">
      <formula>NOT(ISERROR(SEARCH("NORMAL",C322)))</formula>
    </cfRule>
  </conditionalFormatting>
  <conditionalFormatting sqref="C322:F322">
    <cfRule type="containsText" dxfId="219" priority="220" operator="containsText" text="Recup">
      <formula>NOT(ISERROR(SEARCH("Recup",C322)))</formula>
    </cfRule>
  </conditionalFormatting>
  <conditionalFormatting sqref="C322:F322">
    <cfRule type="containsText" dxfId="218" priority="218" operator="containsText" text="Mixte">
      <formula>NOT(ISERROR(SEARCH("Mixte",C322)))</formula>
    </cfRule>
    <cfRule type="containsText" dxfId="217" priority="219" operator="containsText" text="Maladie">
      <formula>NOT(ISERROR(SEARCH("Maladie",C322)))</formula>
    </cfRule>
  </conditionalFormatting>
  <conditionalFormatting sqref="C322:F322">
    <cfRule type="containsText" dxfId="216" priority="217" operator="containsText" text="Sans solde">
      <formula>NOT(ISERROR(SEARCH("Sans solde",C322)))</formula>
    </cfRule>
  </conditionalFormatting>
  <conditionalFormatting sqref="C325:F328">
    <cfRule type="containsText" dxfId="215" priority="215" operator="containsText" text="CP">
      <formula>NOT(ISERROR(SEARCH("CP",C325)))</formula>
    </cfRule>
    <cfRule type="containsText" dxfId="214" priority="216" operator="containsText" text="NORMAL">
      <formula>NOT(ISERROR(SEARCH("NORMAL",C325)))</formula>
    </cfRule>
  </conditionalFormatting>
  <conditionalFormatting sqref="C325:F328">
    <cfRule type="containsText" dxfId="213" priority="214" operator="containsText" text="Recup">
      <formula>NOT(ISERROR(SEARCH("Recup",C325)))</formula>
    </cfRule>
  </conditionalFormatting>
  <conditionalFormatting sqref="C325:F328">
    <cfRule type="containsText" dxfId="212" priority="212" operator="containsText" text="Mixte">
      <formula>NOT(ISERROR(SEARCH("Mixte",C325)))</formula>
    </cfRule>
    <cfRule type="containsText" dxfId="211" priority="213" operator="containsText" text="Maladie">
      <formula>NOT(ISERROR(SEARCH("Maladie",C325)))</formula>
    </cfRule>
  </conditionalFormatting>
  <conditionalFormatting sqref="C325:F328">
    <cfRule type="containsText" dxfId="210" priority="211" operator="containsText" text="Sans solde">
      <formula>NOT(ISERROR(SEARCH("Sans solde",C325)))</formula>
    </cfRule>
  </conditionalFormatting>
  <conditionalFormatting sqref="C329:F329">
    <cfRule type="containsText" dxfId="209" priority="209" operator="containsText" text="CP">
      <formula>NOT(ISERROR(SEARCH("CP",C329)))</formula>
    </cfRule>
    <cfRule type="containsText" dxfId="208" priority="210" operator="containsText" text="NORMAL">
      <formula>NOT(ISERROR(SEARCH("NORMAL",C329)))</formula>
    </cfRule>
  </conditionalFormatting>
  <conditionalFormatting sqref="C329:F329">
    <cfRule type="containsText" dxfId="207" priority="208" operator="containsText" text="Recup">
      <formula>NOT(ISERROR(SEARCH("Recup",C329)))</formula>
    </cfRule>
  </conditionalFormatting>
  <conditionalFormatting sqref="C329:F329">
    <cfRule type="containsText" dxfId="206" priority="206" operator="containsText" text="Mixte">
      <formula>NOT(ISERROR(SEARCH("Mixte",C329)))</formula>
    </cfRule>
    <cfRule type="containsText" dxfId="205" priority="207" operator="containsText" text="Maladie">
      <formula>NOT(ISERROR(SEARCH("Maladie",C329)))</formula>
    </cfRule>
  </conditionalFormatting>
  <conditionalFormatting sqref="C329:F329">
    <cfRule type="containsText" dxfId="204" priority="205" operator="containsText" text="Sans solde">
      <formula>NOT(ISERROR(SEARCH("Sans solde",C329)))</formula>
    </cfRule>
  </conditionalFormatting>
  <conditionalFormatting sqref="C325:F328">
    <cfRule type="containsText" dxfId="203" priority="203" operator="containsText" text="CP">
      <formula>NOT(ISERROR(SEARCH("CP",C325)))</formula>
    </cfRule>
    <cfRule type="containsText" dxfId="202" priority="204" operator="containsText" text="NORMAL">
      <formula>NOT(ISERROR(SEARCH("NORMAL",C325)))</formula>
    </cfRule>
  </conditionalFormatting>
  <conditionalFormatting sqref="C325:F328">
    <cfRule type="containsText" dxfId="201" priority="202" operator="containsText" text="Recup">
      <formula>NOT(ISERROR(SEARCH("Recup",C325)))</formula>
    </cfRule>
  </conditionalFormatting>
  <conditionalFormatting sqref="C325:F328">
    <cfRule type="containsText" dxfId="200" priority="200" operator="containsText" text="Mixte">
      <formula>NOT(ISERROR(SEARCH("Mixte",C325)))</formula>
    </cfRule>
    <cfRule type="containsText" dxfId="199" priority="201" operator="containsText" text="Maladie">
      <formula>NOT(ISERROR(SEARCH("Maladie",C325)))</formula>
    </cfRule>
  </conditionalFormatting>
  <conditionalFormatting sqref="C325:F328">
    <cfRule type="containsText" dxfId="198" priority="199" operator="containsText" text="Sans solde">
      <formula>NOT(ISERROR(SEARCH("Sans solde",C325)))</formula>
    </cfRule>
  </conditionalFormatting>
  <conditionalFormatting sqref="C329:F329">
    <cfRule type="containsText" dxfId="197" priority="197" operator="containsText" text="CP">
      <formula>NOT(ISERROR(SEARCH("CP",C329)))</formula>
    </cfRule>
    <cfRule type="containsText" dxfId="196" priority="198" operator="containsText" text="NORMAL">
      <formula>NOT(ISERROR(SEARCH("NORMAL",C329)))</formula>
    </cfRule>
  </conditionalFormatting>
  <conditionalFormatting sqref="C329:F329">
    <cfRule type="containsText" dxfId="195" priority="196" operator="containsText" text="Recup">
      <formula>NOT(ISERROR(SEARCH("Recup",C329)))</formula>
    </cfRule>
  </conditionalFormatting>
  <conditionalFormatting sqref="C329:F329">
    <cfRule type="containsText" dxfId="194" priority="194" operator="containsText" text="Mixte">
      <formula>NOT(ISERROR(SEARCH("Mixte",C329)))</formula>
    </cfRule>
    <cfRule type="containsText" dxfId="193" priority="195" operator="containsText" text="Maladie">
      <formula>NOT(ISERROR(SEARCH("Maladie",C329)))</formula>
    </cfRule>
  </conditionalFormatting>
  <conditionalFormatting sqref="C329:F329">
    <cfRule type="containsText" dxfId="192" priority="193" operator="containsText" text="Sans solde">
      <formula>NOT(ISERROR(SEARCH("Sans solde",C329)))</formula>
    </cfRule>
  </conditionalFormatting>
  <conditionalFormatting sqref="C332:F335">
    <cfRule type="containsText" dxfId="191" priority="191" operator="containsText" text="CP">
      <formula>NOT(ISERROR(SEARCH("CP",C332)))</formula>
    </cfRule>
    <cfRule type="containsText" dxfId="190" priority="192" operator="containsText" text="NORMAL">
      <formula>NOT(ISERROR(SEARCH("NORMAL",C332)))</formula>
    </cfRule>
  </conditionalFormatting>
  <conditionalFormatting sqref="C332:F335">
    <cfRule type="containsText" dxfId="189" priority="190" operator="containsText" text="Recup">
      <formula>NOT(ISERROR(SEARCH("Recup",C332)))</formula>
    </cfRule>
  </conditionalFormatting>
  <conditionalFormatting sqref="C332:F335">
    <cfRule type="containsText" dxfId="188" priority="188" operator="containsText" text="Mixte">
      <formula>NOT(ISERROR(SEARCH("Mixte",C332)))</formula>
    </cfRule>
    <cfRule type="containsText" dxfId="187" priority="189" operator="containsText" text="Maladie">
      <formula>NOT(ISERROR(SEARCH("Maladie",C332)))</formula>
    </cfRule>
  </conditionalFormatting>
  <conditionalFormatting sqref="C332:F335">
    <cfRule type="containsText" dxfId="186" priority="187" operator="containsText" text="Sans solde">
      <formula>NOT(ISERROR(SEARCH("Sans solde",C332)))</formula>
    </cfRule>
  </conditionalFormatting>
  <conditionalFormatting sqref="C336:F336">
    <cfRule type="containsText" dxfId="185" priority="185" operator="containsText" text="CP">
      <formula>NOT(ISERROR(SEARCH("CP",C336)))</formula>
    </cfRule>
    <cfRule type="containsText" dxfId="184" priority="186" operator="containsText" text="NORMAL">
      <formula>NOT(ISERROR(SEARCH("NORMAL",C336)))</formula>
    </cfRule>
  </conditionalFormatting>
  <conditionalFormatting sqref="C336:F336">
    <cfRule type="containsText" dxfId="183" priority="184" operator="containsText" text="Recup">
      <formula>NOT(ISERROR(SEARCH("Recup",C336)))</formula>
    </cfRule>
  </conditionalFormatting>
  <conditionalFormatting sqref="C336:F336">
    <cfRule type="containsText" dxfId="182" priority="182" operator="containsText" text="Mixte">
      <formula>NOT(ISERROR(SEARCH("Mixte",C336)))</formula>
    </cfRule>
    <cfRule type="containsText" dxfId="181" priority="183" operator="containsText" text="Maladie">
      <formula>NOT(ISERROR(SEARCH("Maladie",C336)))</formula>
    </cfRule>
  </conditionalFormatting>
  <conditionalFormatting sqref="C336:F336">
    <cfRule type="containsText" dxfId="180" priority="181" operator="containsText" text="Sans solde">
      <formula>NOT(ISERROR(SEARCH("Sans solde",C336)))</formula>
    </cfRule>
  </conditionalFormatting>
  <conditionalFormatting sqref="C332:F335">
    <cfRule type="containsText" dxfId="179" priority="179" operator="containsText" text="CP">
      <formula>NOT(ISERROR(SEARCH("CP",C332)))</formula>
    </cfRule>
    <cfRule type="containsText" dxfId="178" priority="180" operator="containsText" text="NORMAL">
      <formula>NOT(ISERROR(SEARCH("NORMAL",C332)))</formula>
    </cfRule>
  </conditionalFormatting>
  <conditionalFormatting sqref="C332:F335">
    <cfRule type="containsText" dxfId="177" priority="178" operator="containsText" text="Recup">
      <formula>NOT(ISERROR(SEARCH("Recup",C332)))</formula>
    </cfRule>
  </conditionalFormatting>
  <conditionalFormatting sqref="C332:F335">
    <cfRule type="containsText" dxfId="176" priority="176" operator="containsText" text="Mixte">
      <formula>NOT(ISERROR(SEARCH("Mixte",C332)))</formula>
    </cfRule>
    <cfRule type="containsText" dxfId="175" priority="177" operator="containsText" text="Maladie">
      <formula>NOT(ISERROR(SEARCH("Maladie",C332)))</formula>
    </cfRule>
  </conditionalFormatting>
  <conditionalFormatting sqref="C332:F335">
    <cfRule type="containsText" dxfId="174" priority="175" operator="containsText" text="Sans solde">
      <formula>NOT(ISERROR(SEARCH("Sans solde",C332)))</formula>
    </cfRule>
  </conditionalFormatting>
  <conditionalFormatting sqref="C336:F336">
    <cfRule type="containsText" dxfId="173" priority="173" operator="containsText" text="CP">
      <formula>NOT(ISERROR(SEARCH("CP",C336)))</formula>
    </cfRule>
    <cfRule type="containsText" dxfId="172" priority="174" operator="containsText" text="NORMAL">
      <formula>NOT(ISERROR(SEARCH("NORMAL",C336)))</formula>
    </cfRule>
  </conditionalFormatting>
  <conditionalFormatting sqref="C336:F336">
    <cfRule type="containsText" dxfId="171" priority="172" operator="containsText" text="Recup">
      <formula>NOT(ISERROR(SEARCH("Recup",C336)))</formula>
    </cfRule>
  </conditionalFormatting>
  <conditionalFormatting sqref="C336:F336">
    <cfRule type="containsText" dxfId="170" priority="170" operator="containsText" text="Mixte">
      <formula>NOT(ISERROR(SEARCH("Mixte",C336)))</formula>
    </cfRule>
    <cfRule type="containsText" dxfId="169" priority="171" operator="containsText" text="Maladie">
      <formula>NOT(ISERROR(SEARCH("Maladie",C336)))</formula>
    </cfRule>
  </conditionalFormatting>
  <conditionalFormatting sqref="C336:F336">
    <cfRule type="containsText" dxfId="168" priority="169" operator="containsText" text="Sans solde">
      <formula>NOT(ISERROR(SEARCH("Sans solde",C336)))</formula>
    </cfRule>
  </conditionalFormatting>
  <conditionalFormatting sqref="C339:F342">
    <cfRule type="containsText" dxfId="167" priority="167" operator="containsText" text="CP">
      <formula>NOT(ISERROR(SEARCH("CP",C339)))</formula>
    </cfRule>
    <cfRule type="containsText" dxfId="166" priority="168" operator="containsText" text="NORMAL">
      <formula>NOT(ISERROR(SEARCH("NORMAL",C339)))</formula>
    </cfRule>
  </conditionalFormatting>
  <conditionalFormatting sqref="C339:F342">
    <cfRule type="containsText" dxfId="165" priority="166" operator="containsText" text="Recup">
      <formula>NOT(ISERROR(SEARCH("Recup",C339)))</formula>
    </cfRule>
  </conditionalFormatting>
  <conditionalFormatting sqref="C339:F342">
    <cfRule type="containsText" dxfId="164" priority="164" operator="containsText" text="Mixte">
      <formula>NOT(ISERROR(SEARCH("Mixte",C339)))</formula>
    </cfRule>
    <cfRule type="containsText" dxfId="163" priority="165" operator="containsText" text="Maladie">
      <formula>NOT(ISERROR(SEARCH("Maladie",C339)))</formula>
    </cfRule>
  </conditionalFormatting>
  <conditionalFormatting sqref="C339:F342">
    <cfRule type="containsText" dxfId="162" priority="163" operator="containsText" text="Sans solde">
      <formula>NOT(ISERROR(SEARCH("Sans solde",C339)))</formula>
    </cfRule>
  </conditionalFormatting>
  <conditionalFormatting sqref="C343:F343">
    <cfRule type="containsText" dxfId="161" priority="161" operator="containsText" text="CP">
      <formula>NOT(ISERROR(SEARCH("CP",C343)))</formula>
    </cfRule>
    <cfRule type="containsText" dxfId="160" priority="162" operator="containsText" text="NORMAL">
      <formula>NOT(ISERROR(SEARCH("NORMAL",C343)))</formula>
    </cfRule>
  </conditionalFormatting>
  <conditionalFormatting sqref="C343:F343">
    <cfRule type="containsText" dxfId="159" priority="160" operator="containsText" text="Recup">
      <formula>NOT(ISERROR(SEARCH("Recup",C343)))</formula>
    </cfRule>
  </conditionalFormatting>
  <conditionalFormatting sqref="C343:F343">
    <cfRule type="containsText" dxfId="158" priority="158" operator="containsText" text="Mixte">
      <formula>NOT(ISERROR(SEARCH("Mixte",C343)))</formula>
    </cfRule>
    <cfRule type="containsText" dxfId="157" priority="159" operator="containsText" text="Maladie">
      <formula>NOT(ISERROR(SEARCH("Maladie",C343)))</formula>
    </cfRule>
  </conditionalFormatting>
  <conditionalFormatting sqref="C343:F343">
    <cfRule type="containsText" dxfId="156" priority="157" operator="containsText" text="Sans solde">
      <formula>NOT(ISERROR(SEARCH("Sans solde",C343)))</formula>
    </cfRule>
  </conditionalFormatting>
  <conditionalFormatting sqref="C339:F342">
    <cfRule type="containsText" dxfId="155" priority="155" operator="containsText" text="CP">
      <formula>NOT(ISERROR(SEARCH("CP",C339)))</formula>
    </cfRule>
    <cfRule type="containsText" dxfId="154" priority="156" operator="containsText" text="NORMAL">
      <formula>NOT(ISERROR(SEARCH("NORMAL",C339)))</formula>
    </cfRule>
  </conditionalFormatting>
  <conditionalFormatting sqref="C339:F342">
    <cfRule type="containsText" dxfId="153" priority="154" operator="containsText" text="Recup">
      <formula>NOT(ISERROR(SEARCH("Recup",C339)))</formula>
    </cfRule>
  </conditionalFormatting>
  <conditionalFormatting sqref="C339:F342">
    <cfRule type="containsText" dxfId="152" priority="152" operator="containsText" text="Mixte">
      <formula>NOT(ISERROR(SEARCH("Mixte",C339)))</formula>
    </cfRule>
    <cfRule type="containsText" dxfId="151" priority="153" operator="containsText" text="Maladie">
      <formula>NOT(ISERROR(SEARCH("Maladie",C339)))</formula>
    </cfRule>
  </conditionalFormatting>
  <conditionalFormatting sqref="C339:F342">
    <cfRule type="containsText" dxfId="150" priority="151" operator="containsText" text="Sans solde">
      <formula>NOT(ISERROR(SEARCH("Sans solde",C339)))</formula>
    </cfRule>
  </conditionalFormatting>
  <conditionalFormatting sqref="C343:F343">
    <cfRule type="containsText" dxfId="149" priority="149" operator="containsText" text="CP">
      <formula>NOT(ISERROR(SEARCH("CP",C343)))</formula>
    </cfRule>
    <cfRule type="containsText" dxfId="148" priority="150" operator="containsText" text="NORMAL">
      <formula>NOT(ISERROR(SEARCH("NORMAL",C343)))</formula>
    </cfRule>
  </conditionalFormatting>
  <conditionalFormatting sqref="C343:F343">
    <cfRule type="containsText" dxfId="147" priority="148" operator="containsText" text="Recup">
      <formula>NOT(ISERROR(SEARCH("Recup",C343)))</formula>
    </cfRule>
  </conditionalFormatting>
  <conditionalFormatting sqref="C343:F343">
    <cfRule type="containsText" dxfId="146" priority="146" operator="containsText" text="Mixte">
      <formula>NOT(ISERROR(SEARCH("Mixte",C343)))</formula>
    </cfRule>
    <cfRule type="containsText" dxfId="145" priority="147" operator="containsText" text="Maladie">
      <formula>NOT(ISERROR(SEARCH("Maladie",C343)))</formula>
    </cfRule>
  </conditionalFormatting>
  <conditionalFormatting sqref="C343:F343">
    <cfRule type="containsText" dxfId="144" priority="145" operator="containsText" text="Sans solde">
      <formula>NOT(ISERROR(SEARCH("Sans solde",C343)))</formula>
    </cfRule>
  </conditionalFormatting>
  <conditionalFormatting sqref="C346:F349">
    <cfRule type="containsText" dxfId="143" priority="143" operator="containsText" text="CP">
      <formula>NOT(ISERROR(SEARCH("CP",C346)))</formula>
    </cfRule>
    <cfRule type="containsText" dxfId="142" priority="144" operator="containsText" text="NORMAL">
      <formula>NOT(ISERROR(SEARCH("NORMAL",C346)))</formula>
    </cfRule>
  </conditionalFormatting>
  <conditionalFormatting sqref="C346:F349">
    <cfRule type="containsText" dxfId="141" priority="142" operator="containsText" text="Recup">
      <formula>NOT(ISERROR(SEARCH("Recup",C346)))</formula>
    </cfRule>
  </conditionalFormatting>
  <conditionalFormatting sqref="C346:F349">
    <cfRule type="containsText" dxfId="140" priority="140" operator="containsText" text="Mixte">
      <formula>NOT(ISERROR(SEARCH("Mixte",C346)))</formula>
    </cfRule>
    <cfRule type="containsText" dxfId="139" priority="141" operator="containsText" text="Maladie">
      <formula>NOT(ISERROR(SEARCH("Maladie",C346)))</formula>
    </cfRule>
  </conditionalFormatting>
  <conditionalFormatting sqref="C346:F349">
    <cfRule type="containsText" dxfId="138" priority="139" operator="containsText" text="Sans solde">
      <formula>NOT(ISERROR(SEARCH("Sans solde",C346)))</formula>
    </cfRule>
  </conditionalFormatting>
  <conditionalFormatting sqref="C350:F350">
    <cfRule type="containsText" dxfId="137" priority="137" operator="containsText" text="CP">
      <formula>NOT(ISERROR(SEARCH("CP",C350)))</formula>
    </cfRule>
    <cfRule type="containsText" dxfId="136" priority="138" operator="containsText" text="NORMAL">
      <formula>NOT(ISERROR(SEARCH("NORMAL",C350)))</formula>
    </cfRule>
  </conditionalFormatting>
  <conditionalFormatting sqref="C350:F350">
    <cfRule type="containsText" dxfId="135" priority="136" operator="containsText" text="Recup">
      <formula>NOT(ISERROR(SEARCH("Recup",C350)))</formula>
    </cfRule>
  </conditionalFormatting>
  <conditionalFormatting sqref="C350:F350">
    <cfRule type="containsText" dxfId="134" priority="134" operator="containsText" text="Mixte">
      <formula>NOT(ISERROR(SEARCH("Mixte",C350)))</formula>
    </cfRule>
    <cfRule type="containsText" dxfId="133" priority="135" operator="containsText" text="Maladie">
      <formula>NOT(ISERROR(SEARCH("Maladie",C350)))</formula>
    </cfRule>
  </conditionalFormatting>
  <conditionalFormatting sqref="C350:F350">
    <cfRule type="containsText" dxfId="132" priority="133" operator="containsText" text="Sans solde">
      <formula>NOT(ISERROR(SEARCH("Sans solde",C350)))</formula>
    </cfRule>
  </conditionalFormatting>
  <conditionalFormatting sqref="C346:F349">
    <cfRule type="containsText" dxfId="131" priority="131" operator="containsText" text="CP">
      <formula>NOT(ISERROR(SEARCH("CP",C346)))</formula>
    </cfRule>
    <cfRule type="containsText" dxfId="130" priority="132" operator="containsText" text="NORMAL">
      <formula>NOT(ISERROR(SEARCH("NORMAL",C346)))</formula>
    </cfRule>
  </conditionalFormatting>
  <conditionalFormatting sqref="C346:F349">
    <cfRule type="containsText" dxfId="129" priority="130" operator="containsText" text="Recup">
      <formula>NOT(ISERROR(SEARCH("Recup",C346)))</formula>
    </cfRule>
  </conditionalFormatting>
  <conditionalFormatting sqref="C346:F349">
    <cfRule type="containsText" dxfId="128" priority="128" operator="containsText" text="Mixte">
      <formula>NOT(ISERROR(SEARCH("Mixte",C346)))</formula>
    </cfRule>
    <cfRule type="containsText" dxfId="127" priority="129" operator="containsText" text="Maladie">
      <formula>NOT(ISERROR(SEARCH("Maladie",C346)))</formula>
    </cfRule>
  </conditionalFormatting>
  <conditionalFormatting sqref="C346:F349">
    <cfRule type="containsText" dxfId="126" priority="127" operator="containsText" text="Sans solde">
      <formula>NOT(ISERROR(SEARCH("Sans solde",C346)))</formula>
    </cfRule>
  </conditionalFormatting>
  <conditionalFormatting sqref="C350:F350">
    <cfRule type="containsText" dxfId="125" priority="125" operator="containsText" text="CP">
      <formula>NOT(ISERROR(SEARCH("CP",C350)))</formula>
    </cfRule>
    <cfRule type="containsText" dxfId="124" priority="126" operator="containsText" text="NORMAL">
      <formula>NOT(ISERROR(SEARCH("NORMAL",C350)))</formula>
    </cfRule>
  </conditionalFormatting>
  <conditionalFormatting sqref="C350:F350">
    <cfRule type="containsText" dxfId="123" priority="124" operator="containsText" text="Recup">
      <formula>NOT(ISERROR(SEARCH("Recup",C350)))</formula>
    </cfRule>
  </conditionalFormatting>
  <conditionalFormatting sqref="C350:F350">
    <cfRule type="containsText" dxfId="122" priority="122" operator="containsText" text="Mixte">
      <formula>NOT(ISERROR(SEARCH("Mixte",C350)))</formula>
    </cfRule>
    <cfRule type="containsText" dxfId="121" priority="123" operator="containsText" text="Maladie">
      <formula>NOT(ISERROR(SEARCH("Maladie",C350)))</formula>
    </cfRule>
  </conditionalFormatting>
  <conditionalFormatting sqref="C350:F350">
    <cfRule type="containsText" dxfId="120" priority="121" operator="containsText" text="Sans solde">
      <formula>NOT(ISERROR(SEARCH("Sans solde",C350)))</formula>
    </cfRule>
  </conditionalFormatting>
  <conditionalFormatting sqref="C353:F356">
    <cfRule type="containsText" dxfId="119" priority="119" operator="containsText" text="CP">
      <formula>NOT(ISERROR(SEARCH("CP",C353)))</formula>
    </cfRule>
    <cfRule type="containsText" dxfId="118" priority="120" operator="containsText" text="NORMAL">
      <formula>NOT(ISERROR(SEARCH("NORMAL",C353)))</formula>
    </cfRule>
  </conditionalFormatting>
  <conditionalFormatting sqref="C353:F356">
    <cfRule type="containsText" dxfId="117" priority="118" operator="containsText" text="Recup">
      <formula>NOT(ISERROR(SEARCH("Recup",C353)))</formula>
    </cfRule>
  </conditionalFormatting>
  <conditionalFormatting sqref="C353:F356">
    <cfRule type="containsText" dxfId="116" priority="116" operator="containsText" text="Mixte">
      <formula>NOT(ISERROR(SEARCH("Mixte",C353)))</formula>
    </cfRule>
    <cfRule type="containsText" dxfId="115" priority="117" operator="containsText" text="Maladie">
      <formula>NOT(ISERROR(SEARCH("Maladie",C353)))</formula>
    </cfRule>
  </conditionalFormatting>
  <conditionalFormatting sqref="C353:F356">
    <cfRule type="containsText" dxfId="114" priority="115" operator="containsText" text="Sans solde">
      <formula>NOT(ISERROR(SEARCH("Sans solde",C353)))</formula>
    </cfRule>
  </conditionalFormatting>
  <conditionalFormatting sqref="C357:F357">
    <cfRule type="containsText" dxfId="113" priority="113" operator="containsText" text="CP">
      <formula>NOT(ISERROR(SEARCH("CP",C357)))</formula>
    </cfRule>
    <cfRule type="containsText" dxfId="112" priority="114" operator="containsText" text="NORMAL">
      <formula>NOT(ISERROR(SEARCH("NORMAL",C357)))</formula>
    </cfRule>
  </conditionalFormatting>
  <conditionalFormatting sqref="C357:F357">
    <cfRule type="containsText" dxfId="111" priority="112" operator="containsText" text="Recup">
      <formula>NOT(ISERROR(SEARCH("Recup",C357)))</formula>
    </cfRule>
  </conditionalFormatting>
  <conditionalFormatting sqref="C357:F357">
    <cfRule type="containsText" dxfId="110" priority="110" operator="containsText" text="Mixte">
      <formula>NOT(ISERROR(SEARCH("Mixte",C357)))</formula>
    </cfRule>
    <cfRule type="containsText" dxfId="109" priority="111" operator="containsText" text="Maladie">
      <formula>NOT(ISERROR(SEARCH("Maladie",C357)))</formula>
    </cfRule>
  </conditionalFormatting>
  <conditionalFormatting sqref="C357:F357">
    <cfRule type="containsText" dxfId="108" priority="109" operator="containsText" text="Sans solde">
      <formula>NOT(ISERROR(SEARCH("Sans solde",C357)))</formula>
    </cfRule>
  </conditionalFormatting>
  <conditionalFormatting sqref="C353:F356">
    <cfRule type="containsText" dxfId="107" priority="107" operator="containsText" text="CP">
      <formula>NOT(ISERROR(SEARCH("CP",C353)))</formula>
    </cfRule>
    <cfRule type="containsText" dxfId="106" priority="108" operator="containsText" text="NORMAL">
      <formula>NOT(ISERROR(SEARCH("NORMAL",C353)))</formula>
    </cfRule>
  </conditionalFormatting>
  <conditionalFormatting sqref="C353:F356">
    <cfRule type="containsText" dxfId="105" priority="106" operator="containsText" text="Recup">
      <formula>NOT(ISERROR(SEARCH("Recup",C353)))</formula>
    </cfRule>
  </conditionalFormatting>
  <conditionalFormatting sqref="C353:F356">
    <cfRule type="containsText" dxfId="104" priority="104" operator="containsText" text="Mixte">
      <formula>NOT(ISERROR(SEARCH("Mixte",C353)))</formula>
    </cfRule>
    <cfRule type="containsText" dxfId="103" priority="105" operator="containsText" text="Maladie">
      <formula>NOT(ISERROR(SEARCH("Maladie",C353)))</formula>
    </cfRule>
  </conditionalFormatting>
  <conditionalFormatting sqref="C353:F356">
    <cfRule type="containsText" dxfId="102" priority="103" operator="containsText" text="Sans solde">
      <formula>NOT(ISERROR(SEARCH("Sans solde",C353)))</formula>
    </cfRule>
  </conditionalFormatting>
  <conditionalFormatting sqref="C357:F357">
    <cfRule type="containsText" dxfId="101" priority="101" operator="containsText" text="CP">
      <formula>NOT(ISERROR(SEARCH("CP",C357)))</formula>
    </cfRule>
    <cfRule type="containsText" dxfId="100" priority="102" operator="containsText" text="NORMAL">
      <formula>NOT(ISERROR(SEARCH("NORMAL",C357)))</formula>
    </cfRule>
  </conditionalFormatting>
  <conditionalFormatting sqref="C357:F357">
    <cfRule type="containsText" dxfId="99" priority="100" operator="containsText" text="Recup">
      <formula>NOT(ISERROR(SEARCH("Recup",C357)))</formula>
    </cfRule>
  </conditionalFormatting>
  <conditionalFormatting sqref="C357:F357">
    <cfRule type="containsText" dxfId="98" priority="98" operator="containsText" text="Mixte">
      <formula>NOT(ISERROR(SEARCH("Mixte",C357)))</formula>
    </cfRule>
    <cfRule type="containsText" dxfId="97" priority="99" operator="containsText" text="Maladie">
      <formula>NOT(ISERROR(SEARCH("Maladie",C357)))</formula>
    </cfRule>
  </conditionalFormatting>
  <conditionalFormatting sqref="C357:F357">
    <cfRule type="containsText" dxfId="96" priority="97" operator="containsText" text="Sans solde">
      <formula>NOT(ISERROR(SEARCH("Sans solde",C357)))</formula>
    </cfRule>
  </conditionalFormatting>
  <conditionalFormatting sqref="C360:F363">
    <cfRule type="containsText" dxfId="95" priority="95" operator="containsText" text="CP">
      <formula>NOT(ISERROR(SEARCH("CP",C360)))</formula>
    </cfRule>
    <cfRule type="containsText" dxfId="94" priority="96" operator="containsText" text="NORMAL">
      <formula>NOT(ISERROR(SEARCH("NORMAL",C360)))</formula>
    </cfRule>
  </conditionalFormatting>
  <conditionalFormatting sqref="C360:F363">
    <cfRule type="containsText" dxfId="93" priority="94" operator="containsText" text="Recup">
      <formula>NOT(ISERROR(SEARCH("Recup",C360)))</formula>
    </cfRule>
  </conditionalFormatting>
  <conditionalFormatting sqref="C360:F363">
    <cfRule type="containsText" dxfId="92" priority="92" operator="containsText" text="Mixte">
      <formula>NOT(ISERROR(SEARCH("Mixte",C360)))</formula>
    </cfRule>
    <cfRule type="containsText" dxfId="91" priority="93" operator="containsText" text="Maladie">
      <formula>NOT(ISERROR(SEARCH("Maladie",C360)))</formula>
    </cfRule>
  </conditionalFormatting>
  <conditionalFormatting sqref="C360:F363">
    <cfRule type="containsText" dxfId="90" priority="91" operator="containsText" text="Sans solde">
      <formula>NOT(ISERROR(SEARCH("Sans solde",C360)))</formula>
    </cfRule>
  </conditionalFormatting>
  <conditionalFormatting sqref="C364:F364">
    <cfRule type="containsText" dxfId="89" priority="89" operator="containsText" text="CP">
      <formula>NOT(ISERROR(SEARCH("CP",C364)))</formula>
    </cfRule>
    <cfRule type="containsText" dxfId="88" priority="90" operator="containsText" text="NORMAL">
      <formula>NOT(ISERROR(SEARCH("NORMAL",C364)))</formula>
    </cfRule>
  </conditionalFormatting>
  <conditionalFormatting sqref="C364:F364">
    <cfRule type="containsText" dxfId="87" priority="88" operator="containsText" text="Recup">
      <formula>NOT(ISERROR(SEARCH("Recup",C364)))</formula>
    </cfRule>
  </conditionalFormatting>
  <conditionalFormatting sqref="C364:F364">
    <cfRule type="containsText" dxfId="86" priority="86" operator="containsText" text="Mixte">
      <formula>NOT(ISERROR(SEARCH("Mixte",C364)))</formula>
    </cfRule>
    <cfRule type="containsText" dxfId="85" priority="87" operator="containsText" text="Maladie">
      <formula>NOT(ISERROR(SEARCH("Maladie",C364)))</formula>
    </cfRule>
  </conditionalFormatting>
  <conditionalFormatting sqref="C364:F364">
    <cfRule type="containsText" dxfId="84" priority="85" operator="containsText" text="Sans solde">
      <formula>NOT(ISERROR(SEARCH("Sans solde",C364)))</formula>
    </cfRule>
  </conditionalFormatting>
  <conditionalFormatting sqref="C360:F363">
    <cfRule type="containsText" dxfId="83" priority="83" operator="containsText" text="CP">
      <formula>NOT(ISERROR(SEARCH("CP",C360)))</formula>
    </cfRule>
    <cfRule type="containsText" dxfId="82" priority="84" operator="containsText" text="NORMAL">
      <formula>NOT(ISERROR(SEARCH("NORMAL",C360)))</formula>
    </cfRule>
  </conditionalFormatting>
  <conditionalFormatting sqref="C360:F363">
    <cfRule type="containsText" dxfId="81" priority="82" operator="containsText" text="Recup">
      <formula>NOT(ISERROR(SEARCH("Recup",C360)))</formula>
    </cfRule>
  </conditionalFormatting>
  <conditionalFormatting sqref="C360:F363">
    <cfRule type="containsText" dxfId="80" priority="80" operator="containsText" text="Mixte">
      <formula>NOT(ISERROR(SEARCH("Mixte",C360)))</formula>
    </cfRule>
    <cfRule type="containsText" dxfId="79" priority="81" operator="containsText" text="Maladie">
      <formula>NOT(ISERROR(SEARCH("Maladie",C360)))</formula>
    </cfRule>
  </conditionalFormatting>
  <conditionalFormatting sqref="C360:F363">
    <cfRule type="containsText" dxfId="78" priority="79" operator="containsText" text="Sans solde">
      <formula>NOT(ISERROR(SEARCH("Sans solde",C360)))</formula>
    </cfRule>
  </conditionalFormatting>
  <conditionalFormatting sqref="C364:F364">
    <cfRule type="containsText" dxfId="77" priority="77" operator="containsText" text="CP">
      <formula>NOT(ISERROR(SEARCH("CP",C364)))</formula>
    </cfRule>
    <cfRule type="containsText" dxfId="76" priority="78" operator="containsText" text="NORMAL">
      <formula>NOT(ISERROR(SEARCH("NORMAL",C364)))</formula>
    </cfRule>
  </conditionalFormatting>
  <conditionalFormatting sqref="C364:F364">
    <cfRule type="containsText" dxfId="75" priority="76" operator="containsText" text="Recup">
      <formula>NOT(ISERROR(SEARCH("Recup",C364)))</formula>
    </cfRule>
  </conditionalFormatting>
  <conditionalFormatting sqref="C364:F364">
    <cfRule type="containsText" dxfId="74" priority="74" operator="containsText" text="Mixte">
      <formula>NOT(ISERROR(SEARCH("Mixte",C364)))</formula>
    </cfRule>
    <cfRule type="containsText" dxfId="73" priority="75" operator="containsText" text="Maladie">
      <formula>NOT(ISERROR(SEARCH("Maladie",C364)))</formula>
    </cfRule>
  </conditionalFormatting>
  <conditionalFormatting sqref="C364:F364">
    <cfRule type="containsText" dxfId="72" priority="73" operator="containsText" text="Sans solde">
      <formula>NOT(ISERROR(SEARCH("Sans solde",C364)))</formula>
    </cfRule>
  </conditionalFormatting>
  <conditionalFormatting sqref="C367:F370">
    <cfRule type="containsText" dxfId="71" priority="71" operator="containsText" text="CP">
      <formula>NOT(ISERROR(SEARCH("CP",C367)))</formula>
    </cfRule>
    <cfRule type="containsText" dxfId="70" priority="72" operator="containsText" text="NORMAL">
      <formula>NOT(ISERROR(SEARCH("NORMAL",C367)))</formula>
    </cfRule>
  </conditionalFormatting>
  <conditionalFormatting sqref="C367:F370">
    <cfRule type="containsText" dxfId="69" priority="70" operator="containsText" text="Recup">
      <formula>NOT(ISERROR(SEARCH("Recup",C367)))</formula>
    </cfRule>
  </conditionalFormatting>
  <conditionalFormatting sqref="C367:F370">
    <cfRule type="containsText" dxfId="68" priority="68" operator="containsText" text="Mixte">
      <formula>NOT(ISERROR(SEARCH("Mixte",C367)))</formula>
    </cfRule>
    <cfRule type="containsText" dxfId="67" priority="69" operator="containsText" text="Maladie">
      <formula>NOT(ISERROR(SEARCH("Maladie",C367)))</formula>
    </cfRule>
  </conditionalFormatting>
  <conditionalFormatting sqref="C367:F370">
    <cfRule type="containsText" dxfId="66" priority="67" operator="containsText" text="Sans solde">
      <formula>NOT(ISERROR(SEARCH("Sans solde",C367)))</formula>
    </cfRule>
  </conditionalFormatting>
  <conditionalFormatting sqref="C371:F371">
    <cfRule type="containsText" dxfId="65" priority="65" operator="containsText" text="CP">
      <formula>NOT(ISERROR(SEARCH("CP",C371)))</formula>
    </cfRule>
    <cfRule type="containsText" dxfId="64" priority="66" operator="containsText" text="NORMAL">
      <formula>NOT(ISERROR(SEARCH("NORMAL",C371)))</formula>
    </cfRule>
  </conditionalFormatting>
  <conditionalFormatting sqref="C371:F371">
    <cfRule type="containsText" dxfId="63" priority="64" operator="containsText" text="Recup">
      <formula>NOT(ISERROR(SEARCH("Recup",C371)))</formula>
    </cfRule>
  </conditionalFormatting>
  <conditionalFormatting sqref="C371:F371">
    <cfRule type="containsText" dxfId="62" priority="62" operator="containsText" text="Mixte">
      <formula>NOT(ISERROR(SEARCH("Mixte",C371)))</formula>
    </cfRule>
    <cfRule type="containsText" dxfId="61" priority="63" operator="containsText" text="Maladie">
      <formula>NOT(ISERROR(SEARCH("Maladie",C371)))</formula>
    </cfRule>
  </conditionalFormatting>
  <conditionalFormatting sqref="C371:F371">
    <cfRule type="containsText" dxfId="60" priority="61" operator="containsText" text="Sans solde">
      <formula>NOT(ISERROR(SEARCH("Sans solde",C371)))</formula>
    </cfRule>
  </conditionalFormatting>
  <conditionalFormatting sqref="C367:F370">
    <cfRule type="containsText" dxfId="59" priority="59" operator="containsText" text="CP">
      <formula>NOT(ISERROR(SEARCH("CP",C367)))</formula>
    </cfRule>
    <cfRule type="containsText" dxfId="58" priority="60" operator="containsText" text="NORMAL">
      <formula>NOT(ISERROR(SEARCH("NORMAL",C367)))</formula>
    </cfRule>
  </conditionalFormatting>
  <conditionalFormatting sqref="C367:F370">
    <cfRule type="containsText" dxfId="57" priority="58" operator="containsText" text="Recup">
      <formula>NOT(ISERROR(SEARCH("Recup",C367)))</formula>
    </cfRule>
  </conditionalFormatting>
  <conditionalFormatting sqref="C367:F370">
    <cfRule type="containsText" dxfId="56" priority="56" operator="containsText" text="Mixte">
      <formula>NOT(ISERROR(SEARCH("Mixte",C367)))</formula>
    </cfRule>
    <cfRule type="containsText" dxfId="55" priority="57" operator="containsText" text="Maladie">
      <formula>NOT(ISERROR(SEARCH("Maladie",C367)))</formula>
    </cfRule>
  </conditionalFormatting>
  <conditionalFormatting sqref="C367:F370">
    <cfRule type="containsText" dxfId="54" priority="55" operator="containsText" text="Sans solde">
      <formula>NOT(ISERROR(SEARCH("Sans solde",C367)))</formula>
    </cfRule>
  </conditionalFormatting>
  <conditionalFormatting sqref="C371:F371">
    <cfRule type="containsText" dxfId="53" priority="53" operator="containsText" text="CP">
      <formula>NOT(ISERROR(SEARCH("CP",C371)))</formula>
    </cfRule>
    <cfRule type="containsText" dxfId="52" priority="54" operator="containsText" text="NORMAL">
      <formula>NOT(ISERROR(SEARCH("NORMAL",C371)))</formula>
    </cfRule>
  </conditionalFormatting>
  <conditionalFormatting sqref="C371:F371">
    <cfRule type="containsText" dxfId="51" priority="52" operator="containsText" text="Recup">
      <formula>NOT(ISERROR(SEARCH("Recup",C371)))</formula>
    </cfRule>
  </conditionalFormatting>
  <conditionalFormatting sqref="C371:F371">
    <cfRule type="containsText" dxfId="50" priority="50" operator="containsText" text="Mixte">
      <formula>NOT(ISERROR(SEARCH("Mixte",C371)))</formula>
    </cfRule>
    <cfRule type="containsText" dxfId="49" priority="51" operator="containsText" text="Maladie">
      <formula>NOT(ISERROR(SEARCH("Maladie",C371)))</formula>
    </cfRule>
  </conditionalFormatting>
  <conditionalFormatting sqref="C371:F371">
    <cfRule type="containsText" dxfId="48" priority="49" operator="containsText" text="Sans solde">
      <formula>NOT(ISERROR(SEARCH("Sans solde",C371)))</formula>
    </cfRule>
  </conditionalFormatting>
  <conditionalFormatting sqref="C374:F377">
    <cfRule type="containsText" dxfId="47" priority="47" operator="containsText" text="CP">
      <formula>NOT(ISERROR(SEARCH("CP",C374)))</formula>
    </cfRule>
    <cfRule type="containsText" dxfId="46" priority="48" operator="containsText" text="NORMAL">
      <formula>NOT(ISERROR(SEARCH("NORMAL",C374)))</formula>
    </cfRule>
  </conditionalFormatting>
  <conditionalFormatting sqref="C374:F377">
    <cfRule type="containsText" dxfId="45" priority="46" operator="containsText" text="Recup">
      <formula>NOT(ISERROR(SEARCH("Recup",C374)))</formula>
    </cfRule>
  </conditionalFormatting>
  <conditionalFormatting sqref="C374:F377">
    <cfRule type="containsText" dxfId="44" priority="44" operator="containsText" text="Mixte">
      <formula>NOT(ISERROR(SEARCH("Mixte",C374)))</formula>
    </cfRule>
    <cfRule type="containsText" dxfId="43" priority="45" operator="containsText" text="Maladie">
      <formula>NOT(ISERROR(SEARCH("Maladie",C374)))</formula>
    </cfRule>
  </conditionalFormatting>
  <conditionalFormatting sqref="C374:F377">
    <cfRule type="containsText" dxfId="42" priority="43" operator="containsText" text="Sans solde">
      <formula>NOT(ISERROR(SEARCH("Sans solde",C374)))</formula>
    </cfRule>
  </conditionalFormatting>
  <conditionalFormatting sqref="C378:F378">
    <cfRule type="containsText" dxfId="41" priority="41" operator="containsText" text="CP">
      <formula>NOT(ISERROR(SEARCH("CP",C378)))</formula>
    </cfRule>
    <cfRule type="containsText" dxfId="40" priority="42" operator="containsText" text="NORMAL">
      <formula>NOT(ISERROR(SEARCH("NORMAL",C378)))</formula>
    </cfRule>
  </conditionalFormatting>
  <conditionalFormatting sqref="C378:F378">
    <cfRule type="containsText" dxfId="39" priority="40" operator="containsText" text="Recup">
      <formula>NOT(ISERROR(SEARCH("Recup",C378)))</formula>
    </cfRule>
  </conditionalFormatting>
  <conditionalFormatting sqref="C378:F378">
    <cfRule type="containsText" dxfId="38" priority="38" operator="containsText" text="Mixte">
      <formula>NOT(ISERROR(SEARCH("Mixte",C378)))</formula>
    </cfRule>
    <cfRule type="containsText" dxfId="37" priority="39" operator="containsText" text="Maladie">
      <formula>NOT(ISERROR(SEARCH("Maladie",C378)))</formula>
    </cfRule>
  </conditionalFormatting>
  <conditionalFormatting sqref="C378:F378">
    <cfRule type="containsText" dxfId="36" priority="37" operator="containsText" text="Sans solde">
      <formula>NOT(ISERROR(SEARCH("Sans solde",C378)))</formula>
    </cfRule>
  </conditionalFormatting>
  <conditionalFormatting sqref="C374:F377">
    <cfRule type="containsText" dxfId="35" priority="35" operator="containsText" text="CP">
      <formula>NOT(ISERROR(SEARCH("CP",C374)))</formula>
    </cfRule>
    <cfRule type="containsText" dxfId="34" priority="36" operator="containsText" text="NORMAL">
      <formula>NOT(ISERROR(SEARCH("NORMAL",C374)))</formula>
    </cfRule>
  </conditionalFormatting>
  <conditionalFormatting sqref="C374:F377">
    <cfRule type="containsText" dxfId="33" priority="34" operator="containsText" text="Recup">
      <formula>NOT(ISERROR(SEARCH("Recup",C374)))</formula>
    </cfRule>
  </conditionalFormatting>
  <conditionalFormatting sqref="C374:F377">
    <cfRule type="containsText" dxfId="32" priority="32" operator="containsText" text="Mixte">
      <formula>NOT(ISERROR(SEARCH("Mixte",C374)))</formula>
    </cfRule>
    <cfRule type="containsText" dxfId="31" priority="33" operator="containsText" text="Maladie">
      <formula>NOT(ISERROR(SEARCH("Maladie",C374)))</formula>
    </cfRule>
  </conditionalFormatting>
  <conditionalFormatting sqref="C374:F377">
    <cfRule type="containsText" dxfId="30" priority="31" operator="containsText" text="Sans solde">
      <formula>NOT(ISERROR(SEARCH("Sans solde",C374)))</formula>
    </cfRule>
  </conditionalFormatting>
  <conditionalFormatting sqref="C378:F378">
    <cfRule type="containsText" dxfId="29" priority="29" operator="containsText" text="CP">
      <formula>NOT(ISERROR(SEARCH("CP",C378)))</formula>
    </cfRule>
    <cfRule type="containsText" dxfId="28" priority="30" operator="containsText" text="NORMAL">
      <formula>NOT(ISERROR(SEARCH("NORMAL",C378)))</formula>
    </cfRule>
  </conditionalFormatting>
  <conditionalFormatting sqref="C378:F378">
    <cfRule type="containsText" dxfId="27" priority="28" operator="containsText" text="Recup">
      <formula>NOT(ISERROR(SEARCH("Recup",C378)))</formula>
    </cfRule>
  </conditionalFormatting>
  <conditionalFormatting sqref="C378:F378">
    <cfRule type="containsText" dxfId="26" priority="26" operator="containsText" text="Mixte">
      <formula>NOT(ISERROR(SEARCH("Mixte",C378)))</formula>
    </cfRule>
    <cfRule type="containsText" dxfId="25" priority="27" operator="containsText" text="Maladie">
      <formula>NOT(ISERROR(SEARCH("Maladie",C378)))</formula>
    </cfRule>
  </conditionalFormatting>
  <conditionalFormatting sqref="C378:F378">
    <cfRule type="containsText" dxfId="24" priority="25" operator="containsText" text="Sans solde">
      <formula>NOT(ISERROR(SEARCH("Sans solde",C378)))</formula>
    </cfRule>
  </conditionalFormatting>
  <conditionalFormatting sqref="C381:F384">
    <cfRule type="containsText" dxfId="23" priority="23" operator="containsText" text="CP">
      <formula>NOT(ISERROR(SEARCH("CP",C381)))</formula>
    </cfRule>
    <cfRule type="containsText" dxfId="22" priority="24" operator="containsText" text="NORMAL">
      <formula>NOT(ISERROR(SEARCH("NORMAL",C381)))</formula>
    </cfRule>
  </conditionalFormatting>
  <conditionalFormatting sqref="C381:F384">
    <cfRule type="containsText" dxfId="21" priority="22" operator="containsText" text="Recup">
      <formula>NOT(ISERROR(SEARCH("Recup",C381)))</formula>
    </cfRule>
  </conditionalFormatting>
  <conditionalFormatting sqref="C381:F384">
    <cfRule type="containsText" dxfId="20" priority="20" operator="containsText" text="Mixte">
      <formula>NOT(ISERROR(SEARCH("Mixte",C381)))</formula>
    </cfRule>
    <cfRule type="containsText" dxfId="19" priority="21" operator="containsText" text="Maladie">
      <formula>NOT(ISERROR(SEARCH("Maladie",C381)))</formula>
    </cfRule>
  </conditionalFormatting>
  <conditionalFormatting sqref="C381:F384">
    <cfRule type="containsText" dxfId="18" priority="19" operator="containsText" text="Sans solde">
      <formula>NOT(ISERROR(SEARCH("Sans solde",C381)))</formula>
    </cfRule>
  </conditionalFormatting>
  <conditionalFormatting sqref="C385:F385">
    <cfRule type="containsText" dxfId="17" priority="17" operator="containsText" text="CP">
      <formula>NOT(ISERROR(SEARCH("CP",C385)))</formula>
    </cfRule>
    <cfRule type="containsText" dxfId="16" priority="18" operator="containsText" text="NORMAL">
      <formula>NOT(ISERROR(SEARCH("NORMAL",C385)))</formula>
    </cfRule>
  </conditionalFormatting>
  <conditionalFormatting sqref="C385:F385">
    <cfRule type="containsText" dxfId="15" priority="16" operator="containsText" text="Recup">
      <formula>NOT(ISERROR(SEARCH("Recup",C385)))</formula>
    </cfRule>
  </conditionalFormatting>
  <conditionalFormatting sqref="C385:F385">
    <cfRule type="containsText" dxfId="14" priority="14" operator="containsText" text="Mixte">
      <formula>NOT(ISERROR(SEARCH("Mixte",C385)))</formula>
    </cfRule>
    <cfRule type="containsText" dxfId="13" priority="15" operator="containsText" text="Maladie">
      <formula>NOT(ISERROR(SEARCH("Maladie",C385)))</formula>
    </cfRule>
  </conditionalFormatting>
  <conditionalFormatting sqref="C385:F385">
    <cfRule type="containsText" dxfId="12" priority="13" operator="containsText" text="Sans solde">
      <formula>NOT(ISERROR(SEARCH("Sans solde",C385)))</formula>
    </cfRule>
  </conditionalFormatting>
  <conditionalFormatting sqref="C381:F384">
    <cfRule type="containsText" dxfId="11" priority="11" operator="containsText" text="CP">
      <formula>NOT(ISERROR(SEARCH("CP",C381)))</formula>
    </cfRule>
    <cfRule type="containsText" dxfId="10" priority="12" operator="containsText" text="NORMAL">
      <formula>NOT(ISERROR(SEARCH("NORMAL",C381)))</formula>
    </cfRule>
  </conditionalFormatting>
  <conditionalFormatting sqref="C381:F384">
    <cfRule type="containsText" dxfId="9" priority="10" operator="containsText" text="Recup">
      <formula>NOT(ISERROR(SEARCH("Recup",C381)))</formula>
    </cfRule>
  </conditionalFormatting>
  <conditionalFormatting sqref="C381:F384">
    <cfRule type="containsText" dxfId="8" priority="8" operator="containsText" text="Mixte">
      <formula>NOT(ISERROR(SEARCH("Mixte",C381)))</formula>
    </cfRule>
    <cfRule type="containsText" dxfId="7" priority="9" operator="containsText" text="Maladie">
      <formula>NOT(ISERROR(SEARCH("Maladie",C381)))</formula>
    </cfRule>
  </conditionalFormatting>
  <conditionalFormatting sqref="C381:F384">
    <cfRule type="containsText" dxfId="6" priority="7" operator="containsText" text="Sans solde">
      <formula>NOT(ISERROR(SEARCH("Sans solde",C381)))</formula>
    </cfRule>
  </conditionalFormatting>
  <conditionalFormatting sqref="C385:F385">
    <cfRule type="containsText" dxfId="5" priority="5" operator="containsText" text="CP">
      <formula>NOT(ISERROR(SEARCH("CP",C385)))</formula>
    </cfRule>
    <cfRule type="containsText" dxfId="4" priority="6" operator="containsText" text="NORMAL">
      <formula>NOT(ISERROR(SEARCH("NORMAL",C385)))</formula>
    </cfRule>
  </conditionalFormatting>
  <conditionalFormatting sqref="C385:F385">
    <cfRule type="containsText" dxfId="3" priority="4" operator="containsText" text="Recup">
      <formula>NOT(ISERROR(SEARCH("Recup",C385)))</formula>
    </cfRule>
  </conditionalFormatting>
  <conditionalFormatting sqref="C385:F385">
    <cfRule type="containsText" dxfId="2" priority="2" operator="containsText" text="Mixte">
      <formula>NOT(ISERROR(SEARCH("Mixte",C385)))</formula>
    </cfRule>
    <cfRule type="containsText" dxfId="1" priority="3" operator="containsText" text="Maladie">
      <formula>NOT(ISERROR(SEARCH("Maladie",C385)))</formula>
    </cfRule>
  </conditionalFormatting>
  <conditionalFormatting sqref="C385:F385">
    <cfRule type="containsText" dxfId="0" priority="1" operator="containsText" text="Sans solde">
      <formula>NOT(ISERROR(SEARCH("Sans solde",C385)))</formula>
    </cfRule>
  </conditionalFormatting>
  <dataValidations disablePrompts="1" count="5">
    <dataValidation type="date" allowBlank="1" showInputMessage="1" showErrorMessage="1" sqref="B19">
      <formula1>42736</formula1>
      <formula2>43100</formula2>
    </dataValidation>
    <dataValidation type="list" allowBlank="1" showInputMessage="1" showErrorMessage="1" sqref="G24 G381 G374 G367 G360 G353 G339 G346 G332 G325 G318 G311 G297 G304 G290 G283 G276 G269 G255 G262 G248 G241 G234 G227 G213 G220 G206 G199 G192 G185 G171 G178 G164 G157 G150 G143 G129 G136 G122 G115 G108 G101 G87 G94 G80 G73 G66 G59 G45 G38 G52 G31">
      <formula1>"Enceinte,Temps partiel"</formula1>
    </dataValidation>
    <dataValidation type="list" allowBlank="1" showInputMessage="1" showErrorMessage="1" sqref="M24:M387">
      <formula1>"Chine,France"</formula1>
    </dataValidation>
    <dataValidation type="list" allowBlank="1" showInputMessage="1" sqref="H24:H387">
      <formula1>"Ecole,Normal,Temps partiel,CP journée,CP matin,CP Après-midi,Recup,Arrêt,Sans solde,Déplacement,Férié,Maternité,Enceinte"</formula1>
    </dataValidation>
    <dataValidation type="list" allowBlank="1" showInputMessage="1" showErrorMessage="1" sqref="N24:N387">
      <formula1>"Départ France,Arrivée Chine,Retour Chine"</formula1>
    </dataValidation>
  </dataValidations>
  <pageMargins left="0.7" right="0.7" top="0.75" bottom="0.75" header="0.3" footer="0.3"/>
  <pageSetup paperSize="9"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PROCEDURE</vt:lpstr>
      <vt:lpstr>Rapports</vt:lpstr>
      <vt:lpstr>MATRICE</vt:lpstr>
      <vt:lpstr>Nadege durand</vt:lpstr>
      <vt:lpstr>ORANE GUILLOT</vt:lpstr>
      <vt:lpstr>MATRICE!Zone_d_impression</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cloe.ginod</dc:creator>
  <cp:lastModifiedBy>jerome.asserin</cp:lastModifiedBy>
  <cp:lastPrinted>2018-11-05T08:52:36Z</cp:lastPrinted>
  <dcterms:created xsi:type="dcterms:W3CDTF">2017-09-15T12:28:46Z</dcterms:created>
  <dcterms:modified xsi:type="dcterms:W3CDTF">2018-11-29T22:52:57Z</dcterms:modified>
</cp:coreProperties>
</file>