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18675" windowHeight="10755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  <externalReference r:id="rId6"/>
  </externalReferences>
  <definedNames>
    <definedName name="_05h_13h">[1]Juillet!$O$4:$O$17</definedName>
    <definedName name="Fériés">[2]fériés!$B$4:$B$29</definedName>
  </definedNames>
  <calcPr calcId="125725"/>
</workbook>
</file>

<file path=xl/calcChain.xml><?xml version="1.0" encoding="utf-8"?>
<calcChain xmlns="http://schemas.openxmlformats.org/spreadsheetml/2006/main">
  <c r="G57" i="1"/>
  <c r="F56"/>
  <c r="C56"/>
  <c r="G56" s="1"/>
  <c r="G58" s="1"/>
  <c r="J52"/>
  <c r="I52"/>
  <c r="H52"/>
  <c r="D52"/>
  <c r="C52"/>
  <c r="F52" s="1"/>
  <c r="L37"/>
  <c r="K37"/>
  <c r="J37"/>
  <c r="H37"/>
  <c r="F37"/>
  <c r="D37"/>
  <c r="I37" s="1"/>
  <c r="L36"/>
  <c r="K36"/>
  <c r="J36"/>
  <c r="H36"/>
  <c r="D36"/>
  <c r="F36" s="1"/>
  <c r="L35"/>
  <c r="K35"/>
  <c r="J35"/>
  <c r="H35"/>
  <c r="F35"/>
  <c r="D35"/>
  <c r="I35" s="1"/>
  <c r="L34"/>
  <c r="K34"/>
  <c r="J34"/>
  <c r="H34"/>
  <c r="D34"/>
  <c r="F34" s="1"/>
  <c r="L33"/>
  <c r="K33"/>
  <c r="J33"/>
  <c r="H33"/>
  <c r="F33"/>
  <c r="D33"/>
  <c r="I33" s="1"/>
  <c r="L32"/>
  <c r="K32"/>
  <c r="J32"/>
  <c r="H32"/>
  <c r="D32"/>
  <c r="F32" s="1"/>
  <c r="L29"/>
  <c r="K29"/>
  <c r="J29"/>
  <c r="H29"/>
  <c r="F29"/>
  <c r="D29"/>
  <c r="I29" s="1"/>
  <c r="L28"/>
  <c r="K28"/>
  <c r="J28"/>
  <c r="H28"/>
  <c r="D28"/>
  <c r="F28" s="1"/>
  <c r="L27"/>
  <c r="K27"/>
  <c r="J27"/>
  <c r="H27"/>
  <c r="F27"/>
  <c r="D27"/>
  <c r="I27" s="1"/>
  <c r="L26"/>
  <c r="K26"/>
  <c r="J26"/>
  <c r="H26"/>
  <c r="D26"/>
  <c r="F26" s="1"/>
  <c r="L25"/>
  <c r="K25"/>
  <c r="J25"/>
  <c r="H25"/>
  <c r="F25"/>
  <c r="D25"/>
  <c r="I25" s="1"/>
  <c r="L24"/>
  <c r="K24"/>
  <c r="J24"/>
  <c r="H24"/>
  <c r="F24"/>
  <c r="D24"/>
  <c r="I24" s="1"/>
  <c r="L21"/>
  <c r="K21"/>
  <c r="J21"/>
  <c r="H21"/>
  <c r="D21"/>
  <c r="F21" s="1"/>
  <c r="L20"/>
  <c r="K20"/>
  <c r="J20"/>
  <c r="H20"/>
  <c r="F20"/>
  <c r="D20"/>
  <c r="I20" s="1"/>
  <c r="L19"/>
  <c r="K19"/>
  <c r="J19"/>
  <c r="H19"/>
  <c r="D19"/>
  <c r="F19" s="1"/>
  <c r="L18"/>
  <c r="K18"/>
  <c r="J18"/>
  <c r="H18"/>
  <c r="F18"/>
  <c r="D18"/>
  <c r="I18" s="1"/>
  <c r="L17"/>
  <c r="K17"/>
  <c r="J17"/>
  <c r="H17"/>
  <c r="D17"/>
  <c r="F17" s="1"/>
  <c r="L16"/>
  <c r="K16"/>
  <c r="J16"/>
  <c r="H16"/>
  <c r="D16"/>
  <c r="L13"/>
  <c r="K13"/>
  <c r="J13"/>
  <c r="H13"/>
  <c r="D13"/>
  <c r="I13" s="1"/>
  <c r="L12"/>
  <c r="K12"/>
  <c r="J12"/>
  <c r="H12"/>
  <c r="D12"/>
  <c r="F12" s="1"/>
  <c r="L11"/>
  <c r="K11"/>
  <c r="J11"/>
  <c r="H11"/>
  <c r="D11"/>
  <c r="I11" s="1"/>
  <c r="L10"/>
  <c r="K10"/>
  <c r="J10"/>
  <c r="H10"/>
  <c r="D10"/>
  <c r="F10" s="1"/>
  <c r="L9"/>
  <c r="K9"/>
  <c r="J9"/>
  <c r="H9"/>
  <c r="D9"/>
  <c r="I9" s="1"/>
  <c r="L8"/>
  <c r="K8"/>
  <c r="J8"/>
  <c r="H8"/>
  <c r="D8"/>
  <c r="I8" s="1"/>
  <c r="Q7"/>
  <c r="L5"/>
  <c r="K5"/>
  <c r="J5"/>
  <c r="H5"/>
  <c r="F5"/>
  <c r="D5"/>
  <c r="I5" s="1"/>
  <c r="A5"/>
  <c r="A6" s="1"/>
  <c r="A8" s="1"/>
  <c r="A9" s="1"/>
  <c r="A10" s="1"/>
  <c r="A11" s="1"/>
  <c r="A12" s="1"/>
  <c r="A13" s="1"/>
  <c r="A14" s="1"/>
  <c r="A16" s="1"/>
  <c r="F13" l="1"/>
  <c r="F11"/>
  <c r="F9"/>
  <c r="F8"/>
  <c r="A17"/>
  <c r="A18" s="1"/>
  <c r="A19" s="1"/>
  <c r="A20" s="1"/>
  <c r="A21" s="1"/>
  <c r="A22" s="1"/>
  <c r="A24" s="1"/>
  <c r="M8"/>
  <c r="G10"/>
  <c r="I10"/>
  <c r="G12"/>
  <c r="I12"/>
  <c r="G16"/>
  <c r="I16"/>
  <c r="G17"/>
  <c r="I17"/>
  <c r="G19"/>
  <c r="I19"/>
  <c r="G21"/>
  <c r="I21"/>
  <c r="G26"/>
  <c r="I26"/>
  <c r="G28"/>
  <c r="I28"/>
  <c r="G32"/>
  <c r="I32"/>
  <c r="G34"/>
  <c r="I34"/>
  <c r="G36"/>
  <c r="I36"/>
  <c r="G5"/>
  <c r="G8"/>
  <c r="G9"/>
  <c r="G11"/>
  <c r="G13"/>
  <c r="F16"/>
  <c r="G18"/>
  <c r="G20"/>
  <c r="G24"/>
  <c r="G25"/>
  <c r="G27"/>
  <c r="G29"/>
  <c r="G33"/>
  <c r="G35"/>
  <c r="G37"/>
  <c r="A25" l="1"/>
  <c r="A26" s="1"/>
  <c r="A27" s="1"/>
  <c r="A28" s="1"/>
  <c r="A29" s="1"/>
  <c r="A30" s="1"/>
  <c r="A32" s="1"/>
  <c r="M16"/>
  <c r="F42"/>
  <c r="M24" l="1"/>
  <c r="A33"/>
  <c r="A34" s="1"/>
  <c r="A35" s="1"/>
  <c r="A36" s="1"/>
  <c r="A37" s="1"/>
  <c r="A38" s="1"/>
  <c r="G42"/>
</calcChain>
</file>

<file path=xl/sharedStrings.xml><?xml version="1.0" encoding="utf-8"?>
<sst xmlns="http://schemas.openxmlformats.org/spreadsheetml/2006/main" count="48" uniqueCount="38">
  <si>
    <t>Date</t>
  </si>
  <si>
    <t>Mois/Année</t>
  </si>
  <si>
    <t>Juin</t>
  </si>
  <si>
    <t>Heure début</t>
  </si>
  <si>
    <t>Heure fin</t>
  </si>
  <si>
    <t>Heures théoriques par jour</t>
  </si>
  <si>
    <t>Heures Supp</t>
  </si>
  <si>
    <t>Heures Négatives</t>
  </si>
  <si>
    <t>Heures de nuits</t>
  </si>
  <si>
    <t>Paniers</t>
  </si>
  <si>
    <t>CP</t>
  </si>
  <si>
    <t>BH</t>
  </si>
  <si>
    <t>Maladie</t>
  </si>
  <si>
    <t>Semaine</t>
  </si>
  <si>
    <t>Horaires</t>
  </si>
  <si>
    <t>HEURE DE NUIT</t>
  </si>
  <si>
    <t>05h-13h</t>
  </si>
  <si>
    <t>Debut</t>
  </si>
  <si>
    <t>Seamaine 23</t>
  </si>
  <si>
    <t>06h-13h</t>
  </si>
  <si>
    <t xml:space="preserve">Fin </t>
  </si>
  <si>
    <t>08h-16h</t>
  </si>
  <si>
    <t>Total Hebdo</t>
  </si>
  <si>
    <t>13h-21h</t>
  </si>
  <si>
    <t>15h-21h</t>
  </si>
  <si>
    <t>21h-05h</t>
  </si>
  <si>
    <t>05h-13h15</t>
  </si>
  <si>
    <t>Semaine 27</t>
  </si>
  <si>
    <t>Total Mensuel</t>
  </si>
  <si>
    <t>Compteurs</t>
  </si>
  <si>
    <t>Congés du mois précédent</t>
  </si>
  <si>
    <t>Pris</t>
  </si>
  <si>
    <t>Restant</t>
  </si>
  <si>
    <t>BH du mois précédent</t>
  </si>
  <si>
    <t>BH du mois</t>
  </si>
  <si>
    <t>Heure Supp</t>
  </si>
  <si>
    <t>Cumul</t>
  </si>
  <si>
    <t>Total heures éffectuées par jour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</si>
</sst>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hh]:mm"/>
    <numFmt numFmtId="165" formatCode="[$-F800]dddd\,\ mmmm\ dd\,\ yyyy"/>
    <numFmt numFmtId="166" formatCode="[Red]\-[hh]:mm"/>
    <numFmt numFmtId="167" formatCode="h:mm;@"/>
    <numFmt numFmtId="168" formatCode="\-_)#,##0.00;\-_)#,##0.00,,"/>
    <numFmt numFmtId="169" formatCode="\+_)#,##0.00;\-_)#,##0.00,,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63"/>
      <name val="Tahoma"/>
      <family val="2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63"/>
      <name val="Tahoma"/>
      <family val="2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0"/>
      <color rgb="FFFF0000"/>
      <name val="Tahoma"/>
      <family val="2"/>
    </font>
    <font>
      <b/>
      <sz val="10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164" fontId="4" fillId="0" borderId="4" xfId="0" applyNumberFormat="1" applyFont="1" applyBorder="1" applyAlignment="1">
      <alignment horizontal="center" wrapText="1"/>
    </xf>
    <xf numFmtId="164" fontId="4" fillId="0" borderId="4" xfId="0" applyNumberFormat="1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/>
    </xf>
    <xf numFmtId="0" fontId="0" fillId="5" borderId="8" xfId="0" applyFill="1" applyBorder="1"/>
    <xf numFmtId="20" fontId="0" fillId="0" borderId="9" xfId="0" applyNumberFormat="1" applyBorder="1"/>
    <xf numFmtId="20" fontId="0" fillId="0" borderId="0" xfId="0" applyNumberFormat="1"/>
    <xf numFmtId="165" fontId="6" fillId="6" borderId="10" xfId="0" applyNumberFormat="1" applyFont="1" applyFill="1" applyBorder="1" applyAlignment="1">
      <alignment horizontal="center"/>
    </xf>
    <xf numFmtId="20" fontId="2" fillId="3" borderId="8" xfId="0" applyNumberFormat="1" applyFont="1" applyFill="1" applyBorder="1" applyAlignment="1">
      <alignment horizontal="center"/>
    </xf>
    <xf numFmtId="20" fontId="2" fillId="7" borderId="8" xfId="0" applyNumberFormat="1" applyFont="1" applyFill="1" applyBorder="1" applyAlignment="1">
      <alignment horizontal="center"/>
    </xf>
    <xf numFmtId="20" fontId="7" fillId="7" borderId="8" xfId="0" applyNumberFormat="1" applyFont="1" applyFill="1" applyBorder="1" applyAlignment="1">
      <alignment horizontal="center"/>
    </xf>
    <xf numFmtId="164" fontId="8" fillId="7" borderId="8" xfId="0" applyNumberFormat="1" applyFont="1" applyFill="1" applyBorder="1" applyAlignment="1">
      <alignment horizontal="center" vertical="center"/>
    </xf>
    <xf numFmtId="166" fontId="2" fillId="7" borderId="8" xfId="0" applyNumberFormat="1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167" fontId="2" fillId="7" borderId="8" xfId="0" applyNumberFormat="1" applyFont="1" applyFill="1" applyBorder="1" applyAlignment="1">
      <alignment horizontal="center"/>
    </xf>
    <xf numFmtId="20" fontId="0" fillId="0" borderId="12" xfId="0" applyNumberFormat="1" applyFill="1" applyBorder="1"/>
    <xf numFmtId="0" fontId="2" fillId="8" borderId="8" xfId="0" applyFont="1" applyFill="1" applyBorder="1" applyAlignment="1">
      <alignment horizontal="center"/>
    </xf>
    <xf numFmtId="166" fontId="2" fillId="8" borderId="8" xfId="0" applyNumberFormat="1" applyFont="1" applyFill="1" applyBorder="1" applyAlignment="1">
      <alignment horizontal="center"/>
    </xf>
    <xf numFmtId="20" fontId="0" fillId="0" borderId="12" xfId="0" applyNumberFormat="1" applyBorder="1"/>
    <xf numFmtId="165" fontId="3" fillId="9" borderId="10" xfId="0" applyNumberFormat="1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164" fontId="2" fillId="3" borderId="8" xfId="0" applyNumberFormat="1" applyFont="1" applyFill="1" applyBorder="1" applyAlignment="1">
      <alignment horizontal="center"/>
    </xf>
    <xf numFmtId="166" fontId="2" fillId="3" borderId="8" xfId="0" applyNumberFormat="1" applyFont="1" applyFill="1" applyBorder="1" applyAlignment="1">
      <alignment horizontal="center"/>
    </xf>
    <xf numFmtId="167" fontId="9" fillId="3" borderId="8" xfId="0" applyNumberFormat="1" applyFont="1" applyFill="1" applyBorder="1" applyAlignment="1">
      <alignment horizontal="center"/>
    </xf>
    <xf numFmtId="0" fontId="2" fillId="3" borderId="8" xfId="0" applyFont="1" applyFill="1" applyBorder="1" applyAlignment="1">
      <alignment vertical="center" textRotation="45"/>
    </xf>
    <xf numFmtId="43" fontId="0" fillId="0" borderId="0" xfId="1" applyFont="1"/>
    <xf numFmtId="165" fontId="6" fillId="6" borderId="13" xfId="0" applyNumberFormat="1" applyFont="1" applyFill="1" applyBorder="1" applyAlignment="1">
      <alignment horizontal="center"/>
    </xf>
    <xf numFmtId="165" fontId="6" fillId="6" borderId="14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12" xfId="0" applyFill="1" applyBorder="1"/>
    <xf numFmtId="165" fontId="6" fillId="0" borderId="10" xfId="0" applyNumberFormat="1" applyFont="1" applyBorder="1" applyAlignment="1">
      <alignment horizontal="center"/>
    </xf>
    <xf numFmtId="0" fontId="2" fillId="8" borderId="8" xfId="0" applyFont="1" applyFill="1" applyBorder="1"/>
    <xf numFmtId="164" fontId="2" fillId="3" borderId="8" xfId="0" applyNumberFormat="1" applyFont="1" applyFill="1" applyBorder="1" applyAlignment="1">
      <alignment horizontal="center" vertical="center"/>
    </xf>
    <xf numFmtId="166" fontId="2" fillId="3" borderId="8" xfId="0" applyNumberFormat="1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167" fontId="9" fillId="3" borderId="8" xfId="0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0" fillId="3" borderId="8" xfId="0" applyFill="1" applyBorder="1"/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2" fontId="2" fillId="3" borderId="8" xfId="0" applyNumberFormat="1" applyFont="1" applyFill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2" fontId="12" fillId="0" borderId="16" xfId="0" applyNumberFormat="1" applyFont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20" fontId="9" fillId="0" borderId="0" xfId="0" applyNumberFormat="1" applyFont="1" applyFill="1" applyBorder="1"/>
    <xf numFmtId="164" fontId="9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/>
    <xf numFmtId="164" fontId="12" fillId="0" borderId="0" xfId="0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164" fontId="12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" fontId="9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3" borderId="8" xfId="0" applyFont="1" applyFill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2" fillId="0" borderId="11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8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/>
    </xf>
    <xf numFmtId="0" fontId="2" fillId="0" borderId="17" xfId="0" applyFont="1" applyBorder="1"/>
    <xf numFmtId="0" fontId="2" fillId="0" borderId="8" xfId="0" applyFont="1" applyBorder="1" applyAlignment="1">
      <alignment horizontal="center" vertical="center"/>
    </xf>
    <xf numFmtId="2" fontId="12" fillId="0" borderId="8" xfId="0" applyNumberFormat="1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8" fontId="9" fillId="0" borderId="17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168" fontId="13" fillId="0" borderId="8" xfId="0" applyNumberFormat="1" applyFont="1" applyBorder="1" applyAlignment="1">
      <alignment horizontal="center" vertical="center"/>
    </xf>
    <xf numFmtId="168" fontId="9" fillId="0" borderId="14" xfId="0" applyNumberFormat="1" applyFont="1" applyBorder="1" applyAlignment="1">
      <alignment horizontal="center" vertical="center"/>
    </xf>
    <xf numFmtId="168" fontId="9" fillId="0" borderId="8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9" fontId="9" fillId="0" borderId="0" xfId="0" applyNumberFormat="1" applyFont="1" applyBorder="1" applyAlignment="1">
      <alignment horizontal="center" vertical="center"/>
    </xf>
    <xf numFmtId="169" fontId="12" fillId="0" borderId="8" xfId="0" applyNumberFormat="1" applyFont="1" applyBorder="1" applyAlignment="1">
      <alignment horizontal="center"/>
    </xf>
    <xf numFmtId="0" fontId="14" fillId="0" borderId="8" xfId="0" applyFont="1" applyBorder="1" applyAlignment="1">
      <alignment horizontal="center" vertical="center"/>
    </xf>
    <xf numFmtId="168" fontId="9" fillId="0" borderId="8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 textRotation="45"/>
    </xf>
    <xf numFmtId="0" fontId="2" fillId="7" borderId="15" xfId="0" applyFont="1" applyFill="1" applyBorder="1" applyAlignment="1">
      <alignment horizontal="center" vertical="center" textRotation="45"/>
    </xf>
    <xf numFmtId="0" fontId="2" fillId="7" borderId="2" xfId="0" applyFont="1" applyFill="1" applyBorder="1" applyAlignment="1">
      <alignment horizontal="center" vertical="center" textRotation="45"/>
    </xf>
    <xf numFmtId="20" fontId="2" fillId="5" borderId="8" xfId="0" applyNumberFormat="1" applyFont="1" applyFill="1" applyBorder="1" applyAlignment="1">
      <alignment horizontal="center"/>
    </xf>
    <xf numFmtId="20" fontId="7" fillId="5" borderId="8" xfId="0" applyNumberFormat="1" applyFont="1" applyFill="1" applyBorder="1" applyAlignment="1">
      <alignment horizontal="center"/>
    </xf>
    <xf numFmtId="164" fontId="8" fillId="5" borderId="8" xfId="0" applyNumberFormat="1" applyFont="1" applyFill="1" applyBorder="1" applyAlignment="1">
      <alignment horizontal="center" vertical="center"/>
    </xf>
    <xf numFmtId="166" fontId="2" fillId="5" borderId="8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7">
    <dxf>
      <font>
        <b/>
        <i val="0"/>
        <color rgb="FF00B0F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1"/>
      </font>
    </dxf>
    <dxf>
      <fill>
        <patternFill>
          <bgColor rgb="FFFF0000"/>
        </patternFill>
      </fill>
    </dxf>
    <dxf>
      <font>
        <b/>
        <i val="0"/>
        <color rgb="FF00B0F0"/>
      </font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3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indexed="47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/Heures%20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S-VR~1/AppData/Local/Temp/Rar$DI00.615/Calcul%20heures%20tr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ules"/>
      <sheetName val="Jours Fériés"/>
      <sheetName val="Juin 2012"/>
      <sheetName val="Juillet"/>
      <sheetName val="Août"/>
      <sheetName val="Sept"/>
      <sheetName val="Oct"/>
      <sheetName val="Nov"/>
      <sheetName val="Déc"/>
      <sheetName val="Jours Fériers 2013"/>
      <sheetName val="Jan 2013"/>
      <sheetName val="Fév"/>
      <sheetName val="Mars"/>
      <sheetName val="Avr"/>
      <sheetName val="Mai"/>
      <sheetName val="Juin"/>
    </sheetNames>
    <sheetDataSet>
      <sheetData sheetId="0" refreshError="1"/>
      <sheetData sheetId="1" refreshError="1"/>
      <sheetData sheetId="2" refreshError="1"/>
      <sheetData sheetId="3">
        <row r="4">
          <cell r="O4" t="str">
            <v>05h-13h</v>
          </cell>
        </row>
        <row r="5">
          <cell r="O5" t="str">
            <v>06h-13h</v>
          </cell>
        </row>
        <row r="6">
          <cell r="O6" t="str">
            <v>08h-16h</v>
          </cell>
        </row>
        <row r="7">
          <cell r="O7" t="str">
            <v>13h-21h</v>
          </cell>
        </row>
        <row r="8">
          <cell r="O8" t="str">
            <v>15h-21h</v>
          </cell>
        </row>
        <row r="9">
          <cell r="O9" t="str">
            <v>21h-05h</v>
          </cell>
        </row>
        <row r="10">
          <cell r="O10" t="str">
            <v>BH</v>
          </cell>
        </row>
        <row r="11">
          <cell r="O11" t="str">
            <v>CP</v>
          </cell>
        </row>
        <row r="12">
          <cell r="O12" t="str">
            <v>Maladie</v>
          </cell>
        </row>
        <row r="13">
          <cell r="O13" t="str">
            <v>05h-13h15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52">
          <cell r="F52">
            <v>0</v>
          </cell>
        </row>
        <row r="58">
          <cell r="G58">
            <v>54.666666666666714</v>
          </cell>
        </row>
      </sheetData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érié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4">
          <cell r="B4">
            <v>38717</v>
          </cell>
        </row>
        <row r="5">
          <cell r="B5">
            <v>38809</v>
          </cell>
        </row>
        <row r="6">
          <cell r="B6">
            <v>38810</v>
          </cell>
        </row>
        <row r="7">
          <cell r="B7">
            <v>38837</v>
          </cell>
        </row>
        <row r="8">
          <cell r="B8">
            <v>38848</v>
          </cell>
        </row>
        <row r="9">
          <cell r="B9">
            <v>38844</v>
          </cell>
        </row>
        <row r="10">
          <cell r="B10">
            <v>38859</v>
          </cell>
        </row>
        <row r="11">
          <cell r="B11">
            <v>38860</v>
          </cell>
        </row>
        <row r="12">
          <cell r="B12">
            <v>38911</v>
          </cell>
        </row>
        <row r="13">
          <cell r="B13">
            <v>38943</v>
          </cell>
        </row>
        <row r="14">
          <cell r="B14">
            <v>39021</v>
          </cell>
        </row>
        <row r="15">
          <cell r="B15">
            <v>39031</v>
          </cell>
        </row>
        <row r="16">
          <cell r="B16">
            <v>39075</v>
          </cell>
        </row>
        <row r="17">
          <cell r="B17">
            <v>39082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58"/>
  <sheetViews>
    <sheetView tabSelected="1" workbookViewId="0">
      <selection activeCell="E12" sqref="E12"/>
    </sheetView>
  </sheetViews>
  <sheetFormatPr baseColWidth="10" defaultRowHeight="15"/>
  <cols>
    <col min="1" max="1" width="25" bestFit="1" customWidth="1"/>
    <col min="6" max="6" width="19.42578125" bestFit="1" customWidth="1"/>
    <col min="10" max="10" width="15.28515625" customWidth="1"/>
  </cols>
  <sheetData>
    <row r="1" spans="1:17" ht="15.75" thickBot="1">
      <c r="A1" s="1" t="s">
        <v>0</v>
      </c>
    </row>
    <row r="2" spans="1:17" ht="15.75" thickBot="1">
      <c r="A2" s="2" t="s">
        <v>1</v>
      </c>
    </row>
    <row r="3" spans="1:17" ht="63.75" thickBot="1">
      <c r="A3" s="3" t="s">
        <v>2</v>
      </c>
      <c r="B3" s="4" t="s">
        <v>3</v>
      </c>
      <c r="C3" s="4" t="s">
        <v>4</v>
      </c>
      <c r="D3" s="5" t="s">
        <v>37</v>
      </c>
      <c r="E3" s="5" t="s">
        <v>5</v>
      </c>
      <c r="F3" s="6" t="s">
        <v>6</v>
      </c>
      <c r="G3" s="7" t="s">
        <v>7</v>
      </c>
      <c r="H3" s="7" t="s">
        <v>8</v>
      </c>
      <c r="I3" s="8" t="s">
        <v>9</v>
      </c>
      <c r="J3" s="8" t="s">
        <v>10</v>
      </c>
      <c r="K3" s="4" t="s">
        <v>11</v>
      </c>
      <c r="L3" s="4" t="s">
        <v>12</v>
      </c>
      <c r="M3" s="4" t="s">
        <v>13</v>
      </c>
      <c r="N3" s="9" t="s">
        <v>14</v>
      </c>
      <c r="P3" s="96" t="s">
        <v>15</v>
      </c>
      <c r="Q3" s="97"/>
    </row>
    <row r="4" spans="1:17">
      <c r="A4" s="10">
        <v>2013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2" t="s">
        <v>16</v>
      </c>
      <c r="P4" t="s">
        <v>17</v>
      </c>
      <c r="Q4" s="13">
        <v>0.91666666666666663</v>
      </c>
    </row>
    <row r="5" spans="1:17" ht="15" customHeight="1">
      <c r="A5" s="14">
        <f>DATE(A4,MONTH(1&amp;A3),1)</f>
        <v>41426</v>
      </c>
      <c r="B5" s="15"/>
      <c r="C5" s="15"/>
      <c r="D5" s="16">
        <f t="shared" ref="D5" si="0">IF(OR(ISERROR(IF(B5&lt;C5,C5-B5,C5-B5+1)),B5=""),0,IF(B5&lt;C5,C5-B5,C5-B5+1))</f>
        <v>0</v>
      </c>
      <c r="E5" s="17">
        <v>0.29166666666666669</v>
      </c>
      <c r="F5" s="18">
        <f t="shared" ref="F5" si="1">IF(OR(D5=0,E5=D5,D5-E5&lt;0),0,D5-E5)</f>
        <v>0</v>
      </c>
      <c r="G5" s="19">
        <f t="shared" ref="G5" si="2">IF(OR(D5=0,E5=D5,D5-E5&gt;0),0,(D5-E5)*-1)</f>
        <v>0</v>
      </c>
      <c r="H5" s="16">
        <f t="shared" ref="H5" si="3">IF(ISTEXT(B7),0,+IF(AND(B7&gt;=$Q$4,C7&lt;=$Q$5),MOD(C7-B7,1),0)+IF(AND(B7&lt;C7,B7&lt;$Q$5),MOD($Q$5-B7,1),0)+IF(AND(B7&lt;C7,C7&gt;$Q$4),MOD(C7-$Q$4,1),0))</f>
        <v>0</v>
      </c>
      <c r="I5" s="20">
        <f t="shared" ref="I5" si="4">IF(D5*24&gt;6,1,0)</f>
        <v>0</v>
      </c>
      <c r="J5" s="20">
        <f t="shared" ref="J5" si="5">IF(B5=$J$3,1,0)</f>
        <v>0</v>
      </c>
      <c r="K5" s="21">
        <f t="shared" ref="K5" si="6">IF(B5=$K$3,"7:00"*1,0)</f>
        <v>0</v>
      </c>
      <c r="L5" s="20">
        <f t="shared" ref="L5" si="7">IF(B5=$L$3,1,0)</f>
        <v>0</v>
      </c>
      <c r="M5" s="98" t="s">
        <v>18</v>
      </c>
      <c r="N5" s="22" t="s">
        <v>19</v>
      </c>
      <c r="P5" t="s">
        <v>20</v>
      </c>
      <c r="Q5" s="13">
        <v>0.25</v>
      </c>
    </row>
    <row r="6" spans="1:17">
      <c r="A6" s="14">
        <f>IF(A5="","",IF(MONTH(A5+1)&lt;&gt;MONTH(A5),"",A5+1))</f>
        <v>41427</v>
      </c>
      <c r="B6" s="23"/>
      <c r="C6" s="23"/>
      <c r="D6" s="23"/>
      <c r="E6" s="23"/>
      <c r="F6" s="23"/>
      <c r="G6" s="24"/>
      <c r="H6" s="23"/>
      <c r="I6" s="23"/>
      <c r="J6" s="23"/>
      <c r="K6" s="23"/>
      <c r="L6" s="23"/>
      <c r="M6" s="99"/>
      <c r="N6" s="25" t="s">
        <v>21</v>
      </c>
      <c r="P6" s="13"/>
      <c r="Q6" s="13"/>
    </row>
    <row r="7" spans="1:17">
      <c r="A7" s="26" t="s">
        <v>22</v>
      </c>
      <c r="B7" s="27"/>
      <c r="C7" s="27"/>
      <c r="D7" s="28"/>
      <c r="E7" s="28"/>
      <c r="F7" s="28"/>
      <c r="G7" s="29"/>
      <c r="H7" s="28"/>
      <c r="I7" s="27"/>
      <c r="J7" s="27"/>
      <c r="K7" s="30"/>
      <c r="L7" s="27"/>
      <c r="M7" s="31"/>
      <c r="N7" s="25" t="s">
        <v>23</v>
      </c>
      <c r="P7" s="13"/>
      <c r="Q7" s="32">
        <f>0.25*24</f>
        <v>6</v>
      </c>
    </row>
    <row r="8" spans="1:17" ht="15" customHeight="1">
      <c r="A8" s="33">
        <f>IF(A6="","",IF(MONTH(A6+1)&lt;&gt;MONTH(A6),"",A6+1))</f>
        <v>41428</v>
      </c>
      <c r="B8" s="15">
        <v>0.20833333333333334</v>
      </c>
      <c r="C8" s="15">
        <v>0.53125</v>
      </c>
      <c r="D8" s="103">
        <f t="shared" ref="D8:D13" si="8">IF(OR(ISERROR(IF(B8&lt;C8,C8-B8,C8-B8+1)),B8=""),0,IF(B8&lt;C8,C8-B8,C8-B8+1))</f>
        <v>0.32291666666666663</v>
      </c>
      <c r="E8" s="104">
        <v>0.29166666666666669</v>
      </c>
      <c r="F8" s="105">
        <f t="shared" ref="F8:F13" si="9">IF(OR(D8=0,E8=D8,D8-E8&lt;0),0,D8-E8)</f>
        <v>3.1249999999999944E-2</v>
      </c>
      <c r="G8" s="106">
        <f t="shared" ref="G8:G13" si="10">IF(OR(D8=0,E8=D8,D8-E8&gt;0),0,(D8-E8)*-1)</f>
        <v>0</v>
      </c>
      <c r="H8" s="16">
        <f t="shared" ref="H8:H13" si="11">IF(ISTEXT(B10),0,+IF(AND(B10&gt;=$Q$4,C10&lt;=$Q$5),MOD(C10-B10,1),0)+IF(AND(B10&lt;C10,B10&lt;$Q$5),MOD($Q$5-B10,1),0)+IF(AND(B10&lt;C10,C10&gt;$Q$4),MOD(C10-$Q$4,1),0))</f>
        <v>4.1666666666666657E-2</v>
      </c>
      <c r="I8" s="20">
        <f t="shared" ref="I8:I13" si="12">IF(D8*24&gt;6,1,0)</f>
        <v>1</v>
      </c>
      <c r="J8" s="20">
        <f t="shared" ref="J8:J13" si="13">IF(B8=$J$3,1,0)</f>
        <v>0</v>
      </c>
      <c r="K8" s="21">
        <f t="shared" ref="K8:K13" si="14">IF(B8=$K$3,"7:00"*1,0)</f>
        <v>0</v>
      </c>
      <c r="L8" s="20">
        <f t="shared" ref="L8:L13" si="15">IF(B8=$L$3,1,0)</f>
        <v>0</v>
      </c>
      <c r="M8" s="100" t="str">
        <f>"Semaine "&amp;INT(MOD(INT(($A16-2)/7)+0.6,52+5/28))+1</f>
        <v>Semaine 24</v>
      </c>
      <c r="N8" s="22" t="s">
        <v>24</v>
      </c>
    </row>
    <row r="9" spans="1:17">
      <c r="A9" s="34">
        <f>IF(A8="","",IF(MONTH(A8+1)&lt;&gt;MONTH(A8),"",A8+1))</f>
        <v>41429</v>
      </c>
      <c r="B9" s="15">
        <v>0.20833333333333334</v>
      </c>
      <c r="C9" s="15">
        <v>0.55208333333333337</v>
      </c>
      <c r="D9" s="103">
        <f t="shared" si="8"/>
        <v>0.34375</v>
      </c>
      <c r="E9" s="104">
        <v>0.29166666666666669</v>
      </c>
      <c r="F9" s="105">
        <f t="shared" si="9"/>
        <v>5.2083333333333315E-2</v>
      </c>
      <c r="G9" s="106">
        <f t="shared" si="10"/>
        <v>0</v>
      </c>
      <c r="H9" s="16">
        <f t="shared" si="11"/>
        <v>4.1666666666666657E-2</v>
      </c>
      <c r="I9" s="20">
        <f t="shared" si="12"/>
        <v>1</v>
      </c>
      <c r="J9" s="20">
        <f t="shared" si="13"/>
        <v>0</v>
      </c>
      <c r="K9" s="21">
        <f t="shared" si="14"/>
        <v>0</v>
      </c>
      <c r="L9" s="20">
        <f t="shared" si="15"/>
        <v>0</v>
      </c>
      <c r="M9" s="101"/>
      <c r="N9" s="25" t="s">
        <v>25</v>
      </c>
    </row>
    <row r="10" spans="1:17">
      <c r="A10" s="14">
        <f>IF(A9="","",IF(MONTH(A9+1)&lt;&gt;MONTH(A9),"",A9+1))</f>
        <v>41430</v>
      </c>
      <c r="B10" s="15">
        <v>0.20833333333333334</v>
      </c>
      <c r="C10" s="15">
        <v>0.5625</v>
      </c>
      <c r="D10" s="103">
        <f t="shared" si="8"/>
        <v>0.35416666666666663</v>
      </c>
      <c r="E10" s="104">
        <v>0.29166666666666669</v>
      </c>
      <c r="F10" s="105">
        <f t="shared" si="9"/>
        <v>6.2499999999999944E-2</v>
      </c>
      <c r="G10" s="106">
        <f t="shared" si="10"/>
        <v>0</v>
      </c>
      <c r="H10" s="16">
        <f t="shared" si="11"/>
        <v>4.1666666666666657E-2</v>
      </c>
      <c r="I10" s="20">
        <f t="shared" si="12"/>
        <v>1</v>
      </c>
      <c r="J10" s="20">
        <f t="shared" si="13"/>
        <v>0</v>
      </c>
      <c r="K10" s="21">
        <f t="shared" si="14"/>
        <v>0</v>
      </c>
      <c r="L10" s="20">
        <f t="shared" si="15"/>
        <v>0</v>
      </c>
      <c r="M10" s="101"/>
      <c r="N10" s="35" t="s">
        <v>11</v>
      </c>
    </row>
    <row r="11" spans="1:17">
      <c r="A11" s="14">
        <f>IF(A10="","",IF(MONTH(A10+1)&lt;&gt;MONTH(A10),"",A10+1))</f>
        <v>41431</v>
      </c>
      <c r="B11" s="15">
        <v>0.20833333333333334</v>
      </c>
      <c r="C11" s="15">
        <v>0.46875</v>
      </c>
      <c r="D11" s="103">
        <f t="shared" si="8"/>
        <v>0.26041666666666663</v>
      </c>
      <c r="E11" s="104">
        <v>0.29166666666666669</v>
      </c>
      <c r="F11" s="105">
        <f t="shared" si="9"/>
        <v>0</v>
      </c>
      <c r="G11" s="106">
        <f t="shared" si="10"/>
        <v>3.1250000000000056E-2</v>
      </c>
      <c r="H11" s="16">
        <f t="shared" si="11"/>
        <v>4.1666666666666657E-2</v>
      </c>
      <c r="I11" s="20">
        <f t="shared" si="12"/>
        <v>1</v>
      </c>
      <c r="J11" s="20">
        <f t="shared" si="13"/>
        <v>0</v>
      </c>
      <c r="K11" s="21">
        <f t="shared" si="14"/>
        <v>0</v>
      </c>
      <c r="L11" s="20">
        <f t="shared" si="15"/>
        <v>0</v>
      </c>
      <c r="M11" s="101"/>
      <c r="N11" s="35" t="s">
        <v>10</v>
      </c>
    </row>
    <row r="12" spans="1:17" ht="15" customHeight="1">
      <c r="A12" s="14">
        <f>IF(A11="","",IF(MONTH(A11+1)&lt;&gt;MONTH(A11),"",A11+1))</f>
        <v>41432</v>
      </c>
      <c r="B12" s="15">
        <v>0.20833333333333334</v>
      </c>
      <c r="C12" s="15">
        <v>0.47916666666666669</v>
      </c>
      <c r="D12" s="103">
        <f t="shared" si="8"/>
        <v>0.27083333333333337</v>
      </c>
      <c r="E12" s="104">
        <v>0.29166666666666669</v>
      </c>
      <c r="F12" s="105">
        <f t="shared" si="9"/>
        <v>0</v>
      </c>
      <c r="G12" s="106">
        <f t="shared" si="10"/>
        <v>2.0833333333333315E-2</v>
      </c>
      <c r="H12" s="16">
        <f t="shared" si="11"/>
        <v>0</v>
      </c>
      <c r="I12" s="20">
        <f t="shared" si="12"/>
        <v>1</v>
      </c>
      <c r="J12" s="20">
        <f t="shared" si="13"/>
        <v>0</v>
      </c>
      <c r="K12" s="21">
        <f t="shared" si="14"/>
        <v>0</v>
      </c>
      <c r="L12" s="20">
        <f t="shared" si="15"/>
        <v>0</v>
      </c>
      <c r="M12" s="101"/>
      <c r="N12" s="35" t="s">
        <v>12</v>
      </c>
    </row>
    <row r="13" spans="1:17">
      <c r="A13" s="14">
        <f t="shared" ref="A13:A14" si="16">IF(A12="","",IF(MONTH(A12+1)&lt;&gt;MONTH(A12),"",A12+1))</f>
        <v>41433</v>
      </c>
      <c r="B13" s="15">
        <v>0.20833333333333334</v>
      </c>
      <c r="C13" s="15">
        <v>0.48958333333333331</v>
      </c>
      <c r="D13" s="103">
        <f t="shared" si="8"/>
        <v>0.28125</v>
      </c>
      <c r="E13" s="104">
        <v>0.29166666666666669</v>
      </c>
      <c r="F13" s="105">
        <f t="shared" si="9"/>
        <v>0</v>
      </c>
      <c r="G13" s="106">
        <f t="shared" si="10"/>
        <v>1.0416666666666685E-2</v>
      </c>
      <c r="H13" s="16">
        <f t="shared" si="11"/>
        <v>0</v>
      </c>
      <c r="I13" s="20">
        <f t="shared" si="12"/>
        <v>1</v>
      </c>
      <c r="J13" s="20">
        <f t="shared" si="13"/>
        <v>0</v>
      </c>
      <c r="K13" s="21">
        <f t="shared" si="14"/>
        <v>0</v>
      </c>
      <c r="L13" s="20">
        <f t="shared" si="15"/>
        <v>0</v>
      </c>
      <c r="M13" s="101"/>
      <c r="N13" s="36" t="s">
        <v>26</v>
      </c>
    </row>
    <row r="14" spans="1:17">
      <c r="A14" s="37">
        <f t="shared" si="16"/>
        <v>41434</v>
      </c>
      <c r="B14" s="23"/>
      <c r="C14" s="23"/>
      <c r="D14" s="23"/>
      <c r="E14" s="23"/>
      <c r="F14" s="23"/>
      <c r="G14" s="24"/>
      <c r="H14" s="23"/>
      <c r="I14" s="23"/>
      <c r="J14" s="23"/>
      <c r="K14" s="38"/>
      <c r="L14" s="23"/>
      <c r="M14" s="102"/>
      <c r="N14" s="35"/>
    </row>
    <row r="15" spans="1:17">
      <c r="A15" s="26" t="s">
        <v>22</v>
      </c>
      <c r="B15" s="27"/>
      <c r="C15" s="27"/>
      <c r="D15" s="39"/>
      <c r="E15" s="39"/>
      <c r="F15" s="39"/>
      <c r="G15" s="39"/>
      <c r="H15" s="40"/>
      <c r="I15" s="41"/>
      <c r="J15" s="41"/>
      <c r="K15" s="42"/>
      <c r="L15" s="43"/>
      <c r="M15" s="31"/>
      <c r="N15" s="35"/>
    </row>
    <row r="16" spans="1:17" ht="15" customHeight="1">
      <c r="A16" s="37">
        <f>IF(A14="","",IF(MONTH(A14+1)&lt;&gt;MONTH(A14),"",A14+1))</f>
        <v>41435</v>
      </c>
      <c r="B16" s="15"/>
      <c r="C16" s="15"/>
      <c r="D16" s="16">
        <f t="shared" ref="D16:D21" si="17">IF(OR(ISERROR(IF(B16&lt;C16,C16-B16,C16-B16+1)),B16=""),0,IF(B16&lt;C16,C16-B16,C16-B16+1))</f>
        <v>0</v>
      </c>
      <c r="E16" s="17">
        <v>0.29166666666666669</v>
      </c>
      <c r="F16" s="18">
        <f t="shared" ref="F16:F21" si="18">IF(OR(D16=0,E16=D16,D16-E16&lt;0),0,D16-E16)</f>
        <v>0</v>
      </c>
      <c r="G16" s="19">
        <f t="shared" ref="G16:G21" si="19">IF(OR(D16=0,E16=D16,D16-E16&gt;0),0,(D16-E16)*-1)</f>
        <v>0</v>
      </c>
      <c r="H16" s="16">
        <f t="shared" ref="H16:H21" si="20">IF(ISTEXT(B18),0,+IF(AND(B18&gt;=$Q$4,C18&lt;=$Q$5),MOD(C18-B18,1),0)+IF(AND(B18&lt;C18,B18&lt;$Q$5),MOD($Q$5-B18,1),0)+IF(AND(B18&lt;C18,C18&gt;$Q$4),MOD(C18-$Q$4,1),0))</f>
        <v>0</v>
      </c>
      <c r="I16" s="20">
        <f t="shared" ref="I16:I21" si="21">IF(D16*24&gt;6,1,0)</f>
        <v>0</v>
      </c>
      <c r="J16" s="20">
        <f t="shared" ref="J16:J21" si="22">IF(B16=$J$3,1,0)</f>
        <v>0</v>
      </c>
      <c r="K16" s="21">
        <f t="shared" ref="K16:K21" si="23">IF(B16=$K$3,"7:00"*1,0)</f>
        <v>0</v>
      </c>
      <c r="L16" s="20">
        <f t="shared" ref="L16:L21" si="24">IF(B16=$L$3,1,0)</f>
        <v>0</v>
      </c>
      <c r="M16" s="100" t="str">
        <f>"Semaine "&amp;INT(MOD(INT(($A24-2)/7)+0.6,52+5/28))+1</f>
        <v>Semaine 25</v>
      </c>
      <c r="N16" s="35"/>
    </row>
    <row r="17" spans="1:14">
      <c r="A17" s="37">
        <f>IF(A16="","",IF(MONTH(A16+1)&lt;&gt;MONTH(A16),"",A16+1))</f>
        <v>41436</v>
      </c>
      <c r="B17" s="15"/>
      <c r="C17" s="15"/>
      <c r="D17" s="16">
        <f t="shared" si="17"/>
        <v>0</v>
      </c>
      <c r="E17" s="17">
        <v>0.29166666666666669</v>
      </c>
      <c r="F17" s="18">
        <f t="shared" si="18"/>
        <v>0</v>
      </c>
      <c r="G17" s="19">
        <f t="shared" si="19"/>
        <v>0</v>
      </c>
      <c r="H17" s="16">
        <f t="shared" si="20"/>
        <v>0</v>
      </c>
      <c r="I17" s="20">
        <f t="shared" si="21"/>
        <v>0</v>
      </c>
      <c r="J17" s="20">
        <f t="shared" si="22"/>
        <v>0</v>
      </c>
      <c r="K17" s="21">
        <f t="shared" si="23"/>
        <v>0</v>
      </c>
      <c r="L17" s="20">
        <f t="shared" si="24"/>
        <v>0</v>
      </c>
      <c r="M17" s="101"/>
      <c r="N17" s="35"/>
    </row>
    <row r="18" spans="1:14">
      <c r="A18" s="37">
        <f>IF(A17="","",IF(MONTH(A17+1)&lt;&gt;MONTH(A17),"",A17+1))</f>
        <v>41437</v>
      </c>
      <c r="B18" s="15"/>
      <c r="C18" s="27"/>
      <c r="D18" s="16">
        <f t="shared" si="17"/>
        <v>0</v>
      </c>
      <c r="E18" s="17">
        <v>0.29166666666666669</v>
      </c>
      <c r="F18" s="18">
        <f t="shared" si="18"/>
        <v>0</v>
      </c>
      <c r="G18" s="19">
        <f t="shared" si="19"/>
        <v>0</v>
      </c>
      <c r="H18" s="16">
        <f t="shared" si="20"/>
        <v>0</v>
      </c>
      <c r="I18" s="20">
        <f t="shared" si="21"/>
        <v>0</v>
      </c>
      <c r="J18" s="20">
        <f t="shared" si="22"/>
        <v>0</v>
      </c>
      <c r="K18" s="21">
        <f t="shared" si="23"/>
        <v>0</v>
      </c>
      <c r="L18" s="20">
        <f t="shared" si="24"/>
        <v>0</v>
      </c>
      <c r="M18" s="101"/>
    </row>
    <row r="19" spans="1:14">
      <c r="A19" s="37">
        <f>IF(A18="","",IF(MONTH(A18+1)&lt;&gt;MONTH(A18),"",A18+1))</f>
        <v>41438</v>
      </c>
      <c r="B19" s="15"/>
      <c r="C19" s="27"/>
      <c r="D19" s="16">
        <f t="shared" si="17"/>
        <v>0</v>
      </c>
      <c r="E19" s="17">
        <v>0.29166666666666669</v>
      </c>
      <c r="F19" s="18">
        <f t="shared" si="18"/>
        <v>0</v>
      </c>
      <c r="G19" s="19">
        <f t="shared" si="19"/>
        <v>0</v>
      </c>
      <c r="H19" s="16">
        <f t="shared" si="20"/>
        <v>0</v>
      </c>
      <c r="I19" s="20">
        <f t="shared" si="21"/>
        <v>0</v>
      </c>
      <c r="J19" s="20">
        <f t="shared" si="22"/>
        <v>0</v>
      </c>
      <c r="K19" s="21">
        <f t="shared" si="23"/>
        <v>0</v>
      </c>
      <c r="L19" s="20">
        <f t="shared" si="24"/>
        <v>0</v>
      </c>
      <c r="M19" s="101"/>
    </row>
    <row r="20" spans="1:14">
      <c r="A20" s="37">
        <f>IF(A19="","",IF(MONTH(A19+1)&lt;&gt;MONTH(A19),"",A19+1))</f>
        <v>41439</v>
      </c>
      <c r="B20" s="15"/>
      <c r="C20" s="27"/>
      <c r="D20" s="16">
        <f t="shared" si="17"/>
        <v>0</v>
      </c>
      <c r="E20" s="17">
        <v>0.29166666666666669</v>
      </c>
      <c r="F20" s="18">
        <f t="shared" si="18"/>
        <v>0</v>
      </c>
      <c r="G20" s="19">
        <f t="shared" si="19"/>
        <v>0</v>
      </c>
      <c r="H20" s="16">
        <f t="shared" si="20"/>
        <v>0</v>
      </c>
      <c r="I20" s="20">
        <f t="shared" si="21"/>
        <v>0</v>
      </c>
      <c r="J20" s="20">
        <f t="shared" si="22"/>
        <v>0</v>
      </c>
      <c r="K20" s="21">
        <f t="shared" si="23"/>
        <v>0</v>
      </c>
      <c r="L20" s="20">
        <f t="shared" si="24"/>
        <v>0</v>
      </c>
      <c r="M20" s="101"/>
    </row>
    <row r="21" spans="1:14">
      <c r="A21" s="37">
        <f t="shared" ref="A21:A22" si="25">IF(A20="","",IF(MONTH(A20+1)&lt;&gt;MONTH(A20),"",A20+1))</f>
        <v>41440</v>
      </c>
      <c r="B21" s="27"/>
      <c r="C21" s="27"/>
      <c r="D21" s="16">
        <f t="shared" si="17"/>
        <v>0</v>
      </c>
      <c r="E21" s="17">
        <v>0.29166666666666669</v>
      </c>
      <c r="F21" s="18">
        <f t="shared" si="18"/>
        <v>0</v>
      </c>
      <c r="G21" s="19">
        <f t="shared" si="19"/>
        <v>0</v>
      </c>
      <c r="H21" s="16">
        <f t="shared" si="20"/>
        <v>0</v>
      </c>
      <c r="I21" s="20">
        <f t="shared" si="21"/>
        <v>0</v>
      </c>
      <c r="J21" s="20">
        <f t="shared" si="22"/>
        <v>0</v>
      </c>
      <c r="K21" s="21">
        <f t="shared" si="23"/>
        <v>0</v>
      </c>
      <c r="L21" s="20">
        <f t="shared" si="24"/>
        <v>0</v>
      </c>
      <c r="M21" s="101"/>
    </row>
    <row r="22" spans="1:14">
      <c r="A22" s="37">
        <f t="shared" si="25"/>
        <v>41441</v>
      </c>
      <c r="B22" s="23"/>
      <c r="C22" s="23"/>
      <c r="D22" s="23"/>
      <c r="E22" s="23"/>
      <c r="F22" s="23"/>
      <c r="G22" s="24"/>
      <c r="H22" s="23"/>
      <c r="I22" s="23"/>
      <c r="J22" s="23"/>
      <c r="K22" s="38"/>
      <c r="L22" s="23"/>
      <c r="M22" s="102"/>
    </row>
    <row r="23" spans="1:14">
      <c r="A23" s="26" t="s">
        <v>22</v>
      </c>
      <c r="B23" s="27"/>
      <c r="C23" s="27"/>
      <c r="D23" s="39"/>
      <c r="E23" s="39"/>
      <c r="F23" s="39"/>
      <c r="G23" s="39"/>
      <c r="H23" s="40"/>
      <c r="I23" s="41"/>
      <c r="J23" s="41"/>
      <c r="K23" s="42"/>
      <c r="L23" s="43"/>
      <c r="M23" s="31"/>
    </row>
    <row r="24" spans="1:14">
      <c r="A24" s="37">
        <f>IF(A22="","",IF(MONTH(A22+1)&lt;&gt;MONTH(A22),"",A22+1))</f>
        <v>41442</v>
      </c>
      <c r="B24" s="15"/>
      <c r="C24" s="15"/>
      <c r="D24" s="16">
        <f t="shared" ref="D24:D29" si="26">IF(OR(ISERROR(IF(B24&lt;C24,C24-B24,C24-B24+1)),B24=""),0,IF(B24&lt;C24,C24-B24,C24-B24+1))</f>
        <v>0</v>
      </c>
      <c r="E24" s="17">
        <v>0.29166666666666669</v>
      </c>
      <c r="F24" s="18">
        <f t="shared" ref="F24:F29" si="27">IF(OR(D24=0,E24=D24,D24-E24&lt;0),0,D24-E24)</f>
        <v>0</v>
      </c>
      <c r="G24" s="19">
        <f t="shared" ref="G24:G29" si="28">IF(OR(D24=0,E24=D24,D24-E24&gt;0),0,(D24-E24)*-1)</f>
        <v>0</v>
      </c>
      <c r="H24" s="16">
        <f t="shared" ref="H24:H29" si="29">IF(ISTEXT(B26),0,+IF(AND(B26&gt;=$Q$4,C26&lt;=$Q$5),MOD(C26-B26,1),0)+IF(AND(B26&lt;C26,B26&lt;$Q$5),MOD($Q$5-B26,1),0)+IF(AND(B26&lt;C26,C26&gt;$Q$4),MOD(C26-$Q$4,1),0))</f>
        <v>0</v>
      </c>
      <c r="I24" s="20">
        <f t="shared" ref="I24:I29" si="30">IF(D24*24&gt;6,1,0)</f>
        <v>0</v>
      </c>
      <c r="J24" s="20">
        <f t="shared" ref="J24:J29" si="31">IF(B24=$J$3,1,0)</f>
        <v>0</v>
      </c>
      <c r="K24" s="21">
        <f t="shared" ref="K24:K29" si="32">IF(B24=$K$3,"7:00"*1,0)</f>
        <v>0</v>
      </c>
      <c r="L24" s="20">
        <f t="shared" ref="L24:L29" si="33">IF(B24=$L$3,1,0)</f>
        <v>0</v>
      </c>
      <c r="M24" s="100" t="str">
        <f>"Semaine "&amp;INT(MOD(INT(($A32-2)/7)+0.6,52+5/28))+1</f>
        <v>Semaine 26</v>
      </c>
    </row>
    <row r="25" spans="1:14">
      <c r="A25" s="37">
        <f>IF(A24="","",IF(MONTH(A24+1)&lt;&gt;MONTH(A24),"",A24+1))</f>
        <v>41443</v>
      </c>
      <c r="B25" s="15"/>
      <c r="C25" s="15"/>
      <c r="D25" s="16">
        <f t="shared" si="26"/>
        <v>0</v>
      </c>
      <c r="E25" s="17">
        <v>0.29166666666666669</v>
      </c>
      <c r="F25" s="18">
        <f t="shared" si="27"/>
        <v>0</v>
      </c>
      <c r="G25" s="19">
        <f t="shared" si="28"/>
        <v>0</v>
      </c>
      <c r="H25" s="16">
        <f t="shared" si="29"/>
        <v>0</v>
      </c>
      <c r="I25" s="20">
        <f t="shared" si="30"/>
        <v>0</v>
      </c>
      <c r="J25" s="20">
        <f t="shared" si="31"/>
        <v>0</v>
      </c>
      <c r="K25" s="21">
        <f t="shared" si="32"/>
        <v>0</v>
      </c>
      <c r="L25" s="20">
        <f t="shared" si="33"/>
        <v>0</v>
      </c>
      <c r="M25" s="101"/>
    </row>
    <row r="26" spans="1:14">
      <c r="A26" s="37">
        <f>IF(A25="","",IF(MONTH(A25+1)&lt;&gt;MONTH(A25),"",A25+1))</f>
        <v>41444</v>
      </c>
      <c r="B26" s="15"/>
      <c r="C26" s="27"/>
      <c r="D26" s="16">
        <f t="shared" si="26"/>
        <v>0</v>
      </c>
      <c r="E26" s="17">
        <v>0.29166666666666669</v>
      </c>
      <c r="F26" s="18">
        <f t="shared" si="27"/>
        <v>0</v>
      </c>
      <c r="G26" s="19">
        <f t="shared" si="28"/>
        <v>0</v>
      </c>
      <c r="H26" s="16">
        <f t="shared" si="29"/>
        <v>0</v>
      </c>
      <c r="I26" s="20">
        <f t="shared" si="30"/>
        <v>0</v>
      </c>
      <c r="J26" s="20">
        <f t="shared" si="31"/>
        <v>0</v>
      </c>
      <c r="K26" s="21">
        <f t="shared" si="32"/>
        <v>0</v>
      </c>
      <c r="L26" s="20">
        <f t="shared" si="33"/>
        <v>0</v>
      </c>
      <c r="M26" s="101"/>
    </row>
    <row r="27" spans="1:14">
      <c r="A27" s="37">
        <f>IF(A26="","",IF(MONTH(A26+1)&lt;&gt;MONTH(A26),"",A26+1))</f>
        <v>41445</v>
      </c>
      <c r="B27" s="15"/>
      <c r="C27" s="27"/>
      <c r="D27" s="16">
        <f t="shared" si="26"/>
        <v>0</v>
      </c>
      <c r="E27" s="17">
        <v>0.29166666666666669</v>
      </c>
      <c r="F27" s="18">
        <f t="shared" si="27"/>
        <v>0</v>
      </c>
      <c r="G27" s="19">
        <f t="shared" si="28"/>
        <v>0</v>
      </c>
      <c r="H27" s="16">
        <f t="shared" si="29"/>
        <v>0</v>
      </c>
      <c r="I27" s="20">
        <f t="shared" si="30"/>
        <v>0</v>
      </c>
      <c r="J27" s="20">
        <f t="shared" si="31"/>
        <v>0</v>
      </c>
      <c r="K27" s="21">
        <f t="shared" si="32"/>
        <v>0</v>
      </c>
      <c r="L27" s="20">
        <f t="shared" si="33"/>
        <v>0</v>
      </c>
      <c r="M27" s="101"/>
    </row>
    <row r="28" spans="1:14">
      <c r="A28" s="37">
        <f>IF(A27="","",IF(MONTH(A27+1)&lt;&gt;MONTH(A27),"",A27+1))</f>
        <v>41446</v>
      </c>
      <c r="B28" s="15"/>
      <c r="C28" s="27"/>
      <c r="D28" s="16">
        <f t="shared" si="26"/>
        <v>0</v>
      </c>
      <c r="E28" s="17">
        <v>0.29166666666666669</v>
      </c>
      <c r="F28" s="18">
        <f t="shared" si="27"/>
        <v>0</v>
      </c>
      <c r="G28" s="19">
        <f t="shared" si="28"/>
        <v>0</v>
      </c>
      <c r="H28" s="16">
        <f t="shared" si="29"/>
        <v>0</v>
      </c>
      <c r="I28" s="20">
        <f t="shared" si="30"/>
        <v>0</v>
      </c>
      <c r="J28" s="20">
        <f t="shared" si="31"/>
        <v>0</v>
      </c>
      <c r="K28" s="21">
        <f t="shared" si="32"/>
        <v>0</v>
      </c>
      <c r="L28" s="20">
        <f t="shared" si="33"/>
        <v>0</v>
      </c>
      <c r="M28" s="101"/>
    </row>
    <row r="29" spans="1:14">
      <c r="A29" s="37">
        <f t="shared" ref="A29:A30" si="34">IF(A28="","",IF(MONTH(A28+1)&lt;&gt;MONTH(A28),"",A28+1))</f>
        <v>41447</v>
      </c>
      <c r="B29" s="27"/>
      <c r="C29" s="27"/>
      <c r="D29" s="16">
        <f t="shared" si="26"/>
        <v>0</v>
      </c>
      <c r="E29" s="17">
        <v>0.29166666666666669</v>
      </c>
      <c r="F29" s="18">
        <f t="shared" si="27"/>
        <v>0</v>
      </c>
      <c r="G29" s="19">
        <f t="shared" si="28"/>
        <v>0</v>
      </c>
      <c r="H29" s="16">
        <f t="shared" si="29"/>
        <v>0</v>
      </c>
      <c r="I29" s="20">
        <f t="shared" si="30"/>
        <v>0</v>
      </c>
      <c r="J29" s="20">
        <f t="shared" si="31"/>
        <v>0</v>
      </c>
      <c r="K29" s="21">
        <f t="shared" si="32"/>
        <v>0</v>
      </c>
      <c r="L29" s="20">
        <f t="shared" si="33"/>
        <v>0</v>
      </c>
      <c r="M29" s="101"/>
    </row>
    <row r="30" spans="1:14">
      <c r="A30" s="37">
        <f t="shared" si="34"/>
        <v>41448</v>
      </c>
      <c r="B30" s="23"/>
      <c r="C30" s="23"/>
      <c r="D30" s="23"/>
      <c r="E30" s="23"/>
      <c r="F30" s="23"/>
      <c r="G30" s="24"/>
      <c r="H30" s="23"/>
      <c r="I30" s="23"/>
      <c r="J30" s="23"/>
      <c r="K30" s="38"/>
      <c r="L30" s="23"/>
      <c r="M30" s="102"/>
    </row>
    <row r="31" spans="1:14">
      <c r="A31" s="26" t="s">
        <v>22</v>
      </c>
      <c r="B31" s="27"/>
      <c r="C31" s="27"/>
      <c r="D31" s="39"/>
      <c r="E31" s="39"/>
      <c r="F31" s="39"/>
      <c r="G31" s="39"/>
      <c r="H31" s="40"/>
      <c r="I31" s="41"/>
      <c r="J31" s="41"/>
      <c r="K31" s="42"/>
      <c r="L31" s="43"/>
      <c r="M31" s="31"/>
    </row>
    <row r="32" spans="1:14">
      <c r="A32" s="37">
        <f>IF(A30="","",IF(MONTH(A30+1)&lt;&gt;MONTH(A30),"",A30+1))</f>
        <v>41449</v>
      </c>
      <c r="B32" s="15"/>
      <c r="C32" s="15"/>
      <c r="D32" s="16">
        <f t="shared" ref="D32:D37" si="35">IF(OR(ISERROR(IF(B32&lt;C32,C32-B32,C32-B32+1)),B32=""),0,IF(B32&lt;C32,C32-B32,C32-B32+1))</f>
        <v>0</v>
      </c>
      <c r="E32" s="17">
        <v>0.29166666666666669</v>
      </c>
      <c r="F32" s="18">
        <f t="shared" ref="F32:F37" si="36">IF(OR(D32=0,E32=D32,D32-E32&lt;0),0,D32-E32)</f>
        <v>0</v>
      </c>
      <c r="G32" s="19">
        <f t="shared" ref="G32:G37" si="37">IF(OR(D32=0,E32=D32,D32-E32&gt;0),0,(D32-E32)*-1)</f>
        <v>0</v>
      </c>
      <c r="H32" s="16">
        <f t="shared" ref="H32:H37" si="38">IF(ISTEXT(B34),0,+IF(AND(B34&gt;=$Q$4,C34&lt;=$Q$5),MOD(C34-B34,1),0)+IF(AND(B34&lt;C34,B34&lt;$Q$5),MOD($Q$5-B34,1),0)+IF(AND(B34&lt;C34,C34&gt;$Q$4),MOD(C34-$Q$4,1),0))</f>
        <v>0</v>
      </c>
      <c r="I32" s="20">
        <f t="shared" ref="I32:I37" si="39">IF(D32*24&gt;6,1,0)</f>
        <v>0</v>
      </c>
      <c r="J32" s="20">
        <f t="shared" ref="J32:J37" si="40">IF(B32=$J$3,1,0)</f>
        <v>0</v>
      </c>
      <c r="K32" s="21">
        <f t="shared" ref="K32:K37" si="41">IF(B32=$K$3,"7:00"*1,0)</f>
        <v>0</v>
      </c>
      <c r="L32" s="20">
        <f t="shared" ref="L32:L37" si="42">IF(B32=$L$3,1,0)</f>
        <v>0</v>
      </c>
      <c r="M32" s="100" t="s">
        <v>27</v>
      </c>
    </row>
    <row r="33" spans="1:13">
      <c r="A33" s="14">
        <f>IF(A32="","",IF(MONTH(A32+1)&lt;&gt;MONTH(A32),"",A32+1))</f>
        <v>41450</v>
      </c>
      <c r="B33" s="15"/>
      <c r="C33" s="15"/>
      <c r="D33" s="16">
        <f t="shared" si="35"/>
        <v>0</v>
      </c>
      <c r="E33" s="17">
        <v>0.29166666666666669</v>
      </c>
      <c r="F33" s="18">
        <f t="shared" si="36"/>
        <v>0</v>
      </c>
      <c r="G33" s="19">
        <f t="shared" si="37"/>
        <v>0</v>
      </c>
      <c r="H33" s="16">
        <f t="shared" si="38"/>
        <v>0</v>
      </c>
      <c r="I33" s="20">
        <f t="shared" si="39"/>
        <v>0</v>
      </c>
      <c r="J33" s="20">
        <f t="shared" si="40"/>
        <v>0</v>
      </c>
      <c r="K33" s="21">
        <f t="shared" si="41"/>
        <v>0</v>
      </c>
      <c r="L33" s="20">
        <f t="shared" si="42"/>
        <v>0</v>
      </c>
      <c r="M33" s="101"/>
    </row>
    <row r="34" spans="1:13">
      <c r="A34" s="37">
        <f>IF(A33="","",IF(MONTH(A33+1)&lt;&gt;MONTH(A33),"",A33+1))</f>
        <v>41451</v>
      </c>
      <c r="B34" s="27"/>
      <c r="C34" s="27"/>
      <c r="D34" s="16">
        <f t="shared" si="35"/>
        <v>0</v>
      </c>
      <c r="E34" s="17">
        <v>0.29166666666666669</v>
      </c>
      <c r="F34" s="18">
        <f t="shared" si="36"/>
        <v>0</v>
      </c>
      <c r="G34" s="19">
        <f t="shared" si="37"/>
        <v>0</v>
      </c>
      <c r="H34" s="16">
        <f t="shared" si="38"/>
        <v>0</v>
      </c>
      <c r="I34" s="20">
        <f t="shared" si="39"/>
        <v>0</v>
      </c>
      <c r="J34" s="20">
        <f t="shared" si="40"/>
        <v>0</v>
      </c>
      <c r="K34" s="21">
        <f t="shared" si="41"/>
        <v>0</v>
      </c>
      <c r="L34" s="20">
        <f t="shared" si="42"/>
        <v>0</v>
      </c>
      <c r="M34" s="101"/>
    </row>
    <row r="35" spans="1:13">
      <c r="A35" s="37">
        <f>IF(A34="","",IF(MONTH(A34+1)&lt;&gt;MONTH(A34),"",A34+1))</f>
        <v>41452</v>
      </c>
      <c r="B35" s="27"/>
      <c r="C35" s="27"/>
      <c r="D35" s="16">
        <f t="shared" si="35"/>
        <v>0</v>
      </c>
      <c r="E35" s="17">
        <v>0.29166666666666669</v>
      </c>
      <c r="F35" s="18">
        <f t="shared" si="36"/>
        <v>0</v>
      </c>
      <c r="G35" s="19">
        <f t="shared" si="37"/>
        <v>0</v>
      </c>
      <c r="H35" s="16">
        <f t="shared" si="38"/>
        <v>0</v>
      </c>
      <c r="I35" s="20">
        <f t="shared" si="39"/>
        <v>0</v>
      </c>
      <c r="J35" s="20">
        <f t="shared" si="40"/>
        <v>0</v>
      </c>
      <c r="K35" s="21">
        <f t="shared" si="41"/>
        <v>0</v>
      </c>
      <c r="L35" s="20">
        <f t="shared" si="42"/>
        <v>0</v>
      </c>
      <c r="M35" s="101"/>
    </row>
    <row r="36" spans="1:13">
      <c r="A36" s="37">
        <f>IF(A35="","",IF(MONTH(A35+1)&lt;&gt;MONTH(A35),"",A35+1))</f>
        <v>41453</v>
      </c>
      <c r="B36" s="27"/>
      <c r="C36" s="27"/>
      <c r="D36" s="16">
        <f t="shared" si="35"/>
        <v>0</v>
      </c>
      <c r="E36" s="17">
        <v>0.29166666666666669</v>
      </c>
      <c r="F36" s="18">
        <f t="shared" si="36"/>
        <v>0</v>
      </c>
      <c r="G36" s="19">
        <f t="shared" si="37"/>
        <v>0</v>
      </c>
      <c r="H36" s="16">
        <f t="shared" si="38"/>
        <v>0</v>
      </c>
      <c r="I36" s="20">
        <f t="shared" si="39"/>
        <v>0</v>
      </c>
      <c r="J36" s="20">
        <f t="shared" si="40"/>
        <v>0</v>
      </c>
      <c r="K36" s="21">
        <f t="shared" si="41"/>
        <v>0</v>
      </c>
      <c r="L36" s="20">
        <f t="shared" si="42"/>
        <v>0</v>
      </c>
      <c r="M36" s="101"/>
    </row>
    <row r="37" spans="1:13">
      <c r="A37" s="37">
        <f t="shared" ref="A37:A38" si="43">IF(A36="","",IF(MONTH(A36+1)&lt;&gt;MONTH(A36),"",A36+1))</f>
        <v>41454</v>
      </c>
      <c r="B37" s="27"/>
      <c r="C37" s="27"/>
      <c r="D37" s="16">
        <f t="shared" si="35"/>
        <v>0</v>
      </c>
      <c r="E37" s="17">
        <v>0.29166666666666669</v>
      </c>
      <c r="F37" s="18">
        <f t="shared" si="36"/>
        <v>0</v>
      </c>
      <c r="G37" s="19">
        <f t="shared" si="37"/>
        <v>0</v>
      </c>
      <c r="H37" s="16">
        <f t="shared" si="38"/>
        <v>0</v>
      </c>
      <c r="I37" s="20">
        <f t="shared" si="39"/>
        <v>0</v>
      </c>
      <c r="J37" s="20">
        <f t="shared" si="40"/>
        <v>0</v>
      </c>
      <c r="K37" s="21">
        <f t="shared" si="41"/>
        <v>0</v>
      </c>
      <c r="L37" s="20">
        <f t="shared" si="42"/>
        <v>0</v>
      </c>
      <c r="M37" s="101"/>
    </row>
    <row r="38" spans="1:13">
      <c r="A38" s="37">
        <f t="shared" si="43"/>
        <v>41455</v>
      </c>
      <c r="B38" s="23"/>
      <c r="C38" s="23"/>
      <c r="D38" s="23"/>
      <c r="E38" s="23"/>
      <c r="F38" s="23"/>
      <c r="G38" s="24"/>
      <c r="H38" s="23"/>
      <c r="I38" s="23"/>
      <c r="J38" s="23"/>
      <c r="K38" s="38"/>
      <c r="L38" s="23"/>
      <c r="M38" s="102"/>
    </row>
    <row r="39" spans="1:13">
      <c r="A39" s="26" t="s">
        <v>22</v>
      </c>
      <c r="B39" s="27"/>
      <c r="C39" s="27"/>
      <c r="D39" s="39"/>
      <c r="E39" s="39"/>
      <c r="F39" s="39"/>
      <c r="G39" s="39"/>
      <c r="H39" s="40"/>
      <c r="I39" s="41"/>
      <c r="J39" s="41"/>
      <c r="K39" s="42"/>
      <c r="L39" s="43"/>
      <c r="M39" s="44"/>
    </row>
    <row r="40" spans="1:13">
      <c r="B40" s="45"/>
      <c r="C40" s="45"/>
      <c r="D40" s="45"/>
      <c r="E40" s="45"/>
      <c r="F40" s="45"/>
      <c r="G40" s="46"/>
      <c r="H40" s="45"/>
      <c r="I40" s="45"/>
      <c r="J40" s="45"/>
      <c r="K40" s="45"/>
      <c r="L40" s="45"/>
    </row>
    <row r="41" spans="1:13">
      <c r="A41" s="26" t="s">
        <v>28</v>
      </c>
      <c r="B41" s="27"/>
      <c r="C41" s="27"/>
      <c r="D41" s="47"/>
      <c r="E41" s="47"/>
      <c r="F41" s="47"/>
      <c r="G41" s="47"/>
      <c r="H41" s="47"/>
      <c r="I41" s="27"/>
      <c r="J41" s="27"/>
      <c r="K41" s="47"/>
      <c r="L41" s="27"/>
    </row>
    <row r="42" spans="1:13">
      <c r="F42" s="48" t="str">
        <f>IF(F41-G41&gt;0,"HEURES SUPP :", "HEURES NEGATIVES :")</f>
        <v>HEURES NEGATIVES :</v>
      </c>
      <c r="G42" s="49">
        <f>IF(F41-G41&lt;0,(F41-G41)*-1,F41-G41)</f>
        <v>0</v>
      </c>
    </row>
    <row r="44" spans="1:13">
      <c r="A44" s="50"/>
      <c r="B44" s="51"/>
      <c r="C44" s="51"/>
      <c r="D44" s="52"/>
      <c r="E44" s="52"/>
      <c r="F44" s="52"/>
      <c r="G44" s="52"/>
      <c r="H44" s="53"/>
      <c r="I44" s="54"/>
      <c r="J44" s="54"/>
      <c r="K44" s="54"/>
    </row>
    <row r="45" spans="1:13">
      <c r="A45" s="54"/>
      <c r="B45" s="55"/>
      <c r="C45" s="55"/>
      <c r="D45" s="55"/>
      <c r="E45" s="55"/>
      <c r="F45" s="56"/>
      <c r="G45" s="57"/>
      <c r="H45" s="58"/>
      <c r="I45" s="57"/>
      <c r="J45" s="55"/>
      <c r="K45" s="55"/>
    </row>
    <row r="46" spans="1:13">
      <c r="A46" s="54"/>
      <c r="B46" s="50"/>
      <c r="C46" s="59"/>
      <c r="D46" s="59"/>
      <c r="E46" s="59"/>
      <c r="F46" s="60"/>
      <c r="G46" s="61"/>
      <c r="H46" s="62"/>
      <c r="I46" s="63"/>
      <c r="J46" s="64"/>
      <c r="K46" s="65"/>
    </row>
    <row r="47" spans="1:13">
      <c r="A47" s="54"/>
      <c r="B47" s="57"/>
      <c r="C47" s="66"/>
      <c r="D47" s="67"/>
      <c r="E47" s="67"/>
      <c r="F47" s="68"/>
      <c r="G47" s="69"/>
      <c r="H47" s="53"/>
      <c r="I47" s="59"/>
      <c r="J47" s="70"/>
      <c r="K47" s="50"/>
    </row>
    <row r="48" spans="1:13">
      <c r="A48" s="54"/>
      <c r="B48" s="51"/>
      <c r="C48" s="51"/>
      <c r="D48" s="52"/>
      <c r="E48" s="67"/>
      <c r="F48" s="52"/>
      <c r="G48" s="52"/>
      <c r="H48" s="53"/>
      <c r="I48" s="54"/>
      <c r="J48" s="54"/>
      <c r="K48" s="54"/>
    </row>
    <row r="50" spans="1:10">
      <c r="A50" s="71" t="s">
        <v>29</v>
      </c>
      <c r="B50" s="72"/>
      <c r="C50" s="72"/>
      <c r="D50" s="72"/>
      <c r="E50" s="73"/>
      <c r="F50" s="73"/>
      <c r="G50" s="73"/>
      <c r="H50" s="73"/>
      <c r="I50" s="74"/>
    </row>
    <row r="51" spans="1:10" ht="30">
      <c r="B51" s="75" t="s">
        <v>30</v>
      </c>
      <c r="C51" s="76"/>
      <c r="D51" s="94" t="s">
        <v>31</v>
      </c>
      <c r="E51" s="95"/>
      <c r="F51" s="75" t="s">
        <v>32</v>
      </c>
      <c r="G51" s="73"/>
      <c r="H51" s="77" t="s">
        <v>8</v>
      </c>
      <c r="I51" s="78" t="s">
        <v>9</v>
      </c>
      <c r="J51" s="78" t="s">
        <v>12</v>
      </c>
    </row>
    <row r="52" spans="1:10">
      <c r="A52" s="79"/>
      <c r="B52" s="71"/>
      <c r="C52" s="80">
        <f>[1]Mai!F52</f>
        <v>0</v>
      </c>
      <c r="D52" s="94">
        <f>J42</f>
        <v>0</v>
      </c>
      <c r="E52" s="95"/>
      <c r="F52" s="80">
        <f>SUM(C52-D52)</f>
        <v>0</v>
      </c>
      <c r="G52" s="73"/>
      <c r="H52" s="81">
        <f>H42</f>
        <v>0</v>
      </c>
      <c r="I52" s="82">
        <f>I42</f>
        <v>0</v>
      </c>
      <c r="J52" s="83">
        <f>L42</f>
        <v>0</v>
      </c>
    </row>
    <row r="53" spans="1:10">
      <c r="A53" s="84"/>
      <c r="B53" s="72"/>
      <c r="C53" s="72"/>
      <c r="D53" s="72"/>
      <c r="E53" s="73"/>
      <c r="F53" s="73"/>
      <c r="G53" s="73"/>
      <c r="H53" s="73"/>
      <c r="I53" s="74"/>
    </row>
    <row r="54" spans="1:10">
      <c r="B54" s="72"/>
      <c r="C54" s="72"/>
      <c r="D54" s="72"/>
      <c r="E54" s="73"/>
      <c r="F54" s="73"/>
      <c r="G54" s="73"/>
      <c r="H54" s="73"/>
      <c r="I54" s="74"/>
    </row>
    <row r="55" spans="1:10" ht="30">
      <c r="B55" s="85" t="s">
        <v>33</v>
      </c>
      <c r="C55" s="72"/>
      <c r="D55" s="72"/>
      <c r="E55" s="73"/>
      <c r="F55" s="73"/>
      <c r="G55" s="73"/>
      <c r="H55" s="73"/>
      <c r="I55" s="74"/>
    </row>
    <row r="56" spans="1:10">
      <c r="B56" s="72"/>
      <c r="C56" s="86">
        <f>[1]Mai!G58</f>
        <v>54.666666666666714</v>
      </c>
      <c r="D56" s="72"/>
      <c r="E56" s="48" t="s">
        <v>34</v>
      </c>
      <c r="F56" s="87">
        <f>K42</f>
        <v>0</v>
      </c>
      <c r="G56" s="88">
        <f>SUM(C56+F56)</f>
        <v>54.666666666666714</v>
      </c>
      <c r="H56" s="73"/>
      <c r="I56" s="74"/>
    </row>
    <row r="57" spans="1:10">
      <c r="B57" s="89"/>
      <c r="C57" s="90"/>
      <c r="D57" s="72"/>
      <c r="E57" s="72"/>
      <c r="F57" s="48" t="s">
        <v>35</v>
      </c>
      <c r="G57" s="91">
        <f>G43</f>
        <v>0</v>
      </c>
      <c r="H57" s="73"/>
      <c r="I57" s="74"/>
    </row>
    <row r="58" spans="1:10">
      <c r="B58" s="72"/>
      <c r="C58" s="72"/>
      <c r="D58" s="72"/>
      <c r="E58" s="72"/>
      <c r="F58" s="92" t="s">
        <v>36</v>
      </c>
      <c r="G58" s="93">
        <f>SUM(G56-G57)</f>
        <v>54.666666666666714</v>
      </c>
      <c r="H58" s="73"/>
      <c r="I58" s="74"/>
    </row>
  </sheetData>
  <mergeCells count="8">
    <mergeCell ref="D51:E51"/>
    <mergeCell ref="D52:E52"/>
    <mergeCell ref="P3:Q3"/>
    <mergeCell ref="M5:M6"/>
    <mergeCell ref="M8:M14"/>
    <mergeCell ref="M16:M22"/>
    <mergeCell ref="M24:M30"/>
    <mergeCell ref="M32:M38"/>
  </mergeCells>
  <conditionalFormatting sqref="A41 A5:A30 A32:A38">
    <cfRule type="expression" dxfId="26" priority="26" stopIfTrue="1">
      <formula>AND(COUNTIF(Fériés,$A5),$A5&lt;&gt;"")</formula>
    </cfRule>
    <cfRule type="expression" dxfId="25" priority="27" stopIfTrue="1">
      <formula>WEEKDAY($A5,3)&gt;5</formula>
    </cfRule>
  </conditionalFormatting>
  <conditionalFormatting sqref="A41 A5:A30 A32:A38">
    <cfRule type="expression" dxfId="24" priority="24" stopIfTrue="1">
      <formula>AND(COUNTIF(_05h_13h,$A5),$A5&lt;&gt;"")</formula>
    </cfRule>
    <cfRule type="expression" dxfId="23" priority="25" stopIfTrue="1">
      <formula>WEEKDAY($A5,3)&gt;5</formula>
    </cfRule>
  </conditionalFormatting>
  <conditionalFormatting sqref="A39">
    <cfRule type="expression" dxfId="22" priority="22" stopIfTrue="1">
      <formula>AND(COUNTIF(Fériés,$A39),$A39&lt;&gt;"")</formula>
    </cfRule>
    <cfRule type="expression" dxfId="21" priority="23" stopIfTrue="1">
      <formula>WEEKDAY($A39,3)&gt;5</formula>
    </cfRule>
  </conditionalFormatting>
  <conditionalFormatting sqref="A39">
    <cfRule type="expression" dxfId="20" priority="20" stopIfTrue="1">
      <formula>AND(COUNTIF(_05h_13h,$A39),$A39&lt;&gt;"")</formula>
    </cfRule>
    <cfRule type="expression" dxfId="19" priority="21" stopIfTrue="1">
      <formula>WEEKDAY($A39,3)&gt;5</formula>
    </cfRule>
  </conditionalFormatting>
  <conditionalFormatting sqref="G46:H46 C57">
    <cfRule type="cellIs" dxfId="18" priority="19" operator="greaterThan">
      <formula>0</formula>
    </cfRule>
  </conditionalFormatting>
  <conditionalFormatting sqref="F46">
    <cfRule type="cellIs" dxfId="17" priority="13" operator="lessThan">
      <formula>0</formula>
    </cfRule>
    <cfRule type="cellIs" dxfId="16" priority="14" operator="greaterThan">
      <formula>0</formula>
    </cfRule>
    <cfRule type="cellIs" dxfId="15" priority="15" operator="lessThan">
      <formula>0</formula>
    </cfRule>
    <cfRule type="cellIs" dxfId="14" priority="16" operator="lessThan">
      <formula>0</formula>
    </cfRule>
    <cfRule type="cellIs" dxfId="13" priority="17" operator="greaterThan">
      <formula>0</formula>
    </cfRule>
    <cfRule type="cellIs" dxfId="12" priority="18" operator="lessThan">
      <formula>0</formula>
    </cfRule>
  </conditionalFormatting>
  <conditionalFormatting sqref="J47">
    <cfRule type="cellIs" dxfId="11" priority="12" operator="lessThan">
      <formula>"00;00"</formula>
    </cfRule>
  </conditionalFormatting>
  <conditionalFormatting sqref="A31">
    <cfRule type="expression" dxfId="10" priority="10" stopIfTrue="1">
      <formula>AND(COUNTIF(Fériés,$A31),$A31&lt;&gt;"")</formula>
    </cfRule>
    <cfRule type="expression" dxfId="9" priority="11" stopIfTrue="1">
      <formula>WEEKDAY($A31,3)&gt;5</formula>
    </cfRule>
  </conditionalFormatting>
  <conditionalFormatting sqref="A31">
    <cfRule type="expression" dxfId="8" priority="8" stopIfTrue="1">
      <formula>AND(COUNTIF(_05h_13h,$A31),$A31&lt;&gt;"")</formula>
    </cfRule>
    <cfRule type="expression" dxfId="7" priority="9" stopIfTrue="1">
      <formula>WEEKDAY($A31,3)&gt;5</formula>
    </cfRule>
  </conditionalFormatting>
  <conditionalFormatting sqref="K16:K21 K24:K29 K32:K37">
    <cfRule type="cellIs" dxfId="6" priority="7" operator="greaterThan">
      <formula>0</formula>
    </cfRule>
  </conditionalFormatting>
  <conditionalFormatting sqref="K8:K13">
    <cfRule type="cellIs" dxfId="5" priority="6" operator="greaterThan">
      <formula>0</formula>
    </cfRule>
  </conditionalFormatting>
  <conditionalFormatting sqref="K5">
    <cfRule type="cellIs" dxfId="4" priority="5" operator="greaterThan">
      <formula>0</formula>
    </cfRule>
  </conditionalFormatting>
  <conditionalFormatting sqref="K7">
    <cfRule type="cellIs" dxfId="3" priority="2" operator="greaterThan">
      <formula>0</formula>
    </cfRule>
    <cfRule type="cellIs" dxfId="2" priority="3" operator="greaterThan">
      <formula>0</formula>
    </cfRule>
    <cfRule type="cellIs" dxfId="1" priority="4" operator="greaterThan">
      <formula>0</formula>
    </cfRule>
  </conditionalFormatting>
  <conditionalFormatting sqref="C57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2013-01-26T14:20:55Z</dcterms:created>
  <dcterms:modified xsi:type="dcterms:W3CDTF">2013-01-26T14:43:54Z</dcterms:modified>
</cp:coreProperties>
</file>