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5315" windowHeight="11535" activeTab="2"/>
  </bookViews>
  <sheets>
    <sheet name="J Fériés" sheetId="8" r:id="rId1"/>
    <sheet name="Juin" sheetId="1" r:id="rId2"/>
    <sheet name="Juillet" sheetId="2" r:id="rId3"/>
    <sheet name="Août" sheetId="3" r:id="rId4"/>
    <sheet name="Sept" sheetId="4" r:id="rId5"/>
    <sheet name="Oct" sheetId="5" r:id="rId6"/>
    <sheet name="Nov" sheetId="6" r:id="rId7"/>
    <sheet name="Déc" sheetId="7" r:id="rId8"/>
    <sheet name="Feuil9" sheetId="9" r:id="rId9"/>
  </sheets>
  <externalReferences>
    <externalReference r:id="rId10"/>
    <externalReference r:id="rId11"/>
  </externalReferences>
  <definedNames>
    <definedName name="_05h_13h">[1]Juillet!$L$4:$L$17</definedName>
    <definedName name="annee">'J Fériés'!$A$1</definedName>
    <definedName name="Fériés">[2]fériés!$B$4:$B$29</definedName>
  </definedNames>
  <calcPr calcId="125725"/>
</workbook>
</file>

<file path=xl/calcChain.xml><?xml version="1.0" encoding="utf-8"?>
<calcChain xmlns="http://schemas.openxmlformats.org/spreadsheetml/2006/main">
  <c r="L39" i="1"/>
  <c r="K39"/>
  <c r="L32"/>
  <c r="K32"/>
  <c r="L24"/>
  <c r="K24"/>
  <c r="L16"/>
  <c r="K16"/>
  <c r="L8"/>
  <c r="K8"/>
  <c r="J39"/>
  <c r="J32"/>
  <c r="J24"/>
  <c r="J16"/>
  <c r="J8"/>
  <c r="I39"/>
  <c r="I32"/>
  <c r="I24"/>
  <c r="I16"/>
  <c r="I8"/>
  <c r="H16"/>
  <c r="H24"/>
  <c r="H32"/>
  <c r="H39"/>
  <c r="E39"/>
  <c r="E32"/>
  <c r="E24"/>
  <c r="E16"/>
  <c r="E5" l="1"/>
  <c r="H5"/>
  <c r="E8" l="1"/>
  <c r="M17"/>
  <c r="L6" l="1"/>
  <c r="L7"/>
  <c r="L9"/>
  <c r="L10"/>
  <c r="L11"/>
  <c r="L12"/>
  <c r="L13"/>
  <c r="L14"/>
  <c r="L15"/>
  <c r="L17"/>
  <c r="L18"/>
  <c r="L19"/>
  <c r="L20"/>
  <c r="L21"/>
  <c r="L22"/>
  <c r="L23"/>
  <c r="L25"/>
  <c r="L26"/>
  <c r="L27"/>
  <c r="L28"/>
  <c r="L29"/>
  <c r="L30"/>
  <c r="L31"/>
  <c r="L33"/>
  <c r="L34"/>
  <c r="L35"/>
  <c r="L36"/>
  <c r="L37"/>
  <c r="L38"/>
  <c r="L5"/>
  <c r="K6"/>
  <c r="K7"/>
  <c r="K9"/>
  <c r="K10"/>
  <c r="K11"/>
  <c r="K12"/>
  <c r="K13"/>
  <c r="K14"/>
  <c r="K15"/>
  <c r="K17"/>
  <c r="K18"/>
  <c r="K19"/>
  <c r="K20"/>
  <c r="K21"/>
  <c r="K22"/>
  <c r="K23"/>
  <c r="K25"/>
  <c r="K26"/>
  <c r="K27"/>
  <c r="K28"/>
  <c r="K29"/>
  <c r="K30"/>
  <c r="K31"/>
  <c r="K33"/>
  <c r="K34"/>
  <c r="K35"/>
  <c r="K36"/>
  <c r="K37"/>
  <c r="K38"/>
  <c r="K5"/>
  <c r="E6"/>
  <c r="H6"/>
  <c r="I5"/>
  <c r="J6"/>
  <c r="J7"/>
  <c r="J9"/>
  <c r="J10"/>
  <c r="J11"/>
  <c r="J12"/>
  <c r="J13"/>
  <c r="J14"/>
  <c r="J15"/>
  <c r="J17"/>
  <c r="J18"/>
  <c r="J19"/>
  <c r="J20"/>
  <c r="J21"/>
  <c r="J22"/>
  <c r="J23"/>
  <c r="J25"/>
  <c r="J26"/>
  <c r="J27"/>
  <c r="J28"/>
  <c r="J29"/>
  <c r="J30"/>
  <c r="J31"/>
  <c r="J33"/>
  <c r="J34"/>
  <c r="J35"/>
  <c r="J36"/>
  <c r="J37"/>
  <c r="J38"/>
  <c r="J40"/>
  <c r="J41"/>
  <c r="J5"/>
  <c r="H9"/>
  <c r="H10"/>
  <c r="H11"/>
  <c r="H12"/>
  <c r="H13"/>
  <c r="H14"/>
  <c r="H17"/>
  <c r="H18"/>
  <c r="H19"/>
  <c r="H20"/>
  <c r="H21"/>
  <c r="H22"/>
  <c r="H25"/>
  <c r="H26"/>
  <c r="H27"/>
  <c r="H28"/>
  <c r="H29"/>
  <c r="H30"/>
  <c r="H33"/>
  <c r="H34"/>
  <c r="H35"/>
  <c r="H36"/>
  <c r="H37"/>
  <c r="H38"/>
  <c r="I12"/>
  <c r="I14"/>
  <c r="I17"/>
  <c r="I18"/>
  <c r="I21"/>
  <c r="I22"/>
  <c r="I26"/>
  <c r="I28"/>
  <c r="I30"/>
  <c r="I33"/>
  <c r="I35"/>
  <c r="I38"/>
  <c r="I6"/>
  <c r="E9"/>
  <c r="I9" s="1"/>
  <c r="E10"/>
  <c r="I10" s="1"/>
  <c r="E11"/>
  <c r="I11" s="1"/>
  <c r="E12"/>
  <c r="E13"/>
  <c r="I13" s="1"/>
  <c r="E14"/>
  <c r="E17"/>
  <c r="E18"/>
  <c r="E19"/>
  <c r="I19" s="1"/>
  <c r="E20"/>
  <c r="I20" s="1"/>
  <c r="E21"/>
  <c r="E22"/>
  <c r="E25"/>
  <c r="I25" s="1"/>
  <c r="E26"/>
  <c r="E27"/>
  <c r="I27" s="1"/>
  <c r="E28"/>
  <c r="E29"/>
  <c r="I29" s="1"/>
  <c r="E30"/>
  <c r="E33"/>
  <c r="E34"/>
  <c r="I34" s="1"/>
  <c r="E35"/>
  <c r="E36"/>
  <c r="I36" s="1"/>
  <c r="E37"/>
  <c r="I37" s="1"/>
  <c r="E38"/>
  <c r="D39" l="1"/>
  <c r="D32"/>
  <c r="D24"/>
  <c r="D16"/>
  <c r="D8"/>
  <c r="M32" i="7"/>
  <c r="M24"/>
  <c r="M16"/>
  <c r="M8"/>
  <c r="M34" i="6"/>
  <c r="M26"/>
  <c r="M18"/>
  <c r="M10"/>
  <c r="M5"/>
  <c r="M37" i="5"/>
  <c r="M29"/>
  <c r="M21"/>
  <c r="M13"/>
  <c r="M5"/>
  <c r="M31" i="4"/>
  <c r="M23"/>
  <c r="M15"/>
  <c r="M7"/>
  <c r="M35" i="3"/>
  <c r="M27"/>
  <c r="M19"/>
  <c r="M11"/>
  <c r="M5"/>
  <c r="M30" i="2"/>
  <c r="M22"/>
  <c r="M14"/>
  <c r="M6"/>
  <c r="D41" i="1" l="1"/>
  <c r="B17" i="8"/>
  <c r="B16"/>
  <c r="B15"/>
  <c r="B14"/>
  <c r="B13"/>
  <c r="B12"/>
  <c r="B9"/>
  <c r="B7"/>
  <c r="B5"/>
  <c r="B10" s="1"/>
  <c r="B11" s="1"/>
  <c r="B4"/>
  <c r="B6" l="1"/>
  <c r="B8"/>
  <c r="A39" i="5" l="1"/>
  <c r="A39" i="3"/>
  <c r="A5" i="7"/>
  <c r="A6" s="1"/>
  <c r="A8" s="1"/>
  <c r="A9" s="1"/>
  <c r="A10" s="1"/>
  <c r="A11" s="1"/>
  <c r="A12" s="1"/>
  <c r="A13" s="1"/>
  <c r="A14" s="1"/>
  <c r="A16" s="1"/>
  <c r="A17" s="1"/>
  <c r="A18" s="1"/>
  <c r="A19" s="1"/>
  <c r="A20" s="1"/>
  <c r="A21" s="1"/>
  <c r="A22" s="1"/>
  <c r="A24" s="1"/>
  <c r="A25" s="1"/>
  <c r="A26" s="1"/>
  <c r="A27" s="1"/>
  <c r="A28" s="1"/>
  <c r="A29" s="1"/>
  <c r="A30" s="1"/>
  <c r="A32" s="1"/>
  <c r="A33" s="1"/>
  <c r="A34" s="1"/>
  <c r="A35" s="1"/>
  <c r="A36" s="1"/>
  <c r="A37" s="1"/>
  <c r="A38" s="1"/>
  <c r="A5" i="6"/>
  <c r="A6" s="1"/>
  <c r="A7" s="1"/>
  <c r="A8" s="1"/>
  <c r="A10" s="1"/>
  <c r="A11" s="1"/>
  <c r="A12" s="1"/>
  <c r="A13" s="1"/>
  <c r="A14" s="1"/>
  <c r="A15" s="1"/>
  <c r="A16" s="1"/>
  <c r="A18" s="1"/>
  <c r="A19" s="1"/>
  <c r="A20" s="1"/>
  <c r="A21" s="1"/>
  <c r="A22" s="1"/>
  <c r="A23" s="1"/>
  <c r="A24" s="1"/>
  <c r="A26" s="1"/>
  <c r="A27" s="1"/>
  <c r="A28" s="1"/>
  <c r="A29" s="1"/>
  <c r="A30" s="1"/>
  <c r="A31" s="1"/>
  <c r="A32" s="1"/>
  <c r="A34" s="1"/>
  <c r="A35" s="1"/>
  <c r="A36" s="1"/>
  <c r="A37" s="1"/>
  <c r="A38" s="1"/>
  <c r="A5" i="5"/>
  <c r="A6" s="1"/>
  <c r="A7" s="1"/>
  <c r="A8" s="1"/>
  <c r="A9" s="1"/>
  <c r="A10" s="1"/>
  <c r="A11" s="1"/>
  <c r="A13" s="1"/>
  <c r="A14" s="1"/>
  <c r="A15" s="1"/>
  <c r="A16" s="1"/>
  <c r="A17" s="1"/>
  <c r="A18" s="1"/>
  <c r="A19" s="1"/>
  <c r="A21" s="1"/>
  <c r="A22" s="1"/>
  <c r="A23" s="1"/>
  <c r="A24" s="1"/>
  <c r="A25" s="1"/>
  <c r="A26" s="1"/>
  <c r="A27" s="1"/>
  <c r="A29" s="1"/>
  <c r="A30" s="1"/>
  <c r="A31" s="1"/>
  <c r="A32" s="1"/>
  <c r="A33" s="1"/>
  <c r="A34" s="1"/>
  <c r="A35" s="1"/>
  <c r="A37" s="1"/>
  <c r="A38" s="1"/>
  <c r="A5" i="4"/>
  <c r="A6" s="1"/>
  <c r="A7" s="1"/>
  <c r="A8" s="1"/>
  <c r="A9" s="1"/>
  <c r="A10" s="1"/>
  <c r="A11" s="1"/>
  <c r="A12" s="1"/>
  <c r="A13" s="1"/>
  <c r="A15" s="1"/>
  <c r="A16" s="1"/>
  <c r="A17" s="1"/>
  <c r="A18" s="1"/>
  <c r="A19" s="1"/>
  <c r="A20" s="1"/>
  <c r="A21" s="1"/>
  <c r="A23" s="1"/>
  <c r="A24" s="1"/>
  <c r="A25" s="1"/>
  <c r="A26" s="1"/>
  <c r="A27" s="1"/>
  <c r="A28" s="1"/>
  <c r="A29" s="1"/>
  <c r="A31" s="1"/>
  <c r="A32" s="1"/>
  <c r="A33" s="1"/>
  <c r="A34" s="1"/>
  <c r="A35" s="1"/>
  <c r="A36" s="1"/>
  <c r="A37" s="1"/>
  <c r="A5" i="3"/>
  <c r="A6" s="1"/>
  <c r="A7" s="1"/>
  <c r="A8" s="1"/>
  <c r="A9" s="1"/>
  <c r="A11" s="1"/>
  <c r="A12" s="1"/>
  <c r="A13" s="1"/>
  <c r="A14" s="1"/>
  <c r="A15" s="1"/>
  <c r="A16" s="1"/>
  <c r="A17" s="1"/>
  <c r="A19" s="1"/>
  <c r="A20" s="1"/>
  <c r="A21" s="1"/>
  <c r="A22" s="1"/>
  <c r="A23" s="1"/>
  <c r="A24" s="1"/>
  <c r="A25" s="1"/>
  <c r="A27" s="1"/>
  <c r="A28" s="1"/>
  <c r="A29" s="1"/>
  <c r="A30" s="1"/>
  <c r="A31" s="1"/>
  <c r="A32" s="1"/>
  <c r="A33" s="1"/>
  <c r="A35" s="1"/>
  <c r="A36" s="1"/>
  <c r="A37" s="1"/>
  <c r="A38" s="1"/>
  <c r="A5" i="2"/>
  <c r="A6" s="1"/>
  <c r="A7" s="1"/>
  <c r="A8" s="1"/>
  <c r="A9" s="1"/>
  <c r="A10" s="1"/>
  <c r="A11" s="1"/>
  <c r="A12" s="1"/>
  <c r="A14" s="1"/>
  <c r="A15" s="1"/>
  <c r="A16" s="1"/>
  <c r="A17" s="1"/>
  <c r="A18" s="1"/>
  <c r="A19" s="1"/>
  <c r="A20" s="1"/>
  <c r="A22" s="1"/>
  <c r="A23" s="1"/>
  <c r="A24" s="1"/>
  <c r="A25" s="1"/>
  <c r="A26" s="1"/>
  <c r="A27" s="1"/>
  <c r="A28" s="1"/>
  <c r="A30" s="1"/>
  <c r="A31" s="1"/>
  <c r="A32" s="1"/>
  <c r="A33" s="1"/>
  <c r="A34" s="1"/>
  <c r="A35" s="1"/>
  <c r="A36" s="1"/>
  <c r="A38" s="1"/>
  <c r="A5" i="1"/>
  <c r="A6" s="1"/>
  <c r="A7" s="1"/>
  <c r="A9" s="1"/>
  <c r="A10" s="1"/>
  <c r="A11" s="1"/>
  <c r="A12" s="1"/>
  <c r="A13" s="1"/>
  <c r="A14" s="1"/>
  <c r="A15" s="1"/>
  <c r="A17" s="1"/>
  <c r="A18" s="1"/>
  <c r="A19" s="1"/>
  <c r="A20" s="1"/>
  <c r="A21" s="1"/>
  <c r="A22" s="1"/>
  <c r="A23" s="1"/>
  <c r="A25" l="1"/>
  <c r="A26" s="1"/>
  <c r="A27" s="1"/>
  <c r="A28" s="1"/>
  <c r="A29" s="1"/>
  <c r="A30" s="1"/>
  <c r="A31" s="1"/>
  <c r="A33" l="1"/>
  <c r="A34" s="1"/>
  <c r="A35" s="1"/>
  <c r="A36" s="1"/>
  <c r="A37" s="1"/>
  <c r="A38" s="1"/>
  <c r="M33" s="1"/>
  <c r="M25"/>
</calcChain>
</file>

<file path=xl/sharedStrings.xml><?xml version="1.0" encoding="utf-8"?>
<sst xmlns="http://schemas.openxmlformats.org/spreadsheetml/2006/main" count="368" uniqueCount="67">
  <si>
    <t>Horaires</t>
  </si>
  <si>
    <t>Cumuls</t>
  </si>
  <si>
    <t>Date</t>
  </si>
  <si>
    <t>Entrée</t>
  </si>
  <si>
    <t>Sortie</t>
  </si>
  <si>
    <t>Théorique</t>
  </si>
  <si>
    <t>Effectif</t>
  </si>
  <si>
    <t>Juin</t>
  </si>
  <si>
    <t>Total Hebdo</t>
  </si>
  <si>
    <t>Mois/Année</t>
  </si>
  <si>
    <t>Juillet</t>
  </si>
  <si>
    <t>Total Mensuel</t>
  </si>
  <si>
    <t>Hrures de Nuit</t>
  </si>
  <si>
    <t>Panier de jour</t>
  </si>
  <si>
    <t>BH</t>
  </si>
  <si>
    <t>Compteurs</t>
  </si>
  <si>
    <t>Maladie  AT</t>
  </si>
  <si>
    <t>Congés Payés</t>
  </si>
  <si>
    <t>Banque Heures</t>
  </si>
  <si>
    <t>Heures Sup</t>
  </si>
  <si>
    <t>CP</t>
  </si>
  <si>
    <t>Report Solde BH</t>
  </si>
  <si>
    <t>CP Pris</t>
  </si>
  <si>
    <t>BH Pris</t>
  </si>
  <si>
    <t>Acquis CP</t>
  </si>
  <si>
    <t>Reste CP</t>
  </si>
  <si>
    <t>Reste BH</t>
  </si>
  <si>
    <t>05:00-13:00</t>
  </si>
  <si>
    <t>13:00-21:00</t>
  </si>
  <si>
    <t>21:00-05:00</t>
  </si>
  <si>
    <t>13:00-18:30</t>
  </si>
  <si>
    <t>13:00-20:45</t>
  </si>
  <si>
    <t>15:00-21:00</t>
  </si>
  <si>
    <t>06:00-13:00</t>
  </si>
  <si>
    <t>06:00-14:00</t>
  </si>
  <si>
    <t>08:00-16:00</t>
  </si>
  <si>
    <t>Maladie</t>
  </si>
  <si>
    <t>AT</t>
  </si>
  <si>
    <t>Crédt/Débit Heures</t>
  </si>
  <si>
    <t>Crédit</t>
  </si>
  <si>
    <t>Débit</t>
  </si>
  <si>
    <t>Août</t>
  </si>
  <si>
    <t>Septembre</t>
  </si>
  <si>
    <t>Octobre</t>
  </si>
  <si>
    <t>Novembre</t>
  </si>
  <si>
    <t>Décembre</t>
  </si>
  <si>
    <t>Semaine</t>
  </si>
  <si>
    <t>Smaine</t>
  </si>
  <si>
    <t>Jours Fériés</t>
  </si>
  <si>
    <t>Fériés</t>
  </si>
  <si>
    <t>Jour de l'an</t>
  </si>
  <si>
    <t>Pâques</t>
  </si>
  <si>
    <t>Lundi de Pâques</t>
  </si>
  <si>
    <t>Fête du Travail</t>
  </si>
  <si>
    <t>Ascension</t>
  </si>
  <si>
    <t>Armistice 40-45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</si>
  <si>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</si>
  <si>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</si>
  <si>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</si>
  <si>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</si>
  <si>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</si>
  <si>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</si>
  <si>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</si>
  <si>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Semaine 22</t>
  </si>
  <si>
    <t>Semaine 31</t>
  </si>
  <si>
    <t>Semaine48</t>
  </si>
  <si>
    <r>
      <t>S</t>
    </r>
    <r>
      <rPr>
        <b/>
        <sz val="11"/>
        <color theme="1"/>
        <rFont val="Calibri"/>
        <family val="2"/>
        <scheme val="minor"/>
      </rPr>
      <t>emaine 23</t>
    </r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</si>
</sst>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ddd\ dd\ mmm\ yy"/>
    <numFmt numFmtId="166" formatCode="dddd\ dd\ mmm\ yy"/>
    <numFmt numFmtId="167" formatCode="h:mm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63"/>
      <name val="Tahoma"/>
      <family val="2"/>
    </font>
    <font>
      <b/>
      <sz val="11"/>
      <color indexed="8"/>
      <name val="Calibri"/>
      <family val="2"/>
    </font>
    <font>
      <sz val="10"/>
      <color indexed="63"/>
      <name val="Tahoma"/>
      <family val="2"/>
    </font>
    <font>
      <sz val="10"/>
      <name val="Arial"/>
      <family val="2"/>
    </font>
    <font>
      <b/>
      <sz val="16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/>
  </cellStyleXfs>
  <cellXfs count="138">
    <xf numFmtId="0" fontId="0" fillId="0" borderId="0" xfId="0"/>
    <xf numFmtId="164" fontId="4" fillId="4" borderId="4" xfId="0" applyNumberFormat="1" applyFont="1" applyFill="1" applyBorder="1" applyAlignment="1">
      <alignment horizontal="center"/>
    </xf>
    <xf numFmtId="164" fontId="4" fillId="2" borderId="5" xfId="0" applyNumberFormat="1" applyFont="1" applyFill="1" applyBorder="1" applyAlignment="1">
      <alignment horizontal="center"/>
    </xf>
    <xf numFmtId="164" fontId="2" fillId="5" borderId="4" xfId="0" applyNumberFormat="1" applyFont="1" applyFill="1" applyBorder="1" applyAlignment="1">
      <alignment horizontal="center"/>
    </xf>
    <xf numFmtId="164" fontId="4" fillId="4" borderId="6" xfId="0" applyNumberFormat="1" applyFont="1" applyFill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164" fontId="2" fillId="6" borderId="4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/>
    </xf>
    <xf numFmtId="0" fontId="0" fillId="0" borderId="7" xfId="0" applyBorder="1"/>
    <xf numFmtId="0" fontId="1" fillId="0" borderId="1" xfId="0" applyFont="1" applyBorder="1" applyAlignment="1">
      <alignment horizontal="center" vertical="center"/>
    </xf>
    <xf numFmtId="20" fontId="0" fillId="0" borderId="7" xfId="0" applyNumberFormat="1" applyBorder="1"/>
    <xf numFmtId="0" fontId="0" fillId="0" borderId="7" xfId="0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5" borderId="7" xfId="0" applyFill="1" applyBorder="1"/>
    <xf numFmtId="0" fontId="0" fillId="5" borderId="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8" borderId="7" xfId="0" applyFill="1" applyBorder="1"/>
    <xf numFmtId="0" fontId="0" fillId="8" borderId="7" xfId="0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/>
    </xf>
    <xf numFmtId="0" fontId="0" fillId="4" borderId="7" xfId="0" applyFill="1" applyBorder="1"/>
    <xf numFmtId="0" fontId="0" fillId="4" borderId="7" xfId="0" applyFill="1" applyBorder="1" applyAlignment="1">
      <alignment horizontal="center" vertical="center"/>
    </xf>
    <xf numFmtId="0" fontId="0" fillId="0" borderId="16" xfId="0" applyBorder="1"/>
    <xf numFmtId="0" fontId="0" fillId="0" borderId="16" xfId="0" applyBorder="1" applyAlignment="1">
      <alignment horizontal="center"/>
    </xf>
    <xf numFmtId="0" fontId="0" fillId="8" borderId="7" xfId="0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/>
    </xf>
    <xf numFmtId="164" fontId="4" fillId="4" borderId="7" xfId="0" applyNumberFormat="1" applyFont="1" applyFill="1" applyBorder="1" applyAlignment="1">
      <alignment horizontal="center"/>
    </xf>
    <xf numFmtId="164" fontId="2" fillId="5" borderId="7" xfId="0" applyNumberFormat="1" applyFont="1" applyFill="1" applyBorder="1" applyAlignment="1">
      <alignment horizontal="center"/>
    </xf>
    <xf numFmtId="164" fontId="4" fillId="0" borderId="7" xfId="0" applyNumberFormat="1" applyFont="1" applyBorder="1" applyAlignment="1">
      <alignment horizontal="center"/>
    </xf>
    <xf numFmtId="164" fontId="2" fillId="6" borderId="7" xfId="0" applyNumberFormat="1" applyFont="1" applyFill="1" applyBorder="1" applyAlignment="1">
      <alignment horizontal="center"/>
    </xf>
    <xf numFmtId="20" fontId="0" fillId="8" borderId="7" xfId="0" applyNumberFormat="1" applyFill="1" applyBorder="1"/>
    <xf numFmtId="164" fontId="4" fillId="9" borderId="4" xfId="0" applyNumberFormat="1" applyFont="1" applyFill="1" applyBorder="1" applyAlignment="1">
      <alignment horizontal="center"/>
    </xf>
    <xf numFmtId="164" fontId="4" fillId="9" borderId="6" xfId="0" applyNumberFormat="1" applyFont="1" applyFill="1" applyBorder="1" applyAlignment="1">
      <alignment horizontal="center"/>
    </xf>
    <xf numFmtId="0" fontId="0" fillId="10" borderId="7" xfId="0" applyFill="1" applyBorder="1"/>
    <xf numFmtId="0" fontId="0" fillId="10" borderId="7" xfId="0" applyFill="1" applyBorder="1" applyAlignment="1">
      <alignment horizontal="center" vertical="center"/>
    </xf>
    <xf numFmtId="20" fontId="0" fillId="10" borderId="7" xfId="0" applyNumberFormat="1" applyFill="1" applyBorder="1"/>
    <xf numFmtId="0" fontId="0" fillId="5" borderId="0" xfId="0" applyFill="1" applyBorder="1"/>
    <xf numFmtId="0" fontId="0" fillId="8" borderId="18" xfId="0" applyFill="1" applyBorder="1"/>
    <xf numFmtId="0" fontId="0" fillId="5" borderId="18" xfId="0" applyFill="1" applyBorder="1"/>
    <xf numFmtId="0" fontId="0" fillId="0" borderId="18" xfId="0" applyBorder="1"/>
    <xf numFmtId="0" fontId="0" fillId="8" borderId="16" xfId="0" applyFill="1" applyBorder="1"/>
    <xf numFmtId="0" fontId="0" fillId="5" borderId="16" xfId="0" applyFill="1" applyBorder="1"/>
    <xf numFmtId="0" fontId="0" fillId="4" borderId="18" xfId="0" applyFill="1" applyBorder="1"/>
    <xf numFmtId="0" fontId="0" fillId="10" borderId="18" xfId="0" applyFill="1" applyBorder="1"/>
    <xf numFmtId="165" fontId="8" fillId="0" borderId="3" xfId="1" applyNumberFormat="1" applyFont="1" applyFill="1" applyBorder="1" applyAlignment="1" applyProtection="1">
      <alignment horizontal="center" vertical="center"/>
      <protection hidden="1"/>
    </xf>
    <xf numFmtId="0" fontId="9" fillId="0" borderId="7" xfId="1" applyFont="1" applyFill="1" applyBorder="1" applyAlignment="1" applyProtection="1">
      <alignment horizontal="center" vertical="center"/>
      <protection hidden="1"/>
    </xf>
    <xf numFmtId="0" fontId="10" fillId="0" borderId="3" xfId="1" applyFont="1" applyFill="1" applyBorder="1" applyAlignment="1" applyProtection="1">
      <alignment horizontal="center"/>
      <protection hidden="1"/>
    </xf>
    <xf numFmtId="164" fontId="5" fillId="0" borderId="7" xfId="1" applyNumberFormat="1" applyFont="1" applyFill="1" applyBorder="1" applyAlignment="1" applyProtection="1">
      <alignment horizontal="left"/>
      <protection hidden="1"/>
    </xf>
    <xf numFmtId="166" fontId="10" fillId="0" borderId="3" xfId="1" applyNumberFormat="1" applyFont="1" applyFill="1" applyBorder="1" applyAlignment="1" applyProtection="1">
      <alignment horizontal="center"/>
      <protection hidden="1"/>
    </xf>
    <xf numFmtId="165" fontId="5" fillId="0" borderId="7" xfId="1" applyNumberFormat="1" applyFont="1" applyFill="1" applyBorder="1" applyAlignment="1" applyProtection="1">
      <alignment horizontal="left"/>
      <protection hidden="1"/>
    </xf>
    <xf numFmtId="165" fontId="5" fillId="0" borderId="7" xfId="1" applyNumberFormat="1" applyFont="1" applyFill="1" applyBorder="1" applyAlignment="1" applyProtection="1">
      <alignment horizontal="center"/>
      <protection hidden="1"/>
    </xf>
    <xf numFmtId="166" fontId="8" fillId="0" borderId="3" xfId="1" applyNumberFormat="1" applyFont="1" applyFill="1" applyBorder="1" applyAlignment="1" applyProtection="1">
      <alignment horizontal="center"/>
      <protection hidden="1"/>
    </xf>
    <xf numFmtId="166" fontId="10" fillId="0" borderId="9" xfId="1" applyNumberFormat="1" applyFont="1" applyFill="1" applyBorder="1" applyAlignment="1" applyProtection="1">
      <alignment horizontal="center"/>
      <protection hidden="1"/>
    </xf>
    <xf numFmtId="0" fontId="1" fillId="11" borderId="7" xfId="0" applyFont="1" applyFill="1" applyBorder="1"/>
    <xf numFmtId="0" fontId="1" fillId="4" borderId="9" xfId="0" applyFont="1" applyFill="1" applyBorder="1" applyAlignment="1">
      <alignment vertical="center" textRotation="90"/>
    </xf>
    <xf numFmtId="0" fontId="1" fillId="5" borderId="7" xfId="0" applyFont="1" applyFill="1" applyBorder="1" applyAlignment="1">
      <alignment vertical="center" textRotation="90"/>
    </xf>
    <xf numFmtId="0" fontId="1" fillId="4" borderId="7" xfId="0" applyFont="1" applyFill="1" applyBorder="1" applyAlignment="1">
      <alignment vertical="center" textRotation="90"/>
    </xf>
    <xf numFmtId="0" fontId="1" fillId="4" borderId="5" xfId="0" applyFont="1" applyFill="1" applyBorder="1" applyAlignment="1">
      <alignment vertical="center" textRotation="90"/>
    </xf>
    <xf numFmtId="2" fontId="0" fillId="0" borderId="7" xfId="0" applyNumberFormat="1" applyBorder="1" applyAlignment="1">
      <alignment horizontal="center" vertical="center"/>
    </xf>
    <xf numFmtId="0" fontId="0" fillId="12" borderId="7" xfId="0" applyFill="1" applyBorder="1"/>
    <xf numFmtId="0" fontId="0" fillId="12" borderId="7" xfId="0" applyFill="1" applyBorder="1" applyAlignment="1">
      <alignment horizontal="center"/>
    </xf>
    <xf numFmtId="2" fontId="0" fillId="0" borderId="7" xfId="0" applyNumberFormat="1" applyBorder="1"/>
    <xf numFmtId="0" fontId="0" fillId="0" borderId="7" xfId="0" applyBorder="1"/>
    <xf numFmtId="0" fontId="0" fillId="0" borderId="0" xfId="0"/>
    <xf numFmtId="0" fontId="0" fillId="8" borderId="7" xfId="0" applyFill="1" applyBorder="1"/>
    <xf numFmtId="2" fontId="11" fillId="0" borderId="7" xfId="0" applyNumberFormat="1" applyFont="1" applyBorder="1"/>
    <xf numFmtId="0" fontId="0" fillId="4" borderId="7" xfId="0" applyFill="1" applyBorder="1"/>
    <xf numFmtId="2" fontId="0" fillId="5" borderId="7" xfId="0" applyNumberFormat="1" applyFill="1" applyBorder="1" applyAlignment="1">
      <alignment horizontal="center" vertical="center"/>
    </xf>
    <xf numFmtId="2" fontId="0" fillId="5" borderId="7" xfId="0" applyNumberFormat="1" applyFill="1" applyBorder="1"/>
    <xf numFmtId="167" fontId="0" fillId="0" borderId="7" xfId="0" applyNumberFormat="1" applyBorder="1"/>
    <xf numFmtId="167" fontId="0" fillId="8" borderId="7" xfId="0" applyNumberFormat="1" applyFill="1" applyBorder="1"/>
    <xf numFmtId="167" fontId="0" fillId="5" borderId="7" xfId="0" applyNumberFormat="1" applyFill="1" applyBorder="1"/>
    <xf numFmtId="167" fontId="12" fillId="4" borderId="7" xfId="0" applyNumberFormat="1" applyFont="1" applyFill="1" applyBorder="1"/>
    <xf numFmtId="2" fontId="11" fillId="5" borderId="7" xfId="0" applyNumberFormat="1" applyFont="1" applyFill="1" applyBorder="1"/>
    <xf numFmtId="2" fontId="12" fillId="4" borderId="7" xfId="0" applyNumberFormat="1" applyFont="1" applyFill="1" applyBorder="1"/>
    <xf numFmtId="2" fontId="12" fillId="5" borderId="7" xfId="0" applyNumberFormat="1" applyFont="1" applyFill="1" applyBorder="1"/>
    <xf numFmtId="20" fontId="0" fillId="5" borderId="7" xfId="0" applyNumberFormat="1" applyFill="1" applyBorder="1"/>
    <xf numFmtId="0" fontId="0" fillId="0" borderId="4" xfId="0" applyBorder="1"/>
    <xf numFmtId="0" fontId="0" fillId="0" borderId="4" xfId="0" applyBorder="1" applyAlignment="1">
      <alignment horizontal="center" vertical="center"/>
    </xf>
    <xf numFmtId="167" fontId="0" fillId="0" borderId="4" xfId="0" applyNumberFormat="1" applyBorder="1"/>
    <xf numFmtId="0" fontId="0" fillId="0" borderId="7" xfId="0" applyNumberFormat="1" applyBorder="1"/>
    <xf numFmtId="2" fontId="0" fillId="5" borderId="18" xfId="0" applyNumberFormat="1" applyFill="1" applyBorder="1" applyAlignment="1">
      <alignment horizontal="center" vertical="center"/>
    </xf>
    <xf numFmtId="20" fontId="0" fillId="0" borderId="7" xfId="0" applyNumberFormat="1" applyBorder="1" applyAlignment="1">
      <alignment horizontal="center"/>
    </xf>
    <xf numFmtId="167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left" indent="1"/>
    </xf>
    <xf numFmtId="20" fontId="0" fillId="5" borderId="7" xfId="0" applyNumberFormat="1" applyFill="1" applyBorder="1" applyAlignment="1">
      <alignment horizontal="center"/>
    </xf>
    <xf numFmtId="167" fontId="0" fillId="5" borderId="7" xfId="0" applyNumberFormat="1" applyFill="1" applyBorder="1" applyAlignment="1">
      <alignment horizontal="center"/>
    </xf>
    <xf numFmtId="0" fontId="0" fillId="5" borderId="7" xfId="0" applyNumberFormat="1" applyFill="1" applyBorder="1"/>
    <xf numFmtId="0" fontId="0" fillId="5" borderId="7" xfId="0" applyFill="1" applyBorder="1" applyAlignment="1">
      <alignment horizontal="left" indent="1"/>
    </xf>
    <xf numFmtId="20" fontId="0" fillId="0" borderId="4" xfId="0" applyNumberFormat="1" applyBorder="1" applyAlignment="1">
      <alignment horizontal="center"/>
    </xf>
    <xf numFmtId="167" fontId="0" fillId="0" borderId="4" xfId="0" applyNumberFormat="1" applyBorder="1" applyAlignment="1">
      <alignment horizontal="center"/>
    </xf>
    <xf numFmtId="0" fontId="0" fillId="0" borderId="4" xfId="0" applyNumberFormat="1" applyBorder="1"/>
    <xf numFmtId="0" fontId="0" fillId="0" borderId="4" xfId="0" applyBorder="1" applyAlignment="1">
      <alignment horizontal="left" indent="1"/>
    </xf>
    <xf numFmtId="20" fontId="0" fillId="8" borderId="7" xfId="0" applyNumberFormat="1" applyFill="1" applyBorder="1" applyAlignment="1">
      <alignment horizontal="center"/>
    </xf>
    <xf numFmtId="167" fontId="0" fillId="8" borderId="7" xfId="0" applyNumberFormat="1" applyFill="1" applyBorder="1" applyAlignment="1">
      <alignment horizontal="center"/>
    </xf>
    <xf numFmtId="0" fontId="0" fillId="8" borderId="7" xfId="0" applyNumberFormat="1" applyFill="1" applyBorder="1"/>
    <xf numFmtId="0" fontId="0" fillId="8" borderId="7" xfId="0" applyFill="1" applyBorder="1" applyAlignment="1">
      <alignment horizontal="left" indent="1"/>
    </xf>
    <xf numFmtId="20" fontId="0" fillId="0" borderId="7" xfId="0" applyNumberFormat="1" applyBorder="1" applyAlignment="1">
      <alignment horizontal="center" vertical="center"/>
    </xf>
    <xf numFmtId="0" fontId="6" fillId="0" borderId="18" xfId="1" applyFont="1" applyFill="1" applyBorder="1" applyAlignment="1">
      <alignment horizontal="center"/>
    </xf>
    <xf numFmtId="0" fontId="6" fillId="0" borderId="16" xfId="1" applyFont="1" applyFill="1" applyBorder="1" applyAlignment="1">
      <alignment horizontal="center"/>
    </xf>
    <xf numFmtId="0" fontId="7" fillId="0" borderId="18" xfId="1" applyFont="1" applyFill="1" applyBorder="1" applyAlignment="1" applyProtection="1">
      <alignment horizontal="center"/>
      <protection hidden="1"/>
    </xf>
    <xf numFmtId="0" fontId="7" fillId="0" borderId="16" xfId="1" applyFont="1" applyFill="1" applyBorder="1" applyAlignment="1" applyProtection="1">
      <alignment horizontal="center"/>
      <protection hidden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7" borderId="8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1" fillId="0" borderId="17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11" borderId="19" xfId="0" applyFont="1" applyFill="1" applyBorder="1" applyAlignment="1">
      <alignment horizontal="center" vertical="center" textRotation="90"/>
    </xf>
    <xf numFmtId="0" fontId="1" fillId="11" borderId="3" xfId="0" applyFont="1" applyFill="1" applyBorder="1" applyAlignment="1">
      <alignment horizontal="center" vertical="center" textRotation="90"/>
    </xf>
    <xf numFmtId="0" fontId="1" fillId="11" borderId="9" xfId="0" applyFont="1" applyFill="1" applyBorder="1" applyAlignment="1">
      <alignment horizontal="center" vertical="center" textRotation="90"/>
    </xf>
    <xf numFmtId="0" fontId="1" fillId="11" borderId="19" xfId="0" applyFont="1" applyFill="1" applyBorder="1" applyAlignment="1">
      <alignment horizontal="center" textRotation="15"/>
    </xf>
    <xf numFmtId="0" fontId="1" fillId="11" borderId="9" xfId="0" applyFont="1" applyFill="1" applyBorder="1" applyAlignment="1">
      <alignment horizontal="center" textRotation="15"/>
    </xf>
    <xf numFmtId="0" fontId="0" fillId="11" borderId="19" xfId="0" applyFont="1" applyFill="1" applyBorder="1" applyAlignment="1">
      <alignment horizontal="center" vertical="center" textRotation="90"/>
    </xf>
    <xf numFmtId="0" fontId="0" fillId="11" borderId="3" xfId="0" applyFont="1" applyFill="1" applyBorder="1" applyAlignment="1">
      <alignment horizontal="center" vertical="center" textRotation="90"/>
    </xf>
    <xf numFmtId="0" fontId="0" fillId="11" borderId="9" xfId="0" applyFont="1" applyFill="1" applyBorder="1" applyAlignment="1">
      <alignment horizontal="center" vertical="center" textRotation="90"/>
    </xf>
    <xf numFmtId="0" fontId="1" fillId="11" borderId="19" xfId="0" applyFont="1" applyFill="1" applyBorder="1" applyAlignment="1">
      <alignment horizontal="center" vertical="center" textRotation="38"/>
    </xf>
    <xf numFmtId="0" fontId="1" fillId="11" borderId="3" xfId="0" applyFont="1" applyFill="1" applyBorder="1" applyAlignment="1">
      <alignment horizontal="center" vertical="center" textRotation="38"/>
    </xf>
    <xf numFmtId="0" fontId="1" fillId="11" borderId="9" xfId="0" applyFont="1" applyFill="1" applyBorder="1" applyAlignment="1">
      <alignment horizontal="center" vertical="center" textRotation="38"/>
    </xf>
    <xf numFmtId="0" fontId="1" fillId="11" borderId="19" xfId="0" applyFont="1" applyFill="1" applyBorder="1" applyAlignment="1">
      <alignment horizontal="center" vertical="center" textRotation="60"/>
    </xf>
    <xf numFmtId="0" fontId="1" fillId="11" borderId="3" xfId="0" applyFont="1" applyFill="1" applyBorder="1" applyAlignment="1">
      <alignment horizontal="center" vertical="center" textRotation="60"/>
    </xf>
    <xf numFmtId="0" fontId="1" fillId="11" borderId="19" xfId="0" applyFont="1" applyFill="1" applyBorder="1" applyAlignment="1">
      <alignment horizontal="center" vertical="center" textRotation="15"/>
    </xf>
    <xf numFmtId="0" fontId="1" fillId="11" borderId="9" xfId="0" applyFont="1" applyFill="1" applyBorder="1" applyAlignment="1">
      <alignment horizontal="center" vertical="center" textRotation="15"/>
    </xf>
  </cellXfs>
  <cellStyles count="2">
    <cellStyle name="Normal" xfId="0" builtinId="0"/>
    <cellStyle name="Normal_Conges Fonctionnaires" xfId="1"/>
  </cellStyles>
  <dxfs count="44"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</dxfs>
  <tableStyles count="0" defaultTableStyle="TableStyleMedium9" defaultPivotStyle="PivotStyleLight16"/>
  <colors>
    <mruColors>
      <color rgb="FFFFFFCC"/>
      <color rgb="FFCCECFF"/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/Classeur%20Heures%20Jos&#23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S-VR~1/AppData/Local/Temp/Rar$DI00.615/Calcul%20heures%20tr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3"/>
      <sheetName val="Juillet"/>
      <sheetName val="Août"/>
      <sheetName val="Sept"/>
      <sheetName val="Oct"/>
      <sheetName val="Nov"/>
      <sheetName val="Déc"/>
      <sheetName val="Feuil1"/>
    </sheetNames>
    <sheetDataSet>
      <sheetData sheetId="0"/>
      <sheetData sheetId="1">
        <row r="4">
          <cell r="L4" t="str">
            <v>05h-13h</v>
          </cell>
        </row>
        <row r="5">
          <cell r="L5" t="str">
            <v>06h-13h</v>
          </cell>
        </row>
        <row r="6">
          <cell r="L6" t="str">
            <v>08h-16h</v>
          </cell>
        </row>
        <row r="7">
          <cell r="L7" t="str">
            <v>13h-21h</v>
          </cell>
        </row>
        <row r="8">
          <cell r="L8" t="str">
            <v>15h-21h</v>
          </cell>
        </row>
        <row r="9">
          <cell r="L9" t="str">
            <v>21h-05h</v>
          </cell>
        </row>
        <row r="10">
          <cell r="L10" t="str">
            <v>BH</v>
          </cell>
        </row>
        <row r="11">
          <cell r="L11" t="str">
            <v>CP</v>
          </cell>
        </row>
        <row r="12">
          <cell r="L12" t="str">
            <v>Maladie</v>
          </cell>
        </row>
        <row r="13">
          <cell r="L13" t="str">
            <v>05h-13h15</v>
          </cell>
        </row>
        <row r="14">
          <cell r="L14" t="str">
            <v>14h-21h</v>
          </cell>
        </row>
        <row r="15">
          <cell r="L15">
            <v>0</v>
          </cell>
        </row>
        <row r="16">
          <cell r="L16">
            <v>0</v>
          </cell>
        </row>
        <row r="17">
          <cell r="L17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érié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>
        <row r="4">
          <cell r="B4">
            <v>38717</v>
          </cell>
        </row>
        <row r="5">
          <cell r="B5">
            <v>38809</v>
          </cell>
        </row>
        <row r="6">
          <cell r="B6">
            <v>38810</v>
          </cell>
        </row>
        <row r="7">
          <cell r="B7">
            <v>38837</v>
          </cell>
        </row>
        <row r="8">
          <cell r="B8">
            <v>38848</v>
          </cell>
        </row>
        <row r="9">
          <cell r="B9">
            <v>38844</v>
          </cell>
        </row>
        <row r="10">
          <cell r="B10">
            <v>38859</v>
          </cell>
        </row>
        <row r="11">
          <cell r="B11">
            <v>38860</v>
          </cell>
        </row>
        <row r="12">
          <cell r="B12">
            <v>38911</v>
          </cell>
        </row>
        <row r="13">
          <cell r="B13">
            <v>38943</v>
          </cell>
        </row>
        <row r="14">
          <cell r="B14">
            <v>39021</v>
          </cell>
        </row>
        <row r="15">
          <cell r="B15">
            <v>39031</v>
          </cell>
        </row>
        <row r="16">
          <cell r="B16">
            <v>39075</v>
          </cell>
        </row>
        <row r="17">
          <cell r="B17">
            <v>39082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9"/>
  <sheetViews>
    <sheetView workbookViewId="0">
      <selection activeCell="F31" sqref="F31"/>
    </sheetView>
  </sheetViews>
  <sheetFormatPr baseColWidth="10" defaultRowHeight="15"/>
  <cols>
    <col min="2" max="2" width="24.85546875" bestFit="1" customWidth="1"/>
  </cols>
  <sheetData>
    <row r="1" spans="1:2" ht="20.25">
      <c r="A1" s="104">
        <v>2012</v>
      </c>
      <c r="B1" s="105"/>
    </row>
    <row r="2" spans="1:2">
      <c r="A2" s="106" t="s">
        <v>48</v>
      </c>
      <c r="B2" s="107"/>
    </row>
    <row r="3" spans="1:2">
      <c r="A3" s="50" t="s">
        <v>49</v>
      </c>
      <c r="B3" s="51"/>
    </row>
    <row r="4" spans="1:2">
      <c r="A4" s="52" t="s">
        <v>50</v>
      </c>
      <c r="B4" s="53">
        <f>DATE(annee,1,1)</f>
        <v>40909</v>
      </c>
    </row>
    <row r="5" spans="1:2">
      <c r="A5" s="52" t="s">
        <v>51</v>
      </c>
      <c r="B5" s="53">
        <f>ROUND(DATE(annee,4,MOD(234-11*MOD(annee,19),30))/7,)*7-(6+SUMPRODUCT(({1954;1981;2049;2076}=annee)*7))</f>
        <v>41007</v>
      </c>
    </row>
    <row r="6" spans="1:2">
      <c r="A6" s="52" t="s">
        <v>52</v>
      </c>
      <c r="B6" s="53">
        <f>B5+1</f>
        <v>41008</v>
      </c>
    </row>
    <row r="7" spans="1:2">
      <c r="A7" s="52" t="s">
        <v>53</v>
      </c>
      <c r="B7" s="53">
        <f>DATE(annee,5,1)</f>
        <v>41030</v>
      </c>
    </row>
    <row r="8" spans="1:2">
      <c r="A8" s="52" t="s">
        <v>54</v>
      </c>
      <c r="B8" s="53">
        <f>B5+39</f>
        <v>41046</v>
      </c>
    </row>
    <row r="9" spans="1:2">
      <c r="A9" s="52" t="s">
        <v>55</v>
      </c>
      <c r="B9" s="53">
        <f>DATE(annee,5,8)</f>
        <v>41037</v>
      </c>
    </row>
    <row r="10" spans="1:2">
      <c r="A10" s="52" t="s">
        <v>56</v>
      </c>
      <c r="B10" s="53">
        <f>B5+49</f>
        <v>41056</v>
      </c>
    </row>
    <row r="11" spans="1:2">
      <c r="A11" s="52" t="s">
        <v>57</v>
      </c>
      <c r="B11" s="53">
        <f>B10+1</f>
        <v>41057</v>
      </c>
    </row>
    <row r="12" spans="1:2">
      <c r="A12" s="52" t="s">
        <v>58</v>
      </c>
      <c r="B12" s="53">
        <f>DATE(annee,7,14)</f>
        <v>41104</v>
      </c>
    </row>
    <row r="13" spans="1:2">
      <c r="A13" s="52" t="s">
        <v>59</v>
      </c>
      <c r="B13" s="53">
        <f>DATE(annee,8,15)</f>
        <v>41136</v>
      </c>
    </row>
    <row r="14" spans="1:2">
      <c r="A14" s="52" t="s">
        <v>60</v>
      </c>
      <c r="B14" s="53">
        <f>DATE(annee,11,1)</f>
        <v>41214</v>
      </c>
    </row>
    <row r="15" spans="1:2">
      <c r="A15" s="52" t="s">
        <v>61</v>
      </c>
      <c r="B15" s="53">
        <f>DATE(annee,11,11)</f>
        <v>41224</v>
      </c>
    </row>
    <row r="16" spans="1:2">
      <c r="A16" s="52" t="s">
        <v>62</v>
      </c>
      <c r="B16" s="53">
        <f>DATE(annee,12,25)</f>
        <v>41268</v>
      </c>
    </row>
    <row r="17" spans="1:2">
      <c r="A17" s="52" t="s">
        <v>50</v>
      </c>
      <c r="B17" s="53">
        <f>DATE(annee+1,1,1)</f>
        <v>41275</v>
      </c>
    </row>
    <row r="18" spans="1:2">
      <c r="A18" s="54"/>
      <c r="B18" s="55"/>
    </row>
    <row r="19" spans="1:2">
      <c r="A19" s="54"/>
      <c r="B19" s="56"/>
    </row>
    <row r="20" spans="1:2">
      <c r="A20" s="54"/>
      <c r="B20" s="56"/>
    </row>
    <row r="21" spans="1:2">
      <c r="A21" s="54"/>
      <c r="B21" s="56"/>
    </row>
    <row r="22" spans="1:2">
      <c r="A22" s="52"/>
      <c r="B22" s="56"/>
    </row>
    <row r="23" spans="1:2">
      <c r="A23" s="52"/>
      <c r="B23" s="56"/>
    </row>
    <row r="24" spans="1:2">
      <c r="A24" s="52"/>
      <c r="B24" s="56"/>
    </row>
    <row r="25" spans="1:2">
      <c r="A25" s="52"/>
      <c r="B25" s="56"/>
    </row>
    <row r="26" spans="1:2">
      <c r="A26" s="52"/>
      <c r="B26" s="56"/>
    </row>
    <row r="27" spans="1:2">
      <c r="A27" s="57"/>
      <c r="B27" s="56"/>
    </row>
    <row r="28" spans="1:2">
      <c r="A28" s="54"/>
      <c r="B28" s="56"/>
    </row>
    <row r="29" spans="1:2">
      <c r="A29" s="58"/>
      <c r="B29" s="56"/>
    </row>
  </sheetData>
  <mergeCells count="2">
    <mergeCell ref="A1:B1"/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45"/>
  <sheetViews>
    <sheetView zoomScaleNormal="100" workbookViewId="0">
      <selection activeCell="D9" sqref="D9"/>
    </sheetView>
  </sheetViews>
  <sheetFormatPr baseColWidth="10" defaultRowHeight="15"/>
  <cols>
    <col min="1" max="1" width="27.140625" customWidth="1"/>
    <col min="5" max="5" width="13.28515625" bestFit="1" customWidth="1"/>
    <col min="8" max="8" width="12.7109375" customWidth="1"/>
    <col min="9" max="9" width="10.140625" customWidth="1"/>
    <col min="10" max="10" width="8.7109375" customWidth="1"/>
    <col min="11" max="11" width="11.42578125" customWidth="1"/>
    <col min="12" max="12" width="10" customWidth="1"/>
    <col min="13" max="13" width="11.7109375" customWidth="1"/>
  </cols>
  <sheetData>
    <row r="1" spans="1:14" ht="30.75" customHeight="1" thickBot="1">
      <c r="A1" s="10" t="s">
        <v>2</v>
      </c>
      <c r="B1" s="119" t="s">
        <v>0</v>
      </c>
      <c r="C1" s="119"/>
      <c r="D1" s="119" t="s">
        <v>1</v>
      </c>
      <c r="E1" s="119"/>
      <c r="F1" s="119" t="s">
        <v>38</v>
      </c>
      <c r="G1" s="120"/>
      <c r="H1" s="121" t="s">
        <v>12</v>
      </c>
      <c r="I1" s="121" t="s">
        <v>13</v>
      </c>
      <c r="J1" s="108" t="s">
        <v>18</v>
      </c>
      <c r="K1" s="108" t="s">
        <v>17</v>
      </c>
      <c r="L1" s="108" t="s">
        <v>16</v>
      </c>
      <c r="M1" s="108" t="s">
        <v>46</v>
      </c>
      <c r="N1" s="110" t="s">
        <v>0</v>
      </c>
    </row>
    <row r="2" spans="1:14" ht="15.75" thickBot="1">
      <c r="A2" s="13" t="s">
        <v>9</v>
      </c>
      <c r="B2" s="13" t="s">
        <v>3</v>
      </c>
      <c r="C2" s="13" t="s">
        <v>4</v>
      </c>
      <c r="D2" s="13" t="s">
        <v>5</v>
      </c>
      <c r="E2" s="13" t="s">
        <v>6</v>
      </c>
      <c r="F2" s="13" t="s">
        <v>39</v>
      </c>
      <c r="G2" s="14" t="s">
        <v>40</v>
      </c>
      <c r="H2" s="122"/>
      <c r="I2" s="122"/>
      <c r="J2" s="109"/>
      <c r="K2" s="109"/>
      <c r="L2" s="109"/>
      <c r="M2" s="118"/>
      <c r="N2" s="111"/>
    </row>
    <row r="3" spans="1:14" ht="15.75" thickBot="1">
      <c r="A3" s="7" t="s">
        <v>7</v>
      </c>
      <c r="B3" s="112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4"/>
    </row>
    <row r="4" spans="1:14">
      <c r="A4" s="8">
        <v>2012</v>
      </c>
      <c r="B4" s="115"/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7"/>
    </row>
    <row r="5" spans="1:14">
      <c r="A5" s="1">
        <f>DATE(A4,MONTH(1&amp;A3),1)</f>
        <v>41061</v>
      </c>
      <c r="B5" s="11" t="s">
        <v>14</v>
      </c>
      <c r="C5" s="75"/>
      <c r="D5" s="64">
        <v>3.5</v>
      </c>
      <c r="E5" s="88" t="e">
        <f t="shared" ref="E5:E38" si="0">IF(B5="Cp",7,C5-B5)</f>
        <v>#VALUE!</v>
      </c>
      <c r="F5" s="80"/>
      <c r="G5" s="71">
        <v>3.5</v>
      </c>
      <c r="H5" s="89" t="e">
        <f t="shared" ref="H5:H38" si="1">IF(B5&lt;&gt;"Cp",IF(AND(B5&gt;0,B5*24&lt;=6),TIMEVALUE("06:00")-B5,0),0)</f>
        <v>#VALUE!</v>
      </c>
      <c r="I5" s="86" t="e">
        <f t="shared" ref="I5:I38" si="2">IF(E5&gt;TIMEVALUE("06:00"),1,0)</f>
        <v>#VALUE!</v>
      </c>
      <c r="J5" s="90">
        <f>IF(B5="BH",3.5,"")</f>
        <v>3.5</v>
      </c>
      <c r="K5" s="90" t="str">
        <f>IF(B5="Cp",1,"")</f>
        <v/>
      </c>
      <c r="L5" s="90" t="str">
        <f>IF(C5="Maladie",1,"")</f>
        <v/>
      </c>
      <c r="M5" s="126" t="s">
        <v>63</v>
      </c>
      <c r="N5" s="65" t="s">
        <v>27</v>
      </c>
    </row>
    <row r="6" spans="1:14">
      <c r="A6" s="1">
        <f>IF(A5="","",IF(MONTH(A5+1)&lt;&gt;MONTH(A5),"",A5+1))</f>
        <v>41062</v>
      </c>
      <c r="B6" s="11"/>
      <c r="C6" s="11"/>
      <c r="D6" s="64"/>
      <c r="E6" s="88">
        <f t="shared" si="0"/>
        <v>0</v>
      </c>
      <c r="F6" s="78"/>
      <c r="G6" s="71"/>
      <c r="H6" s="89">
        <f t="shared" si="1"/>
        <v>0</v>
      </c>
      <c r="I6" s="86">
        <f t="shared" si="2"/>
        <v>0</v>
      </c>
      <c r="J6" s="90" t="str">
        <f t="shared" ref="J6:J41" si="3">IF(B6="BH",3.5,"")</f>
        <v/>
      </c>
      <c r="K6" s="90" t="str">
        <f t="shared" ref="K6:K38" si="4">IF(B6="Cp",1,"")</f>
        <v/>
      </c>
      <c r="L6" s="90" t="str">
        <f t="shared" ref="L6:L38" si="5">IF(C6="Maladie",1,"")</f>
        <v/>
      </c>
      <c r="M6" s="127"/>
      <c r="N6" s="65" t="s">
        <v>28</v>
      </c>
    </row>
    <row r="7" spans="1:14">
      <c r="A7" s="2">
        <f>IF(A6="","",IF(MONTH(A6+1)&lt;&gt;MONTH(A6),"",A6+1))</f>
        <v>41063</v>
      </c>
      <c r="B7" s="76"/>
      <c r="C7" s="76"/>
      <c r="D7" s="30"/>
      <c r="E7" s="99"/>
      <c r="F7" s="76"/>
      <c r="G7" s="70"/>
      <c r="H7" s="100"/>
      <c r="I7" s="101"/>
      <c r="J7" s="102" t="str">
        <f t="shared" si="3"/>
        <v/>
      </c>
      <c r="K7" s="102" t="str">
        <f t="shared" si="4"/>
        <v/>
      </c>
      <c r="L7" s="102" t="str">
        <f t="shared" si="5"/>
        <v/>
      </c>
      <c r="M7" s="21"/>
      <c r="N7" s="65" t="s">
        <v>29</v>
      </c>
    </row>
    <row r="8" spans="1:14">
      <c r="A8" s="3" t="s">
        <v>8</v>
      </c>
      <c r="B8" s="77"/>
      <c r="C8" s="77"/>
      <c r="D8" s="73">
        <f>SUM(D5:D6)</f>
        <v>3.5</v>
      </c>
      <c r="E8" s="91" t="e">
        <f>SUM(E5:E6)</f>
        <v>#VALUE!</v>
      </c>
      <c r="F8" s="81"/>
      <c r="G8" s="79"/>
      <c r="H8" s="92"/>
      <c r="I8" s="93" t="e">
        <f>SUM(I5:I6)</f>
        <v>#VALUE!</v>
      </c>
      <c r="J8" s="94">
        <f>SUM(J5:J6)</f>
        <v>3.5</v>
      </c>
      <c r="K8" s="94">
        <f>SUM(K5:K6)</f>
        <v>0</v>
      </c>
      <c r="L8" s="94">
        <f>SUM(L5:L6)</f>
        <v>0</v>
      </c>
      <c r="M8" s="17"/>
      <c r="N8" s="65" t="s">
        <v>30</v>
      </c>
    </row>
    <row r="9" spans="1:14">
      <c r="A9" s="4">
        <f>IF(A7="","",IF(MONTH(A7+1)&lt;&gt;MONTH(A7),"",A7+1))</f>
        <v>41064</v>
      </c>
      <c r="B9" s="11" t="s">
        <v>14</v>
      </c>
      <c r="C9" s="11"/>
      <c r="D9" s="64">
        <v>3.5</v>
      </c>
      <c r="E9" s="88" t="e">
        <f t="shared" si="0"/>
        <v>#VALUE!</v>
      </c>
      <c r="F9" s="78"/>
      <c r="G9" s="71">
        <v>3.5</v>
      </c>
      <c r="H9" s="89" t="e">
        <f t="shared" si="1"/>
        <v>#VALUE!</v>
      </c>
      <c r="I9" s="86" t="e">
        <f t="shared" si="2"/>
        <v>#VALUE!</v>
      </c>
      <c r="J9" s="90">
        <f t="shared" si="3"/>
        <v>3.5</v>
      </c>
      <c r="K9" s="90" t="str">
        <f t="shared" si="4"/>
        <v/>
      </c>
      <c r="L9" s="90" t="str">
        <f t="shared" si="5"/>
        <v/>
      </c>
      <c r="M9" s="128" t="s">
        <v>66</v>
      </c>
      <c r="N9" s="65" t="s">
        <v>31</v>
      </c>
    </row>
    <row r="10" spans="1:14">
      <c r="A10" s="1">
        <f t="shared" ref="A10:A15" si="6">IF(A9="","",IF(MONTH(A9+1)&lt;&gt;MONTH(A9),"",A9+1))</f>
        <v>41065</v>
      </c>
      <c r="B10" s="11">
        <v>0.20833333333333334</v>
      </c>
      <c r="C10" s="11">
        <v>0.54166666666666663</v>
      </c>
      <c r="D10" s="64">
        <v>3.5</v>
      </c>
      <c r="E10" s="88">
        <f t="shared" si="0"/>
        <v>0.33333333333333326</v>
      </c>
      <c r="F10" s="80">
        <v>4.5</v>
      </c>
      <c r="G10" s="71"/>
      <c r="H10" s="89">
        <f t="shared" si="1"/>
        <v>4.1666666666666657E-2</v>
      </c>
      <c r="I10" s="86">
        <f t="shared" si="2"/>
        <v>1</v>
      </c>
      <c r="J10" s="90" t="str">
        <f t="shared" si="3"/>
        <v/>
      </c>
      <c r="K10" s="90" t="str">
        <f t="shared" si="4"/>
        <v/>
      </c>
      <c r="L10" s="90" t="str">
        <f t="shared" si="5"/>
        <v/>
      </c>
      <c r="M10" s="129"/>
      <c r="N10" s="65" t="s">
        <v>32</v>
      </c>
    </row>
    <row r="11" spans="1:14">
      <c r="A11" s="1">
        <f t="shared" si="6"/>
        <v>41066</v>
      </c>
      <c r="B11" s="11" t="s">
        <v>14</v>
      </c>
      <c r="C11" s="11"/>
      <c r="D11" s="64">
        <v>3.5</v>
      </c>
      <c r="E11" s="88" t="e">
        <f t="shared" si="0"/>
        <v>#VALUE!</v>
      </c>
      <c r="F11" s="78"/>
      <c r="G11" s="71">
        <v>3.5</v>
      </c>
      <c r="H11" s="89" t="e">
        <f t="shared" si="1"/>
        <v>#VALUE!</v>
      </c>
      <c r="I11" s="86" t="e">
        <f t="shared" si="2"/>
        <v>#VALUE!</v>
      </c>
      <c r="J11" s="90">
        <f t="shared" si="3"/>
        <v>3.5</v>
      </c>
      <c r="K11" s="90" t="str">
        <f t="shared" si="4"/>
        <v/>
      </c>
      <c r="L11" s="90" t="str">
        <f t="shared" si="5"/>
        <v/>
      </c>
      <c r="M11" s="129"/>
      <c r="N11" s="65" t="s">
        <v>33</v>
      </c>
    </row>
    <row r="12" spans="1:14">
      <c r="A12" s="1">
        <f t="shared" si="6"/>
        <v>41067</v>
      </c>
      <c r="B12" s="11">
        <v>0.20833333333333334</v>
      </c>
      <c r="C12" s="11">
        <v>0.54166666666666663</v>
      </c>
      <c r="D12" s="64">
        <v>3.5</v>
      </c>
      <c r="E12" s="88">
        <f t="shared" si="0"/>
        <v>0.33333333333333326</v>
      </c>
      <c r="F12" s="80">
        <v>4.5</v>
      </c>
      <c r="G12" s="71"/>
      <c r="H12" s="89">
        <f t="shared" si="1"/>
        <v>4.1666666666666657E-2</v>
      </c>
      <c r="I12" s="86">
        <f t="shared" si="2"/>
        <v>1</v>
      </c>
      <c r="J12" s="90" t="str">
        <f t="shared" si="3"/>
        <v/>
      </c>
      <c r="K12" s="90" t="str">
        <f t="shared" si="4"/>
        <v/>
      </c>
      <c r="L12" s="90" t="str">
        <f t="shared" si="5"/>
        <v/>
      </c>
      <c r="M12" s="129"/>
      <c r="N12" s="65" t="s">
        <v>34</v>
      </c>
    </row>
    <row r="13" spans="1:14">
      <c r="A13" s="1">
        <f t="shared" si="6"/>
        <v>41068</v>
      </c>
      <c r="B13" s="11" t="s">
        <v>14</v>
      </c>
      <c r="C13" s="11"/>
      <c r="D13" s="64">
        <v>3.5</v>
      </c>
      <c r="E13" s="88" t="e">
        <f t="shared" si="0"/>
        <v>#VALUE!</v>
      </c>
      <c r="F13" s="78"/>
      <c r="G13" s="71">
        <v>3.5</v>
      </c>
      <c r="H13" s="89" t="e">
        <f t="shared" si="1"/>
        <v>#VALUE!</v>
      </c>
      <c r="I13" s="86" t="e">
        <f t="shared" si="2"/>
        <v>#VALUE!</v>
      </c>
      <c r="J13" s="90">
        <f t="shared" si="3"/>
        <v>3.5</v>
      </c>
      <c r="K13" s="90" t="str">
        <f t="shared" si="4"/>
        <v/>
      </c>
      <c r="L13" s="90" t="str">
        <f t="shared" si="5"/>
        <v/>
      </c>
      <c r="M13" s="129"/>
      <c r="N13" s="65" t="s">
        <v>35</v>
      </c>
    </row>
    <row r="14" spans="1:14">
      <c r="A14" s="5">
        <f t="shared" si="6"/>
        <v>41069</v>
      </c>
      <c r="B14" s="11"/>
      <c r="C14" s="11"/>
      <c r="D14" s="64"/>
      <c r="E14" s="88">
        <f t="shared" si="0"/>
        <v>0</v>
      </c>
      <c r="F14" s="75"/>
      <c r="G14" s="67"/>
      <c r="H14" s="89">
        <f t="shared" si="1"/>
        <v>0</v>
      </c>
      <c r="I14" s="86">
        <f t="shared" si="2"/>
        <v>0</v>
      </c>
      <c r="J14" s="90" t="str">
        <f t="shared" si="3"/>
        <v/>
      </c>
      <c r="K14" s="90" t="str">
        <f t="shared" si="4"/>
        <v/>
      </c>
      <c r="L14" s="90" t="str">
        <f t="shared" si="5"/>
        <v/>
      </c>
      <c r="M14" s="129"/>
      <c r="N14" s="66" t="s">
        <v>20</v>
      </c>
    </row>
    <row r="15" spans="1:14">
      <c r="A15" s="5">
        <f t="shared" si="6"/>
        <v>41070</v>
      </c>
      <c r="B15" s="36"/>
      <c r="C15" s="36"/>
      <c r="D15" s="30"/>
      <c r="E15" s="99"/>
      <c r="F15" s="76"/>
      <c r="G15" s="70"/>
      <c r="H15" s="100"/>
      <c r="I15" s="101"/>
      <c r="J15" s="102" t="str">
        <f t="shared" si="3"/>
        <v/>
      </c>
      <c r="K15" s="102" t="str">
        <f t="shared" si="4"/>
        <v/>
      </c>
      <c r="L15" s="102" t="str">
        <f t="shared" si="5"/>
        <v/>
      </c>
      <c r="M15" s="130"/>
      <c r="N15" s="66" t="s">
        <v>14</v>
      </c>
    </row>
    <row r="16" spans="1:14">
      <c r="A16" s="3" t="s">
        <v>8</v>
      </c>
      <c r="B16" s="82"/>
      <c r="C16" s="82"/>
      <c r="D16" s="73">
        <f>SUM(D9:D13)</f>
        <v>17.5</v>
      </c>
      <c r="E16" s="91" t="e">
        <f>SUM(E9:E14)</f>
        <v>#VALUE!</v>
      </c>
      <c r="F16" s="74"/>
      <c r="G16" s="79"/>
      <c r="H16" s="92" t="e">
        <f>SUM(H9:H14)</f>
        <v>#VALUE!</v>
      </c>
      <c r="I16" s="93" t="e">
        <f>SUM(I9:I14)</f>
        <v>#VALUE!</v>
      </c>
      <c r="J16" s="94">
        <f>SUM(J9:J14)</f>
        <v>10.5</v>
      </c>
      <c r="K16" s="94">
        <f>SUM(K17:K22)</f>
        <v>0</v>
      </c>
      <c r="L16" s="94">
        <f>SUM(L17:L22)</f>
        <v>0</v>
      </c>
      <c r="M16" s="17"/>
      <c r="N16" s="66" t="s">
        <v>36</v>
      </c>
    </row>
    <row r="17" spans="1:14">
      <c r="A17" s="5">
        <f>IF(A15="","",IF(MONTH(A15+1)&lt;&gt;MONTH(A15),"",A15+1))</f>
        <v>41071</v>
      </c>
      <c r="B17" s="11">
        <v>0.54166666666666663</v>
      </c>
      <c r="C17" s="11">
        <v>0.82291666666666663</v>
      </c>
      <c r="D17" s="64">
        <v>3.5</v>
      </c>
      <c r="E17" s="88">
        <f t="shared" si="0"/>
        <v>0.28125</v>
      </c>
      <c r="F17" s="80">
        <v>4.5</v>
      </c>
      <c r="G17" s="71"/>
      <c r="H17" s="89">
        <f t="shared" si="1"/>
        <v>0</v>
      </c>
      <c r="I17" s="86">
        <f t="shared" si="2"/>
        <v>1</v>
      </c>
      <c r="J17" s="90" t="str">
        <f t="shared" si="3"/>
        <v/>
      </c>
      <c r="K17" s="90" t="str">
        <f t="shared" si="4"/>
        <v/>
      </c>
      <c r="L17" s="90" t="str">
        <f t="shared" si="5"/>
        <v/>
      </c>
      <c r="M17" s="123" t="str">
        <f>"Semaine "&amp;INT(MOD(INT(($A23-2)/7)+0.6,52+5/28))+1</f>
        <v>Semaine 24</v>
      </c>
      <c r="N17" s="66" t="s">
        <v>37</v>
      </c>
    </row>
    <row r="18" spans="1:14">
      <c r="A18" s="5">
        <f t="shared" ref="A18:A23" si="7">IF(A17="","",IF(MONTH(A17+1)&lt;&gt;MONTH(A17),"",A17+1))</f>
        <v>41072</v>
      </c>
      <c r="B18" s="11" t="s">
        <v>14</v>
      </c>
      <c r="C18" s="11"/>
      <c r="D18" s="64">
        <v>3.5</v>
      </c>
      <c r="E18" s="88" t="e">
        <f t="shared" si="0"/>
        <v>#VALUE!</v>
      </c>
      <c r="F18" s="78"/>
      <c r="G18" s="71">
        <v>3.5</v>
      </c>
      <c r="H18" s="89" t="e">
        <f t="shared" si="1"/>
        <v>#VALUE!</v>
      </c>
      <c r="I18" s="86" t="e">
        <f t="shared" si="2"/>
        <v>#VALUE!</v>
      </c>
      <c r="J18" s="90">
        <f t="shared" si="3"/>
        <v>3.5</v>
      </c>
      <c r="K18" s="90" t="str">
        <f t="shared" si="4"/>
        <v/>
      </c>
      <c r="L18" s="90" t="str">
        <f t="shared" si="5"/>
        <v/>
      </c>
      <c r="M18" s="124"/>
      <c r="N18" s="66"/>
    </row>
    <row r="19" spans="1:14">
      <c r="A19" s="5">
        <f t="shared" si="7"/>
        <v>41073</v>
      </c>
      <c r="B19" s="11" t="s">
        <v>14</v>
      </c>
      <c r="C19" s="11"/>
      <c r="D19" s="64">
        <v>3.5</v>
      </c>
      <c r="E19" s="88" t="e">
        <f t="shared" si="0"/>
        <v>#VALUE!</v>
      </c>
      <c r="F19" s="78"/>
      <c r="G19" s="71">
        <v>3.5</v>
      </c>
      <c r="H19" s="89" t="e">
        <f t="shared" si="1"/>
        <v>#VALUE!</v>
      </c>
      <c r="I19" s="86" t="e">
        <f t="shared" si="2"/>
        <v>#VALUE!</v>
      </c>
      <c r="J19" s="90">
        <f t="shared" si="3"/>
        <v>3.5</v>
      </c>
      <c r="K19" s="90" t="str">
        <f t="shared" si="4"/>
        <v/>
      </c>
      <c r="L19" s="90" t="str">
        <f t="shared" si="5"/>
        <v/>
      </c>
      <c r="M19" s="124"/>
      <c r="N19" s="66"/>
    </row>
    <row r="20" spans="1:14">
      <c r="A20" s="5">
        <f t="shared" si="7"/>
        <v>41074</v>
      </c>
      <c r="B20" s="11" t="s">
        <v>14</v>
      </c>
      <c r="C20" s="11"/>
      <c r="D20" s="64">
        <v>3.5</v>
      </c>
      <c r="E20" s="88" t="e">
        <f t="shared" si="0"/>
        <v>#VALUE!</v>
      </c>
      <c r="F20" s="78"/>
      <c r="G20" s="71">
        <v>3.5</v>
      </c>
      <c r="H20" s="89" t="e">
        <f t="shared" si="1"/>
        <v>#VALUE!</v>
      </c>
      <c r="I20" s="86" t="e">
        <f t="shared" si="2"/>
        <v>#VALUE!</v>
      </c>
      <c r="J20" s="90">
        <f t="shared" si="3"/>
        <v>3.5</v>
      </c>
      <c r="K20" s="90" t="str">
        <f t="shared" si="4"/>
        <v/>
      </c>
      <c r="L20" s="90" t="str">
        <f t="shared" si="5"/>
        <v/>
      </c>
      <c r="M20" s="124"/>
      <c r="N20" s="66"/>
    </row>
    <row r="21" spans="1:14">
      <c r="A21" s="5">
        <f t="shared" si="7"/>
        <v>41075</v>
      </c>
      <c r="B21" s="11">
        <v>0.20833333333333334</v>
      </c>
      <c r="C21" s="11">
        <v>0.54166666666666663</v>
      </c>
      <c r="D21" s="64">
        <v>3.5</v>
      </c>
      <c r="E21" s="88">
        <f t="shared" si="0"/>
        <v>0.33333333333333326</v>
      </c>
      <c r="F21" s="80">
        <v>4.5</v>
      </c>
      <c r="G21" s="71"/>
      <c r="H21" s="89">
        <f t="shared" si="1"/>
        <v>4.1666666666666657E-2</v>
      </c>
      <c r="I21" s="86">
        <f t="shared" si="2"/>
        <v>1</v>
      </c>
      <c r="J21" s="90" t="str">
        <f t="shared" si="3"/>
        <v/>
      </c>
      <c r="K21" s="90" t="str">
        <f t="shared" si="4"/>
        <v/>
      </c>
      <c r="L21" s="90" t="str">
        <f t="shared" si="5"/>
        <v/>
      </c>
      <c r="M21" s="124"/>
      <c r="N21" s="66"/>
    </row>
    <row r="22" spans="1:14">
      <c r="A22" s="5">
        <f t="shared" si="7"/>
        <v>41076</v>
      </c>
      <c r="B22" s="11"/>
      <c r="C22" s="11"/>
      <c r="D22" s="64"/>
      <c r="E22" s="88">
        <f t="shared" si="0"/>
        <v>0</v>
      </c>
      <c r="F22" s="75"/>
      <c r="G22" s="67"/>
      <c r="H22" s="89">
        <f t="shared" si="1"/>
        <v>0</v>
      </c>
      <c r="I22" s="86">
        <f t="shared" si="2"/>
        <v>0</v>
      </c>
      <c r="J22" s="90" t="str">
        <f t="shared" si="3"/>
        <v/>
      </c>
      <c r="K22" s="90" t="str">
        <f t="shared" si="4"/>
        <v/>
      </c>
      <c r="L22" s="90" t="str">
        <f t="shared" si="5"/>
        <v/>
      </c>
      <c r="M22" s="124"/>
      <c r="N22" s="66"/>
    </row>
    <row r="23" spans="1:14">
      <c r="A23" s="5">
        <f t="shared" si="7"/>
        <v>41077</v>
      </c>
      <c r="B23" s="36"/>
      <c r="C23" s="36"/>
      <c r="D23" s="30"/>
      <c r="E23" s="99"/>
      <c r="F23" s="76"/>
      <c r="G23" s="70"/>
      <c r="H23" s="100"/>
      <c r="I23" s="101"/>
      <c r="J23" s="102" t="str">
        <f t="shared" si="3"/>
        <v/>
      </c>
      <c r="K23" s="102" t="str">
        <f t="shared" si="4"/>
        <v/>
      </c>
      <c r="L23" s="102" t="str">
        <f t="shared" si="5"/>
        <v/>
      </c>
      <c r="M23" s="125"/>
    </row>
    <row r="24" spans="1:14">
      <c r="A24" s="6" t="s">
        <v>8</v>
      </c>
      <c r="B24" s="82"/>
      <c r="C24" s="82"/>
      <c r="D24" s="73">
        <f>SUM(D17:D21)</f>
        <v>17.5</v>
      </c>
      <c r="E24" s="91" t="e">
        <f>SUM(E17:E22)</f>
        <v>#VALUE!</v>
      </c>
      <c r="F24" s="81"/>
      <c r="G24" s="79"/>
      <c r="H24" s="92" t="e">
        <f>SUM(H17:H22)</f>
        <v>#VALUE!</v>
      </c>
      <c r="I24" s="93" t="e">
        <f>SUM(I17:I22)</f>
        <v>#VALUE!</v>
      </c>
      <c r="J24" s="94">
        <f>SUM(J17:J22)</f>
        <v>10.5</v>
      </c>
      <c r="K24" s="94">
        <f>SUM(K25:K30)</f>
        <v>0</v>
      </c>
      <c r="L24" s="94">
        <f>SUM(L25:L30)</f>
        <v>0</v>
      </c>
      <c r="M24" s="17"/>
    </row>
    <row r="25" spans="1:14">
      <c r="A25" s="5">
        <f>IF(A23="","",IF(MONTH(A23+1)&lt;&gt;MONTH(A23),"",A23+1))</f>
        <v>41078</v>
      </c>
      <c r="B25" s="11" t="s">
        <v>14</v>
      </c>
      <c r="C25" s="11"/>
      <c r="D25" s="64">
        <v>3.5</v>
      </c>
      <c r="E25" s="88" t="e">
        <f t="shared" si="0"/>
        <v>#VALUE!</v>
      </c>
      <c r="F25" s="78"/>
      <c r="G25" s="71">
        <v>3.5</v>
      </c>
      <c r="H25" s="89" t="e">
        <f t="shared" si="1"/>
        <v>#VALUE!</v>
      </c>
      <c r="I25" s="86" t="e">
        <f t="shared" si="2"/>
        <v>#VALUE!</v>
      </c>
      <c r="J25" s="90">
        <f t="shared" si="3"/>
        <v>3.5</v>
      </c>
      <c r="K25" s="90" t="str">
        <f t="shared" si="4"/>
        <v/>
      </c>
      <c r="L25" s="90" t="str">
        <f t="shared" si="5"/>
        <v/>
      </c>
      <c r="M25" s="123" t="str">
        <f>"Semaine "&amp;INT(MOD(INT(($A31-2)/7)+0.6,52+5/28))+1</f>
        <v>Semaine 25</v>
      </c>
    </row>
    <row r="26" spans="1:14">
      <c r="A26" s="5">
        <f t="shared" ref="A26:A31" si="8">IF(A25="","",IF(MONTH(A25+1)&lt;&gt;MONTH(A25),"",A25+1))</f>
        <v>41079</v>
      </c>
      <c r="B26" s="11">
        <v>0.33333333333333331</v>
      </c>
      <c r="C26" s="11">
        <v>0.53125</v>
      </c>
      <c r="D26" s="64">
        <v>3.5</v>
      </c>
      <c r="E26" s="88">
        <f t="shared" si="0"/>
        <v>0.19791666666666669</v>
      </c>
      <c r="F26" s="80">
        <v>4.5</v>
      </c>
      <c r="G26" s="71"/>
      <c r="H26" s="89">
        <f t="shared" si="1"/>
        <v>0</v>
      </c>
      <c r="I26" s="86">
        <f t="shared" si="2"/>
        <v>0</v>
      </c>
      <c r="J26" s="90" t="str">
        <f t="shared" si="3"/>
        <v/>
      </c>
      <c r="K26" s="90" t="str">
        <f t="shared" si="4"/>
        <v/>
      </c>
      <c r="L26" s="90" t="str">
        <f t="shared" si="5"/>
        <v/>
      </c>
      <c r="M26" s="124"/>
    </row>
    <row r="27" spans="1:14">
      <c r="A27" s="5">
        <f t="shared" si="8"/>
        <v>41080</v>
      </c>
      <c r="B27" s="11" t="s">
        <v>14</v>
      </c>
      <c r="C27" s="11"/>
      <c r="D27" s="64">
        <v>3.5</v>
      </c>
      <c r="E27" s="88" t="e">
        <f t="shared" si="0"/>
        <v>#VALUE!</v>
      </c>
      <c r="F27" s="78"/>
      <c r="G27" s="71">
        <v>3.5</v>
      </c>
      <c r="H27" s="89" t="e">
        <f t="shared" si="1"/>
        <v>#VALUE!</v>
      </c>
      <c r="I27" s="86" t="e">
        <f t="shared" si="2"/>
        <v>#VALUE!</v>
      </c>
      <c r="J27" s="90">
        <f t="shared" si="3"/>
        <v>3.5</v>
      </c>
      <c r="K27" s="90" t="str">
        <f t="shared" si="4"/>
        <v/>
      </c>
      <c r="L27" s="90" t="str">
        <f t="shared" si="5"/>
        <v/>
      </c>
      <c r="M27" s="124"/>
    </row>
    <row r="28" spans="1:14">
      <c r="A28" s="5">
        <f t="shared" si="8"/>
        <v>41081</v>
      </c>
      <c r="B28" s="11">
        <v>0.20833333333333334</v>
      </c>
      <c r="C28" s="11">
        <v>0.54166666666666663</v>
      </c>
      <c r="D28" s="64">
        <v>3.5</v>
      </c>
      <c r="E28" s="88">
        <f t="shared" si="0"/>
        <v>0.33333333333333326</v>
      </c>
      <c r="F28" s="80">
        <v>4.5</v>
      </c>
      <c r="G28" s="71"/>
      <c r="H28" s="89">
        <f t="shared" si="1"/>
        <v>4.1666666666666657E-2</v>
      </c>
      <c r="I28" s="86">
        <f t="shared" si="2"/>
        <v>1</v>
      </c>
      <c r="J28" s="90" t="str">
        <f t="shared" si="3"/>
        <v/>
      </c>
      <c r="K28" s="90" t="str">
        <f t="shared" si="4"/>
        <v/>
      </c>
      <c r="L28" s="90" t="str">
        <f t="shared" si="5"/>
        <v/>
      </c>
      <c r="M28" s="124"/>
    </row>
    <row r="29" spans="1:14">
      <c r="A29" s="5">
        <f t="shared" si="8"/>
        <v>41082</v>
      </c>
      <c r="B29" s="11" t="s">
        <v>14</v>
      </c>
      <c r="C29" s="11"/>
      <c r="D29" s="64">
        <v>3.5</v>
      </c>
      <c r="E29" s="88" t="e">
        <f t="shared" si="0"/>
        <v>#VALUE!</v>
      </c>
      <c r="F29" s="78"/>
      <c r="G29" s="71">
        <v>3.5</v>
      </c>
      <c r="H29" s="89" t="e">
        <f t="shared" si="1"/>
        <v>#VALUE!</v>
      </c>
      <c r="I29" s="86" t="e">
        <f t="shared" si="2"/>
        <v>#VALUE!</v>
      </c>
      <c r="J29" s="90">
        <f t="shared" si="3"/>
        <v>3.5</v>
      </c>
      <c r="K29" s="90" t="str">
        <f t="shared" si="4"/>
        <v/>
      </c>
      <c r="L29" s="90" t="str">
        <f t="shared" si="5"/>
        <v/>
      </c>
      <c r="M29" s="124"/>
    </row>
    <row r="30" spans="1:14">
      <c r="A30" s="5">
        <f t="shared" si="8"/>
        <v>41083</v>
      </c>
      <c r="B30" s="11"/>
      <c r="C30" s="11"/>
      <c r="D30" s="64"/>
      <c r="E30" s="88">
        <f t="shared" si="0"/>
        <v>0</v>
      </c>
      <c r="F30" s="75"/>
      <c r="G30" s="67"/>
      <c r="H30" s="89">
        <f t="shared" si="1"/>
        <v>0</v>
      </c>
      <c r="I30" s="86">
        <f t="shared" si="2"/>
        <v>0</v>
      </c>
      <c r="J30" s="90" t="str">
        <f t="shared" si="3"/>
        <v/>
      </c>
      <c r="K30" s="90" t="str">
        <f t="shared" si="4"/>
        <v/>
      </c>
      <c r="L30" s="90" t="str">
        <f t="shared" si="5"/>
        <v/>
      </c>
      <c r="M30" s="124"/>
    </row>
    <row r="31" spans="1:14">
      <c r="A31" s="5">
        <f t="shared" si="8"/>
        <v>41084</v>
      </c>
      <c r="B31" s="36"/>
      <c r="C31" s="36"/>
      <c r="D31" s="30"/>
      <c r="E31" s="99"/>
      <c r="F31" s="76"/>
      <c r="G31" s="70"/>
      <c r="H31" s="100"/>
      <c r="I31" s="101"/>
      <c r="J31" s="102" t="str">
        <f t="shared" si="3"/>
        <v/>
      </c>
      <c r="K31" s="102" t="str">
        <f t="shared" si="4"/>
        <v/>
      </c>
      <c r="L31" s="102" t="str">
        <f t="shared" si="5"/>
        <v/>
      </c>
      <c r="M31" s="125"/>
    </row>
    <row r="32" spans="1:14">
      <c r="A32" s="6" t="s">
        <v>8</v>
      </c>
      <c r="B32" s="82"/>
      <c r="C32" s="82"/>
      <c r="D32" s="73">
        <f>SUM(D25:D29)</f>
        <v>17.5</v>
      </c>
      <c r="E32" s="91" t="e">
        <f>SUM(E25:E30)</f>
        <v>#VALUE!</v>
      </c>
      <c r="F32" s="81"/>
      <c r="G32" s="79"/>
      <c r="H32" s="92" t="e">
        <f>SUM(H25:H30)</f>
        <v>#VALUE!</v>
      </c>
      <c r="I32" s="93" t="e">
        <f>SUM(I25:I30)</f>
        <v>#VALUE!</v>
      </c>
      <c r="J32" s="94">
        <f>SUM(J25:J30)</f>
        <v>10.5</v>
      </c>
      <c r="K32" s="94">
        <f>SUM(K33:K38)</f>
        <v>0</v>
      </c>
      <c r="L32" s="94">
        <f>SUM(L33:L38)</f>
        <v>0</v>
      </c>
      <c r="M32" s="17"/>
    </row>
    <row r="33" spans="1:15">
      <c r="A33" s="5">
        <f>IF(A31="","",IF(MONTH(A31+1)&lt;&gt;MONTH(A31),"",A31+1))</f>
        <v>41085</v>
      </c>
      <c r="B33" s="11">
        <v>0.54166666666666663</v>
      </c>
      <c r="C33" s="11">
        <v>0.875</v>
      </c>
      <c r="D33" s="64">
        <v>3.5</v>
      </c>
      <c r="E33" s="88">
        <f t="shared" si="0"/>
        <v>0.33333333333333337</v>
      </c>
      <c r="F33" s="80">
        <v>4.5</v>
      </c>
      <c r="G33" s="71"/>
      <c r="H33" s="89">
        <f t="shared" si="1"/>
        <v>0</v>
      </c>
      <c r="I33" s="86">
        <f t="shared" si="2"/>
        <v>1</v>
      </c>
      <c r="J33" s="90" t="str">
        <f t="shared" si="3"/>
        <v/>
      </c>
      <c r="K33" s="90" t="str">
        <f t="shared" si="4"/>
        <v/>
      </c>
      <c r="L33" s="90" t="str">
        <f t="shared" si="5"/>
        <v/>
      </c>
      <c r="M33" s="123" t="str">
        <f>"Semaine "&amp;INT(MOD(INT(($A38-2)/7)+0.6,52+5/28))+1</f>
        <v>Semaine 26</v>
      </c>
    </row>
    <row r="34" spans="1:15">
      <c r="A34" s="5">
        <f>IF(A33="","",IF(MONTH(A33+1)&lt;&gt;MONTH(A33),"",A33+1))</f>
        <v>41086</v>
      </c>
      <c r="B34" s="11" t="s">
        <v>14</v>
      </c>
      <c r="C34" s="11"/>
      <c r="D34" s="64">
        <v>3.5</v>
      </c>
      <c r="E34" s="88" t="e">
        <f t="shared" si="0"/>
        <v>#VALUE!</v>
      </c>
      <c r="F34" s="78"/>
      <c r="G34" s="71">
        <v>3.5</v>
      </c>
      <c r="H34" s="89" t="e">
        <f t="shared" si="1"/>
        <v>#VALUE!</v>
      </c>
      <c r="I34" s="86" t="e">
        <f t="shared" si="2"/>
        <v>#VALUE!</v>
      </c>
      <c r="J34" s="90">
        <f t="shared" si="3"/>
        <v>3.5</v>
      </c>
      <c r="K34" s="90" t="str">
        <f t="shared" si="4"/>
        <v/>
      </c>
      <c r="L34" s="90" t="str">
        <f t="shared" si="5"/>
        <v/>
      </c>
      <c r="M34" s="124"/>
    </row>
    <row r="35" spans="1:15">
      <c r="A35" s="5">
        <f>IF(A34="","",IF(MONTH(A34+1)&lt;&gt;MONTH(A34),"",A34+1))</f>
        <v>41087</v>
      </c>
      <c r="B35" s="11">
        <v>0.54166666666666663</v>
      </c>
      <c r="C35" s="11">
        <v>0.86458333333333337</v>
      </c>
      <c r="D35" s="64">
        <v>3.5</v>
      </c>
      <c r="E35" s="88">
        <f t="shared" si="0"/>
        <v>0.32291666666666674</v>
      </c>
      <c r="F35" s="80">
        <v>4.5</v>
      </c>
      <c r="G35" s="71"/>
      <c r="H35" s="89">
        <f t="shared" si="1"/>
        <v>0</v>
      </c>
      <c r="I35" s="86">
        <f t="shared" si="2"/>
        <v>1</v>
      </c>
      <c r="J35" s="90" t="str">
        <f t="shared" si="3"/>
        <v/>
      </c>
      <c r="K35" s="90" t="str">
        <f t="shared" si="4"/>
        <v/>
      </c>
      <c r="L35" s="90" t="str">
        <f t="shared" si="5"/>
        <v/>
      </c>
      <c r="M35" s="124"/>
    </row>
    <row r="36" spans="1:15">
      <c r="A36" s="5">
        <f>IF(A35="","",IF(MONTH(A35+1)&lt;&gt;MONTH(A35),"",A35+1))</f>
        <v>41088</v>
      </c>
      <c r="B36" s="11" t="s">
        <v>14</v>
      </c>
      <c r="C36" s="11"/>
      <c r="D36" s="64">
        <v>3.5</v>
      </c>
      <c r="E36" s="88" t="e">
        <f t="shared" si="0"/>
        <v>#VALUE!</v>
      </c>
      <c r="F36" s="78"/>
      <c r="G36" s="71">
        <v>3.5</v>
      </c>
      <c r="H36" s="89" t="e">
        <f t="shared" si="1"/>
        <v>#VALUE!</v>
      </c>
      <c r="I36" s="86" t="e">
        <f t="shared" si="2"/>
        <v>#VALUE!</v>
      </c>
      <c r="J36" s="90">
        <f t="shared" si="3"/>
        <v>3.5</v>
      </c>
      <c r="K36" s="90" t="str">
        <f t="shared" si="4"/>
        <v/>
      </c>
      <c r="L36" s="90" t="str">
        <f t="shared" si="5"/>
        <v/>
      </c>
      <c r="M36" s="124"/>
    </row>
    <row r="37" spans="1:15">
      <c r="A37" s="5">
        <f>IF(A36="","",IF(MONTH(A36+1)&lt;&gt;MONTH(A36),"",A36+1))</f>
        <v>41089</v>
      </c>
      <c r="B37" s="11" t="s">
        <v>14</v>
      </c>
      <c r="C37" s="11"/>
      <c r="D37" s="64">
        <v>3.5</v>
      </c>
      <c r="E37" s="88" t="e">
        <f t="shared" si="0"/>
        <v>#VALUE!</v>
      </c>
      <c r="F37" s="78"/>
      <c r="G37" s="71">
        <v>3.5</v>
      </c>
      <c r="H37" s="89" t="e">
        <f t="shared" si="1"/>
        <v>#VALUE!</v>
      </c>
      <c r="I37" s="86" t="e">
        <f t="shared" si="2"/>
        <v>#VALUE!</v>
      </c>
      <c r="J37" s="90">
        <f t="shared" si="3"/>
        <v>3.5</v>
      </c>
      <c r="K37" s="90" t="str">
        <f t="shared" si="4"/>
        <v/>
      </c>
      <c r="L37" s="90" t="str">
        <f t="shared" si="5"/>
        <v/>
      </c>
      <c r="M37" s="124"/>
    </row>
    <row r="38" spans="1:15">
      <c r="A38" s="5">
        <f>IF(A37="","",IF(MONTH(A37+1)&lt;&gt;MONTH(A37),"",A37+1))</f>
        <v>41090</v>
      </c>
      <c r="B38" s="11"/>
      <c r="C38" s="11"/>
      <c r="D38" s="64"/>
      <c r="E38" s="88">
        <f t="shared" si="0"/>
        <v>0</v>
      </c>
      <c r="F38" s="75"/>
      <c r="G38" s="67"/>
      <c r="H38" s="89">
        <f t="shared" si="1"/>
        <v>0</v>
      </c>
      <c r="I38" s="86">
        <f t="shared" si="2"/>
        <v>0</v>
      </c>
      <c r="J38" s="90" t="str">
        <f t="shared" si="3"/>
        <v/>
      </c>
      <c r="K38" s="90" t="str">
        <f t="shared" si="4"/>
        <v/>
      </c>
      <c r="L38" s="90" t="str">
        <f t="shared" si="5"/>
        <v/>
      </c>
      <c r="M38" s="125"/>
    </row>
    <row r="39" spans="1:15">
      <c r="A39" s="6" t="s">
        <v>8</v>
      </c>
      <c r="B39" s="17"/>
      <c r="C39" s="17"/>
      <c r="D39" s="87">
        <f>SUM(D33:D37)</f>
        <v>17.5</v>
      </c>
      <c r="E39" s="91" t="e">
        <f>SUM(E33:E38)</f>
        <v>#VALUE!</v>
      </c>
      <c r="F39" s="81"/>
      <c r="G39" s="79"/>
      <c r="H39" s="92" t="e">
        <f>SUM(H33:H38)</f>
        <v>#VALUE!</v>
      </c>
      <c r="I39" s="93" t="e">
        <f>SUM(I33:I38)</f>
        <v>#VALUE!</v>
      </c>
      <c r="J39" s="94">
        <f>SUM(J33:J37)</f>
        <v>10.5</v>
      </c>
      <c r="K39" s="94">
        <f>SUM(K40:K45)</f>
        <v>0</v>
      </c>
      <c r="L39" s="94">
        <f>SUM(L40:L45)</f>
        <v>0</v>
      </c>
      <c r="M39" s="17"/>
      <c r="O39" s="69"/>
    </row>
    <row r="40" spans="1:15">
      <c r="A40" s="83"/>
      <c r="B40" s="83"/>
      <c r="C40" s="83"/>
      <c r="D40" s="84"/>
      <c r="E40" s="95"/>
      <c r="F40" s="85"/>
      <c r="G40" s="83"/>
      <c r="H40" s="96"/>
      <c r="I40" s="97"/>
      <c r="J40" s="98" t="str">
        <f t="shared" si="3"/>
        <v/>
      </c>
      <c r="K40" s="83"/>
      <c r="L40" s="83"/>
      <c r="M40" s="28"/>
    </row>
    <row r="41" spans="1:15">
      <c r="A41" s="6" t="s">
        <v>11</v>
      </c>
      <c r="B41" s="17"/>
      <c r="C41" s="17"/>
      <c r="D41" s="87">
        <f>SUM(D39+D32+D24+D16+D8)</f>
        <v>73.5</v>
      </c>
      <c r="E41" s="91"/>
      <c r="F41" s="81"/>
      <c r="G41" s="79"/>
      <c r="H41" s="92"/>
      <c r="I41" s="93"/>
      <c r="J41" s="94" t="str">
        <f t="shared" si="3"/>
        <v/>
      </c>
      <c r="K41" s="47"/>
      <c r="L41" s="44"/>
      <c r="M41" s="17"/>
    </row>
    <row r="44" spans="1:15" ht="30">
      <c r="A44" s="23" t="s">
        <v>15</v>
      </c>
      <c r="B44" s="24" t="s">
        <v>24</v>
      </c>
      <c r="C44" s="24" t="s">
        <v>21</v>
      </c>
      <c r="E44" s="25" t="s">
        <v>19</v>
      </c>
      <c r="F44" s="25" t="s">
        <v>20</v>
      </c>
      <c r="G44" s="25" t="s">
        <v>14</v>
      </c>
      <c r="H44" s="25" t="s">
        <v>22</v>
      </c>
      <c r="I44" s="25" t="s">
        <v>23</v>
      </c>
      <c r="K44" s="25" t="s">
        <v>25</v>
      </c>
      <c r="L44" s="25"/>
      <c r="M44" s="25" t="s">
        <v>26</v>
      </c>
    </row>
    <row r="45" spans="1:15">
      <c r="B45" s="15">
        <v>53</v>
      </c>
      <c r="C45" s="64">
        <v>2.75</v>
      </c>
      <c r="E45" s="67"/>
      <c r="F45" s="9"/>
      <c r="G45" s="9"/>
      <c r="H45" s="9"/>
      <c r="I45" s="9"/>
      <c r="K45" s="9"/>
      <c r="L45" s="9"/>
      <c r="M45" s="9"/>
    </row>
  </sheetData>
  <mergeCells count="16">
    <mergeCell ref="M33:M38"/>
    <mergeCell ref="M5:M6"/>
    <mergeCell ref="M9:M15"/>
    <mergeCell ref="M17:M23"/>
    <mergeCell ref="M25:M31"/>
    <mergeCell ref="K1:K2"/>
    <mergeCell ref="N1:N2"/>
    <mergeCell ref="B3:N4"/>
    <mergeCell ref="M1:M2"/>
    <mergeCell ref="B1:C1"/>
    <mergeCell ref="D1:E1"/>
    <mergeCell ref="F1:G1"/>
    <mergeCell ref="H1:H2"/>
    <mergeCell ref="I1:I2"/>
    <mergeCell ref="J1:J2"/>
    <mergeCell ref="L1:L2"/>
  </mergeCells>
  <conditionalFormatting sqref="A5:A38 A41">
    <cfRule type="expression" dxfId="43" priority="15" stopIfTrue="1">
      <formula>AND(COUNTIF(Fériés,$A5),$A5&lt;&gt;"")</formula>
    </cfRule>
    <cfRule type="expression" dxfId="42" priority="16" stopIfTrue="1">
      <formula>WEEKDAY($A5,3)&gt;5</formula>
    </cfRule>
  </conditionalFormatting>
  <conditionalFormatting sqref="A5:A38 A41">
    <cfRule type="expression" dxfId="41" priority="13" stopIfTrue="1">
      <formula>AND(COUNTIF(_05h_13h,$A5),$A5&lt;&gt;"")</formula>
    </cfRule>
    <cfRule type="expression" dxfId="40" priority="14" stopIfTrue="1">
      <formula>WEEKDAY($A5,3)&gt;5</formula>
    </cfRule>
  </conditionalFormatting>
  <conditionalFormatting sqref="A39">
    <cfRule type="expression" dxfId="39" priority="7" stopIfTrue="1">
      <formula>AND(COUNTIF(Fériés,$A39),$A39&lt;&gt;"")</formula>
    </cfRule>
    <cfRule type="expression" dxfId="38" priority="8" stopIfTrue="1">
      <formula>WEEKDAY($A39,3)&gt;5</formula>
    </cfRule>
  </conditionalFormatting>
  <conditionalFormatting sqref="A39">
    <cfRule type="expression" dxfId="37" priority="5" stopIfTrue="1">
      <formula>AND(COUNTIF(_05h_13h,$A39),$A39&lt;&gt;"")</formula>
    </cfRule>
    <cfRule type="expression" dxfId="36" priority="6" stopIfTrue="1">
      <formula>WEEKDAY($A39,3)&gt;5</formula>
    </cfRule>
  </conditionalFormatting>
  <pageMargins left="0.7" right="0.7" top="0.75" bottom="0.75" header="0.3" footer="0.3"/>
  <pageSetup paperSize="9"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45"/>
  <sheetViews>
    <sheetView tabSelected="1" topLeftCell="A12" workbookViewId="0">
      <selection activeCell="D38" activeCellId="4" sqref="D7:D11 D14:D18 D22:D26 D30:D35 D38"/>
    </sheetView>
  </sheetViews>
  <sheetFormatPr baseColWidth="10" defaultRowHeight="15"/>
  <cols>
    <col min="1" max="1" width="23.28515625" customWidth="1"/>
    <col min="8" max="8" width="10.42578125" customWidth="1"/>
    <col min="9" max="9" width="10.140625" customWidth="1"/>
    <col min="10" max="10" width="8.7109375" customWidth="1"/>
    <col min="12" max="12" width="10" customWidth="1"/>
    <col min="13" max="13" width="11.140625" bestFit="1" customWidth="1"/>
  </cols>
  <sheetData>
    <row r="1" spans="1:14" ht="30.75" customHeight="1" thickBot="1">
      <c r="A1" s="10" t="s">
        <v>2</v>
      </c>
      <c r="B1" s="119" t="s">
        <v>0</v>
      </c>
      <c r="C1" s="119"/>
      <c r="D1" s="119" t="s">
        <v>1</v>
      </c>
      <c r="E1" s="119"/>
      <c r="F1" s="119" t="s">
        <v>38</v>
      </c>
      <c r="G1" s="120"/>
      <c r="H1" s="121" t="s">
        <v>12</v>
      </c>
      <c r="I1" s="121" t="s">
        <v>13</v>
      </c>
      <c r="J1" s="108" t="s">
        <v>18</v>
      </c>
      <c r="K1" s="108" t="s">
        <v>17</v>
      </c>
      <c r="L1" s="108" t="s">
        <v>16</v>
      </c>
      <c r="M1" s="108" t="s">
        <v>46</v>
      </c>
      <c r="N1" s="110" t="s">
        <v>0</v>
      </c>
    </row>
    <row r="2" spans="1:14" ht="15.75" thickBot="1">
      <c r="A2" s="13" t="s">
        <v>9</v>
      </c>
      <c r="B2" s="13" t="s">
        <v>3</v>
      </c>
      <c r="C2" s="13" t="s">
        <v>4</v>
      </c>
      <c r="D2" s="13" t="s">
        <v>5</v>
      </c>
      <c r="E2" s="13" t="s">
        <v>6</v>
      </c>
      <c r="F2" s="13" t="s">
        <v>39</v>
      </c>
      <c r="G2" s="14" t="s">
        <v>40</v>
      </c>
      <c r="H2" s="122"/>
      <c r="I2" s="122"/>
      <c r="J2" s="109"/>
      <c r="K2" s="109"/>
      <c r="L2" s="109"/>
      <c r="M2" s="118"/>
      <c r="N2" s="111"/>
    </row>
    <row r="3" spans="1:14" ht="15.75" thickBot="1">
      <c r="A3" s="7" t="s">
        <v>10</v>
      </c>
      <c r="B3" s="112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4"/>
    </row>
    <row r="4" spans="1:14">
      <c r="A4" s="8">
        <v>2012</v>
      </c>
      <c r="B4" s="115"/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7"/>
    </row>
    <row r="5" spans="1:14">
      <c r="A5" s="1">
        <f>DATE(A4,MONTH(1&amp;A3),1)</f>
        <v>41091</v>
      </c>
      <c r="B5" s="21"/>
      <c r="C5" s="21"/>
      <c r="D5" s="22"/>
      <c r="E5" s="21"/>
      <c r="F5" s="21"/>
      <c r="G5" s="21"/>
      <c r="H5" s="21"/>
      <c r="I5" s="21"/>
      <c r="J5" s="21"/>
      <c r="K5" s="21"/>
      <c r="L5" s="21"/>
      <c r="M5" s="21"/>
      <c r="N5" s="9" t="s">
        <v>27</v>
      </c>
    </row>
    <row r="6" spans="1:14" ht="15" customHeight="1">
      <c r="A6" s="1">
        <f t="shared" ref="A6:A12" si="0">IF(A5="","",IF(MONTH(A5+1)&lt;&gt;MONTH(A5),"",A5+1))</f>
        <v>41092</v>
      </c>
      <c r="B6" s="9"/>
      <c r="C6" s="9"/>
      <c r="D6" s="103">
        <v>0.29166666666666669</v>
      </c>
      <c r="E6" s="68"/>
      <c r="F6" s="9"/>
      <c r="G6" s="9"/>
      <c r="H6" s="9"/>
      <c r="I6" s="9"/>
      <c r="J6" s="9"/>
      <c r="K6" s="9"/>
      <c r="L6" s="9"/>
      <c r="M6" s="123" t="str">
        <f>"Semaine "&amp;INT(MOD(INT(($A12-2)/7)+0.6,52+5/28))+1</f>
        <v>Semaine 27</v>
      </c>
      <c r="N6" s="9" t="s">
        <v>28</v>
      </c>
    </row>
    <row r="7" spans="1:14">
      <c r="A7" s="31">
        <f t="shared" si="0"/>
        <v>41093</v>
      </c>
      <c r="B7" s="26"/>
      <c r="C7" s="26"/>
      <c r="D7" s="103">
        <v>0.29166666666666669</v>
      </c>
      <c r="E7" s="72"/>
      <c r="F7" s="26"/>
      <c r="G7" s="26"/>
      <c r="H7" s="26"/>
      <c r="I7" s="26"/>
      <c r="J7" s="26"/>
      <c r="K7" s="26"/>
      <c r="L7" s="26"/>
      <c r="M7" s="124"/>
      <c r="N7" s="9" t="s">
        <v>29</v>
      </c>
    </row>
    <row r="8" spans="1:14">
      <c r="A8" s="4">
        <f t="shared" si="0"/>
        <v>41094</v>
      </c>
      <c r="B8" s="9"/>
      <c r="C8" s="9"/>
      <c r="D8" s="103">
        <v>0.29166666666666669</v>
      </c>
      <c r="E8" s="9"/>
      <c r="F8" s="9"/>
      <c r="G8" s="9"/>
      <c r="H8" s="9"/>
      <c r="I8" s="9"/>
      <c r="J8" s="9"/>
      <c r="K8" s="9"/>
      <c r="L8" s="9"/>
      <c r="M8" s="124"/>
      <c r="N8" s="28" t="s">
        <v>30</v>
      </c>
    </row>
    <row r="9" spans="1:14">
      <c r="A9" s="1">
        <f t="shared" si="0"/>
        <v>41095</v>
      </c>
      <c r="B9" s="9"/>
      <c r="C9" s="9"/>
      <c r="D9" s="103">
        <v>0.29166666666666669</v>
      </c>
      <c r="E9" s="9"/>
      <c r="F9" s="9"/>
      <c r="G9" s="9"/>
      <c r="H9" s="9"/>
      <c r="I9" s="9"/>
      <c r="J9" s="9"/>
      <c r="K9" s="9"/>
      <c r="L9" s="9"/>
      <c r="M9" s="124"/>
      <c r="N9" s="28" t="s">
        <v>31</v>
      </c>
    </row>
    <row r="10" spans="1:14">
      <c r="A10" s="1">
        <f t="shared" si="0"/>
        <v>41096</v>
      </c>
      <c r="B10" s="9"/>
      <c r="C10" s="9"/>
      <c r="D10" s="103">
        <v>0.29166666666666669</v>
      </c>
      <c r="E10" s="9"/>
      <c r="F10" s="9"/>
      <c r="G10" s="9"/>
      <c r="H10" s="9"/>
      <c r="I10" s="9"/>
      <c r="J10" s="9"/>
      <c r="K10" s="9"/>
      <c r="L10" s="9"/>
      <c r="M10" s="124"/>
      <c r="N10" s="28" t="s">
        <v>32</v>
      </c>
    </row>
    <row r="11" spans="1:14">
      <c r="A11" s="1">
        <f t="shared" si="0"/>
        <v>41097</v>
      </c>
      <c r="B11" s="9"/>
      <c r="C11" s="9"/>
      <c r="D11" s="103">
        <v>0.29166666666666669</v>
      </c>
      <c r="E11" s="9"/>
      <c r="F11" s="9"/>
      <c r="G11" s="9"/>
      <c r="H11" s="9"/>
      <c r="I11" s="9"/>
      <c r="J11" s="9"/>
      <c r="K11" s="9"/>
      <c r="L11" s="9"/>
      <c r="M11" s="124"/>
      <c r="N11" s="28" t="s">
        <v>33</v>
      </c>
    </row>
    <row r="12" spans="1:14">
      <c r="A12" s="1">
        <f t="shared" si="0"/>
        <v>41098</v>
      </c>
      <c r="B12" s="21"/>
      <c r="C12" s="21"/>
      <c r="D12" s="22"/>
      <c r="E12" s="21"/>
      <c r="F12" s="21"/>
      <c r="G12" s="21"/>
      <c r="H12" s="21"/>
      <c r="I12" s="21"/>
      <c r="J12" s="21"/>
      <c r="K12" s="21"/>
      <c r="L12" s="21"/>
      <c r="M12" s="125"/>
      <c r="N12" s="28" t="s">
        <v>34</v>
      </c>
    </row>
    <row r="13" spans="1:14">
      <c r="A13" s="3" t="s">
        <v>8</v>
      </c>
      <c r="B13" s="17"/>
      <c r="C13" s="17"/>
      <c r="D13" s="18"/>
      <c r="E13" s="17"/>
      <c r="F13" s="17"/>
      <c r="G13" s="17"/>
      <c r="H13" s="17"/>
      <c r="I13" s="17"/>
      <c r="J13" s="17"/>
      <c r="K13" s="17"/>
      <c r="L13" s="17"/>
      <c r="M13" s="47"/>
      <c r="N13" s="28" t="s">
        <v>35</v>
      </c>
    </row>
    <row r="14" spans="1:14">
      <c r="A14" s="5">
        <f>IF(A12="","",IF(MONTH(A12+1)&lt;&gt;MONTH(A12),"",A12+1))</f>
        <v>41099</v>
      </c>
      <c r="B14" s="9"/>
      <c r="C14" s="9"/>
      <c r="D14" s="103">
        <v>0.29166666666666669</v>
      </c>
      <c r="E14" s="9"/>
      <c r="F14" s="9"/>
      <c r="G14" s="9"/>
      <c r="H14" s="9"/>
      <c r="I14" s="9"/>
      <c r="J14" s="9"/>
      <c r="K14" s="9"/>
      <c r="L14" s="9"/>
      <c r="M14" s="123" t="str">
        <f>"Semaine "&amp;INT(MOD(INT(($A20-2)/7)+0.6,52+5/28))+1</f>
        <v>Semaine 28</v>
      </c>
      <c r="N14" s="29" t="s">
        <v>20</v>
      </c>
    </row>
    <row r="15" spans="1:14">
      <c r="A15" s="5">
        <f t="shared" ref="A15:A20" si="1">IF(A14="","",IF(MONTH(A14+1)&lt;&gt;MONTH(A14),"",A14+1))</f>
        <v>41100</v>
      </c>
      <c r="B15" s="9"/>
      <c r="C15" s="9"/>
      <c r="D15" s="103">
        <v>0.29166666666666669</v>
      </c>
      <c r="E15" s="9"/>
      <c r="F15" s="9"/>
      <c r="G15" s="9"/>
      <c r="H15" s="9"/>
      <c r="I15" s="9"/>
      <c r="J15" s="9"/>
      <c r="K15" s="9"/>
      <c r="L15" s="9"/>
      <c r="M15" s="124"/>
      <c r="N15" s="29" t="s">
        <v>14</v>
      </c>
    </row>
    <row r="16" spans="1:14">
      <c r="A16" s="5">
        <f t="shared" si="1"/>
        <v>41101</v>
      </c>
      <c r="B16" s="9"/>
      <c r="C16" s="9"/>
      <c r="D16" s="103">
        <v>0.29166666666666669</v>
      </c>
      <c r="E16" s="9"/>
      <c r="F16" s="9"/>
      <c r="G16" s="9"/>
      <c r="H16" s="9"/>
      <c r="I16" s="9"/>
      <c r="J16" s="9"/>
      <c r="K16" s="9"/>
      <c r="L16" s="9"/>
      <c r="M16" s="124"/>
      <c r="N16" s="29" t="s">
        <v>36</v>
      </c>
    </row>
    <row r="17" spans="1:14">
      <c r="A17" s="5">
        <f t="shared" si="1"/>
        <v>41102</v>
      </c>
      <c r="B17" s="9"/>
      <c r="C17" s="9"/>
      <c r="D17" s="103">
        <v>0.29166666666666669</v>
      </c>
      <c r="E17" s="9"/>
      <c r="F17" s="9"/>
      <c r="G17" s="9"/>
      <c r="H17" s="9"/>
      <c r="I17" s="9"/>
      <c r="J17" s="9"/>
      <c r="K17" s="9"/>
      <c r="L17" s="9"/>
      <c r="M17" s="124"/>
      <c r="N17" s="29" t="s">
        <v>37</v>
      </c>
    </row>
    <row r="18" spans="1:14">
      <c r="A18" s="5">
        <f t="shared" si="1"/>
        <v>41103</v>
      </c>
      <c r="B18" s="9"/>
      <c r="C18" s="9"/>
      <c r="D18" s="103">
        <v>0.29166666666666669</v>
      </c>
      <c r="E18" s="9"/>
      <c r="F18" s="9"/>
      <c r="G18" s="9"/>
      <c r="H18" s="9"/>
      <c r="I18" s="9"/>
      <c r="J18" s="9"/>
      <c r="K18" s="9"/>
      <c r="L18" s="9"/>
      <c r="M18" s="124"/>
      <c r="N18" s="29"/>
    </row>
    <row r="19" spans="1:14">
      <c r="A19" s="37">
        <f t="shared" si="1"/>
        <v>41104</v>
      </c>
      <c r="B19" s="39"/>
      <c r="C19" s="39"/>
      <c r="D19" s="40"/>
      <c r="E19" s="39"/>
      <c r="F19" s="41"/>
      <c r="G19" s="39"/>
      <c r="H19" s="39"/>
      <c r="I19" s="39"/>
      <c r="J19" s="39"/>
      <c r="K19" s="39"/>
      <c r="L19" s="39"/>
      <c r="M19" s="124"/>
      <c r="N19" s="29"/>
    </row>
    <row r="20" spans="1:14">
      <c r="A20" s="5">
        <f t="shared" si="1"/>
        <v>41105</v>
      </c>
      <c r="B20" s="21"/>
      <c r="C20" s="21"/>
      <c r="D20" s="22"/>
      <c r="E20" s="21"/>
      <c r="F20" s="21"/>
      <c r="G20" s="21"/>
      <c r="H20" s="21"/>
      <c r="I20" s="21"/>
      <c r="J20" s="21"/>
      <c r="K20" s="21"/>
      <c r="L20" s="21"/>
      <c r="M20" s="125"/>
      <c r="N20" s="29"/>
    </row>
    <row r="21" spans="1:14">
      <c r="A21" s="6" t="s">
        <v>8</v>
      </c>
      <c r="B21" s="17"/>
      <c r="C21" s="17"/>
      <c r="D21" s="18"/>
      <c r="E21" s="17"/>
      <c r="F21" s="17"/>
      <c r="G21" s="17"/>
      <c r="H21" s="17"/>
      <c r="I21" s="17"/>
      <c r="J21" s="17"/>
      <c r="K21" s="17"/>
      <c r="L21" s="17"/>
      <c r="M21" s="47"/>
      <c r="N21" s="29"/>
    </row>
    <row r="22" spans="1:14">
      <c r="A22" s="5">
        <f>IF(A20="","",IF(MONTH(A20+1)&lt;&gt;MONTH(A20),"",A20+1))</f>
        <v>41106</v>
      </c>
      <c r="B22" s="9"/>
      <c r="C22" s="9"/>
      <c r="D22" s="103">
        <v>0.29166666666666669</v>
      </c>
      <c r="E22" s="9"/>
      <c r="F22" s="9"/>
      <c r="G22" s="9"/>
      <c r="H22" s="9"/>
      <c r="I22" s="9"/>
      <c r="J22" s="9"/>
      <c r="K22" s="9"/>
      <c r="L22" s="45"/>
      <c r="M22" s="123" t="str">
        <f>"Semaine "&amp;INT(MOD(INT(($A28-2)/7)+0.6,52+5/28))+1</f>
        <v>Semaine 29</v>
      </c>
    </row>
    <row r="23" spans="1:14">
      <c r="A23" s="5">
        <f t="shared" ref="A23:A28" si="2">IF(A22="","",IF(MONTH(A22+1)&lt;&gt;MONTH(A22),"",A22+1))</f>
        <v>41107</v>
      </c>
      <c r="B23" s="9"/>
      <c r="C23" s="9"/>
      <c r="D23" s="103">
        <v>0.29166666666666669</v>
      </c>
      <c r="E23" s="9"/>
      <c r="F23" s="9"/>
      <c r="G23" s="9"/>
      <c r="H23" s="9"/>
      <c r="I23" s="9"/>
      <c r="J23" s="9"/>
      <c r="K23" s="9"/>
      <c r="L23" s="45"/>
      <c r="M23" s="124"/>
    </row>
    <row r="24" spans="1:14">
      <c r="A24" s="5">
        <f t="shared" si="2"/>
        <v>41108</v>
      </c>
      <c r="B24" s="9"/>
      <c r="C24" s="9"/>
      <c r="D24" s="103">
        <v>0.29166666666666669</v>
      </c>
      <c r="E24" s="9"/>
      <c r="F24" s="9"/>
      <c r="G24" s="9"/>
      <c r="H24" s="9"/>
      <c r="I24" s="9"/>
      <c r="J24" s="9"/>
      <c r="K24" s="9"/>
      <c r="L24" s="45"/>
      <c r="M24" s="124"/>
    </row>
    <row r="25" spans="1:14">
      <c r="A25" s="5">
        <f t="shared" si="2"/>
        <v>41109</v>
      </c>
      <c r="B25" s="9"/>
      <c r="C25" s="9"/>
      <c r="D25" s="103">
        <v>0.29166666666666669</v>
      </c>
      <c r="E25" s="9"/>
      <c r="F25" s="9"/>
      <c r="G25" s="9"/>
      <c r="H25" s="9"/>
      <c r="I25" s="9"/>
      <c r="J25" s="9"/>
      <c r="K25" s="9"/>
      <c r="L25" s="45"/>
      <c r="M25" s="124"/>
    </row>
    <row r="26" spans="1:14">
      <c r="A26" s="5">
        <f t="shared" si="2"/>
        <v>41110</v>
      </c>
      <c r="B26" s="9"/>
      <c r="C26" s="9"/>
      <c r="D26" s="103">
        <v>0.29166666666666669</v>
      </c>
      <c r="E26" s="9"/>
      <c r="F26" s="9"/>
      <c r="G26" s="9"/>
      <c r="H26" s="9"/>
      <c r="I26" s="9"/>
      <c r="J26" s="9"/>
      <c r="K26" s="9"/>
      <c r="L26" s="45"/>
      <c r="M26" s="124"/>
    </row>
    <row r="27" spans="1:14">
      <c r="A27" s="5">
        <f t="shared" si="2"/>
        <v>41111</v>
      </c>
      <c r="B27" s="9"/>
      <c r="C27" s="9"/>
      <c r="D27" s="20"/>
      <c r="E27" s="9"/>
      <c r="F27" s="9"/>
      <c r="G27" s="9"/>
      <c r="H27" s="9"/>
      <c r="I27" s="9"/>
      <c r="J27" s="9"/>
      <c r="K27" s="9"/>
      <c r="L27" s="45"/>
      <c r="M27" s="124"/>
    </row>
    <row r="28" spans="1:14">
      <c r="A28" s="5">
        <f t="shared" si="2"/>
        <v>41112</v>
      </c>
      <c r="B28" s="21"/>
      <c r="C28" s="21"/>
      <c r="D28" s="30"/>
      <c r="E28" s="21"/>
      <c r="F28" s="21"/>
      <c r="G28" s="21"/>
      <c r="H28" s="21"/>
      <c r="I28" s="21"/>
      <c r="J28" s="21"/>
      <c r="K28" s="21"/>
      <c r="L28" s="43"/>
      <c r="M28" s="125"/>
    </row>
    <row r="29" spans="1:14">
      <c r="A29" s="6" t="s">
        <v>8</v>
      </c>
      <c r="B29" s="17"/>
      <c r="C29" s="17"/>
      <c r="D29" s="18"/>
      <c r="E29" s="17"/>
      <c r="F29" s="17"/>
      <c r="G29" s="17"/>
      <c r="H29" s="17"/>
      <c r="I29" s="17"/>
      <c r="J29" s="17"/>
      <c r="K29" s="17"/>
      <c r="L29" s="44"/>
      <c r="M29" s="17"/>
    </row>
    <row r="30" spans="1:14">
      <c r="A30" s="5">
        <f>IF(A28="","",IF(MONTH(A28+1)&lt;&gt;MONTH(A28),"",A28+1))</f>
        <v>41113</v>
      </c>
      <c r="B30" s="9"/>
      <c r="C30" s="9"/>
      <c r="D30" s="103">
        <v>0.29166666666666669</v>
      </c>
      <c r="E30" s="9"/>
      <c r="F30" s="9"/>
      <c r="G30" s="9"/>
      <c r="H30" s="9"/>
      <c r="I30" s="9"/>
      <c r="J30" s="9"/>
      <c r="K30" s="9"/>
      <c r="L30" s="45"/>
      <c r="M30" s="123" t="str">
        <f>"Semaine "&amp;INT(MOD(INT(($A36-2)/7)+0.6,52+5/28))+1</f>
        <v>Semaine 30</v>
      </c>
    </row>
    <row r="31" spans="1:14">
      <c r="A31" s="5">
        <f t="shared" ref="A31" si="3">IF(A30="","",IF(MONTH(A30+1)&lt;&gt;MONTH(A30),"",A30+1))</f>
        <v>41114</v>
      </c>
      <c r="B31" s="9"/>
      <c r="C31" s="9"/>
      <c r="D31" s="103">
        <v>0.29166666666666669</v>
      </c>
      <c r="E31" s="9"/>
      <c r="F31" s="9"/>
      <c r="G31" s="9"/>
      <c r="H31" s="9"/>
      <c r="I31" s="9"/>
      <c r="J31" s="9"/>
      <c r="K31" s="9"/>
      <c r="L31" s="45"/>
      <c r="M31" s="124"/>
    </row>
    <row r="32" spans="1:14">
      <c r="A32" s="5">
        <f>IF(A31="","",IF(MONTH(A31+1)&lt;&gt;MONTH(A31),"",A31+1))</f>
        <v>41115</v>
      </c>
      <c r="B32" s="9"/>
      <c r="C32" s="9"/>
      <c r="D32" s="103">
        <v>0.29166666666666669</v>
      </c>
      <c r="E32" s="9"/>
      <c r="F32" s="9"/>
      <c r="G32" s="9"/>
      <c r="H32" s="9"/>
      <c r="I32" s="9"/>
      <c r="J32" s="9"/>
      <c r="K32" s="9"/>
      <c r="L32" s="45"/>
      <c r="M32" s="124"/>
    </row>
    <row r="33" spans="1:14">
      <c r="A33" s="5">
        <f>IF(A32="","",IF(MONTH(A32+1)&lt;&gt;MONTH(A32),"",A32+1))</f>
        <v>41116</v>
      </c>
      <c r="B33" s="9"/>
      <c r="C33" s="9"/>
      <c r="D33" s="103">
        <v>0.29166666666666669</v>
      </c>
      <c r="E33" s="9"/>
      <c r="F33" s="9"/>
      <c r="G33" s="9"/>
      <c r="H33" s="9"/>
      <c r="I33" s="9"/>
      <c r="J33" s="9"/>
      <c r="K33" s="9"/>
      <c r="L33" s="45"/>
      <c r="M33" s="124"/>
    </row>
    <row r="34" spans="1:14">
      <c r="A34" s="5">
        <f>IF(A33="","",IF(MONTH(A33+1)&lt;&gt;MONTH(A33),"",A33+1))</f>
        <v>41117</v>
      </c>
      <c r="B34" s="9"/>
      <c r="C34" s="9"/>
      <c r="D34" s="103">
        <v>0.29166666666666669</v>
      </c>
      <c r="E34" s="9"/>
      <c r="F34" s="9"/>
      <c r="G34" s="9"/>
      <c r="H34" s="9"/>
      <c r="I34" s="9"/>
      <c r="J34" s="9"/>
      <c r="K34" s="9"/>
      <c r="L34" s="45"/>
      <c r="M34" s="124"/>
    </row>
    <row r="35" spans="1:14">
      <c r="A35" s="5">
        <f>IF(A34="","",IF(MONTH(A34+1)&lt;&gt;MONTH(A34),"",A34+1))</f>
        <v>41118</v>
      </c>
      <c r="B35" s="9"/>
      <c r="C35" s="9"/>
      <c r="D35" s="103">
        <v>0.29166666666666669</v>
      </c>
      <c r="E35" s="9"/>
      <c r="F35" s="9"/>
      <c r="G35" s="9"/>
      <c r="H35" s="9"/>
      <c r="I35" s="9"/>
      <c r="J35" s="9"/>
      <c r="K35" s="9"/>
      <c r="L35" s="45"/>
      <c r="M35" s="124"/>
    </row>
    <row r="36" spans="1:14">
      <c r="A36" s="5">
        <f>IF(A35="","",IF(MONTH(A35+1)&lt;&gt;MONTH(A35),"",A35+1))</f>
        <v>41119</v>
      </c>
      <c r="B36" s="21"/>
      <c r="C36" s="21"/>
      <c r="D36" s="30"/>
      <c r="E36" s="21"/>
      <c r="F36" s="21"/>
      <c r="G36" s="21"/>
      <c r="H36" s="21"/>
      <c r="I36" s="21"/>
      <c r="J36" s="21"/>
      <c r="K36" s="21"/>
      <c r="L36" s="43"/>
      <c r="M36" s="125"/>
    </row>
    <row r="37" spans="1:14">
      <c r="A37" s="6" t="s">
        <v>8</v>
      </c>
      <c r="B37" s="17"/>
      <c r="C37" s="17"/>
      <c r="D37" s="18"/>
      <c r="E37" s="17"/>
      <c r="F37" s="17"/>
      <c r="G37" s="17"/>
      <c r="H37" s="17"/>
      <c r="I37" s="17"/>
      <c r="J37" s="17"/>
      <c r="K37" s="17"/>
      <c r="L37" s="44"/>
      <c r="M37" s="17"/>
    </row>
    <row r="38" spans="1:14" ht="15" customHeight="1">
      <c r="A38" s="5">
        <f>IF(A36="","",IF(MONTH(A36+1)&lt;&gt;MONTH(A36),"",A36+1))</f>
        <v>41120</v>
      </c>
      <c r="B38" s="9"/>
      <c r="C38" s="9"/>
      <c r="D38" s="103">
        <v>0.29166666666666669</v>
      </c>
      <c r="E38" s="9"/>
      <c r="F38" s="9"/>
      <c r="G38" s="9"/>
      <c r="H38" s="9"/>
      <c r="I38" s="9"/>
      <c r="J38" s="9"/>
      <c r="K38" s="9"/>
      <c r="L38" s="45"/>
      <c r="M38" s="59" t="s">
        <v>64</v>
      </c>
    </row>
    <row r="39" spans="1:14">
      <c r="A39" s="6" t="s">
        <v>8</v>
      </c>
      <c r="B39" s="17"/>
      <c r="C39" s="17"/>
      <c r="D39" s="18"/>
      <c r="E39" s="17"/>
      <c r="F39" s="17"/>
      <c r="G39" s="17"/>
      <c r="H39" s="17"/>
      <c r="I39" s="17"/>
      <c r="J39" s="17"/>
      <c r="K39" s="17"/>
      <c r="L39" s="44"/>
      <c r="M39" s="17"/>
    </row>
    <row r="40" spans="1:14">
      <c r="D40" s="19"/>
      <c r="M40" s="9"/>
    </row>
    <row r="41" spans="1:14">
      <c r="A41" s="6" t="s">
        <v>11</v>
      </c>
      <c r="B41" s="17"/>
      <c r="C41" s="17"/>
      <c r="D41" s="18"/>
      <c r="E41" s="17"/>
      <c r="F41" s="17"/>
      <c r="G41" s="17"/>
      <c r="H41" s="17"/>
      <c r="I41" s="17"/>
      <c r="J41" s="17"/>
      <c r="K41" s="17"/>
      <c r="L41" s="44"/>
      <c r="M41" s="17"/>
    </row>
    <row r="44" spans="1:14" ht="30">
      <c r="A44" s="23" t="s">
        <v>15</v>
      </c>
      <c r="B44" s="24" t="s">
        <v>24</v>
      </c>
      <c r="C44" s="24" t="s">
        <v>21</v>
      </c>
      <c r="E44" s="25" t="s">
        <v>19</v>
      </c>
      <c r="F44" s="25" t="s">
        <v>20</v>
      </c>
      <c r="G44" s="25" t="s">
        <v>14</v>
      </c>
      <c r="I44" s="25" t="s">
        <v>22</v>
      </c>
      <c r="J44" s="25" t="s">
        <v>23</v>
      </c>
      <c r="L44" s="25" t="s">
        <v>25</v>
      </c>
      <c r="M44" s="25"/>
      <c r="N44" s="25" t="s">
        <v>26</v>
      </c>
    </row>
    <row r="45" spans="1:14">
      <c r="B45" s="15">
        <v>53</v>
      </c>
      <c r="C45" s="16">
        <v>2.75</v>
      </c>
      <c r="E45" s="9"/>
      <c r="F45" s="9"/>
      <c r="G45" s="9"/>
      <c r="I45" s="9"/>
      <c r="J45" s="9"/>
      <c r="L45" s="9"/>
      <c r="M45" s="9"/>
      <c r="N45" s="9"/>
    </row>
  </sheetData>
  <mergeCells count="15">
    <mergeCell ref="M22:M28"/>
    <mergeCell ref="M30:M36"/>
    <mergeCell ref="M6:M12"/>
    <mergeCell ref="M14:M20"/>
    <mergeCell ref="K1:K2"/>
    <mergeCell ref="L1:L2"/>
    <mergeCell ref="N1:N2"/>
    <mergeCell ref="B3:N4"/>
    <mergeCell ref="M1:M2"/>
    <mergeCell ref="B1:C1"/>
    <mergeCell ref="D1:E1"/>
    <mergeCell ref="F1:G1"/>
    <mergeCell ref="H1:H2"/>
    <mergeCell ref="I1:I2"/>
    <mergeCell ref="J1:J2"/>
  </mergeCells>
  <conditionalFormatting sqref="A41 A5:A39">
    <cfRule type="expression" dxfId="35" priority="11" stopIfTrue="1">
      <formula>AND(COUNTIF(Fériés,$A5),$A5&lt;&gt;"")</formula>
    </cfRule>
    <cfRule type="expression" dxfId="34" priority="12" stopIfTrue="1">
      <formula>WEEKDAY($A5,3)&gt;5</formula>
    </cfRule>
  </conditionalFormatting>
  <conditionalFormatting sqref="A41 A5:A39">
    <cfRule type="expression" dxfId="33" priority="9" stopIfTrue="1">
      <formula>AND(COUNTIF(_05h_13h,$A5),$A5&lt;&gt;"")</formula>
    </cfRule>
    <cfRule type="expression" dxfId="32" priority="10" stopIfTrue="1">
      <formula>WEEKDAY($A5,3)&gt;5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N46"/>
  <sheetViews>
    <sheetView topLeftCell="A13" workbookViewId="0">
      <selection activeCell="M35" sqref="M35:M39"/>
    </sheetView>
  </sheetViews>
  <sheetFormatPr baseColWidth="10" defaultRowHeight="15"/>
  <cols>
    <col min="1" max="1" width="23.28515625" customWidth="1"/>
    <col min="8" max="8" width="10.42578125" customWidth="1"/>
    <col min="9" max="9" width="10.140625" customWidth="1"/>
    <col min="10" max="10" width="8.7109375" customWidth="1"/>
    <col min="12" max="13" width="10" customWidth="1"/>
  </cols>
  <sheetData>
    <row r="1" spans="1:14" ht="30.75" customHeight="1" thickBot="1">
      <c r="A1" s="10" t="s">
        <v>2</v>
      </c>
      <c r="B1" s="119" t="s">
        <v>0</v>
      </c>
      <c r="C1" s="119"/>
      <c r="D1" s="119" t="s">
        <v>1</v>
      </c>
      <c r="E1" s="119"/>
      <c r="F1" s="119" t="s">
        <v>38</v>
      </c>
      <c r="G1" s="120"/>
      <c r="H1" s="121" t="s">
        <v>12</v>
      </c>
      <c r="I1" s="121" t="s">
        <v>13</v>
      </c>
      <c r="J1" s="108" t="s">
        <v>18</v>
      </c>
      <c r="K1" s="108" t="s">
        <v>17</v>
      </c>
      <c r="L1" s="108" t="s">
        <v>16</v>
      </c>
      <c r="M1" s="108" t="s">
        <v>46</v>
      </c>
      <c r="N1" s="110" t="s">
        <v>0</v>
      </c>
    </row>
    <row r="2" spans="1:14" ht="15.75" thickBot="1">
      <c r="A2" s="13" t="s">
        <v>9</v>
      </c>
      <c r="B2" s="13" t="s">
        <v>3</v>
      </c>
      <c r="C2" s="13" t="s">
        <v>4</v>
      </c>
      <c r="D2" s="13" t="s">
        <v>5</v>
      </c>
      <c r="E2" s="13" t="s">
        <v>6</v>
      </c>
      <c r="F2" s="13" t="s">
        <v>39</v>
      </c>
      <c r="G2" s="14" t="s">
        <v>40</v>
      </c>
      <c r="H2" s="122"/>
      <c r="I2" s="122"/>
      <c r="J2" s="109"/>
      <c r="K2" s="109"/>
      <c r="L2" s="109"/>
      <c r="M2" s="118"/>
      <c r="N2" s="111"/>
    </row>
    <row r="3" spans="1:14" ht="15.75" thickBot="1">
      <c r="A3" s="7" t="s">
        <v>41</v>
      </c>
      <c r="B3" s="112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4"/>
    </row>
    <row r="4" spans="1:14">
      <c r="A4" s="8">
        <v>2012</v>
      </c>
      <c r="B4" s="115"/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7"/>
    </row>
    <row r="5" spans="1:14" ht="15" customHeight="1">
      <c r="A5" s="1">
        <f>DATE(A4,MONTH(1&amp;A3),1)</f>
        <v>41122</v>
      </c>
      <c r="B5" s="9"/>
      <c r="C5" s="9"/>
      <c r="D5" s="20"/>
      <c r="E5" s="9"/>
      <c r="F5" s="9"/>
      <c r="G5" s="9"/>
      <c r="H5" s="9"/>
      <c r="I5" s="9"/>
      <c r="J5" s="9"/>
      <c r="K5" s="9"/>
      <c r="L5" s="9"/>
      <c r="M5" s="123" t="str">
        <f>"Semaine "&amp;INT(MOD(INT(($A9-2)/7)+0.6,52+5/28))+1</f>
        <v>Semaine 31</v>
      </c>
      <c r="N5" s="28" t="s">
        <v>27</v>
      </c>
    </row>
    <row r="6" spans="1:14">
      <c r="A6" s="1">
        <f>IF(A5="","",IF(MONTH(A5+1)&lt;&gt;MONTH(A5),"",A5+1))</f>
        <v>41123</v>
      </c>
      <c r="B6" s="9"/>
      <c r="C6" s="9"/>
      <c r="D6" s="20"/>
      <c r="E6" s="9"/>
      <c r="F6" s="9"/>
      <c r="G6" s="9"/>
      <c r="H6" s="9"/>
      <c r="I6" s="9"/>
      <c r="J6" s="9"/>
      <c r="K6" s="9"/>
      <c r="L6" s="9"/>
      <c r="M6" s="124"/>
      <c r="N6" s="28" t="s">
        <v>28</v>
      </c>
    </row>
    <row r="7" spans="1:14">
      <c r="A7" s="31">
        <f>IF(A6="","",IF(MONTH(A6+1)&lt;&gt;MONTH(A6),"",A6+1))</f>
        <v>41124</v>
      </c>
      <c r="B7" s="26"/>
      <c r="C7" s="26"/>
      <c r="D7" s="27"/>
      <c r="E7" s="26"/>
      <c r="F7" s="26"/>
      <c r="G7" s="26"/>
      <c r="H7" s="26"/>
      <c r="I7" s="26"/>
      <c r="J7" s="26"/>
      <c r="K7" s="26"/>
      <c r="L7" s="26"/>
      <c r="M7" s="124"/>
      <c r="N7" s="28" t="s">
        <v>29</v>
      </c>
    </row>
    <row r="8" spans="1:14">
      <c r="A8" s="4">
        <f>IF(A7="","",IF(MONTH(A7+1)&lt;&gt;MONTH(A7),"",A7+1))</f>
        <v>41125</v>
      </c>
      <c r="B8" s="9"/>
      <c r="C8" s="9"/>
      <c r="D8" s="20"/>
      <c r="E8" s="9"/>
      <c r="F8" s="9"/>
      <c r="G8" s="9"/>
      <c r="H8" s="9"/>
      <c r="I8" s="9"/>
      <c r="J8" s="9"/>
      <c r="K8" s="9"/>
      <c r="L8" s="9"/>
      <c r="M8" s="124"/>
      <c r="N8" s="28" t="s">
        <v>30</v>
      </c>
    </row>
    <row r="9" spans="1:14">
      <c r="A9" s="1">
        <f>IF(A8="","",IF(MONTH(A8+1)&lt;&gt;MONTH(A8),"",A8+1))</f>
        <v>41126</v>
      </c>
      <c r="B9" s="21"/>
      <c r="C9" s="21"/>
      <c r="D9" s="22"/>
      <c r="E9" s="21"/>
      <c r="F9" s="21"/>
      <c r="G9" s="21"/>
      <c r="H9" s="21"/>
      <c r="I9" s="21"/>
      <c r="J9" s="21"/>
      <c r="K9" s="21"/>
      <c r="L9" s="21"/>
      <c r="M9" s="125"/>
      <c r="N9" s="28" t="s">
        <v>31</v>
      </c>
    </row>
    <row r="10" spans="1:14">
      <c r="A10" s="3" t="s">
        <v>8</v>
      </c>
      <c r="B10" s="17"/>
      <c r="C10" s="17"/>
      <c r="D10" s="18"/>
      <c r="E10" s="17"/>
      <c r="F10" s="17"/>
      <c r="G10" s="17"/>
      <c r="H10" s="17"/>
      <c r="I10" s="17"/>
      <c r="J10" s="17"/>
      <c r="K10" s="17"/>
      <c r="L10" s="17"/>
      <c r="M10" s="61"/>
      <c r="N10" s="28" t="s">
        <v>32</v>
      </c>
    </row>
    <row r="11" spans="1:14" ht="15" customHeight="1">
      <c r="A11" s="1">
        <f>IF(A9="","",IF(MONTH(A9+1)&lt;&gt;MONTH(A9),"",A9+1))</f>
        <v>41127</v>
      </c>
      <c r="B11" s="9"/>
      <c r="C11" s="9"/>
      <c r="D11" s="20"/>
      <c r="E11" s="9"/>
      <c r="F11" s="9"/>
      <c r="G11" s="9"/>
      <c r="H11" s="9"/>
      <c r="I11" s="9"/>
      <c r="J11" s="9"/>
      <c r="K11" s="9"/>
      <c r="L11" s="9"/>
      <c r="M11" s="123" t="str">
        <f>"Semaine "&amp;INT(MOD(INT(($A17-2)/7)+0.6,52+5/28))+1</f>
        <v>Semaine 32</v>
      </c>
      <c r="N11" s="28" t="s">
        <v>33</v>
      </c>
    </row>
    <row r="12" spans="1:14">
      <c r="A12" s="1">
        <f t="shared" ref="A12:A15" si="0">IF(A11="","",IF(MONTH(A11+1)&lt;&gt;MONTH(A11),"",A11+1))</f>
        <v>41128</v>
      </c>
      <c r="B12" s="9"/>
      <c r="C12" s="9"/>
      <c r="D12" s="20"/>
      <c r="E12" s="9"/>
      <c r="F12" s="9"/>
      <c r="G12" s="9"/>
      <c r="H12" s="9"/>
      <c r="I12" s="9"/>
      <c r="J12" s="9"/>
      <c r="K12" s="9"/>
      <c r="L12" s="9"/>
      <c r="M12" s="124"/>
      <c r="N12" s="28" t="s">
        <v>34</v>
      </c>
    </row>
    <row r="13" spans="1:14">
      <c r="A13" s="1">
        <f t="shared" si="0"/>
        <v>41129</v>
      </c>
      <c r="B13" s="9"/>
      <c r="C13" s="9"/>
      <c r="D13" s="20"/>
      <c r="E13" s="9"/>
      <c r="F13" s="9"/>
      <c r="G13" s="9"/>
      <c r="H13" s="9"/>
      <c r="I13" s="9"/>
      <c r="J13" s="9"/>
      <c r="K13" s="9"/>
      <c r="L13" s="9"/>
      <c r="M13" s="124"/>
      <c r="N13" s="28" t="s">
        <v>35</v>
      </c>
    </row>
    <row r="14" spans="1:14">
      <c r="A14" s="5">
        <f t="shared" si="0"/>
        <v>41130</v>
      </c>
      <c r="B14" s="9"/>
      <c r="C14" s="9"/>
      <c r="D14" s="20"/>
      <c r="E14" s="9"/>
      <c r="F14" s="9"/>
      <c r="G14" s="9"/>
      <c r="H14" s="9"/>
      <c r="I14" s="9"/>
      <c r="J14" s="9"/>
      <c r="K14" s="9"/>
      <c r="L14" s="9"/>
      <c r="M14" s="124"/>
      <c r="N14" s="29" t="s">
        <v>20</v>
      </c>
    </row>
    <row r="15" spans="1:14">
      <c r="A15" s="5">
        <f t="shared" si="0"/>
        <v>41131</v>
      </c>
      <c r="B15" s="26"/>
      <c r="C15" s="26"/>
      <c r="D15" s="27"/>
      <c r="E15" s="26"/>
      <c r="F15" s="26"/>
      <c r="G15" s="26"/>
      <c r="H15" s="26"/>
      <c r="I15" s="26"/>
      <c r="J15" s="26"/>
      <c r="K15" s="26"/>
      <c r="L15" s="26"/>
      <c r="M15" s="124"/>
      <c r="N15" s="29" t="s">
        <v>14</v>
      </c>
    </row>
    <row r="16" spans="1:14">
      <c r="A16" s="5">
        <f>IF(A15="","",IF(MONTH(A15+1)&lt;&gt;MONTH(A15),"",A15+1))</f>
        <v>41132</v>
      </c>
      <c r="B16" s="9"/>
      <c r="C16" s="9"/>
      <c r="D16" s="20"/>
      <c r="E16" s="9"/>
      <c r="F16" s="9"/>
      <c r="G16" s="9"/>
      <c r="H16" s="9"/>
      <c r="I16" s="9"/>
      <c r="J16" s="9"/>
      <c r="K16" s="9"/>
      <c r="L16" s="9"/>
      <c r="M16" s="125"/>
      <c r="N16" s="29" t="s">
        <v>36</v>
      </c>
    </row>
    <row r="17" spans="1:14">
      <c r="A17" s="5">
        <f>IF(A16="","",IF(MONTH(A16+1)&lt;&gt;MONTH(A16),"",A16+1))</f>
        <v>41133</v>
      </c>
      <c r="B17" s="21"/>
      <c r="C17" s="21"/>
      <c r="D17" s="30"/>
      <c r="E17" s="21"/>
      <c r="F17" s="21"/>
      <c r="G17" s="21"/>
      <c r="H17" s="21"/>
      <c r="I17" s="21"/>
      <c r="J17" s="21"/>
      <c r="K17" s="21"/>
      <c r="L17" s="21"/>
      <c r="M17" s="46"/>
      <c r="N17" s="29" t="s">
        <v>37</v>
      </c>
    </row>
    <row r="18" spans="1:14">
      <c r="A18" s="6" t="s">
        <v>8</v>
      </c>
      <c r="B18" s="17"/>
      <c r="C18" s="17"/>
      <c r="D18" s="18"/>
      <c r="E18" s="17"/>
      <c r="F18" s="17"/>
      <c r="G18" s="17"/>
      <c r="H18" s="17"/>
      <c r="I18" s="17"/>
      <c r="J18" s="17"/>
      <c r="K18" s="17"/>
      <c r="L18" s="17"/>
      <c r="M18" s="47"/>
      <c r="N18" s="29"/>
    </row>
    <row r="19" spans="1:14">
      <c r="A19" s="5">
        <f>IF(A17="","",IF(MONTH(A17+1)&lt;&gt;MONTH(A17),"",A17+1))</f>
        <v>41134</v>
      </c>
      <c r="B19" s="9"/>
      <c r="C19" s="9"/>
      <c r="D19" s="20"/>
      <c r="E19" s="9"/>
      <c r="F19" s="9"/>
      <c r="G19" s="9"/>
      <c r="H19" s="9"/>
      <c r="I19" s="9"/>
      <c r="J19" s="9"/>
      <c r="K19" s="9"/>
      <c r="L19" s="9"/>
      <c r="M19" s="123" t="str">
        <f>"Semaine "&amp;INT(MOD(INT(($A25-2)/7)+0.6,52+5/28))+1</f>
        <v>Semaine 33</v>
      </c>
      <c r="N19" s="29"/>
    </row>
    <row r="20" spans="1:14">
      <c r="A20" s="5">
        <f t="shared" ref="A20:A23" si="1">IF(A19="","",IF(MONTH(A19+1)&lt;&gt;MONTH(A19),"",A19+1))</f>
        <v>41135</v>
      </c>
      <c r="B20" s="9"/>
      <c r="C20" s="9"/>
      <c r="D20" s="20"/>
      <c r="E20" s="9"/>
      <c r="F20" s="11"/>
      <c r="G20" s="9"/>
      <c r="H20" s="9"/>
      <c r="I20" s="9"/>
      <c r="J20" s="9"/>
      <c r="K20" s="9"/>
      <c r="L20" s="9"/>
      <c r="M20" s="124"/>
      <c r="N20" s="29"/>
    </row>
    <row r="21" spans="1:14">
      <c r="A21" s="37">
        <f t="shared" si="1"/>
        <v>41136</v>
      </c>
      <c r="B21" s="39"/>
      <c r="C21" s="39"/>
      <c r="D21" s="40"/>
      <c r="E21" s="39"/>
      <c r="F21" s="39"/>
      <c r="G21" s="39"/>
      <c r="H21" s="39"/>
      <c r="I21" s="39"/>
      <c r="J21" s="39"/>
      <c r="K21" s="39"/>
      <c r="L21" s="39"/>
      <c r="M21" s="124"/>
      <c r="N21" s="29"/>
    </row>
    <row r="22" spans="1:14">
      <c r="A22" s="5">
        <f t="shared" si="1"/>
        <v>41137</v>
      </c>
      <c r="B22" s="9"/>
      <c r="C22" s="9"/>
      <c r="D22" s="20"/>
      <c r="E22" s="9"/>
      <c r="F22" s="9"/>
      <c r="G22" s="9"/>
      <c r="H22" s="9"/>
      <c r="I22" s="9"/>
      <c r="J22" s="9"/>
      <c r="K22" s="9"/>
      <c r="L22" s="9"/>
      <c r="M22" s="124"/>
      <c r="N22" s="29"/>
    </row>
    <row r="23" spans="1:14">
      <c r="A23" s="5">
        <f t="shared" si="1"/>
        <v>41138</v>
      </c>
      <c r="B23" s="26"/>
      <c r="C23" s="26"/>
      <c r="D23" s="27"/>
      <c r="E23" s="26"/>
      <c r="F23" s="26"/>
      <c r="G23" s="26"/>
      <c r="H23" s="26"/>
      <c r="I23" s="26"/>
      <c r="J23" s="26"/>
      <c r="K23" s="26"/>
      <c r="L23" s="48"/>
      <c r="M23" s="124"/>
    </row>
    <row r="24" spans="1:14">
      <c r="A24" s="5">
        <f>IF(A23="","",IF(MONTH(A23+1)&lt;&gt;MONTH(A23),"",A23+1))</f>
        <v>41139</v>
      </c>
      <c r="B24" s="9"/>
      <c r="C24" s="9"/>
      <c r="D24" s="20"/>
      <c r="E24" s="9"/>
      <c r="F24" s="9"/>
      <c r="G24" s="9"/>
      <c r="H24" s="9"/>
      <c r="I24" s="9"/>
      <c r="J24" s="9"/>
      <c r="K24" s="9"/>
      <c r="L24" s="45"/>
      <c r="M24" s="125"/>
    </row>
    <row r="25" spans="1:14">
      <c r="A25" s="5">
        <f>IF(A24="","",IF(MONTH(A24+1)&lt;&gt;MONTH(A24),"",A24+1))</f>
        <v>41140</v>
      </c>
      <c r="B25" s="21"/>
      <c r="C25" s="21"/>
      <c r="D25" s="30"/>
      <c r="E25" s="21"/>
      <c r="F25" s="21"/>
      <c r="G25" s="21"/>
      <c r="H25" s="21"/>
      <c r="I25" s="21"/>
      <c r="J25" s="21"/>
      <c r="K25" s="21"/>
      <c r="L25" s="43"/>
      <c r="M25" s="21"/>
    </row>
    <row r="26" spans="1:14">
      <c r="A26" s="6" t="s">
        <v>8</v>
      </c>
      <c r="B26" s="17"/>
      <c r="C26" s="17"/>
      <c r="D26" s="18"/>
      <c r="E26" s="17"/>
      <c r="F26" s="17"/>
      <c r="G26" s="17"/>
      <c r="H26" s="17"/>
      <c r="I26" s="17"/>
      <c r="J26" s="17"/>
      <c r="K26" s="17"/>
      <c r="L26" s="44"/>
      <c r="M26" s="17"/>
    </row>
    <row r="27" spans="1:14">
      <c r="A27" s="5">
        <f>IF(A25="","",IF(MONTH(A25+1)&lt;&gt;MONTH(A25),"",A25+1))</f>
        <v>41141</v>
      </c>
      <c r="B27" s="9"/>
      <c r="C27" s="9"/>
      <c r="D27" s="20"/>
      <c r="E27" s="9"/>
      <c r="F27" s="9"/>
      <c r="G27" s="9"/>
      <c r="H27" s="9"/>
      <c r="I27" s="9"/>
      <c r="J27" s="9"/>
      <c r="K27" s="9"/>
      <c r="L27" s="45"/>
      <c r="M27" s="123" t="str">
        <f>"Semaine "&amp;INT(MOD(INT(($A33-2)/7)+0.6,52+5/28))+1</f>
        <v>Semaine 34</v>
      </c>
    </row>
    <row r="28" spans="1:14">
      <c r="A28" s="5">
        <f t="shared" ref="A28:A31" si="2">IF(A27="","",IF(MONTH(A27+1)&lt;&gt;MONTH(A27),"",A27+1))</f>
        <v>41142</v>
      </c>
      <c r="B28" s="9"/>
      <c r="C28" s="9"/>
      <c r="D28" s="20"/>
      <c r="E28" s="9"/>
      <c r="F28" s="9"/>
      <c r="G28" s="9"/>
      <c r="H28" s="9"/>
      <c r="I28" s="9"/>
      <c r="J28" s="9"/>
      <c r="K28" s="9"/>
      <c r="L28" s="45"/>
      <c r="M28" s="124"/>
    </row>
    <row r="29" spans="1:14">
      <c r="A29" s="5">
        <f t="shared" si="2"/>
        <v>41143</v>
      </c>
      <c r="B29" s="9"/>
      <c r="C29" s="9"/>
      <c r="D29" s="20"/>
      <c r="E29" s="9"/>
      <c r="F29" s="9"/>
      <c r="G29" s="9"/>
      <c r="H29" s="9"/>
      <c r="I29" s="9"/>
      <c r="J29" s="9"/>
      <c r="K29" s="9"/>
      <c r="L29" s="45"/>
      <c r="M29" s="124"/>
    </row>
    <row r="30" spans="1:14">
      <c r="A30" s="5">
        <f t="shared" si="2"/>
        <v>41144</v>
      </c>
      <c r="B30" s="9"/>
      <c r="C30" s="9"/>
      <c r="D30" s="20"/>
      <c r="E30" s="9"/>
      <c r="F30" s="9"/>
      <c r="G30" s="9"/>
      <c r="H30" s="9"/>
      <c r="I30" s="9"/>
      <c r="J30" s="9"/>
      <c r="K30" s="9"/>
      <c r="L30" s="45"/>
      <c r="M30" s="124"/>
    </row>
    <row r="31" spans="1:14">
      <c r="A31" s="5">
        <f t="shared" si="2"/>
        <v>41145</v>
      </c>
      <c r="B31" s="26"/>
      <c r="C31" s="26"/>
      <c r="D31" s="27"/>
      <c r="E31" s="26"/>
      <c r="F31" s="26"/>
      <c r="G31" s="26"/>
      <c r="H31" s="26"/>
      <c r="I31" s="26"/>
      <c r="J31" s="26"/>
      <c r="K31" s="26"/>
      <c r="L31" s="48"/>
      <c r="M31" s="124"/>
    </row>
    <row r="32" spans="1:14">
      <c r="A32" s="5">
        <f>IF(A31="","",IF(MONTH(A31+1)&lt;&gt;MONTH(A31),"",A31+1))</f>
        <v>41146</v>
      </c>
      <c r="B32" s="9"/>
      <c r="C32" s="9"/>
      <c r="D32" s="20"/>
      <c r="E32" s="9"/>
      <c r="F32" s="9"/>
      <c r="G32" s="9"/>
      <c r="H32" s="9"/>
      <c r="I32" s="9"/>
      <c r="J32" s="9"/>
      <c r="K32" s="9"/>
      <c r="L32" s="45"/>
      <c r="M32" s="125"/>
    </row>
    <row r="33" spans="1:14">
      <c r="A33" s="5">
        <f>IF(A32="","",IF(MONTH(A32+1)&lt;&gt;MONTH(A32),"",A32+1))</f>
        <v>41147</v>
      </c>
      <c r="B33" s="21"/>
      <c r="C33" s="21"/>
      <c r="D33" s="30"/>
      <c r="E33" s="21"/>
      <c r="F33" s="21"/>
      <c r="G33" s="21"/>
      <c r="H33" s="21"/>
      <c r="I33" s="21"/>
      <c r="J33" s="21"/>
      <c r="K33" s="21"/>
      <c r="L33" s="43"/>
      <c r="M33" s="21"/>
    </row>
    <row r="34" spans="1:14">
      <c r="A34" s="6" t="s">
        <v>8</v>
      </c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44"/>
      <c r="M34" s="17"/>
    </row>
    <row r="35" spans="1:14" ht="15" customHeight="1">
      <c r="A35" s="5">
        <f>IF(A33="","",IF(MONTH(A33+1)&lt;&gt;MONTH(A33),"",A33+1))</f>
        <v>41148</v>
      </c>
      <c r="B35" s="9"/>
      <c r="C35" s="9"/>
      <c r="D35" s="20"/>
      <c r="E35" s="9"/>
      <c r="F35" s="9"/>
      <c r="G35" s="9"/>
      <c r="H35" s="9"/>
      <c r="I35" s="9"/>
      <c r="J35" s="9"/>
      <c r="K35" s="9"/>
      <c r="L35" s="45"/>
      <c r="M35" s="123" t="str">
        <f>"Semaine "&amp;INT(MOD(INT(($A39-2)/7)+0.6,52+5/28))+1</f>
        <v>Semaine 35</v>
      </c>
    </row>
    <row r="36" spans="1:14">
      <c r="A36" s="5">
        <f>IF(A35="","",IF(MONTH(A35+1)&lt;&gt;MONTH(A35),"",A35+1))</f>
        <v>41149</v>
      </c>
      <c r="B36" s="9"/>
      <c r="C36" s="9"/>
      <c r="D36" s="20"/>
      <c r="E36" s="9"/>
      <c r="F36" s="9"/>
      <c r="G36" s="9"/>
      <c r="H36" s="9"/>
      <c r="I36" s="9"/>
      <c r="J36" s="9"/>
      <c r="K36" s="9"/>
      <c r="L36" s="45"/>
      <c r="M36" s="124"/>
    </row>
    <row r="37" spans="1:14">
      <c r="A37" s="5">
        <f>IF(A36="","",IF(MONTH(A36+1)&lt;&gt;MONTH(A36),"",A36+1))</f>
        <v>41150</v>
      </c>
      <c r="B37" s="9"/>
      <c r="C37" s="9"/>
      <c r="D37" s="20"/>
      <c r="E37" s="9"/>
      <c r="F37" s="9"/>
      <c r="G37" s="9"/>
      <c r="H37" s="9"/>
      <c r="I37" s="9"/>
      <c r="J37" s="9"/>
      <c r="K37" s="9"/>
      <c r="L37" s="45"/>
      <c r="M37" s="124"/>
    </row>
    <row r="38" spans="1:14">
      <c r="A38" s="5">
        <f>IF(A37="","",IF(MONTH(A37+1)&lt;&gt;MONTH(A37),"",A37+1))</f>
        <v>41151</v>
      </c>
      <c r="B38" s="9"/>
      <c r="C38" s="9"/>
      <c r="D38" s="20"/>
      <c r="E38" s="9"/>
      <c r="F38" s="9"/>
      <c r="G38" s="9"/>
      <c r="H38" s="9"/>
      <c r="I38" s="9"/>
      <c r="J38" s="9"/>
      <c r="K38" s="9"/>
      <c r="L38" s="45"/>
      <c r="M38" s="124"/>
    </row>
    <row r="39" spans="1:14">
      <c r="A39" s="5">
        <f>IF(A38="","",IF(MONTH(A38+1)&lt;&gt;MONTH(A38),"",A38+1))</f>
        <v>41152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45"/>
      <c r="M39" s="124"/>
    </row>
    <row r="40" spans="1:14">
      <c r="A40" s="6" t="s">
        <v>8</v>
      </c>
      <c r="B40" s="17"/>
      <c r="C40" s="17"/>
      <c r="D40" s="18"/>
      <c r="E40" s="17"/>
      <c r="F40" s="17"/>
      <c r="G40" s="17"/>
      <c r="H40" s="17"/>
      <c r="I40" s="17"/>
      <c r="J40" s="17"/>
      <c r="K40" s="17"/>
      <c r="L40" s="44"/>
      <c r="M40" s="61"/>
    </row>
    <row r="41" spans="1:14">
      <c r="M41" s="9"/>
    </row>
    <row r="42" spans="1:14">
      <c r="A42" s="6" t="s">
        <v>11</v>
      </c>
      <c r="B42" s="17"/>
      <c r="C42" s="17"/>
      <c r="D42" s="18"/>
      <c r="E42" s="17"/>
      <c r="F42" s="17"/>
      <c r="G42" s="17"/>
      <c r="H42" s="17"/>
      <c r="I42" s="17"/>
      <c r="J42" s="17"/>
      <c r="K42" s="17"/>
      <c r="L42" s="44"/>
      <c r="M42" s="17"/>
    </row>
    <row r="45" spans="1:14" ht="30">
      <c r="A45" s="23" t="s">
        <v>15</v>
      </c>
      <c r="B45" s="24" t="s">
        <v>24</v>
      </c>
      <c r="C45" s="24" t="s">
        <v>21</v>
      </c>
      <c r="E45" s="25" t="s">
        <v>19</v>
      </c>
      <c r="F45" s="25" t="s">
        <v>20</v>
      </c>
      <c r="G45" s="25" t="s">
        <v>14</v>
      </c>
      <c r="I45" s="25" t="s">
        <v>22</v>
      </c>
      <c r="J45" s="25" t="s">
        <v>23</v>
      </c>
      <c r="L45" s="25" t="s">
        <v>25</v>
      </c>
      <c r="M45" s="25"/>
      <c r="N45" s="25" t="s">
        <v>26</v>
      </c>
    </row>
    <row r="46" spans="1:14">
      <c r="B46" s="15">
        <v>53</v>
      </c>
      <c r="C46" s="16">
        <v>2.75</v>
      </c>
      <c r="E46" s="9"/>
      <c r="F46" s="9"/>
      <c r="G46" s="9"/>
      <c r="I46" s="9"/>
      <c r="J46" s="9"/>
      <c r="L46" s="9"/>
      <c r="M46" s="9"/>
      <c r="N46" s="9"/>
    </row>
  </sheetData>
  <mergeCells count="16">
    <mergeCell ref="M27:M32"/>
    <mergeCell ref="M35:M39"/>
    <mergeCell ref="M5:M9"/>
    <mergeCell ref="M11:M16"/>
    <mergeCell ref="M19:M24"/>
    <mergeCell ref="K1:K2"/>
    <mergeCell ref="L1:L2"/>
    <mergeCell ref="N1:N2"/>
    <mergeCell ref="B3:N4"/>
    <mergeCell ref="M1:M2"/>
    <mergeCell ref="B1:C1"/>
    <mergeCell ref="D1:E1"/>
    <mergeCell ref="F1:G1"/>
    <mergeCell ref="H1:H2"/>
    <mergeCell ref="I1:I2"/>
    <mergeCell ref="J1:J2"/>
  </mergeCells>
  <conditionalFormatting sqref="A5:A33 A42 A35:A40">
    <cfRule type="expression" dxfId="31" priority="11" stopIfTrue="1">
      <formula>AND(COUNTIF(Fériés,$A5),$A5&lt;&gt;"")</formula>
    </cfRule>
    <cfRule type="expression" dxfId="30" priority="12" stopIfTrue="1">
      <formula>WEEKDAY($A5,3)&gt;5</formula>
    </cfRule>
  </conditionalFormatting>
  <conditionalFormatting sqref="A5:A33 A42 A35:A40">
    <cfRule type="expression" dxfId="29" priority="9" stopIfTrue="1">
      <formula>AND(COUNTIF(_05h_13h,$A5),$A5&lt;&gt;"")</formula>
    </cfRule>
    <cfRule type="expression" dxfId="28" priority="10" stopIfTrue="1">
      <formula>WEEKDAY($A5,3)&gt;5</formula>
    </cfRule>
  </conditionalFormatting>
  <conditionalFormatting sqref="A34">
    <cfRule type="expression" dxfId="27" priority="3" stopIfTrue="1">
      <formula>AND(COUNTIF(Fériés,$A34),$A34&lt;&gt;"")</formula>
    </cfRule>
    <cfRule type="expression" dxfId="26" priority="4" stopIfTrue="1">
      <formula>WEEKDAY($A34,3)&gt;5</formula>
    </cfRule>
  </conditionalFormatting>
  <conditionalFormatting sqref="A34">
    <cfRule type="expression" dxfId="25" priority="1" stopIfTrue="1">
      <formula>AND(COUNTIF(_05h_13h,$A34),$A34&lt;&gt;"")</formula>
    </cfRule>
    <cfRule type="expression" dxfId="24" priority="2" stopIfTrue="1">
      <formula>WEEKDAY($A34,3)&gt;5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N45"/>
  <sheetViews>
    <sheetView topLeftCell="A10" workbookViewId="0">
      <selection activeCell="M31" sqref="M31:M37"/>
    </sheetView>
  </sheetViews>
  <sheetFormatPr baseColWidth="10" defaultRowHeight="15"/>
  <cols>
    <col min="1" max="1" width="25.5703125" bestFit="1" customWidth="1"/>
    <col min="8" max="8" width="10.42578125" customWidth="1"/>
    <col min="9" max="9" width="10.140625" customWidth="1"/>
    <col min="10" max="10" width="8.7109375" customWidth="1"/>
    <col min="12" max="13" width="10" customWidth="1"/>
  </cols>
  <sheetData>
    <row r="1" spans="1:14" ht="30.75" customHeight="1" thickBot="1">
      <c r="A1" s="10" t="s">
        <v>2</v>
      </c>
      <c r="B1" s="119" t="s">
        <v>0</v>
      </c>
      <c r="C1" s="119"/>
      <c r="D1" s="119" t="s">
        <v>1</v>
      </c>
      <c r="E1" s="119"/>
      <c r="F1" s="119" t="s">
        <v>38</v>
      </c>
      <c r="G1" s="120"/>
      <c r="H1" s="121" t="s">
        <v>12</v>
      </c>
      <c r="I1" s="121" t="s">
        <v>13</v>
      </c>
      <c r="J1" s="108" t="s">
        <v>18</v>
      </c>
      <c r="K1" s="108" t="s">
        <v>17</v>
      </c>
      <c r="L1" s="108" t="s">
        <v>16</v>
      </c>
      <c r="M1" s="108" t="s">
        <v>46</v>
      </c>
      <c r="N1" s="110" t="s">
        <v>0</v>
      </c>
    </row>
    <row r="2" spans="1:14" ht="15.75" thickBot="1">
      <c r="A2" s="13" t="s">
        <v>9</v>
      </c>
      <c r="B2" s="13" t="s">
        <v>3</v>
      </c>
      <c r="C2" s="13" t="s">
        <v>4</v>
      </c>
      <c r="D2" s="13" t="s">
        <v>5</v>
      </c>
      <c r="E2" s="13" t="s">
        <v>6</v>
      </c>
      <c r="F2" s="13" t="s">
        <v>39</v>
      </c>
      <c r="G2" s="14" t="s">
        <v>40</v>
      </c>
      <c r="H2" s="122"/>
      <c r="I2" s="122"/>
      <c r="J2" s="109"/>
      <c r="K2" s="109"/>
      <c r="L2" s="109"/>
      <c r="M2" s="118"/>
      <c r="N2" s="111"/>
    </row>
    <row r="3" spans="1:14" ht="15.75" thickBot="1">
      <c r="A3" s="7" t="s">
        <v>42</v>
      </c>
      <c r="B3" s="112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4"/>
    </row>
    <row r="4" spans="1:14">
      <c r="A4" s="8">
        <v>2012</v>
      </c>
      <c r="B4" s="115"/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7"/>
    </row>
    <row r="5" spans="1:14">
      <c r="A5" s="1">
        <f>DATE(A4,MONTH(1&amp;A3),1)</f>
        <v>41153</v>
      </c>
      <c r="B5" s="9"/>
      <c r="C5" s="9"/>
      <c r="D5" s="20"/>
      <c r="E5" s="9"/>
      <c r="F5" s="9"/>
      <c r="G5" s="9"/>
      <c r="H5" s="9"/>
      <c r="I5" s="9"/>
      <c r="J5" s="9"/>
      <c r="K5" s="9"/>
      <c r="L5" s="9"/>
      <c r="M5" s="28"/>
      <c r="N5" s="28" t="s">
        <v>27</v>
      </c>
    </row>
    <row r="6" spans="1:14" ht="15" customHeight="1">
      <c r="A6" s="1">
        <f t="shared" ref="A6:A13" si="0">IF(A5="","",IF(MONTH(A5+1)&lt;&gt;MONTH(A5),"",A5+1))</f>
        <v>41154</v>
      </c>
      <c r="B6" s="21"/>
      <c r="C6" s="21"/>
      <c r="D6" s="30"/>
      <c r="E6" s="21"/>
      <c r="F6" s="21"/>
      <c r="G6" s="21"/>
      <c r="H6" s="21"/>
      <c r="I6" s="21"/>
      <c r="J6" s="21"/>
      <c r="K6" s="21"/>
      <c r="L6" s="21"/>
      <c r="M6" s="46"/>
      <c r="N6" s="28" t="s">
        <v>28</v>
      </c>
    </row>
    <row r="7" spans="1:14" ht="15" customHeight="1">
      <c r="A7" s="31">
        <f t="shared" si="0"/>
        <v>41155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123" t="str">
        <f>"Semaine "&amp;INT(MOD(INT(($A11-2)/7)+0.6,52+5/28))+1</f>
        <v>Semaine 36</v>
      </c>
      <c r="N7" s="28" t="s">
        <v>29</v>
      </c>
    </row>
    <row r="8" spans="1:14">
      <c r="A8" s="4">
        <f t="shared" si="0"/>
        <v>41156</v>
      </c>
      <c r="B8" s="9"/>
      <c r="C8" s="9"/>
      <c r="D8" s="20"/>
      <c r="E8" s="9"/>
      <c r="F8" s="9"/>
      <c r="G8" s="9"/>
      <c r="H8" s="9"/>
      <c r="I8" s="9"/>
      <c r="J8" s="9"/>
      <c r="K8" s="9"/>
      <c r="L8" s="9"/>
      <c r="M8" s="124"/>
      <c r="N8" s="28" t="s">
        <v>30</v>
      </c>
    </row>
    <row r="9" spans="1:14">
      <c r="A9" s="1">
        <f t="shared" si="0"/>
        <v>41157</v>
      </c>
      <c r="B9" s="9"/>
      <c r="C9" s="9"/>
      <c r="D9" s="20"/>
      <c r="E9" s="9"/>
      <c r="F9" s="9"/>
      <c r="G9" s="9"/>
      <c r="H9" s="9"/>
      <c r="I9" s="9"/>
      <c r="J9" s="9"/>
      <c r="K9" s="9"/>
      <c r="L9" s="9"/>
      <c r="M9" s="124"/>
      <c r="N9" s="28" t="s">
        <v>31</v>
      </c>
    </row>
    <row r="10" spans="1:14">
      <c r="A10" s="1">
        <f t="shared" si="0"/>
        <v>41158</v>
      </c>
      <c r="B10" s="9"/>
      <c r="C10" s="9"/>
      <c r="D10" s="20"/>
      <c r="E10" s="9"/>
      <c r="F10" s="9"/>
      <c r="G10" s="9"/>
      <c r="H10" s="9"/>
      <c r="I10" s="9"/>
      <c r="J10" s="9"/>
      <c r="K10" s="9"/>
      <c r="L10" s="9"/>
      <c r="M10" s="124"/>
      <c r="N10" s="28" t="s">
        <v>32</v>
      </c>
    </row>
    <row r="11" spans="1:14">
      <c r="A11" s="1">
        <f t="shared" si="0"/>
        <v>41159</v>
      </c>
      <c r="B11" s="9"/>
      <c r="C11" s="9"/>
      <c r="D11" s="20"/>
      <c r="E11" s="9"/>
      <c r="F11" s="9"/>
      <c r="G11" s="9"/>
      <c r="H11" s="9"/>
      <c r="I11" s="9"/>
      <c r="J11" s="9"/>
      <c r="K11" s="9"/>
      <c r="L11" s="9"/>
      <c r="M11" s="124"/>
      <c r="N11" s="28" t="s">
        <v>33</v>
      </c>
    </row>
    <row r="12" spans="1:14">
      <c r="A12" s="1">
        <f t="shared" si="0"/>
        <v>41160</v>
      </c>
      <c r="B12" s="9"/>
      <c r="C12" s="9"/>
      <c r="D12" s="20"/>
      <c r="E12" s="9"/>
      <c r="F12" s="9"/>
      <c r="G12" s="9"/>
      <c r="H12" s="9"/>
      <c r="I12" s="9"/>
      <c r="J12" s="9"/>
      <c r="K12" s="9"/>
      <c r="L12" s="9"/>
      <c r="M12" s="124"/>
      <c r="N12" s="28" t="s">
        <v>34</v>
      </c>
    </row>
    <row r="13" spans="1:14">
      <c r="A13" s="5">
        <f t="shared" si="0"/>
        <v>41161</v>
      </c>
      <c r="B13" s="21"/>
      <c r="C13" s="21"/>
      <c r="D13" s="22"/>
      <c r="E13" s="21"/>
      <c r="F13" s="21"/>
      <c r="G13" s="21"/>
      <c r="H13" s="21"/>
      <c r="I13" s="21"/>
      <c r="J13" s="21"/>
      <c r="K13" s="21"/>
      <c r="L13" s="21"/>
      <c r="M13" s="125"/>
      <c r="N13" s="28" t="s">
        <v>35</v>
      </c>
    </row>
    <row r="14" spans="1:14">
      <c r="A14" s="3" t="s">
        <v>8</v>
      </c>
      <c r="B14" s="17"/>
      <c r="C14" s="17"/>
      <c r="D14" s="18"/>
      <c r="E14" s="17"/>
      <c r="F14" s="17"/>
      <c r="G14" s="17"/>
      <c r="H14" s="17"/>
      <c r="I14" s="17"/>
      <c r="J14" s="17"/>
      <c r="K14" s="17"/>
      <c r="L14" s="17"/>
      <c r="M14" s="47"/>
      <c r="N14" s="29" t="s">
        <v>20</v>
      </c>
    </row>
    <row r="15" spans="1:14">
      <c r="A15" s="5">
        <f>IF(A13="","",IF(MONTH(A13+1)&lt;&gt;MONTH(A13),"",A13+1))</f>
        <v>41162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123" t="str">
        <f>"Semaine "&amp;INT(MOD(INT(($A19-2)/7)+0.6,52+5/28))+1</f>
        <v>Semaine 37</v>
      </c>
      <c r="N15" s="29" t="s">
        <v>14</v>
      </c>
    </row>
    <row r="16" spans="1:14">
      <c r="A16" s="5">
        <f t="shared" ref="A16:A21" si="1">IF(A15="","",IF(MONTH(A15+1)&lt;&gt;MONTH(A15),"",A15+1))</f>
        <v>41163</v>
      </c>
      <c r="B16" s="9"/>
      <c r="C16" s="9"/>
      <c r="D16" s="20"/>
      <c r="E16" s="9"/>
      <c r="F16" s="9"/>
      <c r="G16" s="9"/>
      <c r="H16" s="9"/>
      <c r="I16" s="9"/>
      <c r="J16" s="9"/>
      <c r="K16" s="9"/>
      <c r="L16" s="9"/>
      <c r="M16" s="124"/>
      <c r="N16" s="29" t="s">
        <v>36</v>
      </c>
    </row>
    <row r="17" spans="1:14">
      <c r="A17" s="5">
        <f t="shared" si="1"/>
        <v>41164</v>
      </c>
      <c r="B17" s="9"/>
      <c r="C17" s="9"/>
      <c r="D17" s="20"/>
      <c r="E17" s="9"/>
      <c r="F17" s="9"/>
      <c r="G17" s="9"/>
      <c r="H17" s="9"/>
      <c r="I17" s="9"/>
      <c r="J17" s="9"/>
      <c r="K17" s="9"/>
      <c r="L17" s="9"/>
      <c r="M17" s="124"/>
      <c r="N17" s="29" t="s">
        <v>37</v>
      </c>
    </row>
    <row r="18" spans="1:14">
      <c r="A18" s="5">
        <f t="shared" si="1"/>
        <v>41165</v>
      </c>
      <c r="B18" s="9"/>
      <c r="C18" s="9"/>
      <c r="D18" s="20"/>
      <c r="E18" s="9"/>
      <c r="F18" s="9"/>
      <c r="G18" s="9"/>
      <c r="H18" s="9"/>
      <c r="I18" s="9"/>
      <c r="J18" s="9"/>
      <c r="K18" s="9"/>
      <c r="L18" s="9"/>
      <c r="M18" s="124"/>
      <c r="N18" s="29"/>
    </row>
    <row r="19" spans="1:14">
      <c r="A19" s="5">
        <f t="shared" si="1"/>
        <v>41166</v>
      </c>
      <c r="B19" s="9"/>
      <c r="C19" s="9"/>
      <c r="D19" s="20"/>
      <c r="E19" s="9"/>
      <c r="F19" s="11"/>
      <c r="G19" s="9"/>
      <c r="H19" s="9"/>
      <c r="I19" s="9"/>
      <c r="J19" s="9"/>
      <c r="K19" s="9"/>
      <c r="L19" s="9"/>
      <c r="M19" s="124"/>
      <c r="N19" s="29"/>
    </row>
    <row r="20" spans="1:14">
      <c r="A20" s="5">
        <f t="shared" si="1"/>
        <v>41167</v>
      </c>
      <c r="B20" s="9"/>
      <c r="C20" s="9"/>
      <c r="D20" s="20"/>
      <c r="E20" s="9"/>
      <c r="F20" s="9"/>
      <c r="G20" s="9"/>
      <c r="H20" s="9"/>
      <c r="I20" s="9"/>
      <c r="J20" s="9"/>
      <c r="K20" s="9"/>
      <c r="L20" s="9"/>
      <c r="M20" s="124"/>
      <c r="N20" s="29"/>
    </row>
    <row r="21" spans="1:14">
      <c r="A21" s="5">
        <f t="shared" si="1"/>
        <v>41168</v>
      </c>
      <c r="B21" s="21"/>
      <c r="C21" s="21"/>
      <c r="D21" s="22"/>
      <c r="E21" s="21"/>
      <c r="F21" s="21"/>
      <c r="G21" s="21"/>
      <c r="H21" s="21"/>
      <c r="I21" s="21"/>
      <c r="J21" s="21"/>
      <c r="K21" s="21"/>
      <c r="L21" s="21"/>
      <c r="M21" s="125"/>
      <c r="N21" s="29"/>
    </row>
    <row r="22" spans="1:14">
      <c r="A22" s="6" t="s">
        <v>8</v>
      </c>
      <c r="B22" s="17"/>
      <c r="C22" s="17"/>
      <c r="D22" s="18"/>
      <c r="E22" s="17"/>
      <c r="F22" s="17"/>
      <c r="G22" s="17"/>
      <c r="H22" s="17"/>
      <c r="I22" s="17"/>
      <c r="J22" s="17"/>
      <c r="K22" s="17"/>
      <c r="L22" s="17"/>
      <c r="M22" s="47"/>
      <c r="N22" s="29"/>
    </row>
    <row r="23" spans="1:14">
      <c r="A23" s="5">
        <f>IF(A21="","",IF(MONTH(A21+1)&lt;&gt;MONTH(A21),"",A21+1))</f>
        <v>41169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123" t="str">
        <f>"Semaine "&amp;INT(MOD(INT(($A27-2)/7)+0.6,52+5/28))+1</f>
        <v>Semaine 38</v>
      </c>
    </row>
    <row r="24" spans="1:14">
      <c r="A24" s="5">
        <f t="shared" ref="A24:A29" si="2">IF(A23="","",IF(MONTH(A23+1)&lt;&gt;MONTH(A23),"",A23+1))</f>
        <v>41170</v>
      </c>
      <c r="B24" s="9"/>
      <c r="C24" s="9"/>
      <c r="D24" s="20"/>
      <c r="E24" s="9"/>
      <c r="F24" s="9"/>
      <c r="G24" s="9"/>
      <c r="H24" s="9"/>
      <c r="I24" s="9"/>
      <c r="J24" s="9"/>
      <c r="K24" s="9"/>
      <c r="L24" s="9"/>
      <c r="M24" s="124"/>
    </row>
    <row r="25" spans="1:14">
      <c r="A25" s="5">
        <f t="shared" si="2"/>
        <v>41171</v>
      </c>
      <c r="B25" s="9"/>
      <c r="C25" s="9"/>
      <c r="D25" s="20"/>
      <c r="E25" s="9"/>
      <c r="F25" s="9"/>
      <c r="G25" s="9"/>
      <c r="H25" s="9"/>
      <c r="I25" s="9"/>
      <c r="J25" s="9"/>
      <c r="K25" s="9"/>
      <c r="L25" s="9"/>
      <c r="M25" s="124"/>
    </row>
    <row r="26" spans="1:14">
      <c r="A26" s="5">
        <f t="shared" si="2"/>
        <v>41172</v>
      </c>
      <c r="B26" s="9"/>
      <c r="C26" s="9"/>
      <c r="D26" s="20"/>
      <c r="E26" s="9"/>
      <c r="F26" s="9"/>
      <c r="G26" s="9"/>
      <c r="H26" s="9"/>
      <c r="I26" s="9"/>
      <c r="J26" s="9"/>
      <c r="K26" s="9"/>
      <c r="L26" s="9"/>
      <c r="M26" s="124"/>
    </row>
    <row r="27" spans="1:14">
      <c r="A27" s="5">
        <f t="shared" si="2"/>
        <v>41173</v>
      </c>
      <c r="B27" s="9"/>
      <c r="C27" s="9"/>
      <c r="D27" s="20"/>
      <c r="E27" s="9"/>
      <c r="F27" s="9"/>
      <c r="G27" s="9"/>
      <c r="H27" s="9"/>
      <c r="I27" s="9"/>
      <c r="J27" s="9"/>
      <c r="K27" s="9"/>
      <c r="L27" s="9"/>
      <c r="M27" s="124"/>
    </row>
    <row r="28" spans="1:14">
      <c r="A28" s="5">
        <f t="shared" si="2"/>
        <v>41174</v>
      </c>
      <c r="B28" s="9"/>
      <c r="C28" s="9"/>
      <c r="D28" s="20"/>
      <c r="E28" s="9"/>
      <c r="F28" s="9"/>
      <c r="G28" s="9"/>
      <c r="H28" s="9"/>
      <c r="I28" s="9"/>
      <c r="J28" s="9"/>
      <c r="K28" s="9"/>
      <c r="L28" s="9"/>
      <c r="M28" s="124"/>
    </row>
    <row r="29" spans="1:14">
      <c r="A29" s="5">
        <f t="shared" si="2"/>
        <v>41175</v>
      </c>
      <c r="B29" s="21"/>
      <c r="C29" s="21"/>
      <c r="D29" s="22"/>
      <c r="E29" s="21"/>
      <c r="F29" s="21"/>
      <c r="G29" s="21"/>
      <c r="H29" s="21"/>
      <c r="I29" s="21"/>
      <c r="J29" s="21"/>
      <c r="K29" s="21"/>
      <c r="L29" s="21"/>
      <c r="M29" s="125"/>
    </row>
    <row r="30" spans="1:14">
      <c r="A30" s="6" t="s">
        <v>8</v>
      </c>
      <c r="B30" s="17"/>
      <c r="C30" s="17"/>
      <c r="D30" s="18"/>
      <c r="E30" s="17"/>
      <c r="F30" s="17"/>
      <c r="G30" s="17"/>
      <c r="H30" s="17"/>
      <c r="I30" s="17"/>
      <c r="J30" s="17"/>
      <c r="K30" s="17"/>
      <c r="L30" s="17"/>
      <c r="M30" s="17"/>
    </row>
    <row r="31" spans="1:14">
      <c r="A31" s="5">
        <f>IF(A29="","",IF(MONTH(A29+1)&lt;&gt;MONTH(A29),"",A29+1))</f>
        <v>41176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123" t="str">
        <f>"Semaine "&amp;INT(MOD(INT(($A35-2)/7)+0.6,52+5/28))+1</f>
        <v>Semaine 39</v>
      </c>
    </row>
    <row r="32" spans="1:14">
      <c r="A32" s="5">
        <f t="shared" ref="A32:A37" si="3">IF(A31="","",IF(MONTH(A31+1)&lt;&gt;MONTH(A31),"",A31+1))</f>
        <v>41177</v>
      </c>
      <c r="B32" s="9"/>
      <c r="C32" s="9"/>
      <c r="D32" s="20"/>
      <c r="E32" s="9"/>
      <c r="F32" s="9"/>
      <c r="G32" s="9"/>
      <c r="H32" s="9"/>
      <c r="I32" s="9"/>
      <c r="J32" s="9"/>
      <c r="K32" s="9"/>
      <c r="L32" s="9"/>
      <c r="M32" s="124"/>
    </row>
    <row r="33" spans="1:14">
      <c r="A33" s="5">
        <f t="shared" si="3"/>
        <v>41178</v>
      </c>
      <c r="B33" s="9"/>
      <c r="C33" s="9"/>
      <c r="D33" s="20"/>
      <c r="E33" s="9"/>
      <c r="F33" s="9"/>
      <c r="G33" s="9"/>
      <c r="H33" s="9"/>
      <c r="I33" s="9"/>
      <c r="J33" s="9"/>
      <c r="K33" s="9"/>
      <c r="L33" s="9"/>
      <c r="M33" s="124"/>
    </row>
    <row r="34" spans="1:14">
      <c r="A34" s="5">
        <f t="shared" si="3"/>
        <v>41179</v>
      </c>
      <c r="B34" s="9"/>
      <c r="C34" s="9"/>
      <c r="D34" s="20"/>
      <c r="E34" s="9"/>
      <c r="F34" s="9"/>
      <c r="G34" s="9"/>
      <c r="H34" s="9"/>
      <c r="I34" s="9"/>
      <c r="J34" s="9"/>
      <c r="K34" s="9"/>
      <c r="L34" s="9"/>
      <c r="M34" s="124"/>
    </row>
    <row r="35" spans="1:14">
      <c r="A35" s="5">
        <f t="shared" si="3"/>
        <v>41180</v>
      </c>
      <c r="B35" s="9"/>
      <c r="C35" s="9"/>
      <c r="D35" s="20"/>
      <c r="E35" s="9"/>
      <c r="F35" s="9"/>
      <c r="G35" s="9"/>
      <c r="H35" s="9"/>
      <c r="I35" s="9"/>
      <c r="J35" s="9"/>
      <c r="K35" s="9"/>
      <c r="L35" s="9"/>
      <c r="M35" s="124"/>
    </row>
    <row r="36" spans="1:14">
      <c r="A36" s="5">
        <f t="shared" si="3"/>
        <v>41181</v>
      </c>
      <c r="B36" s="9"/>
      <c r="C36" s="9"/>
      <c r="D36" s="20"/>
      <c r="E36" s="9"/>
      <c r="F36" s="9"/>
      <c r="G36" s="9"/>
      <c r="H36" s="9"/>
      <c r="I36" s="9"/>
      <c r="J36" s="9"/>
      <c r="K36" s="9"/>
      <c r="L36" s="9"/>
      <c r="M36" s="124"/>
    </row>
    <row r="37" spans="1:14">
      <c r="A37" s="5">
        <f t="shared" si="3"/>
        <v>41182</v>
      </c>
      <c r="B37" s="21"/>
      <c r="C37" s="21"/>
      <c r="D37" s="22"/>
      <c r="E37" s="21"/>
      <c r="F37" s="21"/>
      <c r="G37" s="21"/>
      <c r="H37" s="21"/>
      <c r="I37" s="21"/>
      <c r="J37" s="21"/>
      <c r="K37" s="21"/>
      <c r="L37" s="21"/>
      <c r="M37" s="125"/>
    </row>
    <row r="38" spans="1:14">
      <c r="A38" s="6" t="s">
        <v>8</v>
      </c>
      <c r="B38" s="17"/>
      <c r="C38" s="17"/>
      <c r="D38" s="18"/>
      <c r="E38" s="17"/>
      <c r="F38" s="17"/>
      <c r="G38" s="17"/>
      <c r="H38" s="17"/>
      <c r="I38" s="17"/>
      <c r="J38" s="17"/>
      <c r="K38" s="17"/>
      <c r="L38" s="17"/>
      <c r="M38" s="17"/>
    </row>
    <row r="41" spans="1:14">
      <c r="A41" s="6" t="s">
        <v>11</v>
      </c>
      <c r="B41" s="17"/>
      <c r="C41" s="17"/>
      <c r="D41" s="18"/>
      <c r="E41" s="17"/>
      <c r="F41" s="17"/>
      <c r="G41" s="17"/>
      <c r="H41" s="17"/>
      <c r="I41" s="17"/>
      <c r="J41" s="17"/>
      <c r="K41" s="17"/>
      <c r="L41" s="17"/>
      <c r="M41" s="42"/>
    </row>
    <row r="44" spans="1:14" ht="30">
      <c r="A44" s="23" t="s">
        <v>15</v>
      </c>
      <c r="B44" s="24" t="s">
        <v>24</v>
      </c>
      <c r="C44" s="24" t="s">
        <v>21</v>
      </c>
      <c r="E44" s="25" t="s">
        <v>19</v>
      </c>
      <c r="F44" s="25" t="s">
        <v>20</v>
      </c>
      <c r="G44" s="25" t="s">
        <v>14</v>
      </c>
      <c r="I44" s="25" t="s">
        <v>22</v>
      </c>
      <c r="J44" s="25" t="s">
        <v>23</v>
      </c>
      <c r="L44" s="25" t="s">
        <v>25</v>
      </c>
      <c r="M44" s="25"/>
      <c r="N44" s="25" t="s">
        <v>26</v>
      </c>
    </row>
    <row r="45" spans="1:14">
      <c r="B45" s="15">
        <v>53</v>
      </c>
      <c r="C45" s="16">
        <v>2.75</v>
      </c>
      <c r="E45" s="9"/>
      <c r="F45" s="9"/>
      <c r="G45" s="9"/>
      <c r="I45" s="9"/>
      <c r="J45" s="9"/>
      <c r="L45" s="9"/>
      <c r="M45" s="9"/>
      <c r="N45" s="9"/>
    </row>
  </sheetData>
  <mergeCells count="15">
    <mergeCell ref="M31:M37"/>
    <mergeCell ref="M7:M13"/>
    <mergeCell ref="M15:M21"/>
    <mergeCell ref="M23:M29"/>
    <mergeCell ref="K1:K2"/>
    <mergeCell ref="L1:L2"/>
    <mergeCell ref="N1:N2"/>
    <mergeCell ref="B3:N4"/>
    <mergeCell ref="M1:M2"/>
    <mergeCell ref="B1:C1"/>
    <mergeCell ref="D1:E1"/>
    <mergeCell ref="F1:G1"/>
    <mergeCell ref="H1:H2"/>
    <mergeCell ref="I1:I2"/>
    <mergeCell ref="J1:J2"/>
  </mergeCells>
  <conditionalFormatting sqref="A5:A38 A41">
    <cfRule type="expression" dxfId="23" priority="7" stopIfTrue="1">
      <formula>AND(COUNTIF(Fériés,$A5),$A5&lt;&gt;"")</formula>
    </cfRule>
    <cfRule type="expression" dxfId="22" priority="8" stopIfTrue="1">
      <formula>WEEKDAY($A5,3)&gt;5</formula>
    </cfRule>
  </conditionalFormatting>
  <conditionalFormatting sqref="A5:A38 A41">
    <cfRule type="expression" dxfId="21" priority="5" stopIfTrue="1">
      <formula>AND(COUNTIF(_05h_13h,$A5),$A5&lt;&gt;"")</formula>
    </cfRule>
    <cfRule type="expression" dxfId="20" priority="6" stopIfTrue="1">
      <formula>WEEKDAY($A5,3)&gt;5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N46"/>
  <sheetViews>
    <sheetView topLeftCell="A25" workbookViewId="0">
      <selection activeCell="M29" sqref="M29:M35"/>
    </sheetView>
  </sheetViews>
  <sheetFormatPr baseColWidth="10" defaultRowHeight="15"/>
  <cols>
    <col min="1" max="1" width="23.28515625" customWidth="1"/>
    <col min="8" max="8" width="10.42578125" customWidth="1"/>
    <col min="9" max="9" width="10.140625" customWidth="1"/>
    <col min="10" max="10" width="8.7109375" customWidth="1"/>
    <col min="12" max="13" width="10" customWidth="1"/>
  </cols>
  <sheetData>
    <row r="1" spans="1:14" ht="30.75" customHeight="1" thickBot="1">
      <c r="A1" s="10" t="s">
        <v>2</v>
      </c>
      <c r="B1" s="119" t="s">
        <v>0</v>
      </c>
      <c r="C1" s="119"/>
      <c r="D1" s="119" t="s">
        <v>1</v>
      </c>
      <c r="E1" s="119"/>
      <c r="F1" s="119" t="s">
        <v>38</v>
      </c>
      <c r="G1" s="120"/>
      <c r="H1" s="121" t="s">
        <v>12</v>
      </c>
      <c r="I1" s="121" t="s">
        <v>13</v>
      </c>
      <c r="J1" s="108" t="s">
        <v>18</v>
      </c>
      <c r="K1" s="108" t="s">
        <v>17</v>
      </c>
      <c r="L1" s="108" t="s">
        <v>16</v>
      </c>
      <c r="M1" s="108" t="s">
        <v>47</v>
      </c>
      <c r="N1" s="110" t="s">
        <v>0</v>
      </c>
    </row>
    <row r="2" spans="1:14" ht="15.75" thickBot="1">
      <c r="A2" s="13" t="s">
        <v>9</v>
      </c>
      <c r="B2" s="13" t="s">
        <v>3</v>
      </c>
      <c r="C2" s="13" t="s">
        <v>4</v>
      </c>
      <c r="D2" s="13" t="s">
        <v>5</v>
      </c>
      <c r="E2" s="13" t="s">
        <v>6</v>
      </c>
      <c r="F2" s="13" t="s">
        <v>39</v>
      </c>
      <c r="G2" s="14" t="s">
        <v>40</v>
      </c>
      <c r="H2" s="122"/>
      <c r="I2" s="122"/>
      <c r="J2" s="109"/>
      <c r="K2" s="109"/>
      <c r="L2" s="109"/>
      <c r="M2" s="118"/>
      <c r="N2" s="111"/>
    </row>
    <row r="3" spans="1:14" ht="15.75" thickBot="1">
      <c r="A3" s="7" t="s">
        <v>43</v>
      </c>
      <c r="B3" s="112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4"/>
    </row>
    <row r="4" spans="1:14">
      <c r="A4" s="8">
        <v>2012</v>
      </c>
      <c r="B4" s="115"/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7"/>
    </row>
    <row r="5" spans="1:14">
      <c r="A5" s="32">
        <f>DATE(A4,MONTH(1&amp;A3),1)</f>
        <v>41183</v>
      </c>
      <c r="B5" s="9"/>
      <c r="C5" s="9"/>
      <c r="D5" s="20"/>
      <c r="E5" s="9"/>
      <c r="F5" s="9"/>
      <c r="G5" s="9"/>
      <c r="H5" s="9"/>
      <c r="I5" s="9"/>
      <c r="J5" s="9"/>
      <c r="K5" s="9"/>
      <c r="L5" s="9"/>
      <c r="M5" s="123" t="str">
        <f>"Semaine "&amp;INT(MOD(INT(($A9-2)/7)+0.6,52+5/28))+1</f>
        <v>Semaine 40</v>
      </c>
      <c r="N5" s="28" t="s">
        <v>27</v>
      </c>
    </row>
    <row r="6" spans="1:14">
      <c r="A6" s="32">
        <f t="shared" ref="A6:A11" si="0">IF(A5="","",IF(MONTH(A5+1)&lt;&gt;MONTH(A5),"",A5+1))</f>
        <v>41184</v>
      </c>
      <c r="B6" s="9"/>
      <c r="C6" s="9"/>
      <c r="D6" s="20"/>
      <c r="E6" s="9"/>
      <c r="F6" s="9"/>
      <c r="G6" s="9"/>
      <c r="H6" s="9"/>
      <c r="I6" s="9"/>
      <c r="J6" s="9"/>
      <c r="K6" s="9"/>
      <c r="L6" s="9"/>
      <c r="M6" s="124"/>
      <c r="N6" s="28" t="s">
        <v>28</v>
      </c>
    </row>
    <row r="7" spans="1:14">
      <c r="A7" s="32">
        <f t="shared" si="0"/>
        <v>41185</v>
      </c>
      <c r="B7" s="26"/>
      <c r="C7" s="26"/>
      <c r="D7" s="27"/>
      <c r="E7" s="26"/>
      <c r="F7" s="26"/>
      <c r="G7" s="26"/>
      <c r="H7" s="26"/>
      <c r="I7" s="26"/>
      <c r="J7" s="26"/>
      <c r="K7" s="26"/>
      <c r="L7" s="26"/>
      <c r="M7" s="124"/>
      <c r="N7" s="28" t="s">
        <v>29</v>
      </c>
    </row>
    <row r="8" spans="1:14">
      <c r="A8" s="32">
        <f t="shared" si="0"/>
        <v>41186</v>
      </c>
      <c r="B8" s="9"/>
      <c r="C8" s="9"/>
      <c r="D8" s="20"/>
      <c r="E8" s="9"/>
      <c r="F8" s="9"/>
      <c r="G8" s="9"/>
      <c r="H8" s="9"/>
      <c r="I8" s="9"/>
      <c r="J8" s="9"/>
      <c r="K8" s="9"/>
      <c r="L8" s="9"/>
      <c r="M8" s="124"/>
      <c r="N8" s="28" t="s">
        <v>30</v>
      </c>
    </row>
    <row r="9" spans="1:14">
      <c r="A9" s="32">
        <f t="shared" si="0"/>
        <v>41187</v>
      </c>
      <c r="B9" s="9"/>
      <c r="C9" s="9"/>
      <c r="D9" s="20"/>
      <c r="E9" s="9"/>
      <c r="F9" s="9"/>
      <c r="G9" s="9"/>
      <c r="H9" s="9"/>
      <c r="I9" s="9"/>
      <c r="J9" s="9"/>
      <c r="K9" s="9"/>
      <c r="L9" s="9"/>
      <c r="M9" s="124"/>
      <c r="N9" s="28" t="s">
        <v>31</v>
      </c>
    </row>
    <row r="10" spans="1:14">
      <c r="A10" s="32">
        <f t="shared" si="0"/>
        <v>41188</v>
      </c>
      <c r="B10" s="9"/>
      <c r="C10" s="9"/>
      <c r="D10" s="20"/>
      <c r="E10" s="9"/>
      <c r="F10" s="9"/>
      <c r="G10" s="9"/>
      <c r="H10" s="9"/>
      <c r="I10" s="9"/>
      <c r="J10" s="9"/>
      <c r="K10" s="9"/>
      <c r="L10" s="9"/>
      <c r="M10" s="124"/>
      <c r="N10" s="28" t="s">
        <v>32</v>
      </c>
    </row>
    <row r="11" spans="1:14">
      <c r="A11" s="32">
        <f t="shared" si="0"/>
        <v>41189</v>
      </c>
      <c r="B11" s="21"/>
      <c r="C11" s="21"/>
      <c r="D11" s="30"/>
      <c r="E11" s="21"/>
      <c r="F11" s="21"/>
      <c r="G11" s="21"/>
      <c r="H11" s="21"/>
      <c r="I11" s="21"/>
      <c r="J11" s="21"/>
      <c r="K11" s="21"/>
      <c r="L11" s="21"/>
      <c r="M11" s="125"/>
      <c r="N11" s="28" t="s">
        <v>33</v>
      </c>
    </row>
    <row r="12" spans="1:14">
      <c r="A12" s="33" t="s">
        <v>8</v>
      </c>
      <c r="B12" s="17"/>
      <c r="C12" s="17"/>
      <c r="D12" s="18"/>
      <c r="E12" s="17"/>
      <c r="F12" s="17"/>
      <c r="G12" s="17"/>
      <c r="H12" s="17"/>
      <c r="I12" s="17"/>
      <c r="J12" s="17"/>
      <c r="K12" s="17"/>
      <c r="L12" s="17"/>
      <c r="M12" s="47"/>
      <c r="N12" s="28" t="s">
        <v>34</v>
      </c>
    </row>
    <row r="13" spans="1:14">
      <c r="A13" s="32">
        <f>IF(A11="","",IF(MONTH(A11+1)&lt;&gt;MONTH(A11),"",A11+1))</f>
        <v>41190</v>
      </c>
      <c r="B13" s="9"/>
      <c r="C13" s="9"/>
      <c r="D13" s="20"/>
      <c r="E13" s="9"/>
      <c r="F13" s="9"/>
      <c r="G13" s="9"/>
      <c r="H13" s="9"/>
      <c r="I13" s="9"/>
      <c r="J13" s="9"/>
      <c r="K13" s="9"/>
      <c r="L13" s="9"/>
      <c r="M13" s="123" t="str">
        <f>"Semaine "&amp;INT(MOD(INT(($A17-2)/7)+0.6,52+5/28))+1</f>
        <v>Semaine 41</v>
      </c>
      <c r="N13" s="28" t="s">
        <v>35</v>
      </c>
    </row>
    <row r="14" spans="1:14">
      <c r="A14" s="34">
        <f t="shared" ref="A14:A15" si="1">IF(A13="","",IF(MONTH(A13+1)&lt;&gt;MONTH(A13),"",A13+1))</f>
        <v>41191</v>
      </c>
      <c r="B14" s="9"/>
      <c r="C14" s="9"/>
      <c r="D14" s="20"/>
      <c r="E14" s="9"/>
      <c r="F14" s="9"/>
      <c r="G14" s="9"/>
      <c r="H14" s="9"/>
      <c r="I14" s="9"/>
      <c r="J14" s="9"/>
      <c r="K14" s="9"/>
      <c r="L14" s="9"/>
      <c r="M14" s="124"/>
      <c r="N14" s="29" t="s">
        <v>20</v>
      </c>
    </row>
    <row r="15" spans="1:14">
      <c r="A15" s="34">
        <f t="shared" si="1"/>
        <v>41192</v>
      </c>
      <c r="B15" s="26"/>
      <c r="C15" s="26"/>
      <c r="D15" s="27"/>
      <c r="E15" s="26"/>
      <c r="F15" s="26"/>
      <c r="G15" s="26"/>
      <c r="H15" s="26"/>
      <c r="I15" s="26"/>
      <c r="J15" s="26"/>
      <c r="K15" s="26"/>
      <c r="L15" s="26"/>
      <c r="M15" s="124"/>
      <c r="N15" s="29" t="s">
        <v>14</v>
      </c>
    </row>
    <row r="16" spans="1:14">
      <c r="A16" s="34">
        <f>IF(A15="","",IF(MONTH(A15+1)&lt;&gt;MONTH(A15),"",A15+1))</f>
        <v>41193</v>
      </c>
      <c r="B16" s="9"/>
      <c r="C16" s="9"/>
      <c r="D16" s="20"/>
      <c r="E16" s="9"/>
      <c r="F16" s="9"/>
      <c r="G16" s="9"/>
      <c r="H16" s="9"/>
      <c r="I16" s="9"/>
      <c r="J16" s="9"/>
      <c r="K16" s="9"/>
      <c r="L16" s="9"/>
      <c r="M16" s="124"/>
      <c r="N16" s="29" t="s">
        <v>36</v>
      </c>
    </row>
    <row r="17" spans="1:14">
      <c r="A17" s="34">
        <f>IF(A16="","",IF(MONTH(A16+1)&lt;&gt;MONTH(A16),"",A16+1))</f>
        <v>41194</v>
      </c>
      <c r="B17" s="9"/>
      <c r="C17" s="9"/>
      <c r="D17" s="20"/>
      <c r="E17" s="9"/>
      <c r="F17" s="9"/>
      <c r="G17" s="9"/>
      <c r="H17" s="9"/>
      <c r="I17" s="9"/>
      <c r="J17" s="9"/>
      <c r="K17" s="9"/>
      <c r="L17" s="9"/>
      <c r="M17" s="124"/>
      <c r="N17" s="29" t="s">
        <v>37</v>
      </c>
    </row>
    <row r="18" spans="1:14">
      <c r="A18" s="34">
        <f>IF(A17="","",IF(MONTH(A17+1)&lt;&gt;MONTH(A17),"",A17+1))</f>
        <v>41195</v>
      </c>
      <c r="B18" s="9"/>
      <c r="C18" s="9"/>
      <c r="D18" s="20"/>
      <c r="E18" s="9"/>
      <c r="F18" s="9"/>
      <c r="G18" s="9"/>
      <c r="H18" s="9"/>
      <c r="I18" s="9"/>
      <c r="J18" s="9"/>
      <c r="K18" s="9"/>
      <c r="L18" s="9"/>
      <c r="M18" s="124"/>
      <c r="N18" s="29"/>
    </row>
    <row r="19" spans="1:14">
      <c r="A19" s="34">
        <f>IF(A18="","",IF(MONTH(A18+1)&lt;&gt;MONTH(A18),"",A18+1))</f>
        <v>41196</v>
      </c>
      <c r="B19" s="21"/>
      <c r="C19" s="21"/>
      <c r="D19" s="30"/>
      <c r="E19" s="21"/>
      <c r="F19" s="36"/>
      <c r="G19" s="21"/>
      <c r="H19" s="21"/>
      <c r="I19" s="21"/>
      <c r="J19" s="21"/>
      <c r="K19" s="21"/>
      <c r="L19" s="21"/>
      <c r="M19" s="125"/>
      <c r="N19" s="29"/>
    </row>
    <row r="20" spans="1:14">
      <c r="A20" s="35" t="s">
        <v>8</v>
      </c>
      <c r="B20" s="17"/>
      <c r="C20" s="17"/>
      <c r="D20" s="18"/>
      <c r="E20" s="17"/>
      <c r="F20" s="17"/>
      <c r="G20" s="17"/>
      <c r="H20" s="17"/>
      <c r="I20" s="17"/>
      <c r="J20" s="17"/>
      <c r="K20" s="17"/>
      <c r="L20" s="17"/>
      <c r="M20" s="47"/>
      <c r="N20" s="29"/>
    </row>
    <row r="21" spans="1:14">
      <c r="A21" s="34">
        <f>IF(A19="","",IF(MONTH(A19+1)&lt;&gt;MONTH(A19),"",A19+1))</f>
        <v>41197</v>
      </c>
      <c r="B21" s="9"/>
      <c r="C21" s="9"/>
      <c r="D21" s="20"/>
      <c r="E21" s="9"/>
      <c r="F21" s="9"/>
      <c r="G21" s="9"/>
      <c r="H21" s="9"/>
      <c r="I21" s="9"/>
      <c r="J21" s="9"/>
      <c r="K21" s="9"/>
      <c r="L21" s="9"/>
      <c r="M21" s="123" t="str">
        <f>"Semaine "&amp;INT(MOD(INT(($A25-2)/7)+0.6,52+5/28))+1</f>
        <v>Semaine 42</v>
      </c>
      <c r="N21" s="29"/>
    </row>
    <row r="22" spans="1:14">
      <c r="A22" s="34">
        <f t="shared" ref="A22:A23" si="2">IF(A21="","",IF(MONTH(A21+1)&lt;&gt;MONTH(A21),"",A21+1))</f>
        <v>41198</v>
      </c>
      <c r="B22" s="9"/>
      <c r="C22" s="9"/>
      <c r="D22" s="20"/>
      <c r="E22" s="9"/>
      <c r="F22" s="9"/>
      <c r="G22" s="9"/>
      <c r="H22" s="9"/>
      <c r="I22" s="9"/>
      <c r="J22" s="9"/>
      <c r="K22" s="9"/>
      <c r="L22" s="9"/>
      <c r="M22" s="124"/>
      <c r="N22" s="29"/>
    </row>
    <row r="23" spans="1:14">
      <c r="A23" s="34">
        <f t="shared" si="2"/>
        <v>41199</v>
      </c>
      <c r="B23" s="26"/>
      <c r="C23" s="26"/>
      <c r="D23" s="27"/>
      <c r="E23" s="26"/>
      <c r="F23" s="26"/>
      <c r="G23" s="26"/>
      <c r="H23" s="26"/>
      <c r="I23" s="26"/>
      <c r="J23" s="26"/>
      <c r="K23" s="26"/>
      <c r="L23" s="48"/>
      <c r="M23" s="124"/>
    </row>
    <row r="24" spans="1:14">
      <c r="A24" s="34">
        <f>IF(A23="","",IF(MONTH(A23+1)&lt;&gt;MONTH(A23),"",A23+1))</f>
        <v>41200</v>
      </c>
      <c r="B24" s="9"/>
      <c r="C24" s="9"/>
      <c r="D24" s="20"/>
      <c r="E24" s="9"/>
      <c r="F24" s="9"/>
      <c r="G24" s="9"/>
      <c r="H24" s="9"/>
      <c r="I24" s="9"/>
      <c r="J24" s="9"/>
      <c r="K24" s="9"/>
      <c r="L24" s="45"/>
      <c r="M24" s="124"/>
    </row>
    <row r="25" spans="1:14">
      <c r="A25" s="34">
        <f>IF(A24="","",IF(MONTH(A24+1)&lt;&gt;MONTH(A24),"",A24+1))</f>
        <v>41201</v>
      </c>
      <c r="B25" s="9"/>
      <c r="C25" s="9"/>
      <c r="D25" s="20"/>
      <c r="E25" s="9"/>
      <c r="F25" s="9"/>
      <c r="G25" s="9"/>
      <c r="H25" s="9"/>
      <c r="I25" s="9"/>
      <c r="J25" s="9"/>
      <c r="K25" s="9"/>
      <c r="L25" s="45"/>
      <c r="M25" s="124"/>
    </row>
    <row r="26" spans="1:14">
      <c r="A26" s="34">
        <f>IF(A25="","",IF(MONTH(A25+1)&lt;&gt;MONTH(A25),"",A25+1))</f>
        <v>41202</v>
      </c>
      <c r="B26" s="9"/>
      <c r="C26" s="9"/>
      <c r="D26" s="20"/>
      <c r="E26" s="9"/>
      <c r="F26" s="9"/>
      <c r="G26" s="9"/>
      <c r="H26" s="9"/>
      <c r="I26" s="9"/>
      <c r="J26" s="9"/>
      <c r="K26" s="9"/>
      <c r="L26" s="45"/>
      <c r="M26" s="124"/>
    </row>
    <row r="27" spans="1:14">
      <c r="A27" s="34">
        <f>IF(A26="","",IF(MONTH(A26+1)&lt;&gt;MONTH(A26),"",A26+1))</f>
        <v>41203</v>
      </c>
      <c r="B27" s="21"/>
      <c r="C27" s="21"/>
      <c r="D27" s="30"/>
      <c r="E27" s="21"/>
      <c r="F27" s="21"/>
      <c r="G27" s="21"/>
      <c r="H27" s="21"/>
      <c r="I27" s="21"/>
      <c r="J27" s="21"/>
      <c r="K27" s="21"/>
      <c r="L27" s="43"/>
      <c r="M27" s="125"/>
    </row>
    <row r="28" spans="1:14">
      <c r="A28" s="35" t="s">
        <v>8</v>
      </c>
      <c r="B28" s="17"/>
      <c r="C28" s="17"/>
      <c r="D28" s="18"/>
      <c r="E28" s="17"/>
      <c r="F28" s="17"/>
      <c r="G28" s="17"/>
      <c r="H28" s="17"/>
      <c r="I28" s="17"/>
      <c r="J28" s="17"/>
      <c r="K28" s="17"/>
      <c r="L28" s="44"/>
      <c r="M28" s="17"/>
    </row>
    <row r="29" spans="1:14">
      <c r="A29" s="34">
        <f>IF(A27="","",IF(MONTH(A27+1)&lt;&gt;MONTH(A27),"",A27+1))</f>
        <v>41204</v>
      </c>
      <c r="B29" s="9"/>
      <c r="C29" s="9"/>
      <c r="D29" s="20"/>
      <c r="E29" s="9"/>
      <c r="F29" s="9"/>
      <c r="G29" s="9"/>
      <c r="H29" s="9"/>
      <c r="I29" s="9"/>
      <c r="J29" s="9"/>
      <c r="K29" s="9"/>
      <c r="L29" s="45"/>
      <c r="M29" s="123" t="str">
        <f>"Semaine "&amp;INT(MOD(INT(($A33-2)/7)+0.6,52+5/28))+1</f>
        <v>Semaine 43</v>
      </c>
    </row>
    <row r="30" spans="1:14">
      <c r="A30" s="34">
        <f t="shared" ref="A30:A31" si="3">IF(A29="","",IF(MONTH(A29+1)&lt;&gt;MONTH(A29),"",A29+1))</f>
        <v>41205</v>
      </c>
      <c r="B30" s="9"/>
      <c r="C30" s="9"/>
      <c r="D30" s="20"/>
      <c r="E30" s="9"/>
      <c r="F30" s="9"/>
      <c r="G30" s="9"/>
      <c r="H30" s="9"/>
      <c r="I30" s="9"/>
      <c r="J30" s="9"/>
      <c r="K30" s="9"/>
      <c r="L30" s="45"/>
      <c r="M30" s="124"/>
    </row>
    <row r="31" spans="1:14">
      <c r="A31" s="34">
        <f t="shared" si="3"/>
        <v>41206</v>
      </c>
      <c r="B31" s="26"/>
      <c r="C31" s="26"/>
      <c r="D31" s="27"/>
      <c r="E31" s="26"/>
      <c r="F31" s="26"/>
      <c r="G31" s="26"/>
      <c r="H31" s="26"/>
      <c r="I31" s="26"/>
      <c r="J31" s="26"/>
      <c r="K31" s="26"/>
      <c r="L31" s="48"/>
      <c r="M31" s="124"/>
    </row>
    <row r="32" spans="1:14">
      <c r="A32" s="34">
        <f>IF(A31="","",IF(MONTH(A31+1)&lt;&gt;MONTH(A31),"",A31+1))</f>
        <v>41207</v>
      </c>
      <c r="B32" s="9"/>
      <c r="C32" s="9"/>
      <c r="D32" s="20"/>
      <c r="E32" s="9"/>
      <c r="F32" s="9"/>
      <c r="G32" s="9"/>
      <c r="H32" s="9"/>
      <c r="I32" s="9"/>
      <c r="J32" s="9"/>
      <c r="K32" s="9"/>
      <c r="L32" s="45"/>
      <c r="M32" s="124"/>
    </row>
    <row r="33" spans="1:14">
      <c r="A33" s="34">
        <f>IF(A32="","",IF(MONTH(A32+1)&lt;&gt;MONTH(A32),"",A32+1))</f>
        <v>41208</v>
      </c>
      <c r="B33" s="9"/>
      <c r="C33" s="9"/>
      <c r="D33" s="20"/>
      <c r="E33" s="9"/>
      <c r="F33" s="9"/>
      <c r="G33" s="9"/>
      <c r="H33" s="9"/>
      <c r="I33" s="9"/>
      <c r="J33" s="9"/>
      <c r="K33" s="9"/>
      <c r="L33" s="45"/>
      <c r="M33" s="124"/>
    </row>
    <row r="34" spans="1:14">
      <c r="A34" s="34">
        <f>IF(A33="","",IF(MONTH(A33+1)&lt;&gt;MONTH(A33),"",A33+1))</f>
        <v>41209</v>
      </c>
      <c r="B34" s="9"/>
      <c r="C34" s="9"/>
      <c r="D34" s="20"/>
      <c r="E34" s="9"/>
      <c r="F34" s="9"/>
      <c r="G34" s="9"/>
      <c r="H34" s="9"/>
      <c r="I34" s="9"/>
      <c r="J34" s="9"/>
      <c r="K34" s="9"/>
      <c r="L34" s="45"/>
      <c r="M34" s="124"/>
    </row>
    <row r="35" spans="1:14">
      <c r="A35" s="34">
        <f>IF(A34="","",IF(MONTH(A34+1)&lt;&gt;MONTH(A34),"",A34+1))</f>
        <v>41210</v>
      </c>
      <c r="B35" s="21"/>
      <c r="C35" s="21"/>
      <c r="D35" s="30"/>
      <c r="E35" s="21"/>
      <c r="F35" s="21"/>
      <c r="G35" s="21"/>
      <c r="H35" s="21"/>
      <c r="I35" s="21"/>
      <c r="J35" s="21"/>
      <c r="K35" s="21"/>
      <c r="L35" s="43"/>
      <c r="M35" s="125"/>
    </row>
    <row r="36" spans="1:14">
      <c r="A36" s="35" t="s">
        <v>8</v>
      </c>
      <c r="B36" s="17"/>
      <c r="C36" s="17"/>
      <c r="D36" s="18"/>
      <c r="E36" s="17"/>
      <c r="F36" s="17"/>
      <c r="G36" s="17"/>
      <c r="H36" s="17"/>
      <c r="I36" s="17"/>
      <c r="J36" s="17"/>
      <c r="K36" s="17"/>
      <c r="L36" s="44"/>
      <c r="M36" s="17"/>
    </row>
    <row r="37" spans="1:14" ht="15" customHeight="1">
      <c r="A37" s="34">
        <f>IF(A35="","",IF(MONTH(A35+1)&lt;&gt;MONTH(A35),"",A35+1))</f>
        <v>41211</v>
      </c>
      <c r="B37" s="9"/>
      <c r="C37" s="9"/>
      <c r="D37" s="20"/>
      <c r="E37" s="9"/>
      <c r="F37" s="9"/>
      <c r="G37" s="9"/>
      <c r="H37" s="9"/>
      <c r="I37" s="9"/>
      <c r="J37" s="9"/>
      <c r="K37" s="9"/>
      <c r="L37" s="45"/>
      <c r="M37" s="131" t="str">
        <f>"Semaine "&amp;INT(MOD(INT(($A39-2)/7)+0.6,52+5/28))+1</f>
        <v>Semaine 44</v>
      </c>
    </row>
    <row r="38" spans="1:14">
      <c r="A38" s="34">
        <f>IF(A37="","",IF(MONTH(A37+1)&lt;&gt;MONTH(A37),"",A37+1))</f>
        <v>41212</v>
      </c>
      <c r="B38" s="9"/>
      <c r="C38" s="9"/>
      <c r="D38" s="20"/>
      <c r="E38" s="9"/>
      <c r="F38" s="9"/>
      <c r="G38" s="9"/>
      <c r="H38" s="9"/>
      <c r="I38" s="9"/>
      <c r="J38" s="9"/>
      <c r="K38" s="9"/>
      <c r="L38" s="45"/>
      <c r="M38" s="132"/>
    </row>
    <row r="39" spans="1:14">
      <c r="A39" s="34">
        <f>IF(A38="","",IF(MONTH(A38+1)&lt;&gt;MONTH(A38),"",A38+1))</f>
        <v>41213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45"/>
      <c r="M39" s="133"/>
    </row>
    <row r="40" spans="1:14">
      <c r="A40" s="33" t="s">
        <v>8</v>
      </c>
      <c r="B40" s="17"/>
      <c r="C40" s="17"/>
      <c r="D40" s="18"/>
      <c r="E40" s="17"/>
      <c r="F40" s="17"/>
      <c r="G40" s="17"/>
      <c r="H40" s="17"/>
      <c r="I40" s="17"/>
      <c r="J40" s="17"/>
      <c r="K40" s="17"/>
      <c r="L40" s="44"/>
      <c r="M40" s="61"/>
    </row>
    <row r="41" spans="1:14">
      <c r="M41" s="62"/>
    </row>
    <row r="42" spans="1:14">
      <c r="A42" s="6" t="s">
        <v>11</v>
      </c>
      <c r="B42" s="17"/>
      <c r="C42" s="17"/>
      <c r="D42" s="18"/>
      <c r="E42" s="17"/>
      <c r="F42" s="17"/>
      <c r="G42" s="17"/>
      <c r="H42" s="17"/>
      <c r="I42" s="17"/>
      <c r="J42" s="17"/>
      <c r="K42" s="17"/>
      <c r="L42" s="44"/>
      <c r="M42" s="61"/>
    </row>
    <row r="43" spans="1:14">
      <c r="M43" s="63"/>
    </row>
    <row r="45" spans="1:14" ht="30">
      <c r="A45" s="23" t="s">
        <v>15</v>
      </c>
      <c r="B45" s="24" t="s">
        <v>24</v>
      </c>
      <c r="C45" s="24" t="s">
        <v>21</v>
      </c>
      <c r="E45" s="25" t="s">
        <v>19</v>
      </c>
      <c r="F45" s="25" t="s">
        <v>20</v>
      </c>
      <c r="G45" s="25" t="s">
        <v>14</v>
      </c>
      <c r="I45" s="25" t="s">
        <v>22</v>
      </c>
      <c r="J45" s="25" t="s">
        <v>23</v>
      </c>
      <c r="L45" s="25" t="s">
        <v>25</v>
      </c>
      <c r="M45" s="25"/>
      <c r="N45" s="25" t="s">
        <v>26</v>
      </c>
    </row>
    <row r="46" spans="1:14">
      <c r="B46" s="15">
        <v>53</v>
      </c>
      <c r="C46" s="16">
        <v>2.75</v>
      </c>
      <c r="E46" s="9"/>
      <c r="F46" s="9"/>
      <c r="G46" s="9"/>
      <c r="I46" s="9"/>
      <c r="J46" s="9"/>
      <c r="L46" s="9"/>
      <c r="M46" s="9"/>
      <c r="N46" s="9"/>
    </row>
  </sheetData>
  <mergeCells count="16">
    <mergeCell ref="M5:M11"/>
    <mergeCell ref="M13:M19"/>
    <mergeCell ref="M21:M27"/>
    <mergeCell ref="M29:M35"/>
    <mergeCell ref="M37:M39"/>
    <mergeCell ref="K1:K2"/>
    <mergeCell ref="L1:L2"/>
    <mergeCell ref="N1:N2"/>
    <mergeCell ref="B3:N4"/>
    <mergeCell ref="M1:M2"/>
    <mergeCell ref="B1:C1"/>
    <mergeCell ref="D1:E1"/>
    <mergeCell ref="F1:G1"/>
    <mergeCell ref="H1:H2"/>
    <mergeCell ref="I1:I2"/>
    <mergeCell ref="J1:J2"/>
  </mergeCells>
  <conditionalFormatting sqref="A5:A40 A42">
    <cfRule type="expression" dxfId="19" priority="7" stopIfTrue="1">
      <formula>AND(COUNTIF(Fériés,$A5),$A5&lt;&gt;"")</formula>
    </cfRule>
    <cfRule type="expression" dxfId="18" priority="8" stopIfTrue="1">
      <formula>WEEKDAY($A5,3)&gt;5</formula>
    </cfRule>
  </conditionalFormatting>
  <conditionalFormatting sqref="A5:A40 A42">
    <cfRule type="expression" dxfId="17" priority="5" stopIfTrue="1">
      <formula>AND(COUNTIF(_05h_13h,$A5),$A5&lt;&gt;"")</formula>
    </cfRule>
    <cfRule type="expression" dxfId="16" priority="6" stopIfTrue="1">
      <formula>WEEKDAY($A5,3)&gt;5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N45"/>
  <sheetViews>
    <sheetView topLeftCell="A13" workbookViewId="0">
      <selection activeCell="M34" sqref="M34:M38"/>
    </sheetView>
  </sheetViews>
  <sheetFormatPr baseColWidth="10" defaultRowHeight="15"/>
  <cols>
    <col min="1" max="1" width="25" bestFit="1" customWidth="1"/>
    <col min="8" max="8" width="10.42578125" customWidth="1"/>
    <col min="9" max="9" width="10.140625" customWidth="1"/>
    <col min="10" max="10" width="8.7109375" customWidth="1"/>
    <col min="12" max="13" width="10" customWidth="1"/>
  </cols>
  <sheetData>
    <row r="1" spans="1:14" ht="30.75" customHeight="1" thickBot="1">
      <c r="A1" s="10" t="s">
        <v>2</v>
      </c>
      <c r="B1" s="119" t="s">
        <v>0</v>
      </c>
      <c r="C1" s="119"/>
      <c r="D1" s="119" t="s">
        <v>1</v>
      </c>
      <c r="E1" s="119"/>
      <c r="F1" s="119" t="s">
        <v>38</v>
      </c>
      <c r="G1" s="120"/>
      <c r="H1" s="121" t="s">
        <v>12</v>
      </c>
      <c r="I1" s="121" t="s">
        <v>13</v>
      </c>
      <c r="J1" s="108" t="s">
        <v>18</v>
      </c>
      <c r="K1" s="108" t="s">
        <v>17</v>
      </c>
      <c r="L1" s="108" t="s">
        <v>16</v>
      </c>
      <c r="M1" s="108" t="s">
        <v>46</v>
      </c>
      <c r="N1" s="110" t="s">
        <v>0</v>
      </c>
    </row>
    <row r="2" spans="1:14" ht="15.75" thickBot="1">
      <c r="A2" s="13" t="s">
        <v>9</v>
      </c>
      <c r="B2" s="13" t="s">
        <v>3</v>
      </c>
      <c r="C2" s="13" t="s">
        <v>4</v>
      </c>
      <c r="D2" s="13" t="s">
        <v>5</v>
      </c>
      <c r="E2" s="13" t="s">
        <v>6</v>
      </c>
      <c r="F2" s="13" t="s">
        <v>39</v>
      </c>
      <c r="G2" s="14" t="s">
        <v>40</v>
      </c>
      <c r="H2" s="122"/>
      <c r="I2" s="122"/>
      <c r="J2" s="109"/>
      <c r="K2" s="109"/>
      <c r="L2" s="109"/>
      <c r="M2" s="118"/>
      <c r="N2" s="111"/>
    </row>
    <row r="3" spans="1:14" ht="15.75" thickBot="1">
      <c r="A3" s="7" t="s">
        <v>44</v>
      </c>
      <c r="B3" s="112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4"/>
    </row>
    <row r="4" spans="1:14">
      <c r="A4" s="8">
        <v>2012</v>
      </c>
      <c r="B4" s="115"/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7"/>
    </row>
    <row r="5" spans="1:14" ht="15" customHeight="1">
      <c r="A5" s="37">
        <f>DATE(A4,MONTH(1&amp;A3),1)</f>
        <v>41214</v>
      </c>
      <c r="B5" s="39"/>
      <c r="C5" s="39"/>
      <c r="D5" s="40"/>
      <c r="E5" s="39"/>
      <c r="F5" s="39"/>
      <c r="G5" s="39"/>
      <c r="H5" s="39"/>
      <c r="I5" s="39"/>
      <c r="J5" s="39"/>
      <c r="K5" s="39"/>
      <c r="L5" s="39"/>
      <c r="M5" s="134" t="str">
        <f>"Semaine "&amp;INT(MOD(INT(($A8-2)/7)+0.6,52+5/28))+1</f>
        <v>Semaine 44</v>
      </c>
      <c r="N5" s="9" t="s">
        <v>27</v>
      </c>
    </row>
    <row r="6" spans="1:14">
      <c r="A6" s="1">
        <f>IF(A5="","",IF(MONTH(A5+1)&lt;&gt;MONTH(A5),"",A5+1))</f>
        <v>41215</v>
      </c>
      <c r="B6" s="9"/>
      <c r="C6" s="9"/>
      <c r="D6" s="20"/>
      <c r="E6" s="9"/>
      <c r="F6" s="9"/>
      <c r="G6" s="9"/>
      <c r="H6" s="9"/>
      <c r="I6" s="9"/>
      <c r="J6" s="9"/>
      <c r="K6" s="9"/>
      <c r="L6" s="9"/>
      <c r="M6" s="135"/>
      <c r="N6" s="9" t="s">
        <v>28</v>
      </c>
    </row>
    <row r="7" spans="1:14">
      <c r="A7" s="31">
        <f>IF(A6="","",IF(MONTH(A6+1)&lt;&gt;MONTH(A6),"",A6+1))</f>
        <v>41216</v>
      </c>
      <c r="B7" s="26"/>
      <c r="C7" s="26"/>
      <c r="D7" s="27"/>
      <c r="E7" s="26"/>
      <c r="F7" s="26"/>
      <c r="G7" s="26"/>
      <c r="H7" s="26"/>
      <c r="I7" s="26"/>
      <c r="J7" s="26"/>
      <c r="K7" s="26"/>
      <c r="L7" s="26"/>
      <c r="M7" s="135"/>
      <c r="N7" s="9" t="s">
        <v>29</v>
      </c>
    </row>
    <row r="8" spans="1:14">
      <c r="A8" s="38">
        <f>IF(A7="","",IF(MONTH(A7+1)&lt;&gt;MONTH(A7),"",A7+1))</f>
        <v>41217</v>
      </c>
      <c r="B8" s="21"/>
      <c r="C8" s="21"/>
      <c r="D8" s="30"/>
      <c r="E8" s="21"/>
      <c r="F8" s="21"/>
      <c r="G8" s="21"/>
      <c r="H8" s="21"/>
      <c r="I8" s="21"/>
      <c r="J8" s="21"/>
      <c r="K8" s="21"/>
      <c r="L8" s="21"/>
      <c r="M8" s="135"/>
      <c r="N8" s="9" t="s">
        <v>30</v>
      </c>
    </row>
    <row r="9" spans="1:14">
      <c r="A9" s="3" t="s">
        <v>8</v>
      </c>
      <c r="B9" s="17"/>
      <c r="C9" s="17"/>
      <c r="D9" s="18"/>
      <c r="E9" s="17"/>
      <c r="F9" s="17"/>
      <c r="G9" s="17"/>
      <c r="H9" s="17"/>
      <c r="I9" s="17"/>
      <c r="J9" s="17"/>
      <c r="K9" s="17"/>
      <c r="L9" s="17"/>
      <c r="M9" s="61"/>
      <c r="N9" s="9" t="s">
        <v>31</v>
      </c>
    </row>
    <row r="10" spans="1:14" ht="15" customHeight="1">
      <c r="A10" s="1">
        <f>IF(A8="","",IF(MONTH(A8+1)&lt;&gt;MONTH(A8),"",A8+1))</f>
        <v>41218</v>
      </c>
      <c r="B10" s="9"/>
      <c r="C10" s="9"/>
      <c r="D10" s="20"/>
      <c r="E10" s="9"/>
      <c r="F10" s="9"/>
      <c r="G10" s="9"/>
      <c r="H10" s="9"/>
      <c r="I10" s="9"/>
      <c r="J10" s="9"/>
      <c r="K10" s="9"/>
      <c r="L10" s="9"/>
      <c r="M10" s="123" t="str">
        <f>"Semaine "&amp;INT(MOD(INT(($A16-2)/7)+0.6,52+5/28))+1</f>
        <v>Semaine 45</v>
      </c>
      <c r="N10" s="9" t="s">
        <v>32</v>
      </c>
    </row>
    <row r="11" spans="1:14">
      <c r="A11" s="1">
        <f t="shared" ref="A11:A15" si="0">IF(A10="","",IF(MONTH(A10+1)&lt;&gt;MONTH(A10),"",A10+1))</f>
        <v>41219</v>
      </c>
      <c r="B11" s="9"/>
      <c r="C11" s="9"/>
      <c r="D11" s="20"/>
      <c r="E11" s="9"/>
      <c r="F11" s="9"/>
      <c r="G11" s="9"/>
      <c r="H11" s="9"/>
      <c r="I11" s="9"/>
      <c r="J11" s="9"/>
      <c r="K11" s="9"/>
      <c r="L11" s="9"/>
      <c r="M11" s="124"/>
      <c r="N11" s="9" t="s">
        <v>33</v>
      </c>
    </row>
    <row r="12" spans="1:14">
      <c r="A12" s="1">
        <f t="shared" si="0"/>
        <v>41220</v>
      </c>
      <c r="B12" s="9"/>
      <c r="C12" s="9"/>
      <c r="D12" s="20"/>
      <c r="E12" s="9"/>
      <c r="F12" s="9"/>
      <c r="G12" s="9"/>
      <c r="H12" s="9"/>
      <c r="I12" s="9"/>
      <c r="J12" s="9"/>
      <c r="K12" s="9"/>
      <c r="L12" s="9"/>
      <c r="M12" s="124"/>
      <c r="N12" s="9" t="s">
        <v>34</v>
      </c>
    </row>
    <row r="13" spans="1:14">
      <c r="A13" s="1">
        <f t="shared" si="0"/>
        <v>41221</v>
      </c>
      <c r="B13" s="9"/>
      <c r="C13" s="9"/>
      <c r="D13" s="20"/>
      <c r="E13" s="9"/>
      <c r="F13" s="9"/>
      <c r="G13" s="9"/>
      <c r="H13" s="9"/>
      <c r="I13" s="9"/>
      <c r="J13" s="9"/>
      <c r="K13" s="9"/>
      <c r="L13" s="9"/>
      <c r="M13" s="124"/>
      <c r="N13" s="9" t="s">
        <v>35</v>
      </c>
    </row>
    <row r="14" spans="1:14">
      <c r="A14" s="5">
        <f t="shared" si="0"/>
        <v>41222</v>
      </c>
      <c r="B14" s="9"/>
      <c r="C14" s="9"/>
      <c r="D14" s="20"/>
      <c r="E14" s="9"/>
      <c r="F14" s="9"/>
      <c r="G14" s="9"/>
      <c r="H14" s="9"/>
      <c r="I14" s="9"/>
      <c r="J14" s="9"/>
      <c r="K14" s="9"/>
      <c r="L14" s="9"/>
      <c r="M14" s="124"/>
      <c r="N14" s="12" t="s">
        <v>20</v>
      </c>
    </row>
    <row r="15" spans="1:14">
      <c r="A15" s="5">
        <f t="shared" si="0"/>
        <v>41223</v>
      </c>
      <c r="B15" s="26"/>
      <c r="C15" s="26"/>
      <c r="D15" s="27"/>
      <c r="E15" s="26"/>
      <c r="F15" s="26"/>
      <c r="G15" s="26"/>
      <c r="H15" s="26"/>
      <c r="I15" s="26"/>
      <c r="J15" s="26"/>
      <c r="K15" s="26"/>
      <c r="L15" s="26"/>
      <c r="M15" s="124"/>
      <c r="N15" s="12" t="s">
        <v>14</v>
      </c>
    </row>
    <row r="16" spans="1:14">
      <c r="A16" s="5">
        <f>IF(A15="","",IF(MONTH(A15+1)&lt;&gt;MONTH(A15),"",A15+1))</f>
        <v>41224</v>
      </c>
      <c r="B16" s="39"/>
      <c r="C16" s="39"/>
      <c r="D16" s="40"/>
      <c r="E16" s="39"/>
      <c r="F16" s="39"/>
      <c r="G16" s="39"/>
      <c r="H16" s="39"/>
      <c r="I16" s="39"/>
      <c r="J16" s="39"/>
      <c r="K16" s="39"/>
      <c r="L16" s="39"/>
      <c r="M16" s="125"/>
      <c r="N16" s="12" t="s">
        <v>36</v>
      </c>
    </row>
    <row r="17" spans="1:14">
      <c r="A17" s="6" t="s">
        <v>8</v>
      </c>
      <c r="B17" s="17"/>
      <c r="C17" s="17"/>
      <c r="D17" s="18"/>
      <c r="E17" s="17"/>
      <c r="F17" s="17"/>
      <c r="G17" s="17"/>
      <c r="H17" s="17"/>
      <c r="I17" s="17"/>
      <c r="J17" s="17"/>
      <c r="K17" s="17"/>
      <c r="L17" s="17"/>
      <c r="M17" s="17"/>
      <c r="N17" s="12" t="s">
        <v>37</v>
      </c>
    </row>
    <row r="18" spans="1:14">
      <c r="A18" s="5">
        <f>IF(A16="","",IF(MONTH(A16+1)&lt;&gt;MONTH(A16),"",A16+1))</f>
        <v>41225</v>
      </c>
      <c r="B18" s="9"/>
      <c r="C18" s="9"/>
      <c r="D18" s="20"/>
      <c r="E18" s="9"/>
      <c r="F18" s="9"/>
      <c r="G18" s="9"/>
      <c r="H18" s="9"/>
      <c r="I18" s="9"/>
      <c r="J18" s="9"/>
      <c r="K18" s="9"/>
      <c r="L18" s="9"/>
      <c r="M18" s="123" t="str">
        <f>"Semaine "&amp;INT(MOD(INT(($A24-2)/7)+0.6,52+5/28))+1</f>
        <v>Semaine 46</v>
      </c>
      <c r="N18" s="9"/>
    </row>
    <row r="19" spans="1:14">
      <c r="A19" s="5">
        <f t="shared" ref="A19:A24" si="1">IF(A18="","",IF(MONTH(A18+1)&lt;&gt;MONTH(A18),"",A18+1))</f>
        <v>41226</v>
      </c>
      <c r="B19" s="9"/>
      <c r="C19" s="9"/>
      <c r="D19" s="20"/>
      <c r="E19" s="9"/>
      <c r="F19" s="9"/>
      <c r="G19" s="9"/>
      <c r="H19" s="9"/>
      <c r="I19" s="9"/>
      <c r="J19" s="9"/>
      <c r="K19" s="9"/>
      <c r="L19" s="9"/>
      <c r="M19" s="124"/>
      <c r="N19" s="12"/>
    </row>
    <row r="20" spans="1:14">
      <c r="A20" s="5">
        <f t="shared" si="1"/>
        <v>41227</v>
      </c>
      <c r="B20" s="9"/>
      <c r="C20" s="9"/>
      <c r="D20" s="20"/>
      <c r="E20" s="9"/>
      <c r="F20" s="11"/>
      <c r="G20" s="9"/>
      <c r="H20" s="9"/>
      <c r="I20" s="9"/>
      <c r="J20" s="9"/>
      <c r="K20" s="9"/>
      <c r="L20" s="9"/>
      <c r="M20" s="124"/>
      <c r="N20" s="12"/>
    </row>
    <row r="21" spans="1:14">
      <c r="A21" s="5">
        <f t="shared" si="1"/>
        <v>41228</v>
      </c>
      <c r="B21" s="9"/>
      <c r="C21" s="9"/>
      <c r="D21" s="20"/>
      <c r="E21" s="9"/>
      <c r="F21" s="9"/>
      <c r="G21" s="9"/>
      <c r="H21" s="9"/>
      <c r="I21" s="9"/>
      <c r="J21" s="9"/>
      <c r="K21" s="9"/>
      <c r="L21" s="9"/>
      <c r="M21" s="124"/>
      <c r="N21" s="12"/>
    </row>
    <row r="22" spans="1:14">
      <c r="A22" s="5">
        <f t="shared" si="1"/>
        <v>41229</v>
      </c>
      <c r="B22" s="9"/>
      <c r="C22" s="9"/>
      <c r="D22" s="20"/>
      <c r="E22" s="9"/>
      <c r="F22" s="9"/>
      <c r="G22" s="9"/>
      <c r="H22" s="9"/>
      <c r="I22" s="9"/>
      <c r="J22" s="9"/>
      <c r="K22" s="9"/>
      <c r="L22" s="9"/>
      <c r="M22" s="124"/>
      <c r="N22" s="12"/>
    </row>
    <row r="23" spans="1:14">
      <c r="A23" s="5">
        <f t="shared" si="1"/>
        <v>41230</v>
      </c>
      <c r="B23" s="26"/>
      <c r="C23" s="26"/>
      <c r="D23" s="27"/>
      <c r="E23" s="26"/>
      <c r="F23" s="26"/>
      <c r="G23" s="26"/>
      <c r="H23" s="26"/>
      <c r="I23" s="26"/>
      <c r="J23" s="26"/>
      <c r="K23" s="26"/>
      <c r="L23" s="26"/>
      <c r="M23" s="124"/>
      <c r="N23" s="12"/>
    </row>
    <row r="24" spans="1:14">
      <c r="A24" s="5">
        <f t="shared" si="1"/>
        <v>41231</v>
      </c>
      <c r="B24" s="21"/>
      <c r="C24" s="21"/>
      <c r="D24" s="30"/>
      <c r="E24" s="21"/>
      <c r="F24" s="21"/>
      <c r="G24" s="21"/>
      <c r="H24" s="21"/>
      <c r="I24" s="21"/>
      <c r="J24" s="21"/>
      <c r="K24" s="21"/>
      <c r="L24" s="43"/>
      <c r="M24" s="125"/>
    </row>
    <row r="25" spans="1:14">
      <c r="A25" s="6" t="s">
        <v>8</v>
      </c>
      <c r="B25" s="17"/>
      <c r="C25" s="17"/>
      <c r="D25" s="18"/>
      <c r="E25" s="17"/>
      <c r="F25" s="17"/>
      <c r="G25" s="17"/>
      <c r="H25" s="17"/>
      <c r="I25" s="17"/>
      <c r="J25" s="17"/>
      <c r="K25" s="17"/>
      <c r="L25" s="44"/>
      <c r="M25" s="17"/>
    </row>
    <row r="26" spans="1:14">
      <c r="A26" s="5">
        <f>IF(A24="","",IF(MONTH(A24+1)&lt;&gt;MONTH(A24),"",A24+1))</f>
        <v>41232</v>
      </c>
      <c r="B26" s="9"/>
      <c r="C26" s="9"/>
      <c r="D26" s="20"/>
      <c r="E26" s="9"/>
      <c r="F26" s="9"/>
      <c r="G26" s="9"/>
      <c r="H26" s="9"/>
      <c r="I26" s="9"/>
      <c r="J26" s="9"/>
      <c r="K26" s="9"/>
      <c r="L26" s="45"/>
      <c r="M26" s="123" t="str">
        <f>"Semaine "&amp;INT(MOD(INT(($A32-2)/7)+0.6,52+5/28))+1</f>
        <v>Semaine 47</v>
      </c>
    </row>
    <row r="27" spans="1:14">
      <c r="A27" s="5">
        <f t="shared" ref="A27:A32" si="2">IF(A26="","",IF(MONTH(A26+1)&lt;&gt;MONTH(A26),"",A26+1))</f>
        <v>41233</v>
      </c>
      <c r="B27" s="9"/>
      <c r="C27" s="9"/>
      <c r="D27" s="20"/>
      <c r="E27" s="9"/>
      <c r="F27" s="9"/>
      <c r="G27" s="9"/>
      <c r="H27" s="9"/>
      <c r="I27" s="9"/>
      <c r="J27" s="9"/>
      <c r="K27" s="9"/>
      <c r="L27" s="45"/>
      <c r="M27" s="124"/>
    </row>
    <row r="28" spans="1:14">
      <c r="A28" s="5">
        <f t="shared" si="2"/>
        <v>41234</v>
      </c>
      <c r="B28" s="9"/>
      <c r="C28" s="9"/>
      <c r="D28" s="20"/>
      <c r="E28" s="9"/>
      <c r="F28" s="9"/>
      <c r="G28" s="9"/>
      <c r="H28" s="9"/>
      <c r="I28" s="9"/>
      <c r="J28" s="9"/>
      <c r="K28" s="9"/>
      <c r="L28" s="45"/>
      <c r="M28" s="124"/>
    </row>
    <row r="29" spans="1:14">
      <c r="A29" s="5">
        <f t="shared" si="2"/>
        <v>41235</v>
      </c>
      <c r="B29" s="9"/>
      <c r="C29" s="9"/>
      <c r="D29" s="20"/>
      <c r="E29" s="9"/>
      <c r="F29" s="9"/>
      <c r="G29" s="9"/>
      <c r="H29" s="9"/>
      <c r="I29" s="9"/>
      <c r="J29" s="9"/>
      <c r="K29" s="9"/>
      <c r="L29" s="45"/>
      <c r="M29" s="124"/>
    </row>
    <row r="30" spans="1:14">
      <c r="A30" s="5">
        <f t="shared" si="2"/>
        <v>41236</v>
      </c>
      <c r="B30" s="9"/>
      <c r="C30" s="9"/>
      <c r="D30" s="20"/>
      <c r="E30" s="9"/>
      <c r="F30" s="9"/>
      <c r="G30" s="9"/>
      <c r="H30" s="9"/>
      <c r="I30" s="9"/>
      <c r="J30" s="9"/>
      <c r="K30" s="9"/>
      <c r="L30" s="45"/>
      <c r="M30" s="124"/>
    </row>
    <row r="31" spans="1:14">
      <c r="A31" s="5">
        <f t="shared" si="2"/>
        <v>41237</v>
      </c>
      <c r="B31" s="26"/>
      <c r="C31" s="26"/>
      <c r="D31" s="27"/>
      <c r="E31" s="26"/>
      <c r="F31" s="26"/>
      <c r="G31" s="26"/>
      <c r="H31" s="26"/>
      <c r="I31" s="26"/>
      <c r="J31" s="26"/>
      <c r="K31" s="26"/>
      <c r="L31" s="48"/>
      <c r="M31" s="124"/>
    </row>
    <row r="32" spans="1:14">
      <c r="A32" s="5">
        <f t="shared" si="2"/>
        <v>41238</v>
      </c>
      <c r="B32" s="21"/>
      <c r="C32" s="21"/>
      <c r="D32" s="30"/>
      <c r="E32" s="21"/>
      <c r="F32" s="21"/>
      <c r="G32" s="21"/>
      <c r="H32" s="21"/>
      <c r="I32" s="21"/>
      <c r="J32" s="21"/>
      <c r="K32" s="21"/>
      <c r="L32" s="43"/>
      <c r="M32" s="125"/>
    </row>
    <row r="33" spans="1:14">
      <c r="A33" s="6" t="s">
        <v>8</v>
      </c>
      <c r="B33" s="17"/>
      <c r="C33" s="17"/>
      <c r="D33" s="18"/>
      <c r="E33" s="17"/>
      <c r="F33" s="17"/>
      <c r="G33" s="17"/>
      <c r="H33" s="17"/>
      <c r="I33" s="17"/>
      <c r="J33" s="17"/>
      <c r="K33" s="17"/>
      <c r="L33" s="44"/>
      <c r="M33" s="17"/>
    </row>
    <row r="34" spans="1:14" ht="15" customHeight="1">
      <c r="A34" s="5">
        <f>IF(A32="","",IF(MONTH(A32+1)&lt;&gt;MONTH(A32),"",A32+1))</f>
        <v>41239</v>
      </c>
      <c r="B34" s="9"/>
      <c r="C34" s="9"/>
      <c r="D34" s="20"/>
      <c r="E34" s="9"/>
      <c r="F34" s="9"/>
      <c r="G34" s="9"/>
      <c r="H34" s="9"/>
      <c r="I34" s="9"/>
      <c r="J34" s="9"/>
      <c r="K34" s="9"/>
      <c r="L34" s="45"/>
      <c r="M34" s="123" t="str">
        <f>"Semaine "&amp;INT(MOD(INT(($A38-2)/7)+0.6,52+5/28))+1</f>
        <v>Semaine 48</v>
      </c>
    </row>
    <row r="35" spans="1:14">
      <c r="A35" s="5">
        <f>IF(A34="","",IF(MONTH(A34+1)&lt;&gt;MONTH(A34),"",A34+1))</f>
        <v>41240</v>
      </c>
      <c r="B35" s="9"/>
      <c r="C35" s="9"/>
      <c r="D35" s="20"/>
      <c r="E35" s="9"/>
      <c r="F35" s="9"/>
      <c r="G35" s="9"/>
      <c r="H35" s="9"/>
      <c r="I35" s="9"/>
      <c r="J35" s="9"/>
      <c r="K35" s="9"/>
      <c r="L35" s="45"/>
      <c r="M35" s="124"/>
    </row>
    <row r="36" spans="1:14">
      <c r="A36" s="5">
        <f>IF(A35="","",IF(MONTH(A35+1)&lt;&gt;MONTH(A35),"",A35+1))</f>
        <v>41241</v>
      </c>
      <c r="B36" s="9"/>
      <c r="C36" s="9"/>
      <c r="D36" s="20"/>
      <c r="E36" s="9"/>
      <c r="F36" s="9"/>
      <c r="G36" s="9"/>
      <c r="H36" s="9"/>
      <c r="I36" s="9"/>
      <c r="J36" s="9"/>
      <c r="K36" s="9"/>
      <c r="L36" s="45"/>
      <c r="M36" s="124"/>
    </row>
    <row r="37" spans="1:14">
      <c r="A37" s="5">
        <f>IF(A36="","",IF(MONTH(A36+1)&lt;&gt;MONTH(A36),"",A36+1))</f>
        <v>41242</v>
      </c>
      <c r="B37" s="9"/>
      <c r="C37" s="9"/>
      <c r="D37" s="20"/>
      <c r="E37" s="9"/>
      <c r="F37" s="9"/>
      <c r="G37" s="9"/>
      <c r="H37" s="9"/>
      <c r="I37" s="9"/>
      <c r="J37" s="9"/>
      <c r="K37" s="9"/>
      <c r="L37" s="45"/>
      <c r="M37" s="124"/>
    </row>
    <row r="38" spans="1:14">
      <c r="A38" s="5">
        <f>IF(A37="","",IF(MONTH(A37+1)&lt;&gt;MONTH(A37),"",A37+1))</f>
        <v>41243</v>
      </c>
      <c r="B38" s="9"/>
      <c r="C38" s="9"/>
      <c r="D38" s="20"/>
      <c r="E38" s="9"/>
      <c r="F38" s="9"/>
      <c r="G38" s="9"/>
      <c r="H38" s="9"/>
      <c r="I38" s="9"/>
      <c r="J38" s="9"/>
      <c r="K38" s="9"/>
      <c r="L38" s="45"/>
      <c r="M38" s="124"/>
    </row>
    <row r="39" spans="1:14">
      <c r="A39" s="6" t="s">
        <v>8</v>
      </c>
      <c r="B39" s="17"/>
      <c r="C39" s="17"/>
      <c r="D39" s="18"/>
      <c r="E39" s="17"/>
      <c r="F39" s="17"/>
      <c r="G39" s="17"/>
      <c r="H39" s="17"/>
      <c r="I39" s="17"/>
      <c r="J39" s="17"/>
      <c r="K39" s="17"/>
      <c r="L39" s="44"/>
      <c r="M39" s="61"/>
    </row>
    <row r="40" spans="1:14">
      <c r="D40" s="19"/>
      <c r="M40" s="60"/>
    </row>
    <row r="41" spans="1:14">
      <c r="A41" s="6" t="s">
        <v>11</v>
      </c>
      <c r="B41" s="17"/>
      <c r="C41" s="17"/>
      <c r="D41" s="18"/>
      <c r="E41" s="17"/>
      <c r="F41" s="17"/>
      <c r="G41" s="17"/>
      <c r="H41" s="17"/>
      <c r="I41" s="17"/>
      <c r="J41" s="17"/>
      <c r="K41" s="17"/>
      <c r="L41" s="44"/>
      <c r="M41" s="17"/>
    </row>
    <row r="44" spans="1:14" ht="30">
      <c r="A44" s="23" t="s">
        <v>15</v>
      </c>
      <c r="B44" s="24" t="s">
        <v>24</v>
      </c>
      <c r="C44" s="24" t="s">
        <v>21</v>
      </c>
      <c r="E44" s="25" t="s">
        <v>19</v>
      </c>
      <c r="F44" s="25" t="s">
        <v>20</v>
      </c>
      <c r="G44" s="25" t="s">
        <v>14</v>
      </c>
      <c r="I44" s="25" t="s">
        <v>22</v>
      </c>
      <c r="J44" s="25" t="s">
        <v>23</v>
      </c>
      <c r="L44" s="25" t="s">
        <v>25</v>
      </c>
      <c r="M44" s="25"/>
      <c r="N44" s="25" t="s">
        <v>26</v>
      </c>
    </row>
    <row r="45" spans="1:14">
      <c r="B45" s="15">
        <v>53</v>
      </c>
      <c r="C45" s="16">
        <v>2.75</v>
      </c>
      <c r="E45" s="9"/>
      <c r="F45" s="9"/>
      <c r="G45" s="9"/>
      <c r="I45" s="9"/>
      <c r="J45" s="9"/>
      <c r="L45" s="9"/>
      <c r="M45" s="9"/>
      <c r="N45" s="9"/>
    </row>
  </sheetData>
  <mergeCells count="16">
    <mergeCell ref="M26:M32"/>
    <mergeCell ref="M34:M38"/>
    <mergeCell ref="M5:M8"/>
    <mergeCell ref="M10:M16"/>
    <mergeCell ref="M18:M24"/>
    <mergeCell ref="K1:K2"/>
    <mergeCell ref="L1:L2"/>
    <mergeCell ref="N1:N2"/>
    <mergeCell ref="B3:N4"/>
    <mergeCell ref="M1:M2"/>
    <mergeCell ref="B1:C1"/>
    <mergeCell ref="D1:E1"/>
    <mergeCell ref="F1:G1"/>
    <mergeCell ref="H1:H2"/>
    <mergeCell ref="I1:I2"/>
    <mergeCell ref="J1:J2"/>
  </mergeCells>
  <conditionalFormatting sqref="A41 A5:A39">
    <cfRule type="expression" dxfId="15" priority="7" stopIfTrue="1">
      <formula>AND(COUNTIF(Fériés,$A5),$A5&lt;&gt;"")</formula>
    </cfRule>
    <cfRule type="expression" dxfId="14" priority="8" stopIfTrue="1">
      <formula>WEEKDAY($A5,3)&gt;5</formula>
    </cfRule>
  </conditionalFormatting>
  <conditionalFormatting sqref="A41 A5:A39">
    <cfRule type="expression" dxfId="13" priority="5" stopIfTrue="1">
      <formula>AND(COUNTIF(_05h_13h,$A5),$A5&lt;&gt;"")</formula>
    </cfRule>
    <cfRule type="expression" dxfId="12" priority="6" stopIfTrue="1">
      <formula>WEEKDAY($A5,3)&gt;5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N45"/>
  <sheetViews>
    <sheetView topLeftCell="A10" workbookViewId="0">
      <selection activeCell="N34" sqref="N34"/>
    </sheetView>
  </sheetViews>
  <sheetFormatPr baseColWidth="10" defaultRowHeight="15"/>
  <cols>
    <col min="1" max="1" width="25" bestFit="1" customWidth="1"/>
    <col min="8" max="8" width="10.42578125" customWidth="1"/>
    <col min="9" max="9" width="10.140625" customWidth="1"/>
    <col min="10" max="10" width="8.7109375" customWidth="1"/>
    <col min="12" max="12" width="10" customWidth="1"/>
    <col min="13" max="13" width="12" customWidth="1"/>
  </cols>
  <sheetData>
    <row r="1" spans="1:14" ht="30.75" customHeight="1" thickBot="1">
      <c r="A1" s="10" t="s">
        <v>2</v>
      </c>
      <c r="B1" s="119" t="s">
        <v>0</v>
      </c>
      <c r="C1" s="119"/>
      <c r="D1" s="119" t="s">
        <v>1</v>
      </c>
      <c r="E1" s="119"/>
      <c r="F1" s="119" t="s">
        <v>38</v>
      </c>
      <c r="G1" s="120"/>
      <c r="H1" s="121" t="s">
        <v>12</v>
      </c>
      <c r="I1" s="121" t="s">
        <v>13</v>
      </c>
      <c r="J1" s="108" t="s">
        <v>18</v>
      </c>
      <c r="K1" s="108" t="s">
        <v>17</v>
      </c>
      <c r="L1" s="108" t="s">
        <v>16</v>
      </c>
      <c r="M1" s="108" t="s">
        <v>46</v>
      </c>
      <c r="N1" s="110" t="s">
        <v>0</v>
      </c>
    </row>
    <row r="2" spans="1:14" ht="15.75" thickBot="1">
      <c r="A2" s="13" t="s">
        <v>9</v>
      </c>
      <c r="B2" s="13" t="s">
        <v>3</v>
      </c>
      <c r="C2" s="13" t="s">
        <v>4</v>
      </c>
      <c r="D2" s="13" t="s">
        <v>5</v>
      </c>
      <c r="E2" s="13" t="s">
        <v>6</v>
      </c>
      <c r="F2" s="13" t="s">
        <v>39</v>
      </c>
      <c r="G2" s="14" t="s">
        <v>40</v>
      </c>
      <c r="H2" s="122"/>
      <c r="I2" s="122"/>
      <c r="J2" s="109"/>
      <c r="K2" s="109"/>
      <c r="L2" s="109"/>
      <c r="M2" s="118"/>
      <c r="N2" s="111"/>
    </row>
    <row r="3" spans="1:14" ht="15.75" thickBot="1">
      <c r="A3" s="7" t="s">
        <v>45</v>
      </c>
      <c r="B3" s="112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4"/>
    </row>
    <row r="4" spans="1:14">
      <c r="A4" s="8">
        <v>2012</v>
      </c>
      <c r="B4" s="115"/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7"/>
    </row>
    <row r="5" spans="1:14" ht="15" customHeight="1">
      <c r="A5" s="1">
        <f>DATE(A4,MONTH(1&amp;A3),1)</f>
        <v>41244</v>
      </c>
      <c r="B5" s="9"/>
      <c r="C5" s="9"/>
      <c r="D5" s="20"/>
      <c r="E5" s="9"/>
      <c r="F5" s="9"/>
      <c r="G5" s="9"/>
      <c r="H5" s="9"/>
      <c r="I5" s="9"/>
      <c r="J5" s="9"/>
      <c r="K5" s="9"/>
      <c r="L5" s="9"/>
      <c r="M5" s="136" t="s">
        <v>65</v>
      </c>
      <c r="N5" s="9" t="s">
        <v>27</v>
      </c>
    </row>
    <row r="6" spans="1:14">
      <c r="A6" s="1">
        <f>IF(A5="","",IF(MONTH(A5+1)&lt;&gt;MONTH(A5),"",A5+1))</f>
        <v>41245</v>
      </c>
      <c r="B6" s="21"/>
      <c r="C6" s="21"/>
      <c r="D6" s="30"/>
      <c r="E6" s="21"/>
      <c r="F6" s="21"/>
      <c r="G6" s="21"/>
      <c r="H6" s="21"/>
      <c r="I6" s="21"/>
      <c r="J6" s="21"/>
      <c r="K6" s="21"/>
      <c r="L6" s="21"/>
      <c r="M6" s="137"/>
      <c r="N6" s="9" t="s">
        <v>28</v>
      </c>
    </row>
    <row r="7" spans="1:14">
      <c r="A7" s="3" t="s">
        <v>8</v>
      </c>
      <c r="B7" s="17"/>
      <c r="C7" s="17"/>
      <c r="D7" s="18"/>
      <c r="E7" s="17"/>
      <c r="F7" s="17"/>
      <c r="G7" s="17"/>
      <c r="H7" s="17"/>
      <c r="I7" s="17"/>
      <c r="J7" s="17"/>
      <c r="K7" s="17"/>
      <c r="L7" s="17"/>
      <c r="M7" s="61"/>
      <c r="N7" s="9" t="s">
        <v>29</v>
      </c>
    </row>
    <row r="8" spans="1:14" ht="15" customHeight="1">
      <c r="A8" s="31">
        <f>IF(A6="","",IF(MONTH(A6+1)&lt;&gt;MONTH(A6),"",A6+1))</f>
        <v>41246</v>
      </c>
      <c r="B8" s="26"/>
      <c r="C8" s="26"/>
      <c r="D8" s="27"/>
      <c r="E8" s="26"/>
      <c r="F8" s="26"/>
      <c r="G8" s="26"/>
      <c r="H8" s="26"/>
      <c r="I8" s="26"/>
      <c r="J8" s="26"/>
      <c r="K8" s="26"/>
      <c r="L8" s="26"/>
      <c r="M8" s="123" t="str">
        <f>"Semaine "&amp;INT(MOD(INT(($A12-2)/7)+0.6,52+5/28))+1</f>
        <v>Semaine 49</v>
      </c>
      <c r="N8" s="9" t="s">
        <v>30</v>
      </c>
    </row>
    <row r="9" spans="1:14">
      <c r="A9" s="32">
        <f>IF(A8="","",IF(MONTH(A8+1)&lt;&gt;MONTH(A8),"",A8+1))</f>
        <v>41247</v>
      </c>
      <c r="B9" s="9"/>
      <c r="C9" s="9"/>
      <c r="D9" s="20"/>
      <c r="E9" s="9"/>
      <c r="F9" s="9"/>
      <c r="G9" s="9"/>
      <c r="H9" s="9"/>
      <c r="I9" s="9"/>
      <c r="J9" s="9"/>
      <c r="K9" s="9"/>
      <c r="L9" s="9"/>
      <c r="M9" s="124"/>
      <c r="N9" s="9" t="s">
        <v>31</v>
      </c>
    </row>
    <row r="10" spans="1:14">
      <c r="A10" s="1">
        <f t="shared" ref="A10:A14" si="0">IF(A9="","",IF(MONTH(A9+1)&lt;&gt;MONTH(A9),"",A9+1))</f>
        <v>41248</v>
      </c>
      <c r="B10" s="9"/>
      <c r="C10" s="9"/>
      <c r="D10" s="20"/>
      <c r="E10" s="9"/>
      <c r="F10" s="9"/>
      <c r="G10" s="9"/>
      <c r="H10" s="9"/>
      <c r="I10" s="9"/>
      <c r="J10" s="9"/>
      <c r="K10" s="9"/>
      <c r="L10" s="9"/>
      <c r="M10" s="124"/>
      <c r="N10" s="9" t="s">
        <v>32</v>
      </c>
    </row>
    <row r="11" spans="1:14">
      <c r="A11" s="1">
        <f t="shared" si="0"/>
        <v>41249</v>
      </c>
      <c r="B11" s="9"/>
      <c r="C11" s="9"/>
      <c r="D11" s="20"/>
      <c r="E11" s="9"/>
      <c r="F11" s="9"/>
      <c r="G11" s="9"/>
      <c r="H11" s="9"/>
      <c r="I11" s="9"/>
      <c r="J11" s="9"/>
      <c r="K11" s="9"/>
      <c r="L11" s="9"/>
      <c r="M11" s="124"/>
      <c r="N11" s="9" t="s">
        <v>33</v>
      </c>
    </row>
    <row r="12" spans="1:14">
      <c r="A12" s="1">
        <f t="shared" si="0"/>
        <v>41250</v>
      </c>
      <c r="B12" s="9"/>
      <c r="C12" s="9"/>
      <c r="D12" s="20"/>
      <c r="E12" s="9"/>
      <c r="F12" s="9"/>
      <c r="G12" s="9"/>
      <c r="H12" s="9"/>
      <c r="I12" s="9"/>
      <c r="J12" s="9"/>
      <c r="K12" s="9"/>
      <c r="L12" s="9"/>
      <c r="M12" s="124"/>
      <c r="N12" s="9" t="s">
        <v>34</v>
      </c>
    </row>
    <row r="13" spans="1:14">
      <c r="A13" s="1">
        <f t="shared" si="0"/>
        <v>41251</v>
      </c>
      <c r="B13" s="9"/>
      <c r="C13" s="9"/>
      <c r="D13" s="20"/>
      <c r="E13" s="9"/>
      <c r="F13" s="9"/>
      <c r="G13" s="9"/>
      <c r="H13" s="9"/>
      <c r="I13" s="9"/>
      <c r="J13" s="9"/>
      <c r="K13" s="9"/>
      <c r="L13" s="9"/>
      <c r="M13" s="124"/>
      <c r="N13" s="9" t="s">
        <v>35</v>
      </c>
    </row>
    <row r="14" spans="1:14">
      <c r="A14" s="5">
        <f t="shared" si="0"/>
        <v>41252</v>
      </c>
      <c r="B14" s="21"/>
      <c r="C14" s="21"/>
      <c r="D14" s="30"/>
      <c r="E14" s="21"/>
      <c r="F14" s="21"/>
      <c r="G14" s="21"/>
      <c r="H14" s="21"/>
      <c r="I14" s="21"/>
      <c r="J14" s="21"/>
      <c r="K14" s="21"/>
      <c r="L14" s="21"/>
      <c r="M14" s="125"/>
      <c r="N14" s="12" t="s">
        <v>20</v>
      </c>
    </row>
    <row r="15" spans="1:14">
      <c r="A15" s="3" t="s">
        <v>8</v>
      </c>
      <c r="B15" s="17"/>
      <c r="C15" s="17"/>
      <c r="D15" s="18"/>
      <c r="E15" s="17"/>
      <c r="F15" s="17"/>
      <c r="G15" s="17"/>
      <c r="H15" s="17"/>
      <c r="I15" s="17"/>
      <c r="J15" s="17"/>
      <c r="K15" s="17"/>
      <c r="L15" s="17"/>
      <c r="M15" s="17"/>
      <c r="N15" s="12" t="s">
        <v>14</v>
      </c>
    </row>
    <row r="16" spans="1:14">
      <c r="A16" s="5">
        <f>IF(A14="","",IF(MONTH(A14+1)&lt;&gt;MONTH(A14),"",A14+1))</f>
        <v>41253</v>
      </c>
      <c r="B16" s="26"/>
      <c r="C16" s="26"/>
      <c r="D16" s="27"/>
      <c r="E16" s="26"/>
      <c r="F16" s="26"/>
      <c r="G16" s="26"/>
      <c r="H16" s="26"/>
      <c r="I16" s="26"/>
      <c r="J16" s="26"/>
      <c r="K16" s="26"/>
      <c r="L16" s="26"/>
      <c r="M16" s="123" t="str">
        <f>"Semaine "&amp;INT(MOD(INT(($A20-2)/7)+0.6,52+5/28))+1</f>
        <v>Semaine 50</v>
      </c>
      <c r="N16" s="12" t="s">
        <v>36</v>
      </c>
    </row>
    <row r="17" spans="1:14">
      <c r="A17" s="5">
        <f t="shared" ref="A17:A22" si="1">IF(A16="","",IF(MONTH(A16+1)&lt;&gt;MONTH(A16),"",A16+1))</f>
        <v>41254</v>
      </c>
      <c r="B17" s="9"/>
      <c r="C17" s="9"/>
      <c r="D17" s="20"/>
      <c r="E17" s="9"/>
      <c r="F17" s="9"/>
      <c r="G17" s="9"/>
      <c r="H17" s="9"/>
      <c r="I17" s="9"/>
      <c r="J17" s="9"/>
      <c r="K17" s="9"/>
      <c r="L17" s="9"/>
      <c r="M17" s="124"/>
      <c r="N17" s="12" t="s">
        <v>37</v>
      </c>
    </row>
    <row r="18" spans="1:14">
      <c r="A18" s="5">
        <f t="shared" si="1"/>
        <v>41255</v>
      </c>
      <c r="B18" s="9"/>
      <c r="C18" s="9"/>
      <c r="D18" s="20"/>
      <c r="E18" s="9"/>
      <c r="F18" s="9"/>
      <c r="G18" s="9"/>
      <c r="H18" s="9"/>
      <c r="I18" s="9"/>
      <c r="J18" s="9"/>
      <c r="K18" s="9"/>
      <c r="L18" s="9"/>
      <c r="M18" s="124"/>
      <c r="N18" s="12"/>
    </row>
    <row r="19" spans="1:14">
      <c r="A19" s="5">
        <f t="shared" si="1"/>
        <v>41256</v>
      </c>
      <c r="B19" s="9"/>
      <c r="C19" s="9"/>
      <c r="D19" s="20"/>
      <c r="E19" s="9"/>
      <c r="F19" s="9"/>
      <c r="G19" s="9"/>
      <c r="H19" s="9"/>
      <c r="I19" s="9"/>
      <c r="J19" s="9"/>
      <c r="K19" s="9"/>
      <c r="L19" s="9"/>
      <c r="M19" s="124"/>
      <c r="N19" s="12"/>
    </row>
    <row r="20" spans="1:14">
      <c r="A20" s="5">
        <f t="shared" si="1"/>
        <v>41257</v>
      </c>
      <c r="B20" s="9"/>
      <c r="C20" s="9"/>
      <c r="D20" s="20"/>
      <c r="E20" s="9"/>
      <c r="F20" s="11"/>
      <c r="G20" s="9"/>
      <c r="H20" s="9"/>
      <c r="I20" s="9"/>
      <c r="J20" s="9"/>
      <c r="K20" s="9"/>
      <c r="L20" s="9"/>
      <c r="M20" s="124"/>
      <c r="N20" s="12"/>
    </row>
    <row r="21" spans="1:14">
      <c r="A21" s="5">
        <f t="shared" si="1"/>
        <v>41258</v>
      </c>
      <c r="B21" s="9"/>
      <c r="C21" s="9"/>
      <c r="D21" s="20"/>
      <c r="E21" s="9"/>
      <c r="F21" s="9"/>
      <c r="G21" s="9"/>
      <c r="H21" s="9"/>
      <c r="I21" s="9"/>
      <c r="J21" s="9"/>
      <c r="K21" s="9"/>
      <c r="L21" s="9"/>
      <c r="M21" s="124"/>
      <c r="N21" s="12"/>
    </row>
    <row r="22" spans="1:14">
      <c r="A22" s="5">
        <f t="shared" si="1"/>
        <v>41259</v>
      </c>
      <c r="B22" s="21"/>
      <c r="C22" s="21"/>
      <c r="D22" s="30"/>
      <c r="E22" s="21"/>
      <c r="F22" s="21"/>
      <c r="G22" s="21"/>
      <c r="H22" s="21"/>
      <c r="I22" s="21"/>
      <c r="J22" s="21"/>
      <c r="K22" s="21"/>
      <c r="L22" s="21"/>
      <c r="M22" s="125"/>
      <c r="N22" s="12"/>
    </row>
    <row r="23" spans="1:14">
      <c r="A23" s="6" t="s">
        <v>8</v>
      </c>
      <c r="B23" s="17"/>
      <c r="C23" s="17"/>
      <c r="D23" s="18"/>
      <c r="E23" s="17"/>
      <c r="F23" s="17"/>
      <c r="G23" s="17"/>
      <c r="H23" s="17"/>
      <c r="I23" s="17"/>
      <c r="J23" s="17"/>
      <c r="K23" s="17"/>
      <c r="L23" s="44"/>
      <c r="M23" s="17"/>
    </row>
    <row r="24" spans="1:14">
      <c r="A24" s="5">
        <f>IF(A22="","",IF(MONTH(A22+1)&lt;&gt;MONTH(A22),"",A22+1))</f>
        <v>41260</v>
      </c>
      <c r="B24" s="26"/>
      <c r="C24" s="26"/>
      <c r="D24" s="27"/>
      <c r="E24" s="26"/>
      <c r="F24" s="26"/>
      <c r="G24" s="26"/>
      <c r="H24" s="26"/>
      <c r="I24" s="26"/>
      <c r="J24" s="26"/>
      <c r="K24" s="26"/>
      <c r="L24" s="48"/>
      <c r="M24" s="123" t="str">
        <f>"Semaine "&amp;INT(MOD(INT(($A28-2)/7)+0.6,52+5/28))+1</f>
        <v>Semaine 51</v>
      </c>
    </row>
    <row r="25" spans="1:14">
      <c r="A25" s="5">
        <f t="shared" ref="A25:A30" si="2">IF(A24="","",IF(MONTH(A24+1)&lt;&gt;MONTH(A24),"",A24+1))</f>
        <v>41261</v>
      </c>
      <c r="B25" s="9"/>
      <c r="C25" s="9"/>
      <c r="D25" s="20"/>
      <c r="E25" s="9"/>
      <c r="F25" s="9"/>
      <c r="G25" s="9"/>
      <c r="H25" s="9"/>
      <c r="I25" s="9"/>
      <c r="J25" s="9"/>
      <c r="K25" s="9"/>
      <c r="L25" s="45"/>
      <c r="M25" s="124"/>
    </row>
    <row r="26" spans="1:14">
      <c r="A26" s="5">
        <f t="shared" si="2"/>
        <v>41262</v>
      </c>
      <c r="B26" s="9"/>
      <c r="C26" s="9"/>
      <c r="D26" s="20"/>
      <c r="E26" s="9"/>
      <c r="F26" s="9"/>
      <c r="G26" s="9"/>
      <c r="H26" s="9"/>
      <c r="I26" s="9"/>
      <c r="J26" s="9"/>
      <c r="K26" s="9"/>
      <c r="L26" s="45"/>
      <c r="M26" s="124"/>
    </row>
    <row r="27" spans="1:14">
      <c r="A27" s="5">
        <f t="shared" si="2"/>
        <v>41263</v>
      </c>
      <c r="B27" s="9"/>
      <c r="C27" s="9"/>
      <c r="D27" s="20"/>
      <c r="E27" s="9"/>
      <c r="F27" s="9"/>
      <c r="G27" s="9"/>
      <c r="H27" s="9"/>
      <c r="I27" s="9"/>
      <c r="J27" s="9"/>
      <c r="K27" s="9"/>
      <c r="L27" s="45"/>
      <c r="M27" s="124"/>
    </row>
    <row r="28" spans="1:14">
      <c r="A28" s="5">
        <f t="shared" si="2"/>
        <v>41264</v>
      </c>
      <c r="B28" s="9"/>
      <c r="C28" s="9"/>
      <c r="D28" s="20"/>
      <c r="E28" s="9"/>
      <c r="F28" s="9"/>
      <c r="G28" s="9"/>
      <c r="H28" s="9"/>
      <c r="I28" s="9"/>
      <c r="J28" s="9"/>
      <c r="K28" s="9"/>
      <c r="L28" s="45"/>
      <c r="M28" s="124"/>
    </row>
    <row r="29" spans="1:14">
      <c r="A29" s="5">
        <f t="shared" si="2"/>
        <v>41265</v>
      </c>
      <c r="B29" s="9"/>
      <c r="C29" s="9"/>
      <c r="D29" s="20"/>
      <c r="E29" s="9"/>
      <c r="F29" s="9"/>
      <c r="G29" s="9"/>
      <c r="H29" s="9"/>
      <c r="I29" s="9"/>
      <c r="J29" s="9"/>
      <c r="K29" s="9"/>
      <c r="L29" s="45"/>
      <c r="M29" s="124"/>
    </row>
    <row r="30" spans="1:14">
      <c r="A30" s="5">
        <f t="shared" si="2"/>
        <v>41266</v>
      </c>
      <c r="B30" s="21"/>
      <c r="C30" s="21"/>
      <c r="D30" s="30"/>
      <c r="E30" s="21"/>
      <c r="F30" s="21"/>
      <c r="G30" s="21"/>
      <c r="H30" s="21"/>
      <c r="I30" s="21"/>
      <c r="J30" s="21"/>
      <c r="K30" s="21"/>
      <c r="L30" s="43"/>
      <c r="M30" s="125"/>
    </row>
    <row r="31" spans="1:14">
      <c r="A31" s="6" t="s">
        <v>8</v>
      </c>
      <c r="B31" s="17"/>
      <c r="C31" s="17"/>
      <c r="D31" s="18"/>
      <c r="E31" s="17"/>
      <c r="F31" s="17"/>
      <c r="G31" s="17"/>
      <c r="H31" s="17"/>
      <c r="I31" s="17"/>
      <c r="J31" s="17"/>
      <c r="K31" s="17"/>
      <c r="L31" s="44"/>
      <c r="M31" s="17"/>
    </row>
    <row r="32" spans="1:14">
      <c r="A32" s="5">
        <f>IF(A30="","",IF(MONTH(A30+1)&lt;&gt;MONTH(A30),"",A30+1))</f>
        <v>41267</v>
      </c>
      <c r="B32" s="26"/>
      <c r="C32" s="26"/>
      <c r="D32" s="27"/>
      <c r="E32" s="26"/>
      <c r="F32" s="26"/>
      <c r="G32" s="26"/>
      <c r="H32" s="26"/>
      <c r="I32" s="26"/>
      <c r="J32" s="26"/>
      <c r="K32" s="26"/>
      <c r="L32" s="48"/>
      <c r="M32" s="123" t="str">
        <f>"Semaine "&amp;INT(MOD(INT(($A36-2)/7)+0.6,52+5/28))+1</f>
        <v>Semaine 52</v>
      </c>
    </row>
    <row r="33" spans="1:14">
      <c r="A33" s="37">
        <f t="shared" ref="A33:A38" si="3">IF(A32="","",IF(MONTH(A32+1)&lt;&gt;MONTH(A32),"",A32+1))</f>
        <v>41268</v>
      </c>
      <c r="B33" s="39"/>
      <c r="C33" s="39"/>
      <c r="D33" s="40"/>
      <c r="E33" s="39"/>
      <c r="F33" s="39"/>
      <c r="G33" s="39"/>
      <c r="H33" s="39"/>
      <c r="I33" s="39"/>
      <c r="J33" s="39"/>
      <c r="K33" s="39"/>
      <c r="L33" s="49"/>
      <c r="M33" s="124"/>
    </row>
    <row r="34" spans="1:14">
      <c r="A34" s="5">
        <f t="shared" si="3"/>
        <v>41269</v>
      </c>
      <c r="B34" s="9"/>
      <c r="C34" s="9"/>
      <c r="D34" s="20"/>
      <c r="E34" s="9"/>
      <c r="F34" s="9"/>
      <c r="G34" s="9"/>
      <c r="H34" s="9"/>
      <c r="I34" s="9"/>
      <c r="J34" s="9"/>
      <c r="K34" s="9"/>
      <c r="L34" s="45"/>
      <c r="M34" s="124"/>
    </row>
    <row r="35" spans="1:14">
      <c r="A35" s="5">
        <f t="shared" si="3"/>
        <v>41270</v>
      </c>
      <c r="B35" s="9"/>
      <c r="C35" s="9"/>
      <c r="D35" s="20"/>
      <c r="E35" s="9"/>
      <c r="F35" s="9"/>
      <c r="G35" s="9"/>
      <c r="H35" s="9"/>
      <c r="I35" s="9"/>
      <c r="J35" s="9"/>
      <c r="K35" s="9"/>
      <c r="L35" s="45"/>
      <c r="M35" s="124"/>
    </row>
    <row r="36" spans="1:14">
      <c r="A36" s="5">
        <f t="shared" si="3"/>
        <v>41271</v>
      </c>
      <c r="B36" s="9"/>
      <c r="C36" s="9"/>
      <c r="D36" s="20"/>
      <c r="E36" s="9"/>
      <c r="F36" s="9"/>
      <c r="G36" s="9"/>
      <c r="H36" s="9"/>
      <c r="I36" s="9"/>
      <c r="J36" s="9"/>
      <c r="K36" s="9"/>
      <c r="L36" s="45"/>
      <c r="M36" s="124"/>
    </row>
    <row r="37" spans="1:14">
      <c r="A37" s="5">
        <f t="shared" si="3"/>
        <v>41272</v>
      </c>
      <c r="B37" s="9"/>
      <c r="C37" s="9"/>
      <c r="D37" s="20"/>
      <c r="E37" s="9"/>
      <c r="F37" s="9"/>
      <c r="G37" s="9"/>
      <c r="H37" s="9"/>
      <c r="I37" s="9"/>
      <c r="J37" s="9"/>
      <c r="K37" s="9"/>
      <c r="L37" s="45"/>
      <c r="M37" s="124"/>
    </row>
    <row r="38" spans="1:14">
      <c r="A38" s="5">
        <f t="shared" si="3"/>
        <v>41273</v>
      </c>
      <c r="B38" s="21"/>
      <c r="C38" s="21"/>
      <c r="D38" s="30"/>
      <c r="E38" s="21"/>
      <c r="F38" s="21"/>
      <c r="G38" s="21"/>
      <c r="H38" s="21"/>
      <c r="I38" s="21"/>
      <c r="J38" s="21"/>
      <c r="K38" s="21"/>
      <c r="L38" s="43"/>
      <c r="M38" s="125"/>
    </row>
    <row r="39" spans="1:14">
      <c r="A39" s="6" t="s">
        <v>8</v>
      </c>
      <c r="B39" s="17"/>
      <c r="C39" s="17"/>
      <c r="D39" s="18"/>
      <c r="E39" s="17"/>
      <c r="F39" s="17"/>
      <c r="G39" s="17"/>
      <c r="H39" s="17"/>
      <c r="I39" s="17"/>
      <c r="J39" s="17"/>
      <c r="K39" s="17"/>
      <c r="L39" s="44"/>
      <c r="M39" s="17"/>
    </row>
    <row r="40" spans="1:14">
      <c r="M40" s="9"/>
    </row>
    <row r="41" spans="1:14">
      <c r="A41" s="6" t="s">
        <v>11</v>
      </c>
      <c r="B41" s="17"/>
      <c r="C41" s="17"/>
      <c r="D41" s="18"/>
      <c r="E41" s="17"/>
      <c r="F41" s="17"/>
      <c r="G41" s="17"/>
      <c r="H41" s="17"/>
      <c r="I41" s="17"/>
      <c r="J41" s="17"/>
      <c r="K41" s="17"/>
      <c r="L41" s="44"/>
      <c r="M41" s="17"/>
    </row>
    <row r="44" spans="1:14" ht="30">
      <c r="A44" s="23" t="s">
        <v>15</v>
      </c>
      <c r="B44" s="24" t="s">
        <v>24</v>
      </c>
      <c r="C44" s="24" t="s">
        <v>21</v>
      </c>
      <c r="E44" s="25" t="s">
        <v>19</v>
      </c>
      <c r="F44" s="25" t="s">
        <v>20</v>
      </c>
      <c r="G44" s="25" t="s">
        <v>14</v>
      </c>
      <c r="I44" s="25" t="s">
        <v>22</v>
      </c>
      <c r="J44" s="25" t="s">
        <v>23</v>
      </c>
      <c r="L44" s="25" t="s">
        <v>25</v>
      </c>
      <c r="M44" s="25"/>
      <c r="N44" s="25" t="s">
        <v>26</v>
      </c>
    </row>
    <row r="45" spans="1:14">
      <c r="B45" s="15">
        <v>53</v>
      </c>
      <c r="C45" s="16">
        <v>2.75</v>
      </c>
      <c r="E45" s="9"/>
      <c r="F45" s="9"/>
      <c r="G45" s="9"/>
      <c r="I45" s="9"/>
      <c r="J45" s="9"/>
      <c r="L45" s="9"/>
      <c r="M45" s="9"/>
      <c r="N45" s="9"/>
    </row>
  </sheetData>
  <mergeCells count="16">
    <mergeCell ref="M24:M30"/>
    <mergeCell ref="M32:M38"/>
    <mergeCell ref="M5:M6"/>
    <mergeCell ref="M8:M14"/>
    <mergeCell ref="M16:M22"/>
    <mergeCell ref="K1:K2"/>
    <mergeCell ref="L1:L2"/>
    <mergeCell ref="N1:N2"/>
    <mergeCell ref="B3:N4"/>
    <mergeCell ref="M1:M2"/>
    <mergeCell ref="B1:C1"/>
    <mergeCell ref="D1:E1"/>
    <mergeCell ref="F1:G1"/>
    <mergeCell ref="H1:H2"/>
    <mergeCell ref="I1:I2"/>
    <mergeCell ref="J1:J2"/>
  </mergeCells>
  <conditionalFormatting sqref="A5:A6 A41 A8:A38">
    <cfRule type="expression" dxfId="11" priority="11" stopIfTrue="1">
      <formula>AND(COUNTIF(Fériés,$A5),$A5&lt;&gt;"")</formula>
    </cfRule>
    <cfRule type="expression" dxfId="10" priority="12" stopIfTrue="1">
      <formula>WEEKDAY($A5,3)&gt;5</formula>
    </cfRule>
  </conditionalFormatting>
  <conditionalFormatting sqref="A5:A6 A41 A8:A38">
    <cfRule type="expression" dxfId="9" priority="9" stopIfTrue="1">
      <formula>AND(COUNTIF(_05h_13h,$A5),$A5&lt;&gt;"")</formula>
    </cfRule>
    <cfRule type="expression" dxfId="8" priority="10" stopIfTrue="1">
      <formula>WEEKDAY($A5,3)&gt;5</formula>
    </cfRule>
  </conditionalFormatting>
  <conditionalFormatting sqref="A39">
    <cfRule type="expression" dxfId="7" priority="7" stopIfTrue="1">
      <formula>AND(COUNTIF(Fériés,$A39),$A39&lt;&gt;"")</formula>
    </cfRule>
    <cfRule type="expression" dxfId="6" priority="8" stopIfTrue="1">
      <formula>WEEKDAY($A39,3)&gt;5</formula>
    </cfRule>
  </conditionalFormatting>
  <conditionalFormatting sqref="A39">
    <cfRule type="expression" dxfId="5" priority="5" stopIfTrue="1">
      <formula>AND(COUNTIF(_05h_13h,$A39),$A39&lt;&gt;"")</formula>
    </cfRule>
    <cfRule type="expression" dxfId="4" priority="6" stopIfTrue="1">
      <formula>WEEKDAY($A39,3)&gt;5</formula>
    </cfRule>
  </conditionalFormatting>
  <conditionalFormatting sqref="A7">
    <cfRule type="expression" dxfId="3" priority="3" stopIfTrue="1">
      <formula>AND(COUNTIF(Fériés,$A7),$A7&lt;&gt;"")</formula>
    </cfRule>
    <cfRule type="expression" dxfId="2" priority="4" stopIfTrue="1">
      <formula>WEEKDAY($A7,3)&gt;5</formula>
    </cfRule>
  </conditionalFormatting>
  <conditionalFormatting sqref="A7">
    <cfRule type="expression" dxfId="1" priority="1" stopIfTrue="1">
      <formula>AND(COUNTIF(_05h_13h,$A7),$A7&lt;&gt;"")</formula>
    </cfRule>
    <cfRule type="expression" dxfId="0" priority="2" stopIfTrue="1">
      <formula>WEEKDAY($A7,3)&gt;5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J Fériés</vt:lpstr>
      <vt:lpstr>Juin</vt:lpstr>
      <vt:lpstr>Juillet</vt:lpstr>
      <vt:lpstr>Août</vt:lpstr>
      <vt:lpstr>Sept</vt:lpstr>
      <vt:lpstr>Oct</vt:lpstr>
      <vt:lpstr>Nov</vt:lpstr>
      <vt:lpstr>Déc</vt:lpstr>
      <vt:lpstr>Feuil9</vt:lpstr>
      <vt:lpstr>annee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2012-10-24T07:31:18Z</dcterms:created>
  <dcterms:modified xsi:type="dcterms:W3CDTF">2012-10-25T12:27:16Z</dcterms:modified>
</cp:coreProperties>
</file>