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120" yWindow="150" windowWidth="28515" windowHeight="15645"/>
  </bookViews>
  <sheets>
    <sheet name="Feuil1" sheetId="1" r:id="rId1"/>
    <sheet name="Feuil2" sheetId="2" r:id="rId2"/>
    <sheet name="Feuil3" sheetId="3" r:id="rId3"/>
  </sheets>
  <calcPr calcId="145621" iterate="1"/>
</workbook>
</file>

<file path=xl/calcChain.xml><?xml version="1.0" encoding="utf-8"?>
<calcChain xmlns="http://schemas.openxmlformats.org/spreadsheetml/2006/main">
  <c r="G43" i="1" l="1"/>
  <c r="G41" i="1"/>
  <c r="G34" i="1"/>
  <c r="G36" i="1"/>
  <c r="F41" i="1" l="1"/>
  <c r="M5" i="2"/>
  <c r="M4" i="2"/>
  <c r="L4" i="2"/>
  <c r="K4" i="2"/>
  <c r="H6" i="1"/>
  <c r="H7" i="1"/>
  <c r="H8" i="1"/>
  <c r="H9" i="1"/>
  <c r="H10" i="1"/>
  <c r="H11" i="1"/>
  <c r="H12" i="1"/>
  <c r="F34" i="1" s="1"/>
  <c r="F43" i="1" s="1"/>
  <c r="H13" i="1"/>
  <c r="H14" i="1"/>
  <c r="H15" i="1"/>
  <c r="H16" i="1"/>
  <c r="H17" i="1"/>
  <c r="H18" i="1"/>
  <c r="H19" i="1"/>
  <c r="H20" i="1"/>
  <c r="H21" i="1"/>
  <c r="H22" i="1"/>
  <c r="H23" i="1"/>
  <c r="H24" i="1"/>
  <c r="H25" i="1"/>
  <c r="H5" i="1"/>
  <c r="G13" i="1" l="1"/>
  <c r="G21" i="1"/>
  <c r="G6" i="1"/>
  <c r="G14" i="1"/>
  <c r="G22" i="1"/>
  <c r="G7" i="1"/>
  <c r="G15" i="1"/>
  <c r="G23" i="1"/>
  <c r="G8" i="1"/>
  <c r="G16" i="1"/>
  <c r="G24" i="1"/>
  <c r="G9" i="1"/>
  <c r="G17" i="1"/>
  <c r="G25" i="1"/>
  <c r="G10" i="1"/>
  <c r="G18" i="1"/>
  <c r="G5" i="1"/>
  <c r="G11" i="1"/>
  <c r="G19" i="1"/>
  <c r="G12" i="1"/>
  <c r="G20" i="1"/>
</calcChain>
</file>

<file path=xl/sharedStrings.xml><?xml version="1.0" encoding="utf-8"?>
<sst xmlns="http://schemas.openxmlformats.org/spreadsheetml/2006/main" count="132" uniqueCount="93">
  <si>
    <t>Portefeuille Action 1</t>
  </si>
  <si>
    <t>CODE ISIN</t>
  </si>
  <si>
    <t>Titres</t>
  </si>
  <si>
    <t>Quantité</t>
  </si>
  <si>
    <t>Cours</t>
  </si>
  <si>
    <t>Poids</t>
  </si>
  <si>
    <t>Valorisation</t>
  </si>
  <si>
    <t>Prix d'achat</t>
  </si>
  <si>
    <t>SECTEUR</t>
  </si>
  <si>
    <t>PAYS</t>
  </si>
  <si>
    <t>Actions</t>
  </si>
  <si>
    <t>DE0007100000</t>
  </si>
  <si>
    <t>DaimlerChrysler AG</t>
  </si>
  <si>
    <t>Non-Energy Minerals</t>
  </si>
  <si>
    <t>ALLEMAGNE</t>
  </si>
  <si>
    <t>FR0000038606</t>
  </si>
  <si>
    <t>Manitou</t>
  </si>
  <si>
    <t>Technology Services</t>
  </si>
  <si>
    <t>FRANCE</t>
  </si>
  <si>
    <t>FR0000053837</t>
  </si>
  <si>
    <t>Altamir Amboise SA</t>
  </si>
  <si>
    <t>FR0004023208</t>
  </si>
  <si>
    <t>Les Nouveaux Constructeurs Inc</t>
  </si>
  <si>
    <t>Industrial Services</t>
  </si>
  <si>
    <t>FR0000054694</t>
  </si>
  <si>
    <t>Naturex SA</t>
  </si>
  <si>
    <t>Transportation</t>
  </si>
  <si>
    <t>FR0000121014</t>
  </si>
  <si>
    <t>Lvmh</t>
  </si>
  <si>
    <t>Electronic Technology</t>
  </si>
  <si>
    <t>FR0000130809</t>
  </si>
  <si>
    <t>Societe Generale</t>
  </si>
  <si>
    <t>Producer Manufacturing</t>
  </si>
  <si>
    <t>DE0008404005</t>
  </si>
  <si>
    <t>Allianz SE</t>
  </si>
  <si>
    <t>FR0000120628</t>
  </si>
  <si>
    <t>AXA SA</t>
  </si>
  <si>
    <t>FR0004159473</t>
  </si>
  <si>
    <t>Maisons France Confort SA</t>
  </si>
  <si>
    <t>FR0000125007</t>
  </si>
  <si>
    <t>Saint Gobain</t>
  </si>
  <si>
    <t>FR0000033904</t>
  </si>
  <si>
    <t>Ims Int Met Serv</t>
  </si>
  <si>
    <t>FR0000131104</t>
  </si>
  <si>
    <t>BNP Paribas SA</t>
  </si>
  <si>
    <t>FR0000120222</t>
  </si>
  <si>
    <t>Cnp Assurances</t>
  </si>
  <si>
    <t>FR0000120693</t>
  </si>
  <si>
    <t>Pernod Ricard SA</t>
  </si>
  <si>
    <t>FR0000125486</t>
  </si>
  <si>
    <t>Vinci SA (FR Listing)</t>
  </si>
  <si>
    <t>FR0000120982</t>
  </si>
  <si>
    <t>Ciments Francais SA (FR Listing)</t>
  </si>
  <si>
    <t>Energy Minerals</t>
  </si>
  <si>
    <t>FR0010220475</t>
  </si>
  <si>
    <t>Alstom SA (FR Listing)</t>
  </si>
  <si>
    <t>FR0000044448</t>
  </si>
  <si>
    <t>Nexans SA</t>
  </si>
  <si>
    <t>#Calc</t>
  </si>
  <si>
    <t>FR0004166072</t>
  </si>
  <si>
    <t>Neuf Cegetel</t>
  </si>
  <si>
    <t>FR0000045072</t>
  </si>
  <si>
    <t>Credit Agricole (FR Listing)</t>
  </si>
  <si>
    <t>Consumer Services</t>
  </si>
  <si>
    <t xml:space="preserve"> </t>
  </si>
  <si>
    <t>Total</t>
  </si>
  <si>
    <t>Cash</t>
  </si>
  <si>
    <t>Real Cash</t>
  </si>
  <si>
    <t>EUR/CHF</t>
  </si>
  <si>
    <t>EUR USD</t>
  </si>
  <si>
    <t>EUR GBP</t>
  </si>
  <si>
    <t>Appel de marge</t>
  </si>
  <si>
    <t>commission de mouvement Feuille 2</t>
  </si>
  <si>
    <t>TITRES</t>
  </si>
  <si>
    <t>SENS</t>
  </si>
  <si>
    <t>DEVISE</t>
  </si>
  <si>
    <t>quantité</t>
  </si>
  <si>
    <t>prix</t>
  </si>
  <si>
    <t>capitaux</t>
  </si>
  <si>
    <t>commission jour</t>
  </si>
  <si>
    <t>commission cumulée</t>
  </si>
  <si>
    <t>Commerzbank AG</t>
  </si>
  <si>
    <t>DE0008032004</t>
  </si>
  <si>
    <t>VENTE</t>
  </si>
  <si>
    <t>EUR</t>
  </si>
  <si>
    <t>28768</t>
  </si>
  <si>
    <t>SOCIETE GENERALE</t>
  </si>
  <si>
    <t>ACHAT</t>
  </si>
  <si>
    <t>CODE  Portefeuille</t>
  </si>
  <si>
    <t>Nom portefeuille</t>
  </si>
  <si>
    <t>DATE</t>
  </si>
  <si>
    <t>Taux</t>
  </si>
  <si>
    <t>Formules issues d'un logiciel</t>
  </si>
</sst>
</file>

<file path=xl/styles.xml><?xml version="1.0" encoding="utf-8"?>
<styleSheet xmlns="http://schemas.openxmlformats.org/spreadsheetml/2006/main" xmlns:mc="http://schemas.openxmlformats.org/markup-compatibility/2006" xmlns:x14ac="http://schemas.microsoft.com/office/spreadsheetml/2009/9/ac" mc:Ignorable="x14ac">
  <numFmts count="10">
    <numFmt numFmtId="43" formatCode="_-* #,##0.00\ _€_-;\-* #,##0.00\ _€_-;_-* &quot;-&quot;??\ _€_-;_-@_-"/>
    <numFmt numFmtId="164" formatCode="_-* #,##0.00\ [$€-1]_-;\-* #,##0.00\ [$€-1]_-;_-* &quot;-&quot;??\ [$€-1]_-"/>
    <numFmt numFmtId="165" formatCode="[$-40C]d\-mmm\-yy;@"/>
    <numFmt numFmtId="166" formatCode="#,##0.0000"/>
    <numFmt numFmtId="167" formatCode="0.000"/>
    <numFmt numFmtId="168" formatCode="#,##0.00_ ;\-#,##0.00\ "/>
    <numFmt numFmtId="169" formatCode="_-* #,##0\ _€_-;\-* #,##0\ _€_-;_-* &quot;-&quot;??\ _€_-;_-@_-"/>
    <numFmt numFmtId="170" formatCode="0.0%"/>
    <numFmt numFmtId="171" formatCode="0.000%"/>
    <numFmt numFmtId="172" formatCode="_-* #,##0.0000\ _€_-;\-* #,##0.0000\ _€_-;_-* &quot;-&quot;??\ _€_-;_-@_-"/>
  </numFmts>
  <fonts count="43" x14ac:knownFonts="1">
    <font>
      <sz val="11"/>
      <color theme="1"/>
      <name val="Calibri"/>
      <family val="2"/>
      <scheme val="minor"/>
    </font>
    <font>
      <sz val="11"/>
      <color theme="1"/>
      <name val="Calibri"/>
      <family val="2"/>
      <scheme val="minor"/>
    </font>
    <font>
      <sz val="10"/>
      <name val="Arial"/>
      <family val="2"/>
    </font>
    <font>
      <b/>
      <sz val="14"/>
      <color rgb="FF0070C0"/>
      <name val="Arial"/>
      <family val="2"/>
    </font>
    <font>
      <b/>
      <sz val="14"/>
      <name val="Arial"/>
      <family val="2"/>
    </font>
    <font>
      <b/>
      <i/>
      <sz val="18"/>
      <color indexed="55"/>
      <name val="Arial"/>
      <family val="2"/>
    </font>
    <font>
      <b/>
      <sz val="11"/>
      <name val="Arial"/>
      <family val="2"/>
    </font>
    <font>
      <b/>
      <sz val="11"/>
      <color indexed="55"/>
      <name val="Arial"/>
      <family val="2"/>
    </font>
    <font>
      <b/>
      <sz val="10"/>
      <name val="Arial"/>
      <family val="2"/>
    </font>
    <font>
      <b/>
      <sz val="12"/>
      <name val="Arial"/>
      <family val="2"/>
    </font>
    <font>
      <b/>
      <sz val="11"/>
      <color theme="3" tint="-0.249977111117893"/>
      <name val="Arial"/>
      <family val="2"/>
    </font>
    <font>
      <b/>
      <sz val="9"/>
      <color indexed="61"/>
      <name val="Arial"/>
      <family val="2"/>
    </font>
    <font>
      <b/>
      <sz val="11"/>
      <color indexed="8"/>
      <name val="Arial"/>
      <family val="2"/>
    </font>
    <font>
      <b/>
      <sz val="14"/>
      <color indexed="61"/>
      <name val="Arial"/>
      <family val="2"/>
    </font>
    <font>
      <b/>
      <sz val="14"/>
      <color theme="0"/>
      <name val="Arial"/>
      <family val="2"/>
    </font>
    <font>
      <b/>
      <i/>
      <sz val="9"/>
      <color indexed="8"/>
      <name val="Arial"/>
      <family val="2"/>
    </font>
    <font>
      <b/>
      <i/>
      <sz val="11"/>
      <color indexed="8"/>
      <name val="Arial"/>
      <family val="2"/>
    </font>
    <font>
      <b/>
      <sz val="11"/>
      <color indexed="9"/>
      <name val="Arial"/>
      <family val="2"/>
    </font>
    <font>
      <sz val="11"/>
      <name val="Arial"/>
      <family val="2"/>
    </font>
    <font>
      <b/>
      <sz val="10"/>
      <color theme="0"/>
      <name val="Times New Roman"/>
      <family val="1"/>
    </font>
    <font>
      <b/>
      <sz val="10"/>
      <color indexed="62"/>
      <name val="Arial"/>
      <family val="2"/>
    </font>
    <font>
      <b/>
      <i/>
      <sz val="9"/>
      <color theme="0" tint="-0.14999847407452621"/>
      <name val="Arial"/>
      <family val="2"/>
    </font>
    <font>
      <b/>
      <sz val="8"/>
      <color indexed="62"/>
      <name val="Arial"/>
      <family val="2"/>
    </font>
    <font>
      <sz val="8"/>
      <color indexed="8"/>
      <name val="Arial"/>
      <family val="2"/>
    </font>
    <font>
      <b/>
      <sz val="10"/>
      <color indexed="8"/>
      <name val="Arial"/>
      <family val="2"/>
    </font>
    <font>
      <b/>
      <sz val="10"/>
      <color indexed="18"/>
      <name val="Arial"/>
      <family val="2"/>
    </font>
    <font>
      <b/>
      <sz val="10"/>
      <name val="Times New Roman"/>
      <family val="1"/>
    </font>
    <font>
      <sz val="11"/>
      <name val="Calibri"/>
      <family val="2"/>
    </font>
    <font>
      <b/>
      <sz val="11"/>
      <color indexed="62"/>
      <name val="Arial"/>
      <family val="2"/>
    </font>
    <font>
      <b/>
      <sz val="9"/>
      <color indexed="55"/>
      <name val="Arial"/>
      <family val="2"/>
    </font>
    <font>
      <sz val="11"/>
      <color indexed="8"/>
      <name val="Arial"/>
      <family val="2"/>
    </font>
    <font>
      <sz val="10"/>
      <color indexed="8"/>
      <name val="Arial"/>
      <family val="2"/>
    </font>
    <font>
      <b/>
      <sz val="12"/>
      <color indexed="61"/>
      <name val="Arial"/>
      <family val="2"/>
    </font>
    <font>
      <sz val="9"/>
      <color indexed="8"/>
      <name val="Arial"/>
      <family val="2"/>
    </font>
    <font>
      <sz val="10"/>
      <name val="Times New Roman"/>
      <family val="1"/>
    </font>
    <font>
      <b/>
      <sz val="9"/>
      <name val="Arial"/>
      <family val="2"/>
    </font>
    <font>
      <sz val="9"/>
      <name val="Arial"/>
      <family val="2"/>
    </font>
    <font>
      <b/>
      <sz val="9"/>
      <color indexed="9"/>
      <name val="Arial"/>
      <family val="2"/>
    </font>
    <font>
      <b/>
      <sz val="12"/>
      <color indexed="9"/>
      <name val="Arial"/>
      <family val="2"/>
    </font>
    <font>
      <sz val="8"/>
      <name val="Arial"/>
      <family val="2"/>
    </font>
    <font>
      <b/>
      <sz val="8"/>
      <name val="Arial"/>
      <family val="2"/>
    </font>
    <font>
      <b/>
      <sz val="12"/>
      <name val="Times New Roman"/>
      <family val="1"/>
    </font>
    <font>
      <b/>
      <sz val="11"/>
      <color theme="1"/>
      <name val="Calibri"/>
      <family val="2"/>
      <scheme val="minor"/>
    </font>
  </fonts>
  <fills count="6">
    <fill>
      <patternFill patternType="none"/>
    </fill>
    <fill>
      <patternFill patternType="gray125"/>
    </fill>
    <fill>
      <patternFill patternType="solid">
        <fgColor theme="6" tint="0.79998168889431442"/>
        <bgColor indexed="64"/>
      </patternFill>
    </fill>
    <fill>
      <patternFill patternType="solid">
        <fgColor indexed="9"/>
        <bgColor indexed="64"/>
      </patternFill>
    </fill>
    <fill>
      <patternFill patternType="solid">
        <fgColor theme="5" tint="0.59999389629810485"/>
        <bgColor indexed="64"/>
      </patternFill>
    </fill>
    <fill>
      <patternFill patternType="solid">
        <fgColor rgb="FFFFFF00"/>
        <bgColor indexed="64"/>
      </patternFill>
    </fill>
  </fills>
  <borders count="12">
    <border>
      <left/>
      <right/>
      <top/>
      <bottom/>
      <diagonal/>
    </border>
    <border>
      <left style="medium">
        <color indexed="64"/>
      </left>
      <right style="medium">
        <color indexed="64"/>
      </right>
      <top/>
      <bottom style="medium">
        <color indexed="64"/>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style="thin">
        <color indexed="64"/>
      </left>
      <right style="medium">
        <color indexed="64"/>
      </right>
      <top/>
      <bottom style="medium">
        <color indexed="64"/>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right/>
      <top/>
      <bottom style="double">
        <color indexed="61"/>
      </bottom>
      <diagonal/>
    </border>
    <border>
      <left style="hair">
        <color indexed="22"/>
      </left>
      <right style="hair">
        <color indexed="22"/>
      </right>
      <top style="hair">
        <color indexed="22"/>
      </top>
      <bottom style="hair">
        <color indexed="22"/>
      </bottom>
      <diagonal/>
    </border>
    <border>
      <left/>
      <right style="thin">
        <color indexed="64"/>
      </right>
      <top/>
      <bottom/>
      <diagonal/>
    </border>
    <border>
      <left/>
      <right/>
      <top style="thin">
        <color indexed="64"/>
      </top>
      <bottom style="double">
        <color indexed="64"/>
      </bottom>
      <diagonal/>
    </border>
  </borders>
  <cellStyleXfs count="10">
    <xf numFmtId="0" fontId="0" fillId="0" borderId="0"/>
    <xf numFmtId="43" fontId="1" fillId="0" borderId="0" applyFont="0" applyFill="0" applyBorder="0" applyAlignment="0" applyProtection="0"/>
    <xf numFmtId="9" fontId="1" fillId="0" borderId="0" applyFont="0" applyFill="0" applyBorder="0" applyAlignment="0" applyProtection="0"/>
    <xf numFmtId="164" fontId="2" fillId="0" borderId="0" applyFont="0" applyFill="0" applyBorder="0" applyAlignment="0" applyProtection="0"/>
    <xf numFmtId="0" fontId="2" fillId="0" borderId="0"/>
    <xf numFmtId="0" fontId="22" fillId="0" borderId="9" applyNumberFormat="0" applyAlignment="0" applyProtection="0"/>
    <xf numFmtId="0" fontId="23" fillId="0" borderId="9" applyNumberFormat="0" applyAlignment="0" applyProtection="0"/>
    <xf numFmtId="9" fontId="2" fillId="0" borderId="0" applyFont="0" applyFill="0" applyBorder="0" applyAlignment="0" applyProtection="0"/>
    <xf numFmtId="43" fontId="2" fillId="0" borderId="0" applyFont="0" applyFill="0" applyBorder="0" applyAlignment="0" applyProtection="0"/>
    <xf numFmtId="0" fontId="2" fillId="0" borderId="0"/>
  </cellStyleXfs>
  <cellXfs count="101">
    <xf numFmtId="0" fontId="0" fillId="0" borderId="0" xfId="0"/>
    <xf numFmtId="3" fontId="3" fillId="2" borderId="1" xfId="3" applyNumberFormat="1" applyFont="1" applyFill="1" applyBorder="1" applyAlignment="1">
      <alignment horizontal="center" vertical="center"/>
    </xf>
    <xf numFmtId="165" fontId="5" fillId="2" borderId="0" xfId="0" applyNumberFormat="1" applyFont="1" applyFill="1" applyBorder="1" applyAlignment="1">
      <alignment vertical="center" wrapText="1"/>
    </xf>
    <xf numFmtId="166" fontId="3" fillId="2" borderId="4" xfId="3" applyNumberFormat="1" applyFont="1" applyFill="1" applyBorder="1" applyAlignment="1">
      <alignment horizontal="center" vertical="center"/>
    </xf>
    <xf numFmtId="10" fontId="4" fillId="2" borderId="5" xfId="2" applyNumberFormat="1" applyFont="1" applyFill="1" applyBorder="1" applyAlignment="1">
      <alignment horizontal="center" vertical="center"/>
    </xf>
    <xf numFmtId="0" fontId="6" fillId="2" borderId="7" xfId="0" applyFont="1" applyFill="1" applyBorder="1" applyAlignment="1">
      <alignment horizontal="center" vertical="center" wrapText="1"/>
    </xf>
    <xf numFmtId="0" fontId="6" fillId="2" borderId="6" xfId="0" applyFont="1" applyFill="1" applyBorder="1" applyAlignment="1">
      <alignment horizontal="center" vertical="center" wrapText="1"/>
    </xf>
    <xf numFmtId="4" fontId="6" fillId="2" borderId="6" xfId="0" applyNumberFormat="1" applyFont="1" applyFill="1" applyBorder="1" applyAlignment="1">
      <alignment horizontal="center" vertical="center" wrapText="1"/>
    </xf>
    <xf numFmtId="167" fontId="8" fillId="2" borderId="0" xfId="0" applyNumberFormat="1" applyFont="1" applyFill="1" applyAlignment="1">
      <alignment horizontal="right"/>
    </xf>
    <xf numFmtId="0" fontId="0" fillId="2" borderId="0" xfId="0" applyFill="1" applyBorder="1"/>
    <xf numFmtId="165" fontId="11" fillId="2" borderId="8" xfId="0" applyNumberFormat="1" applyFont="1" applyFill="1" applyBorder="1" applyAlignment="1">
      <alignment horizontal="left" vertical="center" wrapText="1"/>
    </xf>
    <xf numFmtId="165" fontId="12" fillId="2" borderId="8" xfId="0" applyNumberFormat="1" applyFont="1" applyFill="1" applyBorder="1" applyAlignment="1">
      <alignment horizontal="left" vertical="center" wrapText="1"/>
    </xf>
    <xf numFmtId="10" fontId="13" fillId="2" borderId="8" xfId="2" applyNumberFormat="1" applyFont="1" applyFill="1" applyBorder="1" applyAlignment="1">
      <alignment horizontal="center" vertical="center"/>
    </xf>
    <xf numFmtId="0" fontId="7" fillId="2" borderId="8" xfId="0" applyFont="1" applyFill="1" applyBorder="1" applyAlignment="1">
      <alignment horizontal="center" vertical="center" wrapText="1"/>
    </xf>
    <xf numFmtId="10" fontId="7" fillId="2" borderId="0" xfId="0" applyNumberFormat="1" applyFont="1" applyFill="1" applyBorder="1" applyAlignment="1">
      <alignment horizontal="center" vertical="center" wrapText="1"/>
    </xf>
    <xf numFmtId="0" fontId="7" fillId="2" borderId="8" xfId="0" applyFont="1" applyFill="1" applyBorder="1" applyAlignment="1">
      <alignment horizontal="right" vertical="center" wrapText="1"/>
    </xf>
    <xf numFmtId="0" fontId="7" fillId="2" borderId="8" xfId="0" quotePrefix="1" applyFont="1" applyFill="1" applyBorder="1" applyAlignment="1">
      <alignment horizontal="center" vertical="center" wrapText="1"/>
    </xf>
    <xf numFmtId="165" fontId="15" fillId="2" borderId="0" xfId="0" applyNumberFormat="1" applyFont="1" applyFill="1" applyBorder="1" applyAlignment="1">
      <alignment horizontal="left" vertical="center"/>
    </xf>
    <xf numFmtId="165" fontId="16" fillId="2" borderId="0" xfId="0" applyNumberFormat="1" applyFont="1" applyFill="1" applyBorder="1" applyAlignment="1">
      <alignment horizontal="left" vertical="center"/>
    </xf>
    <xf numFmtId="10" fontId="17" fillId="2" borderId="0" xfId="2" applyNumberFormat="1" applyFont="1" applyFill="1" applyBorder="1" applyAlignment="1">
      <alignment horizontal="center" vertical="center"/>
    </xf>
    <xf numFmtId="0" fontId="12" fillId="2" borderId="0" xfId="0" applyFont="1" applyFill="1" applyBorder="1" applyAlignment="1">
      <alignment horizontal="center" vertical="center" wrapText="1"/>
    </xf>
    <xf numFmtId="0" fontId="18" fillId="2" borderId="0" xfId="0" applyFont="1" applyFill="1" applyBorder="1"/>
    <xf numFmtId="10" fontId="19" fillId="2" borderId="0" xfId="2" applyNumberFormat="1" applyFont="1" applyFill="1" applyBorder="1" applyAlignment="1">
      <alignment horizontal="center"/>
    </xf>
    <xf numFmtId="43" fontId="12" fillId="2" borderId="0" xfId="1" applyFont="1" applyFill="1" applyBorder="1" applyAlignment="1">
      <alignment horizontal="center" vertical="center" wrapText="1"/>
    </xf>
    <xf numFmtId="1" fontId="21" fillId="2" borderId="0" xfId="0" applyNumberFormat="1" applyFont="1" applyFill="1" applyBorder="1" applyAlignment="1">
      <alignment horizontal="left" vertical="center"/>
    </xf>
    <xf numFmtId="49" fontId="2" fillId="2" borderId="0" xfId="5" applyNumberFormat="1" applyFont="1" applyFill="1" applyBorder="1" applyAlignment="1">
      <alignment horizontal="left" vertical="center"/>
    </xf>
    <xf numFmtId="3" fontId="20" fillId="4" borderId="0" xfId="5" applyNumberFormat="1" applyFont="1" applyFill="1" applyBorder="1" applyAlignment="1">
      <alignment vertical="center"/>
    </xf>
    <xf numFmtId="3" fontId="24" fillId="2" borderId="0" xfId="6" applyNumberFormat="1" applyFont="1" applyFill="1" applyBorder="1" applyAlignment="1">
      <alignment horizontal="right" vertical="center"/>
    </xf>
    <xf numFmtId="0" fontId="2" fillId="2" borderId="0" xfId="0" applyFont="1" applyFill="1" applyBorder="1"/>
    <xf numFmtId="168" fontId="25" fillId="2" borderId="0" xfId="1" applyNumberFormat="1" applyFont="1" applyFill="1" applyBorder="1" applyAlignment="1">
      <alignment horizontal="center" vertical="center" wrapText="1"/>
    </xf>
    <xf numFmtId="10" fontId="8" fillId="4" borderId="0" xfId="7" applyNumberFormat="1" applyFont="1" applyFill="1" applyBorder="1" applyAlignment="1">
      <alignment horizontal="center"/>
    </xf>
    <xf numFmtId="3" fontId="24" fillId="4" borderId="0" xfId="1" applyNumberFormat="1" applyFont="1" applyFill="1" applyBorder="1" applyAlignment="1">
      <alignment horizontal="center" vertical="center" wrapText="1"/>
    </xf>
    <xf numFmtId="2" fontId="26" fillId="2" borderId="0" xfId="0" applyNumberFormat="1" applyFont="1" applyFill="1" applyBorder="1" applyAlignment="1">
      <alignment horizontal="center"/>
    </xf>
    <xf numFmtId="0" fontId="2" fillId="4" borderId="0" xfId="0" applyFont="1" applyFill="1" applyBorder="1"/>
    <xf numFmtId="0" fontId="27" fillId="4" borderId="0" xfId="0" applyFont="1" applyFill="1"/>
    <xf numFmtId="3" fontId="20" fillId="2" borderId="0" xfId="5" applyNumberFormat="1" applyFont="1" applyFill="1" applyBorder="1" applyAlignment="1">
      <alignment vertical="center"/>
    </xf>
    <xf numFmtId="10" fontId="8" fillId="2" borderId="0" xfId="7" applyNumberFormat="1" applyFont="1" applyFill="1" applyBorder="1" applyAlignment="1">
      <alignment horizontal="center"/>
    </xf>
    <xf numFmtId="3" fontId="24" fillId="2" borderId="0" xfId="1" applyNumberFormat="1" applyFont="1" applyFill="1" applyBorder="1" applyAlignment="1">
      <alignment horizontal="center" vertical="center" wrapText="1"/>
    </xf>
    <xf numFmtId="0" fontId="27" fillId="2" borderId="0" xfId="0" applyFont="1" applyFill="1"/>
    <xf numFmtId="4" fontId="8" fillId="2" borderId="0" xfId="0" applyNumberFormat="1" applyFont="1" applyFill="1" applyBorder="1" applyAlignment="1">
      <alignment horizontal="center"/>
    </xf>
    <xf numFmtId="3" fontId="24" fillId="2" borderId="0" xfId="8" applyNumberFormat="1" applyFont="1" applyFill="1" applyBorder="1" applyAlignment="1">
      <alignment horizontal="center" vertical="center" wrapText="1"/>
    </xf>
    <xf numFmtId="10" fontId="28" fillId="2" borderId="0" xfId="0" quotePrefix="1" applyNumberFormat="1" applyFont="1" applyFill="1" applyBorder="1" applyAlignment="1">
      <alignment horizontal="center" vertical="center" wrapText="1"/>
    </xf>
    <xf numFmtId="165" fontId="29" fillId="2" borderId="0" xfId="0" applyNumberFormat="1" applyFont="1" applyFill="1" applyBorder="1" applyAlignment="1">
      <alignment horizontal="left" vertical="center"/>
    </xf>
    <xf numFmtId="165" fontId="30" fillId="2" borderId="0" xfId="0" applyNumberFormat="1" applyFont="1" applyFill="1" applyBorder="1" applyAlignment="1">
      <alignment horizontal="left" vertical="center"/>
    </xf>
    <xf numFmtId="0" fontId="28" fillId="2" borderId="0" xfId="0" applyFont="1" applyFill="1" applyBorder="1" applyAlignment="1">
      <alignment horizontal="left" vertical="center"/>
    </xf>
    <xf numFmtId="169" fontId="31" fillId="2" borderId="0" xfId="1" applyNumberFormat="1" applyFont="1" applyFill="1" applyBorder="1" applyAlignment="1">
      <alignment horizontal="center" vertical="center" wrapText="1"/>
    </xf>
    <xf numFmtId="43" fontId="25" fillId="2" borderId="0" xfId="1" applyFont="1" applyFill="1" applyBorder="1" applyAlignment="1">
      <alignment horizontal="center" vertical="center" wrapText="1"/>
    </xf>
    <xf numFmtId="43" fontId="12" fillId="2" borderId="0" xfId="1" applyNumberFormat="1" applyFont="1" applyFill="1" applyBorder="1" applyAlignment="1">
      <alignment vertical="center" wrapText="1"/>
    </xf>
    <xf numFmtId="165" fontId="11" fillId="2" borderId="0" xfId="0" applyNumberFormat="1" applyFont="1" applyFill="1" applyBorder="1" applyAlignment="1">
      <alignment horizontal="left" vertical="center"/>
    </xf>
    <xf numFmtId="10" fontId="32" fillId="2" borderId="0" xfId="7" applyNumberFormat="1" applyFont="1" applyFill="1" applyBorder="1" applyAlignment="1">
      <alignment horizontal="center" vertical="center"/>
    </xf>
    <xf numFmtId="0" fontId="33" fillId="2" borderId="0" xfId="0" applyFont="1" applyFill="1" applyAlignment="1">
      <alignment horizontal="left"/>
    </xf>
    <xf numFmtId="0" fontId="30" fillId="2" borderId="0" xfId="0" applyFont="1" applyFill="1" applyAlignment="1">
      <alignment horizontal="left"/>
    </xf>
    <xf numFmtId="43" fontId="6" fillId="2" borderId="0" xfId="2" applyNumberFormat="1" applyFont="1" applyFill="1" applyBorder="1" applyAlignment="1">
      <alignment horizontal="left"/>
    </xf>
    <xf numFmtId="167" fontId="9" fillId="2" borderId="0" xfId="0" applyNumberFormat="1" applyFont="1" applyFill="1" applyAlignment="1">
      <alignment horizontal="right"/>
    </xf>
    <xf numFmtId="167" fontId="9" fillId="2" borderId="0" xfId="0" applyNumberFormat="1" applyFont="1" applyFill="1" applyAlignment="1">
      <alignment horizontal="center"/>
    </xf>
    <xf numFmtId="0" fontId="30" fillId="2" borderId="0" xfId="0" applyFont="1" applyFill="1" applyBorder="1" applyAlignment="1">
      <alignment horizontal="left"/>
    </xf>
    <xf numFmtId="164" fontId="35" fillId="2" borderId="6" xfId="3" applyFont="1" applyFill="1" applyBorder="1" applyAlignment="1">
      <alignment horizontal="right"/>
    </xf>
    <xf numFmtId="10" fontId="6" fillId="2" borderId="6" xfId="0" applyNumberFormat="1" applyFont="1" applyFill="1" applyBorder="1" applyAlignment="1">
      <alignment horizontal="right"/>
    </xf>
    <xf numFmtId="0" fontId="36" fillId="2" borderId="0" xfId="0" applyFont="1" applyFill="1" applyAlignment="1">
      <alignment horizontal="left"/>
    </xf>
    <xf numFmtId="165" fontId="13" fillId="2" borderId="0" xfId="0" applyNumberFormat="1" applyFont="1" applyFill="1" applyBorder="1" applyAlignment="1">
      <alignment horizontal="left" vertical="center"/>
    </xf>
    <xf numFmtId="10" fontId="6" fillId="2" borderId="0" xfId="2" applyNumberFormat="1" applyFont="1" applyFill="1" applyBorder="1" applyAlignment="1">
      <alignment horizontal="right"/>
    </xf>
    <xf numFmtId="167" fontId="9" fillId="2" borderId="10" xfId="0" applyNumberFormat="1" applyFont="1" applyFill="1" applyBorder="1" applyAlignment="1">
      <alignment horizontal="right"/>
    </xf>
    <xf numFmtId="167" fontId="9" fillId="2" borderId="0" xfId="0" applyNumberFormat="1" applyFont="1" applyFill="1" applyBorder="1" applyAlignment="1">
      <alignment horizontal="right"/>
    </xf>
    <xf numFmtId="0" fontId="0" fillId="2" borderId="0" xfId="0" applyFill="1" applyAlignment="1"/>
    <xf numFmtId="164" fontId="9" fillId="2" borderId="6" xfId="3" applyFont="1" applyFill="1" applyBorder="1" applyAlignment="1">
      <alignment horizontal="right"/>
    </xf>
    <xf numFmtId="10" fontId="6" fillId="2" borderId="0" xfId="2" applyNumberFormat="1" applyFont="1" applyFill="1" applyBorder="1" applyAlignment="1">
      <alignment horizontal="left"/>
    </xf>
    <xf numFmtId="10" fontId="6" fillId="2" borderId="10" xfId="2" applyNumberFormat="1" applyFont="1" applyFill="1" applyBorder="1" applyAlignment="1">
      <alignment horizontal="center"/>
    </xf>
    <xf numFmtId="164" fontId="37" fillId="2" borderId="6" xfId="3" applyFont="1" applyFill="1" applyBorder="1" applyAlignment="1">
      <alignment horizontal="right"/>
    </xf>
    <xf numFmtId="170" fontId="8" fillId="2" borderId="0" xfId="2" applyNumberFormat="1" applyFont="1" applyFill="1" applyBorder="1" applyAlignment="1">
      <alignment horizontal="right"/>
    </xf>
    <xf numFmtId="43" fontId="6" fillId="2" borderId="10" xfId="1" applyFont="1" applyFill="1" applyBorder="1" applyAlignment="1">
      <alignment horizontal="left"/>
    </xf>
    <xf numFmtId="10" fontId="6" fillId="2" borderId="0" xfId="2" applyNumberFormat="1" applyFont="1" applyFill="1" applyBorder="1" applyAlignment="1">
      <alignment horizontal="center"/>
    </xf>
    <xf numFmtId="9" fontId="6" fillId="2" borderId="0" xfId="2" applyFont="1" applyFill="1" applyBorder="1" applyAlignment="1">
      <alignment horizontal="left"/>
    </xf>
    <xf numFmtId="0" fontId="30" fillId="2" borderId="0" xfId="0" quotePrefix="1" applyFont="1" applyFill="1" applyAlignment="1">
      <alignment horizontal="left"/>
    </xf>
    <xf numFmtId="10" fontId="32" fillId="2" borderId="0" xfId="0" applyNumberFormat="1" applyFont="1" applyFill="1" applyBorder="1" applyAlignment="1">
      <alignment horizontal="center"/>
    </xf>
    <xf numFmtId="164" fontId="38" fillId="2" borderId="6" xfId="3" applyFont="1" applyFill="1" applyBorder="1" applyAlignment="1">
      <alignment horizontal="right"/>
    </xf>
    <xf numFmtId="167" fontId="8" fillId="2" borderId="0" xfId="0" applyNumberFormat="1" applyFont="1" applyFill="1" applyBorder="1" applyAlignment="1">
      <alignment horizontal="right"/>
    </xf>
    <xf numFmtId="4" fontId="10" fillId="2" borderId="8" xfId="0" applyNumberFormat="1" applyFont="1" applyFill="1" applyBorder="1" applyAlignment="1">
      <alignment horizontal="center" vertical="center" wrapText="1"/>
    </xf>
    <xf numFmtId="4" fontId="14" fillId="2" borderId="0" xfId="0" applyNumberFormat="1" applyFont="1" applyFill="1" applyBorder="1" applyAlignment="1">
      <alignment horizontal="right" vertical="center" wrapText="1"/>
    </xf>
    <xf numFmtId="43" fontId="20" fillId="2" borderId="0" xfId="1" quotePrefix="1" applyNumberFormat="1" applyFont="1" applyFill="1" applyBorder="1" applyAlignment="1">
      <alignment horizontal="right" vertical="center" wrapText="1"/>
    </xf>
    <xf numFmtId="43" fontId="20" fillId="4" borderId="0" xfId="1" quotePrefix="1" applyNumberFormat="1" applyFont="1" applyFill="1" applyBorder="1" applyAlignment="1">
      <alignment horizontal="right" vertical="center" wrapText="1"/>
    </xf>
    <xf numFmtId="164" fontId="41" fillId="2" borderId="6" xfId="3" applyFont="1" applyFill="1" applyBorder="1" applyAlignment="1">
      <alignment horizontal="right"/>
    </xf>
    <xf numFmtId="168" fontId="25" fillId="4" borderId="0" xfId="1" applyNumberFormat="1" applyFont="1" applyFill="1" applyBorder="1" applyAlignment="1">
      <alignment horizontal="center" vertical="center" wrapText="1"/>
    </xf>
    <xf numFmtId="14" fontId="0" fillId="0" borderId="0" xfId="0" applyNumberFormat="1"/>
    <xf numFmtId="0" fontId="0" fillId="0" borderId="0" xfId="0"/>
    <xf numFmtId="0" fontId="39" fillId="3" borderId="0" xfId="9" applyFont="1" applyFill="1"/>
    <xf numFmtId="171" fontId="39" fillId="3" borderId="0" xfId="9" applyNumberFormat="1" applyFont="1" applyFill="1"/>
    <xf numFmtId="0" fontId="39" fillId="3" borderId="0" xfId="8" applyNumberFormat="1" applyFont="1" applyFill="1" applyAlignment="1">
      <alignment horizontal="center"/>
    </xf>
    <xf numFmtId="43" fontId="39" fillId="3" borderId="0" xfId="8" applyFont="1" applyFill="1" applyAlignment="1">
      <alignment horizontal="center"/>
    </xf>
    <xf numFmtId="43" fontId="39" fillId="3" borderId="0" xfId="8" applyFont="1" applyFill="1"/>
    <xf numFmtId="0" fontId="39" fillId="3" borderId="11" xfId="9" applyFont="1" applyFill="1" applyBorder="1"/>
    <xf numFmtId="43" fontId="39" fillId="3" borderId="11" xfId="8" applyFont="1" applyFill="1" applyBorder="1" applyAlignment="1">
      <alignment horizontal="center"/>
    </xf>
    <xf numFmtId="43" fontId="39" fillId="3" borderId="11" xfId="8" applyFont="1" applyFill="1" applyBorder="1"/>
    <xf numFmtId="0" fontId="39" fillId="3" borderId="0" xfId="9" applyFont="1" applyFill="1" applyAlignment="1">
      <alignment horizontal="center"/>
    </xf>
    <xf numFmtId="43" fontId="39" fillId="0" borderId="0" xfId="8" applyFont="1" applyFill="1"/>
    <xf numFmtId="0" fontId="39" fillId="0" borderId="0" xfId="0" applyFont="1" applyFill="1" applyAlignment="1">
      <alignment horizontal="left"/>
    </xf>
    <xf numFmtId="0" fontId="39" fillId="0" borderId="0" xfId="0" applyFont="1" applyFill="1" applyAlignment="1">
      <alignment horizontal="center"/>
    </xf>
    <xf numFmtId="172" fontId="39" fillId="0" borderId="0" xfId="8" applyNumberFormat="1" applyFont="1" applyFill="1" applyAlignment="1">
      <alignment horizontal="center"/>
    </xf>
    <xf numFmtId="0" fontId="40" fillId="3" borderId="11" xfId="9" applyFont="1" applyFill="1" applyBorder="1"/>
    <xf numFmtId="10" fontId="4" fillId="5" borderId="2" xfId="2" applyNumberFormat="1" applyFont="1" applyFill="1" applyBorder="1" applyAlignment="1">
      <alignment horizontal="center" vertical="center"/>
    </xf>
    <xf numFmtId="10" fontId="4" fillId="5" borderId="3" xfId="2" applyNumberFormat="1" applyFont="1" applyFill="1" applyBorder="1" applyAlignment="1">
      <alignment horizontal="center" vertical="center"/>
    </xf>
    <xf numFmtId="0" fontId="42" fillId="0" borderId="0" xfId="0" applyFont="1"/>
  </cellXfs>
  <cellStyles count="10">
    <cellStyle name="Euro" xfId="3"/>
    <cellStyle name="JCF-Detail" xfId="6"/>
    <cellStyle name="JCF-Titre colonne" xfId="5"/>
    <cellStyle name="Milliers" xfId="1" builtinId="3"/>
    <cellStyle name="Milliers 4" xfId="8"/>
    <cellStyle name="Normal" xfId="0" builtinId="0"/>
    <cellStyle name="Normal 10" xfId="4"/>
    <cellStyle name="Normal 2" xfId="9"/>
    <cellStyle name="Pourcentage" xfId="2" builtinId="5"/>
    <cellStyle name="Pourcentage 2" xfId="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7</xdr:col>
      <xdr:colOff>781050</xdr:colOff>
      <xdr:row>39</xdr:row>
      <xdr:rowOff>104775</xdr:rowOff>
    </xdr:from>
    <xdr:to>
      <xdr:col>11</xdr:col>
      <xdr:colOff>114300</xdr:colOff>
      <xdr:row>42</xdr:row>
      <xdr:rowOff>152400</xdr:rowOff>
    </xdr:to>
    <xdr:sp macro="" textlink="">
      <xdr:nvSpPr>
        <xdr:cNvPr id="2" name="ZoneTexte 1"/>
        <xdr:cNvSpPr txBox="1"/>
      </xdr:nvSpPr>
      <xdr:spPr>
        <a:xfrm>
          <a:off x="7448550" y="8048625"/>
          <a:ext cx="2543175" cy="6477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fr-FR" sz="1100"/>
            <a:t>Prendre automatiquement  la dernière cellule remplie de la colonne M dans la feuil2</a:t>
          </a:r>
        </a:p>
      </xdr:txBody>
    </xdr:sp>
    <xdr:clientData/>
  </xdr:twoCellAnchor>
  <xdr:twoCellAnchor>
    <xdr:from>
      <xdr:col>11</xdr:col>
      <xdr:colOff>190500</xdr:colOff>
      <xdr:row>6</xdr:row>
      <xdr:rowOff>152400</xdr:rowOff>
    </xdr:from>
    <xdr:to>
      <xdr:col>21</xdr:col>
      <xdr:colOff>238125</xdr:colOff>
      <xdr:row>13</xdr:row>
      <xdr:rowOff>76200</xdr:rowOff>
    </xdr:to>
    <xdr:sp macro="" textlink="">
      <xdr:nvSpPr>
        <xdr:cNvPr id="4" name="ZoneTexte 3"/>
        <xdr:cNvSpPr txBox="1"/>
      </xdr:nvSpPr>
      <xdr:spPr>
        <a:xfrm>
          <a:off x="10067925" y="1695450"/>
          <a:ext cx="7667625" cy="1257300"/>
        </a:xfrm>
        <a:prstGeom prst="rect">
          <a:avLst/>
        </a:prstGeom>
        <a:solidFill>
          <a:srgbClr val="FFFF00"/>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fr-FR" sz="1100" b="1"/>
            <a:t>Merci</a:t>
          </a:r>
          <a:r>
            <a:rPr lang="fr-FR" sz="1100" b="1" baseline="0"/>
            <a:t>   pour votre aide. Je souhaiterai  qu'après avoir renseigné les  opérations du jour  dans feuil2, le tableau en feuille 1 se mette automatiquement à jour avec  les  les  bonnes quantités, qu'un achat de titre non existant dans le tableau entraine l'insertion d'une nouvelle ligne avec son CODE ISIN, et ,si une quantité est nulle suite à une vente </a:t>
          </a:r>
        </a:p>
        <a:p>
          <a:r>
            <a:rPr lang="fr-FR" sz="1100" b="1" baseline="0"/>
            <a:t>(exemple: societe generale  =) vente 21 000 titres; alors la ligne disparait automatiquement.</a:t>
          </a:r>
        </a:p>
        <a:p>
          <a:endParaRPr lang="fr-FR" sz="1100"/>
        </a:p>
      </xdr:txBody>
    </xdr:sp>
    <xdr:clientData/>
  </xdr:twoCellAnchor>
  <xdr:twoCellAnchor>
    <xdr:from>
      <xdr:col>5</xdr:col>
      <xdr:colOff>1514475</xdr:colOff>
      <xdr:row>37</xdr:row>
      <xdr:rowOff>19050</xdr:rowOff>
    </xdr:from>
    <xdr:to>
      <xdr:col>10</xdr:col>
      <xdr:colOff>190500</xdr:colOff>
      <xdr:row>39</xdr:row>
      <xdr:rowOff>123825</xdr:rowOff>
    </xdr:to>
    <xdr:sp macro="" textlink="">
      <xdr:nvSpPr>
        <xdr:cNvPr id="5" name="Flèche courbée vers le bas 4"/>
        <xdr:cNvSpPr/>
      </xdr:nvSpPr>
      <xdr:spPr>
        <a:xfrm>
          <a:off x="5705475" y="7562850"/>
          <a:ext cx="3600450" cy="504825"/>
        </a:xfrm>
        <a:prstGeom prst="curvedDown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solidFill>
              <a:schemeClr val="tx1"/>
            </a:solidFill>
          </a:endParaRP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44"/>
  <sheetViews>
    <sheetView tabSelected="1" workbookViewId="0">
      <selection activeCell="N38" sqref="N38"/>
    </sheetView>
  </sheetViews>
  <sheetFormatPr baseColWidth="10" defaultRowHeight="15" x14ac:dyDescent="0.25"/>
  <cols>
    <col min="3" max="3" width="17.140625" customWidth="1"/>
    <col min="6" max="6" width="25.7109375" customWidth="1"/>
    <col min="8" max="8" width="13.85546875" customWidth="1"/>
  </cols>
  <sheetData>
    <row r="1" spans="1:11" ht="24" thickBot="1" x14ac:dyDescent="0.3">
      <c r="A1" s="63"/>
      <c r="B1" s="1">
        <v>205000</v>
      </c>
      <c r="C1" s="98" t="s">
        <v>0</v>
      </c>
      <c r="D1" s="99"/>
      <c r="E1" s="2"/>
      <c r="F1" s="3"/>
      <c r="G1" s="4"/>
      <c r="H1" s="2"/>
      <c r="I1" s="2"/>
      <c r="J1" s="2"/>
      <c r="K1" s="2"/>
    </row>
    <row r="2" spans="1:11" ht="30" x14ac:dyDescent="0.25">
      <c r="A2" s="7"/>
      <c r="B2" s="5"/>
      <c r="C2" s="5" t="s">
        <v>1</v>
      </c>
      <c r="D2" s="5" t="s">
        <v>2</v>
      </c>
      <c r="E2" s="6" t="s">
        <v>3</v>
      </c>
      <c r="F2" s="5" t="s">
        <v>4</v>
      </c>
      <c r="G2" s="6" t="s">
        <v>5</v>
      </c>
      <c r="H2" s="6" t="s">
        <v>6</v>
      </c>
      <c r="I2" s="7" t="s">
        <v>7</v>
      </c>
      <c r="J2" s="7" t="s">
        <v>8</v>
      </c>
      <c r="K2" s="7" t="s">
        <v>9</v>
      </c>
    </row>
    <row r="3" spans="1:11" ht="18.75" thickBot="1" x14ac:dyDescent="0.3">
      <c r="A3" s="76"/>
      <c r="B3" s="10" t="s">
        <v>10</v>
      </c>
      <c r="C3" s="11"/>
      <c r="D3" s="12">
        <v>0.98981814231861065</v>
      </c>
      <c r="E3" s="13"/>
      <c r="F3" s="13"/>
      <c r="G3" s="14"/>
      <c r="H3" s="9"/>
      <c r="I3" s="15"/>
      <c r="J3" s="16"/>
      <c r="K3" s="9"/>
    </row>
    <row r="4" spans="1:11" ht="18.75" thickTop="1" x14ac:dyDescent="0.25">
      <c r="A4" s="77"/>
      <c r="B4" s="17"/>
      <c r="C4" s="18"/>
      <c r="D4" s="19"/>
      <c r="E4" s="20"/>
      <c r="F4" s="20"/>
      <c r="G4" s="22"/>
      <c r="H4" s="21"/>
      <c r="I4" s="23"/>
      <c r="J4" s="21"/>
      <c r="K4" s="21"/>
    </row>
    <row r="5" spans="1:11" x14ac:dyDescent="0.25">
      <c r="A5" s="78"/>
      <c r="B5" s="24"/>
      <c r="C5" s="25" t="s">
        <v>11</v>
      </c>
      <c r="D5" s="26" t="s">
        <v>12</v>
      </c>
      <c r="E5" s="27">
        <v>18000</v>
      </c>
      <c r="F5" s="81">
        <v>44.81</v>
      </c>
      <c r="G5" s="30">
        <f>H5/$F$43</f>
        <v>8.2639252834632665E-2</v>
      </c>
      <c r="H5" s="31">
        <f t="shared" ref="H5:H25" si="0">E5*F5</f>
        <v>806580</v>
      </c>
      <c r="I5" s="32">
        <v>31.74</v>
      </c>
      <c r="J5" s="33" t="s">
        <v>13</v>
      </c>
      <c r="K5" s="34" t="s">
        <v>14</v>
      </c>
    </row>
    <row r="6" spans="1:11" x14ac:dyDescent="0.25">
      <c r="A6" s="78"/>
      <c r="B6" s="24"/>
      <c r="C6" s="25" t="s">
        <v>15</v>
      </c>
      <c r="D6" s="26" t="s">
        <v>16</v>
      </c>
      <c r="E6" s="27">
        <v>23000</v>
      </c>
      <c r="F6" s="81">
        <v>31.074999999999999</v>
      </c>
      <c r="G6" s="30">
        <f t="shared" ref="G6:G25" si="1">H6/$F$43</f>
        <v>7.3228123660681932E-2</v>
      </c>
      <c r="H6" s="31">
        <f t="shared" si="0"/>
        <v>714725</v>
      </c>
      <c r="I6" s="32">
        <v>29.8</v>
      </c>
      <c r="J6" s="33" t="s">
        <v>17</v>
      </c>
      <c r="K6" s="34" t="s">
        <v>18</v>
      </c>
    </row>
    <row r="7" spans="1:11" x14ac:dyDescent="0.25">
      <c r="A7" s="78"/>
      <c r="B7" s="24"/>
      <c r="C7" s="25" t="s">
        <v>19</v>
      </c>
      <c r="D7" s="26" t="s">
        <v>20</v>
      </c>
      <c r="E7" s="27">
        <v>55000</v>
      </c>
      <c r="F7" s="81">
        <v>12.335000000000001</v>
      </c>
      <c r="G7" s="30">
        <f t="shared" si="1"/>
        <v>6.9508957703309851E-2</v>
      </c>
      <c r="H7" s="31">
        <f t="shared" si="0"/>
        <v>678425</v>
      </c>
      <c r="I7" s="32">
        <v>11.91</v>
      </c>
      <c r="J7" s="33" t="s">
        <v>13</v>
      </c>
      <c r="K7" s="34" t="s">
        <v>18</v>
      </c>
    </row>
    <row r="8" spans="1:11" x14ac:dyDescent="0.25">
      <c r="A8" s="78"/>
      <c r="B8" s="24"/>
      <c r="C8" s="25" t="s">
        <v>21</v>
      </c>
      <c r="D8" s="26" t="s">
        <v>22</v>
      </c>
      <c r="E8" s="27">
        <v>24703</v>
      </c>
      <c r="F8" s="81">
        <v>27.074999999999999</v>
      </c>
      <c r="G8" s="30">
        <f t="shared" si="1"/>
        <v>6.8526270555436752E-2</v>
      </c>
      <c r="H8" s="31">
        <f t="shared" si="0"/>
        <v>668833.72499999998</v>
      </c>
      <c r="I8" s="32">
        <v>24.88</v>
      </c>
      <c r="J8" s="33" t="s">
        <v>23</v>
      </c>
      <c r="K8" s="34" t="s">
        <v>18</v>
      </c>
    </row>
    <row r="9" spans="1:11" x14ac:dyDescent="0.25">
      <c r="A9" s="78"/>
      <c r="B9" s="24"/>
      <c r="C9" s="25" t="s">
        <v>24</v>
      </c>
      <c r="D9" s="26" t="s">
        <v>25</v>
      </c>
      <c r="E9" s="27">
        <v>100000</v>
      </c>
      <c r="F9" s="81">
        <v>6.0229999999999997</v>
      </c>
      <c r="G9" s="30">
        <f t="shared" si="1"/>
        <v>6.1709467110887019E-2</v>
      </c>
      <c r="H9" s="31">
        <f t="shared" si="0"/>
        <v>602300</v>
      </c>
      <c r="I9" s="32">
        <v>3.58</v>
      </c>
      <c r="J9" s="33" t="s">
        <v>26</v>
      </c>
      <c r="K9" s="34" t="s">
        <v>18</v>
      </c>
    </row>
    <row r="10" spans="1:11" x14ac:dyDescent="0.25">
      <c r="A10" s="78"/>
      <c r="B10" s="24"/>
      <c r="C10" s="25" t="s">
        <v>27</v>
      </c>
      <c r="D10" s="26" t="s">
        <v>28</v>
      </c>
      <c r="E10" s="27">
        <v>9000</v>
      </c>
      <c r="F10" s="81">
        <v>64.72</v>
      </c>
      <c r="G10" s="30">
        <f t="shared" si="1"/>
        <v>5.9678782006889378E-2</v>
      </c>
      <c r="H10" s="31">
        <f t="shared" si="0"/>
        <v>582480</v>
      </c>
      <c r="I10" s="32">
        <v>41.08</v>
      </c>
      <c r="J10" s="33" t="s">
        <v>29</v>
      </c>
      <c r="K10" s="34" t="s">
        <v>18</v>
      </c>
    </row>
    <row r="11" spans="1:11" x14ac:dyDescent="0.25">
      <c r="A11" s="78"/>
      <c r="B11" s="24"/>
      <c r="C11" s="25" t="s">
        <v>30</v>
      </c>
      <c r="D11" s="26" t="s">
        <v>31</v>
      </c>
      <c r="E11" s="27">
        <v>21000</v>
      </c>
      <c r="F11" s="81">
        <v>27.065000000000001</v>
      </c>
      <c r="G11" s="30">
        <f t="shared" si="1"/>
        <v>5.8232610450737674E-2</v>
      </c>
      <c r="H11" s="31">
        <f t="shared" si="0"/>
        <v>568365</v>
      </c>
      <c r="I11" s="32">
        <v>26.46</v>
      </c>
      <c r="J11" s="33" t="s">
        <v>32</v>
      </c>
      <c r="K11" s="34" t="s">
        <v>18</v>
      </c>
    </row>
    <row r="12" spans="1:11" x14ac:dyDescent="0.25">
      <c r="A12" s="78"/>
      <c r="B12" s="24"/>
      <c r="C12" s="25" t="s">
        <v>33</v>
      </c>
      <c r="D12" s="26" t="s">
        <v>34</v>
      </c>
      <c r="E12" s="27">
        <v>20000</v>
      </c>
      <c r="F12" s="81">
        <v>26.990000000000002</v>
      </c>
      <c r="G12" s="30">
        <f t="shared" si="1"/>
        <v>5.5305944457009489E-2</v>
      </c>
      <c r="H12" s="31">
        <f t="shared" si="0"/>
        <v>539800</v>
      </c>
      <c r="I12" s="32">
        <v>22.06</v>
      </c>
      <c r="J12" s="33" t="s">
        <v>29</v>
      </c>
      <c r="K12" s="34" t="s">
        <v>14</v>
      </c>
    </row>
    <row r="13" spans="1:11" x14ac:dyDescent="0.25">
      <c r="A13" s="78"/>
      <c r="B13" s="24"/>
      <c r="C13" s="25" t="s">
        <v>35</v>
      </c>
      <c r="D13" s="26" t="s">
        <v>36</v>
      </c>
      <c r="E13" s="27">
        <v>40000</v>
      </c>
      <c r="F13" s="81">
        <v>12.685</v>
      </c>
      <c r="G13" s="30">
        <f t="shared" si="1"/>
        <v>5.1986358313239375E-2</v>
      </c>
      <c r="H13" s="31">
        <f t="shared" si="0"/>
        <v>507400</v>
      </c>
      <c r="I13" s="32">
        <v>14.11</v>
      </c>
      <c r="J13" s="33" t="s">
        <v>32</v>
      </c>
      <c r="K13" s="34" t="s">
        <v>18</v>
      </c>
    </row>
    <row r="14" spans="1:11" x14ac:dyDescent="0.25">
      <c r="A14" s="78"/>
      <c r="B14" s="24"/>
      <c r="C14" s="25" t="s">
        <v>37</v>
      </c>
      <c r="D14" s="26" t="s">
        <v>38</v>
      </c>
      <c r="E14" s="27">
        <v>13000</v>
      </c>
      <c r="F14" s="81">
        <v>39.590000000000003</v>
      </c>
      <c r="G14" s="30">
        <f t="shared" si="1"/>
        <v>5.2731216068338416E-2</v>
      </c>
      <c r="H14" s="31">
        <f t="shared" si="0"/>
        <v>514670.00000000006</v>
      </c>
      <c r="I14" s="32">
        <v>38.21</v>
      </c>
      <c r="J14" s="33" t="s">
        <v>29</v>
      </c>
      <c r="K14" s="34" t="s">
        <v>18</v>
      </c>
    </row>
    <row r="15" spans="1:11" x14ac:dyDescent="0.25">
      <c r="A15" s="78"/>
      <c r="B15" s="24"/>
      <c r="C15" s="25" t="s">
        <v>39</v>
      </c>
      <c r="D15" s="26" t="s">
        <v>40</v>
      </c>
      <c r="E15" s="27">
        <v>20000</v>
      </c>
      <c r="F15" s="81">
        <v>24.97</v>
      </c>
      <c r="G15" s="30">
        <f t="shared" si="1"/>
        <v>5.1166707413543046E-2</v>
      </c>
      <c r="H15" s="31">
        <f t="shared" si="0"/>
        <v>499400</v>
      </c>
      <c r="I15" s="32">
        <v>20.39</v>
      </c>
      <c r="J15" s="33" t="s">
        <v>23</v>
      </c>
      <c r="K15" s="34" t="s">
        <v>18</v>
      </c>
    </row>
    <row r="16" spans="1:11" x14ac:dyDescent="0.25">
      <c r="A16" s="78"/>
      <c r="B16" s="24"/>
      <c r="C16" s="25" t="s">
        <v>41</v>
      </c>
      <c r="D16" s="26" t="s">
        <v>42</v>
      </c>
      <c r="E16" s="27">
        <v>8000</v>
      </c>
      <c r="F16" s="81">
        <v>52.25</v>
      </c>
      <c r="G16" s="30">
        <f t="shared" si="1"/>
        <v>4.282675950913295E-2</v>
      </c>
      <c r="H16" s="31">
        <f t="shared" si="0"/>
        <v>418000</v>
      </c>
      <c r="I16" s="32">
        <v>46.22</v>
      </c>
      <c r="J16" s="33" t="s">
        <v>17</v>
      </c>
      <c r="K16" s="34" t="s">
        <v>18</v>
      </c>
    </row>
    <row r="17" spans="1:15" x14ac:dyDescent="0.25">
      <c r="A17" s="78"/>
      <c r="B17" s="24"/>
      <c r="C17" s="25" t="s">
        <v>43</v>
      </c>
      <c r="D17" s="26" t="s">
        <v>44</v>
      </c>
      <c r="E17" s="27">
        <v>30000</v>
      </c>
      <c r="F17" s="81">
        <v>13.94</v>
      </c>
      <c r="G17" s="30">
        <f t="shared" si="1"/>
        <v>4.2847250781625358E-2</v>
      </c>
      <c r="H17" s="31">
        <f t="shared" si="0"/>
        <v>418200</v>
      </c>
      <c r="I17" s="32">
        <v>11.36</v>
      </c>
      <c r="J17" s="33" t="s">
        <v>32</v>
      </c>
      <c r="K17" s="34" t="s">
        <v>18</v>
      </c>
    </row>
    <row r="18" spans="1:15" x14ac:dyDescent="0.25">
      <c r="A18" s="78"/>
      <c r="B18" s="24"/>
      <c r="C18" s="25" t="s">
        <v>45</v>
      </c>
      <c r="D18" s="26" t="s">
        <v>46</v>
      </c>
      <c r="E18" s="27">
        <v>3700</v>
      </c>
      <c r="F18" s="81">
        <v>91.64</v>
      </c>
      <c r="G18" s="30">
        <f t="shared" si="1"/>
        <v>3.4739673907279167E-2</v>
      </c>
      <c r="H18" s="31">
        <f t="shared" si="0"/>
        <v>339068</v>
      </c>
      <c r="I18" s="32">
        <v>84.38</v>
      </c>
      <c r="J18" s="33" t="s">
        <v>23</v>
      </c>
      <c r="K18" s="34" t="s">
        <v>18</v>
      </c>
      <c r="N18" s="79"/>
      <c r="O18" s="100" t="s">
        <v>92</v>
      </c>
    </row>
    <row r="19" spans="1:15" x14ac:dyDescent="0.25">
      <c r="A19" s="78"/>
      <c r="B19" s="24"/>
      <c r="C19" s="25" t="s">
        <v>47</v>
      </c>
      <c r="D19" s="26" t="s">
        <v>48</v>
      </c>
      <c r="E19" s="27">
        <v>130677</v>
      </c>
      <c r="F19" s="81">
        <v>2.5150000000000001</v>
      </c>
      <c r="G19" s="30">
        <f t="shared" si="1"/>
        <v>3.3672555544791968E-2</v>
      </c>
      <c r="H19" s="31">
        <f t="shared" si="0"/>
        <v>328652.65500000003</v>
      </c>
      <c r="I19" s="32">
        <v>2.34</v>
      </c>
      <c r="J19" s="33" t="s">
        <v>23</v>
      </c>
      <c r="K19" s="34" t="s">
        <v>18</v>
      </c>
    </row>
    <row r="20" spans="1:15" x14ac:dyDescent="0.25">
      <c r="A20" s="78"/>
      <c r="B20" s="24"/>
      <c r="C20" s="25" t="s">
        <v>49</v>
      </c>
      <c r="D20" s="26" t="s">
        <v>50</v>
      </c>
      <c r="E20" s="27">
        <v>700</v>
      </c>
      <c r="F20" s="81">
        <v>418.70000000000005</v>
      </c>
      <c r="G20" s="30">
        <f t="shared" si="1"/>
        <v>3.0028935273999469E-2</v>
      </c>
      <c r="H20" s="31">
        <f t="shared" si="0"/>
        <v>293090.00000000006</v>
      </c>
      <c r="I20" s="32">
        <v>334.42</v>
      </c>
      <c r="J20" s="33" t="s">
        <v>26</v>
      </c>
      <c r="K20" s="34" t="s">
        <v>18</v>
      </c>
    </row>
    <row r="21" spans="1:15" x14ac:dyDescent="0.25">
      <c r="A21" s="78"/>
      <c r="B21" s="24"/>
      <c r="C21" s="25" t="s">
        <v>51</v>
      </c>
      <c r="D21" s="26" t="s">
        <v>52</v>
      </c>
      <c r="E21" s="27">
        <v>7550</v>
      </c>
      <c r="F21" s="81">
        <v>39.340000000000003</v>
      </c>
      <c r="G21" s="30">
        <f t="shared" si="1"/>
        <v>3.0431281409387896E-2</v>
      </c>
      <c r="H21" s="31">
        <f t="shared" si="0"/>
        <v>297017</v>
      </c>
      <c r="I21" s="32">
        <v>37.01</v>
      </c>
      <c r="J21" s="33" t="s">
        <v>53</v>
      </c>
      <c r="K21" s="34" t="s">
        <v>18</v>
      </c>
    </row>
    <row r="22" spans="1:15" x14ac:dyDescent="0.25">
      <c r="A22" s="78"/>
      <c r="B22" s="24"/>
      <c r="C22" s="25" t="s">
        <v>54</v>
      </c>
      <c r="D22" s="26" t="s">
        <v>55</v>
      </c>
      <c r="E22" s="27">
        <v>13125</v>
      </c>
      <c r="F22" s="81">
        <v>19.84</v>
      </c>
      <c r="G22" s="30">
        <f t="shared" si="1"/>
        <v>2.6679636785115358E-2</v>
      </c>
      <c r="H22" s="31">
        <f t="shared" si="0"/>
        <v>260400</v>
      </c>
      <c r="I22" s="32">
        <v>16.600000000000001</v>
      </c>
      <c r="J22" s="33" t="s">
        <v>17</v>
      </c>
      <c r="K22" s="34" t="s">
        <v>18</v>
      </c>
    </row>
    <row r="23" spans="1:15" x14ac:dyDescent="0.25">
      <c r="A23" s="78"/>
      <c r="B23" s="24"/>
      <c r="C23" s="25" t="s">
        <v>56</v>
      </c>
      <c r="D23" s="26" t="s">
        <v>57</v>
      </c>
      <c r="E23" s="27">
        <v>10000</v>
      </c>
      <c r="F23" s="81">
        <v>26.01</v>
      </c>
      <c r="G23" s="30">
        <f t="shared" si="1"/>
        <v>2.6648899876376749E-2</v>
      </c>
      <c r="H23" s="31">
        <f t="shared" si="0"/>
        <v>260100.00000000003</v>
      </c>
      <c r="I23" s="32">
        <v>26.174499999999998</v>
      </c>
      <c r="J23" s="33" t="s">
        <v>58</v>
      </c>
      <c r="K23" s="34" t="s">
        <v>18</v>
      </c>
    </row>
    <row r="24" spans="1:15" x14ac:dyDescent="0.25">
      <c r="A24" s="78"/>
      <c r="B24" s="24"/>
      <c r="C24" s="25" t="s">
        <v>59</v>
      </c>
      <c r="D24" s="26" t="s">
        <v>60</v>
      </c>
      <c r="E24" s="27">
        <v>94000</v>
      </c>
      <c r="F24" s="81">
        <v>2.4300000000000002</v>
      </c>
      <c r="G24" s="30">
        <f t="shared" si="1"/>
        <v>2.3403082313579304E-2</v>
      </c>
      <c r="H24" s="31">
        <f t="shared" si="0"/>
        <v>228420.00000000003</v>
      </c>
      <c r="I24" s="32">
        <v>2.57</v>
      </c>
      <c r="J24" s="33" t="s">
        <v>17</v>
      </c>
      <c r="K24" s="34" t="s">
        <v>18</v>
      </c>
    </row>
    <row r="25" spans="1:15" x14ac:dyDescent="0.25">
      <c r="A25" s="78"/>
      <c r="B25" s="24"/>
      <c r="C25" s="25" t="s">
        <v>61</v>
      </c>
      <c r="D25" s="26" t="s">
        <v>62</v>
      </c>
      <c r="E25" s="27">
        <v>75000</v>
      </c>
      <c r="F25" s="81">
        <v>1.8800000000000001</v>
      </c>
      <c r="G25" s="30">
        <f t="shared" si="1"/>
        <v>1.4446347107147718E-2</v>
      </c>
      <c r="H25" s="31">
        <f t="shared" si="0"/>
        <v>141000</v>
      </c>
      <c r="I25" s="32">
        <v>1.9896</v>
      </c>
      <c r="J25" s="33" t="s">
        <v>63</v>
      </c>
      <c r="K25" s="34" t="s">
        <v>18</v>
      </c>
    </row>
    <row r="26" spans="1:15" x14ac:dyDescent="0.25">
      <c r="A26" s="78"/>
      <c r="B26" s="24"/>
      <c r="C26" s="25"/>
      <c r="D26" s="35"/>
      <c r="E26" s="27"/>
      <c r="F26" s="29"/>
      <c r="G26" s="36"/>
      <c r="H26" s="37"/>
      <c r="I26" s="32"/>
      <c r="J26" s="28"/>
      <c r="K26" s="38"/>
    </row>
    <row r="27" spans="1:15" x14ac:dyDescent="0.25">
      <c r="A27" s="78"/>
      <c r="B27" s="24"/>
      <c r="C27" s="25"/>
      <c r="D27" s="35"/>
      <c r="E27" s="27"/>
      <c r="F27" s="29"/>
      <c r="G27" s="39"/>
      <c r="H27" s="40"/>
      <c r="I27" s="41"/>
      <c r="J27" s="41"/>
      <c r="K27" s="28"/>
    </row>
    <row r="28" spans="1:15" x14ac:dyDescent="0.25">
      <c r="A28" s="78"/>
      <c r="B28" s="42"/>
      <c r="C28" s="43"/>
      <c r="D28" s="44"/>
      <c r="E28" s="45"/>
      <c r="F28" s="46"/>
      <c r="G28" s="47"/>
      <c r="H28" s="47"/>
      <c r="I28" s="47"/>
      <c r="J28" s="47"/>
      <c r="K28" s="28"/>
    </row>
    <row r="29" spans="1:15" ht="15.75" x14ac:dyDescent="0.25">
      <c r="A29" s="78"/>
      <c r="B29" s="48"/>
      <c r="C29" s="43" t="s">
        <v>64</v>
      </c>
      <c r="D29" s="49"/>
      <c r="E29" s="48"/>
      <c r="F29" s="48"/>
      <c r="G29" s="48"/>
      <c r="H29" s="48"/>
      <c r="I29" s="48"/>
      <c r="J29" s="48"/>
      <c r="K29" s="28"/>
    </row>
    <row r="30" spans="1:15" ht="15.75" x14ac:dyDescent="0.25">
      <c r="A30" s="78"/>
      <c r="B30" s="48"/>
      <c r="C30" s="43"/>
      <c r="D30" s="49"/>
      <c r="E30" s="48"/>
      <c r="F30" s="48"/>
      <c r="G30" s="48"/>
      <c r="H30" s="48"/>
      <c r="I30" s="48"/>
      <c r="J30" s="48"/>
      <c r="K30" s="28"/>
    </row>
    <row r="31" spans="1:15" x14ac:dyDescent="0.25">
      <c r="A31" s="78"/>
      <c r="B31" s="50"/>
      <c r="C31" s="51"/>
      <c r="D31" s="51"/>
      <c r="E31" s="48"/>
      <c r="F31" s="48"/>
      <c r="G31" s="48"/>
      <c r="H31" s="48"/>
      <c r="I31" s="48"/>
      <c r="J31" s="48"/>
      <c r="K31" s="28"/>
    </row>
    <row r="32" spans="1:15" x14ac:dyDescent="0.25">
      <c r="A32" s="78"/>
      <c r="B32" s="8"/>
      <c r="C32" s="51"/>
      <c r="D32" s="51"/>
      <c r="E32" s="8"/>
      <c r="F32" s="8"/>
      <c r="G32" s="8"/>
      <c r="H32" s="8"/>
      <c r="I32" s="8"/>
      <c r="J32" s="8"/>
      <c r="K32" s="28"/>
    </row>
    <row r="33" spans="1:11" ht="15.75" x14ac:dyDescent="0.25">
      <c r="A33" s="78"/>
      <c r="B33" s="52"/>
      <c r="C33" s="51"/>
      <c r="D33" s="51"/>
      <c r="E33" s="53"/>
      <c r="F33" s="54" t="s">
        <v>65</v>
      </c>
      <c r="G33" s="54"/>
      <c r="H33" s="8"/>
      <c r="I33" s="8"/>
      <c r="J33" s="8"/>
      <c r="K33" s="28"/>
    </row>
    <row r="34" spans="1:11" ht="15.75" x14ac:dyDescent="0.25">
      <c r="A34" s="78"/>
      <c r="B34" s="50"/>
      <c r="C34" s="51"/>
      <c r="D34" s="55"/>
      <c r="E34" s="53" t="s">
        <v>6</v>
      </c>
      <c r="F34" s="56">
        <f>SUM(H5:H25)</f>
        <v>9666926.3800000008</v>
      </c>
      <c r="G34" s="57">
        <f>SUM(G5:G25)</f>
        <v>0.99043811308314167</v>
      </c>
      <c r="H34" s="8"/>
      <c r="I34" s="8"/>
      <c r="J34" s="8"/>
      <c r="K34" s="28"/>
    </row>
    <row r="35" spans="1:11" ht="18" x14ac:dyDescent="0.25">
      <c r="A35" s="78"/>
      <c r="B35" s="58"/>
      <c r="C35" s="51"/>
      <c r="D35" s="59"/>
      <c r="E35" s="53" t="s">
        <v>66</v>
      </c>
      <c r="F35" s="80">
        <v>99439.749999999942</v>
      </c>
      <c r="G35" s="57" t="s">
        <v>64</v>
      </c>
      <c r="H35" s="60"/>
      <c r="I35" s="8"/>
      <c r="J35" s="8"/>
      <c r="K35" s="28"/>
    </row>
    <row r="36" spans="1:11" ht="15.75" x14ac:dyDescent="0.25">
      <c r="A36" s="78"/>
      <c r="B36" s="61"/>
      <c r="C36" s="62"/>
      <c r="D36" s="63"/>
      <c r="E36" s="53" t="s">
        <v>67</v>
      </c>
      <c r="F36" s="64">
        <v>99439.749999999942</v>
      </c>
      <c r="G36" s="57">
        <f>F35/F43</f>
        <v>1.018823506913469E-2</v>
      </c>
      <c r="H36" s="65"/>
      <c r="I36" s="65"/>
      <c r="J36" s="65"/>
      <c r="K36" s="28"/>
    </row>
    <row r="37" spans="1:11" ht="15.75" x14ac:dyDescent="0.25">
      <c r="A37" s="78"/>
      <c r="B37" s="66"/>
      <c r="C37" s="52"/>
      <c r="D37" s="63"/>
      <c r="E37" s="53" t="s">
        <v>68</v>
      </c>
      <c r="F37" s="67">
        <v>0</v>
      </c>
      <c r="G37" s="57"/>
      <c r="H37" s="68"/>
      <c r="I37" s="68"/>
      <c r="J37" s="68"/>
      <c r="K37" s="28"/>
    </row>
    <row r="38" spans="1:11" ht="15.75" x14ac:dyDescent="0.25">
      <c r="A38" s="78"/>
      <c r="B38" s="69"/>
      <c r="C38" s="70"/>
      <c r="D38" s="71"/>
      <c r="E38" s="53" t="s">
        <v>69</v>
      </c>
      <c r="F38" s="67">
        <v>0</v>
      </c>
      <c r="G38" s="57"/>
      <c r="H38" s="68"/>
      <c r="I38" s="68"/>
      <c r="J38" s="68"/>
      <c r="K38" s="28"/>
    </row>
    <row r="39" spans="1:11" ht="15.75" x14ac:dyDescent="0.25">
      <c r="A39" s="78"/>
      <c r="B39" s="58"/>
      <c r="C39" s="72"/>
      <c r="D39" s="73"/>
      <c r="E39" s="53" t="s">
        <v>70</v>
      </c>
      <c r="F39" s="67">
        <v>0</v>
      </c>
      <c r="G39" s="57"/>
      <c r="H39" s="68"/>
      <c r="I39" s="68"/>
      <c r="J39" s="68"/>
      <c r="K39" s="28"/>
    </row>
    <row r="40" spans="1:11" ht="15.75" x14ac:dyDescent="0.25">
      <c r="A40" s="78"/>
      <c r="B40" s="58"/>
      <c r="C40" s="72"/>
      <c r="D40" s="73"/>
      <c r="E40" s="53" t="s">
        <v>71</v>
      </c>
      <c r="F40" s="74">
        <v>0</v>
      </c>
      <c r="G40" s="57"/>
      <c r="H40" s="68"/>
      <c r="I40" s="68"/>
      <c r="J40" s="68"/>
      <c r="K40" s="28"/>
    </row>
    <row r="41" spans="1:11" ht="15.75" x14ac:dyDescent="0.25">
      <c r="A41" s="78"/>
      <c r="B41" s="58"/>
      <c r="C41" s="72"/>
      <c r="D41" s="73"/>
      <c r="E41" s="53" t="s">
        <v>72</v>
      </c>
      <c r="F41" s="64">
        <f>Feuil2!M5</f>
        <v>6113.3163156000001</v>
      </c>
      <c r="G41" s="57">
        <f>F41/$F$43</f>
        <v>6.2634815227621983E-4</v>
      </c>
      <c r="H41" s="68"/>
      <c r="I41" s="68"/>
      <c r="J41" s="68"/>
      <c r="K41" s="28"/>
    </row>
    <row r="42" spans="1:11" ht="15.75" x14ac:dyDescent="0.25">
      <c r="A42" s="78"/>
      <c r="B42" s="58"/>
      <c r="C42" s="72"/>
      <c r="D42" s="73"/>
      <c r="E42" s="53"/>
      <c r="F42" s="74"/>
      <c r="G42" s="57"/>
      <c r="H42" s="68"/>
      <c r="I42" s="68"/>
      <c r="J42" s="68"/>
      <c r="K42" s="28"/>
    </row>
    <row r="43" spans="1:11" ht="15.75" x14ac:dyDescent="0.25">
      <c r="A43" s="78"/>
      <c r="B43" s="50"/>
      <c r="C43" s="51"/>
      <c r="D43" s="55"/>
      <c r="E43" s="53" t="s">
        <v>65</v>
      </c>
      <c r="F43" s="56">
        <f>F34+F35-F41</f>
        <v>9760252.8136844002</v>
      </c>
      <c r="G43" s="57">
        <f>G34+G36-G41</f>
        <v>1.0000000000000002</v>
      </c>
      <c r="H43" s="75"/>
      <c r="I43" s="75"/>
      <c r="J43" s="75"/>
      <c r="K43" s="28"/>
    </row>
    <row r="44" spans="1:11" ht="15.75" x14ac:dyDescent="0.25">
      <c r="A44" s="78"/>
      <c r="B44" s="50"/>
      <c r="C44" s="51"/>
      <c r="D44" s="51"/>
      <c r="E44" s="53"/>
      <c r="F44" s="62"/>
      <c r="G44" s="62"/>
      <c r="H44" s="75"/>
      <c r="I44" s="75"/>
      <c r="J44" s="75"/>
      <c r="K44" s="28"/>
    </row>
  </sheetData>
  <mergeCells count="1">
    <mergeCell ref="C1:D1"/>
  </mergeCell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5"/>
  <sheetViews>
    <sheetView workbookViewId="0">
      <selection activeCell="B5" sqref="B5"/>
    </sheetView>
  </sheetViews>
  <sheetFormatPr baseColWidth="10" defaultRowHeight="15" x14ac:dyDescent="0.25"/>
  <cols>
    <col min="1" max="1" width="11.42578125" style="83"/>
    <col min="2" max="2" width="14.28515625" customWidth="1"/>
    <col min="7" max="7" width="14.85546875" customWidth="1"/>
    <col min="8" max="8" width="16" customWidth="1"/>
    <col min="12" max="12" width="13.85546875" customWidth="1"/>
  </cols>
  <sheetData>
    <row r="1" spans="1:13" x14ac:dyDescent="0.25">
      <c r="A1" s="83" t="s">
        <v>91</v>
      </c>
      <c r="B1" s="85">
        <v>5.8500000000000002E-3</v>
      </c>
      <c r="C1" s="83"/>
      <c r="D1" s="83"/>
      <c r="E1" s="83"/>
      <c r="F1" s="83"/>
      <c r="G1" s="83"/>
      <c r="H1" s="83"/>
      <c r="I1" s="83"/>
      <c r="J1" s="86"/>
      <c r="K1" s="83"/>
      <c r="L1" s="83"/>
      <c r="M1" s="83"/>
    </row>
    <row r="2" spans="1:13" x14ac:dyDescent="0.25">
      <c r="B2" s="83"/>
      <c r="C2" s="83"/>
      <c r="D2" s="83"/>
      <c r="E2" s="83"/>
      <c r="F2" s="83"/>
      <c r="G2" s="83"/>
      <c r="H2" s="83"/>
      <c r="I2" s="83"/>
      <c r="J2" s="83"/>
      <c r="K2" s="83"/>
      <c r="L2" s="83"/>
      <c r="M2" s="83"/>
    </row>
    <row r="3" spans="1:13" ht="15.75" thickBot="1" x14ac:dyDescent="0.3">
      <c r="A3" s="89" t="s">
        <v>90</v>
      </c>
      <c r="B3" s="89" t="s">
        <v>73</v>
      </c>
      <c r="C3" s="97" t="s">
        <v>1</v>
      </c>
      <c r="D3" s="89" t="s">
        <v>74</v>
      </c>
      <c r="E3" s="89"/>
      <c r="F3" s="89" t="s">
        <v>75</v>
      </c>
      <c r="G3" s="89" t="s">
        <v>88</v>
      </c>
      <c r="H3" s="89" t="s">
        <v>89</v>
      </c>
      <c r="I3" s="89" t="s">
        <v>76</v>
      </c>
      <c r="J3" s="90" t="s">
        <v>77</v>
      </c>
      <c r="K3" s="90" t="s">
        <v>78</v>
      </c>
      <c r="L3" s="91" t="s">
        <v>79</v>
      </c>
      <c r="M3" s="91" t="s">
        <v>80</v>
      </c>
    </row>
    <row r="4" spans="1:13" ht="15.75" thickTop="1" x14ac:dyDescent="0.25">
      <c r="A4" s="82">
        <v>41200</v>
      </c>
      <c r="B4" s="84" t="s">
        <v>81</v>
      </c>
      <c r="C4" s="84" t="s">
        <v>82</v>
      </c>
      <c r="D4" s="84" t="s">
        <v>83</v>
      </c>
      <c r="E4" s="83"/>
      <c r="F4" s="84" t="s">
        <v>84</v>
      </c>
      <c r="G4" s="92">
        <v>205000</v>
      </c>
      <c r="H4" s="84" t="s">
        <v>0</v>
      </c>
      <c r="I4" s="92" t="s">
        <v>85</v>
      </c>
      <c r="J4" s="87">
        <v>27.227</v>
      </c>
      <c r="K4" s="87">
        <f>I4*J4</f>
        <v>783266.33600000001</v>
      </c>
      <c r="L4" s="93">
        <f>K4*B1</f>
        <v>4582.1080656000004</v>
      </c>
      <c r="M4" s="88">
        <f>L4</f>
        <v>4582.1080656000004</v>
      </c>
    </row>
    <row r="5" spans="1:13" x14ac:dyDescent="0.25">
      <c r="A5" s="82">
        <v>41204</v>
      </c>
      <c r="B5" s="94" t="s">
        <v>86</v>
      </c>
      <c r="C5" s="94" t="s">
        <v>30</v>
      </c>
      <c r="D5" s="94" t="s">
        <v>87</v>
      </c>
      <c r="E5" s="94"/>
      <c r="F5" s="94" t="s">
        <v>84</v>
      </c>
      <c r="G5" s="92">
        <v>205000</v>
      </c>
      <c r="H5" s="84" t="s">
        <v>0</v>
      </c>
      <c r="I5" s="95">
        <v>10000</v>
      </c>
      <c r="J5" s="96">
        <v>26.174499999999998</v>
      </c>
      <c r="K5" s="87">
        <v>261744.99999999997</v>
      </c>
      <c r="L5" s="93">
        <v>1531.2082499999999</v>
      </c>
      <c r="M5" s="88">
        <f>M4+L5</f>
        <v>6113.3163156000001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Franck Ouchia</dc:creator>
  <cp:lastModifiedBy>Franck Ouchia</cp:lastModifiedBy>
  <dcterms:created xsi:type="dcterms:W3CDTF">2012-10-23T08:15:15Z</dcterms:created>
  <dcterms:modified xsi:type="dcterms:W3CDTF">2012-10-23T08:40:20Z</dcterms:modified>
</cp:coreProperties>
</file>