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30" yWindow="-105" windowWidth="16320" windowHeight="13245" tabRatio="768"/>
  </bookViews>
  <sheets>
    <sheet name="coordonnées inscrits" sheetId="3" r:id="rId1"/>
    <sheet name="Cross1" sheetId="12" r:id="rId2"/>
    <sheet name="Cross2" sheetId="17" r:id="rId3"/>
    <sheet name="Cross3" sheetId="26" r:id="rId4"/>
    <sheet name="Cross4" sheetId="21" r:id="rId5"/>
    <sheet name="Cross5" sheetId="23" r:id="rId6"/>
    <sheet name="Cross6" sheetId="24" r:id="rId7"/>
    <sheet name="Cross7" sheetId="25" r:id="rId8"/>
    <sheet name="Points équipes" sheetId="27" r:id="rId9"/>
  </sheets>
  <definedNames>
    <definedName name="absent">#REF!</definedName>
    <definedName name="Age">'coordonnées inscrits'!$R$2:$R$11</definedName>
    <definedName name="agemin">#REF!</definedName>
    <definedName name="Année">'coordonnées inscrits'!$C$14:$C$23</definedName>
    <definedName name="bonusage">#REF!</definedName>
    <definedName name="Club" localSheetId="0">'coordonnées inscrits'!$B$14:$B$15</definedName>
    <definedName name="Club">'coordonnées inscrits'!$B$14:$B$15</definedName>
    <definedName name="equipe">#REF!</definedName>
    <definedName name="équipe1">'coordonnées inscrits'!$A$2:$W$2</definedName>
    <definedName name="équipe10">'coordonnées inscrits'!$A$11:$W$11</definedName>
    <definedName name="équipe2">'coordonnées inscrits'!$A$3:$W$3</definedName>
    <definedName name="équipe3">'coordonnées inscrits'!$A$4:$W$4</definedName>
    <definedName name="équipe4">'coordonnées inscrits'!$A$5:$W$5</definedName>
    <definedName name="équipe5">'coordonnées inscrits'!$A$6:$W$6</definedName>
    <definedName name="équipe6">'coordonnées inscrits'!$A$7:$W$7</definedName>
    <definedName name="équipe7">'coordonnées inscrits'!$A$8:$W$8</definedName>
    <definedName name="équipe8">'coordonnées inscrits'!$A$9:$W$9</definedName>
    <definedName name="équipe9">'coordonnées inscrits'!$A$10:$W$10</definedName>
    <definedName name="equipes">#REF!</definedName>
    <definedName name="limite">#REF!</definedName>
    <definedName name="NbPlace1">#REF!</definedName>
    <definedName name="NbPod">#REF!</definedName>
    <definedName name="NC">#REF!</definedName>
    <definedName name="NombrePodium">'coordonnées inscrits'!$P$2:$P$11</definedName>
    <definedName name="plafond">#REF!</definedName>
    <definedName name="prenom">#REF!</definedName>
    <definedName name="Rang" localSheetId="0">'coordonnées inscrits'!$A$14:$A$24</definedName>
    <definedName name="Rang">'coordonnées inscrits'!$A$14:$A$24</definedName>
    <definedName name="reg">#REF!</definedName>
    <definedName name="resultat" localSheetId="2">Cross2!$D$3:$D$12</definedName>
    <definedName name="resultat" localSheetId="3">Cross3!$D$3:$D$12</definedName>
    <definedName name="resultat" localSheetId="4">Cross4!$D$3:$D$12</definedName>
    <definedName name="resultat" localSheetId="5">Cross5!$D$3:$D$12</definedName>
    <definedName name="resultat" localSheetId="6">Cross6!$D$3:$D$12</definedName>
    <definedName name="resultat" localSheetId="7">Cross7!$D$3:$D$12</definedName>
    <definedName name="resultat">Cross1!$D$3:$D$12</definedName>
    <definedName name="resultats" localSheetId="2">Cross2!$E$6,Cross2!$D$3:$D$12</definedName>
    <definedName name="resultats" localSheetId="3">Cross3!$E$6,Cross3!$D$3:$D$12</definedName>
    <definedName name="resultats" localSheetId="4">Cross4!$E$6,Cross4!$D$3:$D$12</definedName>
    <definedName name="resultats" localSheetId="5">Cross5!$E$6,Cross5!$D$3:$D$12</definedName>
    <definedName name="resultats" localSheetId="6">Cross6!$E$6,Cross6!$D$3:$D$12</definedName>
    <definedName name="resultats" localSheetId="7">Cross7!$E$6,Cross7!$D$3:$D$12</definedName>
    <definedName name="resultats">Cross1!$E$6,Cross1!$D$3:$D$12</definedName>
    <definedName name="résultatstot">'coordonnées inscrits'!$F$2:$L$11</definedName>
    <definedName name="seuil">#REF!</definedName>
    <definedName name="TableauDésignation">'coordonnées inscrits'!$P$21:$Q$22</definedName>
    <definedName name="TableauTitres">'coordonnées inscrits'!$P$19:$S$20</definedName>
    <definedName name="titre">#REF!</definedName>
    <definedName name="total_de_points_bonifié">'coordonnées inscrits'!$U$2:$U$11</definedName>
  </definedNames>
  <calcPr calcId="125725"/>
</workbook>
</file>

<file path=xl/calcChain.xml><?xml version="1.0" encoding="utf-8"?>
<calcChain xmlns="http://schemas.openxmlformats.org/spreadsheetml/2006/main">
  <c r="R3" i="3"/>
  <c r="S3" s="1"/>
  <c r="R4"/>
  <c r="S4" s="1"/>
  <c r="R5"/>
  <c r="S5" s="1"/>
  <c r="R6"/>
  <c r="S6" s="1"/>
  <c r="R7"/>
  <c r="S7" s="1"/>
  <c r="R8"/>
  <c r="S8" s="1"/>
  <c r="R9"/>
  <c r="S9" s="1"/>
  <c r="R10"/>
  <c r="S10" s="1"/>
  <c r="R11"/>
  <c r="S11" s="1"/>
  <c r="R2"/>
  <c r="S2" s="1"/>
  <c r="Q11"/>
  <c r="Q10"/>
  <c r="Q9"/>
  <c r="Q8"/>
  <c r="Q7"/>
  <c r="Q6"/>
  <c r="Q5"/>
  <c r="Q4"/>
  <c r="P11"/>
  <c r="P10"/>
  <c r="P9"/>
  <c r="P8"/>
  <c r="P7"/>
  <c r="P6"/>
  <c r="P5"/>
  <c r="P4"/>
  <c r="O11"/>
  <c r="O10"/>
  <c r="O9"/>
  <c r="O8"/>
  <c r="O7"/>
  <c r="O6"/>
  <c r="O5"/>
  <c r="O4"/>
  <c r="N11"/>
  <c r="N10"/>
  <c r="N9"/>
  <c r="N8"/>
  <c r="N7"/>
  <c r="N6"/>
  <c r="N5"/>
  <c r="N4"/>
  <c r="M10"/>
  <c r="M11"/>
  <c r="M7"/>
  <c r="M9"/>
  <c r="M8"/>
  <c r="M6"/>
  <c r="M5"/>
  <c r="M4"/>
  <c r="Q3"/>
  <c r="P3"/>
  <c r="O3"/>
  <c r="N3"/>
  <c r="M3"/>
  <c r="Q2"/>
  <c r="P2"/>
  <c r="O2"/>
  <c r="N2"/>
  <c r="M2"/>
  <c r="E5" i="25"/>
  <c r="E6"/>
  <c r="E3"/>
  <c r="L15" i="3" s="1"/>
  <c r="E4" i="24"/>
  <c r="E5"/>
  <c r="E8"/>
  <c r="E9"/>
  <c r="E10"/>
  <c r="E12"/>
  <c r="E8" i="23"/>
  <c r="E10"/>
  <c r="E12"/>
  <c r="E5" i="21"/>
  <c r="E8"/>
  <c r="E9"/>
  <c r="E12"/>
  <c r="E7" i="26"/>
  <c r="H14" i="3" s="1"/>
  <c r="E10" i="26"/>
  <c r="E12"/>
  <c r="E5" i="12"/>
  <c r="E5" i="17"/>
  <c r="E6"/>
  <c r="E7"/>
  <c r="D13" i="25"/>
  <c r="E7" s="1"/>
  <c r="D13" i="24"/>
  <c r="E7" s="1"/>
  <c r="D13" i="23"/>
  <c r="E5" s="1"/>
  <c r="J14" i="3" s="1"/>
  <c r="D13" i="21"/>
  <c r="E4" s="1"/>
  <c r="D13" i="26"/>
  <c r="E5" s="1"/>
  <c r="D13" i="17"/>
  <c r="E8" s="1"/>
  <c r="D13" i="12"/>
  <c r="E7" s="1"/>
  <c r="E10" i="25"/>
  <c r="E4"/>
  <c r="E11"/>
  <c r="E8" i="26"/>
  <c r="E4"/>
  <c r="E9"/>
  <c r="E12" i="25" l="1"/>
  <c r="E9"/>
  <c r="E9" i="23"/>
  <c r="E7"/>
  <c r="E6"/>
  <c r="E11"/>
  <c r="E11" i="26"/>
  <c r="E3"/>
  <c r="E10" i="12"/>
  <c r="E12"/>
  <c r="E6"/>
  <c r="E3"/>
  <c r="F15" i="3" s="1"/>
  <c r="E4" i="17"/>
  <c r="E3" i="23"/>
  <c r="E6" i="24"/>
  <c r="E11" i="21"/>
  <c r="I14" i="3" s="1"/>
  <c r="T4"/>
  <c r="U4" s="1"/>
  <c r="E11" i="17"/>
  <c r="E9"/>
  <c r="G14" i="3" s="1"/>
  <c r="E3" i="24"/>
  <c r="K15" i="3" s="1"/>
  <c r="E9" i="12"/>
  <c r="E8"/>
  <c r="F14" i="3" s="1"/>
  <c r="E10" i="17"/>
  <c r="E12"/>
  <c r="E10" i="21"/>
  <c r="E11" i="24"/>
  <c r="K14" i="3" s="1"/>
  <c r="E7" i="21"/>
  <c r="T6" i="3" s="1"/>
  <c r="U6" s="1"/>
  <c r="E3" i="21"/>
  <c r="E11" i="12"/>
  <c r="E4"/>
  <c r="E3" i="17"/>
  <c r="E6" i="26"/>
  <c r="H15" i="3" s="1"/>
  <c r="E6" i="21"/>
  <c r="E4" i="23"/>
  <c r="E8" i="25"/>
  <c r="L14" i="3" s="1"/>
  <c r="T11" l="1"/>
  <c r="U11" s="1"/>
  <c r="T9"/>
  <c r="U9" s="1"/>
  <c r="M14"/>
  <c r="J15"/>
  <c r="G15"/>
  <c r="I15"/>
  <c r="T7"/>
  <c r="U7" s="1"/>
  <c r="T5"/>
  <c r="U5" s="1"/>
  <c r="T3"/>
  <c r="U3" s="1"/>
  <c r="T2"/>
  <c r="U2" s="1"/>
  <c r="T10"/>
  <c r="U10" s="1"/>
  <c r="T8"/>
  <c r="U8" s="1"/>
  <c r="M15" l="1"/>
  <c r="N14"/>
  <c r="N15"/>
  <c r="V8"/>
  <c r="V11"/>
  <c r="V2"/>
  <c r="V6"/>
  <c r="V4"/>
  <c r="V3"/>
  <c r="V9"/>
  <c r="V7"/>
  <c r="V10"/>
  <c r="V5"/>
</calcChain>
</file>

<file path=xl/sharedStrings.xml><?xml version="1.0" encoding="utf-8"?>
<sst xmlns="http://schemas.openxmlformats.org/spreadsheetml/2006/main" count="372" uniqueCount="76">
  <si>
    <t>NC</t>
  </si>
  <si>
    <t>absent</t>
  </si>
  <si>
    <t>né en</t>
  </si>
  <si>
    <t>équipe</t>
  </si>
  <si>
    <t>Jean</t>
  </si>
  <si>
    <t>Dupont</t>
  </si>
  <si>
    <t>Pierre</t>
  </si>
  <si>
    <t>Dubois</t>
  </si>
  <si>
    <t>Paul</t>
  </si>
  <si>
    <t>Leroux</t>
  </si>
  <si>
    <t>Aline</t>
  </si>
  <si>
    <t>Rouet</t>
  </si>
  <si>
    <t>Julie</t>
  </si>
  <si>
    <t>Tall</t>
  </si>
  <si>
    <t>Fred</t>
  </si>
  <si>
    <t>Piron</t>
  </si>
  <si>
    <t>Anne</t>
  </si>
  <si>
    <t>Ménard</t>
  </si>
  <si>
    <t>Marc</t>
  </si>
  <si>
    <t>Robin</t>
  </si>
  <si>
    <t>Léo</t>
  </si>
  <si>
    <t>Ducros</t>
  </si>
  <si>
    <t>Eve</t>
  </si>
  <si>
    <t>Garan</t>
  </si>
  <si>
    <t>Prénom</t>
  </si>
  <si>
    <t>Nom</t>
  </si>
  <si>
    <t>regate 1</t>
  </si>
  <si>
    <t>regate 2</t>
  </si>
  <si>
    <t>regate 3</t>
  </si>
  <si>
    <t>regate 4</t>
  </si>
  <si>
    <t>regate 5</t>
  </si>
  <si>
    <t>regate 6</t>
  </si>
  <si>
    <t>regate 7</t>
  </si>
  <si>
    <t>numéro du concurrent</t>
  </si>
  <si>
    <t>place moyenne</t>
  </si>
  <si>
    <t>meilleure place</t>
  </si>
  <si>
    <t>nombre de 1ère place</t>
  </si>
  <si>
    <t>nombre de podium</t>
  </si>
  <si>
    <t>nombre de participation</t>
  </si>
  <si>
    <t>Age</t>
  </si>
  <si>
    <t>bonus</t>
  </si>
  <si>
    <t>nombre de points</t>
  </si>
  <si>
    <t>total de points</t>
  </si>
  <si>
    <t>total de points bonifié</t>
  </si>
  <si>
    <t>classement</t>
  </si>
  <si>
    <t>liste2</t>
  </si>
  <si>
    <t>liste1</t>
  </si>
  <si>
    <t>nombre de participants classés</t>
  </si>
  <si>
    <t>nombres de participants classés</t>
  </si>
  <si>
    <t>Equipe</t>
  </si>
  <si>
    <t>total bonifié</t>
  </si>
  <si>
    <t>total</t>
  </si>
  <si>
    <t xml:space="preserve">liste 3 </t>
  </si>
  <si>
    <t>D</t>
  </si>
  <si>
    <t>G</t>
  </si>
  <si>
    <t>L</t>
  </si>
  <si>
    <t>M</t>
  </si>
  <si>
    <t>P</t>
  </si>
  <si>
    <t>R</t>
  </si>
  <si>
    <t>T</t>
  </si>
  <si>
    <t>J</t>
  </si>
  <si>
    <t>E</t>
  </si>
  <si>
    <t>A</t>
  </si>
  <si>
    <t>F</t>
  </si>
  <si>
    <t>BEC</t>
  </si>
  <si>
    <t>Orteils en pointe</t>
  </si>
  <si>
    <t>Cross1</t>
  </si>
  <si>
    <t>Cross2</t>
  </si>
  <si>
    <t>Cross3</t>
  </si>
  <si>
    <t>Cross4</t>
  </si>
  <si>
    <t>Cross5</t>
  </si>
  <si>
    <t>Cross6</t>
  </si>
  <si>
    <t>Cross7</t>
  </si>
  <si>
    <t xml:space="preserve">1ère question: j'aimerai éviter de rentrer les résultats des differents cross à la main sur cette page. Je voudrai qu'une fois que les resultats sont rentres dans les feuillets "régate" ils s'affichent automatiquement dans le feuillet "coordonnées inscrits". Je pense que la fonction "indirect" et "adresse" peut etre une solution mais je n'arrive pas à les utiliser.  </t>
  </si>
  <si>
    <t>2ème question: Sur mon graphe je prefererai avoir la date du cross plutôt que le numéro du cross en abscisse. Mais le problème c'est que chaque date se trouve sur les feuillets des cross respectifs.</t>
  </si>
  <si>
    <t xml:space="preserve">3ème et dernière question: :Je souhaiterai afficher la date du cross pour laquelle la première équipe (Orteils en pointe et BEC) atteint 50 points (donnée variable). Je souhaiterai en plus afficher le nom de l'équipe qui atteint la premiere les 50 points. Je vous remercie par avance de votre aide. 
</t>
  </si>
</sst>
</file>

<file path=xl/styles.xml><?xml version="1.0" encoding="utf-8"?>
<styleSheet xmlns="http://schemas.openxmlformats.org/spreadsheetml/2006/main">
  <numFmts count="1">
    <numFmt numFmtId="164" formatCode="0.0"/>
  </numFmts>
  <fonts count="3">
    <font>
      <sz val="10"/>
      <name val="Arial"/>
    </font>
    <font>
      <sz val="8"/>
      <name val="Arial"/>
      <family val="2"/>
    </font>
    <font>
      <sz val="10"/>
      <name val="Arial"/>
      <family val="2"/>
    </font>
  </fonts>
  <fills count="7">
    <fill>
      <patternFill patternType="none"/>
    </fill>
    <fill>
      <patternFill patternType="gray125"/>
    </fill>
    <fill>
      <patternFill patternType="solid">
        <fgColor indexed="13"/>
        <bgColor indexed="64"/>
      </patternFill>
    </fill>
    <fill>
      <patternFill patternType="solid">
        <fgColor indexed="22"/>
        <bgColor indexed="64"/>
      </patternFill>
    </fill>
    <fill>
      <patternFill patternType="solid">
        <fgColor rgb="FFFFFF00"/>
        <bgColor indexed="64"/>
      </patternFill>
    </fill>
    <fill>
      <patternFill patternType="solid">
        <fgColor theme="9" tint="0.39997558519241921"/>
        <bgColor indexed="64"/>
      </patternFill>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8">
    <xf numFmtId="0" fontId="0" fillId="0" borderId="0" xfId="0"/>
    <xf numFmtId="0" fontId="0" fillId="2" borderId="0" xfId="0" applyFill="1" applyAlignment="1">
      <alignment horizontal="center"/>
    </xf>
    <xf numFmtId="0" fontId="2" fillId="3" borderId="0" xfId="0" applyFont="1" applyFill="1"/>
    <xf numFmtId="0" fontId="2" fillId="3" borderId="0" xfId="0" applyFont="1" applyFill="1" applyAlignment="1">
      <alignment horizontal="center" vertical="center" wrapText="1"/>
    </xf>
    <xf numFmtId="0" fontId="2" fillId="4" borderId="0" xfId="0" applyFont="1" applyFill="1" applyAlignment="1">
      <alignment horizontal="center"/>
    </xf>
    <xf numFmtId="0" fontId="2"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0" fillId="5" borderId="0" xfId="0" applyFill="1" applyAlignment="1">
      <alignment horizontal="center"/>
    </xf>
    <xf numFmtId="0" fontId="2" fillId="6" borderId="0" xfId="0" applyFont="1" applyFill="1" applyAlignment="1">
      <alignment horizontal="center"/>
    </xf>
    <xf numFmtId="164" fontId="0" fillId="0" borderId="0" xfId="0" applyNumberFormat="1"/>
    <xf numFmtId="0" fontId="2" fillId="0" borderId="1" xfId="0" applyFont="1" applyFill="1" applyBorder="1" applyAlignment="1">
      <alignment horizontal="center" vertical="center"/>
    </xf>
    <xf numFmtId="0" fontId="0" fillId="0" borderId="1" xfId="0" applyBorder="1" applyAlignment="1">
      <alignment horizontal="center" vertical="center"/>
    </xf>
    <xf numFmtId="0" fontId="2" fillId="0" borderId="1" xfId="0" applyFont="1" applyBorder="1" applyAlignment="1">
      <alignment horizontal="center" vertical="center"/>
    </xf>
    <xf numFmtId="0" fontId="0" fillId="0" borderId="1" xfId="0" applyFill="1"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 fontId="0" fillId="0" borderId="1" xfId="0" applyNumberFormat="1" applyBorder="1" applyAlignment="1">
      <alignment horizontal="center" vertical="center"/>
    </xf>
    <xf numFmtId="14" fontId="2" fillId="3" borderId="0" xfId="0" applyNumberFormat="1" applyFont="1" applyFill="1" applyAlignment="1">
      <alignment horizontal="center" vertical="center" wrapText="1"/>
    </xf>
    <xf numFmtId="0" fontId="0" fillId="0" borderId="0" xfId="0"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alignment horizontal="center" vertical="center"/>
    </xf>
    <xf numFmtId="0" fontId="2" fillId="0" borderId="0" xfId="0" applyFont="1" applyBorder="1" applyAlignment="1">
      <alignment horizontal="center" vertical="center"/>
    </xf>
    <xf numFmtId="0" fontId="2" fillId="0" borderId="0" xfId="0" applyFont="1" applyAlignment="1">
      <alignment horizontal="center" vertical="center" shrinkToFit="1"/>
    </xf>
    <xf numFmtId="0" fontId="0" fillId="0" borderId="0" xfId="0" applyAlignment="1">
      <alignment horizontal="center" vertical="center" shrinkToFit="1"/>
    </xf>
    <xf numFmtId="2" fontId="2" fillId="0" borderId="0" xfId="0" applyNumberFormat="1" applyFont="1" applyAlignment="1">
      <alignment horizontal="center" vertical="center" wrapText="1"/>
    </xf>
    <xf numFmtId="2" fontId="0" fillId="0" borderId="0" xfId="0" applyNumberFormat="1" applyAlignment="1">
      <alignment horizontal="center" vertical="center" wrapText="1"/>
    </xf>
    <xf numFmtId="0" fontId="0" fillId="0" borderId="0" xfId="0" applyAlignment="1">
      <alignment wrapText="1"/>
    </xf>
    <xf numFmtId="0" fontId="2" fillId="0" borderId="0" xfId="0" applyFont="1" applyAlignment="1">
      <alignment wrapText="1"/>
    </xf>
  </cellXfs>
  <cellStyles count="1">
    <cellStyle name="Normal" xfId="0" builtinId="0"/>
  </cellStyles>
  <dxfs count="1">
    <dxf>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lineChart>
        <c:grouping val="standard"/>
        <c:ser>
          <c:idx val="0"/>
          <c:order val="0"/>
          <c:tx>
            <c:strRef>
              <c:f>'coordonnées inscrits'!$E$14</c:f>
              <c:strCache>
                <c:ptCount val="1"/>
                <c:pt idx="0">
                  <c:v>Orteils en pointe</c:v>
                </c:pt>
              </c:strCache>
            </c:strRef>
          </c:tx>
          <c:val>
            <c:numRef>
              <c:f>'coordonnées inscrits'!$F$14:$L$14</c:f>
              <c:numCache>
                <c:formatCode>General</c:formatCode>
                <c:ptCount val="7"/>
                <c:pt idx="0">
                  <c:v>13</c:v>
                </c:pt>
                <c:pt idx="1">
                  <c:v>8</c:v>
                </c:pt>
                <c:pt idx="2">
                  <c:v>10</c:v>
                </c:pt>
                <c:pt idx="3">
                  <c:v>6</c:v>
                </c:pt>
                <c:pt idx="4">
                  <c:v>11</c:v>
                </c:pt>
                <c:pt idx="5">
                  <c:v>3</c:v>
                </c:pt>
                <c:pt idx="6">
                  <c:v>14</c:v>
                </c:pt>
              </c:numCache>
            </c:numRef>
          </c:val>
        </c:ser>
        <c:ser>
          <c:idx val="1"/>
          <c:order val="1"/>
          <c:tx>
            <c:strRef>
              <c:f>'coordonnées inscrits'!$E$15</c:f>
              <c:strCache>
                <c:ptCount val="1"/>
                <c:pt idx="0">
                  <c:v>BEC</c:v>
                </c:pt>
              </c:strCache>
            </c:strRef>
          </c:tx>
          <c:val>
            <c:numRef>
              <c:f>'coordonnées inscrits'!$F$15:$L$15</c:f>
              <c:numCache>
                <c:formatCode>General</c:formatCode>
                <c:ptCount val="7"/>
                <c:pt idx="0">
                  <c:v>10</c:v>
                </c:pt>
                <c:pt idx="1">
                  <c:v>14</c:v>
                </c:pt>
                <c:pt idx="2">
                  <c:v>12</c:v>
                </c:pt>
                <c:pt idx="3">
                  <c:v>13</c:v>
                </c:pt>
                <c:pt idx="4">
                  <c:v>10</c:v>
                </c:pt>
                <c:pt idx="5">
                  <c:v>5</c:v>
                </c:pt>
                <c:pt idx="6">
                  <c:v>8</c:v>
                </c:pt>
              </c:numCache>
            </c:numRef>
          </c:val>
        </c:ser>
        <c:marker val="1"/>
        <c:axId val="118118656"/>
        <c:axId val="128570496"/>
      </c:lineChart>
      <c:catAx>
        <c:axId val="118118656"/>
        <c:scaling>
          <c:orientation val="minMax"/>
        </c:scaling>
        <c:axPos val="b"/>
        <c:title>
          <c:tx>
            <c:rich>
              <a:bodyPr/>
              <a:lstStyle/>
              <a:p>
                <a:pPr>
                  <a:defRPr/>
                </a:pPr>
                <a:r>
                  <a:rPr lang="fr-FR"/>
                  <a:t>Numéro</a:t>
                </a:r>
                <a:r>
                  <a:rPr lang="fr-FR" baseline="0"/>
                  <a:t> du Cross</a:t>
                </a:r>
                <a:endParaRPr lang="fr-FR"/>
              </a:p>
            </c:rich>
          </c:tx>
          <c:layout/>
        </c:title>
        <c:tickLblPos val="nextTo"/>
        <c:crossAx val="128570496"/>
        <c:crosses val="autoZero"/>
        <c:auto val="1"/>
        <c:lblAlgn val="ctr"/>
        <c:lblOffset val="100"/>
      </c:catAx>
      <c:valAx>
        <c:axId val="128570496"/>
        <c:scaling>
          <c:orientation val="minMax"/>
        </c:scaling>
        <c:axPos val="l"/>
        <c:majorGridlines/>
        <c:title>
          <c:tx>
            <c:rich>
              <a:bodyPr rot="-5400000" vert="horz"/>
              <a:lstStyle/>
              <a:p>
                <a:pPr>
                  <a:defRPr/>
                </a:pPr>
                <a:r>
                  <a:rPr lang="fr-FR"/>
                  <a:t>Points obtenus</a:t>
                </a:r>
              </a:p>
              <a:p>
                <a:pPr>
                  <a:defRPr/>
                </a:pPr>
                <a:endParaRPr lang="fr-FR"/>
              </a:p>
            </c:rich>
          </c:tx>
          <c:layout/>
        </c:title>
        <c:numFmt formatCode="General" sourceLinked="1"/>
        <c:tickLblPos val="nextTo"/>
        <c:crossAx val="118118656"/>
        <c:crosses val="autoZero"/>
        <c:crossBetween val="between"/>
      </c:valAx>
    </c:plotArea>
    <c:legend>
      <c:legendPos val="r"/>
      <c:layout/>
    </c:legend>
    <c:plotVisOnly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38099</xdr:colOff>
      <xdr:row>25</xdr:row>
      <xdr:rowOff>85725</xdr:rowOff>
    </xdr:from>
    <xdr:to>
      <xdr:col>6</xdr:col>
      <xdr:colOff>723900</xdr:colOff>
      <xdr:row>49</xdr:row>
      <xdr:rowOff>85725</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W32"/>
  <sheetViews>
    <sheetView tabSelected="1" workbookViewId="0">
      <selection activeCell="L34" sqref="L34"/>
    </sheetView>
  </sheetViews>
  <sheetFormatPr baseColWidth="10" defaultRowHeight="12.75"/>
  <cols>
    <col min="1" max="1" width="14" customWidth="1"/>
    <col min="2" max="2" width="14.5703125" bestFit="1" customWidth="1"/>
    <col min="3" max="3" width="7.140625" bestFit="1" customWidth="1"/>
    <col min="4" max="4" width="9.85546875" customWidth="1"/>
    <col min="5" max="5" width="23.5703125" customWidth="1"/>
    <col min="13" max="13" width="13.28515625" customWidth="1"/>
    <col min="14" max="14" width="11" customWidth="1"/>
    <col min="15" max="15" width="22.28515625" customWidth="1"/>
    <col min="16" max="16" width="16.85546875" customWidth="1"/>
    <col min="17" max="17" width="20.5703125" customWidth="1"/>
    <col min="18" max="18" width="10.5703125" customWidth="1"/>
    <col min="19" max="19" width="9.28515625" customWidth="1"/>
    <col min="20" max="20" width="12.42578125" customWidth="1"/>
    <col min="21" max="21" width="19" customWidth="1"/>
    <col min="23" max="23" width="17.42578125" customWidth="1"/>
  </cols>
  <sheetData>
    <row r="1" spans="1:23" ht="30" customHeight="1">
      <c r="A1" s="5" t="s">
        <v>33</v>
      </c>
      <c r="B1" s="5" t="s">
        <v>25</v>
      </c>
      <c r="C1" s="5" t="s">
        <v>24</v>
      </c>
      <c r="D1" s="6" t="s">
        <v>2</v>
      </c>
      <c r="E1" s="6" t="s">
        <v>3</v>
      </c>
      <c r="F1" s="12" t="s">
        <v>66</v>
      </c>
      <c r="G1" s="12" t="s">
        <v>67</v>
      </c>
      <c r="H1" s="12" t="s">
        <v>68</v>
      </c>
      <c r="I1" s="12" t="s">
        <v>69</v>
      </c>
      <c r="J1" s="12" t="s">
        <v>70</v>
      </c>
      <c r="K1" s="12" t="s">
        <v>71</v>
      </c>
      <c r="L1" s="12" t="s">
        <v>72</v>
      </c>
      <c r="M1" s="10" t="s">
        <v>34</v>
      </c>
      <c r="N1" s="10" t="s">
        <v>35</v>
      </c>
      <c r="O1" s="10" t="s">
        <v>36</v>
      </c>
      <c r="P1" s="10" t="s">
        <v>37</v>
      </c>
      <c r="Q1" s="10" t="s">
        <v>38</v>
      </c>
      <c r="R1" s="10" t="s">
        <v>39</v>
      </c>
      <c r="S1" s="10" t="s">
        <v>40</v>
      </c>
      <c r="T1" s="10" t="s">
        <v>42</v>
      </c>
      <c r="U1" s="10" t="s">
        <v>43</v>
      </c>
      <c r="V1" s="10" t="s">
        <v>44</v>
      </c>
      <c r="W1" s="19"/>
    </row>
    <row r="2" spans="1:23">
      <c r="A2" s="13">
        <v>1</v>
      </c>
      <c r="B2" s="10" t="s">
        <v>53</v>
      </c>
      <c r="C2" s="10" t="s">
        <v>57</v>
      </c>
      <c r="D2" s="13">
        <v>1986</v>
      </c>
      <c r="E2" s="10" t="s">
        <v>64</v>
      </c>
      <c r="F2" s="11">
        <v>4</v>
      </c>
      <c r="G2" s="11">
        <v>1</v>
      </c>
      <c r="H2" s="11">
        <v>6</v>
      </c>
      <c r="I2" s="11">
        <v>2</v>
      </c>
      <c r="J2" s="11">
        <v>3</v>
      </c>
      <c r="K2" s="11">
        <v>1</v>
      </c>
      <c r="L2" s="11" t="s">
        <v>1</v>
      </c>
      <c r="M2" s="16">
        <f t="shared" ref="M2:M11" si="0">AVERAGE(F2:L2)</f>
        <v>2.8333333333333335</v>
      </c>
      <c r="N2" s="11">
        <f t="shared" ref="N2:N11" si="1">MIN(F2:L2)</f>
        <v>1</v>
      </c>
      <c r="O2" s="11">
        <f t="shared" ref="O2:O11" si="2">COUNTIF(F2:L2,1)</f>
        <v>2</v>
      </c>
      <c r="P2" s="11">
        <f t="shared" ref="P2:P11" si="3">COUNTIF(F2:L2,1)+COUNTIF(F2:L2,2)+COUNTIF(F2:L2,3)</f>
        <v>4</v>
      </c>
      <c r="Q2" s="11">
        <f t="shared" ref="Q2:Q11" si="4">7-COUNTIF(F2:L2,"absent")</f>
        <v>6</v>
      </c>
      <c r="R2" s="11">
        <f t="shared" ref="R2:R11" ca="1" si="5">(YEAR(TODAY())-D2)</f>
        <v>26</v>
      </c>
      <c r="S2" s="11">
        <f ca="1">IF(R2&lt;10,10,IF(R2&lt;15,5,0))</f>
        <v>0</v>
      </c>
      <c r="T2" s="11">
        <f>SUM(Cross1:Cross7!E3)</f>
        <v>21</v>
      </c>
      <c r="U2" s="11">
        <f ca="1">T2+S2</f>
        <v>21</v>
      </c>
      <c r="V2" s="11">
        <f t="shared" ref="V2:V11" ca="1" si="6">RANK(total_de_points_bonifié,$U$2:$U$11,0)</f>
        <v>2</v>
      </c>
      <c r="W2" s="20"/>
    </row>
    <row r="3" spans="1:23">
      <c r="A3" s="13">
        <v>2</v>
      </c>
      <c r="B3" s="10" t="s">
        <v>53</v>
      </c>
      <c r="C3" s="10" t="s">
        <v>55</v>
      </c>
      <c r="D3" s="13">
        <v>2004</v>
      </c>
      <c r="E3" s="10" t="s">
        <v>64</v>
      </c>
      <c r="F3" s="11">
        <v>7</v>
      </c>
      <c r="G3" s="11">
        <v>3</v>
      </c>
      <c r="H3" s="11">
        <v>1</v>
      </c>
      <c r="I3" s="11">
        <v>6</v>
      </c>
      <c r="J3" s="11">
        <v>7</v>
      </c>
      <c r="K3" s="11" t="s">
        <v>1</v>
      </c>
      <c r="L3" s="11">
        <v>7</v>
      </c>
      <c r="M3" s="16">
        <f t="shared" si="0"/>
        <v>5.166666666666667</v>
      </c>
      <c r="N3" s="11">
        <f t="shared" si="1"/>
        <v>1</v>
      </c>
      <c r="O3" s="11">
        <f t="shared" si="2"/>
        <v>1</v>
      </c>
      <c r="P3" s="11">
        <f t="shared" si="3"/>
        <v>2</v>
      </c>
      <c r="Q3" s="11">
        <f t="shared" si="4"/>
        <v>6</v>
      </c>
      <c r="R3" s="11">
        <f t="shared" ca="1" si="5"/>
        <v>8</v>
      </c>
      <c r="S3" s="11">
        <f t="shared" ref="S3:S11" ca="1" si="7">IF(R3&lt;10,10,IF(R3&lt;15,5,0))</f>
        <v>10</v>
      </c>
      <c r="T3" s="11">
        <f>SUM(Cross1:Cross7!E4)</f>
        <v>10</v>
      </c>
      <c r="U3" s="11">
        <f t="shared" ref="U3:U11" ca="1" si="8">T3+S3</f>
        <v>20</v>
      </c>
      <c r="V3" s="11">
        <f t="shared" ca="1" si="6"/>
        <v>3</v>
      </c>
      <c r="W3" s="20"/>
    </row>
    <row r="4" spans="1:23">
      <c r="A4" s="13">
        <v>3</v>
      </c>
      <c r="B4" s="10" t="s">
        <v>53</v>
      </c>
      <c r="C4" s="10" t="s">
        <v>60</v>
      </c>
      <c r="D4" s="13">
        <v>2002</v>
      </c>
      <c r="E4" s="10" t="s">
        <v>65</v>
      </c>
      <c r="F4" s="11" t="s">
        <v>1</v>
      </c>
      <c r="G4" s="11" t="s">
        <v>0</v>
      </c>
      <c r="H4" s="11">
        <v>4</v>
      </c>
      <c r="I4" s="11" t="s">
        <v>0</v>
      </c>
      <c r="J4" s="11">
        <v>2</v>
      </c>
      <c r="K4" s="11" t="s">
        <v>0</v>
      </c>
      <c r="L4" s="11" t="s">
        <v>1</v>
      </c>
      <c r="M4" s="16">
        <f t="shared" si="0"/>
        <v>3</v>
      </c>
      <c r="N4" s="11">
        <f t="shared" si="1"/>
        <v>2</v>
      </c>
      <c r="O4" s="11">
        <f t="shared" si="2"/>
        <v>0</v>
      </c>
      <c r="P4" s="11">
        <f t="shared" si="3"/>
        <v>1</v>
      </c>
      <c r="Q4" s="11">
        <f t="shared" si="4"/>
        <v>5</v>
      </c>
      <c r="R4" s="11">
        <f t="shared" ca="1" si="5"/>
        <v>10</v>
      </c>
      <c r="S4" s="11">
        <f t="shared" ca="1" si="7"/>
        <v>5</v>
      </c>
      <c r="T4" s="11">
        <f>SUM(Cross1:Cross7!E5)</f>
        <v>11</v>
      </c>
      <c r="U4" s="11">
        <f t="shared" ca="1" si="8"/>
        <v>16</v>
      </c>
      <c r="V4" s="11">
        <f t="shared" ca="1" si="6"/>
        <v>8</v>
      </c>
      <c r="W4" s="20"/>
    </row>
    <row r="5" spans="1:23">
      <c r="A5" s="13">
        <v>4</v>
      </c>
      <c r="B5" s="10" t="s">
        <v>54</v>
      </c>
      <c r="C5" s="10" t="s">
        <v>61</v>
      </c>
      <c r="D5" s="13">
        <v>1991</v>
      </c>
      <c r="E5" s="10" t="s">
        <v>64</v>
      </c>
      <c r="F5" s="11">
        <v>9</v>
      </c>
      <c r="G5" s="11" t="s">
        <v>1</v>
      </c>
      <c r="H5" s="11">
        <v>3</v>
      </c>
      <c r="I5" s="11">
        <v>3</v>
      </c>
      <c r="J5" s="11">
        <v>1</v>
      </c>
      <c r="K5" s="11">
        <v>2</v>
      </c>
      <c r="L5" s="11" t="s">
        <v>0</v>
      </c>
      <c r="M5" s="16">
        <f t="shared" si="0"/>
        <v>3.6</v>
      </c>
      <c r="N5" s="11">
        <f t="shared" si="1"/>
        <v>1</v>
      </c>
      <c r="O5" s="11">
        <f t="shared" si="2"/>
        <v>1</v>
      </c>
      <c r="P5" s="11">
        <f t="shared" si="3"/>
        <v>4</v>
      </c>
      <c r="Q5" s="11">
        <f t="shared" si="4"/>
        <v>6</v>
      </c>
      <c r="R5" s="11">
        <f t="shared" ca="1" si="5"/>
        <v>21</v>
      </c>
      <c r="S5" s="11">
        <f t="shared" ca="1" si="7"/>
        <v>0</v>
      </c>
      <c r="T5" s="11">
        <f>SUM(Cross1:Cross7!E6)</f>
        <v>17</v>
      </c>
      <c r="U5" s="11">
        <f t="shared" ca="1" si="8"/>
        <v>17</v>
      </c>
      <c r="V5" s="11">
        <f t="shared" ca="1" si="6"/>
        <v>5</v>
      </c>
      <c r="W5" s="20"/>
    </row>
    <row r="6" spans="1:23">
      <c r="A6" s="13">
        <v>5</v>
      </c>
      <c r="B6" s="10" t="s">
        <v>55</v>
      </c>
      <c r="C6" s="10" t="s">
        <v>57</v>
      </c>
      <c r="D6" s="13">
        <v>2000</v>
      </c>
      <c r="E6" s="10" t="s">
        <v>65</v>
      </c>
      <c r="F6" s="11">
        <v>1</v>
      </c>
      <c r="G6" s="11" t="s">
        <v>1</v>
      </c>
      <c r="H6" s="11" t="s">
        <v>1</v>
      </c>
      <c r="I6" s="11">
        <v>4</v>
      </c>
      <c r="J6" s="11">
        <v>4</v>
      </c>
      <c r="K6" s="11">
        <v>4</v>
      </c>
      <c r="L6" s="11">
        <v>1</v>
      </c>
      <c r="M6" s="16">
        <f t="shared" si="0"/>
        <v>2.8</v>
      </c>
      <c r="N6" s="11">
        <f t="shared" si="1"/>
        <v>1</v>
      </c>
      <c r="O6" s="11">
        <f t="shared" si="2"/>
        <v>2</v>
      </c>
      <c r="P6" s="11">
        <f t="shared" si="3"/>
        <v>2</v>
      </c>
      <c r="Q6" s="11">
        <f t="shared" si="4"/>
        <v>5</v>
      </c>
      <c r="R6" s="11">
        <f t="shared" ca="1" si="5"/>
        <v>12</v>
      </c>
      <c r="S6" s="11">
        <f t="shared" ca="1" si="7"/>
        <v>5</v>
      </c>
      <c r="T6" s="11">
        <f>SUM(Cross1:Cross7!E7)</f>
        <v>17</v>
      </c>
      <c r="U6" s="11">
        <f t="shared" ca="1" si="8"/>
        <v>22</v>
      </c>
      <c r="V6" s="11">
        <f t="shared" ca="1" si="6"/>
        <v>1</v>
      </c>
      <c r="W6" s="20"/>
    </row>
    <row r="7" spans="1:23">
      <c r="A7" s="13">
        <v>6</v>
      </c>
      <c r="B7" s="10" t="s">
        <v>56</v>
      </c>
      <c r="C7" s="10" t="s">
        <v>62</v>
      </c>
      <c r="D7" s="13">
        <v>1971</v>
      </c>
      <c r="E7" s="10" t="s">
        <v>65</v>
      </c>
      <c r="F7" s="11">
        <v>2</v>
      </c>
      <c r="G7" s="11">
        <v>2</v>
      </c>
      <c r="H7" s="11">
        <v>5</v>
      </c>
      <c r="I7" s="11" t="s">
        <v>1</v>
      </c>
      <c r="J7" s="11" t="s">
        <v>1</v>
      </c>
      <c r="K7" s="11" t="s">
        <v>0</v>
      </c>
      <c r="L7" s="11">
        <v>4</v>
      </c>
      <c r="M7" s="16">
        <f t="shared" si="0"/>
        <v>3.25</v>
      </c>
      <c r="N7" s="11">
        <f t="shared" si="1"/>
        <v>2</v>
      </c>
      <c r="O7" s="11">
        <f t="shared" si="2"/>
        <v>0</v>
      </c>
      <c r="P7" s="11">
        <f t="shared" si="3"/>
        <v>2</v>
      </c>
      <c r="Q7" s="11">
        <f t="shared" si="4"/>
        <v>5</v>
      </c>
      <c r="R7" s="11">
        <f t="shared" ca="1" si="5"/>
        <v>41</v>
      </c>
      <c r="S7" s="11">
        <f t="shared" ca="1" si="7"/>
        <v>0</v>
      </c>
      <c r="T7" s="11">
        <f>SUM(Cross1:Cross7!E8)</f>
        <v>16</v>
      </c>
      <c r="U7" s="11">
        <f t="shared" ca="1" si="8"/>
        <v>16</v>
      </c>
      <c r="V7" s="11">
        <f t="shared" ca="1" si="6"/>
        <v>8</v>
      </c>
      <c r="W7" s="20"/>
    </row>
    <row r="8" spans="1:23">
      <c r="A8" s="13">
        <v>7</v>
      </c>
      <c r="B8" s="10" t="s">
        <v>57</v>
      </c>
      <c r="C8" s="10" t="s">
        <v>63</v>
      </c>
      <c r="D8" s="13">
        <v>1998</v>
      </c>
      <c r="E8" s="10" t="s">
        <v>65</v>
      </c>
      <c r="F8" s="11">
        <v>6</v>
      </c>
      <c r="G8" s="11">
        <v>5</v>
      </c>
      <c r="H8" s="11">
        <v>2</v>
      </c>
      <c r="I8" s="11" t="s">
        <v>0</v>
      </c>
      <c r="J8" s="11">
        <v>6</v>
      </c>
      <c r="K8" s="11" t="s">
        <v>1</v>
      </c>
      <c r="L8" s="11">
        <v>3</v>
      </c>
      <c r="M8" s="16">
        <f t="shared" si="0"/>
        <v>4.4000000000000004</v>
      </c>
      <c r="N8" s="11">
        <f t="shared" si="1"/>
        <v>2</v>
      </c>
      <c r="O8" s="11">
        <f t="shared" si="2"/>
        <v>0</v>
      </c>
      <c r="P8" s="11">
        <f t="shared" si="3"/>
        <v>2</v>
      </c>
      <c r="Q8" s="11">
        <f t="shared" si="4"/>
        <v>6</v>
      </c>
      <c r="R8" s="11">
        <f t="shared" ca="1" si="5"/>
        <v>14</v>
      </c>
      <c r="S8" s="11">
        <f t="shared" ca="1" si="7"/>
        <v>5</v>
      </c>
      <c r="T8" s="11">
        <f>SUM(Cross1:Cross7!E9)</f>
        <v>14</v>
      </c>
      <c r="U8" s="11">
        <f t="shared" ca="1" si="8"/>
        <v>19</v>
      </c>
      <c r="V8" s="11">
        <f t="shared" ca="1" si="6"/>
        <v>4</v>
      </c>
      <c r="W8" s="20"/>
    </row>
    <row r="9" spans="1:23">
      <c r="A9" s="13">
        <v>8</v>
      </c>
      <c r="B9" s="10" t="s">
        <v>58</v>
      </c>
      <c r="C9" s="10" t="s">
        <v>56</v>
      </c>
      <c r="D9" s="13">
        <v>1989</v>
      </c>
      <c r="E9" s="10" t="s">
        <v>64</v>
      </c>
      <c r="F9" s="11">
        <v>3</v>
      </c>
      <c r="G9" s="11">
        <v>4</v>
      </c>
      <c r="H9" s="11" t="s">
        <v>1</v>
      </c>
      <c r="I9" s="11">
        <v>1</v>
      </c>
      <c r="J9" s="11" t="s">
        <v>1</v>
      </c>
      <c r="K9" s="11" t="s">
        <v>1</v>
      </c>
      <c r="L9" s="11">
        <v>2</v>
      </c>
      <c r="M9" s="16">
        <f t="shared" si="0"/>
        <v>2.5</v>
      </c>
      <c r="N9" s="11">
        <f t="shared" si="1"/>
        <v>1</v>
      </c>
      <c r="O9" s="11">
        <f t="shared" si="2"/>
        <v>1</v>
      </c>
      <c r="P9" s="11">
        <f t="shared" si="3"/>
        <v>3</v>
      </c>
      <c r="Q9" s="11">
        <f t="shared" si="4"/>
        <v>4</v>
      </c>
      <c r="R9" s="11">
        <f t="shared" ca="1" si="5"/>
        <v>23</v>
      </c>
      <c r="S9" s="11">
        <f t="shared" ca="1" si="7"/>
        <v>0</v>
      </c>
      <c r="T9" s="11">
        <f>SUM(Cross1:Cross7!E10)</f>
        <v>17</v>
      </c>
      <c r="U9" s="11">
        <f t="shared" ca="1" si="8"/>
        <v>17</v>
      </c>
      <c r="V9" s="11">
        <f t="shared" ca="1" si="6"/>
        <v>5</v>
      </c>
      <c r="W9" s="20"/>
    </row>
    <row r="10" spans="1:23">
      <c r="A10" s="13">
        <v>9</v>
      </c>
      <c r="B10" s="10" t="s">
        <v>58</v>
      </c>
      <c r="C10" s="10" t="s">
        <v>62</v>
      </c>
      <c r="D10" s="13">
        <v>1995</v>
      </c>
      <c r="E10" s="10" t="s">
        <v>65</v>
      </c>
      <c r="F10" s="11">
        <v>8</v>
      </c>
      <c r="G10" s="11">
        <v>7</v>
      </c>
      <c r="H10" s="11">
        <v>7</v>
      </c>
      <c r="I10" s="11">
        <v>4</v>
      </c>
      <c r="J10" s="11">
        <v>5</v>
      </c>
      <c r="K10" s="11">
        <v>3</v>
      </c>
      <c r="L10" s="11">
        <v>6</v>
      </c>
      <c r="M10" s="16">
        <f t="shared" si="0"/>
        <v>5.7142857142857144</v>
      </c>
      <c r="N10" s="11">
        <f t="shared" si="1"/>
        <v>3</v>
      </c>
      <c r="O10" s="11">
        <f t="shared" si="2"/>
        <v>0</v>
      </c>
      <c r="P10" s="11">
        <f t="shared" si="3"/>
        <v>1</v>
      </c>
      <c r="Q10" s="11">
        <f t="shared" si="4"/>
        <v>7</v>
      </c>
      <c r="R10" s="11">
        <f t="shared" ca="1" si="5"/>
        <v>17</v>
      </c>
      <c r="S10" s="11">
        <f t="shared" ca="1" si="7"/>
        <v>0</v>
      </c>
      <c r="T10" s="11">
        <f>SUM(Cross1:Cross7!E11)</f>
        <v>7</v>
      </c>
      <c r="U10" s="11">
        <f t="shared" ca="1" si="8"/>
        <v>7</v>
      </c>
      <c r="V10" s="11">
        <f t="shared" ca="1" si="6"/>
        <v>10</v>
      </c>
      <c r="W10" s="20"/>
    </row>
    <row r="11" spans="1:23">
      <c r="A11" s="13">
        <v>10</v>
      </c>
      <c r="B11" s="10" t="s">
        <v>59</v>
      </c>
      <c r="C11" s="10" t="s">
        <v>60</v>
      </c>
      <c r="D11" s="13">
        <v>2003</v>
      </c>
      <c r="E11" s="10" t="s">
        <v>64</v>
      </c>
      <c r="F11" s="11">
        <v>5</v>
      </c>
      <c r="G11" s="11">
        <v>6</v>
      </c>
      <c r="H11" s="11" t="s">
        <v>0</v>
      </c>
      <c r="I11" s="11" t="s">
        <v>0</v>
      </c>
      <c r="J11" s="11" t="s">
        <v>1</v>
      </c>
      <c r="K11" s="11" t="s">
        <v>1</v>
      </c>
      <c r="L11" s="11">
        <v>5</v>
      </c>
      <c r="M11" s="16">
        <f t="shared" si="0"/>
        <v>5.333333333333333</v>
      </c>
      <c r="N11" s="11">
        <f t="shared" si="1"/>
        <v>5</v>
      </c>
      <c r="O11" s="11">
        <f t="shared" si="2"/>
        <v>0</v>
      </c>
      <c r="P11" s="11">
        <f t="shared" si="3"/>
        <v>0</v>
      </c>
      <c r="Q11" s="11">
        <f t="shared" si="4"/>
        <v>5</v>
      </c>
      <c r="R11" s="11">
        <f t="shared" ca="1" si="5"/>
        <v>9</v>
      </c>
      <c r="S11" s="11">
        <f t="shared" ca="1" si="7"/>
        <v>10</v>
      </c>
      <c r="T11" s="11">
        <f>SUM(Cross1:Cross7!E12)</f>
        <v>7</v>
      </c>
      <c r="U11" s="11">
        <f t="shared" ca="1" si="8"/>
        <v>17</v>
      </c>
      <c r="V11" s="11">
        <f t="shared" ca="1" si="6"/>
        <v>5</v>
      </c>
      <c r="W11" s="20"/>
    </row>
    <row r="13" spans="1:23">
      <c r="A13" s="12" t="s">
        <v>46</v>
      </c>
      <c r="B13" s="11" t="s">
        <v>45</v>
      </c>
      <c r="C13" s="12" t="s">
        <v>52</v>
      </c>
      <c r="E13" s="10" t="s">
        <v>49</v>
      </c>
      <c r="F13" s="10" t="s">
        <v>66</v>
      </c>
      <c r="G13" s="10" t="s">
        <v>67</v>
      </c>
      <c r="H13" s="10" t="s">
        <v>68</v>
      </c>
      <c r="I13" s="10" t="s">
        <v>69</v>
      </c>
      <c r="J13" s="10" t="s">
        <v>70</v>
      </c>
      <c r="K13" s="10" t="s">
        <v>71</v>
      </c>
      <c r="L13" s="10" t="s">
        <v>72</v>
      </c>
      <c r="M13" s="10" t="s">
        <v>51</v>
      </c>
      <c r="N13" s="10" t="s">
        <v>50</v>
      </c>
    </row>
    <row r="14" spans="1:23">
      <c r="A14" s="11">
        <v>1</v>
      </c>
      <c r="B14" s="12" t="s">
        <v>64</v>
      </c>
      <c r="C14" s="11">
        <v>1971</v>
      </c>
      <c r="E14" s="11" t="s">
        <v>65</v>
      </c>
      <c r="F14" s="11">
        <f>SUMIF(Cross1!C3:C12,'coordonnées inscrits'!E14,Cross1!E3:E12)</f>
        <v>13</v>
      </c>
      <c r="G14" s="11">
        <f>SUMIF(Cross2!C3:C12,'coordonnées inscrits'!E14,Cross2!E3:E12)</f>
        <v>8</v>
      </c>
      <c r="H14" s="11">
        <f>SUMIF(Cross3!C3:C12,'coordonnées inscrits'!E14,Cross3!E3:E12)</f>
        <v>10</v>
      </c>
      <c r="I14" s="11">
        <f>SUMIF(Cross4!C3:C12,'coordonnées inscrits'!E14,Cross4!E3:E12)</f>
        <v>6</v>
      </c>
      <c r="J14" s="11">
        <f>SUMIF(Cross5!C3:C12,'coordonnées inscrits'!E14,Cross5!E3:E12)</f>
        <v>11</v>
      </c>
      <c r="K14" s="11">
        <f>SUMIF(Cross6!C3:C12,'coordonnées inscrits'!E14,Cross6!E3:E12)</f>
        <v>3</v>
      </c>
      <c r="L14" s="11">
        <f>SUMIF(Cross7!C3:C12,'coordonnées inscrits'!E14,Cross7!E3:E12)</f>
        <v>14</v>
      </c>
      <c r="M14" s="11">
        <f>SUM(F14:L14)</f>
        <v>65</v>
      </c>
      <c r="N14" s="11">
        <f ca="1">SUMIF(E2:E11,E14,total_de_points_bonifié)</f>
        <v>80</v>
      </c>
    </row>
    <row r="15" spans="1:23">
      <c r="A15" s="11">
        <v>2</v>
      </c>
      <c r="B15" s="12" t="s">
        <v>65</v>
      </c>
      <c r="C15" s="11">
        <v>1986</v>
      </c>
      <c r="E15" s="11" t="s">
        <v>64</v>
      </c>
      <c r="F15" s="11">
        <f>SUMIF(Cross1!C3:C12,'coordonnées inscrits'!E15,Cross1!E3:E12)</f>
        <v>10</v>
      </c>
      <c r="G15" s="11">
        <f>SUMIF(Cross2!C3:C12,'coordonnées inscrits'!E15,Cross2!E3:E12)</f>
        <v>14</v>
      </c>
      <c r="H15" s="11">
        <f>SUMIF(Cross3!C3:C12,'coordonnées inscrits'!E15,Cross3!E3:E12)</f>
        <v>12</v>
      </c>
      <c r="I15" s="11">
        <f>SUMIF(Cross4!C3:C12,'coordonnées inscrits'!E15,Cross4!E3:E12)</f>
        <v>13</v>
      </c>
      <c r="J15" s="11">
        <f>SUMIF(Cross5!C3:C12,'coordonnées inscrits'!E15,Cross5!E3:E12)</f>
        <v>10</v>
      </c>
      <c r="K15" s="11">
        <f>SUMIF(Cross6!C3:C12,'coordonnées inscrits'!E15,Cross6!E3:E12)</f>
        <v>5</v>
      </c>
      <c r="L15" s="11">
        <f>SUMIF(Cross7!C3:C12,'coordonnées inscrits'!E15,Cross7!E3:E12)</f>
        <v>8</v>
      </c>
      <c r="M15" s="11">
        <f>SUM(F15:L15)</f>
        <v>72</v>
      </c>
      <c r="N15" s="11">
        <f ca="1">SUMIF(E2:E11,E15,total_de_points_bonifié)</f>
        <v>92</v>
      </c>
    </row>
    <row r="16" spans="1:23">
      <c r="A16" s="11">
        <v>3</v>
      </c>
      <c r="B16" s="14"/>
      <c r="C16" s="11">
        <v>1989</v>
      </c>
    </row>
    <row r="17" spans="1:20">
      <c r="A17" s="11">
        <v>4</v>
      </c>
      <c r="B17" s="14"/>
      <c r="C17" s="11">
        <v>1991</v>
      </c>
    </row>
    <row r="18" spans="1:20">
      <c r="A18" s="11">
        <v>5</v>
      </c>
      <c r="B18" s="14"/>
      <c r="C18" s="11">
        <v>1995</v>
      </c>
    </row>
    <row r="19" spans="1:20">
      <c r="A19" s="11">
        <v>6</v>
      </c>
      <c r="B19" s="14"/>
      <c r="C19" s="11">
        <v>1998</v>
      </c>
      <c r="O19" s="19"/>
      <c r="P19" s="20"/>
      <c r="Q19" s="20"/>
      <c r="R19" s="20"/>
      <c r="S19" s="20"/>
    </row>
    <row r="20" spans="1:20">
      <c r="A20" s="11">
        <v>7</v>
      </c>
      <c r="B20" s="14"/>
      <c r="C20" s="11">
        <v>2000</v>
      </c>
      <c r="O20" s="21"/>
      <c r="P20" s="21"/>
      <c r="Q20" s="21"/>
      <c r="R20" s="21"/>
      <c r="S20" s="19"/>
    </row>
    <row r="21" spans="1:20">
      <c r="A21" s="11">
        <v>8</v>
      </c>
      <c r="B21" s="14"/>
      <c r="C21" s="11">
        <v>2002</v>
      </c>
      <c r="O21" s="21"/>
      <c r="P21" s="20"/>
      <c r="Q21" s="20"/>
      <c r="R21" s="20"/>
      <c r="S21" s="20"/>
    </row>
    <row r="22" spans="1:20">
      <c r="A22" s="11">
        <v>9</v>
      </c>
      <c r="B22" s="14"/>
      <c r="C22" s="11">
        <v>2003</v>
      </c>
      <c r="O22" s="21"/>
      <c r="P22" s="21"/>
      <c r="Q22" s="21"/>
      <c r="R22" s="20"/>
      <c r="S22" s="20"/>
    </row>
    <row r="23" spans="1:20">
      <c r="A23" s="15" t="s">
        <v>0</v>
      </c>
      <c r="B23" s="14"/>
      <c r="C23" s="11">
        <v>2004</v>
      </c>
      <c r="H23" s="24" t="s">
        <v>73</v>
      </c>
      <c r="I23" s="25"/>
      <c r="J23" s="25"/>
      <c r="K23" s="25"/>
      <c r="L23" s="25"/>
      <c r="M23" s="25"/>
      <c r="N23" s="25"/>
      <c r="O23" s="25"/>
      <c r="P23" s="25"/>
      <c r="Q23" s="25"/>
      <c r="R23" s="25"/>
      <c r="S23" s="25"/>
      <c r="T23" s="25"/>
    </row>
    <row r="24" spans="1:20">
      <c r="A24" s="15" t="s">
        <v>1</v>
      </c>
      <c r="B24" s="14"/>
      <c r="C24" s="18"/>
      <c r="H24" s="25"/>
      <c r="I24" s="25"/>
      <c r="J24" s="25"/>
      <c r="K24" s="25"/>
      <c r="L24" s="25"/>
      <c r="M24" s="25"/>
      <c r="N24" s="25"/>
      <c r="O24" s="25"/>
      <c r="P24" s="25"/>
      <c r="Q24" s="25"/>
      <c r="R24" s="25"/>
      <c r="S24" s="25"/>
      <c r="T24" s="25"/>
    </row>
    <row r="25" spans="1:20">
      <c r="H25" s="25"/>
      <c r="I25" s="25"/>
      <c r="J25" s="25"/>
      <c r="K25" s="25"/>
      <c r="L25" s="25"/>
      <c r="M25" s="25"/>
      <c r="N25" s="25"/>
      <c r="O25" s="25"/>
      <c r="P25" s="25"/>
      <c r="Q25" s="25"/>
      <c r="R25" s="25"/>
      <c r="S25" s="25"/>
      <c r="T25" s="25"/>
    </row>
    <row r="26" spans="1:20">
      <c r="M26" s="9"/>
    </row>
    <row r="27" spans="1:20">
      <c r="H27" s="22" t="s">
        <v>74</v>
      </c>
      <c r="I27" s="23"/>
      <c r="J27" s="23"/>
      <c r="K27" s="23"/>
      <c r="L27" s="23"/>
      <c r="M27" s="23"/>
      <c r="N27" s="23"/>
      <c r="O27" s="23"/>
      <c r="P27" s="23"/>
      <c r="Q27" s="23"/>
      <c r="R27" s="23"/>
      <c r="S27" s="23"/>
      <c r="T27" s="23"/>
    </row>
    <row r="28" spans="1:20">
      <c r="H28" s="23"/>
      <c r="I28" s="23"/>
      <c r="J28" s="23"/>
      <c r="K28" s="23"/>
      <c r="L28" s="23"/>
      <c r="M28" s="23"/>
      <c r="N28" s="23"/>
      <c r="O28" s="23"/>
      <c r="P28" s="23"/>
      <c r="Q28" s="23"/>
      <c r="R28" s="23"/>
      <c r="S28" s="23"/>
      <c r="T28" s="23"/>
    </row>
    <row r="29" spans="1:20">
      <c r="M29" s="9"/>
    </row>
    <row r="30" spans="1:20">
      <c r="H30" s="27" t="s">
        <v>75</v>
      </c>
      <c r="I30" s="26"/>
      <c r="J30" s="26"/>
      <c r="K30" s="26"/>
      <c r="L30" s="26"/>
      <c r="M30" s="26"/>
      <c r="N30" s="26"/>
      <c r="O30" s="26"/>
      <c r="P30" s="26"/>
      <c r="Q30" s="26"/>
      <c r="R30" s="26"/>
      <c r="S30" s="26"/>
      <c r="T30" s="26"/>
    </row>
    <row r="31" spans="1:20">
      <c r="H31" s="26"/>
      <c r="I31" s="26"/>
      <c r="J31" s="26"/>
      <c r="K31" s="26"/>
      <c r="L31" s="26"/>
      <c r="M31" s="26"/>
      <c r="N31" s="26"/>
      <c r="O31" s="26"/>
      <c r="P31" s="26"/>
      <c r="Q31" s="26"/>
      <c r="R31" s="26"/>
      <c r="S31" s="26"/>
      <c r="T31" s="26"/>
    </row>
    <row r="32" spans="1:20">
      <c r="H32" s="26"/>
      <c r="I32" s="26"/>
      <c r="J32" s="26"/>
      <c r="K32" s="26"/>
      <c r="L32" s="26"/>
      <c r="M32" s="26"/>
      <c r="N32" s="26"/>
      <c r="O32" s="26"/>
      <c r="P32" s="26"/>
      <c r="Q32" s="26"/>
      <c r="R32" s="26"/>
      <c r="S32" s="26"/>
      <c r="T32" s="26"/>
    </row>
  </sheetData>
  <mergeCells count="3">
    <mergeCell ref="H23:T25"/>
    <mergeCell ref="H27:T28"/>
    <mergeCell ref="H30:T32"/>
  </mergeCells>
  <phoneticPr fontId="1" type="noConversion"/>
  <conditionalFormatting sqref="F2:L11">
    <cfRule type="cellIs" dxfId="0" priority="1" stopIfTrue="1" operator="equal">
      <formula>1</formula>
    </cfRule>
  </conditionalFormatting>
  <dataValidations count="4">
    <dataValidation type="list" allowBlank="1" showInputMessage="1" showErrorMessage="1" sqref="E26 E31 E14:E15">
      <formula1>$B$14:$B$15</formula1>
    </dataValidation>
    <dataValidation type="list" showInputMessage="1" showErrorMessage="1" sqref="F2:L11">
      <formula1>Rang</formula1>
    </dataValidation>
    <dataValidation type="list" showInputMessage="1" showErrorMessage="1" sqref="E2:E11">
      <formula1>Club</formula1>
    </dataValidation>
    <dataValidation type="list" showInputMessage="1" showErrorMessage="1" sqref="D2:D11">
      <formula1>Année</formula1>
    </dataValidation>
  </dataValidations>
  <pageMargins left="0.78740157499999996" right="0.78740157499999996" top="0.984251969" bottom="0.984251969" header="0.4921259845" footer="0.4921259845"/>
  <pageSetup paperSize="0" orientation="portrait" horizontalDpi="0" verticalDpi="0" copies="0"/>
  <headerFooter alignWithMargins="0"/>
  <drawing r:id="rId1"/>
</worksheet>
</file>

<file path=xl/worksheets/sheet2.xml><?xml version="1.0" encoding="utf-8"?>
<worksheet xmlns="http://schemas.openxmlformats.org/spreadsheetml/2006/main" xmlns:r="http://schemas.openxmlformats.org/officeDocument/2006/relationships">
  <dimension ref="A1:E13"/>
  <sheetViews>
    <sheetView workbookViewId="0">
      <selection activeCell="C30" sqref="C30"/>
    </sheetView>
  </sheetViews>
  <sheetFormatPr baseColWidth="10" defaultRowHeight="12.75"/>
  <cols>
    <col min="2" max="3" width="27.7109375" customWidth="1"/>
    <col min="4" max="4" width="28.42578125" customWidth="1"/>
  </cols>
  <sheetData>
    <row r="1" spans="1:5">
      <c r="D1" s="17">
        <v>40911</v>
      </c>
      <c r="E1" s="3"/>
    </row>
    <row r="2" spans="1:5" ht="25.5">
      <c r="A2" s="3" t="s">
        <v>25</v>
      </c>
      <c r="B2" s="3" t="s">
        <v>24</v>
      </c>
      <c r="C2" s="3" t="s">
        <v>3</v>
      </c>
      <c r="D2" s="3" t="s">
        <v>26</v>
      </c>
      <c r="E2" s="3" t="s">
        <v>41</v>
      </c>
    </row>
    <row r="3" spans="1:5">
      <c r="A3" s="2" t="s">
        <v>7</v>
      </c>
      <c r="B3" s="2" t="s">
        <v>6</v>
      </c>
      <c r="C3" s="2" t="s">
        <v>64</v>
      </c>
      <c r="D3" s="4">
        <v>4</v>
      </c>
      <c r="E3">
        <f>IF(D3="absent",0,IF(D3&gt;$D$13,1,$D$13-D3))</f>
        <v>3</v>
      </c>
    </row>
    <row r="4" spans="1:5">
      <c r="A4" s="2" t="s">
        <v>21</v>
      </c>
      <c r="B4" s="2" t="s">
        <v>20</v>
      </c>
      <c r="C4" s="2" t="s">
        <v>64</v>
      </c>
      <c r="D4" s="4">
        <v>7</v>
      </c>
      <c r="E4">
        <f t="shared" ref="E4:E12" si="0">IF(D4="absent",0,IF(D4&gt;$D$13,1,$D$13-D4))</f>
        <v>0</v>
      </c>
    </row>
    <row r="5" spans="1:5">
      <c r="A5" s="2" t="s">
        <v>5</v>
      </c>
      <c r="B5" s="2" t="s">
        <v>4</v>
      </c>
      <c r="C5" s="11" t="s">
        <v>65</v>
      </c>
      <c r="D5" s="4" t="s">
        <v>1</v>
      </c>
      <c r="E5">
        <f t="shared" si="0"/>
        <v>0</v>
      </c>
    </row>
    <row r="6" spans="1:5">
      <c r="A6" s="2" t="s">
        <v>23</v>
      </c>
      <c r="B6" s="2" t="s">
        <v>22</v>
      </c>
      <c r="C6" s="2" t="s">
        <v>64</v>
      </c>
      <c r="D6" s="4">
        <v>9</v>
      </c>
      <c r="E6">
        <f t="shared" si="0"/>
        <v>1</v>
      </c>
    </row>
    <row r="7" spans="1:5">
      <c r="A7" s="2" t="s">
        <v>9</v>
      </c>
      <c r="B7" s="2" t="s">
        <v>8</v>
      </c>
      <c r="C7" s="11" t="s">
        <v>65</v>
      </c>
      <c r="D7" s="4">
        <v>1</v>
      </c>
      <c r="E7">
        <f t="shared" si="0"/>
        <v>6</v>
      </c>
    </row>
    <row r="8" spans="1:5">
      <c r="A8" s="2" t="s">
        <v>17</v>
      </c>
      <c r="B8" s="2" t="s">
        <v>16</v>
      </c>
      <c r="C8" s="11" t="s">
        <v>65</v>
      </c>
      <c r="D8" s="4">
        <v>2</v>
      </c>
      <c r="E8">
        <f t="shared" si="0"/>
        <v>5</v>
      </c>
    </row>
    <row r="9" spans="1:5">
      <c r="A9" s="2" t="s">
        <v>15</v>
      </c>
      <c r="B9" s="2" t="s">
        <v>14</v>
      </c>
      <c r="C9" s="11" t="s">
        <v>65</v>
      </c>
      <c r="D9" s="4">
        <v>6</v>
      </c>
      <c r="E9">
        <f t="shared" si="0"/>
        <v>1</v>
      </c>
    </row>
    <row r="10" spans="1:5">
      <c r="A10" s="2" t="s">
        <v>19</v>
      </c>
      <c r="B10" s="2" t="s">
        <v>18</v>
      </c>
      <c r="C10" s="2" t="s">
        <v>64</v>
      </c>
      <c r="D10" s="4">
        <v>3</v>
      </c>
      <c r="E10">
        <f t="shared" si="0"/>
        <v>4</v>
      </c>
    </row>
    <row r="11" spans="1:5">
      <c r="A11" s="2" t="s">
        <v>11</v>
      </c>
      <c r="B11" s="2" t="s">
        <v>10</v>
      </c>
      <c r="C11" s="11" t="s">
        <v>65</v>
      </c>
      <c r="D11" s="4">
        <v>8</v>
      </c>
      <c r="E11">
        <f t="shared" si="0"/>
        <v>1</v>
      </c>
    </row>
    <row r="12" spans="1:5">
      <c r="A12" s="2" t="s">
        <v>13</v>
      </c>
      <c r="B12" s="2" t="s">
        <v>12</v>
      </c>
      <c r="C12" s="2" t="s">
        <v>64</v>
      </c>
      <c r="D12" s="4">
        <v>5</v>
      </c>
      <c r="E12">
        <f t="shared" si="0"/>
        <v>2</v>
      </c>
    </row>
    <row r="13" spans="1:5">
      <c r="C13" s="2" t="s">
        <v>47</v>
      </c>
      <c r="D13">
        <f>IF((10-(COUNTIF(resultat, "Absent")+COUNTIF(resultat, "NC")))&lt;7,10-(COUNTIF(resultat, "Absent")+COUNTIF(resultat, "NC")),7)</f>
        <v>7</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13"/>
  <sheetViews>
    <sheetView workbookViewId="0">
      <selection activeCell="C13" sqref="C13"/>
    </sheetView>
  </sheetViews>
  <sheetFormatPr baseColWidth="10" defaultRowHeight="12.75"/>
  <cols>
    <col min="2" max="3" width="27.5703125" customWidth="1"/>
    <col min="4" max="4" width="28.42578125" customWidth="1"/>
    <col min="5" max="5" width="16.42578125" customWidth="1"/>
  </cols>
  <sheetData>
    <row r="1" spans="1:5">
      <c r="D1" s="17">
        <v>40945</v>
      </c>
      <c r="E1" s="3"/>
    </row>
    <row r="2" spans="1:5">
      <c r="A2" s="3" t="s">
        <v>25</v>
      </c>
      <c r="B2" s="3" t="s">
        <v>24</v>
      </c>
      <c r="C2" s="3" t="s">
        <v>3</v>
      </c>
      <c r="D2" s="3" t="s">
        <v>27</v>
      </c>
      <c r="E2" s="3" t="s">
        <v>41</v>
      </c>
    </row>
    <row r="3" spans="1:5">
      <c r="A3" s="2" t="s">
        <v>7</v>
      </c>
      <c r="B3" s="2" t="s">
        <v>6</v>
      </c>
      <c r="C3" s="2" t="s">
        <v>64</v>
      </c>
      <c r="D3" s="4">
        <v>1</v>
      </c>
      <c r="E3">
        <f>IF(D3="absent",0,IF(D3="NC",1,IF(D3&gt;$D$13,1,$D$13-D3)))</f>
        <v>6</v>
      </c>
    </row>
    <row r="4" spans="1:5">
      <c r="A4" s="2" t="s">
        <v>21</v>
      </c>
      <c r="B4" s="2" t="s">
        <v>20</v>
      </c>
      <c r="C4" s="2" t="s">
        <v>64</v>
      </c>
      <c r="D4" s="4">
        <v>3</v>
      </c>
      <c r="E4">
        <f t="shared" ref="E4:E12" si="0">IF(D4="absent",0,IF(D4="NC",1,IF(D4&gt;$D$13,1,$D$13-D4)))</f>
        <v>4</v>
      </c>
    </row>
    <row r="5" spans="1:5">
      <c r="A5" s="2" t="s">
        <v>5</v>
      </c>
      <c r="B5" s="2" t="s">
        <v>4</v>
      </c>
      <c r="C5" s="11" t="s">
        <v>65</v>
      </c>
      <c r="D5" s="4" t="s">
        <v>0</v>
      </c>
      <c r="E5">
        <f t="shared" si="0"/>
        <v>1</v>
      </c>
    </row>
    <row r="6" spans="1:5">
      <c r="A6" s="2" t="s">
        <v>23</v>
      </c>
      <c r="B6" s="2" t="s">
        <v>22</v>
      </c>
      <c r="C6" s="2" t="s">
        <v>64</v>
      </c>
      <c r="D6" s="4" t="s">
        <v>1</v>
      </c>
      <c r="E6">
        <f t="shared" si="0"/>
        <v>0</v>
      </c>
    </row>
    <row r="7" spans="1:5">
      <c r="A7" s="2" t="s">
        <v>9</v>
      </c>
      <c r="B7" s="2" t="s">
        <v>8</v>
      </c>
      <c r="C7" s="11" t="s">
        <v>65</v>
      </c>
      <c r="D7" s="4" t="s">
        <v>1</v>
      </c>
      <c r="E7">
        <f t="shared" si="0"/>
        <v>0</v>
      </c>
    </row>
    <row r="8" spans="1:5">
      <c r="A8" s="2" t="s">
        <v>17</v>
      </c>
      <c r="B8" s="2" t="s">
        <v>16</v>
      </c>
      <c r="C8" s="11" t="s">
        <v>65</v>
      </c>
      <c r="D8" s="4">
        <v>2</v>
      </c>
      <c r="E8">
        <f t="shared" si="0"/>
        <v>5</v>
      </c>
    </row>
    <row r="9" spans="1:5">
      <c r="A9" s="2" t="s">
        <v>15</v>
      </c>
      <c r="B9" s="2" t="s">
        <v>14</v>
      </c>
      <c r="C9" s="11" t="s">
        <v>65</v>
      </c>
      <c r="D9" s="4">
        <v>5</v>
      </c>
      <c r="E9">
        <f t="shared" si="0"/>
        <v>2</v>
      </c>
    </row>
    <row r="10" spans="1:5">
      <c r="A10" s="2" t="s">
        <v>19</v>
      </c>
      <c r="B10" s="2" t="s">
        <v>18</v>
      </c>
      <c r="C10" s="2" t="s">
        <v>64</v>
      </c>
      <c r="D10" s="4">
        <v>4</v>
      </c>
      <c r="E10">
        <f t="shared" si="0"/>
        <v>3</v>
      </c>
    </row>
    <row r="11" spans="1:5">
      <c r="A11" s="2" t="s">
        <v>11</v>
      </c>
      <c r="B11" s="2" t="s">
        <v>10</v>
      </c>
      <c r="C11" s="11" t="s">
        <v>65</v>
      </c>
      <c r="D11" s="4">
        <v>7</v>
      </c>
      <c r="E11">
        <f t="shared" si="0"/>
        <v>0</v>
      </c>
    </row>
    <row r="12" spans="1:5">
      <c r="A12" s="2" t="s">
        <v>13</v>
      </c>
      <c r="B12" s="2" t="s">
        <v>12</v>
      </c>
      <c r="C12" s="2" t="s">
        <v>64</v>
      </c>
      <c r="D12" s="4">
        <v>6</v>
      </c>
      <c r="E12">
        <f t="shared" si="0"/>
        <v>1</v>
      </c>
    </row>
    <row r="13" spans="1:5">
      <c r="C13" s="2" t="s">
        <v>47</v>
      </c>
      <c r="D13">
        <f>IF((10-(COUNTIF(resultat, "Absent")+COUNTIF(resultat, "NC")))&lt;7,10-(COUNTIF(resultat, "Absent")+COUNTIF(resultat, "NC")),7)</f>
        <v>7</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E13"/>
  <sheetViews>
    <sheetView workbookViewId="0">
      <selection activeCell="C24" sqref="C24"/>
    </sheetView>
  </sheetViews>
  <sheetFormatPr baseColWidth="10" defaultRowHeight="12.75"/>
  <cols>
    <col min="2" max="3" width="28" customWidth="1"/>
    <col min="4" max="4" width="28.42578125" customWidth="1"/>
    <col min="5" max="5" width="15.42578125" customWidth="1"/>
  </cols>
  <sheetData>
    <row r="1" spans="1:5">
      <c r="D1" s="17">
        <v>40970</v>
      </c>
      <c r="E1" s="17"/>
    </row>
    <row r="2" spans="1:5">
      <c r="A2" s="3" t="s">
        <v>25</v>
      </c>
      <c r="B2" s="3" t="s">
        <v>24</v>
      </c>
      <c r="C2" s="3" t="s">
        <v>3</v>
      </c>
      <c r="D2" s="3" t="s">
        <v>28</v>
      </c>
      <c r="E2" s="3" t="s">
        <v>41</v>
      </c>
    </row>
    <row r="3" spans="1:5">
      <c r="A3" s="2" t="s">
        <v>7</v>
      </c>
      <c r="B3" s="2" t="s">
        <v>6</v>
      </c>
      <c r="C3" s="2" t="s">
        <v>64</v>
      </c>
      <c r="D3" s="4">
        <v>6</v>
      </c>
      <c r="E3">
        <f>IF(D3="absent",0,IF(D3="NC",1,IF(D3&gt;$D$13,1,$D$13-D3)))</f>
        <v>1</v>
      </c>
    </row>
    <row r="4" spans="1:5">
      <c r="A4" s="2" t="s">
        <v>21</v>
      </c>
      <c r="B4" s="2" t="s">
        <v>20</v>
      </c>
      <c r="C4" s="2" t="s">
        <v>64</v>
      </c>
      <c r="D4" s="4">
        <v>1</v>
      </c>
      <c r="E4">
        <f t="shared" ref="E4:E12" si="0">IF(D4="absent",0,IF(D4="NC",1,IF(D4&gt;$D$13,1,$D$13-D4)))</f>
        <v>6</v>
      </c>
    </row>
    <row r="5" spans="1:5">
      <c r="A5" s="2" t="s">
        <v>5</v>
      </c>
      <c r="B5" s="2" t="s">
        <v>4</v>
      </c>
      <c r="C5" s="11" t="s">
        <v>65</v>
      </c>
      <c r="D5" s="4">
        <v>4</v>
      </c>
      <c r="E5">
        <f t="shared" si="0"/>
        <v>3</v>
      </c>
    </row>
    <row r="6" spans="1:5">
      <c r="A6" s="2" t="s">
        <v>23</v>
      </c>
      <c r="B6" s="2" t="s">
        <v>22</v>
      </c>
      <c r="C6" s="2" t="s">
        <v>64</v>
      </c>
      <c r="D6" s="4">
        <v>3</v>
      </c>
      <c r="E6">
        <f t="shared" si="0"/>
        <v>4</v>
      </c>
    </row>
    <row r="7" spans="1:5">
      <c r="A7" s="2" t="s">
        <v>9</v>
      </c>
      <c r="B7" s="2" t="s">
        <v>8</v>
      </c>
      <c r="C7" s="11" t="s">
        <v>65</v>
      </c>
      <c r="D7" s="4" t="s">
        <v>1</v>
      </c>
      <c r="E7">
        <f t="shared" si="0"/>
        <v>0</v>
      </c>
    </row>
    <row r="8" spans="1:5">
      <c r="A8" s="2" t="s">
        <v>17</v>
      </c>
      <c r="B8" s="2" t="s">
        <v>16</v>
      </c>
      <c r="C8" s="11" t="s">
        <v>65</v>
      </c>
      <c r="D8" s="4">
        <v>5</v>
      </c>
      <c r="E8">
        <f t="shared" si="0"/>
        <v>2</v>
      </c>
    </row>
    <row r="9" spans="1:5">
      <c r="A9" s="2" t="s">
        <v>15</v>
      </c>
      <c r="B9" s="2" t="s">
        <v>14</v>
      </c>
      <c r="C9" s="11" t="s">
        <v>65</v>
      </c>
      <c r="D9" s="4">
        <v>2</v>
      </c>
      <c r="E9">
        <f t="shared" si="0"/>
        <v>5</v>
      </c>
    </row>
    <row r="10" spans="1:5">
      <c r="A10" s="2" t="s">
        <v>19</v>
      </c>
      <c r="B10" s="2" t="s">
        <v>18</v>
      </c>
      <c r="C10" s="2" t="s">
        <v>64</v>
      </c>
      <c r="D10" s="4" t="s">
        <v>1</v>
      </c>
      <c r="E10">
        <f t="shared" si="0"/>
        <v>0</v>
      </c>
    </row>
    <row r="11" spans="1:5">
      <c r="A11" s="2" t="s">
        <v>11</v>
      </c>
      <c r="B11" s="2" t="s">
        <v>10</v>
      </c>
      <c r="C11" s="11" t="s">
        <v>65</v>
      </c>
      <c r="D11" s="4">
        <v>7</v>
      </c>
      <c r="E11">
        <f t="shared" si="0"/>
        <v>0</v>
      </c>
    </row>
    <row r="12" spans="1:5">
      <c r="A12" s="2" t="s">
        <v>13</v>
      </c>
      <c r="B12" s="2" t="s">
        <v>12</v>
      </c>
      <c r="C12" s="2" t="s">
        <v>64</v>
      </c>
      <c r="D12" s="4" t="s">
        <v>0</v>
      </c>
      <c r="E12">
        <f t="shared" si="0"/>
        <v>1</v>
      </c>
    </row>
    <row r="13" spans="1:5">
      <c r="C13" s="2" t="s">
        <v>47</v>
      </c>
      <c r="D13">
        <f>IF((10-(COUNTIF(resultat, "Absent")+COUNTIF(resultat, "NC")))&lt;7,10-(COUNTIF(resultat, "Absent")+COUNTIF(resultat, "NC")),7)</f>
        <v>7</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tabColor theme="9" tint="0.39997558519241921"/>
  </sheetPr>
  <dimension ref="A1:E13"/>
  <sheetViews>
    <sheetView workbookViewId="0">
      <selection activeCell="C17" sqref="C17"/>
    </sheetView>
  </sheetViews>
  <sheetFormatPr baseColWidth="10" defaultRowHeight="12.75"/>
  <cols>
    <col min="2" max="3" width="27.42578125" customWidth="1"/>
    <col min="4" max="4" width="28.42578125" customWidth="1"/>
    <col min="5" max="5" width="15" customWidth="1"/>
  </cols>
  <sheetData>
    <row r="1" spans="1:5">
      <c r="D1" s="17">
        <v>41021</v>
      </c>
      <c r="E1" s="3"/>
    </row>
    <row r="2" spans="1:5" ht="25.5">
      <c r="A2" s="3" t="s">
        <v>25</v>
      </c>
      <c r="B2" s="3" t="s">
        <v>24</v>
      </c>
      <c r="C2" s="3" t="s">
        <v>3</v>
      </c>
      <c r="D2" s="3" t="s">
        <v>29</v>
      </c>
      <c r="E2" s="3" t="s">
        <v>41</v>
      </c>
    </row>
    <row r="3" spans="1:5">
      <c r="A3" s="2" t="s">
        <v>7</v>
      </c>
      <c r="B3" s="2" t="s">
        <v>6</v>
      </c>
      <c r="C3" s="2" t="s">
        <v>64</v>
      </c>
      <c r="D3" s="1">
        <v>2</v>
      </c>
      <c r="E3">
        <f>IF(D3="absent",0,IF(D3="NC",1,IF(D3&gt;$D$13,1,$D$13-D3)))</f>
        <v>4</v>
      </c>
    </row>
    <row r="4" spans="1:5">
      <c r="A4" s="2" t="s">
        <v>21</v>
      </c>
      <c r="B4" s="2" t="s">
        <v>20</v>
      </c>
      <c r="C4" s="2" t="s">
        <v>64</v>
      </c>
      <c r="D4" s="7">
        <v>6</v>
      </c>
      <c r="E4">
        <f t="shared" ref="E4:E12" si="0">IF(D4="absent",0,IF(D4="NC",1,IF(D4&gt;$D$13,1,$D$13-D4)))</f>
        <v>0</v>
      </c>
    </row>
    <row r="5" spans="1:5">
      <c r="A5" s="2" t="s">
        <v>5</v>
      </c>
      <c r="B5" s="2" t="s">
        <v>4</v>
      </c>
      <c r="C5" s="11" t="s">
        <v>65</v>
      </c>
      <c r="D5" s="1" t="s">
        <v>0</v>
      </c>
      <c r="E5">
        <f t="shared" si="0"/>
        <v>1</v>
      </c>
    </row>
    <row r="6" spans="1:5">
      <c r="A6" s="2" t="s">
        <v>23</v>
      </c>
      <c r="B6" s="2" t="s">
        <v>22</v>
      </c>
      <c r="C6" s="2" t="s">
        <v>64</v>
      </c>
      <c r="D6" s="1">
        <v>3</v>
      </c>
      <c r="E6">
        <f t="shared" si="0"/>
        <v>3</v>
      </c>
    </row>
    <row r="7" spans="1:5">
      <c r="A7" s="2" t="s">
        <v>9</v>
      </c>
      <c r="B7" s="2" t="s">
        <v>8</v>
      </c>
      <c r="C7" s="11" t="s">
        <v>65</v>
      </c>
      <c r="D7" s="1">
        <v>4</v>
      </c>
      <c r="E7">
        <f t="shared" si="0"/>
        <v>2</v>
      </c>
    </row>
    <row r="8" spans="1:5">
      <c r="A8" s="2" t="s">
        <v>17</v>
      </c>
      <c r="B8" s="2" t="s">
        <v>16</v>
      </c>
      <c r="C8" s="11" t="s">
        <v>65</v>
      </c>
      <c r="D8" s="1" t="s">
        <v>1</v>
      </c>
      <c r="E8">
        <f t="shared" si="0"/>
        <v>0</v>
      </c>
    </row>
    <row r="9" spans="1:5">
      <c r="A9" s="2" t="s">
        <v>15</v>
      </c>
      <c r="B9" s="2" t="s">
        <v>14</v>
      </c>
      <c r="C9" s="11" t="s">
        <v>65</v>
      </c>
      <c r="D9" s="1" t="s">
        <v>0</v>
      </c>
      <c r="E9">
        <f t="shared" si="0"/>
        <v>1</v>
      </c>
    </row>
    <row r="10" spans="1:5">
      <c r="A10" s="2" t="s">
        <v>19</v>
      </c>
      <c r="B10" s="2" t="s">
        <v>18</v>
      </c>
      <c r="C10" s="2" t="s">
        <v>64</v>
      </c>
      <c r="D10" s="1">
        <v>1</v>
      </c>
      <c r="E10">
        <f t="shared" si="0"/>
        <v>5</v>
      </c>
    </row>
    <row r="11" spans="1:5">
      <c r="A11" s="2" t="s">
        <v>11</v>
      </c>
      <c r="B11" s="2" t="s">
        <v>10</v>
      </c>
      <c r="C11" s="11" t="s">
        <v>65</v>
      </c>
      <c r="D11" s="1">
        <v>4</v>
      </c>
      <c r="E11">
        <f t="shared" si="0"/>
        <v>2</v>
      </c>
    </row>
    <row r="12" spans="1:5">
      <c r="A12" s="2" t="s">
        <v>13</v>
      </c>
      <c r="B12" s="2" t="s">
        <v>12</v>
      </c>
      <c r="C12" s="2" t="s">
        <v>64</v>
      </c>
      <c r="D12" s="1" t="s">
        <v>0</v>
      </c>
      <c r="E12">
        <f t="shared" si="0"/>
        <v>1</v>
      </c>
    </row>
    <row r="13" spans="1:5">
      <c r="C13" s="2" t="s">
        <v>47</v>
      </c>
      <c r="D13">
        <f>IF((10-(COUNTIF(resultat, "Absent")+COUNTIF(resultat, "NC")))&lt;7,10-(COUNTIF(resultat, "Absent")+COUNTIF(resultat, "NC")),7)</f>
        <v>6</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13"/>
  <sheetViews>
    <sheetView workbookViewId="0">
      <selection activeCell="C21" sqref="C21"/>
    </sheetView>
  </sheetViews>
  <sheetFormatPr baseColWidth="10" defaultRowHeight="12.75"/>
  <cols>
    <col min="2" max="3" width="26.85546875" customWidth="1"/>
    <col min="4" max="4" width="28.42578125" customWidth="1"/>
    <col min="5" max="5" width="15" customWidth="1"/>
  </cols>
  <sheetData>
    <row r="1" spans="1:5">
      <c r="D1" s="17">
        <v>41027</v>
      </c>
      <c r="E1" s="3"/>
    </row>
    <row r="2" spans="1:5" ht="25.5">
      <c r="A2" s="3" t="s">
        <v>25</v>
      </c>
      <c r="B2" s="3" t="s">
        <v>24</v>
      </c>
      <c r="C2" s="3" t="s">
        <v>3</v>
      </c>
      <c r="D2" s="3" t="s">
        <v>30</v>
      </c>
      <c r="E2" s="3" t="s">
        <v>41</v>
      </c>
    </row>
    <row r="3" spans="1:5">
      <c r="A3" s="2" t="s">
        <v>7</v>
      </c>
      <c r="B3" s="2" t="s">
        <v>6</v>
      </c>
      <c r="C3" s="2" t="s">
        <v>64</v>
      </c>
      <c r="D3" s="4">
        <v>3</v>
      </c>
      <c r="E3">
        <f>IF(D3="absent",0,IF(D3="NC",1,IF(D3&gt;$D$13,1,$D$13-D3)))</f>
        <v>4</v>
      </c>
    </row>
    <row r="4" spans="1:5">
      <c r="A4" s="2" t="s">
        <v>21</v>
      </c>
      <c r="B4" s="2" t="s">
        <v>20</v>
      </c>
      <c r="C4" s="2" t="s">
        <v>64</v>
      </c>
      <c r="D4" s="4">
        <v>7</v>
      </c>
      <c r="E4">
        <f t="shared" ref="E4:E12" si="0">IF(D4="absent",0,IF(D4="NC",1,IF(D4&gt;$D$13,1,$D$13-D4)))</f>
        <v>0</v>
      </c>
    </row>
    <row r="5" spans="1:5">
      <c r="A5" s="2" t="s">
        <v>5</v>
      </c>
      <c r="B5" s="2" t="s">
        <v>4</v>
      </c>
      <c r="C5" s="11" t="s">
        <v>65</v>
      </c>
      <c r="D5" s="4">
        <v>2</v>
      </c>
      <c r="E5">
        <f t="shared" si="0"/>
        <v>5</v>
      </c>
    </row>
    <row r="6" spans="1:5">
      <c r="A6" s="2" t="s">
        <v>23</v>
      </c>
      <c r="B6" s="2" t="s">
        <v>22</v>
      </c>
      <c r="C6" s="2" t="s">
        <v>64</v>
      </c>
      <c r="D6" s="4">
        <v>1</v>
      </c>
      <c r="E6">
        <f t="shared" si="0"/>
        <v>6</v>
      </c>
    </row>
    <row r="7" spans="1:5">
      <c r="A7" s="2" t="s">
        <v>9</v>
      </c>
      <c r="B7" s="2" t="s">
        <v>8</v>
      </c>
      <c r="C7" s="11" t="s">
        <v>65</v>
      </c>
      <c r="D7" s="4">
        <v>4</v>
      </c>
      <c r="E7">
        <f t="shared" si="0"/>
        <v>3</v>
      </c>
    </row>
    <row r="8" spans="1:5">
      <c r="A8" s="2" t="s">
        <v>17</v>
      </c>
      <c r="B8" s="2" t="s">
        <v>16</v>
      </c>
      <c r="C8" s="11" t="s">
        <v>65</v>
      </c>
      <c r="D8" s="4" t="s">
        <v>1</v>
      </c>
      <c r="E8">
        <f t="shared" si="0"/>
        <v>0</v>
      </c>
    </row>
    <row r="9" spans="1:5">
      <c r="A9" s="2" t="s">
        <v>15</v>
      </c>
      <c r="B9" s="2" t="s">
        <v>14</v>
      </c>
      <c r="C9" s="11" t="s">
        <v>65</v>
      </c>
      <c r="D9" s="4">
        <v>6</v>
      </c>
      <c r="E9">
        <f t="shared" si="0"/>
        <v>1</v>
      </c>
    </row>
    <row r="10" spans="1:5">
      <c r="A10" s="2" t="s">
        <v>19</v>
      </c>
      <c r="B10" s="2" t="s">
        <v>18</v>
      </c>
      <c r="C10" s="2" t="s">
        <v>64</v>
      </c>
      <c r="D10" s="4" t="s">
        <v>1</v>
      </c>
      <c r="E10">
        <f t="shared" si="0"/>
        <v>0</v>
      </c>
    </row>
    <row r="11" spans="1:5">
      <c r="A11" s="2" t="s">
        <v>11</v>
      </c>
      <c r="B11" s="2" t="s">
        <v>10</v>
      </c>
      <c r="C11" s="11" t="s">
        <v>65</v>
      </c>
      <c r="D11" s="4">
        <v>5</v>
      </c>
      <c r="E11">
        <f t="shared" si="0"/>
        <v>2</v>
      </c>
    </row>
    <row r="12" spans="1:5">
      <c r="A12" s="2" t="s">
        <v>13</v>
      </c>
      <c r="B12" s="2" t="s">
        <v>12</v>
      </c>
      <c r="C12" s="2" t="s">
        <v>64</v>
      </c>
      <c r="D12" s="4" t="s">
        <v>1</v>
      </c>
      <c r="E12">
        <f t="shared" si="0"/>
        <v>0</v>
      </c>
    </row>
    <row r="13" spans="1:5">
      <c r="C13" s="2" t="s">
        <v>47</v>
      </c>
      <c r="D13">
        <f>IF((10-(COUNTIF(resultat, "Absent")+COUNTIF(resultat, "NC")))&lt;7,10-(COUNTIF(resultat, "Absent")+COUNTIF(resultat, "NC")),7)</f>
        <v>7</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13"/>
  <sheetViews>
    <sheetView workbookViewId="0">
      <selection activeCell="C27" sqref="C27"/>
    </sheetView>
  </sheetViews>
  <sheetFormatPr baseColWidth="10" defaultRowHeight="12.75"/>
  <cols>
    <col min="2" max="3" width="29.140625" customWidth="1"/>
    <col min="4" max="4" width="28.42578125" customWidth="1"/>
    <col min="5" max="5" width="15.28515625" customWidth="1"/>
  </cols>
  <sheetData>
    <row r="1" spans="1:5">
      <c r="D1" s="17">
        <v>41046</v>
      </c>
      <c r="E1" s="3"/>
    </row>
    <row r="2" spans="1:5">
      <c r="A2" s="3" t="s">
        <v>25</v>
      </c>
      <c r="B2" s="3" t="s">
        <v>24</v>
      </c>
      <c r="C2" s="3" t="s">
        <v>3</v>
      </c>
      <c r="D2" s="3" t="s">
        <v>31</v>
      </c>
      <c r="E2" s="3" t="s">
        <v>41</v>
      </c>
    </row>
    <row r="3" spans="1:5">
      <c r="A3" s="2" t="s">
        <v>7</v>
      </c>
      <c r="B3" s="2" t="s">
        <v>6</v>
      </c>
      <c r="C3" s="2" t="s">
        <v>64</v>
      </c>
      <c r="D3" s="4">
        <v>1</v>
      </c>
      <c r="E3">
        <f>IF(D3="absent",0,IF(D3="NC",1,IF(D3&gt;$D$13,1,$D$13-D3)))</f>
        <v>3</v>
      </c>
    </row>
    <row r="4" spans="1:5">
      <c r="A4" s="2" t="s">
        <v>21</v>
      </c>
      <c r="B4" s="2" t="s">
        <v>20</v>
      </c>
      <c r="C4" s="2" t="s">
        <v>64</v>
      </c>
      <c r="D4" s="4" t="s">
        <v>1</v>
      </c>
      <c r="E4">
        <f t="shared" ref="E4:E12" si="0">IF(D4="absent",0,IF(D4="NC",1,IF(D4&gt;$D$13,1,$D$13-D4)))</f>
        <v>0</v>
      </c>
    </row>
    <row r="5" spans="1:5">
      <c r="A5" s="2" t="s">
        <v>5</v>
      </c>
      <c r="B5" s="2" t="s">
        <v>4</v>
      </c>
      <c r="C5" s="11" t="s">
        <v>65</v>
      </c>
      <c r="D5" s="4" t="s">
        <v>0</v>
      </c>
      <c r="E5">
        <f t="shared" si="0"/>
        <v>1</v>
      </c>
    </row>
    <row r="6" spans="1:5">
      <c r="A6" s="2" t="s">
        <v>23</v>
      </c>
      <c r="B6" s="2" t="s">
        <v>22</v>
      </c>
      <c r="C6" s="2" t="s">
        <v>64</v>
      </c>
      <c r="D6" s="4">
        <v>2</v>
      </c>
      <c r="E6">
        <f t="shared" si="0"/>
        <v>2</v>
      </c>
    </row>
    <row r="7" spans="1:5">
      <c r="A7" s="2" t="s">
        <v>9</v>
      </c>
      <c r="B7" s="2" t="s">
        <v>8</v>
      </c>
      <c r="C7" s="11" t="s">
        <v>65</v>
      </c>
      <c r="D7" s="4">
        <v>4</v>
      </c>
      <c r="E7">
        <f t="shared" si="0"/>
        <v>0</v>
      </c>
    </row>
    <row r="8" spans="1:5">
      <c r="A8" s="2" t="s">
        <v>17</v>
      </c>
      <c r="B8" s="2" t="s">
        <v>16</v>
      </c>
      <c r="C8" s="11" t="s">
        <v>65</v>
      </c>
      <c r="D8" s="4" t="s">
        <v>0</v>
      </c>
      <c r="E8">
        <f t="shared" si="0"/>
        <v>1</v>
      </c>
    </row>
    <row r="9" spans="1:5">
      <c r="A9" s="2" t="s">
        <v>15</v>
      </c>
      <c r="B9" s="2" t="s">
        <v>14</v>
      </c>
      <c r="C9" s="11" t="s">
        <v>65</v>
      </c>
      <c r="D9" s="4" t="s">
        <v>1</v>
      </c>
      <c r="E9">
        <f t="shared" si="0"/>
        <v>0</v>
      </c>
    </row>
    <row r="10" spans="1:5">
      <c r="A10" s="2" t="s">
        <v>19</v>
      </c>
      <c r="B10" s="2" t="s">
        <v>18</v>
      </c>
      <c r="C10" s="2" t="s">
        <v>64</v>
      </c>
      <c r="D10" s="4" t="s">
        <v>1</v>
      </c>
      <c r="E10">
        <f t="shared" si="0"/>
        <v>0</v>
      </c>
    </row>
    <row r="11" spans="1:5">
      <c r="A11" s="2" t="s">
        <v>11</v>
      </c>
      <c r="B11" s="2" t="s">
        <v>10</v>
      </c>
      <c r="C11" s="11" t="s">
        <v>65</v>
      </c>
      <c r="D11" s="4">
        <v>3</v>
      </c>
      <c r="E11">
        <f t="shared" si="0"/>
        <v>1</v>
      </c>
    </row>
    <row r="12" spans="1:5">
      <c r="A12" s="2" t="s">
        <v>13</v>
      </c>
      <c r="B12" s="2" t="s">
        <v>12</v>
      </c>
      <c r="C12" s="2" t="s">
        <v>64</v>
      </c>
      <c r="D12" s="4" t="s">
        <v>1</v>
      </c>
      <c r="E12">
        <f t="shared" si="0"/>
        <v>0</v>
      </c>
    </row>
    <row r="13" spans="1:5">
      <c r="C13" s="2" t="s">
        <v>48</v>
      </c>
      <c r="D13">
        <f>IF((10-(COUNTIF(resultat, "Absent")+COUNTIF(resultat, "NC")))&lt;7,10-(COUNTIF(resultat, "Absent")+COUNTIF(resultat, "NC")),7)</f>
        <v>4</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sheetPr>
    <tabColor theme="9" tint="0.39997558519241921"/>
  </sheetPr>
  <dimension ref="A1:E13"/>
  <sheetViews>
    <sheetView workbookViewId="0">
      <selection activeCell="C19" sqref="C19"/>
    </sheetView>
  </sheetViews>
  <sheetFormatPr baseColWidth="10" defaultRowHeight="12.75"/>
  <cols>
    <col min="2" max="3" width="27.7109375" customWidth="1"/>
    <col min="4" max="4" width="28.42578125" customWidth="1"/>
    <col min="5" max="5" width="16.140625" customWidth="1"/>
  </cols>
  <sheetData>
    <row r="1" spans="1:5">
      <c r="D1" s="17">
        <v>41062</v>
      </c>
      <c r="E1" s="3"/>
    </row>
    <row r="2" spans="1:5">
      <c r="A2" s="3" t="s">
        <v>25</v>
      </c>
      <c r="B2" s="3" t="s">
        <v>24</v>
      </c>
      <c r="C2" s="3" t="s">
        <v>3</v>
      </c>
      <c r="D2" s="3" t="s">
        <v>32</v>
      </c>
      <c r="E2" s="3" t="s">
        <v>41</v>
      </c>
    </row>
    <row r="3" spans="1:5">
      <c r="A3" s="2" t="s">
        <v>7</v>
      </c>
      <c r="B3" s="2" t="s">
        <v>6</v>
      </c>
      <c r="C3" s="2" t="s">
        <v>64</v>
      </c>
      <c r="D3" s="4" t="s">
        <v>1</v>
      </c>
      <c r="E3">
        <f>IF(D3="absent",0,IF(D3="NC",1,IF(D3&gt;$D$13,1,$D$13-D3)))</f>
        <v>0</v>
      </c>
    </row>
    <row r="4" spans="1:5">
      <c r="A4" s="2" t="s">
        <v>21</v>
      </c>
      <c r="B4" s="2" t="s">
        <v>20</v>
      </c>
      <c r="C4" s="2" t="s">
        <v>64</v>
      </c>
      <c r="D4" s="4">
        <v>7</v>
      </c>
      <c r="E4">
        <f t="shared" ref="E4:E12" si="0">IF(D4="absent",0,IF(D4="NC",1,IF(D4&gt;$D$13,1,$D$13-D4)))</f>
        <v>0</v>
      </c>
    </row>
    <row r="5" spans="1:5">
      <c r="A5" s="2" t="s">
        <v>5</v>
      </c>
      <c r="B5" s="2" t="s">
        <v>4</v>
      </c>
      <c r="C5" s="11" t="s">
        <v>65</v>
      </c>
      <c r="D5" s="4" t="s">
        <v>1</v>
      </c>
      <c r="E5">
        <f t="shared" si="0"/>
        <v>0</v>
      </c>
    </row>
    <row r="6" spans="1:5">
      <c r="A6" s="2" t="s">
        <v>23</v>
      </c>
      <c r="B6" s="2" t="s">
        <v>22</v>
      </c>
      <c r="C6" s="2" t="s">
        <v>64</v>
      </c>
      <c r="D6" s="4" t="s">
        <v>0</v>
      </c>
      <c r="E6">
        <f t="shared" si="0"/>
        <v>1</v>
      </c>
    </row>
    <row r="7" spans="1:5">
      <c r="A7" s="2" t="s">
        <v>9</v>
      </c>
      <c r="B7" s="2" t="s">
        <v>8</v>
      </c>
      <c r="C7" s="11" t="s">
        <v>65</v>
      </c>
      <c r="D7" s="4">
        <v>1</v>
      </c>
      <c r="E7">
        <f t="shared" si="0"/>
        <v>6</v>
      </c>
    </row>
    <row r="8" spans="1:5">
      <c r="A8" s="2" t="s">
        <v>17</v>
      </c>
      <c r="B8" s="2" t="s">
        <v>16</v>
      </c>
      <c r="C8" s="11" t="s">
        <v>65</v>
      </c>
      <c r="D8" s="4">
        <v>4</v>
      </c>
      <c r="E8">
        <f t="shared" si="0"/>
        <v>3</v>
      </c>
    </row>
    <row r="9" spans="1:5">
      <c r="A9" s="2" t="s">
        <v>15</v>
      </c>
      <c r="B9" s="2" t="s">
        <v>14</v>
      </c>
      <c r="C9" s="11" t="s">
        <v>65</v>
      </c>
      <c r="D9" s="4">
        <v>3</v>
      </c>
      <c r="E9">
        <f t="shared" si="0"/>
        <v>4</v>
      </c>
    </row>
    <row r="10" spans="1:5">
      <c r="A10" s="2" t="s">
        <v>19</v>
      </c>
      <c r="B10" s="2" t="s">
        <v>18</v>
      </c>
      <c r="C10" s="2" t="s">
        <v>64</v>
      </c>
      <c r="D10" s="4">
        <v>2</v>
      </c>
      <c r="E10">
        <f t="shared" si="0"/>
        <v>5</v>
      </c>
    </row>
    <row r="11" spans="1:5">
      <c r="A11" s="2" t="s">
        <v>11</v>
      </c>
      <c r="B11" s="2" t="s">
        <v>10</v>
      </c>
      <c r="C11" s="11" t="s">
        <v>65</v>
      </c>
      <c r="D11" s="8">
        <v>6</v>
      </c>
      <c r="E11">
        <f t="shared" si="0"/>
        <v>1</v>
      </c>
    </row>
    <row r="12" spans="1:5">
      <c r="A12" s="2" t="s">
        <v>13</v>
      </c>
      <c r="B12" s="2" t="s">
        <v>12</v>
      </c>
      <c r="C12" s="2" t="s">
        <v>64</v>
      </c>
      <c r="D12" s="4">
        <v>5</v>
      </c>
      <c r="E12">
        <f t="shared" si="0"/>
        <v>2</v>
      </c>
    </row>
    <row r="13" spans="1:5">
      <c r="C13" s="2" t="s">
        <v>47</v>
      </c>
      <c r="D13">
        <f>IF((10-(COUNTIF(resultat, "Absent")+COUNTIF(resultat, "NC")))&lt;7,10-(COUNTIF(resultat, "Absent")+COUNTIF(resultat, "NC")),7)</f>
        <v>7</v>
      </c>
    </row>
  </sheetData>
  <dataValidations count="1">
    <dataValidation type="list" allowBlank="1" showInputMessage="1" showErrorMessage="1" sqref="C5 C7:C9 C11">
      <formula1>$B$14:$B$15</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
  <sheetViews>
    <sheetView workbookViewId="0">
      <selection activeCell="G31" sqref="G31"/>
    </sheetView>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35</vt:i4>
      </vt:variant>
    </vt:vector>
  </HeadingPairs>
  <TitlesOfParts>
    <vt:vector size="44" baseType="lpstr">
      <vt:lpstr>coordonnées inscrits</vt:lpstr>
      <vt:lpstr>Cross1</vt:lpstr>
      <vt:lpstr>Cross2</vt:lpstr>
      <vt:lpstr>Cross3</vt:lpstr>
      <vt:lpstr>Cross4</vt:lpstr>
      <vt:lpstr>Cross5</vt:lpstr>
      <vt:lpstr>Cross6</vt:lpstr>
      <vt:lpstr>Cross7</vt:lpstr>
      <vt:lpstr>Points équipes</vt:lpstr>
      <vt:lpstr>Age</vt:lpstr>
      <vt:lpstr>Année</vt:lpstr>
      <vt:lpstr>'coordonnées inscrits'!Club</vt:lpstr>
      <vt:lpstr>Club</vt:lpstr>
      <vt:lpstr>équipe1</vt:lpstr>
      <vt:lpstr>équipe10</vt:lpstr>
      <vt:lpstr>équipe2</vt:lpstr>
      <vt:lpstr>équipe3</vt:lpstr>
      <vt:lpstr>équipe4</vt:lpstr>
      <vt:lpstr>équipe5</vt:lpstr>
      <vt:lpstr>équipe6</vt:lpstr>
      <vt:lpstr>équipe7</vt:lpstr>
      <vt:lpstr>équipe8</vt:lpstr>
      <vt:lpstr>équipe9</vt:lpstr>
      <vt:lpstr>NombrePodium</vt:lpstr>
      <vt:lpstr>'coordonnées inscrits'!Rang</vt:lpstr>
      <vt:lpstr>Rang</vt:lpstr>
      <vt:lpstr>Cross2!resultat</vt:lpstr>
      <vt:lpstr>Cross3!resultat</vt:lpstr>
      <vt:lpstr>Cross4!resultat</vt:lpstr>
      <vt:lpstr>Cross5!resultat</vt:lpstr>
      <vt:lpstr>Cross6!resultat</vt:lpstr>
      <vt:lpstr>Cross7!resultat</vt:lpstr>
      <vt:lpstr>resultat</vt:lpstr>
      <vt:lpstr>Cross2!resultats</vt:lpstr>
      <vt:lpstr>Cross3!resultats</vt:lpstr>
      <vt:lpstr>Cross4!resultats</vt:lpstr>
      <vt:lpstr>Cross5!resultats</vt:lpstr>
      <vt:lpstr>Cross6!resultats</vt:lpstr>
      <vt:lpstr>Cross7!resultats</vt:lpstr>
      <vt:lpstr>resultats</vt:lpstr>
      <vt:lpstr>résultatstot</vt:lpstr>
      <vt:lpstr>TableauDésignation</vt:lpstr>
      <vt:lpstr>TableauTitres</vt:lpstr>
      <vt:lpstr>total_de_points_bonifié</vt:lpstr>
    </vt:vector>
  </TitlesOfParts>
  <Company>ENITAB</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ft</dc:creator>
  <cp:lastModifiedBy>K93</cp:lastModifiedBy>
  <dcterms:created xsi:type="dcterms:W3CDTF">2006-11-20T15:01:58Z</dcterms:created>
  <dcterms:modified xsi:type="dcterms:W3CDTF">2012-10-28T08:51:34Z</dcterms:modified>
</cp:coreProperties>
</file>