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definedNames>
    <definedName name="Catégorie">Feuil1!$B$2:$B$12</definedName>
    <definedName name="Date">Feuil1!$E$2:$E$12</definedName>
    <definedName name="KM">Feuil1!$D$2:$D$12</definedName>
    <definedName name="Pmois">Feuil1!$G$2:$G$12</definedName>
    <definedName name="Primes">Feuil1!$F$2:$F$12</definedName>
    <definedName name="Titre">Feuil1!$A$2:$A$12</definedName>
    <definedName name="Valeur">Feuil1!$C$2:$C$12</definedName>
  </definedNames>
  <calcPr calcId="145621"/>
</workbook>
</file>

<file path=xl/calcChain.xml><?xml version="1.0" encoding="utf-8"?>
<calcChain xmlns="http://schemas.openxmlformats.org/spreadsheetml/2006/main">
  <c r="F12" i="1" l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s="1"/>
  <c r="F3" i="1"/>
  <c r="G3" i="1" s="1"/>
  <c r="F2" i="1"/>
  <c r="F15" i="1" l="1"/>
  <c r="F13" i="1"/>
  <c r="G2" i="1"/>
  <c r="G15" i="1" s="1"/>
  <c r="F14" i="1"/>
  <c r="D15" i="1"/>
  <c r="C15" i="1"/>
  <c r="D14" i="1"/>
  <c r="C14" i="1"/>
  <c r="D13" i="1"/>
  <c r="C13" i="1"/>
  <c r="G14" i="1" l="1"/>
  <c r="G13" i="1" l="1"/>
</calcChain>
</file>

<file path=xl/sharedStrings.xml><?xml version="1.0" encoding="utf-8"?>
<sst xmlns="http://schemas.openxmlformats.org/spreadsheetml/2006/main" count="38" uniqueCount="27">
  <si>
    <t>Titre</t>
  </si>
  <si>
    <t>Catégorie</t>
  </si>
  <si>
    <t>Valeur</t>
  </si>
  <si>
    <t>Km (en millier)</t>
  </si>
  <si>
    <t>Date</t>
  </si>
  <si>
    <t>Jeep Grand Cherokee</t>
  </si>
  <si>
    <t>VUS</t>
  </si>
  <si>
    <t>Buick century 1993</t>
  </si>
  <si>
    <t>compacte</t>
  </si>
  <si>
    <t>Dodge dakota club</t>
  </si>
  <si>
    <t>camionnette</t>
  </si>
  <si>
    <t>neon 95</t>
  </si>
  <si>
    <t>sous-compacte</t>
  </si>
  <si>
    <t>TOYOTA TERCEL CE 1999</t>
  </si>
  <si>
    <t>240sk</t>
  </si>
  <si>
    <t>2-portes</t>
  </si>
  <si>
    <t>honda accord</t>
  </si>
  <si>
    <t>rabbit 1978</t>
  </si>
  <si>
    <t>toyota tercel</t>
  </si>
  <si>
    <t>rabbit diesel</t>
  </si>
  <si>
    <t>vw scirroco 1986</t>
  </si>
  <si>
    <t>Primes</t>
  </si>
  <si>
    <t>P/mois</t>
  </si>
  <si>
    <t>À Convertir</t>
  </si>
  <si>
    <t>Unité</t>
  </si>
  <si>
    <t>Converti</t>
  </si>
  <si>
    <t>Km-&gt;Mile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</si>
</sst>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yyyy/mm/dd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647700</xdr:colOff>
          <xdr:row>4</xdr:row>
          <xdr:rowOff>171450</xdr:rowOff>
        </xdr:from>
        <xdr:to>
          <xdr:col>7</xdr:col>
          <xdr:colOff>57150</xdr:colOff>
          <xdr:row>6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Convertir</a:t>
              </a:r>
              <a:endParaRPr lang="fr-CA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5"/>
  <sheetViews>
    <sheetView workbookViewId="0">
      <selection activeCell="H5" sqref="H5"/>
    </sheetView>
  </sheetViews>
  <sheetFormatPr baseColWidth="10" defaultRowHeight="15" x14ac:dyDescent="0.25"/>
  <cols>
    <col min="1" max="1" width="21.5703125" customWidth="1"/>
    <col min="2" max="2" width="13.5703125" customWidth="1"/>
    <col min="4" max="4" width="15.140625" customWidth="1"/>
    <col min="27" max="27" width="12.7109375" customWidth="1"/>
    <col min="28" max="28" width="15.85546875" customWidth="1"/>
    <col min="29" max="29" width="14.85546875" customWidth="1"/>
  </cols>
  <sheetData>
    <row r="1" spans="1:2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21</v>
      </c>
      <c r="G1" t="s">
        <v>22</v>
      </c>
      <c r="Y1" t="s">
        <v>6</v>
      </c>
      <c r="Z1" t="s">
        <v>8</v>
      </c>
      <c r="AA1" t="s">
        <v>10</v>
      </c>
      <c r="AB1" t="s">
        <v>12</v>
      </c>
      <c r="AC1" t="s">
        <v>15</v>
      </c>
    </row>
    <row r="2" spans="1:29" x14ac:dyDescent="0.25">
      <c r="A2" t="s">
        <v>5</v>
      </c>
      <c r="B2" t="s">
        <v>6</v>
      </c>
      <c r="C2" s="1">
        <v>9450</v>
      </c>
      <c r="D2">
        <v>102</v>
      </c>
      <c r="E2" s="2">
        <v>39704</v>
      </c>
      <c r="F2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696.29399999999998</v>
      </c>
      <c r="G2" s="1">
        <f t="shared" ref="G2:G12" si="0">(Primes/12)+(IF(Primes&gt;399,0.01*(Primes/12),0))</f>
        <v>58.604744999999994</v>
      </c>
      <c r="Y2">
        <v>0.01</v>
      </c>
      <c r="Z2">
        <v>0.02</v>
      </c>
      <c r="AA2">
        <v>0.03</v>
      </c>
      <c r="AB2">
        <v>0.04</v>
      </c>
      <c r="AC2">
        <v>0.05</v>
      </c>
    </row>
    <row r="3" spans="1:29" x14ac:dyDescent="0.25">
      <c r="A3" t="s">
        <v>7</v>
      </c>
      <c r="B3" t="s">
        <v>8</v>
      </c>
      <c r="C3" s="1">
        <v>1000</v>
      </c>
      <c r="D3">
        <v>188</v>
      </c>
      <c r="E3" s="2">
        <v>39693</v>
      </c>
      <c r="F3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159.12</v>
      </c>
      <c r="G3" s="1">
        <f t="shared" si="0"/>
        <v>13.26</v>
      </c>
    </row>
    <row r="4" spans="1:29" x14ac:dyDescent="0.25">
      <c r="A4" t="s">
        <v>9</v>
      </c>
      <c r="B4" t="s">
        <v>10</v>
      </c>
      <c r="C4" s="1">
        <v>4995</v>
      </c>
      <c r="D4">
        <v>158</v>
      </c>
      <c r="E4" s="2">
        <v>39669</v>
      </c>
      <c r="F4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430.2722</v>
      </c>
      <c r="G4" s="1">
        <f t="shared" si="0"/>
        <v>36.214576833333332</v>
      </c>
    </row>
    <row r="5" spans="1:29" x14ac:dyDescent="0.25">
      <c r="A5" t="s">
        <v>11</v>
      </c>
      <c r="B5" t="s">
        <v>12</v>
      </c>
      <c r="C5" s="1">
        <v>1450</v>
      </c>
      <c r="D5">
        <v>168</v>
      </c>
      <c r="E5" s="2">
        <v>39663</v>
      </c>
      <c r="F5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242.73599999999999</v>
      </c>
      <c r="G5" s="1">
        <f t="shared" si="0"/>
        <v>20.227999999999998</v>
      </c>
    </row>
    <row r="6" spans="1:29" x14ac:dyDescent="0.25">
      <c r="A6" t="s">
        <v>13</v>
      </c>
      <c r="B6" t="s">
        <v>12</v>
      </c>
      <c r="C6" s="1">
        <v>6000</v>
      </c>
      <c r="D6">
        <v>112</v>
      </c>
      <c r="E6" s="2">
        <v>39711</v>
      </c>
      <c r="F6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520</v>
      </c>
      <c r="G6" s="1">
        <f t="shared" si="0"/>
        <v>43.766666666666666</v>
      </c>
    </row>
    <row r="7" spans="1:29" x14ac:dyDescent="0.25">
      <c r="A7" t="s">
        <v>14</v>
      </c>
      <c r="B7" t="s">
        <v>15</v>
      </c>
      <c r="C7" s="1">
        <v>5500</v>
      </c>
      <c r="D7">
        <v>80</v>
      </c>
      <c r="E7" s="2">
        <v>39642</v>
      </c>
      <c r="F7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508.2</v>
      </c>
      <c r="G7" s="1">
        <f t="shared" si="0"/>
        <v>42.773499999999999</v>
      </c>
    </row>
    <row r="8" spans="1:29" x14ac:dyDescent="0.25">
      <c r="A8" t="s">
        <v>16</v>
      </c>
      <c r="B8" t="s">
        <v>8</v>
      </c>
      <c r="C8" s="1">
        <v>3900</v>
      </c>
      <c r="D8">
        <v>135</v>
      </c>
      <c r="E8" s="2">
        <v>39638</v>
      </c>
      <c r="F8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388.41599999999994</v>
      </c>
      <c r="G8" s="1">
        <f t="shared" si="0"/>
        <v>32.367999999999995</v>
      </c>
    </row>
    <row r="9" spans="1:29" x14ac:dyDescent="0.25">
      <c r="A9" t="s">
        <v>17</v>
      </c>
      <c r="B9" t="s">
        <v>12</v>
      </c>
      <c r="C9" s="1">
        <v>3700</v>
      </c>
      <c r="D9">
        <v>250</v>
      </c>
      <c r="E9" s="2">
        <v>39596</v>
      </c>
      <c r="F9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195.93599999999998</v>
      </c>
      <c r="G9" s="1">
        <f t="shared" si="0"/>
        <v>16.327999999999999</v>
      </c>
    </row>
    <row r="10" spans="1:29" x14ac:dyDescent="0.25">
      <c r="A10" t="s">
        <v>18</v>
      </c>
      <c r="B10" t="s">
        <v>12</v>
      </c>
      <c r="C10" s="1">
        <v>450</v>
      </c>
      <c r="D10">
        <v>200</v>
      </c>
      <c r="E10" s="2">
        <v>39595</v>
      </c>
      <c r="F10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104.41600000000001</v>
      </c>
      <c r="G10" s="1">
        <f t="shared" si="0"/>
        <v>8.7013333333333343</v>
      </c>
    </row>
    <row r="11" spans="1:29" x14ac:dyDescent="0.25">
      <c r="A11" t="s">
        <v>19</v>
      </c>
      <c r="B11" t="s">
        <v>12</v>
      </c>
      <c r="C11" s="1">
        <v>600</v>
      </c>
      <c r="D11">
        <v>169</v>
      </c>
      <c r="E11" s="2">
        <v>39595</v>
      </c>
      <c r="F11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196.768</v>
      </c>
      <c r="G11" s="1">
        <f t="shared" si="0"/>
        <v>16.397333333333332</v>
      </c>
    </row>
    <row r="12" spans="1:29" x14ac:dyDescent="0.25">
      <c r="A12" t="s">
        <v>20</v>
      </c>
      <c r="B12" t="s">
        <v>15</v>
      </c>
      <c r="C12" s="1">
        <v>1500</v>
      </c>
      <c r="D12">
        <v>222</v>
      </c>
      <c r="E12" s="2">
        <v>39594</v>
      </c>
      <c r="F12" s="1">
        <f>IF((((198+(0.052*Valeur)))-(IF((KM&gt;=95),(10*(INT((KM-95)/15))),0)))-(IF(KM&gt;=155,(17*(INT((KM-155)/15))),0))+(((HLOOKUP(Catégorie,Y1:AC2,2,FALSE))))*(((198+(0.052*Valeur)))-(IF((KM&gt;=95),(10*(INT((KM-95)/15))),0))-(IF(KM&gt;=155,(17*(INT((KM-155)/15))),0)))=0,"nonassurable",(((198+(0.052*Valeur)))-(IF((KM&gt;=95),(10*(INT((KM-95)/15))),0)))-(IF(KM&gt;=155,(17*(INT((KM-155)/15))),0))+(((HLOOKUP(Catégorie,Y1:AC2,2,FALSE))))*(((198+(0.052*Valeur)))-(IF((KM&gt;=95),(10*(INT((KM-95)/15))),0))-(IF(KM&gt;=155,(17*(INT((KM-155)/15))),0))))</f>
        <v>134.4</v>
      </c>
      <c r="G12" s="1">
        <f t="shared" si="0"/>
        <v>11.200000000000001</v>
      </c>
    </row>
    <row r="13" spans="1:29" x14ac:dyDescent="0.25">
      <c r="B13" s="1"/>
      <c r="C13" s="1">
        <f>SUM(Valeur)</f>
        <v>38545</v>
      </c>
      <c r="D13">
        <f>SUM(KM)</f>
        <v>1784</v>
      </c>
      <c r="E13" s="1"/>
      <c r="F13" s="1">
        <f>SUM(Primes)</f>
        <v>3576.5582000000004</v>
      </c>
      <c r="G13" s="1">
        <f>SUM(Pmois)</f>
        <v>299.8421551666666</v>
      </c>
    </row>
    <row r="14" spans="1:29" x14ac:dyDescent="0.25">
      <c r="C14" s="1">
        <f>AVERAGE(Valeur)</f>
        <v>3504.090909090909</v>
      </c>
      <c r="D14">
        <f>AVERAGE(KM)</f>
        <v>162.18181818181819</v>
      </c>
      <c r="F14" s="1">
        <f>AVERAGE(Primes)</f>
        <v>325.14165454545457</v>
      </c>
      <c r="G14" s="1">
        <f>AVERAGE(Pmois)</f>
        <v>27.258377742424237</v>
      </c>
    </row>
    <row r="15" spans="1:29" x14ac:dyDescent="0.25">
      <c r="C15">
        <f>STDEV(Valeur)</f>
        <v>2832.8844118511242</v>
      </c>
      <c r="D15">
        <f>STDEV(KM)</f>
        <v>52.074596843025439</v>
      </c>
      <c r="F15" s="3">
        <f>STDEV(Primes)</f>
        <v>194.14433855529424</v>
      </c>
      <c r="G15" s="3">
        <f>STDEV(Pmois)</f>
        <v>16.392714023858844</v>
      </c>
    </row>
  </sheetData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H6" sqref="H6"/>
    </sheetView>
  </sheetViews>
  <sheetFormatPr baseColWidth="10" defaultRowHeight="15" x14ac:dyDescent="0.25"/>
  <cols>
    <col min="1" max="1" width="11.42578125" customWidth="1"/>
  </cols>
  <sheetData>
    <row r="1" spans="1:3" x14ac:dyDescent="0.25">
      <c r="A1" t="s">
        <v>23</v>
      </c>
      <c r="B1" t="s">
        <v>24</v>
      </c>
      <c r="C1" t="s">
        <v>25</v>
      </c>
    </row>
    <row r="2" spans="1:3" x14ac:dyDescent="0.25">
      <c r="A2">
        <v>3</v>
      </c>
      <c r="B2" t="s">
        <v>26</v>
      </c>
    </row>
  </sheetData>
  <dataValidations count="1">
    <dataValidation type="list" allowBlank="1" showInputMessage="1" showErrorMessage="1" sqref="B2:B100">
      <formula1>"Mile-&gt;km,Km-&gt;Mile,Pied-&gt;Mètre,Mètre-&gt;Pied,Cm-&gt;Pouce,Pouce-&gt;Cm,Kg-&gt;Livre,Livre-&gt;Kg,Litre-&gt;Gallon,Gallon-&gt;Litre,Celsius-&gt;Kelvin,Kelvin-&gt;Celsius,Mètre carré-&gt;Pied carré,Pied carré-&gt;Mètre carré"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Convertir_Clickr">
                <anchor moveWithCells="1" sizeWithCells="1">
                  <from>
                    <xdr:col>5</xdr:col>
                    <xdr:colOff>647700</xdr:colOff>
                    <xdr:row>4</xdr:row>
                    <xdr:rowOff>171450</xdr:rowOff>
                  </from>
                  <to>
                    <xdr:col>7</xdr:col>
                    <xdr:colOff>57150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Catégorie</vt:lpstr>
      <vt:lpstr>Date</vt:lpstr>
      <vt:lpstr>KM</vt:lpstr>
      <vt:lpstr>Pmois</vt:lpstr>
      <vt:lpstr>Primes</vt:lpstr>
      <vt:lpstr>Titre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Gros Paul</dc:creator>
  <cp:lastModifiedBy>Le Gros Paul</cp:lastModifiedBy>
  <dcterms:created xsi:type="dcterms:W3CDTF">2012-10-17T16:58:55Z</dcterms:created>
  <dcterms:modified xsi:type="dcterms:W3CDTF">2012-10-19T20:44:16Z</dcterms:modified>
</cp:coreProperties>
</file>