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600" yWindow="645" windowWidth="18435" windowHeight="10995"/>
  </bookViews>
  <sheets>
    <sheet name="LIEN EXCEL PRATIQUE" sheetId="5" r:id="rId1"/>
    <sheet name="Feuil2" sheetId="2" r:id="rId2"/>
    <sheet name="Feuil1" sheetId="1" r:id="rId3"/>
    <sheet name="Feuil3" sheetId="3" r:id="rId4"/>
    <sheet name="Feuil4" sheetId="4" r:id="rId5"/>
  </sheets>
  <externalReferences>
    <externalReference r:id="rId6"/>
  </externalReferences>
  <definedNames>
    <definedName name="_05h_13h">Feuil1!$N$4:$N$17</definedName>
    <definedName name="Fériés">[1]fériés!$B$4:$B$29</definedName>
    <definedName name="LL">Feuil1!$N$4:$N$13</definedName>
    <definedName name="mp">Feuil1!$N$4:$N$20</definedName>
  </definedNames>
  <calcPr calcId="125725"/>
</workbook>
</file>

<file path=xl/calcChain.xml><?xml version="1.0" encoding="utf-8"?>
<calcChain xmlns="http://schemas.openxmlformats.org/spreadsheetml/2006/main">
  <c r="D8" i="1"/>
  <c r="D9"/>
  <c r="D10"/>
  <c r="D11"/>
  <c r="D12"/>
  <c r="D14"/>
  <c r="D15"/>
  <c r="D16"/>
  <c r="D17"/>
  <c r="D18"/>
  <c r="D19"/>
  <c r="D20"/>
  <c r="D22"/>
  <c r="D23"/>
  <c r="D24"/>
  <c r="D25"/>
  <c r="D26"/>
  <c r="D27"/>
  <c r="D28"/>
  <c r="D30"/>
  <c r="D31"/>
  <c r="D32"/>
  <c r="D33"/>
  <c r="D34"/>
  <c r="D35"/>
  <c r="D36"/>
  <c r="D38"/>
  <c r="D39"/>
  <c r="D40"/>
  <c r="F7"/>
  <c r="F9"/>
  <c r="F8"/>
  <c r="F10"/>
  <c r="F11"/>
  <c r="F12"/>
  <c r="F14"/>
  <c r="F15"/>
  <c r="F16"/>
  <c r="F17"/>
  <c r="F18"/>
  <c r="F19"/>
  <c r="F20"/>
  <c r="F22"/>
  <c r="F23"/>
  <c r="F24"/>
  <c r="F25"/>
  <c r="F26"/>
  <c r="F27"/>
  <c r="F28"/>
  <c r="F30" s="1"/>
  <c r="F31"/>
  <c r="F32"/>
  <c r="F33"/>
  <c r="F34"/>
  <c r="F35"/>
  <c r="F36"/>
  <c r="F38" s="1"/>
  <c r="F39"/>
  <c r="F40"/>
  <c r="F41" s="1"/>
  <c r="D7"/>
  <c r="H38"/>
  <c r="H30"/>
  <c r="G8"/>
  <c r="G9"/>
  <c r="G10"/>
  <c r="G11"/>
  <c r="G12"/>
  <c r="G15"/>
  <c r="G16"/>
  <c r="G17"/>
  <c r="G18"/>
  <c r="G19"/>
  <c r="G20"/>
  <c r="G23"/>
  <c r="G24"/>
  <c r="G25"/>
  <c r="G26"/>
  <c r="G27"/>
  <c r="G28"/>
  <c r="G31"/>
  <c r="G32"/>
  <c r="G33"/>
  <c r="G34"/>
  <c r="G35"/>
  <c r="G36"/>
  <c r="G39"/>
  <c r="G40"/>
  <c r="G41"/>
  <c r="G7"/>
  <c r="G14" s="1"/>
  <c r="J7"/>
  <c r="I7"/>
  <c r="H7"/>
  <c r="H8"/>
  <c r="H9"/>
  <c r="H10"/>
  <c r="H11"/>
  <c r="H12"/>
  <c r="H15"/>
  <c r="H16"/>
  <c r="H17"/>
  <c r="H18"/>
  <c r="H19"/>
  <c r="H20"/>
  <c r="H23"/>
  <c r="H24"/>
  <c r="H25"/>
  <c r="H26"/>
  <c r="H27"/>
  <c r="H28"/>
  <c r="H31"/>
  <c r="H32"/>
  <c r="H33"/>
  <c r="H34"/>
  <c r="H35"/>
  <c r="H36"/>
  <c r="H39"/>
  <c r="H41" s="1"/>
  <c r="H40"/>
  <c r="A5"/>
  <c r="A21"/>
  <c r="B21"/>
  <c r="C21"/>
  <c r="E43"/>
  <c r="Q7"/>
  <c r="L8"/>
  <c r="L14" s="1"/>
  <c r="L9"/>
  <c r="L10"/>
  <c r="L11"/>
  <c r="L12"/>
  <c r="L15"/>
  <c r="L16"/>
  <c r="L17"/>
  <c r="L18"/>
  <c r="L19"/>
  <c r="L20"/>
  <c r="L23"/>
  <c r="L30" s="1"/>
  <c r="L24"/>
  <c r="L25"/>
  <c r="L26"/>
  <c r="L27"/>
  <c r="L28"/>
  <c r="L31"/>
  <c r="L38" s="1"/>
  <c r="L32"/>
  <c r="L33"/>
  <c r="L34"/>
  <c r="L35"/>
  <c r="L36"/>
  <c r="L39"/>
  <c r="L41" s="1"/>
  <c r="L40"/>
  <c r="L7"/>
  <c r="K8"/>
  <c r="K9"/>
  <c r="K10"/>
  <c r="K11"/>
  <c r="K12"/>
  <c r="K14" s="1"/>
  <c r="K15"/>
  <c r="K16"/>
  <c r="K17"/>
  <c r="K18"/>
  <c r="K19"/>
  <c r="K20"/>
  <c r="K23"/>
  <c r="K30" s="1"/>
  <c r="K24"/>
  <c r="K25"/>
  <c r="K26"/>
  <c r="K27"/>
  <c r="K28"/>
  <c r="K31"/>
  <c r="K38" s="1"/>
  <c r="K32"/>
  <c r="K33"/>
  <c r="K34"/>
  <c r="K35"/>
  <c r="K36"/>
  <c r="K39"/>
  <c r="K41" s="1"/>
  <c r="K40"/>
  <c r="K7"/>
  <c r="J8"/>
  <c r="J9"/>
  <c r="J10"/>
  <c r="J11"/>
  <c r="J12"/>
  <c r="J14" s="1"/>
  <c r="J15"/>
  <c r="J16"/>
  <c r="J17"/>
  <c r="J18"/>
  <c r="J19"/>
  <c r="J20"/>
  <c r="J23"/>
  <c r="J30" s="1"/>
  <c r="J24"/>
  <c r="J25"/>
  <c r="J26"/>
  <c r="J27"/>
  <c r="J28"/>
  <c r="J31"/>
  <c r="J38" s="1"/>
  <c r="J32"/>
  <c r="J33"/>
  <c r="J34"/>
  <c r="J35"/>
  <c r="J36"/>
  <c r="J39"/>
  <c r="J41" s="1"/>
  <c r="J40"/>
  <c r="E14"/>
  <c r="I8"/>
  <c r="I9"/>
  <c r="I10"/>
  <c r="I11"/>
  <c r="I15"/>
  <c r="I16"/>
  <c r="I17"/>
  <c r="I18"/>
  <c r="I19"/>
  <c r="I20"/>
  <c r="I23"/>
  <c r="I24"/>
  <c r="I25"/>
  <c r="I26"/>
  <c r="I27"/>
  <c r="I28"/>
  <c r="I31"/>
  <c r="I32"/>
  <c r="I33"/>
  <c r="I34"/>
  <c r="I35"/>
  <c r="I36"/>
  <c r="I39"/>
  <c r="I40"/>
  <c r="E41"/>
  <c r="E38"/>
  <c r="E30"/>
  <c r="E22"/>
  <c r="A7"/>
  <c r="A8" s="1"/>
  <c r="A9" s="1"/>
  <c r="A10" s="1"/>
  <c r="A11" s="1"/>
  <c r="A12" s="1"/>
  <c r="A13" s="1"/>
  <c r="A15" s="1"/>
  <c r="A16" s="1"/>
  <c r="A17" s="1"/>
  <c r="A18" s="1"/>
  <c r="A19" s="1"/>
  <c r="A20" s="1"/>
  <c r="A23" s="1"/>
  <c r="A24" s="1"/>
  <c r="A25" s="1"/>
  <c r="A26" s="1"/>
  <c r="A27" s="1"/>
  <c r="A28" s="1"/>
  <c r="A29" s="1"/>
  <c r="A31" s="1"/>
  <c r="A32" s="1"/>
  <c r="A33" s="1"/>
  <c r="A34" s="1"/>
  <c r="A35" s="1"/>
  <c r="A36" s="1"/>
  <c r="A37" s="1"/>
  <c r="A39" s="1"/>
  <c r="A40" s="1"/>
  <c r="I41" l="1"/>
  <c r="G38"/>
  <c r="G30"/>
  <c r="G22"/>
  <c r="G43"/>
  <c r="H14"/>
  <c r="H43" s="1"/>
  <c r="K48" s="1"/>
  <c r="H22"/>
  <c r="J22"/>
  <c r="J43" s="1"/>
  <c r="K22"/>
  <c r="L22"/>
  <c r="L43" s="1"/>
  <c r="K43"/>
  <c r="I38"/>
  <c r="I22"/>
  <c r="I30"/>
  <c r="D43"/>
  <c r="I12"/>
  <c r="F43" l="1"/>
  <c r="I14"/>
  <c r="I43" s="1"/>
  <c r="L48" s="1"/>
  <c r="F44" l="1"/>
  <c r="G44"/>
  <c r="J48"/>
</calcChain>
</file>

<file path=xl/sharedStrings.xml><?xml version="1.0" encoding="utf-8"?>
<sst xmlns="http://schemas.openxmlformats.org/spreadsheetml/2006/main" count="69" uniqueCount="55">
  <si>
    <t>Juillet</t>
  </si>
  <si>
    <t>Horaires</t>
  </si>
  <si>
    <t>Heures Sup</t>
  </si>
  <si>
    <t>Heures de nuits</t>
  </si>
  <si>
    <t>Paniers</t>
  </si>
  <si>
    <t>CP</t>
  </si>
  <si>
    <t>Maladie</t>
  </si>
  <si>
    <t>Semaine</t>
  </si>
  <si>
    <t>05h-13h</t>
  </si>
  <si>
    <t>06h-13h</t>
  </si>
  <si>
    <t>08h-16h</t>
  </si>
  <si>
    <t>Semaine 27</t>
  </si>
  <si>
    <t>13h-21h</t>
  </si>
  <si>
    <t>15h-21h</t>
  </si>
  <si>
    <t>21h-05h</t>
  </si>
  <si>
    <t>BH</t>
  </si>
  <si>
    <t>Total Hebdo</t>
  </si>
  <si>
    <t>Semaine 28</t>
  </si>
  <si>
    <t>Semaine 29</t>
  </si>
  <si>
    <t>Semaine 30</t>
  </si>
  <si>
    <t>Semaine 31</t>
  </si>
  <si>
    <t>Compteurs</t>
  </si>
  <si>
    <t>Congés</t>
  </si>
  <si>
    <t>Cumul</t>
  </si>
  <si>
    <t>Pris</t>
  </si>
  <si>
    <t>Restant</t>
  </si>
  <si>
    <t>Banque d'heures</t>
  </si>
  <si>
    <t>05h-13h15</t>
  </si>
  <si>
    <t>Total heures éffectuées par jours</t>
  </si>
  <si>
    <t>Heures théoriques par jour</t>
  </si>
  <si>
    <t>Heure début</t>
  </si>
  <si>
    <t>Heure fin</t>
  </si>
  <si>
    <t>HEURE DE NUIT</t>
  </si>
  <si>
    <t>Debut</t>
  </si>
  <si>
    <t xml:space="preserve">Fin </t>
  </si>
  <si>
    <t>Total Mensuel</t>
  </si>
  <si>
    <t>=SI(ESTTEXTE(B7);0;SI(B7&lt;C7;C7-B7;C7-B7+1))</t>
  </si>
  <si>
    <t>Heures Supp</t>
  </si>
  <si>
    <t>=SI(ESTTEXTE(B7);0;
SI(C7-B7&gt;0;$P$5-B7;0)
+SI(C7-$P$4&gt;0;C7-$P$4;0)
+SI(ET(C7-B7&lt;0;B7-$P$4&lt;=0);2/24;0)
+SI(ET(C7-B7&lt;0;C7-$P$5&lt;=0);C7;0))</t>
  </si>
  <si>
    <t>Heures de nuit</t>
  </si>
  <si>
    <t>=SI(D7*24&gt;6;1;0)</t>
  </si>
  <si>
    <t>Panier</t>
  </si>
  <si>
    <t>Si on a travaillé plus de 6h alors on met 1</t>
  </si>
  <si>
    <t>CP / BH / Maladie</t>
  </si>
  <si>
    <t>=SI(B7=$I$3;1;0)</t>
  </si>
  <si>
    <t>On regarde si ce qu'il y a dans la colonne B et égale aux entêtes en I/ J / K 3 , si c'est le cas on met 1, sinon 0</t>
  </si>
  <si>
    <t xml:space="preserve">Si on a du texte en B (c'est-à-dire CP / BH / Maladie ..) alors on met 0, sinon on vient chercher la différence entre l'heure de fin et l'heure de début.
Subtilité si c'est du travail de nuit début 22h, fin 5h, Excel fera 05h-22h = -17h alors que l'on veut 7h. On ajoute donc 24h ce qui fait 24h-17h = 7h. (24h = 1 dans la formule car format heure) </t>
  </si>
  <si>
    <t>On commence par dire que si on a du texte dans la colonne de début alors on met 0.
On compte ensuite le nb d'heure supp si on a commencé avant 6h sur un créneau de journée
Puis le nb d'heure supp si on a travaillé après 22h (tjs sur créneau de journée)
On prend ensuite le cas des heures de nuits (on commence jour J et on finit en J+1), si on a commencé avt 22h alors +2h (2/24)
Toujours en heure de nuit, si on finit avant ou à 6h on rajoute le nb d'heure.</t>
  </si>
  <si>
    <t>Heures Négatives</t>
  </si>
  <si>
    <t xml:space="preserve">Heures Supp </t>
  </si>
  <si>
    <r>
      <t>=SI(OU(D7=0;E7=D7;D7-E7</t>
    </r>
    <r>
      <rPr>
        <b/>
        <sz val="11"/>
        <color rgb="FFFF0000"/>
        <rFont val="Calibri"/>
        <family val="2"/>
        <scheme val="minor"/>
      </rPr>
      <t>&lt;</t>
    </r>
    <r>
      <rPr>
        <sz val="11"/>
        <color theme="1"/>
        <rFont val="Calibri"/>
        <family val="2"/>
        <scheme val="minor"/>
      </rPr>
      <t>0);0;D7-E7)</t>
    </r>
  </si>
  <si>
    <t>Si on n'a pas d'horaire théorique de renseigner ou que l'horaire théorique = réelle et que l'heure réelle est inférieure à l'heure théorique alors 0 sinon la différence</t>
  </si>
  <si>
    <t>Idem mais on affiche si la différence est négative (mais *-1 pour que ce soit visible et pas en ########)</t>
  </si>
  <si>
    <r>
      <t>=SI(OU(D7=0;E7=D7;D7-E7</t>
    </r>
    <r>
      <rPr>
        <b/>
        <sz val="11"/>
        <color rgb="FFFF0000"/>
        <rFont val="Calibri"/>
        <family val="2"/>
        <scheme val="minor"/>
      </rPr>
      <t>&gt;</t>
    </r>
    <r>
      <rPr>
        <sz val="11"/>
        <color theme="1"/>
        <rFont val="Calibri"/>
        <family val="2"/>
        <scheme val="minor"/>
      </rPr>
      <t>0);0;(D7-E7)*-1)</t>
    </r>
  </si>
  <si>
    <t>http://forum.excel-pratique.com/excel/formules-t33635.html</t>
  </si>
</sst>
</file>

<file path=xl/styles.xml><?xml version="1.0" encoding="utf-8"?>
<styleSheet xmlns="http://schemas.openxmlformats.org/spreadsheetml/2006/main">
  <numFmts count="5">
    <numFmt numFmtId="43" formatCode="_-* #,##0.00\ _€_-;\-* #,##0.00\ _€_-;_-* &quot;-&quot;??\ _€_-;_-@_-"/>
    <numFmt numFmtId="164" formatCode="[$-F800]dddd\,\ mmmm\ dd\,\ yyyy"/>
    <numFmt numFmtId="165" formatCode="_-* #,##0.0000\ _€_-;\-* #,##0.0000\ _€_-;_-* &quot;-&quot;??\ _€_-;_-@_-"/>
    <numFmt numFmtId="166" formatCode="_-* #,##0.0000\ _€_-;\-* #,##0.0000\ _€_-;_-* &quot;-&quot;????\ _€_-;_-@_-"/>
    <numFmt numFmtId="167" formatCode="[hh]:mm"/>
  </numFmts>
  <fonts count="8">
    <font>
      <sz val="11"/>
      <color theme="1"/>
      <name val="Calibri"/>
      <family val="2"/>
      <scheme val="minor"/>
    </font>
    <font>
      <b/>
      <sz val="11"/>
      <color theme="1"/>
      <name val="Calibri"/>
      <family val="2"/>
      <scheme val="minor"/>
    </font>
    <font>
      <b/>
      <sz val="10"/>
      <color indexed="63"/>
      <name val="Tahoma"/>
      <family val="2"/>
    </font>
    <font>
      <b/>
      <sz val="12"/>
      <color theme="1"/>
      <name val="Calibri"/>
      <family val="2"/>
      <scheme val="minor"/>
    </font>
    <font>
      <sz val="10"/>
      <color indexed="63"/>
      <name val="Tahoma"/>
      <family val="2"/>
    </font>
    <font>
      <sz val="11"/>
      <color theme="1"/>
      <name val="Calibri"/>
      <family val="2"/>
      <scheme val="minor"/>
    </font>
    <font>
      <b/>
      <sz val="11"/>
      <color rgb="FFFF0000"/>
      <name val="Calibri"/>
      <family val="2"/>
      <scheme val="minor"/>
    </font>
    <font>
      <u/>
      <sz val="11"/>
      <color theme="10"/>
      <name val="Calibri"/>
      <family val="2"/>
    </font>
  </fonts>
  <fills count="6">
    <fill>
      <patternFill patternType="none"/>
    </fill>
    <fill>
      <patternFill patternType="gray125"/>
    </fill>
    <fill>
      <patternFill patternType="solid">
        <fgColor rgb="FFFFFFCC"/>
        <bgColor indexed="64"/>
      </patternFill>
    </fill>
    <fill>
      <patternFill patternType="solid">
        <fgColor indexed="51"/>
        <bgColor indexed="64"/>
      </patternFill>
    </fill>
    <fill>
      <patternFill patternType="solid">
        <fgColor rgb="FFFFC000"/>
        <bgColor indexed="64"/>
      </patternFill>
    </fill>
    <fill>
      <patternFill patternType="solid">
        <fgColor theme="0"/>
        <bgColor indexed="64"/>
      </patternFill>
    </fill>
  </fills>
  <borders count="19">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bottom/>
      <diagonal/>
    </border>
    <border>
      <left style="medium">
        <color indexed="64"/>
      </left>
      <right/>
      <top/>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style="thin">
        <color indexed="64"/>
      </top>
      <bottom style="thin">
        <color indexed="64"/>
      </bottom>
      <diagonal/>
    </border>
  </borders>
  <cellStyleXfs count="3">
    <xf numFmtId="0" fontId="0" fillId="0" borderId="0"/>
    <xf numFmtId="43" fontId="5" fillId="0" borderId="0" applyFont="0" applyFill="0" applyBorder="0" applyAlignment="0" applyProtection="0"/>
    <xf numFmtId="0" fontId="7" fillId="0" borderId="0" applyNumberFormat="0" applyFill="0" applyBorder="0" applyAlignment="0" applyProtection="0">
      <alignment vertical="top"/>
      <protection locked="0"/>
    </xf>
  </cellStyleXfs>
  <cellXfs count="84">
    <xf numFmtId="0" fontId="0" fillId="0" borderId="0" xfId="0"/>
    <xf numFmtId="0" fontId="0" fillId="0" borderId="1" xfId="0" applyBorder="1" applyAlignment="1">
      <alignment horizontal="center"/>
    </xf>
    <xf numFmtId="0" fontId="3" fillId="0" borderId="4" xfId="0" applyFont="1" applyBorder="1" applyAlignment="1">
      <alignment horizontal="center" vertical="center" wrapText="1"/>
    </xf>
    <xf numFmtId="0" fontId="3" fillId="2" borderId="2" xfId="0" applyFont="1" applyFill="1" applyBorder="1" applyAlignment="1">
      <alignment horizontal="center" vertical="center" wrapText="1"/>
    </xf>
    <xf numFmtId="0" fontId="1" fillId="3" borderId="6" xfId="0" applyFont="1" applyFill="1" applyBorder="1" applyAlignment="1">
      <alignment horizontal="center"/>
    </xf>
    <xf numFmtId="0" fontId="0" fillId="4" borderId="7" xfId="0" applyFill="1" applyBorder="1"/>
    <xf numFmtId="20" fontId="0" fillId="0" borderId="9" xfId="0" applyNumberFormat="1" applyBorder="1"/>
    <xf numFmtId="164" fontId="4" fillId="0" borderId="10" xfId="0" applyNumberFormat="1" applyFont="1" applyBorder="1" applyAlignment="1">
      <alignment horizontal="center"/>
    </xf>
    <xf numFmtId="0" fontId="0" fillId="2" borderId="7" xfId="0" applyFill="1" applyBorder="1"/>
    <xf numFmtId="0" fontId="0" fillId="0" borderId="8" xfId="0" applyBorder="1"/>
    <xf numFmtId="0" fontId="0" fillId="0" borderId="7" xfId="0" applyBorder="1"/>
    <xf numFmtId="20" fontId="0" fillId="0" borderId="8" xfId="0" applyNumberFormat="1" applyFill="1" applyBorder="1"/>
    <xf numFmtId="164" fontId="2" fillId="2" borderId="10" xfId="0" applyNumberFormat="1" applyFont="1" applyFill="1" applyBorder="1" applyAlignment="1">
      <alignment horizontal="center"/>
    </xf>
    <xf numFmtId="0" fontId="0" fillId="2" borderId="8" xfId="0" applyFill="1" applyBorder="1"/>
    <xf numFmtId="20" fontId="0" fillId="0" borderId="8" xfId="0" applyNumberFormat="1" applyBorder="1"/>
    <xf numFmtId="164" fontId="4" fillId="5" borderId="10" xfId="0" applyNumberFormat="1" applyFont="1" applyFill="1" applyBorder="1" applyAlignment="1">
      <alignment horizontal="center"/>
    </xf>
    <xf numFmtId="0" fontId="0" fillId="5" borderId="7" xfId="0" applyFill="1" applyBorder="1"/>
    <xf numFmtId="0" fontId="0" fillId="0" borderId="13" xfId="0" applyBorder="1"/>
    <xf numFmtId="0" fontId="0" fillId="0" borderId="0" xfId="0" applyBorder="1"/>
    <xf numFmtId="0" fontId="1" fillId="2" borderId="7" xfId="0" applyFont="1" applyFill="1" applyBorder="1"/>
    <xf numFmtId="0" fontId="0" fillId="0" borderId="11" xfId="0" applyBorder="1" applyAlignment="1">
      <alignment vertical="center"/>
    </xf>
    <xf numFmtId="0" fontId="0" fillId="0" borderId="7" xfId="0" applyBorder="1" applyAlignment="1">
      <alignment vertical="center"/>
    </xf>
    <xf numFmtId="0" fontId="0" fillId="0" borderId="7" xfId="0" applyFill="1" applyBorder="1" applyAlignment="1">
      <alignment vertical="center"/>
    </xf>
    <xf numFmtId="0" fontId="0" fillId="0" borderId="7" xfId="0" applyFill="1" applyBorder="1" applyAlignment="1">
      <alignment vertical="center" wrapText="1"/>
    </xf>
    <xf numFmtId="0" fontId="0" fillId="0" borderId="0" xfId="0" applyFill="1" applyBorder="1" applyAlignment="1">
      <alignment vertical="center"/>
    </xf>
    <xf numFmtId="0" fontId="0" fillId="0" borderId="7" xfId="0" applyBorder="1" applyAlignment="1">
      <alignment horizontal="center" vertical="center"/>
    </xf>
    <xf numFmtId="0" fontId="0" fillId="0" borderId="6" xfId="0" applyBorder="1"/>
    <xf numFmtId="0" fontId="0" fillId="0" borderId="0" xfId="0" applyBorder="1" applyAlignment="1">
      <alignment vertical="center"/>
    </xf>
    <xf numFmtId="0" fontId="0" fillId="0" borderId="7" xfId="0" applyBorder="1" applyAlignment="1">
      <alignment wrapText="1"/>
    </xf>
    <xf numFmtId="0" fontId="0" fillId="0" borderId="14" xfId="0" applyFill="1" applyBorder="1"/>
    <xf numFmtId="0" fontId="0" fillId="0" borderId="0" xfId="0" applyAlignment="1">
      <alignment horizontal="center"/>
    </xf>
    <xf numFmtId="0" fontId="3" fillId="0" borderId="3" xfId="0" applyFont="1" applyBorder="1" applyAlignment="1">
      <alignment horizontal="center" vertical="center" wrapText="1"/>
    </xf>
    <xf numFmtId="0" fontId="0" fillId="4" borderId="8" xfId="0" applyFill="1" applyBorder="1" applyAlignment="1">
      <alignment horizontal="center"/>
    </xf>
    <xf numFmtId="0" fontId="0" fillId="2" borderId="8" xfId="0" applyFill="1" applyBorder="1" applyAlignment="1">
      <alignment horizontal="center"/>
    </xf>
    <xf numFmtId="0" fontId="0" fillId="0" borderId="11" xfId="0" applyBorder="1" applyAlignment="1">
      <alignment horizontal="center" vertical="center"/>
    </xf>
    <xf numFmtId="20" fontId="0" fillId="2" borderId="8" xfId="0" applyNumberFormat="1" applyFill="1" applyBorder="1" applyAlignment="1">
      <alignment horizontal="center"/>
    </xf>
    <xf numFmtId="0" fontId="2" fillId="0" borderId="2" xfId="0" applyFont="1" applyBorder="1" applyAlignment="1">
      <alignment horizontal="center" vertical="center" wrapText="1"/>
    </xf>
    <xf numFmtId="0" fontId="3" fillId="0" borderId="5" xfId="0" applyFont="1" applyBorder="1" applyAlignment="1">
      <alignment horizontal="center" vertical="center" wrapText="1"/>
    </xf>
    <xf numFmtId="20" fontId="0" fillId="0" borderId="0" xfId="0" applyNumberFormat="1"/>
    <xf numFmtId="43" fontId="0" fillId="0" borderId="0" xfId="1" applyFont="1"/>
    <xf numFmtId="165" fontId="0" fillId="0" borderId="0" xfId="1" applyNumberFormat="1" applyFont="1"/>
    <xf numFmtId="166" fontId="0" fillId="0" borderId="0" xfId="0" applyNumberFormat="1"/>
    <xf numFmtId="167" fontId="0" fillId="0" borderId="0" xfId="0" applyNumberFormat="1"/>
    <xf numFmtId="167" fontId="3" fillId="0" borderId="3" xfId="0" applyNumberFormat="1" applyFont="1" applyBorder="1" applyAlignment="1">
      <alignment horizontal="center" vertical="center" wrapText="1"/>
    </xf>
    <xf numFmtId="167" fontId="3" fillId="0" borderId="4" xfId="0" applyNumberFormat="1" applyFont="1" applyBorder="1" applyAlignment="1">
      <alignment horizontal="center" vertical="center" wrapText="1"/>
    </xf>
    <xf numFmtId="167" fontId="0" fillId="4" borderId="7" xfId="0" applyNumberFormat="1" applyFill="1" applyBorder="1"/>
    <xf numFmtId="167" fontId="4" fillId="0" borderId="10" xfId="0" applyNumberFormat="1" applyFont="1" applyBorder="1" applyAlignment="1">
      <alignment horizontal="center"/>
    </xf>
    <xf numFmtId="167" fontId="0" fillId="2" borderId="7" xfId="0" applyNumberFormat="1" applyFill="1" applyBorder="1"/>
    <xf numFmtId="167" fontId="0" fillId="0" borderId="7" xfId="0" applyNumberFormat="1" applyBorder="1"/>
    <xf numFmtId="167" fontId="0" fillId="2" borderId="8" xfId="0" applyNumberFormat="1" applyFill="1" applyBorder="1" applyAlignment="1">
      <alignment horizontal="center"/>
    </xf>
    <xf numFmtId="167" fontId="0" fillId="0" borderId="7" xfId="0" applyNumberFormat="1" applyBorder="1" applyAlignment="1">
      <alignment vertical="center"/>
    </xf>
    <xf numFmtId="0" fontId="0" fillId="0" borderId="16" xfId="0" applyBorder="1"/>
    <xf numFmtId="167" fontId="0" fillId="0" borderId="16" xfId="0" applyNumberFormat="1" applyBorder="1"/>
    <xf numFmtId="0" fontId="0" fillId="0" borderId="17" xfId="0" applyBorder="1"/>
    <xf numFmtId="0" fontId="0" fillId="4" borderId="7" xfId="0" applyFill="1" applyBorder="1" applyAlignment="1">
      <alignment horizontal="center"/>
    </xf>
    <xf numFmtId="0" fontId="0" fillId="2" borderId="7" xfId="0" applyFill="1" applyBorder="1" applyAlignment="1">
      <alignment horizontal="center"/>
    </xf>
    <xf numFmtId="20" fontId="0" fillId="2" borderId="7" xfId="0" applyNumberFormat="1" applyFill="1" applyBorder="1" applyAlignment="1">
      <alignment horizontal="center"/>
    </xf>
    <xf numFmtId="0" fontId="0" fillId="2" borderId="10" xfId="0" applyFill="1" applyBorder="1" applyAlignment="1">
      <alignment horizontal="center"/>
    </xf>
    <xf numFmtId="167" fontId="0" fillId="0" borderId="0" xfId="0" applyNumberFormat="1" applyAlignment="1">
      <alignment horizontal="center"/>
    </xf>
    <xf numFmtId="167" fontId="3" fillId="0" borderId="3" xfId="0" applyNumberFormat="1" applyFont="1" applyBorder="1" applyAlignment="1">
      <alignment horizontal="center" wrapText="1"/>
    </xf>
    <xf numFmtId="167" fontId="0" fillId="4" borderId="8" xfId="0" applyNumberFormat="1" applyFill="1" applyBorder="1" applyAlignment="1">
      <alignment horizontal="center"/>
    </xf>
    <xf numFmtId="167" fontId="0" fillId="0" borderId="8" xfId="0" applyNumberFormat="1" applyBorder="1" applyAlignment="1">
      <alignment horizontal="center"/>
    </xf>
    <xf numFmtId="167" fontId="0" fillId="5" borderId="8" xfId="0" applyNumberFormat="1" applyFill="1" applyBorder="1" applyAlignment="1">
      <alignment horizontal="center"/>
    </xf>
    <xf numFmtId="167" fontId="0" fillId="0" borderId="16" xfId="0" applyNumberFormat="1" applyBorder="1" applyAlignment="1">
      <alignment horizontal="center"/>
    </xf>
    <xf numFmtId="167" fontId="0" fillId="4" borderId="7" xfId="0" applyNumberFormat="1" applyFill="1" applyBorder="1" applyAlignment="1">
      <alignment horizontal="center"/>
    </xf>
    <xf numFmtId="167" fontId="0" fillId="2" borderId="7" xfId="0" applyNumberFormat="1" applyFill="1" applyBorder="1" applyAlignment="1">
      <alignment horizontal="center"/>
    </xf>
    <xf numFmtId="167" fontId="0" fillId="0" borderId="7" xfId="0" applyNumberFormat="1" applyBorder="1" applyAlignment="1">
      <alignment horizontal="center"/>
    </xf>
    <xf numFmtId="0" fontId="0" fillId="0" borderId="0" xfId="0" applyAlignment="1">
      <alignment wrapText="1"/>
    </xf>
    <xf numFmtId="0" fontId="0" fillId="0" borderId="0" xfId="0" applyAlignment="1">
      <alignment vertical="center"/>
    </xf>
    <xf numFmtId="0" fontId="0" fillId="0" borderId="0" xfId="0" quotePrefix="1" applyAlignment="1">
      <alignment vertical="center" wrapText="1"/>
    </xf>
    <xf numFmtId="0" fontId="0" fillId="0" borderId="0" xfId="0" quotePrefix="1" applyAlignment="1">
      <alignment wrapText="1"/>
    </xf>
    <xf numFmtId="0" fontId="0" fillId="0" borderId="0" xfId="0" applyAlignment="1">
      <alignment horizontal="left" vertical="center"/>
    </xf>
    <xf numFmtId="167" fontId="0" fillId="0" borderId="0" xfId="0" applyNumberFormat="1" applyBorder="1" applyAlignment="1">
      <alignment horizontal="center"/>
    </xf>
    <xf numFmtId="167" fontId="0" fillId="0" borderId="0" xfId="0" applyNumberFormat="1" applyBorder="1" applyAlignment="1"/>
    <xf numFmtId="167" fontId="0" fillId="0" borderId="18" xfId="0" applyNumberFormat="1" applyBorder="1" applyAlignment="1"/>
    <xf numFmtId="167" fontId="0" fillId="0" borderId="8" xfId="0" applyNumberFormat="1" applyBorder="1" applyAlignment="1"/>
    <xf numFmtId="0" fontId="1" fillId="0" borderId="11" xfId="0" applyFont="1" applyBorder="1" applyAlignment="1">
      <alignment horizontal="center" textRotation="19"/>
    </xf>
    <xf numFmtId="0" fontId="1" fillId="0" borderId="12" xfId="0" applyFont="1" applyBorder="1" applyAlignment="1">
      <alignment horizontal="center" textRotation="19"/>
    </xf>
    <xf numFmtId="0" fontId="3" fillId="0" borderId="1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1" fillId="0" borderId="11" xfId="0" applyFont="1" applyBorder="1" applyAlignment="1">
      <alignment horizontal="center" vertical="center" textRotation="90"/>
    </xf>
    <xf numFmtId="0" fontId="1" fillId="0" borderId="6" xfId="0" applyFont="1" applyBorder="1" applyAlignment="1">
      <alignment horizontal="center" vertical="center" textRotation="90"/>
    </xf>
    <xf numFmtId="0" fontId="1" fillId="0" borderId="12" xfId="0" applyFont="1" applyBorder="1" applyAlignment="1">
      <alignment horizontal="center" vertical="center" textRotation="90"/>
    </xf>
    <xf numFmtId="0" fontId="7" fillId="0" borderId="0" xfId="2" applyAlignment="1" applyProtection="1"/>
  </cellXfs>
  <cellStyles count="3">
    <cellStyle name="Lien hypertexte" xfId="2" builtinId="8"/>
    <cellStyle name="Milliers" xfId="1" builtinId="3"/>
    <cellStyle name="Normal" xfId="0" builtinId="0"/>
  </cellStyles>
  <dxfs count="16">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
      <fill>
        <patternFill>
          <bgColor indexed="43"/>
        </patternFill>
      </fill>
      <border>
        <left style="hair">
          <color indexed="64"/>
        </left>
        <right style="hair">
          <color indexed="64"/>
        </right>
        <top style="hair">
          <color indexed="64"/>
        </top>
        <bottom style="hair">
          <color indexed="64"/>
        </bottom>
      </border>
    </dxf>
    <dxf>
      <fill>
        <patternFill>
          <bgColor indexed="47"/>
        </patternFill>
      </fill>
      <border>
        <left style="hair">
          <color indexed="64"/>
        </left>
        <right style="hair">
          <color indexed="64"/>
        </right>
        <top style="hair">
          <color indexed="64"/>
        </top>
        <bottom style="hair">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VR~1/AppData/Local/Temp/Rar$DI00.615/Calcul%20heures%20tr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ériés"/>
      <sheetName val="janvier"/>
      <sheetName val="février"/>
      <sheetName val="mars"/>
      <sheetName val="avril"/>
      <sheetName val="mai"/>
      <sheetName val="juin"/>
      <sheetName val="juillet"/>
      <sheetName val="août"/>
      <sheetName val="septembre"/>
      <sheetName val="octobre"/>
      <sheetName val="novembre"/>
      <sheetName val="décembre"/>
    </sheetNames>
    <sheetDataSet>
      <sheetData sheetId="0">
        <row r="4">
          <cell r="B4">
            <v>38717</v>
          </cell>
        </row>
        <row r="5">
          <cell r="B5">
            <v>38809</v>
          </cell>
        </row>
        <row r="6">
          <cell r="B6">
            <v>38810</v>
          </cell>
        </row>
        <row r="7">
          <cell r="B7">
            <v>38837</v>
          </cell>
        </row>
        <row r="8">
          <cell r="B8">
            <v>38848</v>
          </cell>
        </row>
        <row r="9">
          <cell r="B9">
            <v>38844</v>
          </cell>
        </row>
        <row r="10">
          <cell r="B10">
            <v>38859</v>
          </cell>
        </row>
        <row r="11">
          <cell r="B11">
            <v>38860</v>
          </cell>
        </row>
        <row r="12">
          <cell r="B12">
            <v>38911</v>
          </cell>
        </row>
        <row r="13">
          <cell r="B13">
            <v>38943</v>
          </cell>
        </row>
        <row r="14">
          <cell r="B14">
            <v>39021</v>
          </cell>
        </row>
        <row r="15">
          <cell r="B15">
            <v>39031</v>
          </cell>
        </row>
        <row r="16">
          <cell r="B16">
            <v>39075</v>
          </cell>
        </row>
        <row r="17">
          <cell r="B17">
            <v>39082</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forum.excel-pratique.com/excel/formules-t33635.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
  <sheetViews>
    <sheetView tabSelected="1" workbookViewId="0">
      <selection activeCell="E30" sqref="E30"/>
    </sheetView>
  </sheetViews>
  <sheetFormatPr baseColWidth="10" defaultRowHeight="15"/>
  <sheetData>
    <row r="1" spans="1:1">
      <c r="A1" s="83" t="s">
        <v>54</v>
      </c>
    </row>
  </sheetData>
  <hyperlinks>
    <hyperlink ref="A1"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B2:D7"/>
  <sheetViews>
    <sheetView workbookViewId="0">
      <selection activeCell="D21" sqref="D21"/>
    </sheetView>
  </sheetViews>
  <sheetFormatPr baseColWidth="10" defaultRowHeight="15"/>
  <cols>
    <col min="1" max="1" width="4.42578125" customWidth="1"/>
    <col min="2" max="2" width="30.5703125" bestFit="1" customWidth="1"/>
    <col min="3" max="3" width="42.85546875" style="67" customWidth="1"/>
    <col min="4" max="4" width="160.28515625" customWidth="1"/>
  </cols>
  <sheetData>
    <row r="2" spans="2:4" ht="45">
      <c r="B2" s="71" t="s">
        <v>28</v>
      </c>
      <c r="C2" s="69" t="s">
        <v>36</v>
      </c>
      <c r="D2" s="67" t="s">
        <v>46</v>
      </c>
    </row>
    <row r="3" spans="2:4">
      <c r="B3" s="71" t="s">
        <v>49</v>
      </c>
      <c r="C3" s="70" t="s">
        <v>50</v>
      </c>
      <c r="D3" s="68" t="s">
        <v>51</v>
      </c>
    </row>
    <row r="4" spans="2:4">
      <c r="B4" s="71" t="s">
        <v>48</v>
      </c>
      <c r="C4" s="70" t="s">
        <v>53</v>
      </c>
      <c r="D4" s="68" t="s">
        <v>52</v>
      </c>
    </row>
    <row r="5" spans="2:4" ht="75">
      <c r="B5" s="71" t="s">
        <v>39</v>
      </c>
      <c r="C5" s="70" t="s">
        <v>38</v>
      </c>
      <c r="D5" s="67" t="s">
        <v>47</v>
      </c>
    </row>
    <row r="6" spans="2:4">
      <c r="B6" s="71" t="s">
        <v>41</v>
      </c>
      <c r="C6" s="70" t="s">
        <v>40</v>
      </c>
      <c r="D6" t="s">
        <v>42</v>
      </c>
    </row>
    <row r="7" spans="2:4">
      <c r="B7" s="71" t="s">
        <v>43</v>
      </c>
      <c r="C7" s="70" t="s">
        <v>44</v>
      </c>
      <c r="D7" s="67"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
  <dimension ref="A2:S49"/>
  <sheetViews>
    <sheetView workbookViewId="0">
      <selection activeCell="Q17" sqref="Q17"/>
    </sheetView>
  </sheetViews>
  <sheetFormatPr baseColWidth="10" defaultRowHeight="15"/>
  <cols>
    <col min="1" max="1" width="25.5703125" customWidth="1"/>
    <col min="2" max="2" width="8.7109375" style="30" bestFit="1" customWidth="1"/>
    <col min="3" max="3" width="7.28515625" style="30" customWidth="1"/>
    <col min="4" max="4" width="13.5703125" style="58" customWidth="1"/>
    <col min="5" max="5" width="11.42578125" style="58"/>
    <col min="6" max="6" width="19.140625" style="58" bestFit="1" customWidth="1"/>
    <col min="7" max="7" width="12" style="58" customWidth="1"/>
    <col min="8" max="8" width="11.42578125" style="42"/>
    <col min="13" max="13" width="12.5703125" customWidth="1"/>
    <col min="16" max="16" width="8.7109375" customWidth="1"/>
    <col min="18" max="18" width="11.42578125" style="40"/>
  </cols>
  <sheetData>
    <row r="2" spans="1:19" ht="15.75" thickBot="1">
      <c r="A2" s="1"/>
    </row>
    <row r="3" spans="1:19" ht="46.5" customHeight="1" thickBot="1">
      <c r="A3" s="36" t="s">
        <v>0</v>
      </c>
      <c r="B3" s="31" t="s">
        <v>30</v>
      </c>
      <c r="C3" s="31" t="s">
        <v>31</v>
      </c>
      <c r="D3" s="59" t="s">
        <v>28</v>
      </c>
      <c r="E3" s="59" t="s">
        <v>29</v>
      </c>
      <c r="F3" s="43" t="s">
        <v>37</v>
      </c>
      <c r="G3" s="44" t="s">
        <v>48</v>
      </c>
      <c r="H3" s="44" t="s">
        <v>3</v>
      </c>
      <c r="I3" s="2" t="s">
        <v>4</v>
      </c>
      <c r="J3" s="2" t="s">
        <v>5</v>
      </c>
      <c r="K3" s="37" t="s">
        <v>15</v>
      </c>
      <c r="L3" s="37" t="s">
        <v>6</v>
      </c>
      <c r="M3" s="31" t="s">
        <v>7</v>
      </c>
      <c r="N3" s="3" t="s">
        <v>1</v>
      </c>
      <c r="P3" s="78" t="s">
        <v>32</v>
      </c>
      <c r="Q3" s="79"/>
    </row>
    <row r="4" spans="1:19">
      <c r="A4" s="4">
        <v>2012</v>
      </c>
      <c r="B4" s="54"/>
      <c r="C4" s="32"/>
      <c r="D4" s="60"/>
      <c r="E4" s="60"/>
      <c r="F4" s="64"/>
      <c r="G4" s="64"/>
      <c r="H4" s="45"/>
      <c r="I4" s="5"/>
      <c r="J4" s="5"/>
      <c r="K4" s="5"/>
      <c r="L4" s="5"/>
      <c r="M4" s="5"/>
      <c r="N4" s="6" t="s">
        <v>8</v>
      </c>
      <c r="P4" t="s">
        <v>33</v>
      </c>
      <c r="Q4" s="38">
        <v>0.91666666666666663</v>
      </c>
    </row>
    <row r="5" spans="1:19">
      <c r="A5" s="7">
        <f>DATE(A4,MONTH(1&amp;A3),1)</f>
        <v>41091</v>
      </c>
      <c r="B5" s="55"/>
      <c r="C5" s="57"/>
      <c r="D5" s="46"/>
      <c r="E5" s="46"/>
      <c r="F5" s="46"/>
      <c r="G5" s="46"/>
      <c r="H5" s="46"/>
      <c r="I5" s="7"/>
      <c r="J5" s="7"/>
      <c r="K5" s="7"/>
      <c r="L5" s="7"/>
      <c r="M5" s="10"/>
      <c r="N5" s="11" t="s">
        <v>9</v>
      </c>
      <c r="P5" t="s">
        <v>34</v>
      </c>
      <c r="Q5" s="38">
        <v>0.25</v>
      </c>
    </row>
    <row r="6" spans="1:19">
      <c r="A6" s="12"/>
      <c r="B6" s="55"/>
      <c r="C6" s="33"/>
      <c r="D6" s="49"/>
      <c r="E6" s="49"/>
      <c r="F6" s="65"/>
      <c r="G6" s="65"/>
      <c r="H6" s="47"/>
      <c r="I6" s="8"/>
      <c r="J6" s="8"/>
      <c r="K6" s="8"/>
      <c r="L6" s="8"/>
      <c r="M6" s="8"/>
      <c r="N6" s="14" t="s">
        <v>10</v>
      </c>
      <c r="P6" s="38"/>
      <c r="Q6" s="38"/>
    </row>
    <row r="7" spans="1:19">
      <c r="A7" s="7">
        <f>IF(A5="","",IF(MONTH(A5+1)&lt;&gt;MONTH(A5),"",A5+1))</f>
        <v>41092</v>
      </c>
      <c r="B7" s="56">
        <v>0.20833333333333334</v>
      </c>
      <c r="C7" s="35">
        <v>0.53125</v>
      </c>
      <c r="D7" s="61">
        <f>IF(OR(ISERROR(IF(B7&lt;C7,C7-B7,C7-B7+1)),B7=""),"",IF(B7&lt;C7,C7-B7,C7-B7+1))</f>
        <v>0.32291666666666663</v>
      </c>
      <c r="E7" s="61">
        <v>0.29166666666666669</v>
      </c>
      <c r="F7" s="66">
        <f>IF(OR(D7=0,E7=D7,D7-E7&lt;0),0,D7-E7)</f>
        <v>3.1249999999999944E-2</v>
      </c>
      <c r="G7" s="66">
        <f>IF(OR(D7=0,E7=D7,D7-E7&gt;0),0,(D7-E7)*-1)</f>
        <v>0</v>
      </c>
      <c r="H7" s="48">
        <f t="shared" ref="H7:H12" si="0">IF(ISTEXT(B7),0,IF(C7-B7&gt;0,$Q$5-B7,0)+IF(C7-$Q$4&gt;0,C7-$Q$4,0)+IF(AND(C7-B7&lt;0,B7-$Q$4&lt;=0),2/24,0)+IF(AND(C7-B7&lt;0,C7-$Q$5&lt;=0),C7,0))</f>
        <v>4.1666666666666657E-2</v>
      </c>
      <c r="I7" s="10">
        <f>IF(D7*24&gt;6,1,0)</f>
        <v>1</v>
      </c>
      <c r="J7" s="10">
        <f>IF(B7=$J$3,1,0)</f>
        <v>0</v>
      </c>
      <c r="K7" s="10">
        <f>IF(B7=$K$3,1,0)</f>
        <v>0</v>
      </c>
      <c r="L7" s="10">
        <f>IF(B7=$L$3,1,0)</f>
        <v>0</v>
      </c>
      <c r="M7" s="80" t="s">
        <v>11</v>
      </c>
      <c r="N7" s="14" t="s">
        <v>12</v>
      </c>
      <c r="P7" s="38"/>
      <c r="Q7" s="39">
        <f>0.25*24</f>
        <v>6</v>
      </c>
      <c r="S7" s="41"/>
    </row>
    <row r="8" spans="1:19">
      <c r="A8" s="7">
        <f t="shared" ref="A8:C40" si="1">IF(A7="","",IF(MONTH(A7+1)&lt;&gt;MONTH(A7),"",A7+1))</f>
        <v>41093</v>
      </c>
      <c r="B8" s="56">
        <v>0.20833333333333334</v>
      </c>
      <c r="C8" s="35">
        <v>0.55208333333333337</v>
      </c>
      <c r="D8" s="61">
        <f t="shared" ref="D8:D12" si="2">IF(OR(ISERROR(IF(B8&lt;C8,C8-B8,C8-B8+1)),B8=""),0,IF(B8&lt;C8,C8-B8,C8-B8+1))</f>
        <v>0.34375</v>
      </c>
      <c r="E8" s="61">
        <v>0.29166666666666669</v>
      </c>
      <c r="F8" s="66">
        <f t="shared" ref="F8:F40" si="3">IF(OR(D8=0,E8=D8,D8-E8&lt;0),0,D8-E8)</f>
        <v>5.2083333333333315E-2</v>
      </c>
      <c r="G8" s="66">
        <f t="shared" ref="G8:G41" si="4">IF(OR(D8=0,E8=D8,D8-E8&gt;0),0,(D8-E8)*-1)</f>
        <v>0</v>
      </c>
      <c r="H8" s="48">
        <f t="shared" si="0"/>
        <v>4.1666666666666657E-2</v>
      </c>
      <c r="I8" s="10">
        <f t="shared" ref="I8:I40" si="5">IF(D8*24&gt;6,1,0)</f>
        <v>1</v>
      </c>
      <c r="J8" s="10">
        <f t="shared" ref="J8:J40" si="6">IF(B8=$J$3,1,0)</f>
        <v>0</v>
      </c>
      <c r="K8" s="10">
        <f t="shared" ref="K8:K40" si="7">IF(B8=$K$3,1,0)</f>
        <v>0</v>
      </c>
      <c r="L8" s="10">
        <f t="shared" ref="L8:L40" si="8">IF(B8=$L$3,1,0)</f>
        <v>0</v>
      </c>
      <c r="M8" s="81"/>
      <c r="N8" s="11" t="s">
        <v>13</v>
      </c>
      <c r="P8" s="38"/>
    </row>
    <row r="9" spans="1:19">
      <c r="A9" s="15">
        <f t="shared" si="1"/>
        <v>41094</v>
      </c>
      <c r="B9" s="55" t="s">
        <v>5</v>
      </c>
      <c r="C9" s="33"/>
      <c r="D9" s="61">
        <f t="shared" si="2"/>
        <v>0</v>
      </c>
      <c r="E9" s="61">
        <v>0.29166666666666669</v>
      </c>
      <c r="F9" s="66">
        <f t="shared" si="3"/>
        <v>0</v>
      </c>
      <c r="G9" s="66">
        <f t="shared" si="4"/>
        <v>0</v>
      </c>
      <c r="H9" s="48">
        <f t="shared" si="0"/>
        <v>0</v>
      </c>
      <c r="I9" s="10">
        <f t="shared" si="5"/>
        <v>0</v>
      </c>
      <c r="J9" s="10">
        <f t="shared" si="6"/>
        <v>1</v>
      </c>
      <c r="K9" s="10">
        <f t="shared" si="7"/>
        <v>0</v>
      </c>
      <c r="L9" s="10">
        <f t="shared" si="8"/>
        <v>0</v>
      </c>
      <c r="M9" s="81"/>
      <c r="N9" s="14" t="s">
        <v>14</v>
      </c>
      <c r="P9" s="38"/>
    </row>
    <row r="10" spans="1:19">
      <c r="A10" s="7">
        <f>IF(A9="","",IF(MONTH(A9+1)&lt;&gt;MONTH(A9),"",A9+1))</f>
        <v>41095</v>
      </c>
      <c r="B10" s="55" t="s">
        <v>15</v>
      </c>
      <c r="C10" s="33"/>
      <c r="D10" s="61">
        <f t="shared" si="2"/>
        <v>0</v>
      </c>
      <c r="E10" s="61">
        <v>0.29166666666666669</v>
      </c>
      <c r="F10" s="66">
        <f t="shared" si="3"/>
        <v>0</v>
      </c>
      <c r="G10" s="66">
        <f t="shared" si="4"/>
        <v>0</v>
      </c>
      <c r="H10" s="48">
        <f t="shared" si="0"/>
        <v>0</v>
      </c>
      <c r="I10" s="10">
        <f t="shared" si="5"/>
        <v>0</v>
      </c>
      <c r="J10" s="10">
        <f t="shared" si="6"/>
        <v>0</v>
      </c>
      <c r="K10" s="10">
        <f t="shared" si="7"/>
        <v>1</v>
      </c>
      <c r="L10" s="10">
        <f t="shared" si="8"/>
        <v>0</v>
      </c>
      <c r="M10" s="81"/>
      <c r="N10" s="9" t="s">
        <v>15</v>
      </c>
      <c r="P10" s="38"/>
    </row>
    <row r="11" spans="1:19">
      <c r="A11" s="7">
        <f t="shared" si="1"/>
        <v>41096</v>
      </c>
      <c r="B11" s="56">
        <v>0.875</v>
      </c>
      <c r="C11" s="35">
        <v>0.125</v>
      </c>
      <c r="D11" s="61">
        <f t="shared" si="2"/>
        <v>0.25</v>
      </c>
      <c r="E11" s="61">
        <v>0.29166666666666669</v>
      </c>
      <c r="F11" s="66">
        <f t="shared" si="3"/>
        <v>0</v>
      </c>
      <c r="G11" s="66">
        <f t="shared" si="4"/>
        <v>4.1666666666666685E-2</v>
      </c>
      <c r="H11" s="48">
        <f t="shared" si="0"/>
        <v>0.20833333333333331</v>
      </c>
      <c r="I11" s="10">
        <f t="shared" si="5"/>
        <v>0</v>
      </c>
      <c r="J11" s="10">
        <f t="shared" si="6"/>
        <v>0</v>
      </c>
      <c r="K11" s="10">
        <f t="shared" si="7"/>
        <v>0</v>
      </c>
      <c r="L11" s="10">
        <f t="shared" si="8"/>
        <v>0</v>
      </c>
      <c r="M11" s="81"/>
      <c r="N11" s="9" t="s">
        <v>5</v>
      </c>
      <c r="P11" s="38"/>
    </row>
    <row r="12" spans="1:19">
      <c r="A12" s="7">
        <f t="shared" si="1"/>
        <v>41097</v>
      </c>
      <c r="B12" s="55" t="s">
        <v>6</v>
      </c>
      <c r="C12" s="33"/>
      <c r="D12" s="61">
        <f t="shared" si="2"/>
        <v>0</v>
      </c>
      <c r="E12" s="61">
        <v>0.29166666666666669</v>
      </c>
      <c r="F12" s="66">
        <f t="shared" si="3"/>
        <v>0</v>
      </c>
      <c r="G12" s="66">
        <f t="shared" si="4"/>
        <v>0</v>
      </c>
      <c r="H12" s="48">
        <f t="shared" si="0"/>
        <v>0</v>
      </c>
      <c r="I12" s="10">
        <f t="shared" si="5"/>
        <v>0</v>
      </c>
      <c r="J12" s="16">
        <f t="shared" si="6"/>
        <v>0</v>
      </c>
      <c r="K12" s="16">
        <f t="shared" si="7"/>
        <v>0</v>
      </c>
      <c r="L12" s="10">
        <f t="shared" si="8"/>
        <v>1</v>
      </c>
      <c r="M12" s="81"/>
      <c r="N12" s="9" t="s">
        <v>6</v>
      </c>
      <c r="P12" s="38"/>
    </row>
    <row r="13" spans="1:19">
      <c r="A13" s="7">
        <f t="shared" si="1"/>
        <v>41098</v>
      </c>
      <c r="B13" s="7"/>
      <c r="C13" s="7"/>
      <c r="D13" s="46"/>
      <c r="E13" s="46"/>
      <c r="F13" s="46"/>
      <c r="G13" s="46"/>
      <c r="H13" s="46"/>
      <c r="I13" s="7"/>
      <c r="J13" s="7"/>
      <c r="K13" s="7"/>
      <c r="L13" s="7"/>
      <c r="M13" s="82"/>
      <c r="N13" s="29" t="s">
        <v>27</v>
      </c>
      <c r="P13" s="38"/>
    </row>
    <row r="14" spans="1:19">
      <c r="A14" s="12" t="s">
        <v>16</v>
      </c>
      <c r="B14" s="12"/>
      <c r="C14" s="12"/>
      <c r="D14" s="49">
        <f>SUM(D7:D12)</f>
        <v>0.91666666666666663</v>
      </c>
      <c r="E14" s="49">
        <f>SUM(E7:E12)</f>
        <v>1.7500000000000002</v>
      </c>
      <c r="F14" s="49">
        <f>SUM(F7:F12)</f>
        <v>8.3333333333333259E-2</v>
      </c>
      <c r="G14" s="49">
        <f>SUM(G7:G13)</f>
        <v>4.1666666666666685E-2</v>
      </c>
      <c r="H14" s="49">
        <f>SUM(H7:H13)</f>
        <v>0.29166666666666663</v>
      </c>
      <c r="I14" s="13">
        <f>SUM(I7:I12)</f>
        <v>2</v>
      </c>
      <c r="J14" s="13">
        <f>SUM(J7:J12)</f>
        <v>1</v>
      </c>
      <c r="K14" s="13">
        <f>SUM(K7:K12)</f>
        <v>1</v>
      </c>
      <c r="L14" s="13">
        <f>SUM(L7:L12)</f>
        <v>1</v>
      </c>
      <c r="M14" s="8"/>
      <c r="P14" s="38"/>
    </row>
    <row r="15" spans="1:19">
      <c r="A15" s="7">
        <f>IF(A13="","",IF(MONTH(A13+1)&lt;&gt;MONTH(A13),"",A13+1))</f>
        <v>41099</v>
      </c>
      <c r="B15" s="56">
        <v>0.91666666666666663</v>
      </c>
      <c r="C15" s="35">
        <v>0.20833333333333334</v>
      </c>
      <c r="D15" s="62">
        <f>IF(OR(ISERROR(IF(B15&lt;C15,C15-B15,C15-B15+1)),B15=""),0,IF(B15&lt;C15,C15-B15,C15-B15+1))</f>
        <v>0.29166666666666674</v>
      </c>
      <c r="E15" s="62">
        <v>0.29166666666666669</v>
      </c>
      <c r="F15" s="66">
        <f t="shared" si="3"/>
        <v>0</v>
      </c>
      <c r="G15" s="66">
        <f t="shared" si="4"/>
        <v>0</v>
      </c>
      <c r="H15" s="48">
        <f t="shared" ref="H15:H20" si="9">IF(ISTEXT(B15),0,IF(C15-B15&gt;0,$Q$5-B15,0)+IF(C15-$Q$4&gt;0,C15-$Q$4,0)+IF(AND(C15-B15&lt;0,B15-$Q$4&lt;=0),2/24,0)+IF(AND(C15-B15&lt;0,C15-$Q$5&lt;=0),C15,0))</f>
        <v>0.29166666666666669</v>
      </c>
      <c r="I15" s="10">
        <f t="shared" si="5"/>
        <v>1</v>
      </c>
      <c r="J15" s="10">
        <f t="shared" si="6"/>
        <v>0</v>
      </c>
      <c r="K15" s="10">
        <f t="shared" si="7"/>
        <v>0</v>
      </c>
      <c r="L15" s="10">
        <f t="shared" si="8"/>
        <v>0</v>
      </c>
      <c r="M15" s="80" t="s">
        <v>17</v>
      </c>
      <c r="P15" s="38"/>
    </row>
    <row r="16" spans="1:19">
      <c r="A16" s="7">
        <f t="shared" si="1"/>
        <v>41100</v>
      </c>
      <c r="B16" s="56">
        <v>0.20833333333333334</v>
      </c>
      <c r="C16" s="35">
        <v>0.5</v>
      </c>
      <c r="D16" s="62">
        <f t="shared" ref="D16:D40" si="10">IF(OR(ISERROR(IF(B16&lt;C16,C16-B16,C16-B16+1)),B16=""),0,IF(B16&lt;C16,C16-B16,C16-B16+1))</f>
        <v>0.29166666666666663</v>
      </c>
      <c r="E16" s="62">
        <v>0.29166666666666669</v>
      </c>
      <c r="F16" s="66">
        <f t="shared" si="3"/>
        <v>0</v>
      </c>
      <c r="G16" s="66">
        <f t="shared" si="4"/>
        <v>0</v>
      </c>
      <c r="H16" s="48">
        <f t="shared" si="9"/>
        <v>4.1666666666666657E-2</v>
      </c>
      <c r="I16" s="10">
        <f t="shared" si="5"/>
        <v>1</v>
      </c>
      <c r="J16" s="10">
        <f t="shared" si="6"/>
        <v>0</v>
      </c>
      <c r="K16" s="10">
        <f t="shared" si="7"/>
        <v>0</v>
      </c>
      <c r="L16" s="10">
        <f t="shared" si="8"/>
        <v>0</v>
      </c>
      <c r="M16" s="81"/>
      <c r="P16" s="38"/>
    </row>
    <row r="17" spans="1:16">
      <c r="A17" s="7">
        <f t="shared" si="1"/>
        <v>41101</v>
      </c>
      <c r="B17" s="56">
        <v>0.20833333333333334</v>
      </c>
      <c r="C17" s="35">
        <v>0.45833333333333331</v>
      </c>
      <c r="D17" s="62">
        <f t="shared" si="10"/>
        <v>0.24999999999999997</v>
      </c>
      <c r="E17" s="62">
        <v>0.29166666666666669</v>
      </c>
      <c r="F17" s="66">
        <f t="shared" si="3"/>
        <v>0</v>
      </c>
      <c r="G17" s="66">
        <f t="shared" si="4"/>
        <v>4.1666666666666713E-2</v>
      </c>
      <c r="H17" s="48">
        <f t="shared" si="9"/>
        <v>4.1666666666666657E-2</v>
      </c>
      <c r="I17" s="10">
        <f t="shared" si="5"/>
        <v>0</v>
      </c>
      <c r="J17" s="10">
        <f t="shared" si="6"/>
        <v>0</v>
      </c>
      <c r="K17" s="10">
        <f t="shared" si="7"/>
        <v>0</v>
      </c>
      <c r="L17" s="10">
        <f t="shared" si="8"/>
        <v>0</v>
      </c>
      <c r="M17" s="81"/>
      <c r="P17" s="38"/>
    </row>
    <row r="18" spans="1:16">
      <c r="A18" s="7">
        <f>IF(A17="","",IF(MONTH(A17+1)&lt;&gt;MONTH(A17),"",A17+1))</f>
        <v>41102</v>
      </c>
      <c r="B18" s="56">
        <v>0.20833333333333334</v>
      </c>
      <c r="C18" s="35">
        <v>0.625</v>
      </c>
      <c r="D18" s="62">
        <f t="shared" si="10"/>
        <v>0.41666666666666663</v>
      </c>
      <c r="E18" s="62">
        <v>0.29166666666666669</v>
      </c>
      <c r="F18" s="66">
        <f t="shared" si="3"/>
        <v>0.12499999999999994</v>
      </c>
      <c r="G18" s="66">
        <f t="shared" si="4"/>
        <v>0</v>
      </c>
      <c r="H18" s="48">
        <f t="shared" si="9"/>
        <v>4.1666666666666657E-2</v>
      </c>
      <c r="I18" s="10">
        <f t="shared" si="5"/>
        <v>1</v>
      </c>
      <c r="J18" s="10">
        <f t="shared" si="6"/>
        <v>0</v>
      </c>
      <c r="K18" s="10">
        <f t="shared" si="7"/>
        <v>0</v>
      </c>
      <c r="L18" s="10">
        <f t="shared" si="8"/>
        <v>0</v>
      </c>
      <c r="M18" s="81"/>
      <c r="P18" s="38"/>
    </row>
    <row r="19" spans="1:16">
      <c r="A19" s="7">
        <f t="shared" si="1"/>
        <v>41103</v>
      </c>
      <c r="B19" s="55"/>
      <c r="C19" s="33"/>
      <c r="D19" s="62">
        <f t="shared" si="10"/>
        <v>0</v>
      </c>
      <c r="E19" s="62">
        <v>0.29166666666666669</v>
      </c>
      <c r="F19" s="66">
        <f t="shared" si="3"/>
        <v>0</v>
      </c>
      <c r="G19" s="66">
        <f t="shared" si="4"/>
        <v>0</v>
      </c>
      <c r="H19" s="48">
        <f t="shared" si="9"/>
        <v>0</v>
      </c>
      <c r="I19" s="10">
        <f t="shared" si="5"/>
        <v>0</v>
      </c>
      <c r="J19" s="10">
        <f t="shared" si="6"/>
        <v>0</v>
      </c>
      <c r="K19" s="10">
        <f t="shared" si="7"/>
        <v>0</v>
      </c>
      <c r="L19" s="10">
        <f t="shared" si="8"/>
        <v>0</v>
      </c>
      <c r="M19" s="81"/>
      <c r="P19" s="38"/>
    </row>
    <row r="20" spans="1:16">
      <c r="A20" s="7">
        <f t="shared" si="1"/>
        <v>41104</v>
      </c>
      <c r="B20" s="55"/>
      <c r="C20" s="33"/>
      <c r="D20" s="62">
        <f t="shared" si="10"/>
        <v>0</v>
      </c>
      <c r="E20" s="62">
        <v>0.29166666666666669</v>
      </c>
      <c r="F20" s="66">
        <f t="shared" si="3"/>
        <v>0</v>
      </c>
      <c r="G20" s="66">
        <f t="shared" si="4"/>
        <v>0</v>
      </c>
      <c r="H20" s="48">
        <f t="shared" si="9"/>
        <v>0</v>
      </c>
      <c r="I20" s="10">
        <f t="shared" si="5"/>
        <v>0</v>
      </c>
      <c r="J20" s="16">
        <f t="shared" si="6"/>
        <v>0</v>
      </c>
      <c r="K20" s="16">
        <f t="shared" si="7"/>
        <v>0</v>
      </c>
      <c r="L20" s="10">
        <f t="shared" si="8"/>
        <v>0</v>
      </c>
      <c r="M20" s="81"/>
      <c r="P20" s="38"/>
    </row>
    <row r="21" spans="1:16">
      <c r="A21" s="7">
        <f>IF(A20="","",IF(MONTH(A20+1)&lt;&gt;MONTH(A20),"",A20+1))</f>
        <v>41105</v>
      </c>
      <c r="B21" s="7" t="str">
        <f t="shared" si="1"/>
        <v/>
      </c>
      <c r="C21" s="7" t="str">
        <f t="shared" si="1"/>
        <v/>
      </c>
      <c r="D21" s="46"/>
      <c r="E21" s="46"/>
      <c r="F21" s="46"/>
      <c r="G21" s="46"/>
      <c r="H21" s="46"/>
      <c r="I21" s="7"/>
      <c r="J21" s="7"/>
      <c r="K21" s="7"/>
      <c r="L21" s="7"/>
      <c r="M21" s="82"/>
      <c r="P21" s="38"/>
    </row>
    <row r="22" spans="1:16">
      <c r="A22" s="12" t="s">
        <v>16</v>
      </c>
      <c r="B22" s="55"/>
      <c r="C22" s="33"/>
      <c r="D22" s="49">
        <f t="shared" si="10"/>
        <v>0</v>
      </c>
      <c r="E22" s="49">
        <f>SUM(E15:E21)</f>
        <v>1.7500000000000002</v>
      </c>
      <c r="F22" s="49">
        <f>SUM(F15:F21)</f>
        <v>0.12499999999999994</v>
      </c>
      <c r="G22" s="49">
        <f>SUM(G15:G21)</f>
        <v>4.1666666666666713E-2</v>
      </c>
      <c r="H22" s="49">
        <f>SUM(H15:H21)</f>
        <v>0.41666666666666663</v>
      </c>
      <c r="I22" s="13">
        <f>SUM(I15:I20)</f>
        <v>3</v>
      </c>
      <c r="J22" s="13">
        <f>SUM(J15:J20)</f>
        <v>0</v>
      </c>
      <c r="K22" s="13">
        <f>SUM(K15:K20)</f>
        <v>0</v>
      </c>
      <c r="L22" s="13">
        <f>SUM(L15:L20)</f>
        <v>0</v>
      </c>
      <c r="M22" s="8"/>
      <c r="P22" s="38"/>
    </row>
    <row r="23" spans="1:16">
      <c r="A23" s="7">
        <f>IF(A21="","",IF(MONTH(A21+1)&lt;&gt;MONTH(A21),"",A21+1))</f>
        <v>41106</v>
      </c>
      <c r="B23" s="55"/>
      <c r="C23" s="33"/>
      <c r="D23" s="62">
        <f t="shared" si="10"/>
        <v>0</v>
      </c>
      <c r="E23" s="62">
        <v>0.29166666666666669</v>
      </c>
      <c r="F23" s="66">
        <f t="shared" si="3"/>
        <v>0</v>
      </c>
      <c r="G23" s="66">
        <f t="shared" si="4"/>
        <v>0</v>
      </c>
      <c r="H23" s="48">
        <f t="shared" ref="H23:H28" si="11">IF(ISTEXT(B23),0,IF(C23-B23&gt;0,$Q$5-B23,0)+IF(C23-$Q$4&gt;0,C23-$Q$4,0)+IF(AND(C23-B23&lt;0,B23-$Q$4&lt;=0),2/24,0)+IF(AND(C23-B23&lt;0,C23-$Q$5&lt;=0),C23,0))</f>
        <v>0</v>
      </c>
      <c r="I23" s="10">
        <f t="shared" si="5"/>
        <v>0</v>
      </c>
      <c r="J23" s="10">
        <f t="shared" si="6"/>
        <v>0</v>
      </c>
      <c r="K23" s="10">
        <f t="shared" si="7"/>
        <v>0</v>
      </c>
      <c r="L23" s="10">
        <f t="shared" si="8"/>
        <v>0</v>
      </c>
      <c r="M23" s="80" t="s">
        <v>18</v>
      </c>
      <c r="P23" s="38"/>
    </row>
    <row r="24" spans="1:16">
      <c r="A24" s="7">
        <f t="shared" si="1"/>
        <v>41107</v>
      </c>
      <c r="B24" s="55"/>
      <c r="C24" s="33"/>
      <c r="D24" s="62">
        <f t="shared" si="10"/>
        <v>0</v>
      </c>
      <c r="E24" s="62">
        <v>0.29166666666666669</v>
      </c>
      <c r="F24" s="66">
        <f t="shared" si="3"/>
        <v>0</v>
      </c>
      <c r="G24" s="66">
        <f t="shared" si="4"/>
        <v>0</v>
      </c>
      <c r="H24" s="48">
        <f t="shared" si="11"/>
        <v>0</v>
      </c>
      <c r="I24" s="10">
        <f t="shared" si="5"/>
        <v>0</v>
      </c>
      <c r="J24" s="10">
        <f t="shared" si="6"/>
        <v>0</v>
      </c>
      <c r="K24" s="10">
        <f t="shared" si="7"/>
        <v>0</v>
      </c>
      <c r="L24" s="10">
        <f t="shared" si="8"/>
        <v>0</v>
      </c>
      <c r="M24" s="81"/>
      <c r="P24" s="38"/>
    </row>
    <row r="25" spans="1:16">
      <c r="A25" s="7">
        <f t="shared" si="1"/>
        <v>41108</v>
      </c>
      <c r="B25" s="55"/>
      <c r="C25" s="33"/>
      <c r="D25" s="62">
        <f t="shared" si="10"/>
        <v>0</v>
      </c>
      <c r="E25" s="62">
        <v>0.29166666666666669</v>
      </c>
      <c r="F25" s="66">
        <f t="shared" si="3"/>
        <v>0</v>
      </c>
      <c r="G25" s="66">
        <f t="shared" si="4"/>
        <v>0</v>
      </c>
      <c r="H25" s="48">
        <f t="shared" si="11"/>
        <v>0</v>
      </c>
      <c r="I25" s="10">
        <f t="shared" si="5"/>
        <v>0</v>
      </c>
      <c r="J25" s="10">
        <f t="shared" si="6"/>
        <v>0</v>
      </c>
      <c r="K25" s="10">
        <f t="shared" si="7"/>
        <v>0</v>
      </c>
      <c r="L25" s="10">
        <f t="shared" si="8"/>
        <v>0</v>
      </c>
      <c r="M25" s="81"/>
      <c r="P25" s="38"/>
    </row>
    <row r="26" spans="1:16">
      <c r="A26" s="7">
        <f>IF(A25="","",IF(MONTH(A25+1)&lt;&gt;MONTH(A25),"",A25+1))</f>
        <v>41109</v>
      </c>
      <c r="B26" s="55"/>
      <c r="C26" s="33"/>
      <c r="D26" s="62">
        <f t="shared" si="10"/>
        <v>0</v>
      </c>
      <c r="E26" s="62">
        <v>0.29166666666666669</v>
      </c>
      <c r="F26" s="66">
        <f t="shared" si="3"/>
        <v>0</v>
      </c>
      <c r="G26" s="66">
        <f t="shared" si="4"/>
        <v>0</v>
      </c>
      <c r="H26" s="48">
        <f t="shared" si="11"/>
        <v>0</v>
      </c>
      <c r="I26" s="10">
        <f t="shared" si="5"/>
        <v>0</v>
      </c>
      <c r="J26" s="10">
        <f t="shared" si="6"/>
        <v>0</v>
      </c>
      <c r="K26" s="10">
        <f t="shared" si="7"/>
        <v>0</v>
      </c>
      <c r="L26" s="10">
        <f t="shared" si="8"/>
        <v>0</v>
      </c>
      <c r="M26" s="81"/>
      <c r="P26" s="38"/>
    </row>
    <row r="27" spans="1:16">
      <c r="A27" s="7">
        <f t="shared" si="1"/>
        <v>41110</v>
      </c>
      <c r="B27" s="55"/>
      <c r="C27" s="33"/>
      <c r="D27" s="62">
        <f t="shared" si="10"/>
        <v>0</v>
      </c>
      <c r="E27" s="62">
        <v>0.29166666666666669</v>
      </c>
      <c r="F27" s="66">
        <f t="shared" si="3"/>
        <v>0</v>
      </c>
      <c r="G27" s="66">
        <f t="shared" si="4"/>
        <v>0</v>
      </c>
      <c r="H27" s="48">
        <f t="shared" si="11"/>
        <v>0</v>
      </c>
      <c r="I27" s="10">
        <f t="shared" si="5"/>
        <v>0</v>
      </c>
      <c r="J27" s="10">
        <f t="shared" si="6"/>
        <v>0</v>
      </c>
      <c r="K27" s="10">
        <f t="shared" si="7"/>
        <v>0</v>
      </c>
      <c r="L27" s="10">
        <f t="shared" si="8"/>
        <v>0</v>
      </c>
      <c r="M27" s="81"/>
      <c r="P27" s="38"/>
    </row>
    <row r="28" spans="1:16">
      <c r="A28" s="7">
        <f t="shared" si="1"/>
        <v>41111</v>
      </c>
      <c r="B28" s="55"/>
      <c r="C28" s="33"/>
      <c r="D28" s="62">
        <f t="shared" si="10"/>
        <v>0</v>
      </c>
      <c r="E28" s="62">
        <v>0.29166666666666669</v>
      </c>
      <c r="F28" s="66">
        <f t="shared" si="3"/>
        <v>0</v>
      </c>
      <c r="G28" s="66">
        <f t="shared" si="4"/>
        <v>0</v>
      </c>
      <c r="H28" s="48">
        <f t="shared" si="11"/>
        <v>0</v>
      </c>
      <c r="I28" s="10">
        <f t="shared" si="5"/>
        <v>0</v>
      </c>
      <c r="J28" s="16">
        <f t="shared" si="6"/>
        <v>0</v>
      </c>
      <c r="K28" s="16">
        <f t="shared" si="7"/>
        <v>0</v>
      </c>
      <c r="L28" s="10">
        <f t="shared" si="8"/>
        <v>0</v>
      </c>
      <c r="M28" s="81"/>
      <c r="P28" s="38"/>
    </row>
    <row r="29" spans="1:16">
      <c r="A29" s="7">
        <f t="shared" si="1"/>
        <v>41112</v>
      </c>
      <c r="B29" s="7"/>
      <c r="C29" s="7"/>
      <c r="D29" s="46"/>
      <c r="E29" s="46"/>
      <c r="F29" s="46"/>
      <c r="G29" s="46"/>
      <c r="H29" s="46"/>
      <c r="I29" s="7"/>
      <c r="J29" s="7"/>
      <c r="K29" s="7"/>
      <c r="L29" s="7"/>
      <c r="M29" s="82"/>
      <c r="P29" s="38"/>
    </row>
    <row r="30" spans="1:16">
      <c r="A30" s="12" t="s">
        <v>16</v>
      </c>
      <c r="B30" s="55"/>
      <c r="C30" s="33"/>
      <c r="D30" s="49">
        <f t="shared" si="10"/>
        <v>0</v>
      </c>
      <c r="E30" s="49">
        <f>SUM(E23:E29)</f>
        <v>1.7500000000000002</v>
      </c>
      <c r="F30" s="49">
        <f>SUM(F23:F29)</f>
        <v>0</v>
      </c>
      <c r="G30" s="49">
        <f>SUM(G23:G29)</f>
        <v>0</v>
      </c>
      <c r="H30" s="49">
        <f>SUM(H23:H29)</f>
        <v>0</v>
      </c>
      <c r="I30" s="13">
        <f>SUM(I23:I28)</f>
        <v>0</v>
      </c>
      <c r="J30" s="13">
        <f>SUM(J23:J28)</f>
        <v>0</v>
      </c>
      <c r="K30" s="13">
        <f>SUM(K23:K28)</f>
        <v>0</v>
      </c>
      <c r="L30" s="13">
        <f>SUM(L23:L28)</f>
        <v>0</v>
      </c>
      <c r="M30" s="8"/>
      <c r="P30" s="38"/>
    </row>
    <row r="31" spans="1:16">
      <c r="A31" s="7">
        <f>IF(A29="","",IF(MONTH(A29+1)&lt;&gt;MONTH(A29),"",A29+1))</f>
        <v>41113</v>
      </c>
      <c r="B31" s="55"/>
      <c r="C31" s="33"/>
      <c r="D31" s="62">
        <f t="shared" si="10"/>
        <v>0</v>
      </c>
      <c r="E31" s="62">
        <v>0.29166666666666669</v>
      </c>
      <c r="F31" s="66">
        <f t="shared" si="3"/>
        <v>0</v>
      </c>
      <c r="G31" s="66">
        <f t="shared" si="4"/>
        <v>0</v>
      </c>
      <c r="H31" s="48">
        <f t="shared" ref="H31:H36" si="12">IF(ISTEXT(B31),0,IF(C31-B31&gt;0,$Q$5-B31,0)+IF(C31-$Q$4&gt;0,C31-$Q$4,0)+IF(AND(C31-B31&lt;0,B31-$Q$4&lt;=0),2/24,0)+IF(AND(C31-B31&lt;0,C31-$Q$5&lt;=0),C31,0))</f>
        <v>0</v>
      </c>
      <c r="I31" s="10">
        <f t="shared" si="5"/>
        <v>0</v>
      </c>
      <c r="J31" s="10">
        <f t="shared" si="6"/>
        <v>0</v>
      </c>
      <c r="K31" s="10">
        <f t="shared" si="7"/>
        <v>0</v>
      </c>
      <c r="L31" s="10">
        <f t="shared" si="8"/>
        <v>0</v>
      </c>
      <c r="M31" s="80" t="s">
        <v>19</v>
      </c>
      <c r="P31" s="38"/>
    </row>
    <row r="32" spans="1:16">
      <c r="A32" s="7">
        <f t="shared" si="1"/>
        <v>41114</v>
      </c>
      <c r="B32" s="55"/>
      <c r="C32" s="33"/>
      <c r="D32" s="62">
        <f t="shared" si="10"/>
        <v>0</v>
      </c>
      <c r="E32" s="62">
        <v>0.29166666666666669</v>
      </c>
      <c r="F32" s="66">
        <f t="shared" si="3"/>
        <v>0</v>
      </c>
      <c r="G32" s="66">
        <f t="shared" si="4"/>
        <v>0</v>
      </c>
      <c r="H32" s="48">
        <f t="shared" si="12"/>
        <v>0</v>
      </c>
      <c r="I32" s="10">
        <f t="shared" si="5"/>
        <v>0</v>
      </c>
      <c r="J32" s="10">
        <f t="shared" si="6"/>
        <v>0</v>
      </c>
      <c r="K32" s="10">
        <f t="shared" si="7"/>
        <v>0</v>
      </c>
      <c r="L32" s="10">
        <f t="shared" si="8"/>
        <v>0</v>
      </c>
      <c r="M32" s="81"/>
      <c r="P32" s="38"/>
    </row>
    <row r="33" spans="1:16">
      <c r="A33" s="7">
        <f t="shared" si="1"/>
        <v>41115</v>
      </c>
      <c r="B33" s="55"/>
      <c r="C33" s="33"/>
      <c r="D33" s="62">
        <f t="shared" si="10"/>
        <v>0</v>
      </c>
      <c r="E33" s="62">
        <v>0.29166666666666669</v>
      </c>
      <c r="F33" s="66">
        <f t="shared" si="3"/>
        <v>0</v>
      </c>
      <c r="G33" s="66">
        <f t="shared" si="4"/>
        <v>0</v>
      </c>
      <c r="H33" s="48">
        <f t="shared" si="12"/>
        <v>0</v>
      </c>
      <c r="I33" s="10">
        <f t="shared" si="5"/>
        <v>0</v>
      </c>
      <c r="J33" s="10">
        <f t="shared" si="6"/>
        <v>0</v>
      </c>
      <c r="K33" s="10">
        <f t="shared" si="7"/>
        <v>0</v>
      </c>
      <c r="L33" s="10">
        <f t="shared" si="8"/>
        <v>0</v>
      </c>
      <c r="M33" s="81"/>
      <c r="P33" s="38"/>
    </row>
    <row r="34" spans="1:16">
      <c r="A34" s="7">
        <f>IF(A33="","",IF(MONTH(A33+1)&lt;&gt;MONTH(A33),"",A33+1))</f>
        <v>41116</v>
      </c>
      <c r="B34" s="55"/>
      <c r="C34" s="33"/>
      <c r="D34" s="62">
        <f t="shared" si="10"/>
        <v>0</v>
      </c>
      <c r="E34" s="62">
        <v>0.29166666666666669</v>
      </c>
      <c r="F34" s="66">
        <f t="shared" si="3"/>
        <v>0</v>
      </c>
      <c r="G34" s="66">
        <f t="shared" si="4"/>
        <v>0</v>
      </c>
      <c r="H34" s="48">
        <f t="shared" si="12"/>
        <v>0</v>
      </c>
      <c r="I34" s="10">
        <f t="shared" si="5"/>
        <v>0</v>
      </c>
      <c r="J34" s="10">
        <f t="shared" si="6"/>
        <v>0</v>
      </c>
      <c r="K34" s="10">
        <f t="shared" si="7"/>
        <v>0</v>
      </c>
      <c r="L34" s="10">
        <f t="shared" si="8"/>
        <v>0</v>
      </c>
      <c r="M34" s="81"/>
      <c r="P34" s="38"/>
    </row>
    <row r="35" spans="1:16">
      <c r="A35" s="7">
        <f t="shared" si="1"/>
        <v>41117</v>
      </c>
      <c r="B35" s="55"/>
      <c r="C35" s="33"/>
      <c r="D35" s="62">
        <f t="shared" si="10"/>
        <v>0</v>
      </c>
      <c r="E35" s="62">
        <v>0.29166666666666669</v>
      </c>
      <c r="F35" s="66">
        <f t="shared" si="3"/>
        <v>0</v>
      </c>
      <c r="G35" s="66">
        <f t="shared" si="4"/>
        <v>0</v>
      </c>
      <c r="H35" s="48">
        <f t="shared" si="12"/>
        <v>0</v>
      </c>
      <c r="I35" s="10">
        <f t="shared" si="5"/>
        <v>0</v>
      </c>
      <c r="J35" s="10">
        <f t="shared" si="6"/>
        <v>0</v>
      </c>
      <c r="K35" s="10">
        <f t="shared" si="7"/>
        <v>0</v>
      </c>
      <c r="L35" s="10">
        <f t="shared" si="8"/>
        <v>0</v>
      </c>
      <c r="M35" s="81"/>
      <c r="P35" s="38"/>
    </row>
    <row r="36" spans="1:16">
      <c r="A36" s="7">
        <f t="shared" si="1"/>
        <v>41118</v>
      </c>
      <c r="B36" s="55"/>
      <c r="C36" s="33"/>
      <c r="D36" s="62">
        <f t="shared" si="10"/>
        <v>0</v>
      </c>
      <c r="E36" s="62">
        <v>0.29166666666666669</v>
      </c>
      <c r="F36" s="66">
        <f t="shared" si="3"/>
        <v>0</v>
      </c>
      <c r="G36" s="66">
        <f t="shared" si="4"/>
        <v>0</v>
      </c>
      <c r="H36" s="48">
        <f t="shared" si="12"/>
        <v>0</v>
      </c>
      <c r="I36" s="10">
        <f t="shared" si="5"/>
        <v>0</v>
      </c>
      <c r="J36" s="16">
        <f t="shared" si="6"/>
        <v>0</v>
      </c>
      <c r="K36" s="16">
        <f t="shared" si="7"/>
        <v>0</v>
      </c>
      <c r="L36" s="10">
        <f t="shared" si="8"/>
        <v>0</v>
      </c>
      <c r="M36" s="81"/>
      <c r="P36" s="38"/>
    </row>
    <row r="37" spans="1:16">
      <c r="A37" s="7">
        <f t="shared" si="1"/>
        <v>41119</v>
      </c>
      <c r="B37" s="7"/>
      <c r="C37" s="7"/>
      <c r="D37" s="46"/>
      <c r="E37" s="46"/>
      <c r="F37" s="46"/>
      <c r="G37" s="46"/>
      <c r="H37" s="46"/>
      <c r="I37" s="7"/>
      <c r="J37" s="7"/>
      <c r="K37" s="7"/>
      <c r="L37" s="7"/>
      <c r="M37" s="82"/>
    </row>
    <row r="38" spans="1:16">
      <c r="A38" s="12" t="s">
        <v>16</v>
      </c>
      <c r="B38" s="55"/>
      <c r="C38" s="33"/>
      <c r="D38" s="49">
        <f t="shared" si="10"/>
        <v>0</v>
      </c>
      <c r="E38" s="49">
        <f>SUM(E31:E37)</f>
        <v>1.7500000000000002</v>
      </c>
      <c r="F38" s="49">
        <f>SUM(F31:F37)</f>
        <v>0</v>
      </c>
      <c r="G38" s="49">
        <f>SUM(G31:G37)</f>
        <v>0</v>
      </c>
      <c r="H38" s="49">
        <f>SUM(H31:H37)</f>
        <v>0</v>
      </c>
      <c r="I38" s="13">
        <f>SUM(I31:I36)</f>
        <v>0</v>
      </c>
      <c r="J38" s="13">
        <f>SUM(J31:J36)</f>
        <v>0</v>
      </c>
      <c r="K38" s="13">
        <f>SUM(K31:K36)</f>
        <v>0</v>
      </c>
      <c r="L38" s="13">
        <f>SUM(L31:L36)</f>
        <v>0</v>
      </c>
      <c r="M38" s="8"/>
    </row>
    <row r="39" spans="1:16">
      <c r="A39" s="7">
        <f>IF(A37="","",IF(MONTH(A37+1)&lt;&gt;MONTH(A37),"",A37+1))</f>
        <v>41120</v>
      </c>
      <c r="B39" s="55"/>
      <c r="C39" s="33"/>
      <c r="D39" s="62">
        <f t="shared" si="10"/>
        <v>0</v>
      </c>
      <c r="E39" s="62">
        <v>0.29166666666666669</v>
      </c>
      <c r="F39" s="66">
        <f t="shared" si="3"/>
        <v>0</v>
      </c>
      <c r="G39" s="66">
        <f t="shared" si="4"/>
        <v>0</v>
      </c>
      <c r="H39" s="48">
        <f>IF(ISTEXT(B39),0,IF(C39-B39&gt;0,$Q$5-B39,0)+IF(C39-$Q$4&gt;0,C39-$Q$4,0)+IF(AND(C39-B39&lt;0,B39-$Q$4&lt;=0),2/24,0)+IF(AND(C39-B39&lt;0,C39-$Q$5&lt;=0),C39,0))</f>
        <v>0</v>
      </c>
      <c r="I39" s="10">
        <f t="shared" si="5"/>
        <v>0</v>
      </c>
      <c r="J39" s="10">
        <f t="shared" si="6"/>
        <v>0</v>
      </c>
      <c r="K39" s="10">
        <f t="shared" si="7"/>
        <v>0</v>
      </c>
      <c r="L39" s="10">
        <f t="shared" si="8"/>
        <v>0</v>
      </c>
      <c r="M39" s="76" t="s">
        <v>20</v>
      </c>
    </row>
    <row r="40" spans="1:16">
      <c r="A40" s="7">
        <f t="shared" si="1"/>
        <v>41121</v>
      </c>
      <c r="B40" s="55"/>
      <c r="C40" s="33"/>
      <c r="D40" s="62">
        <f t="shared" si="10"/>
        <v>0</v>
      </c>
      <c r="E40" s="62">
        <v>0.29166666666666669</v>
      </c>
      <c r="F40" s="66">
        <f t="shared" si="3"/>
        <v>0</v>
      </c>
      <c r="G40" s="66">
        <f t="shared" si="4"/>
        <v>0</v>
      </c>
      <c r="H40" s="48">
        <f>IF(ISTEXT(B40),0,IF(C40-B40&gt;0,$Q$5-B40,0)+IF(C40-$Q$4&gt;0,C40-$Q$4,0)+IF(AND(C40-B40&lt;0,B40-$Q$4&lt;=0),2/24,0)+IF(AND(C40-B40&lt;0,C40-$Q$5&lt;=0),C40,0))</f>
        <v>0</v>
      </c>
      <c r="I40" s="10">
        <f t="shared" si="5"/>
        <v>0</v>
      </c>
      <c r="J40" s="10">
        <f t="shared" si="6"/>
        <v>0</v>
      </c>
      <c r="K40" s="10">
        <f t="shared" si="7"/>
        <v>0</v>
      </c>
      <c r="L40" s="10">
        <f t="shared" si="8"/>
        <v>0</v>
      </c>
      <c r="M40" s="77"/>
    </row>
    <row r="41" spans="1:16">
      <c r="A41" s="12" t="s">
        <v>16</v>
      </c>
      <c r="B41" s="55"/>
      <c r="C41" s="33"/>
      <c r="D41" s="49"/>
      <c r="E41" s="49">
        <f>SUM(E39:E40)</f>
        <v>0.58333333333333337</v>
      </c>
      <c r="F41" s="49">
        <f>SUM(F39:F40)</f>
        <v>0</v>
      </c>
      <c r="G41" s="49">
        <f t="shared" si="4"/>
        <v>0</v>
      </c>
      <c r="H41" s="49">
        <f>SUM(H39:H40)</f>
        <v>0</v>
      </c>
      <c r="I41" s="13">
        <f>SUM(I39:I40)</f>
        <v>0</v>
      </c>
      <c r="J41" s="13">
        <f>SUM(J39:J40)</f>
        <v>0</v>
      </c>
      <c r="K41" s="13">
        <f>SUM(K39:K40)</f>
        <v>0</v>
      </c>
      <c r="L41" s="13">
        <f>SUM(L39:L40)</f>
        <v>0</v>
      </c>
      <c r="M41" s="8"/>
    </row>
    <row r="42" spans="1:16">
      <c r="J42" s="17"/>
    </row>
    <row r="43" spans="1:16">
      <c r="A43" s="10" t="s">
        <v>35</v>
      </c>
      <c r="B43" s="55"/>
      <c r="C43" s="33"/>
      <c r="D43" s="63">
        <f>SUM(D41,D37,D30,D22,D14,D6)</f>
        <v>0.91666666666666663</v>
      </c>
      <c r="E43" s="63">
        <f t="shared" ref="E43:L43" si="13">SUM(E41,E37,E30,E22,E14,E6)</f>
        <v>5.8333333333333339</v>
      </c>
      <c r="F43" s="52">
        <f t="shared" si="13"/>
        <v>0.2083333333333332</v>
      </c>
      <c r="G43" s="52">
        <f t="shared" si="13"/>
        <v>8.3333333333333398E-2</v>
      </c>
      <c r="H43" s="52">
        <f t="shared" si="13"/>
        <v>0.70833333333333326</v>
      </c>
      <c r="I43" s="51">
        <f t="shared" si="13"/>
        <v>5</v>
      </c>
      <c r="J43" s="51">
        <f t="shared" si="13"/>
        <v>1</v>
      </c>
      <c r="K43" s="51">
        <f t="shared" si="13"/>
        <v>1</v>
      </c>
      <c r="L43" s="53">
        <f t="shared" si="13"/>
        <v>1</v>
      </c>
    </row>
    <row r="44" spans="1:16">
      <c r="F44" s="74" t="str">
        <f>IF(F43-G43&gt;0,"HEURES SUPP :", "HEURES NEGATIVES :")</f>
        <v>HEURES SUPP :</v>
      </c>
      <c r="G44" s="75">
        <f>IF(F43-G43&lt;0,(F43-G43)*-1,F43-G43)</f>
        <v>0.12499999999999981</v>
      </c>
      <c r="J44" s="18"/>
    </row>
    <row r="45" spans="1:16">
      <c r="F45" s="72"/>
      <c r="G45" s="73"/>
      <c r="J45" s="18"/>
    </row>
    <row r="46" spans="1:16">
      <c r="A46" s="19" t="s">
        <v>21</v>
      </c>
    </row>
    <row r="47" spans="1:16" ht="30">
      <c r="B47" s="20" t="s">
        <v>22</v>
      </c>
      <c r="D47" s="21" t="s">
        <v>23</v>
      </c>
      <c r="E47" s="34"/>
      <c r="F47" s="20" t="s">
        <v>24</v>
      </c>
      <c r="G47" s="20"/>
      <c r="H47" s="20" t="s">
        <v>25</v>
      </c>
      <c r="J47" s="22" t="s">
        <v>2</v>
      </c>
      <c r="K47" s="23" t="s">
        <v>3</v>
      </c>
      <c r="L47" s="22" t="s">
        <v>4</v>
      </c>
      <c r="M47" s="24"/>
    </row>
    <row r="48" spans="1:16">
      <c r="B48" s="8"/>
      <c r="D48" s="25">
        <v>53</v>
      </c>
      <c r="E48" s="25"/>
      <c r="F48" s="25"/>
      <c r="G48" s="25"/>
      <c r="H48" s="25"/>
      <c r="I48" s="26"/>
      <c r="J48" s="50">
        <f>F43</f>
        <v>0.2083333333333332</v>
      </c>
      <c r="K48" s="50">
        <f>H43</f>
        <v>0.70833333333333326</v>
      </c>
      <c r="L48" s="21">
        <f>I43</f>
        <v>5</v>
      </c>
      <c r="M48" s="27"/>
    </row>
    <row r="49" spans="2:8" ht="30">
      <c r="B49" s="28" t="s">
        <v>26</v>
      </c>
      <c r="D49" s="25">
        <v>0</v>
      </c>
      <c r="E49" s="25"/>
      <c r="F49" s="25"/>
      <c r="G49" s="25"/>
      <c r="H49" s="25"/>
    </row>
  </sheetData>
  <mergeCells count="6">
    <mergeCell ref="M39:M40"/>
    <mergeCell ref="P3:Q3"/>
    <mergeCell ref="M7:M13"/>
    <mergeCell ref="M15:M21"/>
    <mergeCell ref="M23:M29"/>
    <mergeCell ref="M31:M37"/>
  </mergeCells>
  <conditionalFormatting sqref="A5:A40 B21:C21 B29:C29 B37:C37">
    <cfRule type="expression" dxfId="15" priority="15" stopIfTrue="1">
      <formula>AND(COUNTIF(Fériés,$A5),$A5&lt;&gt;"")</formula>
    </cfRule>
    <cfRule type="expression" dxfId="14" priority="16" stopIfTrue="1">
      <formula>WEEKDAY($A5,3)&gt;5</formula>
    </cfRule>
  </conditionalFormatting>
  <conditionalFormatting sqref="A41">
    <cfRule type="expression" dxfId="13" priority="13" stopIfTrue="1">
      <formula>AND(COUNTIF(Fériés,$A41),$A41&lt;&gt;"")</formula>
    </cfRule>
    <cfRule type="expression" dxfId="12" priority="14" stopIfTrue="1">
      <formula>WEEKDAY($A41,3)&gt;5</formula>
    </cfRule>
  </conditionalFormatting>
  <conditionalFormatting sqref="D37:L37">
    <cfRule type="expression" dxfId="11" priority="11" stopIfTrue="1">
      <formula>AND(COUNTIF(Fériés,$A37),$A37&lt;&gt;"")</formula>
    </cfRule>
    <cfRule type="expression" dxfId="10" priority="12" stopIfTrue="1">
      <formula>WEEKDAY($A37,3)&gt;5</formula>
    </cfRule>
  </conditionalFormatting>
  <conditionalFormatting sqref="D29:L29">
    <cfRule type="expression" dxfId="9" priority="9" stopIfTrue="1">
      <formula>AND(COUNTIF(Fériés,$A29),$A29&lt;&gt;"")</formula>
    </cfRule>
    <cfRule type="expression" dxfId="8" priority="10" stopIfTrue="1">
      <formula>WEEKDAY($A29,3)&gt;5</formula>
    </cfRule>
  </conditionalFormatting>
  <conditionalFormatting sqref="D21:L21">
    <cfRule type="expression" dxfId="7" priority="7" stopIfTrue="1">
      <formula>AND(COUNTIF(Fériés,$A21),$A21&lt;&gt;"")</formula>
    </cfRule>
    <cfRule type="expression" dxfId="6" priority="8" stopIfTrue="1">
      <formula>WEEKDAY($A21,3)&gt;5</formula>
    </cfRule>
  </conditionalFormatting>
  <conditionalFormatting sqref="D13:L13">
    <cfRule type="expression" dxfId="5" priority="5" stopIfTrue="1">
      <formula>AND(COUNTIF(Fériés,$A13),$A13&lt;&gt;"")</formula>
    </cfRule>
    <cfRule type="expression" dxfId="4" priority="6" stopIfTrue="1">
      <formula>WEEKDAY($A13,3)&gt;5</formula>
    </cfRule>
  </conditionalFormatting>
  <conditionalFormatting sqref="D5:L5">
    <cfRule type="expression" dxfId="3" priority="3" stopIfTrue="1">
      <formula>AND(COUNTIF(Fériés,$A5),$A5&lt;&gt;"")</formula>
    </cfRule>
    <cfRule type="expression" dxfId="2" priority="4" stopIfTrue="1">
      <formula>WEEKDAY($A5,3)&gt;5</formula>
    </cfRule>
  </conditionalFormatting>
  <conditionalFormatting sqref="B13:C14">
    <cfRule type="expression" dxfId="1" priority="1" stopIfTrue="1">
      <formula>AND(COUNTIF(Fériés,$A13),$A13&lt;&gt;"")</formula>
    </cfRule>
    <cfRule type="expression" dxfId="0" priority="2" stopIfTrue="1">
      <formula>WEEKDAY($A13,3)&gt;5</formula>
    </cfRule>
  </conditionalFormatting>
  <pageMargins left="0.7" right="0.7" top="0.75" bottom="0.75" header="0.3" footer="0.3"/>
  <pageSetup paperSize="9" orientation="portrait" horizontalDpi="300" r:id="rId1"/>
</worksheet>
</file>

<file path=xl/worksheets/sheet4.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LIEN EXCEL PRATIQUE</vt:lpstr>
      <vt:lpstr>Feuil2</vt:lpstr>
      <vt:lpstr>Feuil1</vt:lpstr>
      <vt:lpstr>Feuil3</vt:lpstr>
      <vt:lpstr>Feuil4</vt:lpstr>
      <vt:lpstr>_05h_13h</vt:lpstr>
      <vt:lpstr>LL</vt:lpstr>
      <vt:lpstr>mp</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dc:creator>
  <cp:lastModifiedBy>pepette</cp:lastModifiedBy>
  <dcterms:created xsi:type="dcterms:W3CDTF">2012-10-16T09:44:21Z</dcterms:created>
  <dcterms:modified xsi:type="dcterms:W3CDTF">2012-10-18T22:18:14Z</dcterms:modified>
</cp:coreProperties>
</file>