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-120" yWindow="-120" windowWidth="20730" windowHeight="11160" activeTab="2"/>
  </bookViews>
  <sheets>
    <sheet name="Feuil1" sheetId="2" r:id="rId1"/>
    <sheet name="Graph 1" sheetId="1" r:id="rId2"/>
    <sheet name="Graph 2" sheetId="3" r:id="rId3"/>
  </sheets>
  <definedNames>
    <definedName name="ColA">OFFSET('Graph 2'!$A$5,,,COUNT('Graph 2'!$A$1:$A$65536))</definedName>
    <definedName name="ColC">OFFSET(ColA,,2)</definedName>
    <definedName name="ColD">OFFSET(ColA,,3)</definedName>
    <definedName name="ColE">OFFSET(ColA,,4)</definedName>
    <definedName name="ColF">OFFSET(ColA,,5)</definedName>
    <definedName name="ColG">OFFSET(ColA,,6)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6" i="3"/>
  <c r="B7"/>
  <c r="B8"/>
  <c r="B5"/>
  <c r="C6"/>
  <c r="C7"/>
  <c r="F7" s="1"/>
  <c r="C8"/>
  <c r="H8" s="1"/>
  <c r="C5"/>
  <c r="F5" s="1"/>
  <c r="G8"/>
  <c r="E7"/>
  <c r="F6"/>
  <c r="E6"/>
  <c r="E5"/>
  <c r="H8" i="1"/>
  <c r="H7"/>
  <c r="H6"/>
  <c r="H5"/>
  <c r="D8"/>
  <c r="F8" s="1"/>
  <c r="D7"/>
  <c r="F7" s="1"/>
  <c r="D6"/>
  <c r="F6" s="1"/>
  <c r="D5"/>
  <c r="E5" s="1"/>
  <c r="D6" i="2"/>
  <c r="E6"/>
  <c r="F6"/>
  <c r="C6"/>
  <c r="G6" i="3" l="1"/>
  <c r="F8"/>
  <c r="E8"/>
  <c r="G7"/>
  <c r="H6"/>
  <c r="H7"/>
  <c r="H5"/>
  <c r="G5"/>
  <c r="J9" s="1" a="1"/>
  <c r="J9" s="1"/>
  <c r="F5" i="1"/>
  <c r="E7"/>
  <c r="E6"/>
  <c r="E8"/>
  <c r="G5" i="2"/>
  <c r="J10" i="3" l="1" a="1"/>
  <c r="J10" s="1"/>
  <c r="J6" a="1"/>
  <c r="J6" s="1"/>
  <c r="J5" a="1"/>
  <c r="J5" s="1"/>
  <c r="J7" a="1"/>
  <c r="J7" s="1"/>
  <c r="J8" a="1"/>
  <c r="J8" s="1"/>
  <c r="J11" a="1"/>
  <c r="J11" s="1"/>
  <c r="K11" s="1"/>
  <c r="K9"/>
  <c r="L9"/>
  <c r="J5" i="2"/>
  <c r="I5"/>
  <c r="H5"/>
  <c r="L11" i="3" l="1"/>
  <c r="L8"/>
  <c r="K8"/>
  <c r="L10"/>
  <c r="K10"/>
  <c r="L6"/>
  <c r="K6"/>
  <c r="L5"/>
  <c r="K5"/>
  <c r="L7"/>
  <c r="K7"/>
</calcChain>
</file>

<file path=xl/sharedStrings.xml><?xml version="1.0" encoding="utf-8"?>
<sst xmlns="http://schemas.openxmlformats.org/spreadsheetml/2006/main" count="34" uniqueCount="16">
  <si>
    <t/>
  </si>
  <si>
    <t>janv</t>
  </si>
  <si>
    <t>févr</t>
  </si>
  <si>
    <t>mars</t>
  </si>
  <si>
    <t>avr</t>
  </si>
  <si>
    <t>Graphique "CA MENSUEL" :</t>
  </si>
  <si>
    <t>CA MENSUEL</t>
  </si>
  <si>
    <t>Colorier  les zones d'écarts mensuels avec 2 couleurs</t>
  </si>
  <si>
    <t>VARIATION</t>
  </si>
  <si>
    <t>-</t>
  </si>
  <si>
    <t>Verte : si courbe 2019 &gt; courbe 2018</t>
  </si>
  <si>
    <t>Rouge : si courbe 2018 &gt; courbe 2019</t>
  </si>
  <si>
    <t>Graphique "VARIATION CA MENSUEL" :</t>
  </si>
  <si>
    <t>Colorier  les zones d'écarts mesuels avec 2 couleurs</t>
  </si>
  <si>
    <t>Verte : si courbe &gt; 0%</t>
  </si>
  <si>
    <t>Rouge : si courbe &lt; 0%</t>
  </si>
</sst>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000"/>
    <numFmt numFmtId="167" formatCode="0.0"/>
  </numFmts>
  <fonts count="1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color indexed="57"/>
      <name val="Arial"/>
      <family val="2"/>
    </font>
    <font>
      <b/>
      <sz val="8"/>
      <color indexed="10"/>
      <name val="Arial"/>
      <family val="2"/>
    </font>
    <font>
      <b/>
      <sz val="8"/>
      <color indexed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51">
    <xf numFmtId="0" fontId="0" fillId="0" borderId="0" xfId="0"/>
    <xf numFmtId="0" fontId="1" fillId="0" borderId="0" xfId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1" fillId="4" borderId="0" xfId="1" applyFill="1" applyAlignment="1">
      <alignment horizontal="center" vertical="center"/>
    </xf>
    <xf numFmtId="0" fontId="1" fillId="0" borderId="0" xfId="1" applyBorder="1"/>
    <xf numFmtId="0" fontId="2" fillId="0" borderId="5" xfId="1" applyFont="1" applyBorder="1" applyAlignment="1">
      <alignment horizontal="center" vertical="top"/>
    </xf>
    <xf numFmtId="0" fontId="2" fillId="0" borderId="6" xfId="1" applyFont="1" applyBorder="1" applyAlignment="1">
      <alignment horizontal="center" vertical="top" wrapText="1"/>
    </xf>
    <xf numFmtId="0" fontId="2" fillId="0" borderId="7" xfId="1" applyFont="1" applyFill="1" applyBorder="1" applyAlignment="1">
      <alignment horizontal="center" vertical="top" wrapText="1"/>
    </xf>
    <xf numFmtId="0" fontId="2" fillId="0" borderId="8" xfId="1" applyFont="1" applyBorder="1" applyAlignment="1">
      <alignment horizontal="center" vertical="top"/>
    </xf>
    <xf numFmtId="0" fontId="2" fillId="0" borderId="9" xfId="1" applyFont="1" applyFill="1" applyBorder="1" applyAlignment="1">
      <alignment horizontal="center" vertical="top" wrapText="1"/>
    </xf>
    <xf numFmtId="0" fontId="1" fillId="0" borderId="0" xfId="1"/>
    <xf numFmtId="0" fontId="2" fillId="4" borderId="0" xfId="1" applyFont="1" applyFill="1"/>
    <xf numFmtId="0" fontId="1" fillId="4" borderId="0" xfId="1" applyFill="1"/>
    <xf numFmtId="0" fontId="3" fillId="5" borderId="10" xfId="1" applyFont="1" applyFill="1" applyBorder="1" applyAlignment="1">
      <alignment horizontal="left" vertical="center"/>
    </xf>
    <xf numFmtId="164" fontId="4" fillId="0" borderId="10" xfId="1" applyNumberFormat="1" applyFont="1" applyFill="1" applyBorder="1"/>
    <xf numFmtId="164" fontId="4" fillId="0" borderId="11" xfId="1" applyNumberFormat="1" applyFont="1" applyFill="1" applyBorder="1"/>
    <xf numFmtId="0" fontId="1" fillId="0" borderId="0" xfId="1" applyAlignment="1">
      <alignment horizontal="right" vertical="center"/>
    </xf>
    <xf numFmtId="0" fontId="4" fillId="4" borderId="0" xfId="1" applyFont="1" applyFill="1" applyAlignment="1">
      <alignment horizontal="left" vertical="center"/>
    </xf>
    <xf numFmtId="0" fontId="1" fillId="4" borderId="0" xfId="1" applyFill="1" applyAlignment="1">
      <alignment horizontal="right" vertical="center"/>
    </xf>
    <xf numFmtId="0" fontId="2" fillId="4" borderId="10" xfId="1" applyFont="1" applyFill="1" applyBorder="1" applyAlignment="1">
      <alignment horizontal="left"/>
    </xf>
    <xf numFmtId="9" fontId="4" fillId="0" borderId="10" xfId="2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0" xfId="2" applyFont="1" applyBorder="1"/>
    <xf numFmtId="9" fontId="4" fillId="0" borderId="11" xfId="2" applyFont="1" applyBorder="1"/>
    <xf numFmtId="0" fontId="4" fillId="4" borderId="0" xfId="1" applyFont="1" applyFill="1"/>
    <xf numFmtId="164" fontId="1" fillId="0" borderId="0" xfId="1" applyNumberFormat="1"/>
    <xf numFmtId="0" fontId="2" fillId="0" borderId="10" xfId="1" applyFont="1" applyBorder="1" applyAlignment="1">
      <alignment horizontal="center" vertical="top"/>
    </xf>
    <xf numFmtId="164" fontId="1" fillId="0" borderId="10" xfId="1" applyNumberFormat="1" applyBorder="1"/>
    <xf numFmtId="0" fontId="0" fillId="0" borderId="10" xfId="0" applyBorder="1"/>
    <xf numFmtId="0" fontId="2" fillId="0" borderId="10" xfId="1" applyFont="1" applyBorder="1" applyAlignment="1">
      <alignment horizontal="center" vertical="top" wrapText="1"/>
    </xf>
    <xf numFmtId="0" fontId="2" fillId="0" borderId="10" xfId="1" applyFont="1" applyFill="1" applyBorder="1" applyAlignment="1">
      <alignment horizontal="center" vertical="top" wrapText="1"/>
    </xf>
    <xf numFmtId="0" fontId="3" fillId="5" borderId="12" xfId="1" applyFont="1" applyFill="1" applyBorder="1" applyAlignment="1">
      <alignment horizontal="center" vertical="center"/>
    </xf>
    <xf numFmtId="0" fontId="3" fillId="5" borderId="1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9" fontId="4" fillId="0" borderId="10" xfId="2" applyFont="1" applyBorder="1" applyAlignment="1">
      <alignment horizontal="center" vertical="center"/>
    </xf>
    <xf numFmtId="9" fontId="0" fillId="0" borderId="0" xfId="3" applyFont="1" applyAlignment="1">
      <alignment horizontal="center" vertical="center"/>
    </xf>
    <xf numFmtId="165" fontId="7" fillId="0" borderId="0" xfId="0" applyNumberFormat="1" applyFont="1" applyAlignment="1">
      <alignment horizontal="center"/>
    </xf>
    <xf numFmtId="165" fontId="8" fillId="0" borderId="0" xfId="0" applyNumberFormat="1" applyFont="1" applyAlignment="1">
      <alignment horizontal="center"/>
    </xf>
    <xf numFmtId="1" fontId="6" fillId="0" borderId="10" xfId="0" applyNumberFormat="1" applyFont="1" applyBorder="1" applyAlignment="1">
      <alignment horizontal="center"/>
    </xf>
    <xf numFmtId="9" fontId="7" fillId="0" borderId="10" xfId="3" applyFont="1" applyBorder="1" applyAlignment="1">
      <alignment horizontal="center"/>
    </xf>
    <xf numFmtId="9" fontId="8" fillId="0" borderId="10" xfId="3" applyFont="1" applyBorder="1" applyAlignment="1">
      <alignment horizontal="center"/>
    </xf>
    <xf numFmtId="165" fontId="9" fillId="0" borderId="10" xfId="0" quotePrefix="1" applyNumberFormat="1" applyFont="1" applyBorder="1" applyAlignment="1">
      <alignment horizontal="center"/>
    </xf>
    <xf numFmtId="0" fontId="0" fillId="0" borderId="0" xfId="0" quotePrefix="1"/>
    <xf numFmtId="167" fontId="9" fillId="0" borderId="0" xfId="0" applyNumberFormat="1" applyFont="1" applyAlignment="1">
      <alignment horizontal="center"/>
    </xf>
    <xf numFmtId="167" fontId="9" fillId="0" borderId="0" xfId="0" applyNumberFormat="1" applyFont="1" applyAlignment="1">
      <alignment horizontal="center" vertical="center"/>
    </xf>
    <xf numFmtId="9" fontId="7" fillId="0" borderId="0" xfId="3" applyFont="1" applyAlignment="1">
      <alignment horizontal="center" vertical="center"/>
    </xf>
    <xf numFmtId="9" fontId="8" fillId="0" borderId="0" xfId="3" applyFont="1" applyAlignment="1">
      <alignment horizontal="center" vertical="center"/>
    </xf>
  </cellXfs>
  <cellStyles count="4">
    <cellStyle name="Normal" xfId="0" builtinId="0"/>
    <cellStyle name="Normal 2" xfId="1"/>
    <cellStyle name="Pourcentage" xfId="3" builtinId="5"/>
    <cellStyle name="Pourcentage 2" xfId="2"/>
  </cellStyles>
  <dxfs count="2">
    <dxf>
      <font>
        <color theme="1"/>
      </font>
      <fill>
        <patternFill>
          <bgColor rgb="FFFFFF89"/>
        </patternFill>
      </fill>
    </dxf>
    <dxf>
      <font>
        <color theme="1"/>
      </font>
      <fill>
        <patternFill>
          <bgColor rgb="FFFFFF8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200" b="1"/>
              <a:t>CA</a:t>
            </a:r>
            <a:r>
              <a:rPr lang="fr-FR" sz="1200" b="1" baseline="0"/>
              <a:t> MENSUEL</a:t>
            </a:r>
            <a:br>
              <a:rPr lang="fr-FR" sz="1200" b="1" baseline="0"/>
            </a:br>
            <a:r>
              <a:rPr lang="fr-FR" sz="1200" b="0"/>
              <a:t>jan à avr 2018 VS 2019</a:t>
            </a:r>
          </a:p>
        </c:rich>
      </c:tx>
      <c:layout>
        <c:manualLayout>
          <c:xMode val="edge"/>
          <c:yMode val="edge"/>
          <c:x val="0.33745718467259556"/>
          <c:y val="3.9085487764176752E-2"/>
        </c:manualLayout>
      </c:layout>
      <c:spPr>
        <a:noFill/>
        <a:ln>
          <a:noFill/>
        </a:ln>
        <a:effectLst/>
      </c:spPr>
    </c:title>
    <c:plotArea>
      <c:layout/>
      <c:lineChart>
        <c:grouping val="standard"/>
        <c:ser>
          <c:idx val="0"/>
          <c:order val="0"/>
          <c:tx>
            <c:v>2018</c:v>
          </c:tx>
          <c:spPr>
            <a:ln w="28575" cap="rnd">
              <a:solidFill>
                <a:schemeClr val="accent5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"/>
              <c:layout>
                <c:manualLayout>
                  <c:x val="-7.201542896420704E-2"/>
                  <c:y val="-5.598166238876004E-2"/>
                </c:manualLayout>
              </c:layout>
              <c:dLblPos val="r"/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869-454D-AC6D-B9578B58A26B}"/>
                </c:ext>
              </c:extLst>
            </c:dLbl>
            <c:dLbl>
              <c:idx val="2"/>
              <c:layout>
                <c:manualLayout>
                  <c:x val="-5.4482866145867524E-2"/>
                  <c:y val="4.2487137204677228E-2"/>
                </c:manualLayout>
              </c:layout>
              <c:dLblPos val="r"/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869-454D-AC6D-B9578B58A26B}"/>
                </c:ext>
              </c:extLst>
            </c:dLbl>
            <c:dLbl>
              <c:idx val="3"/>
              <c:layout>
                <c:manualLayout>
                  <c:x val="-5.2739843065171967E-2"/>
                  <c:y val="-4.2554098807836775E-2"/>
                </c:manualLayout>
              </c:layout>
              <c:dLblPos val="r"/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869-454D-AC6D-B9578B58A26B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800" b="1" i="0" u="none" strike="noStrike" kern="1200" baseline="0">
                      <a:solidFill>
                        <a:schemeClr val="accent1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700" b="1" i="0" u="none" strike="noStrike" kern="1200" baseline="0">
                      <a:solidFill>
                        <a:schemeClr val="accent1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accen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Feuil1!$G$3:$J$3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Feuil1!$C$4:$F$4</c:f>
              <c:numCache>
                <c:formatCode>#,##0\ "€"</c:formatCode>
                <c:ptCount val="4"/>
                <c:pt idx="0">
                  <c:v>1368677.2200000002</c:v>
                </c:pt>
                <c:pt idx="1">
                  <c:v>903974.6</c:v>
                </c:pt>
                <c:pt idx="2">
                  <c:v>1247820.0999999992</c:v>
                </c:pt>
                <c:pt idx="3">
                  <c:v>1603788.6000000003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A869-454D-AC6D-B9578B58A26B}"/>
            </c:ext>
          </c:extLst>
        </c:ser>
        <c:ser>
          <c:idx val="1"/>
          <c:order val="1"/>
          <c:tx>
            <c:v>2019</c:v>
          </c:tx>
          <c:spPr>
            <a:ln w="28575" cap="rnd">
              <a:solidFill>
                <a:srgbClr val="FB939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1"/>
              <c:layout>
                <c:manualLayout>
                  <c:x val="-8.1210829043755609E-2"/>
                  <c:y val="6.0457516915734311E-2"/>
                </c:manualLayout>
              </c:layout>
              <c:dLblPos val="r"/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A869-454D-AC6D-B9578B58A26B}"/>
                </c:ext>
              </c:extLst>
            </c:dLbl>
            <c:dLbl>
              <c:idx val="3"/>
              <c:layout>
                <c:manualLayout>
                  <c:x val="-5.5804976425021538E-2"/>
                  <c:y val="3.3602389753887914E-2"/>
                </c:manualLayout>
              </c:layout>
              <c:dLblPos val="r"/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A869-454D-AC6D-B9578B58A26B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700" b="1" i="0" u="none" strike="noStrike" kern="1200" baseline="0">
                      <a:solidFill>
                        <a:schemeClr val="accent2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accent2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Feuil1!$G$3:$J$3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Feuil1!$G$4:$J$4</c:f>
              <c:numCache>
                <c:formatCode>#,##0\ "€"</c:formatCode>
                <c:ptCount val="4"/>
                <c:pt idx="0">
                  <c:v>1695331.8599999999</c:v>
                </c:pt>
                <c:pt idx="1">
                  <c:v>478173.15000000008</c:v>
                </c:pt>
                <c:pt idx="2">
                  <c:v>1611260.74</c:v>
                </c:pt>
                <c:pt idx="3">
                  <c:v>1323787.92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A869-454D-AC6D-B9578B58A26B}"/>
            </c:ext>
          </c:extLst>
        </c:ser>
        <c:dLbls/>
        <c:hiLowLines>
          <c:spPr>
            <a:ln w="9525" cap="flat" cmpd="sng" algn="ctr">
              <a:solidFill>
                <a:schemeClr val="tx1">
                  <a:lumMod val="50000"/>
                  <a:lumOff val="50000"/>
                </a:schemeClr>
              </a:solidFill>
              <a:round/>
            </a:ln>
            <a:effectLst/>
          </c:spPr>
        </c:hiLowLines>
        <c:marker val="1"/>
        <c:axId val="73827840"/>
        <c:axId val="73828992"/>
      </c:lineChart>
      <c:catAx>
        <c:axId val="73827840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828992"/>
        <c:crosses val="autoZero"/>
        <c:auto val="1"/>
        <c:lblAlgn val="ctr"/>
        <c:lblOffset val="100"/>
      </c:catAx>
      <c:valAx>
        <c:axId val="7382899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\ &quot;€&quot;" sourceLinked="1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8278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r"/>
      <c:layout>
        <c:manualLayout>
          <c:xMode val="edge"/>
          <c:yMode val="edge"/>
          <c:x val="0.80458431332447089"/>
          <c:y val="3.1024953744626788E-2"/>
          <c:w val="0.1788633713177836"/>
          <c:h val="0.13871770557909086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200" b="1"/>
              <a:t>VARIATION</a:t>
            </a:r>
            <a:r>
              <a:rPr lang="fr-FR" sz="1200" b="1" baseline="0"/>
              <a:t> CA MENSUEL</a:t>
            </a:r>
            <a:endParaRPr lang="fr-FR" sz="1200" b="1"/>
          </a:p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200" b="0" i="0" u="none" strike="noStrike" baseline="0">
                <a:effectLst/>
              </a:rPr>
              <a:t>jan à avr 2018 VS 2019</a:t>
            </a:r>
            <a:endParaRPr lang="fr-FR" sz="1200" b="0"/>
          </a:p>
        </c:rich>
      </c:tx>
      <c:layout>
        <c:manualLayout>
          <c:xMode val="edge"/>
          <c:yMode val="edge"/>
          <c:x val="0.31786252879759236"/>
          <c:y val="3.871201285639847E-2"/>
        </c:manualLayout>
      </c:layout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0.13094250749218694"/>
          <c:y val="0.22133523002446986"/>
          <c:w val="0.83971763920707954"/>
          <c:h val="0.64019936467445748"/>
        </c:manualLayout>
      </c:layout>
      <c:lineChart>
        <c:grouping val="standard"/>
        <c:ser>
          <c:idx val="0"/>
          <c:order val="0"/>
          <c:tx>
            <c:v>variation</c:v>
          </c:tx>
          <c:cat>
            <c:strRef>
              <c:f>Feuil1!$G$3:$J$3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Feuil1!$G$5:$J$5</c:f>
              <c:numCache>
                <c:formatCode>0%</c:formatCode>
                <c:ptCount val="4"/>
                <c:pt idx="0">
                  <c:v>0.23866448219252134</c:v>
                </c:pt>
                <c:pt idx="1">
                  <c:v>-0.47103253786113009</c:v>
                </c:pt>
                <c:pt idx="2">
                  <c:v>0.29126044691859115</c:v>
                </c:pt>
                <c:pt idx="3">
                  <c:v>-0.17458702474877322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5F7-41A4-8022-FD47F2C246F1}"/>
            </c:ext>
          </c:extLst>
        </c:ser>
        <c:dLbls/>
        <c:hiLowLines>
          <c:spPr>
            <a:ln w="9525" cap="flat" cmpd="sng" algn="ctr">
              <a:solidFill>
                <a:schemeClr val="tx1">
                  <a:lumMod val="50000"/>
                  <a:lumOff val="50000"/>
                </a:schemeClr>
              </a:solidFill>
              <a:round/>
            </a:ln>
            <a:effectLst/>
          </c:spPr>
        </c:hiLowLines>
        <c:marker val="1"/>
        <c:axId val="73853952"/>
        <c:axId val="77804288"/>
      </c:lineChart>
      <c:catAx>
        <c:axId val="73853952"/>
        <c:scaling>
          <c:orientation val="minMax"/>
        </c:scaling>
        <c:axPos val="b"/>
        <c:numFmt formatCode="General" sourceLinked="1"/>
        <c:maj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7804288"/>
        <c:crosses val="autoZero"/>
        <c:auto val="1"/>
        <c:lblAlgn val="ctr"/>
        <c:lblOffset val="100"/>
      </c:catAx>
      <c:valAx>
        <c:axId val="7780428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8539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areaChart>
        <c:grouping val="stacked"/>
        <c:ser>
          <c:idx val="0"/>
          <c:order val="0"/>
          <c:spPr>
            <a:noFill/>
            <a:ln>
              <a:noFill/>
            </a:ln>
          </c:spPr>
          <c:cat>
            <c:strRef>
              <c:f>'Graph 1'!$A$5:$A$8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'Graph 1'!$B$5:$B$8</c:f>
              <c:numCache>
                <c:formatCode>#,##0\ "€"</c:formatCode>
                <c:ptCount val="4"/>
                <c:pt idx="0">
                  <c:v>1368677.2200000002</c:v>
                </c:pt>
                <c:pt idx="1">
                  <c:v>903974.6</c:v>
                </c:pt>
                <c:pt idx="2">
                  <c:v>1247820.0999999992</c:v>
                </c:pt>
                <c:pt idx="3">
                  <c:v>1603788.6000000003</c:v>
                </c:pt>
              </c:numCache>
            </c:numRef>
          </c:val>
        </c:ser>
        <c:ser>
          <c:idx val="2"/>
          <c:order val="2"/>
          <c:spPr>
            <a:solidFill>
              <a:srgbClr val="00B050"/>
            </a:solidFill>
          </c:spPr>
          <c:cat>
            <c:strRef>
              <c:f>'Graph 1'!$A$5:$A$8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'Graph 1'!$E$5:$E$8</c:f>
              <c:numCache>
                <c:formatCode>General</c:formatCode>
                <c:ptCount val="4"/>
                <c:pt idx="0">
                  <c:v>326654.63999999966</c:v>
                </c:pt>
                <c:pt idx="1">
                  <c:v>#N/A</c:v>
                </c:pt>
                <c:pt idx="2">
                  <c:v>363440.64000000083</c:v>
                </c:pt>
                <c:pt idx="3">
                  <c:v>#N/A</c:v>
                </c:pt>
              </c:numCache>
            </c:numRef>
          </c:val>
        </c:ser>
        <c:ser>
          <c:idx val="3"/>
          <c:order val="3"/>
          <c:spPr>
            <a:solidFill>
              <a:srgbClr val="FF0000"/>
            </a:solidFill>
          </c:spPr>
          <c:cat>
            <c:strRef>
              <c:f>'Graph 1'!$A$5:$A$8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'Graph 1'!$F$5:$F$8</c:f>
              <c:numCache>
                <c:formatCode>General</c:formatCode>
                <c:ptCount val="4"/>
                <c:pt idx="0">
                  <c:v>#N/A</c:v>
                </c:pt>
                <c:pt idx="1">
                  <c:v>-425801.4499999999</c:v>
                </c:pt>
                <c:pt idx="2">
                  <c:v>#N/A</c:v>
                </c:pt>
                <c:pt idx="3">
                  <c:v>-280000.6800000004</c:v>
                </c:pt>
              </c:numCache>
            </c:numRef>
          </c:val>
        </c:ser>
        <c:axId val="98213248"/>
        <c:axId val="98400896"/>
      </c:areaChart>
      <c:lineChart>
        <c:grouping val="standard"/>
        <c:ser>
          <c:idx val="1"/>
          <c:order val="1"/>
          <c:spPr>
            <a:ln w="254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'Graph 1'!$A$5:$A$8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'Graph 1'!$C$5:$C$8</c:f>
              <c:numCache>
                <c:formatCode>#,##0\ "€"</c:formatCode>
                <c:ptCount val="4"/>
                <c:pt idx="0">
                  <c:v>1695331.8599999999</c:v>
                </c:pt>
                <c:pt idx="1">
                  <c:v>478173.15000000008</c:v>
                </c:pt>
                <c:pt idx="2">
                  <c:v>1611260.74</c:v>
                </c:pt>
                <c:pt idx="3">
                  <c:v>1323787.92</c:v>
                </c:pt>
              </c:numCache>
            </c:numRef>
          </c:val>
        </c:ser>
        <c:marker val="1"/>
        <c:axId val="98213248"/>
        <c:axId val="98400896"/>
      </c:lineChart>
      <c:catAx>
        <c:axId val="98213248"/>
        <c:scaling>
          <c:orientation val="minMax"/>
        </c:scaling>
        <c:axPos val="b"/>
        <c:tickLblPos val="nextTo"/>
        <c:crossAx val="98400896"/>
        <c:crosses val="autoZero"/>
        <c:auto val="1"/>
        <c:lblAlgn val="ctr"/>
        <c:lblOffset val="100"/>
      </c:catAx>
      <c:valAx>
        <c:axId val="98400896"/>
        <c:scaling>
          <c:orientation val="minMax"/>
        </c:scaling>
        <c:axPos val="l"/>
        <c:majorGridlines/>
        <c:numFmt formatCode="#,##0\ &quot;€&quot;" sourceLinked="1"/>
        <c:tickLblPos val="nextTo"/>
        <c:crossAx val="98213248"/>
        <c:crosses val="autoZero"/>
        <c:crossBetween val="midCat"/>
      </c:valAx>
    </c:plotArea>
    <c:plotVisOnly val="1"/>
    <c:dispBlanksAs val="zero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1031548780680423"/>
          <c:y val="5.6935998384817284E-2"/>
          <c:w val="0.86891452337143316"/>
          <c:h val="0.81433313143549368"/>
        </c:manualLayout>
      </c:layout>
      <c:lineChart>
        <c:grouping val="standard"/>
        <c:ser>
          <c:idx val="1"/>
          <c:order val="0"/>
          <c:spPr>
            <a:ln w="25400">
              <a:solidFill>
                <a:srgbClr val="00B050"/>
              </a:solidFill>
            </a:ln>
          </c:spPr>
          <c:marker>
            <c:symbol val="none"/>
          </c:marker>
          <c:dLbls>
            <c:numFmt formatCode="00%;;" sourceLinked="0"/>
            <c:dLblPos val="t"/>
            <c:showVal val="1"/>
          </c:dLbls>
          <c:val>
            <c:numRef>
              <c:f>'Graph 2'!$K$5:$K$11</c:f>
              <c:numCache>
                <c:formatCode>0%</c:formatCode>
                <c:ptCount val="7"/>
                <c:pt idx="0">
                  <c:v>#N/A</c:v>
                </c:pt>
                <c:pt idx="1">
                  <c:v>0</c:v>
                </c:pt>
                <c:pt idx="2">
                  <c:v>0.29126044691859115</c:v>
                </c:pt>
                <c:pt idx="3">
                  <c:v>0</c:v>
                </c:pt>
                <c:pt idx="4">
                  <c:v>#N/A</c:v>
                </c:pt>
                <c:pt idx="5">
                  <c:v>0</c:v>
                </c:pt>
                <c:pt idx="6">
                  <c:v>0.23866448219252134</c:v>
                </c:pt>
              </c:numCache>
            </c:numRef>
          </c:val>
        </c:ser>
        <c:ser>
          <c:idx val="2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dLbls>
            <c:numFmt formatCode=";00%;" sourceLinked="0"/>
            <c:dLblPos val="b"/>
            <c:showVal val="1"/>
          </c:dLbls>
          <c:val>
            <c:numRef>
              <c:f>'Graph 2'!$L$5:$L$11</c:f>
              <c:numCache>
                <c:formatCode>0%</c:formatCode>
                <c:ptCount val="7"/>
                <c:pt idx="0">
                  <c:v>-0.17458702474877322</c:v>
                </c:pt>
                <c:pt idx="1">
                  <c:v>0</c:v>
                </c:pt>
                <c:pt idx="2">
                  <c:v>#N/A</c:v>
                </c:pt>
                <c:pt idx="3">
                  <c:v>0</c:v>
                </c:pt>
                <c:pt idx="4">
                  <c:v>-0.47103253786113009</c:v>
                </c:pt>
                <c:pt idx="5">
                  <c:v>0</c:v>
                </c:pt>
                <c:pt idx="6">
                  <c:v>#N/A</c:v>
                </c:pt>
              </c:numCache>
            </c:numRef>
          </c:val>
        </c:ser>
        <c:ser>
          <c:idx val="0"/>
          <c:order val="2"/>
          <c:tx>
            <c:strRef>
              <c:f>'Graph 2'!$M$5:$M$11</c:f>
              <c:strCache>
                <c:ptCount val="1"/>
                <c:pt idx="0">
                  <c:v>0% 0% 0% 0% 0% 0% 0%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val>
            <c:numRef>
              <c:f>'Graph 2'!$M$5:$M$11</c:f>
              <c:numCache>
                <c:formatCode>0%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marker val="1"/>
        <c:axId val="185132160"/>
        <c:axId val="185134464"/>
      </c:lineChart>
      <c:scatterChart>
        <c:scatterStyle val="lineMarker"/>
        <c:ser>
          <c:idx val="3"/>
          <c:order val="3"/>
          <c:spPr>
            <a:ln>
              <a:noFill/>
            </a:ln>
          </c:spPr>
          <c:marker>
            <c:symbol val="none"/>
          </c:marker>
          <c:dLbls>
            <c:dLblPos val="b"/>
            <c:showCatName val="1"/>
          </c:dLbls>
          <c:xVal>
            <c:strRef>
              <c:f>'Graph 2'!$B$5:$B$8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xVal>
          <c:yVal>
            <c:numRef>
              <c:f>'Graph 2'!$A$5:$A$8</c:f>
              <c:numCache>
                <c:formatCode>0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yVal>
        </c:ser>
        <c:axId val="274832768"/>
        <c:axId val="277580032"/>
      </c:scatterChart>
      <c:catAx>
        <c:axId val="185132160"/>
        <c:scaling>
          <c:orientation val="minMax"/>
        </c:scaling>
        <c:axPos val="b"/>
        <c:majorTickMark val="none"/>
        <c:tickLblPos val="none"/>
        <c:spPr>
          <a:ln w="25400">
            <a:solidFill>
              <a:schemeClr val="tx1"/>
            </a:solidFill>
          </a:ln>
        </c:spPr>
        <c:crossAx val="185134464"/>
        <c:crosses val="autoZero"/>
        <c:auto val="1"/>
        <c:lblAlgn val="ctr"/>
        <c:lblOffset val="100"/>
      </c:catAx>
      <c:valAx>
        <c:axId val="185134464"/>
        <c:scaling>
          <c:orientation val="minMax"/>
        </c:scaling>
        <c:axPos val="l"/>
        <c:majorGridlines/>
        <c:numFmt formatCode="0%" sourceLinked="1"/>
        <c:tickLblPos val="nextTo"/>
        <c:crossAx val="185132160"/>
        <c:crosses val="autoZero"/>
        <c:crossBetween val="between"/>
      </c:valAx>
      <c:valAx>
        <c:axId val="277580032"/>
        <c:scaling>
          <c:orientation val="minMax"/>
          <c:max val="1000"/>
        </c:scaling>
        <c:axPos val="r"/>
        <c:numFmt formatCode="0" sourceLinked="1"/>
        <c:majorTickMark val="none"/>
        <c:tickLblPos val="none"/>
        <c:crossAx val="274832768"/>
        <c:crosses val="max"/>
        <c:crossBetween val="midCat"/>
      </c:valAx>
      <c:valAx>
        <c:axId val="274832768"/>
        <c:scaling>
          <c:orientation val="minMax"/>
          <c:max val="4.5"/>
          <c:min val="0.5"/>
        </c:scaling>
        <c:axPos val="t"/>
        <c:majorTickMark val="none"/>
        <c:tickLblPos val="none"/>
        <c:crossAx val="277580032"/>
        <c:crosses val="max"/>
        <c:crossBetween val="midCat"/>
      </c:valAx>
    </c:plotArea>
    <c:plotVisOnly val="1"/>
    <c:dispBlanksAs val="gap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866774</xdr:colOff>
      <xdr:row>9</xdr:row>
      <xdr:rowOff>101065</xdr:rowOff>
    </xdr:from>
    <xdr:to>
      <xdr:col>7</xdr:col>
      <xdr:colOff>342900</xdr:colOff>
      <xdr:row>27</xdr:row>
      <xdr:rowOff>23862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FDFBEBB7-03CD-4C9D-AC51-0A45CDE4D1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676275</xdr:colOff>
      <xdr:row>10</xdr:row>
      <xdr:rowOff>152400</xdr:rowOff>
    </xdr:from>
    <xdr:to>
      <xdr:col>14</xdr:col>
      <xdr:colOff>0</xdr:colOff>
      <xdr:row>28</xdr:row>
      <xdr:rowOff>66536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3006A5BD-7EE7-4682-82D3-43024F472B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8</xdr:row>
      <xdr:rowOff>123825</xdr:rowOff>
    </xdr:from>
    <xdr:to>
      <xdr:col>8</xdr:col>
      <xdr:colOff>19050</xdr:colOff>
      <xdr:row>27</xdr:row>
      <xdr:rowOff>85725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8</xdr:row>
      <xdr:rowOff>180975</xdr:rowOff>
    </xdr:from>
    <xdr:to>
      <xdr:col>8</xdr:col>
      <xdr:colOff>219075</xdr:colOff>
      <xdr:row>21</xdr:row>
      <xdr:rowOff>180975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P13"/>
  <sheetViews>
    <sheetView topLeftCell="B1" workbookViewId="0">
      <selection activeCell="K10" sqref="K10"/>
    </sheetView>
  </sheetViews>
  <sheetFormatPr baseColWidth="10" defaultRowHeight="12.75"/>
  <cols>
    <col min="1" max="1" width="2" style="14" customWidth="1"/>
    <col min="2" max="2" width="13.42578125" style="14" bestFit="1" customWidth="1"/>
    <col min="3" max="3" width="10.7109375" style="14" bestFit="1" customWidth="1"/>
    <col min="4" max="4" width="11.85546875" style="14" bestFit="1" customWidth="1"/>
    <col min="5" max="5" width="10.7109375" style="14" bestFit="1" customWidth="1"/>
    <col min="6" max="6" width="11.85546875" style="14" bestFit="1" customWidth="1"/>
    <col min="7" max="16384" width="11.42578125" style="14"/>
  </cols>
  <sheetData>
    <row r="2" spans="2:16" s="1" customFormat="1" ht="18" customHeight="1">
      <c r="C2" s="2">
        <v>2018</v>
      </c>
      <c r="D2" s="3"/>
      <c r="E2" s="3"/>
      <c r="F2" s="3"/>
      <c r="G2" s="4">
        <v>2019</v>
      </c>
      <c r="H2" s="5"/>
      <c r="I2" s="5"/>
      <c r="J2" s="6"/>
      <c r="M2" s="7"/>
      <c r="N2" s="7"/>
      <c r="O2" s="7"/>
      <c r="P2" s="7"/>
    </row>
    <row r="3" spans="2:16">
      <c r="B3" s="8" t="s">
        <v>0</v>
      </c>
      <c r="C3" s="9" t="s">
        <v>1</v>
      </c>
      <c r="D3" s="9" t="s">
        <v>2</v>
      </c>
      <c r="E3" s="10" t="s">
        <v>3</v>
      </c>
      <c r="F3" s="11" t="s">
        <v>4</v>
      </c>
      <c r="G3" s="12" t="s">
        <v>1</v>
      </c>
      <c r="H3" s="9" t="s">
        <v>2</v>
      </c>
      <c r="I3" s="10" t="s">
        <v>3</v>
      </c>
      <c r="J3" s="13" t="s">
        <v>4</v>
      </c>
      <c r="M3" s="15" t="s">
        <v>5</v>
      </c>
      <c r="N3" s="16"/>
      <c r="O3" s="16"/>
      <c r="P3" s="16"/>
    </row>
    <row r="4" spans="2:16" s="20" customFormat="1" ht="21.75" customHeight="1">
      <c r="B4" s="17" t="s">
        <v>6</v>
      </c>
      <c r="C4" s="18">
        <v>1368677.2200000002</v>
      </c>
      <c r="D4" s="18">
        <v>903974.6</v>
      </c>
      <c r="E4" s="18">
        <v>1247820.0999999992</v>
      </c>
      <c r="F4" s="18">
        <v>1603788.6000000003</v>
      </c>
      <c r="G4" s="19">
        <v>1695331.8599999999</v>
      </c>
      <c r="H4" s="18">
        <v>478173.15000000008</v>
      </c>
      <c r="I4" s="18">
        <v>1611260.74</v>
      </c>
      <c r="J4" s="18">
        <v>1323787.92</v>
      </c>
      <c r="M4" s="21" t="s">
        <v>7</v>
      </c>
      <c r="N4" s="22"/>
      <c r="O4" s="22"/>
      <c r="P4" s="22"/>
    </row>
    <row r="5" spans="2:16" ht="21" customHeight="1">
      <c r="B5" s="23" t="s">
        <v>8</v>
      </c>
      <c r="C5" s="24" t="s">
        <v>9</v>
      </c>
      <c r="D5" s="24" t="s">
        <v>9</v>
      </c>
      <c r="E5" s="24" t="s">
        <v>9</v>
      </c>
      <c r="F5" s="25" t="s">
        <v>9</v>
      </c>
      <c r="G5" s="26">
        <f>(G4-C4)/C4</f>
        <v>0.23866448219252134</v>
      </c>
      <c r="H5" s="27">
        <f t="shared" ref="H5:J5" si="0">(H4-D4)/D4</f>
        <v>-0.47103253786113009</v>
      </c>
      <c r="I5" s="27">
        <f t="shared" si="0"/>
        <v>0.29126044691859115</v>
      </c>
      <c r="J5" s="27">
        <f t="shared" si="0"/>
        <v>-0.17458702474877322</v>
      </c>
      <c r="M5" s="28" t="s">
        <v>10</v>
      </c>
      <c r="N5" s="16"/>
      <c r="O5" s="16"/>
      <c r="P5" s="16"/>
    </row>
    <row r="6" spans="2:16">
      <c r="C6" s="29">
        <f>G4-C4</f>
        <v>326654.63999999966</v>
      </c>
      <c r="D6" s="29">
        <f t="shared" ref="D6:F6" si="1">H4-D4</f>
        <v>-425801.4499999999</v>
      </c>
      <c r="E6" s="29">
        <f t="shared" si="1"/>
        <v>363440.64000000083</v>
      </c>
      <c r="F6" s="29">
        <f t="shared" si="1"/>
        <v>-280000.6800000004</v>
      </c>
      <c r="M6" s="28" t="s">
        <v>11</v>
      </c>
      <c r="N6" s="16"/>
      <c r="O6" s="16"/>
      <c r="P6" s="16"/>
    </row>
    <row r="7" spans="2:16">
      <c r="M7" s="16"/>
      <c r="N7" s="16"/>
      <c r="O7" s="16"/>
      <c r="P7" s="16"/>
    </row>
    <row r="8" spans="2:16">
      <c r="M8" s="16"/>
      <c r="N8" s="16"/>
      <c r="O8" s="16"/>
      <c r="P8" s="16"/>
    </row>
    <row r="9" spans="2:16">
      <c r="M9" s="15" t="s">
        <v>12</v>
      </c>
      <c r="N9" s="16"/>
      <c r="O9" s="16"/>
      <c r="P9" s="16"/>
    </row>
    <row r="10" spans="2:16">
      <c r="M10" s="21" t="s">
        <v>13</v>
      </c>
      <c r="N10" s="22"/>
      <c r="O10" s="22"/>
      <c r="P10" s="22"/>
    </row>
    <row r="11" spans="2:16">
      <c r="M11" s="28" t="s">
        <v>14</v>
      </c>
      <c r="N11" s="16"/>
      <c r="O11" s="16"/>
      <c r="P11" s="16"/>
    </row>
    <row r="12" spans="2:16">
      <c r="M12" s="28" t="s">
        <v>15</v>
      </c>
      <c r="N12" s="16"/>
      <c r="O12" s="16"/>
      <c r="P12" s="16"/>
    </row>
    <row r="13" spans="2:16">
      <c r="M13" s="16"/>
      <c r="N13" s="16"/>
      <c r="O13" s="16"/>
      <c r="P13" s="16"/>
    </row>
  </sheetData>
  <conditionalFormatting sqref="C4:J4">
    <cfRule type="cellIs" dxfId="1" priority="1" operator="lessThan">
      <formula>0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3:H12"/>
  <sheetViews>
    <sheetView workbookViewId="0">
      <selection activeCell="K13" sqref="K13:K14"/>
    </sheetView>
  </sheetViews>
  <sheetFormatPr baseColWidth="10" defaultColWidth="9.140625" defaultRowHeight="15"/>
  <cols>
    <col min="2" max="2" width="15.140625" customWidth="1"/>
    <col min="3" max="3" width="13" customWidth="1"/>
    <col min="4" max="4" width="9.7109375" bestFit="1" customWidth="1"/>
    <col min="7" max="7" width="12.140625" customWidth="1"/>
  </cols>
  <sheetData>
    <row r="3" spans="1:8">
      <c r="B3" s="37">
        <v>2018</v>
      </c>
      <c r="C3" s="37">
        <v>2019</v>
      </c>
    </row>
    <row r="4" spans="1:8">
      <c r="A4" s="8" t="s">
        <v>0</v>
      </c>
      <c r="B4" s="35" t="s">
        <v>6</v>
      </c>
      <c r="C4" s="36"/>
      <c r="D4" s="14"/>
      <c r="G4" s="23" t="s">
        <v>8</v>
      </c>
    </row>
    <row r="5" spans="1:8">
      <c r="A5" s="30" t="s">
        <v>1</v>
      </c>
      <c r="B5" s="18">
        <v>1368677.2200000002</v>
      </c>
      <c r="C5" s="18">
        <v>1695331.8599999999</v>
      </c>
      <c r="D5" s="31">
        <f>C5-B5</f>
        <v>326654.63999999966</v>
      </c>
      <c r="E5" s="32">
        <f>IF(D5&gt;0,D5,NA())</f>
        <v>326654.63999999966</v>
      </c>
      <c r="F5" s="32" t="e">
        <f>IF(D5&lt;0,D5,NA())</f>
        <v>#N/A</v>
      </c>
      <c r="G5" s="24" t="s">
        <v>9</v>
      </c>
      <c r="H5" s="38">
        <f>(C5-B5)/B5</f>
        <v>0.23866448219252134</v>
      </c>
    </row>
    <row r="6" spans="1:8">
      <c r="A6" s="30" t="s">
        <v>2</v>
      </c>
      <c r="B6" s="18">
        <v>903974.6</v>
      </c>
      <c r="C6" s="18">
        <v>478173.15000000008</v>
      </c>
      <c r="D6" s="31">
        <f>C6-B6</f>
        <v>-425801.4499999999</v>
      </c>
      <c r="E6" s="32" t="e">
        <f t="shared" ref="E6:E8" si="0">IF(D6&gt;0,D6,NA())</f>
        <v>#N/A</v>
      </c>
      <c r="F6" s="32">
        <f t="shared" ref="F6:F8" si="1">IF(D6&lt;0,D6,NA())</f>
        <v>-425801.4499999999</v>
      </c>
      <c r="G6" s="24" t="s">
        <v>9</v>
      </c>
      <c r="H6" s="38">
        <f>(C6-B6)/B6</f>
        <v>-0.47103253786113009</v>
      </c>
    </row>
    <row r="7" spans="1:8">
      <c r="A7" s="33" t="s">
        <v>3</v>
      </c>
      <c r="B7" s="18">
        <v>1247820.0999999992</v>
      </c>
      <c r="C7" s="18">
        <v>1611260.74</v>
      </c>
      <c r="D7" s="31">
        <f>C7-B7</f>
        <v>363440.64000000083</v>
      </c>
      <c r="E7" s="32">
        <f t="shared" si="0"/>
        <v>363440.64000000083</v>
      </c>
      <c r="F7" s="32" t="e">
        <f t="shared" si="1"/>
        <v>#N/A</v>
      </c>
      <c r="G7" s="24" t="s">
        <v>9</v>
      </c>
      <c r="H7" s="38">
        <f>(C7-B7)/B7</f>
        <v>0.29126044691859115</v>
      </c>
    </row>
    <row r="8" spans="1:8">
      <c r="A8" s="34" t="s">
        <v>4</v>
      </c>
      <c r="B8" s="18">
        <v>1603788.6000000003</v>
      </c>
      <c r="C8" s="18">
        <v>1323787.92</v>
      </c>
      <c r="D8" s="31">
        <f>C8-B8</f>
        <v>-280000.6800000004</v>
      </c>
      <c r="E8" s="32" t="e">
        <f t="shared" si="0"/>
        <v>#N/A</v>
      </c>
      <c r="F8" s="32">
        <f t="shared" si="1"/>
        <v>-280000.6800000004</v>
      </c>
      <c r="G8" s="24" t="s">
        <v>9</v>
      </c>
      <c r="H8" s="38">
        <f>(C8-B8)/B8</f>
        <v>-0.17458702474877322</v>
      </c>
    </row>
    <row r="9" spans="1:8">
      <c r="D9" s="14"/>
    </row>
    <row r="10" spans="1:8">
      <c r="D10" s="14"/>
    </row>
    <row r="11" spans="1:8">
      <c r="D11" s="14"/>
    </row>
    <row r="12" spans="1:8">
      <c r="D12" s="14"/>
    </row>
  </sheetData>
  <mergeCells count="1">
    <mergeCell ref="B4:C4"/>
  </mergeCells>
  <conditionalFormatting sqref="B5:C8">
    <cfRule type="cellIs" dxfId="0" priority="1" operator="lessThan">
      <formula>0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5:M16"/>
  <sheetViews>
    <sheetView tabSelected="1" workbookViewId="0">
      <selection activeCell="K15" sqref="K15"/>
    </sheetView>
  </sheetViews>
  <sheetFormatPr baseColWidth="10" defaultColWidth="9.140625" defaultRowHeight="15"/>
  <sheetData>
    <row r="5" spans="1:13">
      <c r="A5" s="42">
        <v>1</v>
      </c>
      <c r="B5" s="42" t="str">
        <f>'Graph 1'!A5</f>
        <v>janv</v>
      </c>
      <c r="C5" s="38">
        <f>'Graph 1'!H5</f>
        <v>0.23866448219252134</v>
      </c>
      <c r="D5" s="38">
        <v>0</v>
      </c>
      <c r="E5" s="43">
        <f>IF(C5&gt;0,C5,NA())</f>
        <v>0.23866448219252134</v>
      </c>
      <c r="F5" s="44" t="e">
        <f>IF(C5&lt;0,C5,NA())</f>
        <v>#N/A</v>
      </c>
      <c r="G5" s="45">
        <f>IF(AND(C5&gt;0,C6&lt;0),TREND(A5:A6,C5:C6,0),NA())</f>
        <v>1.3362906641125234</v>
      </c>
      <c r="H5" s="45" t="e">
        <f>IF(AND(C5&lt;0,C6&gt;0),TREND(A5:A6,C5:C6,0),NA())</f>
        <v>#N/A</v>
      </c>
      <c r="J5" s="48">
        <f t="array" ref="J5">LARGE(IF(ISNA(CHOOSE({1,2,3},$A$5:$A$8,$G$5:$G$8,$H$5:$H$8)),$A$5,CHOOSE({1,2,3},$A$5:$A$8,$G$5:$G$8,$H$5:$H$8)),ROW(1:1))</f>
        <v>4</v>
      </c>
      <c r="K5" s="49" t="e">
        <f>IF(ISNA(MATCH(J5,$A$5:$A$8,0)),IF(ISNA(MATCH(J5,$G$5:$G$8,0)),INDEX($D$5:$D$8,MATCH(J5,$H$5:$H$8,0)),INDEX($D$5:$D$8,MATCH(J5,$G$5:$G$8,0))),INDEX($E$5:$E$8,MATCH(J5,$A$5:$A$8,0)))</f>
        <v>#N/A</v>
      </c>
      <c r="L5" s="50">
        <f>IF(ISNA(MATCH(J5,$A$5:$A$8,FALSE)),IF(ISNA(MATCH(J5,$G$5:$G$8,0)),INDEX($D$5:$D$8,MATCH(J5,$H$5:$H$8,0)),INDEX($D$5:$D$8,MATCH(J5,$G$5:$G$8,0))),INDEX($F$5:$F$8,MATCH(J5,$A$5:$A$8,0)))</f>
        <v>-0.17458702474877322</v>
      </c>
      <c r="M5" s="39">
        <v>0</v>
      </c>
    </row>
    <row r="6" spans="1:13">
      <c r="A6" s="42">
        <v>2</v>
      </c>
      <c r="B6" s="42" t="str">
        <f>'Graph 1'!A6</f>
        <v>févr</v>
      </c>
      <c r="C6" s="38">
        <f>'Graph 1'!H6</f>
        <v>-0.47103253786113009</v>
      </c>
      <c r="D6" s="38">
        <v>0</v>
      </c>
      <c r="E6" s="43" t="e">
        <f>IF(C6&gt;0,C6,NA())</f>
        <v>#N/A</v>
      </c>
      <c r="F6" s="44">
        <f>IF(C6&lt;0,C6,NA())</f>
        <v>-0.47103253786113009</v>
      </c>
      <c r="G6" s="45" t="e">
        <f>IF(AND(C6&gt;0,C7&lt;0),TREND(A6:A7,C6:C7,0),NA())</f>
        <v>#N/A</v>
      </c>
      <c r="H6" s="45">
        <f>IF(AND(C6&lt;0,C7&gt;0),TREND(A6:A7,C6:C7,0),NA())</f>
        <v>2.6179153517951419</v>
      </c>
      <c r="J6" s="48">
        <f t="array" ref="J6">LARGE(IF(ISNA(CHOOSE({1,2,3},$A$5:$A$8,$G$5:$G$8,$H$5:$H$8)),$A$5,CHOOSE({1,2,3},$A$5:$A$8,$G$5:$G$8,$H$5:$H$8)),ROW(2:2))</f>
        <v>3.6252270638630062</v>
      </c>
      <c r="K6" s="49">
        <f>IF(ISNA(MATCH(J6,$A$5:$A$8,0)),IF(ISNA(MATCH(J6,$G$5:$G$8,0)),INDEX($D$5:$D$8,MATCH(J6,$H$5:$H$8,0)),INDEX($D$5:$D$8,MATCH(J6,$G$5:$G$8,0))),INDEX($E$5:$E$8,MATCH(J6,$A$5:$A$8,0)))</f>
        <v>0</v>
      </c>
      <c r="L6" s="50">
        <f>IF(ISNA(MATCH(J6,$A$5:$A$8,FALSE)),IF(ISNA(MATCH(J6,$G$5:$G$8,0)),INDEX($D$5:$D$8,MATCH(J6,$H$5:$H$8,0)),INDEX($D$5:$D$8,MATCH(J6,$G$5:$G$8,0))),INDEX($F$5:$F$8,MATCH(J6,$A$5:$A$8,0)))</f>
        <v>0</v>
      </c>
      <c r="M6" s="39">
        <v>0</v>
      </c>
    </row>
    <row r="7" spans="1:13">
      <c r="A7" s="42">
        <v>3</v>
      </c>
      <c r="B7" s="42" t="str">
        <f>'Graph 1'!A7</f>
        <v>mars</v>
      </c>
      <c r="C7" s="38">
        <f>'Graph 1'!H7</f>
        <v>0.29126044691859115</v>
      </c>
      <c r="D7" s="38">
        <v>0</v>
      </c>
      <c r="E7" s="43">
        <f>IF(C7&gt;0,C7,NA())</f>
        <v>0.29126044691859115</v>
      </c>
      <c r="F7" s="44" t="e">
        <f>IF(C7&lt;0,C7,NA())</f>
        <v>#N/A</v>
      </c>
      <c r="G7" s="45">
        <f>IF(AND(C7&gt;0,C8&lt;0),TREND(A7:A8,C7:C8,0),NA())</f>
        <v>3.6252270638630062</v>
      </c>
      <c r="H7" s="45" t="e">
        <f>IF(AND(C7&lt;0,C8&gt;0),TREND(A7:A8,C7:C8,0),NA())</f>
        <v>#N/A</v>
      </c>
      <c r="J7" s="48">
        <f t="array" ref="J7">LARGE(IF(ISNA(CHOOSE({1,2,3},$A$5:$A$8,$G$5:$G$8,$H$5:$H$8)),$A$5,CHOOSE({1,2,3},$A$5:$A$8,$G$5:$G$8,$H$5:$H$8)),ROW(3:3))</f>
        <v>3</v>
      </c>
      <c r="K7" s="49">
        <f>IF(ISNA(MATCH(J7,$A$5:$A$8,0)),IF(ISNA(MATCH(J7,$G$5:$G$8,0)),INDEX($D$5:$D$8,MATCH(J7,$H$5:$H$8,0)),INDEX($D$5:$D$8,MATCH(J7,$G$5:$G$8,0))),INDEX($E$5:$E$8,MATCH(J7,$A$5:$A$8,0)))</f>
        <v>0.29126044691859115</v>
      </c>
      <c r="L7" s="50" t="e">
        <f>IF(ISNA(MATCH(J7,$A$5:$A$8,FALSE)),IF(ISNA(MATCH(J7,$G$5:$G$8,0)),INDEX($D$5:$D$8,MATCH(J7,$H$5:$H$8,0)),INDEX($D$5:$D$8,MATCH(J7,$G$5:$G$8,0))),INDEX($F$5:$F$8,MATCH(J7,$A$5:$A$8,0)))</f>
        <v>#N/A</v>
      </c>
      <c r="M7" s="39">
        <v>0</v>
      </c>
    </row>
    <row r="8" spans="1:13">
      <c r="A8" s="42">
        <v>4</v>
      </c>
      <c r="B8" s="42" t="str">
        <f>'Graph 1'!A8</f>
        <v>avr</v>
      </c>
      <c r="C8" s="38">
        <f>'Graph 1'!H8</f>
        <v>-0.17458702474877322</v>
      </c>
      <c r="D8" s="38">
        <v>0</v>
      </c>
      <c r="E8" s="43" t="e">
        <f>IF(C8&gt;0,C8,NA())</f>
        <v>#N/A</v>
      </c>
      <c r="F8" s="44">
        <f>IF(C8&lt;0,C8,NA())</f>
        <v>-0.17458702474877322</v>
      </c>
      <c r="G8" s="45" t="e">
        <f>IF(AND(C8&gt;0,C9&lt;0),TREND(A8:A9,C8:C9,0),NA())</f>
        <v>#N/A</v>
      </c>
      <c r="H8" s="45" t="e">
        <f>IF(AND(C8&lt;0,C9&gt;0),TREND(A8:A9,C8:C9,0),NA())</f>
        <v>#N/A</v>
      </c>
      <c r="J8" s="48">
        <f t="array" ref="J8">LARGE(IF(ISNA(CHOOSE({1,2,3},$A$5:$A$8,$G$5:$G$8,$H$5:$H$8)),$A$5,CHOOSE({1,2,3},$A$5:$A$8,$G$5:$G$8,$H$5:$H$8)),ROW(4:4))</f>
        <v>2.6179153517951419</v>
      </c>
      <c r="K8" s="49">
        <f>IF(ISNA(MATCH(J8,$A$5:$A$8,0)),IF(ISNA(MATCH(J8,$G$5:$G$8,0)),INDEX($D$5:$D$8,MATCH(J8,$H$5:$H$8,0)),INDEX($D$5:$D$8,MATCH(J8,$G$5:$G$8,0))),INDEX($E$5:$E$8,MATCH(J8,$A$5:$A$8,0)))</f>
        <v>0</v>
      </c>
      <c r="L8" s="50">
        <f>IF(ISNA(MATCH(J8,$A$5:$A$8,FALSE)),IF(ISNA(MATCH(J8,$G$5:$G$8,0)),INDEX($D$5:$D$8,MATCH(J8,$H$5:$H$8,0)),INDEX($D$5:$D$8,MATCH(J8,$G$5:$G$8,0))),INDEX($F$5:$F$8,MATCH(J8,$A$5:$A$8,0)))</f>
        <v>0</v>
      </c>
      <c r="M8" s="39">
        <v>0</v>
      </c>
    </row>
    <row r="9" spans="1:13">
      <c r="J9" s="48">
        <f t="array" ref="J9">LARGE(IF(ISNA(CHOOSE({1,2,3},$A$5:$A$8,$G$5:$G$8,$H$5:$H$8)),$A$5,CHOOSE({1,2,3},$A$5:$A$8,$G$5:$G$8,$H$5:$H$8)),ROW(5:5))</f>
        <v>2</v>
      </c>
      <c r="K9" s="49" t="e">
        <f>IF(ISNA(MATCH(J9,$A$5:$A$8,0)),IF(ISNA(MATCH(J9,$G$5:$G$8,0)),INDEX($D$5:$D$8,MATCH(J9,$H$5:$H$8,0)),INDEX($D$5:$D$8,MATCH(J9,$G$5:$G$8,0))),INDEX($E$5:$E$8,MATCH(J9,$A$5:$A$8,0)))</f>
        <v>#N/A</v>
      </c>
      <c r="L9" s="50">
        <f>IF(ISNA(MATCH(J9,$A$5:$A$8,FALSE)),IF(ISNA(MATCH(J9,$G$5:$G$8,0)),INDEX($D$5:$D$8,MATCH(J9,$H$5:$H$8,0)),INDEX($D$5:$D$8,MATCH(J9,$G$5:$G$8,0))),INDEX($F$5:$F$8,MATCH(J9,$A$5:$A$8,0)))</f>
        <v>-0.47103253786113009</v>
      </c>
      <c r="M9" s="39">
        <v>0</v>
      </c>
    </row>
    <row r="10" spans="1:13">
      <c r="J10" s="48">
        <f t="array" ref="J10">LARGE(IF(ISNA(CHOOSE({1,2,3},$A$5:$A$8,$G$5:$G$8,$H$5:$H$8)),$A$5,CHOOSE({1,2,3},$A$5:$A$8,$G$5:$G$8,$H$5:$H$8)),ROW(6:6))</f>
        <v>1.3362906641125234</v>
      </c>
      <c r="K10" s="49">
        <f>IF(ISNA(MATCH(J10,$A$5:$A$8,0)),IF(ISNA(MATCH(J10,$G$5:$G$8,0)),INDEX($D$5:$D$8,MATCH(J10,$H$5:$H$8,0)),INDEX($D$5:$D$8,MATCH(J10,$G$5:$G$8,0))),INDEX($E$5:$E$8,MATCH(J10,$A$5:$A$8,0)))</f>
        <v>0</v>
      </c>
      <c r="L10" s="50">
        <f>IF(ISNA(MATCH(J10,$A$5:$A$8,FALSE)),IF(ISNA(MATCH(J10,$G$5:$G$8,0)),INDEX($D$5:$D$8,MATCH(J10,$H$5:$H$8,0)),INDEX($D$5:$D$8,MATCH(J10,$G$5:$G$8,0))),INDEX($F$5:$F$8,MATCH(J10,$A$5:$A$8,0)))</f>
        <v>0</v>
      </c>
      <c r="M10" s="39">
        <v>0</v>
      </c>
    </row>
    <row r="11" spans="1:13">
      <c r="J11" s="48">
        <f t="array" ref="J11">LARGE(IF(ISNA(CHOOSE({1,2,3},$A$5:$A$8,$G$5:$G$8,$H$5:$H$8)),$A$5,CHOOSE({1,2,3},$A$5:$A$8,$G$5:$G$8,$H$5:$H$8)),ROW(7:7))</f>
        <v>1</v>
      </c>
      <c r="K11" s="49">
        <f>IF(ISNA(MATCH(J11,$A$5:$A$8,0)),IF(ISNA(MATCH(J11,$G$5:$G$8,0)),INDEX($D$5:$D$8,MATCH(J11,$H$5:$H$8,0)),INDEX($D$5:$D$8,MATCH(J11,$G$5:$G$8,0))),INDEX($E$5:$E$8,MATCH(J11,$A$5:$A$8,0)))</f>
        <v>0.23866448219252134</v>
      </c>
      <c r="L11" s="50" t="e">
        <f>IF(ISNA(MATCH(J11,$A$5:$A$8,FALSE)),IF(ISNA(MATCH(J11,$G$5:$G$8,0)),INDEX($D$5:$D$8,MATCH(J11,$H$5:$H$8,0)),INDEX($D$5:$D$8,MATCH(J11,$G$5:$G$8,0))),INDEX($F$5:$F$8,MATCH(J11,$A$5:$A$8,0)))</f>
        <v>#N/A</v>
      </c>
      <c r="M11" s="39">
        <v>0</v>
      </c>
    </row>
    <row r="12" spans="1:13">
      <c r="J12" s="47"/>
      <c r="K12" s="40"/>
      <c r="L12" s="41"/>
    </row>
    <row r="13" spans="1:13">
      <c r="J13" s="47"/>
      <c r="K13" s="40"/>
      <c r="L13" s="41"/>
    </row>
    <row r="14" spans="1:13">
      <c r="J14" s="47"/>
      <c r="K14" s="40"/>
      <c r="L14" s="41"/>
    </row>
    <row r="15" spans="1:13">
      <c r="J15" s="47"/>
      <c r="K15" s="40"/>
      <c r="L15" s="41"/>
    </row>
    <row r="16" spans="1:13">
      <c r="J16" s="46"/>
      <c r="K16" s="4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Graph 1</vt:lpstr>
      <vt:lpstr>Graph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2019-04-26T07:27:51Z</dcterms:modified>
</cp:coreProperties>
</file>