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12825" windowHeight="9825" activeTab="1"/>
  </bookViews>
  <sheets>
    <sheet name="Menu" sheetId="4" r:id="rId1"/>
    <sheet name="Tableau données" sheetId="1" r:id="rId2"/>
    <sheet name="Indicateurs généraux" sheetId="2" r:id="rId3"/>
    <sheet name="Simulations" sheetId="7" r:id="rId4"/>
  </sheets>
  <calcPr calcId="125725"/>
</workbook>
</file>

<file path=xl/calcChain.xml><?xml version="1.0" encoding="utf-8"?>
<calcChain xmlns="http://schemas.openxmlformats.org/spreadsheetml/2006/main">
  <c r="B49" i="1"/>
  <c r="B50"/>
  <c r="B51"/>
  <c r="B52"/>
  <c r="B53"/>
  <c r="B54"/>
  <c r="B55"/>
  <c r="B48"/>
  <c r="B31"/>
  <c r="C31"/>
  <c r="D31"/>
  <c r="E31"/>
  <c r="B32"/>
  <c r="C32"/>
  <c r="D32"/>
  <c r="E32"/>
  <c r="B33"/>
  <c r="C33"/>
  <c r="D33"/>
  <c r="E33"/>
  <c r="B34"/>
  <c r="C34"/>
  <c r="D34"/>
  <c r="E34"/>
  <c r="B35"/>
  <c r="C35"/>
  <c r="D35"/>
  <c r="E35"/>
  <c r="B30"/>
  <c r="C30"/>
  <c r="D30"/>
  <c r="E30"/>
  <c r="C29"/>
  <c r="C28"/>
  <c r="B29"/>
  <c r="D29"/>
  <c r="E29"/>
  <c r="E28"/>
  <c r="D28"/>
  <c r="B28"/>
  <c r="E17"/>
  <c r="D17"/>
  <c r="C17"/>
  <c r="B17"/>
  <c r="J5" i="2"/>
  <c r="K5"/>
  <c r="E20" l="1"/>
  <c r="D15"/>
  <c r="F15"/>
  <c r="H15"/>
  <c r="B15"/>
  <c r="D14" l="1"/>
  <c r="F14"/>
  <c r="H14"/>
  <c r="B14"/>
  <c r="B22" l="1"/>
  <c r="B21"/>
  <c r="M6"/>
  <c r="M7"/>
  <c r="M8"/>
  <c r="M9"/>
  <c r="M10"/>
  <c r="M11"/>
  <c r="M12"/>
  <c r="M5"/>
  <c r="L6"/>
  <c r="L7"/>
  <c r="L8"/>
  <c r="L9"/>
  <c r="L10"/>
  <c r="L11"/>
  <c r="L12"/>
  <c r="L5"/>
  <c r="J6"/>
  <c r="J7"/>
  <c r="J8"/>
  <c r="J9"/>
  <c r="J10"/>
  <c r="J11"/>
  <c r="J12"/>
  <c r="D13"/>
  <c r="F13"/>
  <c r="H13"/>
  <c r="B13"/>
  <c r="K6"/>
  <c r="K7"/>
  <c r="K8"/>
  <c r="K9"/>
  <c r="K10"/>
  <c r="K11"/>
  <c r="K12"/>
</calcChain>
</file>

<file path=xl/sharedStrings.xml><?xml version="1.0" encoding="utf-8"?>
<sst xmlns="http://schemas.openxmlformats.org/spreadsheetml/2006/main" count="116" uniqueCount="34">
  <si>
    <t>Région</t>
  </si>
  <si>
    <t>Résidence</t>
  </si>
  <si>
    <t>Naissance</t>
  </si>
  <si>
    <t>2007-2008</t>
  </si>
  <si>
    <t>2008-2009</t>
  </si>
  <si>
    <t>2009-2010</t>
  </si>
  <si>
    <t>2010-2011</t>
  </si>
  <si>
    <t>Région parisienne</t>
  </si>
  <si>
    <t>Région du nord</t>
  </si>
  <si>
    <t>Région de l'est</t>
  </si>
  <si>
    <t>Région de l'ouest</t>
  </si>
  <si>
    <t>Région du centre</t>
  </si>
  <si>
    <t>Région du sud-ouest</t>
  </si>
  <si>
    <t>Région du sud-est</t>
  </si>
  <si>
    <t>Autres (outre-mer, pays étrangers…)</t>
  </si>
  <si>
    <t xml:space="preserve">Total élèves par résidence </t>
  </si>
  <si>
    <t>Total élèves par naissance</t>
  </si>
  <si>
    <t>Total élèves par origine</t>
  </si>
  <si>
    <t>Moyenne par résidence</t>
  </si>
  <si>
    <t>Moyenne par naissance</t>
  </si>
  <si>
    <t>Indicateurs généraux</t>
  </si>
  <si>
    <t>Consultation de données</t>
  </si>
  <si>
    <t>Année choisie</t>
  </si>
  <si>
    <t>Région choisie</t>
  </si>
  <si>
    <t>Nbre d'élèves originaires</t>
  </si>
  <si>
    <t>Nbre d'élèves résidents</t>
  </si>
  <si>
    <t>Maximum élèves</t>
  </si>
  <si>
    <t>Position du maximum</t>
  </si>
  <si>
    <t>Région max élèves résidents</t>
  </si>
  <si>
    <t>Simulations pour équilibre des origines</t>
  </si>
  <si>
    <t>Cumul</t>
  </si>
  <si>
    <t>Liste déroulante en B46 et B47</t>
  </si>
  <si>
    <t>liste déroulante en B26</t>
  </si>
  <si>
    <t>liste déroulante en A16 et A17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</si>
</sst>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4" xfId="0" applyBorder="1" applyAlignment="1"/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4" fillId="6" borderId="1" xfId="0" applyFont="1" applyFill="1" applyBorder="1" applyAlignment="1">
      <alignment horizontal="center" wrapText="1"/>
    </xf>
    <xf numFmtId="0" fontId="2" fillId="6" borderId="1" xfId="0" applyFont="1" applyFill="1" applyBorder="1"/>
    <xf numFmtId="0" fontId="4" fillId="6" borderId="5" xfId="0" applyFont="1" applyFill="1" applyBorder="1" applyAlignment="1">
      <alignment horizontal="center" wrapText="1"/>
    </xf>
    <xf numFmtId="1" fontId="0" fillId="5" borderId="1" xfId="0" applyNumberFormat="1" applyFill="1" applyBorder="1"/>
    <xf numFmtId="0" fontId="5" fillId="6" borderId="1" xfId="0" applyFont="1" applyFill="1" applyBorder="1"/>
    <xf numFmtId="0" fontId="4" fillId="6" borderId="1" xfId="0" applyFont="1" applyFill="1" applyBorder="1"/>
    <xf numFmtId="0" fontId="0" fillId="0" borderId="0" xfId="0" applyBorder="1"/>
    <xf numFmtId="0" fontId="4" fillId="6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0" xfId="0" applyAlignment="1"/>
    <xf numFmtId="0" fontId="4" fillId="6" borderId="1" xfId="0" applyFont="1" applyFill="1" applyBorder="1" applyAlignmen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Continuous"/>
    </xf>
    <xf numFmtId="0" fontId="8" fillId="8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'Tableau données'!$A$16:$A$17</c:f>
          <c:strCache>
            <c:ptCount val="1"/>
            <c:pt idx="0">
              <c:v>Résidence Région du centre</c:v>
            </c:pt>
          </c:strCache>
        </c:strRef>
      </c:tx>
      <c:layout/>
    </c:title>
    <c:view3D>
      <c:rotX val="75"/>
      <c:perspective val="30"/>
    </c:view3D>
    <c:plotArea>
      <c:layout/>
      <c:pie3DChart>
        <c:varyColors val="1"/>
        <c:ser>
          <c:idx val="0"/>
          <c:order val="0"/>
          <c:tx>
            <c:strRef>
              <c:f>'Tableau données'!$A$17</c:f>
              <c:strCache>
                <c:ptCount val="1"/>
                <c:pt idx="0">
                  <c:v>Région du centre</c:v>
                </c:pt>
              </c:strCache>
            </c:strRef>
          </c:tx>
          <c:explosion val="25"/>
          <c:dLbls>
            <c:showVal val="1"/>
            <c:showLeaderLines val="1"/>
          </c:dLbls>
          <c:cat>
            <c:strRef>
              <c:f>'Tableau données'!$B$16:$E$16</c:f>
              <c:strCache>
                <c:ptCount val="4"/>
                <c:pt idx="0">
                  <c:v>2007-2008</c:v>
                </c:pt>
                <c:pt idx="1">
                  <c:v>2008-2009</c:v>
                </c:pt>
                <c:pt idx="2">
                  <c:v>2009-2010</c:v>
                </c:pt>
                <c:pt idx="3">
                  <c:v>2010-2011</c:v>
                </c:pt>
              </c:strCache>
            </c:strRef>
          </c:cat>
          <c:val>
            <c:numRef>
              <c:f>'Tableau données'!$B$17:$E$17</c:f>
              <c:numCache>
                <c:formatCode>General</c:formatCode>
                <c:ptCount val="4"/>
                <c:pt idx="0">
                  <c:v>171</c:v>
                </c:pt>
                <c:pt idx="1">
                  <c:v>185</c:v>
                </c:pt>
                <c:pt idx="2">
                  <c:v>163</c:v>
                </c:pt>
                <c:pt idx="3">
                  <c:v>519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'Tableau données'!$B$27</c:f>
              <c:strCache>
                <c:ptCount val="1"/>
                <c:pt idx="0">
                  <c:v>2007-2008</c:v>
                </c:pt>
              </c:strCache>
            </c:strRef>
          </c:tx>
          <c:dLbls>
            <c:showVal val="1"/>
          </c:dLbls>
          <c:cat>
            <c:strRef>
              <c:f>'Tableau données'!$A$28:$A$35</c:f>
              <c:strCache>
                <c:ptCount val="8"/>
                <c:pt idx="0">
                  <c:v>Région parisienne</c:v>
                </c:pt>
                <c:pt idx="1">
                  <c:v>Région du nord</c:v>
                </c:pt>
                <c:pt idx="2">
                  <c:v>Région de l'est</c:v>
                </c:pt>
                <c:pt idx="3">
                  <c:v>Région de l'ouest</c:v>
                </c:pt>
                <c:pt idx="4">
                  <c:v>Région du centre</c:v>
                </c:pt>
                <c:pt idx="5">
                  <c:v>Région du sud-ouest</c:v>
                </c:pt>
                <c:pt idx="6">
                  <c:v>Région du sud-est</c:v>
                </c:pt>
                <c:pt idx="7">
                  <c:v>Autres (outre-mer, pays étrangers…)</c:v>
                </c:pt>
              </c:strCache>
            </c:strRef>
          </c:cat>
          <c:val>
            <c:numRef>
              <c:f>'Tableau données'!$B$28:$B$35</c:f>
              <c:numCache>
                <c:formatCode>General</c:formatCode>
                <c:ptCount val="8"/>
                <c:pt idx="0">
                  <c:v>435</c:v>
                </c:pt>
                <c:pt idx="1">
                  <c:v>834</c:v>
                </c:pt>
                <c:pt idx="2">
                  <c:v>533</c:v>
                </c:pt>
                <c:pt idx="3">
                  <c:v>370</c:v>
                </c:pt>
                <c:pt idx="4">
                  <c:v>328</c:v>
                </c:pt>
                <c:pt idx="5">
                  <c:v>764</c:v>
                </c:pt>
                <c:pt idx="6">
                  <c:v>638</c:v>
                </c:pt>
                <c:pt idx="7">
                  <c:v>118</c:v>
                </c:pt>
              </c:numCache>
            </c:numRef>
          </c:val>
        </c:ser>
        <c:ser>
          <c:idx val="1"/>
          <c:order val="1"/>
          <c:tx>
            <c:strRef>
              <c:f>'Tableau données'!$C$27</c:f>
              <c:strCache>
                <c:ptCount val="1"/>
                <c:pt idx="0">
                  <c:v>2008-2009</c:v>
                </c:pt>
              </c:strCache>
            </c:strRef>
          </c:tx>
          <c:dLbls>
            <c:showVal val="1"/>
          </c:dLbls>
          <c:cat>
            <c:strRef>
              <c:f>'Tableau données'!$A$28:$A$35</c:f>
              <c:strCache>
                <c:ptCount val="8"/>
                <c:pt idx="0">
                  <c:v>Région parisienne</c:v>
                </c:pt>
                <c:pt idx="1">
                  <c:v>Région du nord</c:v>
                </c:pt>
                <c:pt idx="2">
                  <c:v>Région de l'est</c:v>
                </c:pt>
                <c:pt idx="3">
                  <c:v>Région de l'ouest</c:v>
                </c:pt>
                <c:pt idx="4">
                  <c:v>Région du centre</c:v>
                </c:pt>
                <c:pt idx="5">
                  <c:v>Région du sud-ouest</c:v>
                </c:pt>
                <c:pt idx="6">
                  <c:v>Région du sud-est</c:v>
                </c:pt>
                <c:pt idx="7">
                  <c:v>Autres (outre-mer, pays étrangers…)</c:v>
                </c:pt>
              </c:strCache>
            </c:strRef>
          </c:cat>
          <c:val>
            <c:numRef>
              <c:f>'Tableau données'!$C$28:$C$35</c:f>
              <c:numCache>
                <c:formatCode>General</c:formatCode>
                <c:ptCount val="8"/>
                <c:pt idx="0">
                  <c:v>713</c:v>
                </c:pt>
                <c:pt idx="1">
                  <c:v>504</c:v>
                </c:pt>
                <c:pt idx="2">
                  <c:v>522</c:v>
                </c:pt>
                <c:pt idx="3">
                  <c:v>285</c:v>
                </c:pt>
                <c:pt idx="4">
                  <c:v>324</c:v>
                </c:pt>
                <c:pt idx="5">
                  <c:v>693</c:v>
                </c:pt>
                <c:pt idx="6">
                  <c:v>524</c:v>
                </c:pt>
                <c:pt idx="7">
                  <c:v>103</c:v>
                </c:pt>
              </c:numCache>
            </c:numRef>
          </c:val>
        </c:ser>
        <c:ser>
          <c:idx val="2"/>
          <c:order val="2"/>
          <c:tx>
            <c:strRef>
              <c:f>'Tableau données'!$D$27</c:f>
              <c:strCache>
                <c:ptCount val="1"/>
                <c:pt idx="0">
                  <c:v>2009-2010</c:v>
                </c:pt>
              </c:strCache>
            </c:strRef>
          </c:tx>
          <c:dLbls>
            <c:showVal val="1"/>
          </c:dLbls>
          <c:cat>
            <c:strRef>
              <c:f>'Tableau données'!$A$28:$A$35</c:f>
              <c:strCache>
                <c:ptCount val="8"/>
                <c:pt idx="0">
                  <c:v>Région parisienne</c:v>
                </c:pt>
                <c:pt idx="1">
                  <c:v>Région du nord</c:v>
                </c:pt>
                <c:pt idx="2">
                  <c:v>Région de l'est</c:v>
                </c:pt>
                <c:pt idx="3">
                  <c:v>Région de l'ouest</c:v>
                </c:pt>
                <c:pt idx="4">
                  <c:v>Région du centre</c:v>
                </c:pt>
                <c:pt idx="5">
                  <c:v>Région du sud-ouest</c:v>
                </c:pt>
                <c:pt idx="6">
                  <c:v>Région du sud-est</c:v>
                </c:pt>
                <c:pt idx="7">
                  <c:v>Autres (outre-mer, pays étrangers…)</c:v>
                </c:pt>
              </c:strCache>
            </c:strRef>
          </c:cat>
          <c:val>
            <c:numRef>
              <c:f>'Tableau données'!$D$28:$D$35</c:f>
              <c:numCache>
                <c:formatCode>General</c:formatCode>
                <c:ptCount val="8"/>
                <c:pt idx="0">
                  <c:v>452</c:v>
                </c:pt>
                <c:pt idx="1">
                  <c:v>565</c:v>
                </c:pt>
                <c:pt idx="2">
                  <c:v>521</c:v>
                </c:pt>
                <c:pt idx="3">
                  <c:v>622</c:v>
                </c:pt>
                <c:pt idx="4">
                  <c:v>324</c:v>
                </c:pt>
                <c:pt idx="5">
                  <c:v>592</c:v>
                </c:pt>
                <c:pt idx="6">
                  <c:v>506</c:v>
                </c:pt>
                <c:pt idx="7">
                  <c:v>110</c:v>
                </c:pt>
              </c:numCache>
            </c:numRef>
          </c:val>
        </c:ser>
        <c:ser>
          <c:idx val="3"/>
          <c:order val="3"/>
          <c:tx>
            <c:strRef>
              <c:f>'Tableau données'!$E$27</c:f>
              <c:strCache>
                <c:ptCount val="1"/>
                <c:pt idx="0">
                  <c:v>2010-2011</c:v>
                </c:pt>
              </c:strCache>
            </c:strRef>
          </c:tx>
          <c:dLbls>
            <c:showVal val="1"/>
          </c:dLbls>
          <c:cat>
            <c:strRef>
              <c:f>'Tableau données'!$A$28:$A$35</c:f>
              <c:strCache>
                <c:ptCount val="8"/>
                <c:pt idx="0">
                  <c:v>Région parisienne</c:v>
                </c:pt>
                <c:pt idx="1">
                  <c:v>Région du nord</c:v>
                </c:pt>
                <c:pt idx="2">
                  <c:v>Région de l'est</c:v>
                </c:pt>
                <c:pt idx="3">
                  <c:v>Région de l'ouest</c:v>
                </c:pt>
                <c:pt idx="4">
                  <c:v>Région du centre</c:v>
                </c:pt>
                <c:pt idx="5">
                  <c:v>Région du sud-ouest</c:v>
                </c:pt>
                <c:pt idx="6">
                  <c:v>Région du sud-est</c:v>
                </c:pt>
                <c:pt idx="7">
                  <c:v>Autres (outre-mer, pays étrangers…)</c:v>
                </c:pt>
              </c:strCache>
            </c:strRef>
          </c:cat>
          <c:val>
            <c:numRef>
              <c:f>'Tableau données'!$E$28:$E$35</c:f>
              <c:numCache>
                <c:formatCode>General</c:formatCode>
                <c:ptCount val="8"/>
                <c:pt idx="0">
                  <c:v>1409</c:v>
                </c:pt>
                <c:pt idx="1">
                  <c:v>1710</c:v>
                </c:pt>
                <c:pt idx="2">
                  <c:v>1576</c:v>
                </c:pt>
                <c:pt idx="3">
                  <c:v>1110</c:v>
                </c:pt>
                <c:pt idx="4">
                  <c:v>976</c:v>
                </c:pt>
                <c:pt idx="5">
                  <c:v>2049</c:v>
                </c:pt>
                <c:pt idx="6">
                  <c:v>2219</c:v>
                </c:pt>
                <c:pt idx="7">
                  <c:v>331</c:v>
                </c:pt>
              </c:numCache>
            </c:numRef>
          </c:val>
        </c:ser>
        <c:gapWidth val="10"/>
        <c:gapDepth val="230"/>
        <c:shape val="cylinder"/>
        <c:axId val="51150208"/>
        <c:axId val="66606208"/>
        <c:axId val="0"/>
      </c:bar3DChart>
      <c:catAx>
        <c:axId val="51150208"/>
        <c:scaling>
          <c:orientation val="minMax"/>
        </c:scaling>
        <c:axPos val="b"/>
        <c:tickLblPos val="nextTo"/>
        <c:crossAx val="66606208"/>
        <c:crosses val="autoZero"/>
        <c:auto val="1"/>
        <c:lblAlgn val="ctr"/>
        <c:lblOffset val="100"/>
      </c:catAx>
      <c:valAx>
        <c:axId val="66606208"/>
        <c:scaling>
          <c:orientation val="minMax"/>
        </c:scaling>
        <c:axPos val="l"/>
        <c:majorGridlines/>
        <c:numFmt formatCode="General" sourceLinked="1"/>
        <c:tickLblPos val="nextTo"/>
        <c:crossAx val="511502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AngAx val="1"/>
    </c:view3D>
    <c:plotArea>
      <c:layout/>
      <c:bar3DChart>
        <c:barDir val="bar"/>
        <c:grouping val="clustered"/>
        <c:varyColors val="1"/>
        <c:ser>
          <c:idx val="0"/>
          <c:order val="0"/>
          <c:tx>
            <c:strRef>
              <c:f>'Tableau données'!$B$46:$B$47</c:f>
              <c:strCache>
                <c:ptCount val="1"/>
                <c:pt idx="0">
                  <c:v>Cumul 2007-2008</c:v>
                </c:pt>
              </c:strCache>
            </c:strRef>
          </c:tx>
          <c:cat>
            <c:strRef>
              <c:f>'Tableau données'!$A$48:$A$55</c:f>
              <c:strCache>
                <c:ptCount val="8"/>
                <c:pt idx="0">
                  <c:v>Région parisienne</c:v>
                </c:pt>
                <c:pt idx="1">
                  <c:v>Région du nord</c:v>
                </c:pt>
                <c:pt idx="2">
                  <c:v>Région de l'est</c:v>
                </c:pt>
                <c:pt idx="3">
                  <c:v>Région de l'ouest</c:v>
                </c:pt>
                <c:pt idx="4">
                  <c:v>Région du centre</c:v>
                </c:pt>
                <c:pt idx="5">
                  <c:v>Région du sud-ouest</c:v>
                </c:pt>
                <c:pt idx="6">
                  <c:v>Région du sud-est</c:v>
                </c:pt>
                <c:pt idx="7">
                  <c:v>Autres (outre-mer, pays étrangers…)</c:v>
                </c:pt>
              </c:strCache>
            </c:strRef>
          </c:cat>
          <c:val>
            <c:numRef>
              <c:f>'Tableau données'!$B$48:$B$55</c:f>
              <c:numCache>
                <c:formatCode>General</c:formatCode>
                <c:ptCount val="8"/>
                <c:pt idx="0">
                  <c:v>435</c:v>
                </c:pt>
                <c:pt idx="1">
                  <c:v>834</c:v>
                </c:pt>
                <c:pt idx="2">
                  <c:v>533</c:v>
                </c:pt>
                <c:pt idx="3">
                  <c:v>370</c:v>
                </c:pt>
                <c:pt idx="4">
                  <c:v>328</c:v>
                </c:pt>
                <c:pt idx="5">
                  <c:v>764</c:v>
                </c:pt>
                <c:pt idx="6">
                  <c:v>638</c:v>
                </c:pt>
                <c:pt idx="7">
                  <c:v>118</c:v>
                </c:pt>
              </c:numCache>
            </c:numRef>
          </c:val>
        </c:ser>
        <c:shape val="box"/>
        <c:axId val="107067264"/>
        <c:axId val="109667840"/>
        <c:axId val="0"/>
      </c:bar3DChart>
      <c:catAx>
        <c:axId val="107067264"/>
        <c:scaling>
          <c:orientation val="minMax"/>
        </c:scaling>
        <c:axPos val="l"/>
        <c:tickLblPos val="nextTo"/>
        <c:crossAx val="109667840"/>
        <c:crosses val="autoZero"/>
        <c:auto val="1"/>
        <c:lblAlgn val="ctr"/>
        <c:lblOffset val="100"/>
      </c:catAx>
      <c:valAx>
        <c:axId val="109667840"/>
        <c:scaling>
          <c:orientation val="minMax"/>
        </c:scaling>
        <c:axPos val="b"/>
        <c:majorGridlines/>
        <c:numFmt formatCode="General" sourceLinked="1"/>
        <c:tickLblPos val="nextTo"/>
        <c:crossAx val="10706726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10</xdr:row>
      <xdr:rowOff>38100</xdr:rowOff>
    </xdr:from>
    <xdr:to>
      <xdr:col>11</xdr:col>
      <xdr:colOff>476250</xdr:colOff>
      <xdr:row>24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266700</xdr:colOff>
      <xdr:row>24</xdr:row>
      <xdr:rowOff>161924</xdr:rowOff>
    </xdr:from>
    <xdr:to>
      <xdr:col>14</xdr:col>
      <xdr:colOff>95250</xdr:colOff>
      <xdr:row>44</xdr:row>
      <xdr:rowOff>19049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66675</xdr:colOff>
      <xdr:row>42</xdr:row>
      <xdr:rowOff>161925</xdr:rowOff>
    </xdr:from>
    <xdr:to>
      <xdr:col>9</xdr:col>
      <xdr:colOff>295275</xdr:colOff>
      <xdr:row>57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5"/>
  <sheetViews>
    <sheetView tabSelected="1" topLeftCell="A36" workbookViewId="0">
      <selection activeCell="A42" sqref="A42"/>
    </sheetView>
  </sheetViews>
  <sheetFormatPr baseColWidth="10" defaultColWidth="10.85546875" defaultRowHeight="15"/>
  <cols>
    <col min="1" max="1" width="34.42578125" style="2" customWidth="1"/>
    <col min="2" max="16384" width="10.85546875" style="2"/>
  </cols>
  <sheetData>
    <row r="1" spans="1:9">
      <c r="B1" s="22" t="s">
        <v>3</v>
      </c>
      <c r="C1" s="23"/>
      <c r="D1" s="22" t="s">
        <v>4</v>
      </c>
      <c r="E1" s="23"/>
      <c r="F1" s="22" t="s">
        <v>5</v>
      </c>
      <c r="G1" s="23"/>
      <c r="H1" s="22" t="s">
        <v>6</v>
      </c>
      <c r="I1" s="23"/>
    </row>
    <row r="2" spans="1:9">
      <c r="A2" s="5" t="s">
        <v>0</v>
      </c>
      <c r="B2" s="6" t="s">
        <v>1</v>
      </c>
      <c r="C2" s="7" t="s">
        <v>2</v>
      </c>
      <c r="D2" s="6" t="s">
        <v>1</v>
      </c>
      <c r="E2" s="7" t="s">
        <v>2</v>
      </c>
      <c r="F2" s="6" t="s">
        <v>1</v>
      </c>
      <c r="G2" s="7" t="s">
        <v>2</v>
      </c>
      <c r="H2" s="6" t="s">
        <v>1</v>
      </c>
      <c r="I2" s="7" t="s">
        <v>2</v>
      </c>
    </row>
    <row r="3" spans="1:9">
      <c r="A3" s="3" t="s">
        <v>7</v>
      </c>
      <c r="B3" s="1">
        <v>223</v>
      </c>
      <c r="C3" s="1">
        <v>212</v>
      </c>
      <c r="D3" s="1">
        <v>462</v>
      </c>
      <c r="E3" s="1">
        <v>251</v>
      </c>
      <c r="F3" s="1">
        <v>241</v>
      </c>
      <c r="G3" s="1">
        <v>211</v>
      </c>
      <c r="H3" s="1">
        <v>735</v>
      </c>
      <c r="I3" s="1">
        <v>674</v>
      </c>
    </row>
    <row r="4" spans="1:9">
      <c r="A4" s="3" t="s">
        <v>8</v>
      </c>
      <c r="B4" s="1">
        <v>523</v>
      </c>
      <c r="C4" s="1">
        <v>311</v>
      </c>
      <c r="D4" s="1">
        <v>262</v>
      </c>
      <c r="E4" s="1">
        <v>242</v>
      </c>
      <c r="F4" s="1">
        <v>292</v>
      </c>
      <c r="G4" s="1">
        <v>273</v>
      </c>
      <c r="H4" s="1">
        <v>884</v>
      </c>
      <c r="I4" s="1">
        <v>826</v>
      </c>
    </row>
    <row r="5" spans="1:9">
      <c r="A5" s="3" t="s">
        <v>9</v>
      </c>
      <c r="B5" s="1">
        <v>306</v>
      </c>
      <c r="C5" s="1">
        <v>227</v>
      </c>
      <c r="D5" s="1">
        <v>265</v>
      </c>
      <c r="E5" s="1">
        <v>257</v>
      </c>
      <c r="F5" s="1">
        <v>260</v>
      </c>
      <c r="G5" s="1">
        <v>261</v>
      </c>
      <c r="H5" s="1">
        <v>831</v>
      </c>
      <c r="I5" s="1">
        <v>745</v>
      </c>
    </row>
    <row r="6" spans="1:9">
      <c r="A6" s="3" t="s">
        <v>10</v>
      </c>
      <c r="B6" s="1">
        <v>208</v>
      </c>
      <c r="C6" s="1">
        <v>162</v>
      </c>
      <c r="D6" s="1">
        <v>164</v>
      </c>
      <c r="E6" s="1">
        <v>121</v>
      </c>
      <c r="F6" s="1">
        <v>404</v>
      </c>
      <c r="G6" s="1">
        <v>218</v>
      </c>
      <c r="H6" s="1">
        <v>609</v>
      </c>
      <c r="I6" s="1">
        <v>501</v>
      </c>
    </row>
    <row r="7" spans="1:9">
      <c r="A7" s="3" t="s">
        <v>11</v>
      </c>
      <c r="B7" s="1">
        <v>171</v>
      </c>
      <c r="C7" s="1">
        <v>157</v>
      </c>
      <c r="D7" s="1">
        <v>185</v>
      </c>
      <c r="E7" s="1">
        <v>139</v>
      </c>
      <c r="F7" s="1">
        <v>163</v>
      </c>
      <c r="G7" s="1">
        <v>161</v>
      </c>
      <c r="H7" s="1">
        <v>519</v>
      </c>
      <c r="I7" s="1">
        <v>457</v>
      </c>
    </row>
    <row r="8" spans="1:9">
      <c r="A8" s="3" t="s">
        <v>12</v>
      </c>
      <c r="B8" s="1">
        <v>208</v>
      </c>
      <c r="C8" s="1">
        <v>556</v>
      </c>
      <c r="D8" s="1">
        <v>182</v>
      </c>
      <c r="E8" s="1">
        <v>511</v>
      </c>
      <c r="F8" s="1">
        <v>204</v>
      </c>
      <c r="G8" s="1">
        <v>388</v>
      </c>
      <c r="H8" s="1">
        <v>594</v>
      </c>
      <c r="I8" s="1">
        <v>1455</v>
      </c>
    </row>
    <row r="9" spans="1:9">
      <c r="A9" s="4" t="s">
        <v>13</v>
      </c>
      <c r="B9" s="1">
        <v>330</v>
      </c>
      <c r="C9" s="1">
        <v>308</v>
      </c>
      <c r="D9" s="1">
        <v>271</v>
      </c>
      <c r="E9" s="1">
        <v>253</v>
      </c>
      <c r="F9" s="1">
        <v>237</v>
      </c>
      <c r="G9" s="1">
        <v>269</v>
      </c>
      <c r="H9" s="1">
        <v>1389</v>
      </c>
      <c r="I9" s="1">
        <v>830</v>
      </c>
    </row>
    <row r="10" spans="1:9">
      <c r="A10" s="4" t="s">
        <v>14</v>
      </c>
      <c r="B10" s="1">
        <v>41</v>
      </c>
      <c r="C10" s="1">
        <v>77</v>
      </c>
      <c r="D10" s="1">
        <v>43</v>
      </c>
      <c r="E10" s="1">
        <v>60</v>
      </c>
      <c r="F10" s="1">
        <v>45</v>
      </c>
      <c r="G10" s="1">
        <v>65</v>
      </c>
      <c r="H10" s="1">
        <v>129</v>
      </c>
      <c r="I10" s="1">
        <v>202</v>
      </c>
    </row>
    <row r="13" spans="1:9">
      <c r="A13" s="29" t="s">
        <v>33</v>
      </c>
    </row>
    <row r="16" spans="1:9">
      <c r="A16" s="27" t="s">
        <v>1</v>
      </c>
      <c r="B16" s="27" t="s">
        <v>3</v>
      </c>
      <c r="C16" s="27" t="s">
        <v>4</v>
      </c>
      <c r="D16" s="27" t="s">
        <v>5</v>
      </c>
      <c r="E16" s="27" t="s">
        <v>6</v>
      </c>
    </row>
    <row r="17" spans="1:5">
      <c r="A17" s="27" t="s">
        <v>11</v>
      </c>
      <c r="B17" s="1">
        <f>IF($A$16="Cumul",SUMPRODUCT(($A$3:$A$10=$A$17)*(B$3:C$10)),IF($A$16="Résidence",SUMPRODUCT(($A$3:$A$10=$A$17)*(B$3:B$10)),SUMPRODUCT((($A$3:$A$10=$A$17)*C$3:C$10))))</f>
        <v>171</v>
      </c>
      <c r="C17" s="1">
        <f>IF($A$16="Cumul",SUMPRODUCT(($A$3:$A$10=$A$17)*(D$3:E$10)),IF($A$16="Résidence",SUMPRODUCT(($A$3:$A$10=$A$17)*(D$3:D$10)),SUMPRODUCT((($A$3:$A$10=$A$17)*E$3:E$10))))</f>
        <v>185</v>
      </c>
      <c r="D17" s="1">
        <f>IF($A$16="Cumul",SUMPRODUCT(($A$3:$A$10=$A$17)*(F$3:G$10)),IF($A$16="Résidence",SUMPRODUCT(($A$3:$A$10=$A$17)*(F$3:F$10)),SUMPRODUCT((($A$3:$A$10=$A$17)*G$3:G$10))))</f>
        <v>163</v>
      </c>
      <c r="E17" s="1">
        <f>IF($A$16="Cumul",SUMPRODUCT(($A$3:$A$10=$A$17)*(H$3:I$10)),IF($A$16="Résidence",SUMPRODUCT(($A$3:$A$10=$A$17)*(H$3:H$10)),SUMPRODUCT((($A$3:$A$10=$A$17)*I$3:I$10))))</f>
        <v>519</v>
      </c>
    </row>
    <row r="24" spans="1:5">
      <c r="A24" s="29" t="s">
        <v>32</v>
      </c>
    </row>
    <row r="26" spans="1:5">
      <c r="A26" s="27" t="s">
        <v>30</v>
      </c>
    </row>
    <row r="27" spans="1:5">
      <c r="A27" s="5" t="s">
        <v>0</v>
      </c>
      <c r="B27" s="27" t="s">
        <v>3</v>
      </c>
      <c r="C27" s="27" t="s">
        <v>4</v>
      </c>
      <c r="D27" s="27" t="s">
        <v>5</v>
      </c>
      <c r="E27" s="27" t="s">
        <v>6</v>
      </c>
    </row>
    <row r="28" spans="1:5">
      <c r="A28" s="3" t="s">
        <v>7</v>
      </c>
      <c r="B28" s="1">
        <f>IF($A$26="Cumul",SUMPRODUCT(($A$3:$A$10=$A28)*(B$3:C$10)),IF($A$26="Résidence",SUMPRODUCT(($A$3:$A$10=$A28)*(B$3:B$10)),SUMPRODUCT((($A$3:$A$10=$A28)*C$3:C$10))))</f>
        <v>435</v>
      </c>
      <c r="C28" s="1">
        <f>IF($A$26="Cumul",SUMPRODUCT(($A$3:$A$10=$A28)*(D$3:E$10)),IF($A$26="Résidence",SUMPRODUCT(($A$3:$A$10=$A28)*(D$3:D$10)),SUMPRODUCT((($A$3:$A$10=$A28)*E$3:E$10))))</f>
        <v>713</v>
      </c>
      <c r="D28" s="1">
        <f>IF($A$26="Cumul",SUMPRODUCT(($A$3:$A$10=$A28)*(F$3:G$10)),IF($A$26="Résidence",SUMPRODUCT(($A$3:$A$10=$A28)*(F$3:F$10)),SUMPRODUCT((($A$3:$A$10=$A28)*G$3:G$10))))</f>
        <v>452</v>
      </c>
      <c r="E28" s="1">
        <f>IF($A$26="Cumul",SUMPRODUCT(($A$3:$A$10=$A28)*(H$3:I$10)),IF($A$26="Résidence",SUMPRODUCT(($A$3:$A$10=$A28)*(H$3:H$10)),SUMPRODUCT((($A$3:$A$10=$A28)*I$3:I$10))))</f>
        <v>1409</v>
      </c>
    </row>
    <row r="29" spans="1:5">
      <c r="A29" s="3" t="s">
        <v>8</v>
      </c>
      <c r="B29" s="1">
        <f>IF($A$26="Cumul",SUMPRODUCT(($A$3:$A$10=$A29)*(B$3:C$10)),IF($A$26="Résidence",SUMPRODUCT(($A$3:$A$10=$A29)*(B$3:B$10)),SUMPRODUCT((($A$3:$A$10=$A29)*C$3:C$10))))</f>
        <v>834</v>
      </c>
      <c r="C29" s="1">
        <f>IF($A$26="Cumul",SUMPRODUCT(($A$3:$A$10=$A29)*(D$3:E$10)),IF($A$26="Résidence",SUMPRODUCT(($A$3:$A$10=$A29)*(D$3:D$10)),SUMPRODUCT((($A$3:$A$10=$A29)*E$3:E$10))))</f>
        <v>504</v>
      </c>
      <c r="D29" s="1">
        <f>IF($A$26="Cumul",SUMPRODUCT(($A$3:$A$10=$A29)*(F$3:G$10)),IF($A$26="Résidence",SUMPRODUCT(($A$3:$A$10=$A29)*(F$3:F$10)),SUMPRODUCT((($A$3:$A$10=$A29)*G$3:G$10))))</f>
        <v>565</v>
      </c>
      <c r="E29" s="1">
        <f>IF($A$26="Cumul",SUMPRODUCT(($A$3:$A$10=$A29)*(H$3:I$10)),IF($A$26="Résidence",SUMPRODUCT(($A$3:$A$10=$A29)*(H$3:H$10)),SUMPRODUCT((($A$3:$A$10=$A29)*I$3:I$10))))</f>
        <v>1710</v>
      </c>
    </row>
    <row r="30" spans="1:5">
      <c r="A30" s="3" t="s">
        <v>9</v>
      </c>
      <c r="B30" s="1">
        <f>IF($A$26="Cumul",SUMPRODUCT(($A$3:$A$10=$A30)*(B$3:C$10)),IF($A$26="Résidence",SUMPRODUCT(($A$3:$A$10=$A30)*(B$3:B$10)),SUMPRODUCT((($A$3:$A$10=$A30)*C$3:C$10))))</f>
        <v>533</v>
      </c>
      <c r="C30" s="1">
        <f>IF($A$26="Cumul",SUMPRODUCT(($A$3:$A$10=$A30)*(D$3:E$10)),IF($A$26="Résidence",SUMPRODUCT(($A$3:$A$10=$A30)*(D$3:D$10)),SUMPRODUCT((($A$3:$A$10=$A30)*E$3:E$10))))</f>
        <v>522</v>
      </c>
      <c r="D30" s="1">
        <f>IF($A$26="Cumul",SUMPRODUCT(($A$3:$A$10=$A30)*(F$3:G$10)),IF($A$26="Résidence",SUMPRODUCT(($A$3:$A$10=$A30)*(F$3:F$10)),SUMPRODUCT((($A$3:$A$10=$A30)*G$3:G$10))))</f>
        <v>521</v>
      </c>
      <c r="E30" s="1">
        <f>IF($A$26="Cumul",SUMPRODUCT(($A$3:$A$10=$A30)*(H$3:I$10)),IF($A$26="Résidence",SUMPRODUCT(($A$3:$A$10=$A30)*(H$3:H$10)),SUMPRODUCT((($A$3:$A$10=$A30)*I$3:I$10))))</f>
        <v>1576</v>
      </c>
    </row>
    <row r="31" spans="1:5">
      <c r="A31" s="3" t="s">
        <v>10</v>
      </c>
      <c r="B31" s="1">
        <f t="shared" ref="B31:B35" si="0">IF($A$26="Cumul",SUMPRODUCT(($A$3:$A$10=$A31)*(B$3:C$10)),IF($A$26="Résidence",SUMPRODUCT(($A$3:$A$10=$A31)*(B$3:B$10)),SUMPRODUCT((($A$3:$A$10=$A31)*C$3:C$10))))</f>
        <v>370</v>
      </c>
      <c r="C31" s="1">
        <f t="shared" ref="C31:C35" si="1">IF($A$26="Cumul",SUMPRODUCT(($A$3:$A$10=$A31)*(D$3:E$10)),IF($A$26="Résidence",SUMPRODUCT(($A$3:$A$10=$A31)*(D$3:D$10)),SUMPRODUCT((($A$3:$A$10=$A31)*E$3:E$10))))</f>
        <v>285</v>
      </c>
      <c r="D31" s="1">
        <f t="shared" ref="D31:D35" si="2">IF($A$26="Cumul",SUMPRODUCT(($A$3:$A$10=$A31)*(F$3:G$10)),IF($A$26="Résidence",SUMPRODUCT(($A$3:$A$10=$A31)*(F$3:F$10)),SUMPRODUCT((($A$3:$A$10=$A31)*G$3:G$10))))</f>
        <v>622</v>
      </c>
      <c r="E31" s="1">
        <f t="shared" ref="E31:E35" si="3">IF($A$26="Cumul",SUMPRODUCT(($A$3:$A$10=$A31)*(H$3:I$10)),IF($A$26="Résidence",SUMPRODUCT(($A$3:$A$10=$A31)*(H$3:H$10)),SUMPRODUCT((($A$3:$A$10=$A31)*I$3:I$10))))</f>
        <v>1110</v>
      </c>
    </row>
    <row r="32" spans="1:5">
      <c r="A32" s="3" t="s">
        <v>11</v>
      </c>
      <c r="B32" s="1">
        <f t="shared" si="0"/>
        <v>328</v>
      </c>
      <c r="C32" s="1">
        <f t="shared" si="1"/>
        <v>324</v>
      </c>
      <c r="D32" s="1">
        <f t="shared" si="2"/>
        <v>324</v>
      </c>
      <c r="E32" s="1">
        <f t="shared" si="3"/>
        <v>976</v>
      </c>
    </row>
    <row r="33" spans="1:5">
      <c r="A33" s="3" t="s">
        <v>12</v>
      </c>
      <c r="B33" s="1">
        <f t="shared" si="0"/>
        <v>764</v>
      </c>
      <c r="C33" s="1">
        <f t="shared" si="1"/>
        <v>693</v>
      </c>
      <c r="D33" s="1">
        <f t="shared" si="2"/>
        <v>592</v>
      </c>
      <c r="E33" s="1">
        <f t="shared" si="3"/>
        <v>2049</v>
      </c>
    </row>
    <row r="34" spans="1:5">
      <c r="A34" s="4" t="s">
        <v>13</v>
      </c>
      <c r="B34" s="1">
        <f t="shared" si="0"/>
        <v>638</v>
      </c>
      <c r="C34" s="1">
        <f t="shared" si="1"/>
        <v>524</v>
      </c>
      <c r="D34" s="1">
        <f t="shared" si="2"/>
        <v>506</v>
      </c>
      <c r="E34" s="1">
        <f t="shared" si="3"/>
        <v>2219</v>
      </c>
    </row>
    <row r="35" spans="1:5">
      <c r="A35" s="4" t="s">
        <v>14</v>
      </c>
      <c r="B35" s="1">
        <f t="shared" si="0"/>
        <v>118</v>
      </c>
      <c r="C35" s="1">
        <f t="shared" si="1"/>
        <v>103</v>
      </c>
      <c r="D35" s="1">
        <f t="shared" si="2"/>
        <v>110</v>
      </c>
      <c r="E35" s="1">
        <f t="shared" si="3"/>
        <v>331</v>
      </c>
    </row>
    <row r="42" spans="1:5">
      <c r="A42" s="29" t="s">
        <v>31</v>
      </c>
    </row>
    <row r="46" spans="1:5">
      <c r="B46" s="28" t="s">
        <v>30</v>
      </c>
    </row>
    <row r="47" spans="1:5">
      <c r="A47" s="5" t="s">
        <v>0</v>
      </c>
      <c r="B47" s="1" t="s">
        <v>3</v>
      </c>
    </row>
    <row r="48" spans="1:5">
      <c r="A48" s="3" t="s">
        <v>7</v>
      </c>
      <c r="B48" s="1">
        <f ca="1">IF($B$46="Cumul",SUMPRODUCT(($A$3:$A$10=$A48)*($B$1:$I$1=$B$47)*(B$3:I$10))+SUMPRODUCT(($A$3:$A$10=$A48)*($B$1:$I$1=$B$47)*OFFSET((B$3:I$10),,1)),IF($B$46="Résidence",SUMPRODUCT(($A$3:$A$10=$A48)*($B$1:$I$1=$B$47)*(B$3:I$10)),SUMPRODUCT((($A$3:$A$10=$A48)*($B$1:$I$1=$B$47)*C$3:C$10))))</f>
        <v>435</v>
      </c>
    </row>
    <row r="49" spans="1:2">
      <c r="A49" s="3" t="s">
        <v>8</v>
      </c>
      <c r="B49" s="1">
        <f ca="1">IF($B$46="Cumul",SUMPRODUCT(($A$3:$A$10=$A49)*($B$1:$I$1=$B$47)*(B$3:I$10))+SUMPRODUCT(($A$3:$A$10=$A49)*($B$1:$I$1=$B$47)*OFFSET((B$3:I$10),,1)),IF($B$46="Résidence",SUMPRODUCT(($A$3:$A$10=$A49)*($B$1:$I$1=$B$47)*(B$3:I$10)),SUMPRODUCT((($A$3:$A$10=$A49)*($B$1:$I$1=$B$47)*C$3:C$10))))</f>
        <v>834</v>
      </c>
    </row>
    <row r="50" spans="1:2">
      <c r="A50" s="3" t="s">
        <v>9</v>
      </c>
      <c r="B50" s="1">
        <f ca="1">IF($B$46="Cumul",SUMPRODUCT(($A$3:$A$10=$A50)*($B$1:$I$1=$B$47)*(B$3:I$10))+SUMPRODUCT(($A$3:$A$10=$A50)*($B$1:$I$1=$B$47)*OFFSET((B$3:I$10),,1)),IF($B$46="Résidence",SUMPRODUCT(($A$3:$A$10=$A50)*($B$1:$I$1=$B$47)*(B$3:I$10)),SUMPRODUCT((($A$3:$A$10=$A50)*($B$1:$I$1=$B$47)*C$3:C$10))))</f>
        <v>533</v>
      </c>
    </row>
    <row r="51" spans="1:2">
      <c r="A51" s="3" t="s">
        <v>10</v>
      </c>
      <c r="B51" s="1">
        <f ca="1">IF($B$46="Cumul",SUMPRODUCT(($A$3:$A$10=$A51)*($B$1:$I$1=$B$47)*(B$3:I$10))+SUMPRODUCT(($A$3:$A$10=$A51)*($B$1:$I$1=$B$47)*OFFSET((B$3:I$10),,1)),IF($B$46="Résidence",SUMPRODUCT(($A$3:$A$10=$A51)*($B$1:$I$1=$B$47)*(B$3:I$10)),SUMPRODUCT((($A$3:$A$10=$A51)*($B$1:$I$1=$B$47)*C$3:C$10))))</f>
        <v>370</v>
      </c>
    </row>
    <row r="52" spans="1:2">
      <c r="A52" s="3" t="s">
        <v>11</v>
      </c>
      <c r="B52" s="1">
        <f ca="1">IF($B$46="Cumul",SUMPRODUCT(($A$3:$A$10=$A52)*($B$1:$I$1=$B$47)*(B$3:I$10))+SUMPRODUCT(($A$3:$A$10=$A52)*($B$1:$I$1=$B$47)*OFFSET((B$3:I$10),,1)),IF($B$46="Résidence",SUMPRODUCT(($A$3:$A$10=$A52)*($B$1:$I$1=$B$47)*(B$3:I$10)),SUMPRODUCT((($A$3:$A$10=$A52)*($B$1:$I$1=$B$47)*C$3:C$10))))</f>
        <v>328</v>
      </c>
    </row>
    <row r="53" spans="1:2">
      <c r="A53" s="3" t="s">
        <v>12</v>
      </c>
      <c r="B53" s="1">
        <f ca="1">IF($B$46="Cumul",SUMPRODUCT(($A$3:$A$10=$A53)*($B$1:$I$1=$B$47)*(B$3:I$10))+SUMPRODUCT(($A$3:$A$10=$A53)*($B$1:$I$1=$B$47)*OFFSET((B$3:I$10),,1)),IF($B$46="Résidence",SUMPRODUCT(($A$3:$A$10=$A53)*($B$1:$I$1=$B$47)*(B$3:I$10)),SUMPRODUCT((($A$3:$A$10=$A53)*($B$1:$I$1=$B$47)*C$3:C$10))))</f>
        <v>764</v>
      </c>
    </row>
    <row r="54" spans="1:2">
      <c r="A54" s="4" t="s">
        <v>13</v>
      </c>
      <c r="B54" s="1">
        <f ca="1">IF($B$46="Cumul",SUMPRODUCT(($A$3:$A$10=$A54)*($B$1:$I$1=$B$47)*(B$3:I$10))+SUMPRODUCT(($A$3:$A$10=$A54)*($B$1:$I$1=$B$47)*OFFSET((B$3:I$10),,1)),IF($B$46="Résidence",SUMPRODUCT(($A$3:$A$10=$A54)*($B$1:$I$1=$B$47)*(B$3:I$10)),SUMPRODUCT((($A$3:$A$10=$A54)*($B$1:$I$1=$B$47)*C$3:C$10))))</f>
        <v>638</v>
      </c>
    </row>
    <row r="55" spans="1:2">
      <c r="A55" s="4" t="s">
        <v>14</v>
      </c>
      <c r="B55" s="1">
        <f ca="1">IF($B$46="Cumul",SUMPRODUCT(($A$3:$A$10=$A55)*($B$1:$I$1=$B$47)*(B$3:I$10))+SUMPRODUCT(($A$3:$A$10=$A55)*($B$1:$I$1=$B$47)*OFFSET((B$3:I$10),,1)),IF($B$46="Résidence",SUMPRODUCT(($A$3:$A$10=$A55)*($B$1:$I$1=$B$47)*(B$3:I$10)),SUMPRODUCT((($A$3:$A$10=$A55)*($B$1:$I$1=$B$47)*C$3:C$10))))</f>
        <v>118</v>
      </c>
    </row>
  </sheetData>
  <mergeCells count="4">
    <mergeCell ref="B1:C1"/>
    <mergeCell ref="D1:E1"/>
    <mergeCell ref="F1:G1"/>
    <mergeCell ref="H1:I1"/>
  </mergeCells>
  <phoneticPr fontId="3" type="noConversion"/>
  <dataValidations count="3">
    <dataValidation type="list" allowBlank="1" showInputMessage="1" showErrorMessage="1" sqref="B46 A26 A16">
      <formula1>"Résidence,Naissance,Cumul"</formula1>
    </dataValidation>
    <dataValidation type="list" allowBlank="1" showInputMessage="1" showErrorMessage="1" sqref="B47">
      <formula1>$B$16:$E$16</formula1>
    </dataValidation>
    <dataValidation type="list" allowBlank="1" showInputMessage="1" showErrorMessage="1" sqref="A17">
      <formula1>$A$3:$A$10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B15" sqref="B15"/>
    </sheetView>
  </sheetViews>
  <sheetFormatPr baseColWidth="10" defaultRowHeight="15"/>
  <cols>
    <col min="1" max="1" width="23.7109375" bestFit="1" customWidth="1"/>
    <col min="2" max="2" width="17.140625" bestFit="1" customWidth="1"/>
    <col min="3" max="3" width="10.42578125" bestFit="1" customWidth="1"/>
    <col min="4" max="4" width="15.7109375" customWidth="1"/>
    <col min="5" max="5" width="14.42578125" bestFit="1" customWidth="1"/>
    <col min="6" max="6" width="10.85546875" bestFit="1" customWidth="1"/>
    <col min="7" max="7" width="10.42578125" bestFit="1" customWidth="1"/>
    <col min="8" max="8" width="10.85546875" bestFit="1" customWidth="1"/>
    <col min="9" max="9" width="10.42578125" bestFit="1" customWidth="1"/>
    <col min="10" max="10" width="10.5703125" customWidth="1"/>
  </cols>
  <sheetData>
    <row r="1" spans="1:13" ht="15.75">
      <c r="C1" s="26" t="s">
        <v>20</v>
      </c>
      <c r="D1" s="26"/>
      <c r="E1" s="26"/>
      <c r="F1" s="26"/>
      <c r="G1" s="26"/>
    </row>
    <row r="3" spans="1:13">
      <c r="A3" s="2"/>
      <c r="B3" s="22" t="s">
        <v>3</v>
      </c>
      <c r="C3" s="23"/>
      <c r="D3" s="22" t="s">
        <v>4</v>
      </c>
      <c r="E3" s="23"/>
      <c r="F3" s="22" t="s">
        <v>5</v>
      </c>
      <c r="G3" s="23"/>
      <c r="H3" s="22" t="s">
        <v>6</v>
      </c>
      <c r="I3" s="23"/>
      <c r="J3" s="8"/>
    </row>
    <row r="4" spans="1:13" ht="45">
      <c r="A4" s="5" t="s">
        <v>0</v>
      </c>
      <c r="B4" s="6" t="s">
        <v>1</v>
      </c>
      <c r="C4" s="7" t="s">
        <v>2</v>
      </c>
      <c r="D4" s="6" t="s">
        <v>1</v>
      </c>
      <c r="E4" s="7" t="s">
        <v>2</v>
      </c>
      <c r="F4" s="6" t="s">
        <v>1</v>
      </c>
      <c r="G4" s="7" t="s">
        <v>2</v>
      </c>
      <c r="H4" s="6" t="s">
        <v>1</v>
      </c>
      <c r="I4" s="7" t="s">
        <v>2</v>
      </c>
      <c r="J4" s="11" t="s">
        <v>15</v>
      </c>
      <c r="K4" s="11" t="s">
        <v>16</v>
      </c>
      <c r="L4" s="11" t="s">
        <v>18</v>
      </c>
      <c r="M4" s="13" t="s">
        <v>19</v>
      </c>
    </row>
    <row r="5" spans="1:13">
      <c r="A5" s="3" t="s">
        <v>7</v>
      </c>
      <c r="B5" s="1">
        <v>223</v>
      </c>
      <c r="C5" s="1">
        <v>212</v>
      </c>
      <c r="D5" s="1">
        <v>462</v>
      </c>
      <c r="E5" s="1">
        <v>251</v>
      </c>
      <c r="F5" s="1">
        <v>241</v>
      </c>
      <c r="G5" s="1">
        <v>211</v>
      </c>
      <c r="H5" s="1">
        <v>735</v>
      </c>
      <c r="I5" s="1">
        <v>674</v>
      </c>
      <c r="J5" s="9">
        <f>SUM(B5,D5,F5,H5)</f>
        <v>1661</v>
      </c>
      <c r="K5" s="9">
        <f>SUM(C5,E5,G5,I5)</f>
        <v>1348</v>
      </c>
      <c r="L5" s="14">
        <f>AVERAGE(B5,D5,F5,H5)</f>
        <v>415.25</v>
      </c>
      <c r="M5" s="14">
        <f>AVERAGE(C5,E5,G5,I5)</f>
        <v>337</v>
      </c>
    </row>
    <row r="6" spans="1:13">
      <c r="A6" s="3" t="s">
        <v>8</v>
      </c>
      <c r="B6" s="1">
        <v>523</v>
      </c>
      <c r="C6" s="1">
        <v>311</v>
      </c>
      <c r="D6" s="1">
        <v>262</v>
      </c>
      <c r="E6" s="1">
        <v>242</v>
      </c>
      <c r="F6" s="1">
        <v>292</v>
      </c>
      <c r="G6" s="1">
        <v>273</v>
      </c>
      <c r="H6" s="1">
        <v>884</v>
      </c>
      <c r="I6" s="1">
        <v>826</v>
      </c>
      <c r="J6" s="9">
        <f t="shared" ref="J6:J12" si="0">SUM(B6,D6,F6,H6)</f>
        <v>1961</v>
      </c>
      <c r="K6" s="9">
        <f t="shared" ref="K6:K12" si="1">SUM(C6,E6,G6,I6)</f>
        <v>1652</v>
      </c>
      <c r="L6" s="14">
        <f t="shared" ref="L6:L12" si="2">AVERAGE(B6,D6,F6,H6)</f>
        <v>490.25</v>
      </c>
      <c r="M6" s="14">
        <f t="shared" ref="M6:M12" si="3">AVERAGE(C6,E6,G6,I6)</f>
        <v>413</v>
      </c>
    </row>
    <row r="7" spans="1:13">
      <c r="A7" s="3" t="s">
        <v>9</v>
      </c>
      <c r="B7" s="1">
        <v>306</v>
      </c>
      <c r="C7" s="1">
        <v>227</v>
      </c>
      <c r="D7" s="1">
        <v>265</v>
      </c>
      <c r="E7" s="1">
        <v>257</v>
      </c>
      <c r="F7" s="1">
        <v>260</v>
      </c>
      <c r="G7" s="1">
        <v>261</v>
      </c>
      <c r="H7" s="1">
        <v>831</v>
      </c>
      <c r="I7" s="1">
        <v>745</v>
      </c>
      <c r="J7" s="9">
        <f t="shared" si="0"/>
        <v>1662</v>
      </c>
      <c r="K7" s="9">
        <f t="shared" si="1"/>
        <v>1490</v>
      </c>
      <c r="L7" s="14">
        <f t="shared" si="2"/>
        <v>415.5</v>
      </c>
      <c r="M7" s="14">
        <f t="shared" si="3"/>
        <v>372.5</v>
      </c>
    </row>
    <row r="8" spans="1:13">
      <c r="A8" s="3" t="s">
        <v>10</v>
      </c>
      <c r="B8" s="1">
        <v>208</v>
      </c>
      <c r="C8" s="1">
        <v>162</v>
      </c>
      <c r="D8" s="1">
        <v>164</v>
      </c>
      <c r="E8" s="1">
        <v>121</v>
      </c>
      <c r="F8" s="1">
        <v>404</v>
      </c>
      <c r="G8" s="1">
        <v>218</v>
      </c>
      <c r="H8" s="1">
        <v>609</v>
      </c>
      <c r="I8" s="1">
        <v>501</v>
      </c>
      <c r="J8" s="9">
        <f t="shared" si="0"/>
        <v>1385</v>
      </c>
      <c r="K8" s="9">
        <f t="shared" si="1"/>
        <v>1002</v>
      </c>
      <c r="L8" s="14">
        <f t="shared" si="2"/>
        <v>346.25</v>
      </c>
      <c r="M8" s="14">
        <f t="shared" si="3"/>
        <v>250.5</v>
      </c>
    </row>
    <row r="9" spans="1:13">
      <c r="A9" s="3" t="s">
        <v>11</v>
      </c>
      <c r="B9" s="1">
        <v>171</v>
      </c>
      <c r="C9" s="1">
        <v>157</v>
      </c>
      <c r="D9" s="1">
        <v>185</v>
      </c>
      <c r="E9" s="1">
        <v>139</v>
      </c>
      <c r="F9" s="1">
        <v>163</v>
      </c>
      <c r="G9" s="1">
        <v>161</v>
      </c>
      <c r="H9" s="1">
        <v>519</v>
      </c>
      <c r="I9" s="1">
        <v>457</v>
      </c>
      <c r="J9" s="9">
        <f t="shared" si="0"/>
        <v>1038</v>
      </c>
      <c r="K9" s="9">
        <f t="shared" si="1"/>
        <v>914</v>
      </c>
      <c r="L9" s="14">
        <f t="shared" si="2"/>
        <v>259.5</v>
      </c>
      <c r="M9" s="14">
        <f t="shared" si="3"/>
        <v>228.5</v>
      </c>
    </row>
    <row r="10" spans="1:13">
      <c r="A10" s="3" t="s">
        <v>12</v>
      </c>
      <c r="B10" s="1">
        <v>208</v>
      </c>
      <c r="C10" s="1">
        <v>556</v>
      </c>
      <c r="D10" s="1">
        <v>182</v>
      </c>
      <c r="E10" s="1">
        <v>511</v>
      </c>
      <c r="F10" s="1">
        <v>204</v>
      </c>
      <c r="G10" s="1">
        <v>388</v>
      </c>
      <c r="H10" s="1">
        <v>594</v>
      </c>
      <c r="I10" s="1">
        <v>1455</v>
      </c>
      <c r="J10" s="9">
        <f t="shared" si="0"/>
        <v>1188</v>
      </c>
      <c r="K10" s="9">
        <f t="shared" si="1"/>
        <v>2910</v>
      </c>
      <c r="L10" s="14">
        <f t="shared" si="2"/>
        <v>297</v>
      </c>
      <c r="M10" s="14">
        <f t="shared" si="3"/>
        <v>727.5</v>
      </c>
    </row>
    <row r="11" spans="1:13">
      <c r="A11" s="4" t="s">
        <v>13</v>
      </c>
      <c r="B11" s="1">
        <v>330</v>
      </c>
      <c r="C11" s="1">
        <v>308</v>
      </c>
      <c r="D11" s="1">
        <v>271</v>
      </c>
      <c r="E11" s="1">
        <v>253</v>
      </c>
      <c r="F11" s="1">
        <v>237</v>
      </c>
      <c r="G11" s="1">
        <v>269</v>
      </c>
      <c r="H11" s="1">
        <v>1389</v>
      </c>
      <c r="I11" s="1">
        <v>830</v>
      </c>
      <c r="J11" s="9">
        <f t="shared" si="0"/>
        <v>2227</v>
      </c>
      <c r="K11" s="9">
        <f t="shared" si="1"/>
        <v>1660</v>
      </c>
      <c r="L11" s="14">
        <f t="shared" si="2"/>
        <v>556.75</v>
      </c>
      <c r="M11" s="14">
        <f t="shared" si="3"/>
        <v>415</v>
      </c>
    </row>
    <row r="12" spans="1:13" ht="29.25">
      <c r="A12" s="19" t="s">
        <v>14</v>
      </c>
      <c r="B12" s="1">
        <v>41</v>
      </c>
      <c r="C12" s="1">
        <v>77</v>
      </c>
      <c r="D12" s="1">
        <v>43</v>
      </c>
      <c r="E12" s="1">
        <v>60</v>
      </c>
      <c r="F12" s="1">
        <v>45</v>
      </c>
      <c r="G12" s="1">
        <v>65</v>
      </c>
      <c r="H12" s="1">
        <v>129</v>
      </c>
      <c r="I12" s="1">
        <v>202</v>
      </c>
      <c r="J12" s="9">
        <f t="shared" si="0"/>
        <v>258</v>
      </c>
      <c r="K12" s="9">
        <f t="shared" si="1"/>
        <v>404</v>
      </c>
      <c r="L12" s="14">
        <f t="shared" si="2"/>
        <v>64.5</v>
      </c>
      <c r="M12" s="14">
        <f t="shared" si="3"/>
        <v>101</v>
      </c>
    </row>
    <row r="13" spans="1:13">
      <c r="A13" s="12" t="s">
        <v>17</v>
      </c>
      <c r="B13" s="24">
        <f>SUM(B5:B12)</f>
        <v>2010</v>
      </c>
      <c r="C13" s="25"/>
      <c r="D13" s="24">
        <f t="shared" ref="D13:H13" si="4">SUM(D5:D12)</f>
        <v>1834</v>
      </c>
      <c r="E13" s="25"/>
      <c r="F13" s="24">
        <f t="shared" si="4"/>
        <v>1846</v>
      </c>
      <c r="G13" s="25"/>
      <c r="H13" s="24">
        <f t="shared" si="4"/>
        <v>5690</v>
      </c>
      <c r="I13" s="25"/>
    </row>
    <row r="14" spans="1:13">
      <c r="A14" s="12" t="s">
        <v>26</v>
      </c>
      <c r="B14" s="9">
        <f>MAX(B5:B12)</f>
        <v>523</v>
      </c>
      <c r="D14" s="9">
        <f t="shared" ref="D14:H14" si="5">MAX(D5:D12)</f>
        <v>462</v>
      </c>
      <c r="F14" s="9">
        <f t="shared" si="5"/>
        <v>404</v>
      </c>
      <c r="H14" s="9">
        <f t="shared" si="5"/>
        <v>1389</v>
      </c>
    </row>
    <row r="15" spans="1:13">
      <c r="A15" s="12" t="s">
        <v>27</v>
      </c>
      <c r="B15" s="9">
        <f>MATCH(B14,B3:B12,0)</f>
        <v>4</v>
      </c>
      <c r="D15" s="9">
        <f t="shared" ref="D15:H15" si="6">MATCH(D14,D3:D12,0)</f>
        <v>3</v>
      </c>
      <c r="F15" s="9">
        <f t="shared" si="6"/>
        <v>6</v>
      </c>
      <c r="H15" s="9">
        <f t="shared" si="6"/>
        <v>9</v>
      </c>
    </row>
    <row r="16" spans="1:13">
      <c r="C16" s="17"/>
      <c r="G16" s="17"/>
    </row>
    <row r="17" spans="1:7" ht="15.75">
      <c r="C17" s="26" t="s">
        <v>21</v>
      </c>
      <c r="D17" s="26"/>
      <c r="E17" s="26"/>
      <c r="F17" s="26"/>
      <c r="G17" s="26"/>
    </row>
    <row r="19" spans="1:7">
      <c r="A19" s="15" t="s">
        <v>22</v>
      </c>
      <c r="B19" s="9" t="s">
        <v>5</v>
      </c>
      <c r="D19" s="16" t="s">
        <v>22</v>
      </c>
      <c r="E19" s="9" t="s">
        <v>4</v>
      </c>
    </row>
    <row r="20" spans="1:7" ht="30">
      <c r="A20" s="21" t="s">
        <v>23</v>
      </c>
      <c r="B20" s="10" t="s">
        <v>9</v>
      </c>
      <c r="D20" s="18" t="s">
        <v>28</v>
      </c>
      <c r="E20" s="10" t="str">
        <f>INDEX(A3:A12,HLOOKUP(E19,A3:I15,13,FALSE))</f>
        <v>Région parisienne</v>
      </c>
    </row>
    <row r="21" spans="1:7">
      <c r="A21" s="16" t="s">
        <v>24</v>
      </c>
      <c r="B21" s="9">
        <f>VLOOKUP(B20,A3:I12,MATCH(B19,A3:I3,0)+1,FALSE)</f>
        <v>261</v>
      </c>
      <c r="F21" s="20"/>
    </row>
    <row r="22" spans="1:7">
      <c r="A22" s="16" t="s">
        <v>25</v>
      </c>
      <c r="B22" s="9">
        <f>VLOOKUP(B20,A3:I12,MATCH(B19,A3:I3,0),FALSE)</f>
        <v>260</v>
      </c>
    </row>
  </sheetData>
  <mergeCells count="10">
    <mergeCell ref="C1:G1"/>
    <mergeCell ref="C17:G17"/>
    <mergeCell ref="B3:C3"/>
    <mergeCell ref="D3:E3"/>
    <mergeCell ref="F3:G3"/>
    <mergeCell ref="H3:I3"/>
    <mergeCell ref="B13:C13"/>
    <mergeCell ref="D13:E13"/>
    <mergeCell ref="F13:G13"/>
    <mergeCell ref="H13:I13"/>
  </mergeCells>
  <phoneticPr fontId="3" type="noConversion"/>
  <dataValidations count="2">
    <dataValidation type="list" allowBlank="1" showInputMessage="1" showErrorMessage="1" sqref="B19 E19">
      <formula1>$B$3:$I$3</formula1>
    </dataValidation>
    <dataValidation type="list" allowBlank="1" showInputMessage="1" showErrorMessage="1" sqref="B20">
      <formula1>$A$5:$A$12</formula1>
    </dataValidation>
  </dataValidations>
  <pageMargins left="0.7" right="0.7" top="0.75" bottom="0.75" header="0.3" footer="0.3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F20" sqref="F20"/>
    </sheetView>
  </sheetViews>
  <sheetFormatPr baseColWidth="10" defaultRowHeight="15"/>
  <cols>
    <col min="1" max="1" width="36.42578125" bestFit="1" customWidth="1"/>
  </cols>
  <sheetData>
    <row r="1" spans="1:9">
      <c r="A1" s="2"/>
      <c r="B1" s="22" t="s">
        <v>3</v>
      </c>
      <c r="C1" s="23"/>
      <c r="D1" s="22" t="s">
        <v>4</v>
      </c>
      <c r="E1" s="23"/>
      <c r="F1" s="22" t="s">
        <v>5</v>
      </c>
      <c r="G1" s="23"/>
      <c r="H1" s="22" t="s">
        <v>6</v>
      </c>
      <c r="I1" s="23"/>
    </row>
    <row r="2" spans="1:9">
      <c r="A2" s="5" t="s">
        <v>0</v>
      </c>
      <c r="B2" s="6" t="s">
        <v>1</v>
      </c>
      <c r="C2" s="7" t="s">
        <v>2</v>
      </c>
      <c r="D2" s="6" t="s">
        <v>1</v>
      </c>
      <c r="E2" s="7" t="s">
        <v>2</v>
      </c>
      <c r="F2" s="6" t="s">
        <v>1</v>
      </c>
      <c r="G2" s="7" t="s">
        <v>2</v>
      </c>
      <c r="H2" s="6" t="s">
        <v>1</v>
      </c>
      <c r="I2" s="7" t="s">
        <v>2</v>
      </c>
    </row>
    <row r="3" spans="1:9">
      <c r="A3" s="3" t="s">
        <v>7</v>
      </c>
      <c r="B3" s="1">
        <v>223</v>
      </c>
      <c r="C3" s="1">
        <v>212</v>
      </c>
      <c r="D3" s="1">
        <v>462</v>
      </c>
      <c r="E3" s="1">
        <v>251</v>
      </c>
      <c r="F3" s="1">
        <v>241</v>
      </c>
      <c r="G3" s="1">
        <v>211</v>
      </c>
      <c r="H3" s="1">
        <v>735</v>
      </c>
      <c r="I3" s="1">
        <v>674</v>
      </c>
    </row>
    <row r="4" spans="1:9">
      <c r="A4" s="3" t="s">
        <v>8</v>
      </c>
      <c r="B4" s="1">
        <v>523</v>
      </c>
      <c r="C4" s="1">
        <v>311</v>
      </c>
      <c r="D4" s="1">
        <v>262</v>
      </c>
      <c r="E4" s="1">
        <v>242</v>
      </c>
      <c r="F4" s="1">
        <v>292</v>
      </c>
      <c r="G4" s="1">
        <v>273</v>
      </c>
      <c r="H4" s="1">
        <v>884</v>
      </c>
      <c r="I4" s="1">
        <v>826</v>
      </c>
    </row>
    <row r="5" spans="1:9">
      <c r="A5" s="3" t="s">
        <v>9</v>
      </c>
      <c r="B5" s="1">
        <v>306</v>
      </c>
      <c r="C5" s="1">
        <v>227</v>
      </c>
      <c r="D5" s="1">
        <v>265</v>
      </c>
      <c r="E5" s="1">
        <v>257</v>
      </c>
      <c r="F5" s="1">
        <v>260</v>
      </c>
      <c r="G5" s="1">
        <v>261</v>
      </c>
      <c r="H5" s="1">
        <v>831</v>
      </c>
      <c r="I5" s="1">
        <v>745</v>
      </c>
    </row>
    <row r="6" spans="1:9">
      <c r="A6" s="3" t="s">
        <v>10</v>
      </c>
      <c r="B6" s="1">
        <v>208</v>
      </c>
      <c r="C6" s="1">
        <v>162</v>
      </c>
      <c r="D6" s="1">
        <v>164</v>
      </c>
      <c r="E6" s="1">
        <v>121</v>
      </c>
      <c r="F6" s="1">
        <v>404</v>
      </c>
      <c r="G6" s="1">
        <v>218</v>
      </c>
      <c r="H6" s="1">
        <v>609</v>
      </c>
      <c r="I6" s="1">
        <v>501</v>
      </c>
    </row>
    <row r="7" spans="1:9">
      <c r="A7" s="3" t="s">
        <v>11</v>
      </c>
      <c r="B7" s="1">
        <v>171</v>
      </c>
      <c r="C7" s="1">
        <v>157</v>
      </c>
      <c r="D7" s="1">
        <v>185</v>
      </c>
      <c r="E7" s="1">
        <v>139</v>
      </c>
      <c r="F7" s="1">
        <v>163</v>
      </c>
      <c r="G7" s="1">
        <v>161</v>
      </c>
      <c r="H7" s="1">
        <v>519</v>
      </c>
      <c r="I7" s="1">
        <v>457</v>
      </c>
    </row>
    <row r="8" spans="1:9">
      <c r="A8" s="3" t="s">
        <v>12</v>
      </c>
      <c r="B8" s="1">
        <v>208</v>
      </c>
      <c r="C8" s="1">
        <v>556</v>
      </c>
      <c r="D8" s="1">
        <v>182</v>
      </c>
      <c r="E8" s="1">
        <v>511</v>
      </c>
      <c r="F8" s="1">
        <v>204</v>
      </c>
      <c r="G8" s="1">
        <v>388</v>
      </c>
      <c r="H8" s="1">
        <v>594</v>
      </c>
      <c r="I8" s="1">
        <v>1455</v>
      </c>
    </row>
    <row r="9" spans="1:9">
      <c r="A9" s="4" t="s">
        <v>13</v>
      </c>
      <c r="B9" s="1">
        <v>330</v>
      </c>
      <c r="C9" s="1">
        <v>308</v>
      </c>
      <c r="D9" s="1">
        <v>271</v>
      </c>
      <c r="E9" s="1">
        <v>253</v>
      </c>
      <c r="F9" s="1">
        <v>237</v>
      </c>
      <c r="G9" s="1">
        <v>269</v>
      </c>
      <c r="H9" s="1">
        <v>1389</v>
      </c>
      <c r="I9" s="1">
        <v>830</v>
      </c>
    </row>
    <row r="10" spans="1:9">
      <c r="A10" s="4" t="s">
        <v>14</v>
      </c>
      <c r="B10" s="1">
        <v>41</v>
      </c>
      <c r="C10" s="1">
        <v>77</v>
      </c>
      <c r="D10" s="1">
        <v>43</v>
      </c>
      <c r="E10" s="1">
        <v>60</v>
      </c>
      <c r="F10" s="1">
        <v>45</v>
      </c>
      <c r="G10" s="1">
        <v>65</v>
      </c>
      <c r="H10" s="1">
        <v>129</v>
      </c>
      <c r="I10" s="1">
        <v>202</v>
      </c>
    </row>
    <row r="13" spans="1:9" ht="15.75">
      <c r="C13" s="26" t="s">
        <v>29</v>
      </c>
      <c r="D13" s="26"/>
      <c r="E13" s="26"/>
      <c r="F13" s="26"/>
      <c r="G13" s="26"/>
    </row>
  </sheetData>
  <mergeCells count="5">
    <mergeCell ref="C13:G13"/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Tableau données</vt:lpstr>
      <vt:lpstr>Indicateurs généraux</vt:lpstr>
      <vt:lpstr>Simulations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cb</cp:lastModifiedBy>
  <dcterms:created xsi:type="dcterms:W3CDTF">2009-10-22T09:40:26Z</dcterms:created>
  <dcterms:modified xsi:type="dcterms:W3CDTF">2014-12-08T18:41:48Z</dcterms:modified>
</cp:coreProperties>
</file>