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75" windowWidth="7935" windowHeight="5520" tabRatio="545"/>
  </bookViews>
  <sheets>
    <sheet name="JANVIER" sheetId="1" r:id="rId1"/>
    <sheet name="FEVRIER" sheetId="19" r:id="rId2"/>
    <sheet name="Données" sheetId="15" r:id="rId3"/>
  </sheets>
  <definedNames>
    <definedName name="CALENDRIER">#REF!</definedName>
    <definedName name="cdate" localSheetId="1">OFFSET(FEVRIER!$H$2,,,,COUNT(FEVRIER!$2:$2))</definedName>
    <definedName name="cdate">OFFSET(JANVIER!$H$2,,,,COUNT(JANVIER!$2:$2))</definedName>
    <definedName name="FERIE">Données!$A$2:$A$14</definedName>
    <definedName name="NOM">OFFSET(Données!$E$2,,,COUNTA(Données!$E:$E)-1)</definedName>
  </definedNames>
  <calcPr calcId="125725"/>
</workbook>
</file>

<file path=xl/calcChain.xml><?xml version="1.0" encoding="utf-8"?>
<calcChain xmlns="http://schemas.openxmlformats.org/spreadsheetml/2006/main">
  <c r="H1" i="19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2" s="1"/>
  <c r="AI2" s="1"/>
  <c r="AJ2" s="1"/>
  <c r="AK2" s="1"/>
  <c r="AL2" s="1"/>
  <c r="E8"/>
  <c r="G8" s="1"/>
  <c r="E7"/>
  <c r="G7" s="1"/>
  <c r="E6"/>
  <c r="G6" s="1"/>
  <c r="E5"/>
  <c r="G5" s="1"/>
  <c r="E4"/>
  <c r="G4" s="1"/>
  <c r="E3"/>
  <c r="G3" s="1"/>
  <c r="H1" i="1" l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2" s="1"/>
  <c r="AI2" s="1"/>
  <c r="AJ2" s="1"/>
  <c r="AK2" s="1"/>
  <c r="AL2" s="1"/>
  <c r="A14" i="15"/>
  <c r="A13"/>
  <c r="A12"/>
  <c r="A11"/>
  <c r="A10"/>
  <c r="A6"/>
  <c r="A5"/>
  <c r="A3"/>
  <c r="A8" s="1"/>
  <c r="A2"/>
  <c r="A4" l="1"/>
  <c r="A9" l="1"/>
  <c r="E3" i="1" s="1"/>
  <c r="G3" s="1"/>
  <c r="A7" i="15"/>
  <c r="E4" i="1" l="1"/>
  <c r="G4" s="1"/>
  <c r="E7"/>
  <c r="G7" s="1"/>
  <c r="E5"/>
  <c r="G5" s="1"/>
  <c r="E8"/>
  <c r="G8" s="1"/>
  <c r="E6"/>
  <c r="G6" s="1"/>
</calcChain>
</file>

<file path=xl/sharedStrings.xml><?xml version="1.0" encoding="utf-8"?>
<sst xmlns="http://schemas.openxmlformats.org/spreadsheetml/2006/main" count="68" uniqueCount="36">
  <si>
    <t>NOM</t>
  </si>
  <si>
    <t>DATES</t>
  </si>
  <si>
    <t>DEBUT</t>
  </si>
  <si>
    <t>FIN</t>
  </si>
  <si>
    <t>BEGUE</t>
  </si>
  <si>
    <t>TECHER</t>
  </si>
  <si>
    <t>GONTHIER</t>
  </si>
  <si>
    <t>DORSEUIL</t>
  </si>
  <si>
    <t>J.D HOAREAU</t>
  </si>
  <si>
    <t>J.P HOAREAU</t>
  </si>
  <si>
    <t>ROBERT</t>
  </si>
  <si>
    <t>MALADIE</t>
  </si>
  <si>
    <t>CM</t>
  </si>
  <si>
    <t>PAYE</t>
  </si>
  <si>
    <t>CP</t>
  </si>
  <si>
    <t>EXCEPTIONNEL</t>
  </si>
  <si>
    <t>CE</t>
  </si>
  <si>
    <t>TYPES DE CONGES</t>
  </si>
  <si>
    <t>TYPE ABSCENCE</t>
  </si>
  <si>
    <t>CONG. A PRENDRE</t>
  </si>
  <si>
    <t>DECOMPTE DES CONG.</t>
  </si>
  <si>
    <t>NB JRS PRIS</t>
  </si>
  <si>
    <t>Jour de l'An</t>
  </si>
  <si>
    <t>Pâques</t>
  </si>
  <si>
    <t>Lundi de Pâques</t>
  </si>
  <si>
    <t>1er Mai</t>
  </si>
  <si>
    <t>8 Mai</t>
  </si>
  <si>
    <t>Jeudi de l'Ascension</t>
  </si>
  <si>
    <t>Pentecôte</t>
  </si>
  <si>
    <t>Lundi de Pentecôte</t>
  </si>
  <si>
    <t>14 Juillet</t>
  </si>
  <si>
    <t>15 Aôut</t>
  </si>
  <si>
    <t>Toussaint</t>
  </si>
  <si>
    <t>11 Novembre</t>
  </si>
  <si>
    <t>Noël</t>
  </si>
  <si>
    <t>NOM DES 
SALARIES</t>
  </si>
</sst>
</file>

<file path=xl/styles.xml><?xml version="1.0" encoding="utf-8"?>
<styleSheet xmlns="http://schemas.openxmlformats.org/spreadsheetml/2006/main">
  <numFmts count="6">
    <numFmt numFmtId="164" formatCode="d/m;@"/>
    <numFmt numFmtId="166" formatCode="dd/mm/yy;@"/>
    <numFmt numFmtId="167" formatCode="&quot;Fériés &quot;0"/>
    <numFmt numFmtId="168" formatCode="ddd\ * dd\-mm\-yy"/>
    <numFmt numFmtId="169" formatCode="ddd\ dd\-mmmm\-yyyy"/>
    <numFmt numFmtId="170" formatCode="mmmm\ yyyy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8"/>
      <name val="Arial"/>
      <family val="2"/>
    </font>
    <font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sz val="11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1" fontId="0" fillId="0" borderId="1" xfId="0" applyNumberFormat="1" applyBorder="1"/>
    <xf numFmtId="0" fontId="0" fillId="0" borderId="1" xfId="0" applyBorder="1"/>
    <xf numFmtId="1" fontId="0" fillId="0" borderId="1" xfId="0" applyNumberFormat="1" applyBorder="1"/>
    <xf numFmtId="0" fontId="1" fillId="0" borderId="1" xfId="0" applyFont="1" applyBorder="1"/>
    <xf numFmtId="14" fontId="0" fillId="0" borderId="0" xfId="0" applyNumberFormat="1"/>
    <xf numFmtId="0" fontId="0" fillId="0" borderId="0" xfId="0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0" xfId="0" applyFont="1" applyBorder="1" applyAlignment="1"/>
    <xf numFmtId="0" fontId="2" fillId="0" borderId="2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166" fontId="0" fillId="0" borderId="1" xfId="0" applyNumberFormat="1" applyBorder="1"/>
    <xf numFmtId="164" fontId="3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/>
    <xf numFmtId="169" fontId="5" fillId="3" borderId="1" xfId="0" applyNumberFormat="1" applyFont="1" applyFill="1" applyBorder="1"/>
    <xf numFmtId="169" fontId="5" fillId="3" borderId="1" xfId="0" quotePrefix="1" applyNumberFormat="1" applyFont="1" applyFill="1" applyBorder="1"/>
    <xf numFmtId="167" fontId="6" fillId="2" borderId="3" xfId="0" applyNumberFormat="1" applyFont="1" applyFill="1" applyBorder="1" applyAlignment="1">
      <alignment horizontal="center" vertical="center"/>
    </xf>
    <xf numFmtId="168" fontId="7" fillId="3" borderId="1" xfId="0" quotePrefix="1" applyNumberFormat="1" applyFont="1" applyFill="1" applyBorder="1" applyAlignment="1">
      <alignment vertical="center"/>
    </xf>
    <xf numFmtId="0" fontId="1" fillId="0" borderId="11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70" fontId="1" fillId="0" borderId="12" xfId="0" applyNumberFormat="1" applyFont="1" applyBorder="1" applyAlignment="1">
      <alignment horizontal="center"/>
    </xf>
    <xf numFmtId="170" fontId="0" fillId="0" borderId="1" xfId="0" applyNumberForma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10"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16"/>
  <sheetViews>
    <sheetView tabSelected="1" workbookViewId="0">
      <pane xSplit="1" topLeftCell="B1" activePane="topRight" state="frozen"/>
      <selection activeCell="D16" sqref="D16"/>
      <selection pane="topRight" activeCell="H1" sqref="H1:AL1"/>
    </sheetView>
  </sheetViews>
  <sheetFormatPr baseColWidth="10" defaultRowHeight="15"/>
  <cols>
    <col min="1" max="1" width="12.85546875" customWidth="1"/>
    <col min="2" max="3" width="8.7109375" bestFit="1" customWidth="1"/>
    <col min="4" max="4" width="10.140625" customWidth="1"/>
    <col min="5" max="5" width="9.5703125" bestFit="1" customWidth="1"/>
    <col min="6" max="7" width="10.7109375" bestFit="1" customWidth="1"/>
    <col min="8" max="16" width="3.85546875" bestFit="1" customWidth="1"/>
    <col min="17" max="38" width="4.85546875" bestFit="1" customWidth="1"/>
  </cols>
  <sheetData>
    <row r="1" spans="1:38">
      <c r="A1" s="27" t="s">
        <v>0</v>
      </c>
      <c r="B1" s="31" t="s">
        <v>1</v>
      </c>
      <c r="C1" s="32"/>
      <c r="D1" s="14"/>
      <c r="E1" s="16"/>
      <c r="F1" s="16"/>
      <c r="G1" s="13"/>
      <c r="H1" s="29" t="str">
        <f>PROPER(TEXT(DATE(Données!A1,1,1),"mmmm aaaa"))</f>
        <v>Janvier 2012</v>
      </c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</row>
    <row r="2" spans="1:38" ht="25.5">
      <c r="A2" s="28"/>
      <c r="B2" s="12" t="s">
        <v>2</v>
      </c>
      <c r="C2" s="12" t="s">
        <v>3</v>
      </c>
      <c r="D2" s="15" t="s">
        <v>18</v>
      </c>
      <c r="E2" s="15" t="s">
        <v>21</v>
      </c>
      <c r="F2" s="15" t="s">
        <v>19</v>
      </c>
      <c r="G2" s="15" t="s">
        <v>20</v>
      </c>
      <c r="H2" s="18">
        <f>H1*1</f>
        <v>40909</v>
      </c>
      <c r="I2" s="18">
        <f>H2+1</f>
        <v>40910</v>
      </c>
      <c r="J2" s="18">
        <f t="shared" ref="J2:AG2" si="0">I2+1</f>
        <v>40911</v>
      </c>
      <c r="K2" s="18">
        <f t="shared" si="0"/>
        <v>40912</v>
      </c>
      <c r="L2" s="18">
        <f t="shared" si="0"/>
        <v>40913</v>
      </c>
      <c r="M2" s="18">
        <f t="shared" si="0"/>
        <v>40914</v>
      </c>
      <c r="N2" s="18">
        <f t="shared" si="0"/>
        <v>40915</v>
      </c>
      <c r="O2" s="18">
        <f t="shared" si="0"/>
        <v>40916</v>
      </c>
      <c r="P2" s="18">
        <f t="shared" si="0"/>
        <v>40917</v>
      </c>
      <c r="Q2" s="18">
        <f t="shared" si="0"/>
        <v>40918</v>
      </c>
      <c r="R2" s="18">
        <f t="shared" si="0"/>
        <v>40919</v>
      </c>
      <c r="S2" s="18">
        <f t="shared" si="0"/>
        <v>40920</v>
      </c>
      <c r="T2" s="18">
        <f t="shared" si="0"/>
        <v>40921</v>
      </c>
      <c r="U2" s="18">
        <f t="shared" si="0"/>
        <v>40922</v>
      </c>
      <c r="V2" s="18">
        <f t="shared" si="0"/>
        <v>40923</v>
      </c>
      <c r="W2" s="18">
        <f t="shared" si="0"/>
        <v>40924</v>
      </c>
      <c r="X2" s="18">
        <f t="shared" si="0"/>
        <v>40925</v>
      </c>
      <c r="Y2" s="18">
        <f t="shared" si="0"/>
        <v>40926</v>
      </c>
      <c r="Z2" s="18">
        <f t="shared" si="0"/>
        <v>40927</v>
      </c>
      <c r="AA2" s="18">
        <f t="shared" si="0"/>
        <v>40928</v>
      </c>
      <c r="AB2" s="18">
        <f t="shared" si="0"/>
        <v>40929</v>
      </c>
      <c r="AC2" s="18">
        <f t="shared" si="0"/>
        <v>40930</v>
      </c>
      <c r="AD2" s="18">
        <f t="shared" si="0"/>
        <v>40931</v>
      </c>
      <c r="AE2" s="18">
        <f t="shared" si="0"/>
        <v>40932</v>
      </c>
      <c r="AF2" s="18">
        <f t="shared" si="0"/>
        <v>40933</v>
      </c>
      <c r="AG2" s="18">
        <f t="shared" si="0"/>
        <v>40934</v>
      </c>
      <c r="AH2" s="18">
        <f>IF(AG2="","",IF(MONTH(AG2)=MONTH(AG2+1),AG2+1,""))</f>
        <v>40935</v>
      </c>
      <c r="AI2" s="18">
        <f t="shared" ref="AI2:AL2" si="1">IF(AH2="","",IF(MONTH(AH2)=MONTH(AH2+1),AH2+1,""))</f>
        <v>40936</v>
      </c>
      <c r="AJ2" s="18">
        <f t="shared" si="1"/>
        <v>40937</v>
      </c>
      <c r="AK2" s="18">
        <f t="shared" si="1"/>
        <v>40938</v>
      </c>
      <c r="AL2" s="18">
        <f t="shared" si="1"/>
        <v>40939</v>
      </c>
    </row>
    <row r="3" spans="1:38">
      <c r="A3" s="5" t="s">
        <v>4</v>
      </c>
      <c r="B3" s="17">
        <v>40931</v>
      </c>
      <c r="C3" s="17">
        <v>40938</v>
      </c>
      <c r="D3" s="3" t="s">
        <v>12</v>
      </c>
      <c r="E3" s="2">
        <f t="shared" ref="E3:E8" si="2">NETWORKDAYS(B3,C3,FERIE)</f>
        <v>6</v>
      </c>
      <c r="F3" s="1">
        <v>30</v>
      </c>
      <c r="G3" s="2">
        <f>F3-E3</f>
        <v>24</v>
      </c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</row>
    <row r="4" spans="1:38">
      <c r="A4" s="5" t="s">
        <v>5</v>
      </c>
      <c r="B4" s="17">
        <v>40909</v>
      </c>
      <c r="C4" s="17">
        <v>40914</v>
      </c>
      <c r="D4" s="1" t="s">
        <v>14</v>
      </c>
      <c r="E4" s="4">
        <f t="shared" si="2"/>
        <v>5</v>
      </c>
      <c r="F4" s="1">
        <v>30</v>
      </c>
      <c r="G4" s="4">
        <f t="shared" ref="G4:G8" si="3">F4-E4</f>
        <v>25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</row>
    <row r="5" spans="1:38">
      <c r="A5" s="5" t="s">
        <v>6</v>
      </c>
      <c r="B5" s="17">
        <v>40919</v>
      </c>
      <c r="C5" s="17">
        <v>40924</v>
      </c>
      <c r="D5" s="3" t="s">
        <v>16</v>
      </c>
      <c r="E5" s="4">
        <f t="shared" si="2"/>
        <v>4</v>
      </c>
      <c r="F5" s="1">
        <v>30</v>
      </c>
      <c r="G5" s="4">
        <f t="shared" si="3"/>
        <v>26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</row>
    <row r="6" spans="1:38">
      <c r="A6" s="5" t="s">
        <v>8</v>
      </c>
      <c r="B6" s="17">
        <v>40925</v>
      </c>
      <c r="C6" s="17">
        <v>40928</v>
      </c>
      <c r="D6" s="3" t="s">
        <v>16</v>
      </c>
      <c r="E6" s="4">
        <f t="shared" si="2"/>
        <v>4</v>
      </c>
      <c r="F6" s="1">
        <v>30</v>
      </c>
      <c r="G6" s="4">
        <f t="shared" si="3"/>
        <v>26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</row>
    <row r="7" spans="1:38">
      <c r="A7" s="5" t="s">
        <v>9</v>
      </c>
      <c r="B7" s="17"/>
      <c r="C7" s="17"/>
      <c r="D7" s="3" t="s">
        <v>16</v>
      </c>
      <c r="E7" s="4">
        <f t="shared" si="2"/>
        <v>0</v>
      </c>
      <c r="F7" s="1">
        <v>30</v>
      </c>
      <c r="G7" s="4">
        <f t="shared" si="3"/>
        <v>30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</row>
    <row r="8" spans="1:38">
      <c r="A8" s="5" t="s">
        <v>10</v>
      </c>
      <c r="B8" s="17"/>
      <c r="C8" s="17"/>
      <c r="D8" s="3" t="s">
        <v>12</v>
      </c>
      <c r="E8" s="4">
        <f t="shared" si="2"/>
        <v>0</v>
      </c>
      <c r="F8" s="1">
        <v>30</v>
      </c>
      <c r="G8" s="4">
        <f t="shared" si="3"/>
        <v>30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</row>
    <row r="11" spans="1:38">
      <c r="F11" s="6"/>
      <c r="G11" s="6"/>
    </row>
    <row r="12" spans="1:38" s="7" customFormat="1">
      <c r="F12" s="6"/>
      <c r="G12" s="6"/>
    </row>
    <row r="13" spans="1:38" s="7" customFormat="1">
      <c r="F13" s="6"/>
      <c r="G13" s="6"/>
    </row>
    <row r="14" spans="1:38">
      <c r="F14" s="6"/>
      <c r="G14" s="6"/>
    </row>
    <row r="15" spans="1:38" s="7" customFormat="1">
      <c r="F15" s="6"/>
      <c r="G15" s="6"/>
    </row>
    <row r="16" spans="1:38">
      <c r="F16" s="6"/>
      <c r="G16" s="6"/>
    </row>
  </sheetData>
  <mergeCells count="3">
    <mergeCell ref="A1:A2"/>
    <mergeCell ref="H1:AL1"/>
    <mergeCell ref="B1:C1"/>
  </mergeCells>
  <conditionalFormatting sqref="H2:AL8">
    <cfRule type="expression" dxfId="9" priority="1">
      <formula>IF(AND((H$2&gt;=$B2),(H$2&lt;=$C2)),$D2="CP")</formula>
    </cfRule>
    <cfRule type="expression" dxfId="8" priority="2">
      <formula>IF(AND((H$2&gt;=$B2),(H$2&lt;=$C2)),$D2="CM")</formula>
    </cfRule>
    <cfRule type="expression" dxfId="7" priority="3">
      <formula>IF(AND((H$2&gt;=$B2),(H$2&lt;=$C2)),$D2="CE")</formula>
    </cfRule>
    <cfRule type="expression" dxfId="6" priority="4">
      <formula>SUMPRODUCT(--(H$2=FERIE))</formula>
    </cfRule>
    <cfRule type="expression" dxfId="5" priority="5">
      <formula>OR(WEEKDAY(H$2)=1,WEEKDAY(H$2)=7)</formula>
    </cfRule>
  </conditionalFormatting>
  <dataValidations disablePrompts="1" count="3">
    <dataValidation type="list" allowBlank="1" showInputMessage="1" showErrorMessage="1" sqref="D3:D8">
      <formula1>#REF!</formula1>
    </dataValidation>
    <dataValidation type="list" allowBlank="1" showInputMessage="1" showErrorMessage="1" sqref="A3:A8">
      <formula1>NOM</formula1>
    </dataValidation>
    <dataValidation type="list" allowBlank="1" showInputMessage="1" showErrorMessage="1" sqref="B3:C8">
      <formula1>cdate</formula1>
    </dataValidation>
  </dataValidations>
  <pageMargins left="0.23622047244094491" right="0.51181102362204722" top="1.8897637795275593" bottom="0.74803149606299213" header="0.31496062992125984" footer="0.31496062992125984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L16"/>
  <sheetViews>
    <sheetView workbookViewId="0">
      <pane xSplit="1" topLeftCell="B1" activePane="topRight" state="frozen"/>
      <selection activeCell="D16" sqref="D16"/>
      <selection pane="topRight" activeCell="G19" sqref="G19"/>
    </sheetView>
  </sheetViews>
  <sheetFormatPr baseColWidth="10" defaultRowHeight="15"/>
  <cols>
    <col min="1" max="1" width="12.85546875" style="7" customWidth="1"/>
    <col min="2" max="3" width="8.7109375" style="7" bestFit="1" customWidth="1"/>
    <col min="4" max="4" width="10.140625" style="7" customWidth="1"/>
    <col min="5" max="5" width="9.5703125" style="7" bestFit="1" customWidth="1"/>
    <col min="6" max="7" width="10.7109375" style="7" bestFit="1" customWidth="1"/>
    <col min="8" max="16" width="3.85546875" style="7" bestFit="1" customWidth="1"/>
    <col min="17" max="38" width="4.85546875" style="7" bestFit="1" customWidth="1"/>
    <col min="39" max="16384" width="11.42578125" style="7"/>
  </cols>
  <sheetData>
    <row r="1" spans="1:38">
      <c r="A1" s="27" t="s">
        <v>0</v>
      </c>
      <c r="B1" s="31" t="s">
        <v>1</v>
      </c>
      <c r="C1" s="32"/>
      <c r="D1" s="14"/>
      <c r="E1" s="26"/>
      <c r="F1" s="26"/>
      <c r="G1" s="13"/>
      <c r="H1" s="29" t="str">
        <f>PROPER(TEXT(DATE(Données!A1,2,1),"mmmm aaaa"))</f>
        <v>Février 2012</v>
      </c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</row>
    <row r="2" spans="1:38" ht="25.5">
      <c r="A2" s="28"/>
      <c r="B2" s="12" t="s">
        <v>2</v>
      </c>
      <c r="C2" s="12" t="s">
        <v>3</v>
      </c>
      <c r="D2" s="15" t="s">
        <v>18</v>
      </c>
      <c r="E2" s="15" t="s">
        <v>21</v>
      </c>
      <c r="F2" s="15" t="s">
        <v>19</v>
      </c>
      <c r="G2" s="15" t="s">
        <v>20</v>
      </c>
      <c r="H2" s="18">
        <f>H1*1</f>
        <v>40940</v>
      </c>
      <c r="I2" s="18">
        <f>H2+1</f>
        <v>40941</v>
      </c>
      <c r="J2" s="18">
        <f t="shared" ref="J2:AG2" si="0">I2+1</f>
        <v>40942</v>
      </c>
      <c r="K2" s="18">
        <f t="shared" si="0"/>
        <v>40943</v>
      </c>
      <c r="L2" s="18">
        <f t="shared" si="0"/>
        <v>40944</v>
      </c>
      <c r="M2" s="18">
        <f t="shared" si="0"/>
        <v>40945</v>
      </c>
      <c r="N2" s="18">
        <f t="shared" si="0"/>
        <v>40946</v>
      </c>
      <c r="O2" s="18">
        <f t="shared" si="0"/>
        <v>40947</v>
      </c>
      <c r="P2" s="18">
        <f t="shared" si="0"/>
        <v>40948</v>
      </c>
      <c r="Q2" s="18">
        <f t="shared" si="0"/>
        <v>40949</v>
      </c>
      <c r="R2" s="18">
        <f t="shared" si="0"/>
        <v>40950</v>
      </c>
      <c r="S2" s="18">
        <f t="shared" si="0"/>
        <v>40951</v>
      </c>
      <c r="T2" s="18">
        <f t="shared" si="0"/>
        <v>40952</v>
      </c>
      <c r="U2" s="18">
        <f t="shared" si="0"/>
        <v>40953</v>
      </c>
      <c r="V2" s="18">
        <f t="shared" si="0"/>
        <v>40954</v>
      </c>
      <c r="W2" s="18">
        <f t="shared" si="0"/>
        <v>40955</v>
      </c>
      <c r="X2" s="18">
        <f t="shared" si="0"/>
        <v>40956</v>
      </c>
      <c r="Y2" s="18">
        <f t="shared" si="0"/>
        <v>40957</v>
      </c>
      <c r="Z2" s="18">
        <f t="shared" si="0"/>
        <v>40958</v>
      </c>
      <c r="AA2" s="18">
        <f t="shared" si="0"/>
        <v>40959</v>
      </c>
      <c r="AB2" s="18">
        <f t="shared" si="0"/>
        <v>40960</v>
      </c>
      <c r="AC2" s="18">
        <f t="shared" si="0"/>
        <v>40961</v>
      </c>
      <c r="AD2" s="18">
        <f t="shared" si="0"/>
        <v>40962</v>
      </c>
      <c r="AE2" s="18">
        <f t="shared" si="0"/>
        <v>40963</v>
      </c>
      <c r="AF2" s="18">
        <f t="shared" si="0"/>
        <v>40964</v>
      </c>
      <c r="AG2" s="18">
        <f t="shared" si="0"/>
        <v>40965</v>
      </c>
      <c r="AH2" s="18">
        <f>IF(AG2="","",IF(MONTH(AG2)=MONTH(AG2+1),AG2+1,""))</f>
        <v>40966</v>
      </c>
      <c r="AI2" s="18">
        <f t="shared" ref="AI2:AL2" si="1">IF(AH2="","",IF(MONTH(AH2)=MONTH(AH2+1),AH2+1,""))</f>
        <v>40967</v>
      </c>
      <c r="AJ2" s="18">
        <f t="shared" si="1"/>
        <v>40968</v>
      </c>
      <c r="AK2" s="18" t="str">
        <f t="shared" si="1"/>
        <v/>
      </c>
      <c r="AL2" s="18" t="str">
        <f t="shared" si="1"/>
        <v/>
      </c>
    </row>
    <row r="3" spans="1:38">
      <c r="A3" s="5" t="s">
        <v>4</v>
      </c>
      <c r="B3" s="17"/>
      <c r="C3" s="17"/>
      <c r="D3" s="3" t="s">
        <v>12</v>
      </c>
      <c r="E3" s="4">
        <f t="shared" ref="E3:E8" si="2">NETWORKDAYS(B3,C3,FERIE)</f>
        <v>0</v>
      </c>
      <c r="F3" s="3">
        <v>30</v>
      </c>
      <c r="G3" s="4">
        <f>F3-E3</f>
        <v>30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</row>
    <row r="4" spans="1:38">
      <c r="A4" s="5" t="s">
        <v>5</v>
      </c>
      <c r="B4" s="17"/>
      <c r="C4" s="17"/>
      <c r="D4" s="3" t="s">
        <v>14</v>
      </c>
      <c r="E4" s="4">
        <f t="shared" si="2"/>
        <v>0</v>
      </c>
      <c r="F4" s="3">
        <v>30</v>
      </c>
      <c r="G4" s="4">
        <f t="shared" ref="G4:G8" si="3">F4-E4</f>
        <v>30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</row>
    <row r="5" spans="1:38">
      <c r="A5" s="5" t="s">
        <v>6</v>
      </c>
      <c r="B5" s="17"/>
      <c r="C5" s="17"/>
      <c r="D5" s="3" t="s">
        <v>16</v>
      </c>
      <c r="E5" s="4">
        <f t="shared" si="2"/>
        <v>0</v>
      </c>
      <c r="F5" s="3">
        <v>30</v>
      </c>
      <c r="G5" s="4">
        <f t="shared" si="3"/>
        <v>30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</row>
    <row r="6" spans="1:38">
      <c r="A6" s="5" t="s">
        <v>8</v>
      </c>
      <c r="B6" s="17"/>
      <c r="C6" s="17"/>
      <c r="D6" s="3" t="s">
        <v>16</v>
      </c>
      <c r="E6" s="4">
        <f t="shared" si="2"/>
        <v>0</v>
      </c>
      <c r="F6" s="3">
        <v>30</v>
      </c>
      <c r="G6" s="4">
        <f t="shared" si="3"/>
        <v>30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</row>
    <row r="7" spans="1:38">
      <c r="A7" s="5" t="s">
        <v>9</v>
      </c>
      <c r="B7" s="17"/>
      <c r="C7" s="17"/>
      <c r="D7" s="3" t="s">
        <v>16</v>
      </c>
      <c r="E7" s="4">
        <f t="shared" si="2"/>
        <v>0</v>
      </c>
      <c r="F7" s="3">
        <v>30</v>
      </c>
      <c r="G7" s="4">
        <f t="shared" si="3"/>
        <v>30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</row>
    <row r="8" spans="1:38">
      <c r="A8" s="5" t="s">
        <v>10</v>
      </c>
      <c r="B8" s="17"/>
      <c r="C8" s="17"/>
      <c r="D8" s="3" t="s">
        <v>12</v>
      </c>
      <c r="E8" s="4">
        <f t="shared" si="2"/>
        <v>0</v>
      </c>
      <c r="F8" s="3">
        <v>30</v>
      </c>
      <c r="G8" s="4">
        <f t="shared" si="3"/>
        <v>30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</row>
    <row r="11" spans="1:38">
      <c r="F11" s="6"/>
      <c r="G11" s="6"/>
    </row>
    <row r="12" spans="1:38">
      <c r="F12" s="6"/>
      <c r="G12" s="6"/>
    </row>
    <row r="13" spans="1:38">
      <c r="F13" s="6"/>
      <c r="G13" s="6"/>
    </row>
    <row r="14" spans="1:38">
      <c r="F14" s="6"/>
      <c r="G14" s="6"/>
    </row>
    <row r="15" spans="1:38">
      <c r="F15" s="6"/>
      <c r="G15" s="6"/>
    </row>
    <row r="16" spans="1:38">
      <c r="F16" s="6"/>
      <c r="G16" s="6"/>
    </row>
  </sheetData>
  <mergeCells count="3">
    <mergeCell ref="A1:A2"/>
    <mergeCell ref="B1:C1"/>
    <mergeCell ref="H1:AL1"/>
  </mergeCells>
  <conditionalFormatting sqref="H2:AL8">
    <cfRule type="expression" dxfId="4" priority="1">
      <formula>IF(AND((H$2&gt;=$B2),(H$2&lt;=$C2)),$D2="CP")</formula>
    </cfRule>
    <cfRule type="expression" dxfId="3" priority="2">
      <formula>IF(AND((H$2&gt;=$B2),(H$2&lt;=$C2)),$D2="CM")</formula>
    </cfRule>
    <cfRule type="expression" dxfId="2" priority="3">
      <formula>IF(AND((H$2&gt;=$B2),(H$2&lt;=$C2)),$D2="CE")</formula>
    </cfRule>
    <cfRule type="expression" dxfId="1" priority="4">
      <formula>SUMPRODUCT(--(H$2=FERIE))</formula>
    </cfRule>
    <cfRule type="expression" dxfId="0" priority="5">
      <formula>OR(WEEKDAY(H$2)=1,WEEKDAY(H$2)=7)</formula>
    </cfRule>
  </conditionalFormatting>
  <dataValidations count="3">
    <dataValidation type="list" allowBlank="1" showInputMessage="1" showErrorMessage="1" sqref="B3:C8">
      <formula1>cdate</formula1>
    </dataValidation>
    <dataValidation type="list" allowBlank="1" showInputMessage="1" showErrorMessage="1" sqref="A3:A8">
      <formula1>NOM</formula1>
    </dataValidation>
    <dataValidation type="list" allowBlank="1" showInputMessage="1" showErrorMessage="1" sqref="D3:D8">
      <formula1>#REF!</formula1>
    </dataValidation>
  </dataValidations>
  <pageMargins left="0.23622047244094491" right="0.51181102362204722" top="1.8897637795275593" bottom="0.74803149606299213" header="0.31496062992125984" footer="0.31496062992125984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6"/>
  <dimension ref="A1:E14"/>
  <sheetViews>
    <sheetView workbookViewId="0">
      <selection activeCell="D10" sqref="D10"/>
    </sheetView>
  </sheetViews>
  <sheetFormatPr baseColWidth="10" defaultRowHeight="15"/>
  <cols>
    <col min="1" max="1" width="16.28515625" customWidth="1"/>
    <col min="2" max="2" width="19" bestFit="1" customWidth="1"/>
    <col min="3" max="3" width="15.42578125" customWidth="1"/>
    <col min="5" max="5" width="14.85546875" customWidth="1"/>
    <col min="6" max="6" width="19" bestFit="1" customWidth="1"/>
  </cols>
  <sheetData>
    <row r="1" spans="1:5" ht="30">
      <c r="A1" s="24">
        <v>2012</v>
      </c>
      <c r="B1" s="20"/>
      <c r="C1" s="33" t="s">
        <v>17</v>
      </c>
      <c r="D1" s="34"/>
      <c r="E1" s="19" t="s">
        <v>35</v>
      </c>
    </row>
    <row r="2" spans="1:5">
      <c r="A2" s="25">
        <f>DATE(A1,1,1)</f>
        <v>40909</v>
      </c>
      <c r="B2" s="21" t="s">
        <v>22</v>
      </c>
      <c r="C2" s="8" t="s">
        <v>11</v>
      </c>
      <c r="D2" s="9" t="s">
        <v>12</v>
      </c>
      <c r="E2" s="5" t="s">
        <v>4</v>
      </c>
    </row>
    <row r="3" spans="1:5">
      <c r="A3" s="25">
        <f>DATE(A1,3,29.56+0.979*MOD(204-11*MOD(A1,19),30)-WEEKDAY(DATE(A1,3,28.56+0.979*MOD(204-11*MOD(A1,19),30))))</f>
        <v>41007</v>
      </c>
      <c r="B3" s="21" t="s">
        <v>23</v>
      </c>
      <c r="C3" s="8" t="s">
        <v>13</v>
      </c>
      <c r="D3" s="9" t="s">
        <v>14</v>
      </c>
      <c r="E3" s="5" t="s">
        <v>5</v>
      </c>
    </row>
    <row r="4" spans="1:5" ht="15.75" thickBot="1">
      <c r="A4" s="25">
        <f>A3+1</f>
        <v>41008</v>
      </c>
      <c r="B4" s="22" t="s">
        <v>24</v>
      </c>
      <c r="C4" s="10" t="s">
        <v>15</v>
      </c>
      <c r="D4" s="11" t="s">
        <v>16</v>
      </c>
      <c r="E4" s="5" t="s">
        <v>6</v>
      </c>
    </row>
    <row r="5" spans="1:5">
      <c r="A5" s="25">
        <f>DATE(A1,5,1)</f>
        <v>41030</v>
      </c>
      <c r="B5" s="22" t="s">
        <v>25</v>
      </c>
      <c r="E5" s="5" t="s">
        <v>7</v>
      </c>
    </row>
    <row r="6" spans="1:5">
      <c r="A6" s="25">
        <f>DATE(A1,5,8)</f>
        <v>41037</v>
      </c>
      <c r="B6" s="23" t="s">
        <v>26</v>
      </c>
      <c r="E6" s="5" t="s">
        <v>8</v>
      </c>
    </row>
    <row r="7" spans="1:5">
      <c r="A7" s="25">
        <f>A4+38</f>
        <v>41046</v>
      </c>
      <c r="B7" s="22" t="s">
        <v>27</v>
      </c>
      <c r="E7" s="5" t="s">
        <v>9</v>
      </c>
    </row>
    <row r="8" spans="1:5">
      <c r="A8" s="25">
        <f>A3+49</f>
        <v>41056</v>
      </c>
      <c r="B8" s="22" t="s">
        <v>28</v>
      </c>
      <c r="E8" s="5" t="s">
        <v>10</v>
      </c>
    </row>
    <row r="9" spans="1:5">
      <c r="A9" s="25">
        <f>A4+49</f>
        <v>41057</v>
      </c>
      <c r="B9" s="22" t="s">
        <v>29</v>
      </c>
    </row>
    <row r="10" spans="1:5">
      <c r="A10" s="25">
        <f>DATE(A1,7,14)</f>
        <v>41104</v>
      </c>
      <c r="B10" s="23" t="s">
        <v>30</v>
      </c>
    </row>
    <row r="11" spans="1:5">
      <c r="A11" s="25">
        <f>DATE(A1,8,15)</f>
        <v>41136</v>
      </c>
      <c r="B11" s="23" t="s">
        <v>31</v>
      </c>
    </row>
    <row r="12" spans="1:5">
      <c r="A12" s="25">
        <f>DATE(A1,11,1)</f>
        <v>41214</v>
      </c>
      <c r="B12" s="23" t="s">
        <v>32</v>
      </c>
    </row>
    <row r="13" spans="1:5">
      <c r="A13" s="25">
        <f>DATE(A1,11,11)</f>
        <v>41224</v>
      </c>
      <c r="B13" s="23" t="s">
        <v>33</v>
      </c>
    </row>
    <row r="14" spans="1:5">
      <c r="A14" s="25">
        <f>DATE(A1,12,25)</f>
        <v>41268</v>
      </c>
      <c r="B14" s="22" t="s">
        <v>34</v>
      </c>
    </row>
  </sheetData>
  <mergeCells count="1">
    <mergeCell ref="C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FEVRIER</vt:lpstr>
      <vt:lpstr>Données</vt:lpstr>
      <vt:lpstr>FERIE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</dc:creator>
  <cp:lastModifiedBy>cb</cp:lastModifiedBy>
  <cp:lastPrinted>2012-04-22T14:57:31Z</cp:lastPrinted>
  <dcterms:created xsi:type="dcterms:W3CDTF">2012-03-21T13:37:00Z</dcterms:created>
  <dcterms:modified xsi:type="dcterms:W3CDTF">2012-05-26T16:14:33Z</dcterms:modified>
</cp:coreProperties>
</file>