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0" yWindow="0" windowWidth="23040" windowHeight="11025"/>
  </bookViews>
  <sheets>
    <sheet name="Feuil1" sheetId="2" r:id="rId1"/>
    <sheet name="Liste" sheetId="3" r:id="rId2"/>
  </sheets>
  <definedNames>
    <definedName name="liste">OFFSET(Liste!$A$2,,,COUNTA(Liste!$A:$A)-1)</definedName>
    <definedName name="Serie1">OFFSET(Feuil1!$B$11:$K$11,MATCH(Feuil1!$A$5,Feuil1!$A$11:$A$28,0)-1,,)</definedName>
    <definedName name="serie2">OFFSET(Serie1,1,,,)</definedName>
  </definedNames>
  <calcPr calcId="124519"/>
</workbook>
</file>

<file path=xl/calcChain.xml><?xml version="1.0" encoding="utf-8"?>
<calcChain xmlns="http://schemas.openxmlformats.org/spreadsheetml/2006/main">
  <c r="H3" i="2"/>
  <c r="F5" i="3"/>
  <c r="F6"/>
  <c r="F7"/>
  <c r="F8"/>
  <c r="F9"/>
  <c r="C11" i="2" s="1"/>
  <c r="F10" i="3"/>
  <c r="F11"/>
  <c r="F4"/>
  <c r="F27" i="2"/>
  <c r="G18"/>
  <c r="G12"/>
  <c r="K26"/>
  <c r="K24"/>
  <c r="K28"/>
  <c r="E23"/>
  <c r="D25"/>
  <c r="B21"/>
  <c r="B19"/>
  <c r="B17"/>
  <c r="B13"/>
  <c r="B15"/>
  <c r="B11"/>
  <c r="C15" l="1"/>
  <c r="H14"/>
  <c r="J22"/>
  <c r="H20"/>
  <c r="H12"/>
  <c r="H18"/>
  <c r="I20"/>
  <c r="J20"/>
  <c r="C13"/>
  <c r="H16"/>
  <c r="I14"/>
  <c r="J18"/>
  <c r="H22"/>
</calcChain>
</file>

<file path=xl/sharedStrings.xml><?xml version="1.0" encoding="utf-8"?>
<sst xmlns="http://schemas.openxmlformats.org/spreadsheetml/2006/main" count="39" uniqueCount="25">
  <si>
    <t>AGE</t>
  </si>
  <si>
    <t>USUFRUIT</t>
  </si>
  <si>
    <t>NUE PRO</t>
  </si>
  <si>
    <t>BASE USUFRUIT</t>
  </si>
  <si>
    <t>Choix du conjoint Sans Donation 
Dernier Vivant</t>
  </si>
  <si>
    <t>1/4 en PP</t>
  </si>
  <si>
    <t>100% en Usu</t>
  </si>
  <si>
    <t>1/2 en PP</t>
  </si>
  <si>
    <t>1/3en PP</t>
  </si>
  <si>
    <t>1/4 en PP + 3/4 en Usu</t>
  </si>
  <si>
    <t>SUCCESSION BRUTE</t>
  </si>
  <si>
    <t>100% en PP</t>
  </si>
  <si>
    <t>Ni parent ni enfants</t>
  </si>
  <si>
    <t>3/4 en PP</t>
  </si>
  <si>
    <t>Parent 1</t>
  </si>
  <si>
    <t>Parent 2</t>
  </si>
  <si>
    <t>Choix supplémentaire avec 
Donation Dernier Vivant</t>
  </si>
  <si>
    <t>1 Enfant issu de l'union</t>
  </si>
  <si>
    <t>2 Enfants issus de l'union</t>
  </si>
  <si>
    <t>3 Enfants issus de l'union</t>
  </si>
  <si>
    <t>2 Enfants issus d'une autre union</t>
  </si>
  <si>
    <t>1 Enfant issu d'une autre union</t>
  </si>
  <si>
    <t>3 Enfants issus d'une autre union</t>
  </si>
  <si>
    <t>Liste</t>
  </si>
  <si>
    <t>Choix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</si>
</sst>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\ &quot;€&quot;"/>
  </numFmts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indexed="8"/>
      <name val="Calibri"/>
      <family val="2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7030A0"/>
      </left>
      <right/>
      <top style="double">
        <color rgb="FF7030A0"/>
      </top>
      <bottom style="thin">
        <color rgb="FF7030A0"/>
      </bottom>
      <diagonal/>
    </border>
    <border>
      <left/>
      <right/>
      <top style="double">
        <color rgb="FF7030A0"/>
      </top>
      <bottom style="thin">
        <color rgb="FF7030A0"/>
      </bottom>
      <diagonal/>
    </border>
    <border>
      <left/>
      <right style="double">
        <color rgb="FF7030A0"/>
      </right>
      <top style="double">
        <color rgb="FF7030A0"/>
      </top>
      <bottom style="thin">
        <color rgb="FF7030A0"/>
      </bottom>
      <diagonal/>
    </border>
    <border>
      <left style="double">
        <color rgb="FF7030A0"/>
      </left>
      <right/>
      <top style="thin">
        <color rgb="FF7030A0"/>
      </top>
      <bottom style="double">
        <color rgb="FF7030A0"/>
      </bottom>
      <diagonal/>
    </border>
    <border>
      <left/>
      <right/>
      <top style="thin">
        <color rgb="FF7030A0"/>
      </top>
      <bottom style="double">
        <color rgb="FF7030A0"/>
      </bottom>
      <diagonal/>
    </border>
    <border>
      <left/>
      <right style="double">
        <color rgb="FF7030A0"/>
      </right>
      <top style="thin">
        <color rgb="FF7030A0"/>
      </top>
      <bottom style="double">
        <color rgb="FF7030A0"/>
      </bottom>
      <diagonal/>
    </border>
    <border>
      <left style="double">
        <color rgb="FF7030A0"/>
      </left>
      <right style="thin">
        <color rgb="FF7030A0"/>
      </right>
      <top style="double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double">
        <color rgb="FF7030A0"/>
      </top>
      <bottom style="thin">
        <color rgb="FF7030A0"/>
      </bottom>
      <diagonal/>
    </border>
    <border>
      <left style="thin">
        <color rgb="FF7030A0"/>
      </left>
      <right style="double">
        <color rgb="FF7030A0"/>
      </right>
      <top style="double">
        <color rgb="FF7030A0"/>
      </top>
      <bottom style="thin">
        <color rgb="FF7030A0"/>
      </bottom>
      <diagonal/>
    </border>
    <border>
      <left style="double">
        <color rgb="FF7030A0"/>
      </left>
      <right style="thin">
        <color rgb="FF7030A0"/>
      </right>
      <top style="thin">
        <color rgb="FF7030A0"/>
      </top>
      <bottom style="double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double">
        <color rgb="FF7030A0"/>
      </bottom>
      <diagonal/>
    </border>
    <border>
      <left style="thin">
        <color rgb="FF7030A0"/>
      </left>
      <right style="double">
        <color rgb="FF7030A0"/>
      </right>
      <top style="thin">
        <color rgb="FF7030A0"/>
      </top>
      <bottom style="double">
        <color rgb="FF7030A0"/>
      </bottom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1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 textRotation="90" wrapText="1"/>
    </xf>
    <xf numFmtId="165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quotePrefix="1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165" fontId="0" fillId="3" borderId="1" xfId="0" quotePrefix="1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5" fontId="1" fillId="4" borderId="1" xfId="0" applyNumberFormat="1" applyFont="1" applyFill="1" applyBorder="1" applyAlignment="1">
      <alignment horizontal="center"/>
    </xf>
    <xf numFmtId="165" fontId="1" fillId="2" borderId="1" xfId="0" quotePrefix="1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textRotation="90" wrapText="1"/>
    </xf>
    <xf numFmtId="0" fontId="3" fillId="4" borderId="1" xfId="0" applyFont="1" applyFill="1" applyBorder="1" applyAlignment="1">
      <alignment horizontal="center" vertical="center" textRotation="90"/>
    </xf>
    <xf numFmtId="0" fontId="3" fillId="2" borderId="1" xfId="0" applyFont="1" applyFill="1" applyBorder="1" applyAlignment="1">
      <alignment horizontal="center" vertical="center" textRotation="90"/>
    </xf>
    <xf numFmtId="0" fontId="3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164" fontId="4" fillId="5" borderId="11" xfId="0" applyNumberFormat="1" applyFont="1" applyFill="1" applyBorder="1" applyAlignment="1">
      <alignment horizontal="center" vertical="center"/>
    </xf>
    <xf numFmtId="164" fontId="4" fillId="5" borderId="12" xfId="0" applyNumberFormat="1" applyFont="1" applyFill="1" applyBorder="1" applyAlignment="1">
      <alignment horizontal="center" vertical="center"/>
    </xf>
    <xf numFmtId="1" fontId="4" fillId="5" borderId="13" xfId="0" applyNumberFormat="1" applyFont="1" applyFill="1" applyBorder="1" applyAlignment="1">
      <alignment horizontal="center" vertical="center"/>
    </xf>
    <xf numFmtId="0" fontId="0" fillId="0" borderId="0" xfId="0" quotePrefix="1" applyNumberForma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Feuil1!$A$5</c:f>
          <c:strCache>
            <c:ptCount val="1"/>
            <c:pt idx="0">
              <c:v>Parent 1</c:v>
            </c:pt>
          </c:strCache>
        </c:strRef>
      </c:tx>
      <c:layout/>
      <c:overlay val="1"/>
    </c:title>
    <c:plotArea>
      <c:layout>
        <c:manualLayout>
          <c:layoutTarget val="inner"/>
          <c:xMode val="edge"/>
          <c:yMode val="edge"/>
          <c:x val="0.11303591407126831"/>
          <c:y val="0.10583673439348441"/>
          <c:w val="0.86633908795875114"/>
          <c:h val="0.6029772798656845"/>
        </c:manualLayout>
      </c:layout>
      <c:barChart>
        <c:barDir val="col"/>
        <c:grouping val="stacked"/>
        <c:ser>
          <c:idx val="0"/>
          <c:order val="0"/>
          <c:dLbls>
            <c:txPr>
              <a:bodyPr rot="-5400000" vert="horz"/>
              <a:lstStyle/>
              <a:p>
                <a:pPr>
                  <a:defRPr sz="12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Val val="1"/>
          </c:dLbls>
          <c:cat>
            <c:multiLvlStrRef>
              <c:f>Feuil1!$B$8:$K$9</c:f>
              <c:multiLvlStrCache>
                <c:ptCount val="10"/>
                <c:lvl>
                  <c:pt idx="0">
                    <c:v>1/4 en PP</c:v>
                  </c:pt>
                  <c:pt idx="1">
                    <c:v>100% en Usu</c:v>
                  </c:pt>
                  <c:pt idx="2">
                    <c:v>1/2 en PP</c:v>
                  </c:pt>
                  <c:pt idx="3">
                    <c:v>3/4 en PP</c:v>
                  </c:pt>
                  <c:pt idx="4">
                    <c:v>100% en PP</c:v>
                  </c:pt>
                  <c:pt idx="5">
                    <c:v>1/2 en PP</c:v>
                  </c:pt>
                  <c:pt idx="6">
                    <c:v>1/4 en PP + 3/4 en Usu</c:v>
                  </c:pt>
                  <c:pt idx="7">
                    <c:v>1/3en PP</c:v>
                  </c:pt>
                  <c:pt idx="8">
                    <c:v>100% en Usu</c:v>
                  </c:pt>
                  <c:pt idx="9">
                    <c:v>100% en PP</c:v>
                  </c:pt>
                </c:lvl>
                <c:lvl>
                  <c:pt idx="0">
                    <c:v>Choix du conjoint Sans Donation 
Dernier Vivant</c:v>
                  </c:pt>
                  <c:pt idx="5">
                    <c:v>Choix supplémentaire avec 
Donation Dernier Vivant</c:v>
                  </c:pt>
                </c:lvl>
              </c:multiLvlStrCache>
            </c:multiLvlStrRef>
          </c:cat>
          <c:val>
            <c:numRef>
              <c:f>[0]!Serie1</c:f>
              <c:numCache>
                <c:formatCode>General</c:formatCode>
                <c:ptCount val="10"/>
                <c:pt idx="3" formatCode="#,##0\ &quot;€&quot;">
                  <c:v>412500</c:v>
                </c:pt>
              </c:numCache>
            </c:numRef>
          </c:val>
        </c:ser>
        <c:ser>
          <c:idx val="1"/>
          <c:order val="1"/>
          <c:spPr>
            <a:solidFill>
              <a:srgbClr val="FFC000"/>
            </a:solidFill>
          </c:spPr>
          <c:dLbls>
            <c:txPr>
              <a:bodyPr rot="-5400000" vert="horz"/>
              <a:lstStyle/>
              <a:p>
                <a:pPr>
                  <a:defRPr sz="12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Val val="1"/>
          </c:dLbls>
          <c:cat>
            <c:multiLvlStrRef>
              <c:f>Feuil1!$B$8:$K$9</c:f>
              <c:multiLvlStrCache>
                <c:ptCount val="10"/>
                <c:lvl>
                  <c:pt idx="0">
                    <c:v>1/4 en PP</c:v>
                  </c:pt>
                  <c:pt idx="1">
                    <c:v>100% en Usu</c:v>
                  </c:pt>
                  <c:pt idx="2">
                    <c:v>1/2 en PP</c:v>
                  </c:pt>
                  <c:pt idx="3">
                    <c:v>3/4 en PP</c:v>
                  </c:pt>
                  <c:pt idx="4">
                    <c:v>100% en PP</c:v>
                  </c:pt>
                  <c:pt idx="5">
                    <c:v>1/2 en PP</c:v>
                  </c:pt>
                  <c:pt idx="6">
                    <c:v>1/4 en PP + 3/4 en Usu</c:v>
                  </c:pt>
                  <c:pt idx="7">
                    <c:v>1/3en PP</c:v>
                  </c:pt>
                  <c:pt idx="8">
                    <c:v>100% en Usu</c:v>
                  </c:pt>
                  <c:pt idx="9">
                    <c:v>100% en PP</c:v>
                  </c:pt>
                </c:lvl>
                <c:lvl>
                  <c:pt idx="0">
                    <c:v>Choix du conjoint Sans Donation 
Dernier Vivant</c:v>
                  </c:pt>
                  <c:pt idx="5">
                    <c:v>Choix supplémentaire avec 
Donation Dernier Vivant</c:v>
                  </c:pt>
                </c:lvl>
              </c:multiLvlStrCache>
            </c:multiLvlStrRef>
          </c:cat>
          <c:val>
            <c:numRef>
              <c:f>[0]!serie2</c:f>
              <c:numCache>
                <c:formatCode>General</c:formatCode>
                <c:ptCount val="10"/>
                <c:pt idx="9" formatCode="#,##0\ &quot;€&quot;">
                  <c:v>550000</c:v>
                </c:pt>
              </c:numCache>
            </c:numRef>
          </c:val>
        </c:ser>
        <c:gapWidth val="20"/>
        <c:overlap val="100"/>
        <c:axId val="251500800"/>
        <c:axId val="247660544"/>
      </c:barChart>
      <c:catAx>
        <c:axId val="251500800"/>
        <c:scaling>
          <c:orientation val="minMax"/>
        </c:scaling>
        <c:axPos val="b"/>
        <c:tickLblPos val="nextTo"/>
        <c:crossAx val="247660544"/>
        <c:crosses val="autoZero"/>
        <c:auto val="1"/>
        <c:lblAlgn val="ctr"/>
        <c:lblOffset val="100"/>
      </c:catAx>
      <c:valAx>
        <c:axId val="247660544"/>
        <c:scaling>
          <c:orientation val="minMax"/>
        </c:scaling>
        <c:axPos val="l"/>
        <c:majorGridlines/>
        <c:numFmt formatCode="General" sourceLinked="1"/>
        <c:tickLblPos val="nextTo"/>
        <c:crossAx val="251500800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42332</xdr:colOff>
      <xdr:row>29</xdr:row>
      <xdr:rowOff>10583</xdr:rowOff>
    </xdr:from>
    <xdr:to>
      <xdr:col>11</xdr:col>
      <xdr:colOff>10582</xdr:colOff>
      <xdr:row>51</xdr:row>
      <xdr:rowOff>31750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R37"/>
  <sheetViews>
    <sheetView tabSelected="1" topLeftCell="A4" zoomScale="90" zoomScaleNormal="90" workbookViewId="0">
      <selection activeCell="O29" sqref="O29"/>
    </sheetView>
  </sheetViews>
  <sheetFormatPr baseColWidth="10" defaultRowHeight="15"/>
  <cols>
    <col min="1" max="1" width="31.85546875" bestFit="1" customWidth="1"/>
    <col min="2" max="2" width="9.85546875" style="2" bestFit="1" customWidth="1"/>
    <col min="3" max="3" width="9.85546875" bestFit="1" customWidth="1"/>
    <col min="4" max="4" width="12.5703125" bestFit="1" customWidth="1"/>
    <col min="5" max="5" width="9.85546875" bestFit="1" customWidth="1"/>
    <col min="6" max="6" width="12.5703125" bestFit="1" customWidth="1"/>
    <col min="7" max="10" width="9.85546875" bestFit="1" customWidth="1"/>
    <col min="11" max="11" width="12.5703125" bestFit="1" customWidth="1"/>
    <col min="12" max="12" width="7.42578125" customWidth="1"/>
    <col min="13" max="13" width="14.140625" customWidth="1"/>
    <col min="14" max="14" width="20.5703125" bestFit="1" customWidth="1"/>
    <col min="15" max="15" width="46" bestFit="1" customWidth="1"/>
    <col min="16" max="16" width="3.5703125" customWidth="1"/>
    <col min="17" max="17" width="14.140625" customWidth="1"/>
  </cols>
  <sheetData>
    <row r="1" spans="1:17" ht="15.75" thickTop="1">
      <c r="A1" s="39" t="s">
        <v>10</v>
      </c>
      <c r="B1" s="40"/>
      <c r="C1" s="41" t="s">
        <v>0</v>
      </c>
    </row>
    <row r="2" spans="1:17" ht="15.75" thickBot="1">
      <c r="A2" s="42">
        <v>550000</v>
      </c>
      <c r="B2" s="43"/>
      <c r="C2" s="44">
        <v>73</v>
      </c>
    </row>
    <row r="3" spans="1:17" ht="16.5" thickTop="1" thickBot="1">
      <c r="H3" s="45">
        <f>MATCH(Feuil1!$A$5,Feuil1!$A$11:$A$28,0)-1</f>
        <v>12</v>
      </c>
    </row>
    <row r="4" spans="1:17" ht="15.75" thickTop="1">
      <c r="A4" s="33" t="s">
        <v>24</v>
      </c>
      <c r="B4" s="34"/>
      <c r="C4" s="35"/>
      <c r="H4" s="7"/>
    </row>
    <row r="5" spans="1:17" ht="15.75" thickBot="1">
      <c r="A5" s="36" t="s">
        <v>14</v>
      </c>
      <c r="B5" s="37"/>
      <c r="C5" s="38"/>
      <c r="H5" s="7"/>
    </row>
    <row r="6" spans="1:17" ht="15.75" thickTop="1">
      <c r="A6" s="3"/>
      <c r="B6" s="3"/>
      <c r="H6" s="7"/>
    </row>
    <row r="7" spans="1:17">
      <c r="H7" s="7"/>
      <c r="N7" s="9"/>
    </row>
    <row r="8" spans="1:17" ht="38.25" customHeight="1">
      <c r="B8" s="30" t="s">
        <v>4</v>
      </c>
      <c r="C8" s="30"/>
      <c r="D8" s="30"/>
      <c r="E8" s="30"/>
      <c r="F8" s="30"/>
      <c r="G8" s="29" t="s">
        <v>16</v>
      </c>
      <c r="H8" s="29"/>
      <c r="I8" s="29"/>
      <c r="J8" s="29"/>
      <c r="K8" s="29"/>
      <c r="L8" s="4"/>
      <c r="M8" s="9"/>
      <c r="N8" s="4"/>
      <c r="O8" s="4"/>
    </row>
    <row r="9" spans="1:17" s="5" customFormat="1" ht="143.25">
      <c r="B9" s="26" t="s">
        <v>5</v>
      </c>
      <c r="C9" s="26" t="s">
        <v>6</v>
      </c>
      <c r="D9" s="26" t="s">
        <v>7</v>
      </c>
      <c r="E9" s="26" t="s">
        <v>13</v>
      </c>
      <c r="F9" s="27" t="s">
        <v>11</v>
      </c>
      <c r="G9" s="28" t="s">
        <v>7</v>
      </c>
      <c r="H9" s="28" t="s">
        <v>9</v>
      </c>
      <c r="I9" s="28" t="s">
        <v>8</v>
      </c>
      <c r="J9" s="28" t="s">
        <v>6</v>
      </c>
      <c r="K9" s="28" t="s">
        <v>11</v>
      </c>
      <c r="M9"/>
      <c r="P9" s="6"/>
    </row>
    <row r="10" spans="1:17" s="5" customFormat="1" ht="17.25" customHeight="1">
      <c r="M10"/>
      <c r="P10" s="6"/>
    </row>
    <row r="11" spans="1:17" s="2" customFormat="1">
      <c r="A11" s="19" t="s">
        <v>17</v>
      </c>
      <c r="B11" s="23">
        <f>$A$2/4</f>
        <v>137500</v>
      </c>
      <c r="C11" s="23">
        <f>INDEX(Liste!F4:F12,MATCH(C2,Liste!C4:C12,1))</f>
        <v>165000</v>
      </c>
      <c r="D11" s="20"/>
      <c r="E11" s="20"/>
      <c r="F11" s="20"/>
      <c r="G11" s="19"/>
      <c r="H11" s="19"/>
      <c r="I11" s="21"/>
      <c r="J11" s="21"/>
      <c r="K11" s="21"/>
      <c r="L11" s="8"/>
      <c r="M11"/>
      <c r="N11" s="8"/>
      <c r="O11" s="8"/>
      <c r="P11" s="8"/>
      <c r="Q11" s="8"/>
    </row>
    <row r="12" spans="1:17" s="3" customFormat="1">
      <c r="A12" s="20"/>
      <c r="B12" s="20"/>
      <c r="C12" s="20"/>
      <c r="D12" s="20"/>
      <c r="E12" s="20"/>
      <c r="F12" s="20"/>
      <c r="G12" s="24">
        <f>A2/2</f>
        <v>275000</v>
      </c>
      <c r="H12" s="25">
        <f>(INDEX(Liste!F4:F12,MATCH(C2,Liste!C4:C12,1))*3)/4</f>
        <v>123750</v>
      </c>
      <c r="I12" s="21"/>
      <c r="J12" s="21"/>
      <c r="K12" s="21"/>
      <c r="L12" s="8"/>
      <c r="M12"/>
      <c r="N12" s="8"/>
      <c r="O12" s="8"/>
      <c r="P12" s="8"/>
      <c r="Q12" s="8"/>
    </row>
    <row r="13" spans="1:17" s="2" customFormat="1">
      <c r="A13" s="11" t="s">
        <v>18</v>
      </c>
      <c r="B13" s="23">
        <f t="shared" ref="B13:B21" si="0">$A$2/4</f>
        <v>137500</v>
      </c>
      <c r="C13" s="23">
        <f>INDEX(Liste!F4:F12,MATCH(C2,Liste!C4:C12,1))</f>
        <v>165000</v>
      </c>
      <c r="D13" s="15"/>
      <c r="E13" s="15"/>
      <c r="F13" s="15"/>
      <c r="G13" s="12"/>
      <c r="H13" s="11"/>
      <c r="I13" s="11"/>
      <c r="J13" s="12"/>
      <c r="K13" s="12"/>
      <c r="L13" s="8"/>
      <c r="M13"/>
      <c r="N13" s="8"/>
      <c r="O13" s="8"/>
      <c r="P13" s="8"/>
      <c r="Q13" s="8"/>
    </row>
    <row r="14" spans="1:17" s="3" customFormat="1">
      <c r="A14" s="15"/>
      <c r="B14" s="15"/>
      <c r="C14" s="15"/>
      <c r="D14" s="15"/>
      <c r="E14" s="15"/>
      <c r="F14" s="15"/>
      <c r="G14" s="12"/>
      <c r="H14" s="25">
        <f>(INDEX(Liste!F4:F12,MATCH(C2,Liste!C4:C12,1))*3)/4</f>
        <v>123750</v>
      </c>
      <c r="I14" s="25">
        <f>(A2/3)+(INDEX(Liste!F4:F12,MATCH(C2,Liste!C4:C12,1))/4)*3</f>
        <v>307083.33333333337</v>
      </c>
      <c r="J14" s="12"/>
      <c r="K14" s="12"/>
      <c r="L14" s="8"/>
      <c r="M14"/>
      <c r="N14" s="8"/>
      <c r="O14" s="8"/>
      <c r="P14" s="8"/>
      <c r="Q14" s="8"/>
    </row>
    <row r="15" spans="1:17" s="2" customFormat="1">
      <c r="A15" s="19" t="s">
        <v>19</v>
      </c>
      <c r="B15" s="23">
        <f t="shared" si="0"/>
        <v>137500</v>
      </c>
      <c r="C15" s="23">
        <f>INDEX(Liste!F4:F12,MATCH(C2,Liste!C4:C12,1))</f>
        <v>165000</v>
      </c>
      <c r="D15" s="15"/>
      <c r="E15" s="15"/>
      <c r="F15" s="15"/>
      <c r="G15" s="15"/>
      <c r="H15" s="11"/>
      <c r="I15" s="14"/>
      <c r="J15" s="12"/>
      <c r="K15" s="12"/>
      <c r="L15" s="8"/>
      <c r="M15"/>
      <c r="N15" s="8"/>
      <c r="O15" s="8"/>
      <c r="P15" s="8"/>
      <c r="Q15" s="8"/>
    </row>
    <row r="16" spans="1:17">
      <c r="A16" s="20"/>
      <c r="B16" s="20"/>
      <c r="C16" s="20"/>
      <c r="D16" s="20"/>
      <c r="E16" s="20"/>
      <c r="F16" s="20"/>
      <c r="G16" s="20"/>
      <c r="H16" s="25">
        <f>(INDEX(Liste!F4:F12,MATCH(C2,Liste!C4:C12,1))*3)/4</f>
        <v>123750</v>
      </c>
      <c r="I16" s="15"/>
      <c r="J16" s="12"/>
      <c r="K16" s="12"/>
      <c r="L16" s="9"/>
      <c r="N16" s="9"/>
      <c r="O16" s="9"/>
      <c r="P16" s="9"/>
      <c r="Q16" s="9"/>
    </row>
    <row r="17" spans="1:18">
      <c r="A17" s="11" t="s">
        <v>21</v>
      </c>
      <c r="B17" s="23">
        <f t="shared" si="0"/>
        <v>137500</v>
      </c>
      <c r="C17" s="16"/>
      <c r="D17" s="15"/>
      <c r="E17" s="15"/>
      <c r="F17" s="15"/>
      <c r="G17" s="18"/>
      <c r="H17" s="18"/>
      <c r="I17" s="18"/>
      <c r="J17" s="18"/>
      <c r="K17" s="12"/>
      <c r="L17" s="9"/>
      <c r="N17" s="9"/>
      <c r="O17" s="9"/>
      <c r="P17" s="9"/>
      <c r="Q17" s="9"/>
    </row>
    <row r="18" spans="1:18">
      <c r="A18" s="15"/>
      <c r="B18" s="15"/>
      <c r="C18" s="15"/>
      <c r="D18" s="15"/>
      <c r="E18" s="15"/>
      <c r="F18" s="15"/>
      <c r="G18" s="24">
        <f>A2/2</f>
        <v>275000</v>
      </c>
      <c r="H18" s="25">
        <f>(INDEX(Liste!F4:F12,MATCH(C2,Liste!C4:C12,1))*3)/4</f>
        <v>123750</v>
      </c>
      <c r="I18" s="16"/>
      <c r="J18" s="25">
        <f>INDEX(Liste!F4:F12,MATCH(C2,Liste!C4:C12,1))</f>
        <v>165000</v>
      </c>
      <c r="K18" s="12"/>
      <c r="L18" s="9"/>
      <c r="N18" s="9"/>
      <c r="O18" s="9"/>
      <c r="P18" s="9"/>
      <c r="Q18" s="9"/>
    </row>
    <row r="19" spans="1:18">
      <c r="A19" s="19" t="s">
        <v>20</v>
      </c>
      <c r="B19" s="23">
        <f t="shared" si="0"/>
        <v>137500</v>
      </c>
      <c r="C19" s="21"/>
      <c r="D19" s="21"/>
      <c r="E19" s="21"/>
      <c r="F19" s="21"/>
      <c r="G19" s="21"/>
      <c r="H19" s="22"/>
      <c r="I19" s="22"/>
      <c r="J19" s="22"/>
      <c r="K19" s="21"/>
      <c r="N19" s="9"/>
      <c r="O19" s="9"/>
      <c r="P19" s="9"/>
      <c r="Q19" s="9"/>
    </row>
    <row r="20" spans="1:18">
      <c r="A20" s="21"/>
      <c r="B20" s="21"/>
      <c r="C20" s="21"/>
      <c r="D20" s="21"/>
      <c r="E20" s="21"/>
      <c r="F20" s="21"/>
      <c r="G20" s="21"/>
      <c r="H20" s="25">
        <f>(INDEX(Liste!F4:F12,MATCH(C2,Liste!C4:C12,1))*3)/4</f>
        <v>123750</v>
      </c>
      <c r="I20" s="25">
        <f>(A2/3)+(INDEX(Liste!F4:F12,MATCH(C2,Liste!C4:C12,1))/4)*3</f>
        <v>307083.33333333337</v>
      </c>
      <c r="J20" s="25">
        <f>INDEX(Liste!F4:F12,MATCH(C2,Liste!C4:C12,1))</f>
        <v>165000</v>
      </c>
      <c r="K20" s="21"/>
      <c r="N20" s="9"/>
      <c r="O20" s="9"/>
      <c r="P20" s="9"/>
      <c r="Q20" s="9"/>
    </row>
    <row r="21" spans="1:18">
      <c r="A21" s="11" t="s">
        <v>22</v>
      </c>
      <c r="B21" s="23">
        <f t="shared" si="0"/>
        <v>137500</v>
      </c>
      <c r="C21" s="14"/>
      <c r="D21" s="14"/>
      <c r="E21" s="14"/>
      <c r="F21" s="14"/>
      <c r="G21" s="14"/>
      <c r="H21" s="18"/>
      <c r="I21" s="18"/>
      <c r="J21" s="18"/>
      <c r="K21" s="12"/>
      <c r="N21" s="9"/>
      <c r="O21" s="9"/>
      <c r="P21" s="9"/>
      <c r="Q21" s="9"/>
    </row>
    <row r="22" spans="1:18">
      <c r="A22" s="14"/>
      <c r="B22" s="14"/>
      <c r="C22" s="14"/>
      <c r="D22" s="14"/>
      <c r="E22" s="14"/>
      <c r="F22" s="14"/>
      <c r="G22" s="14"/>
      <c r="H22" s="25">
        <f>(INDEX(Liste!F4:F12,MATCH(C2,Liste!C4:C12,1))*3)/4</f>
        <v>123750</v>
      </c>
      <c r="I22" s="13"/>
      <c r="J22" s="25">
        <f>INDEX(Liste!F4:F12,MATCH(C2,Liste!C4:C12,1))</f>
        <v>165000</v>
      </c>
      <c r="K22" s="14"/>
      <c r="N22" s="9"/>
      <c r="O22" s="9"/>
      <c r="P22" s="9"/>
      <c r="Q22" s="9"/>
    </row>
    <row r="23" spans="1:18">
      <c r="A23" s="19" t="s">
        <v>14</v>
      </c>
      <c r="B23" s="21"/>
      <c r="C23" s="21"/>
      <c r="D23" s="21"/>
      <c r="E23" s="23">
        <f>(A2*3)/4</f>
        <v>412500</v>
      </c>
      <c r="F23" s="21"/>
      <c r="G23" s="21"/>
      <c r="H23" s="21"/>
      <c r="I23" s="21"/>
      <c r="J23" s="21"/>
      <c r="K23" s="22"/>
      <c r="O23" s="9"/>
      <c r="P23" s="9"/>
      <c r="Q23" s="9"/>
      <c r="R23" s="9"/>
    </row>
    <row r="24" spans="1:18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5">
        <f>$A$2</f>
        <v>550000</v>
      </c>
      <c r="O24" s="9"/>
      <c r="P24" s="9"/>
      <c r="Q24" s="9"/>
      <c r="R24" s="9"/>
    </row>
    <row r="25" spans="1:18">
      <c r="A25" s="11" t="s">
        <v>15</v>
      </c>
      <c r="B25" s="12"/>
      <c r="C25" s="12"/>
      <c r="D25" s="23">
        <f>A2/2</f>
        <v>275000</v>
      </c>
      <c r="E25" s="12"/>
      <c r="F25" s="12"/>
      <c r="G25" s="12"/>
      <c r="H25" s="12"/>
      <c r="I25" s="12"/>
      <c r="J25" s="12"/>
      <c r="K25" s="18"/>
      <c r="O25" s="9"/>
      <c r="P25" s="9"/>
      <c r="Q25" s="9"/>
      <c r="R25" s="9"/>
    </row>
    <row r="26" spans="1:18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25">
        <f>$A$2</f>
        <v>550000</v>
      </c>
      <c r="O26" s="9"/>
      <c r="P26" s="9"/>
      <c r="Q26" s="9"/>
      <c r="R26" s="9"/>
    </row>
    <row r="27" spans="1:18">
      <c r="A27" s="19" t="s">
        <v>12</v>
      </c>
      <c r="B27" s="21"/>
      <c r="C27" s="21"/>
      <c r="D27" s="21"/>
      <c r="E27" s="21"/>
      <c r="F27" s="23">
        <f>A2</f>
        <v>550000</v>
      </c>
      <c r="G27" s="22"/>
      <c r="H27" s="22"/>
      <c r="I27" s="22"/>
      <c r="J27" s="22"/>
      <c r="K27" s="22"/>
      <c r="O27" s="9"/>
      <c r="P27" s="9"/>
      <c r="Q27" s="9"/>
      <c r="R27" s="9"/>
    </row>
    <row r="28" spans="1:18">
      <c r="A28" s="19"/>
      <c r="B28" s="19"/>
      <c r="C28" s="19"/>
      <c r="D28" s="19"/>
      <c r="E28" s="19"/>
      <c r="F28" s="19"/>
      <c r="G28" s="21"/>
      <c r="H28" s="21"/>
      <c r="I28" s="21"/>
      <c r="J28" s="21"/>
      <c r="K28" s="25">
        <f>$A$2</f>
        <v>550000</v>
      </c>
    </row>
    <row r="29" spans="1:18">
      <c r="C29" s="2"/>
      <c r="D29" s="2"/>
      <c r="E29" s="2"/>
      <c r="F29" s="2"/>
      <c r="G29" s="2"/>
      <c r="H29" s="2"/>
    </row>
    <row r="30" spans="1:18">
      <c r="C30" s="2"/>
      <c r="D30" s="2"/>
      <c r="E30" s="2"/>
      <c r="F30" s="2"/>
      <c r="G30" s="2"/>
      <c r="H30" s="2"/>
    </row>
    <row r="31" spans="1:18">
      <c r="C31" s="2"/>
      <c r="D31" s="2"/>
      <c r="E31" s="2"/>
      <c r="F31" s="2"/>
      <c r="G31" s="2"/>
      <c r="H31" s="2"/>
    </row>
    <row r="32" spans="1:18">
      <c r="C32" s="2"/>
      <c r="D32" s="2"/>
      <c r="E32" s="2"/>
      <c r="F32" s="2"/>
      <c r="G32" s="2"/>
      <c r="H32" s="2"/>
    </row>
    <row r="33" spans="3:8">
      <c r="C33" s="2"/>
      <c r="D33" s="2"/>
      <c r="E33" s="2"/>
      <c r="F33" s="2"/>
      <c r="G33" s="2"/>
      <c r="H33" s="2"/>
    </row>
    <row r="34" spans="3:8">
      <c r="C34" s="2"/>
      <c r="D34" s="2"/>
      <c r="E34" s="2"/>
      <c r="F34" s="2"/>
      <c r="G34" s="2"/>
      <c r="H34" s="2"/>
    </row>
    <row r="35" spans="3:8">
      <c r="C35" s="2"/>
      <c r="D35" s="2"/>
      <c r="E35" s="2"/>
      <c r="F35" s="2"/>
      <c r="G35" s="2"/>
      <c r="H35" s="2"/>
    </row>
    <row r="36" spans="3:8">
      <c r="C36" s="2"/>
      <c r="D36" s="2"/>
      <c r="E36" s="2"/>
      <c r="F36" s="2"/>
      <c r="G36" s="2"/>
      <c r="H36" s="2"/>
    </row>
    <row r="37" spans="3:8">
      <c r="C37" s="2"/>
      <c r="D37" s="2"/>
      <c r="E37" s="2"/>
      <c r="F37" s="2"/>
      <c r="G37" s="2"/>
      <c r="H37" s="2"/>
    </row>
  </sheetData>
  <mergeCells count="6">
    <mergeCell ref="G8:K8"/>
    <mergeCell ref="A1:B1"/>
    <mergeCell ref="A2:B2"/>
    <mergeCell ref="B8:F8"/>
    <mergeCell ref="A5:C5"/>
    <mergeCell ref="A4:C4"/>
  </mergeCells>
  <dataValidations count="1">
    <dataValidation type="list" allowBlank="1" showInputMessage="1" showErrorMessage="1" sqref="A5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12"/>
  <sheetViews>
    <sheetView workbookViewId="0">
      <selection activeCell="A14" sqref="A14"/>
    </sheetView>
  </sheetViews>
  <sheetFormatPr baseColWidth="10" defaultRowHeight="15"/>
  <cols>
    <col min="1" max="1" width="30.28515625" bestFit="1" customWidth="1"/>
    <col min="2" max="2" width="3" customWidth="1"/>
  </cols>
  <sheetData>
    <row r="1" spans="1:6">
      <c r="A1" t="s">
        <v>23</v>
      </c>
    </row>
    <row r="2" spans="1:6" ht="15.75" customHeight="1">
      <c r="A2" s="10" t="s">
        <v>17</v>
      </c>
      <c r="C2" s="31" t="s">
        <v>0</v>
      </c>
      <c r="D2" s="31" t="s">
        <v>1</v>
      </c>
      <c r="E2" s="31" t="s">
        <v>2</v>
      </c>
      <c r="F2" s="32" t="s">
        <v>3</v>
      </c>
    </row>
    <row r="3" spans="1:6">
      <c r="A3" s="10" t="s">
        <v>18</v>
      </c>
      <c r="C3" s="31"/>
      <c r="D3" s="31"/>
      <c r="E3" s="31"/>
      <c r="F3" s="32"/>
    </row>
    <row r="4" spans="1:6">
      <c r="A4" s="10" t="s">
        <v>19</v>
      </c>
      <c r="C4" s="10">
        <v>21</v>
      </c>
      <c r="D4" s="1">
        <v>0.8</v>
      </c>
      <c r="E4" s="1">
        <v>0.2</v>
      </c>
      <c r="F4" s="17">
        <f>Feuil1!$A$2*D4</f>
        <v>440000</v>
      </c>
    </row>
    <row r="5" spans="1:6">
      <c r="A5" s="10" t="s">
        <v>21</v>
      </c>
      <c r="C5" s="10">
        <v>31</v>
      </c>
      <c r="D5" s="1">
        <v>0.7</v>
      </c>
      <c r="E5" s="1">
        <v>0.3</v>
      </c>
      <c r="F5" s="17">
        <f>Feuil1!$A$2*D5</f>
        <v>385000</v>
      </c>
    </row>
    <row r="6" spans="1:6">
      <c r="A6" s="10" t="s">
        <v>20</v>
      </c>
      <c r="C6" s="10">
        <v>41</v>
      </c>
      <c r="D6" s="1">
        <v>0.6</v>
      </c>
      <c r="E6" s="1">
        <v>0.4</v>
      </c>
      <c r="F6" s="17">
        <f>Feuil1!$A$2*D6</f>
        <v>330000</v>
      </c>
    </row>
    <row r="7" spans="1:6">
      <c r="A7" s="10" t="s">
        <v>22</v>
      </c>
      <c r="C7" s="10">
        <v>51</v>
      </c>
      <c r="D7" s="1">
        <v>0.5</v>
      </c>
      <c r="E7" s="1">
        <v>0.5</v>
      </c>
      <c r="F7" s="17">
        <f>Feuil1!$A$2*D7</f>
        <v>275000</v>
      </c>
    </row>
    <row r="8" spans="1:6">
      <c r="A8" s="10" t="s">
        <v>14</v>
      </c>
      <c r="C8" s="10">
        <v>61</v>
      </c>
      <c r="D8" s="1">
        <v>0.4</v>
      </c>
      <c r="E8" s="1">
        <v>0.6</v>
      </c>
      <c r="F8" s="17">
        <f>Feuil1!$A$2*D8</f>
        <v>220000</v>
      </c>
    </row>
    <row r="9" spans="1:6">
      <c r="A9" s="10" t="s">
        <v>15</v>
      </c>
      <c r="C9" s="10">
        <v>71</v>
      </c>
      <c r="D9" s="1">
        <v>0.3</v>
      </c>
      <c r="E9" s="1">
        <v>0.7</v>
      </c>
      <c r="F9" s="17">
        <f>Feuil1!$A$2*D9</f>
        <v>165000</v>
      </c>
    </row>
    <row r="10" spans="1:6">
      <c r="A10" s="10" t="s">
        <v>12</v>
      </c>
      <c r="C10" s="10">
        <v>81</v>
      </c>
      <c r="D10" s="1">
        <v>0.19999999999999901</v>
      </c>
      <c r="E10" s="1">
        <v>0.8</v>
      </c>
      <c r="F10" s="17">
        <f>Feuil1!$A$2*D10</f>
        <v>109999.99999999946</v>
      </c>
    </row>
    <row r="11" spans="1:6">
      <c r="C11" s="10">
        <v>91</v>
      </c>
      <c r="D11" s="1">
        <v>9.9999999999999103E-2</v>
      </c>
      <c r="E11" s="1">
        <v>0.9</v>
      </c>
      <c r="F11" s="17">
        <f>Feuil1!$A$2*D11</f>
        <v>54999.999999999505</v>
      </c>
    </row>
    <row r="12" spans="1:6">
      <c r="C12" s="10">
        <v>131</v>
      </c>
      <c r="D12" s="10"/>
      <c r="E12" s="10"/>
      <c r="F12" s="10"/>
    </row>
  </sheetData>
  <mergeCells count="4">
    <mergeCell ref="C2:C3"/>
    <mergeCell ref="D2:D3"/>
    <mergeCell ref="E2:E3"/>
    <mergeCell ref="F2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Mahieux</dc:creator>
  <cp:lastModifiedBy>Cbruno</cp:lastModifiedBy>
  <dcterms:created xsi:type="dcterms:W3CDTF">2018-12-29T13:33:46Z</dcterms:created>
  <dcterms:modified xsi:type="dcterms:W3CDTF">2018-12-30T13:13:25Z</dcterms:modified>
</cp:coreProperties>
</file>