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8_{C7F584B2-A33F-40C6-8F95-92BD082D34B5}" xr6:coauthVersionLast="45" xr6:coauthVersionMax="45" xr10:uidLastSave="{00000000-0000-0000-0000-000000000000}"/>
  <bookViews>
    <workbookView xWindow="-120" yWindow="-120" windowWidth="24240" windowHeight="13140" xr2:uid="{CEB94CAF-4C61-4EA2-875E-DB27B0655550}"/>
  </bookViews>
  <sheets>
    <sheet name="Présentation" sheetId="1" r:id="rId1"/>
    <sheet name="Primes et Prestations" sheetId="2" r:id="rId2"/>
    <sheet name="Rendement" sheetId="3" r:id="rId3"/>
  </sheets>
  <definedNames>
    <definedName name="Fva">INDEX(Rendement!$J$2:$J$17,MATCH(Rendement!$A$22,Rendement!$A$2:$A$17,0)):INDEX(Rendement!$J$2:$J$17,MATCH(Présentation!$B$9,Rendement!$A$2:$A$17))</definedName>
    <definedName name="Fvs">INDEX(Rendement!$H$2:$H$17,MATCH(Rendement!$A$22,Rendement!$A$2:$A$17,0)):INDEX(Rendement!$H$2:$H$17,MATCH(Présentation!$B$9,Rendement!$A$2:$A$17))</definedName>
    <definedName name="Temps1">INDEX(Rendement!$A$2:$A$17,MATCH(Rendement!$A$22,Rendement!$A$2:$A$17,0)):INDEX(Rendement!$A$2:$A$17,MATCH(Présentation!$B$9,Rendement!$A$2:$A$17))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3" l="1"/>
  <c r="A20" i="3"/>
  <c r="A19" i="3"/>
  <c r="A48" i="3"/>
  <c r="E2" i="3"/>
  <c r="D2" i="3"/>
  <c r="B2" i="3"/>
  <c r="F2" i="3" s="1"/>
  <c r="B31" i="3"/>
  <c r="F31" i="3" s="1"/>
  <c r="D31" i="3"/>
  <c r="G31" i="3"/>
  <c r="B32" i="3"/>
  <c r="F32" i="3" s="1"/>
  <c r="D32" i="3"/>
  <c r="G32" i="3"/>
  <c r="A23" i="3"/>
  <c r="A50" i="3" s="1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B33" i="3"/>
  <c r="F33" i="3" s="1"/>
  <c r="B34" i="3"/>
  <c r="F34" i="3" s="1"/>
  <c r="B35" i="3"/>
  <c r="F35" i="3" s="1"/>
  <c r="B36" i="3"/>
  <c r="F36" i="3" s="1"/>
  <c r="B37" i="3"/>
  <c r="F37" i="3" s="1"/>
  <c r="B38" i="3"/>
  <c r="F38" i="3" s="1"/>
  <c r="B39" i="3"/>
  <c r="F39" i="3" s="1"/>
  <c r="B40" i="3"/>
  <c r="F40" i="3" s="1"/>
  <c r="B41" i="3"/>
  <c r="F41" i="3" s="1"/>
  <c r="B42" i="3"/>
  <c r="F42" i="3" s="1"/>
  <c r="B43" i="3"/>
  <c r="F43" i="3" s="1"/>
  <c r="B44" i="3"/>
  <c r="F44" i="3" s="1"/>
  <c r="B45" i="3"/>
  <c r="F45" i="3" s="1"/>
  <c r="B46" i="3"/>
  <c r="F46" i="3" s="1"/>
  <c r="D4" i="3"/>
  <c r="E4" i="3"/>
  <c r="G4" i="3"/>
  <c r="D5" i="3"/>
  <c r="E5" i="3"/>
  <c r="G5" i="3"/>
  <c r="D6" i="3"/>
  <c r="E6" i="3"/>
  <c r="G6" i="3"/>
  <c r="D7" i="3"/>
  <c r="E7" i="3"/>
  <c r="G7" i="3"/>
  <c r="D8" i="3"/>
  <c r="E8" i="3"/>
  <c r="G8" i="3"/>
  <c r="D9" i="3"/>
  <c r="E9" i="3"/>
  <c r="G9" i="3"/>
  <c r="D10" i="3"/>
  <c r="E10" i="3"/>
  <c r="G10" i="3"/>
  <c r="D11" i="3"/>
  <c r="E11" i="3"/>
  <c r="G11" i="3"/>
  <c r="D12" i="3"/>
  <c r="E12" i="3"/>
  <c r="G12" i="3"/>
  <c r="D13" i="3"/>
  <c r="E13" i="3"/>
  <c r="G13" i="3"/>
  <c r="D14" i="3"/>
  <c r="E14" i="3"/>
  <c r="G14" i="3"/>
  <c r="D15" i="3"/>
  <c r="E15" i="3"/>
  <c r="G15" i="3"/>
  <c r="D16" i="3"/>
  <c r="E16" i="3"/>
  <c r="G16" i="3"/>
  <c r="D17" i="3"/>
  <c r="E17" i="3"/>
  <c r="G17" i="3"/>
  <c r="G3" i="3"/>
  <c r="E3" i="3"/>
  <c r="D3" i="3"/>
  <c r="B4" i="3"/>
  <c r="F4" i="3" s="1"/>
  <c r="B5" i="3"/>
  <c r="F5" i="3" s="1"/>
  <c r="B6" i="3"/>
  <c r="F6" i="3" s="1"/>
  <c r="B7" i="3"/>
  <c r="F7" i="3" s="1"/>
  <c r="B8" i="3"/>
  <c r="F8" i="3" s="1"/>
  <c r="B9" i="3"/>
  <c r="F9" i="3" s="1"/>
  <c r="B10" i="3"/>
  <c r="F10" i="3" s="1"/>
  <c r="B11" i="3"/>
  <c r="F11" i="3" s="1"/>
  <c r="B12" i="3"/>
  <c r="F12" i="3" s="1"/>
  <c r="B13" i="3"/>
  <c r="F13" i="3" s="1"/>
  <c r="B14" i="3"/>
  <c r="F14" i="3" s="1"/>
  <c r="B15" i="3"/>
  <c r="F15" i="3" s="1"/>
  <c r="B16" i="3"/>
  <c r="F16" i="3" s="1"/>
  <c r="B17" i="3"/>
  <c r="F17" i="3" s="1"/>
  <c r="B3" i="3"/>
  <c r="F3" i="3" s="1"/>
  <c r="B16" i="1" a="1"/>
  <c r="B16" i="1" s="1"/>
  <c r="K16" i="3" s="1"/>
  <c r="B13" i="1" a="1"/>
  <c r="B13" i="1" s="1"/>
  <c r="E37" i="3" s="1"/>
  <c r="H5" i="3" l="1"/>
  <c r="H2" i="3"/>
  <c r="I7" i="3"/>
  <c r="I15" i="3"/>
  <c r="K8" i="3"/>
  <c r="I8" i="3"/>
  <c r="J8" i="3" s="1"/>
  <c r="I16" i="3"/>
  <c r="J16" i="3" s="1"/>
  <c r="K9" i="3"/>
  <c r="K17" i="3"/>
  <c r="I9" i="3"/>
  <c r="J9" i="3" s="1"/>
  <c r="I17" i="3"/>
  <c r="J17" i="3" s="1"/>
  <c r="K10" i="3"/>
  <c r="K2" i="3"/>
  <c r="J15" i="3"/>
  <c r="J7" i="3"/>
  <c r="I2" i="3"/>
  <c r="I10" i="3"/>
  <c r="J10" i="3" s="1"/>
  <c r="K3" i="3"/>
  <c r="K11" i="3"/>
  <c r="I3" i="3"/>
  <c r="J3" i="3" s="1"/>
  <c r="I11" i="3"/>
  <c r="K4" i="3"/>
  <c r="K12" i="3"/>
  <c r="I4" i="3"/>
  <c r="J4" i="3" s="1"/>
  <c r="I12" i="3"/>
  <c r="J12" i="3" s="1"/>
  <c r="K5" i="3"/>
  <c r="K13" i="3"/>
  <c r="I5" i="3"/>
  <c r="I13" i="3"/>
  <c r="J13" i="3" s="1"/>
  <c r="K6" i="3"/>
  <c r="K14" i="3"/>
  <c r="I6" i="3"/>
  <c r="J6" i="3" s="1"/>
  <c r="I14" i="3"/>
  <c r="J14" i="3" s="1"/>
  <c r="K7" i="3"/>
  <c r="K15" i="3"/>
  <c r="J11" i="3"/>
  <c r="J5" i="3"/>
  <c r="A49" i="3"/>
  <c r="J2" i="3"/>
  <c r="B21" i="1"/>
  <c r="E32" i="3"/>
  <c r="H32" i="3" s="1"/>
  <c r="E31" i="3"/>
  <c r="H10" i="3"/>
  <c r="H12" i="3"/>
  <c r="H13" i="3"/>
  <c r="H11" i="3"/>
  <c r="H37" i="3"/>
  <c r="H15" i="3"/>
  <c r="H7" i="3"/>
  <c r="E44" i="3"/>
  <c r="H44" i="3" s="1"/>
  <c r="E36" i="3"/>
  <c r="H36" i="3" s="1"/>
  <c r="E43" i="3"/>
  <c r="H43" i="3" s="1"/>
  <c r="E35" i="3"/>
  <c r="H35" i="3" s="1"/>
  <c r="E42" i="3"/>
  <c r="E34" i="3"/>
  <c r="E41" i="3"/>
  <c r="H41" i="3" s="1"/>
  <c r="E33" i="3"/>
  <c r="H33" i="3" s="1"/>
  <c r="E40" i="3"/>
  <c r="E46" i="3"/>
  <c r="H46" i="3" s="1"/>
  <c r="B22" i="1" s="1"/>
  <c r="E38" i="3"/>
  <c r="H38" i="3" s="1"/>
  <c r="E39" i="3"/>
  <c r="H39" i="3" s="1"/>
  <c r="E45" i="3"/>
  <c r="H14" i="3"/>
  <c r="H6" i="3"/>
  <c r="H17" i="3"/>
  <c r="H4" i="3"/>
  <c r="H9" i="3"/>
  <c r="H16" i="3"/>
  <c r="H8" i="3"/>
  <c r="H3" i="3"/>
  <c r="C50" i="3" l="1" a="1"/>
  <c r="C50" i="3" s="1"/>
  <c r="B11" i="1"/>
  <c r="B23" i="1"/>
  <c r="H31" i="3"/>
  <c r="H34" i="3"/>
  <c r="H42" i="3"/>
  <c r="H45" i="3"/>
  <c r="H40" i="3"/>
  <c r="B17" i="1" l="1"/>
  <c r="B18" i="1" s="1"/>
</calcChain>
</file>

<file path=xl/sharedStrings.xml><?xml version="1.0" encoding="utf-8"?>
<sst xmlns="http://schemas.openxmlformats.org/spreadsheetml/2006/main" count="123" uniqueCount="39">
  <si>
    <t>Prime mensuelle</t>
  </si>
  <si>
    <t>Nom</t>
  </si>
  <si>
    <t>Sexe</t>
  </si>
  <si>
    <t>Statut fumeur</t>
  </si>
  <si>
    <t>Prestation</t>
  </si>
  <si>
    <t>Âge</t>
  </si>
  <si>
    <t>Prime</t>
  </si>
  <si>
    <t>H</t>
  </si>
  <si>
    <t>NF</t>
  </si>
  <si>
    <t>F</t>
  </si>
  <si>
    <t>Rendement annuel</t>
  </si>
  <si>
    <t>Valeur après X nb d'années</t>
  </si>
  <si>
    <t>Placement mensuel</t>
  </si>
  <si>
    <t>Sexe (H/F)</t>
  </si>
  <si>
    <t>Statut fumeur (F/NF)</t>
  </si>
  <si>
    <t>Délais avant m.g. (années)</t>
  </si>
  <si>
    <t>Years</t>
  </si>
  <si>
    <t>Annual Rate</t>
  </si>
  <si>
    <t>Number of period/year</t>
  </si>
  <si>
    <t>PV</t>
  </si>
  <si>
    <t>PMT/month</t>
  </si>
  <si>
    <t>Nb of periods</t>
  </si>
  <si>
    <t>FV</t>
  </si>
  <si>
    <t>Placement inital</t>
  </si>
  <si>
    <t>Monthly rate</t>
  </si>
  <si>
    <t>(PMT/month)-Prime</t>
  </si>
  <si>
    <t xml:space="preserve">Valeur après X nb d'années en payant une m.g </t>
  </si>
  <si>
    <t>Âge (de 20 a 65 ans en bons de 5)</t>
  </si>
  <si>
    <t>Total</t>
  </si>
  <si>
    <t>Si la maladie a lieu</t>
  </si>
  <si>
    <t>Si la maladie n'a pas lieu</t>
  </si>
  <si>
    <t>Remboursement des primes</t>
  </si>
  <si>
    <t>Valeur du placement après 15 ans</t>
  </si>
  <si>
    <t>Fva</t>
  </si>
  <si>
    <t>=INDEX(Rendement!$J$2:$J$17;EQUIV(Rendement!$A$22;Rendement!$A$2:$A$17;0)):INDEX(Rendement!$J$2:$J$17;EQUIV(Présentation!$B$9;Rendement!$A$2:$A$17))</t>
  </si>
  <si>
    <t>Fvs</t>
  </si>
  <si>
    <t>=INDEX(Rendement!$H$2:$H$17;EQUIV(Rendement!$A$22;Rendement!$A$2:$A$17;0)):INDEX(Rendement!$H$2:$H$17;EQUIV(Présentation!$B$9;Rendement!$A$2:$A$17))</t>
  </si>
  <si>
    <t>Temps1</t>
  </si>
  <si>
    <t>=INDEX(Rendement!$A$2:$A$17;EQUIV(Rendement!$A$22;Rendement!$A$2:$A$17;0)):INDEX(Rendement!$A$2:$A$17;EQUIV(Présentation!$B$9;Rendement!$A$2:$A$17))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</si>
</sst>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$&quot;_);[Red]\(#,##0.00\ &quot;$&quot;\)"/>
    <numFmt numFmtId="165" formatCode="_ * #,##0.00_)\ &quot;$&quot;_ ;_ * \(#,##0.00\)\ &quot;$&quot;_ ;_ * &quot;-&quot;??_)\ &quot;$&quot;_ ;_ @_ "/>
    <numFmt numFmtId="166" formatCode="0.00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</cellStyleXfs>
  <cellXfs count="16">
    <xf numFmtId="0" fontId="0" fillId="0" borderId="0" xfId="0"/>
    <xf numFmtId="165" fontId="0" fillId="0" borderId="0" xfId="1" applyFont="1"/>
    <xf numFmtId="164" fontId="0" fillId="0" borderId="0" xfId="0" applyNumberFormat="1"/>
    <xf numFmtId="0" fontId="0" fillId="0" borderId="0" xfId="0" applyAlignment="1">
      <alignment horizontal="right"/>
    </xf>
    <xf numFmtId="10" fontId="0" fillId="0" borderId="0" xfId="2" applyNumberFormat="1" applyFont="1"/>
    <xf numFmtId="166" fontId="0" fillId="0" borderId="0" xfId="2" applyNumberFormat="1" applyFont="1"/>
    <xf numFmtId="9" fontId="0" fillId="0" borderId="0" xfId="0" applyNumberFormat="1"/>
    <xf numFmtId="165" fontId="0" fillId="0" borderId="0" xfId="0" applyNumberFormat="1"/>
    <xf numFmtId="0" fontId="0" fillId="0" borderId="0" xfId="0" applyNumberFormat="1"/>
    <xf numFmtId="0" fontId="3" fillId="3" borderId="0" xfId="4"/>
    <xf numFmtId="0" fontId="2" fillId="2" borderId="0" xfId="3"/>
    <xf numFmtId="0" fontId="2" fillId="2" borderId="0" xfId="3" applyAlignment="1">
      <alignment horizontal="right"/>
    </xf>
    <xf numFmtId="165" fontId="3" fillId="3" borderId="0" xfId="4" applyNumberFormat="1"/>
    <xf numFmtId="9" fontId="3" fillId="3" borderId="0" xfId="4" applyNumberFormat="1"/>
    <xf numFmtId="0" fontId="0" fillId="4" borderId="0" xfId="0" applyFill="1"/>
    <xf numFmtId="0" fontId="0" fillId="0" borderId="0" xfId="0" quotePrefix="1"/>
  </cellXfs>
  <cellStyles count="5">
    <cellStyle name="Monétaire" xfId="1" builtinId="4"/>
    <cellStyle name="Neutre" xfId="4" builtinId="28"/>
    <cellStyle name="Normal" xfId="0" builtinId="0"/>
    <cellStyle name="Pourcentage" xfId="2" builtinId="5"/>
    <cellStyle name="Satisfaisant" xfId="3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CA"/>
              <a:t>Valeur des placements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[0]!Temps1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xVal>
          <c:yVal>
            <c:numRef>
              <c:f>[0]!Fvs</c:f>
              <c:numCache>
                <c:formatCode>#\ ##0.00\ "$"_);[Red]\(#\ ##0.00\ "$"\)</c:formatCode>
                <c:ptCount val="16"/>
                <c:pt idx="0">
                  <c:v>0</c:v>
                </c:pt>
                <c:pt idx="1">
                  <c:v>1227.8855491616021</c:v>
                </c:pt>
                <c:pt idx="2">
                  <c:v>2518.592053399866</c:v>
                </c:pt>
                <c:pt idx="3">
                  <c:v>3875.3335520032538</c:v>
                </c:pt>
                <c:pt idx="4">
                  <c:v>5301.4885206101017</c:v>
                </c:pt>
                <c:pt idx="5">
                  <c:v>6800.6082840843374</c:v>
                </c:pt>
                <c:pt idx="6">
                  <c:v>8376.4258598099332</c:v>
                </c:pt>
                <c:pt idx="7">
                  <c:v>10032.865253425041</c:v>
                </c:pt>
                <c:pt idx="8">
                  <c:v>11774.051230143563</c:v>
                </c:pt>
                <c:pt idx="9">
                  <c:v>13604.319585996067</c:v>
                </c:pt>
                <c:pt idx="10">
                  <c:v>15528.227944566865</c:v>
                </c:pt>
                <c:pt idx="11">
                  <c:v>17550.56710611267</c:v>
                </c:pt>
                <c:pt idx="12">
                  <c:v>19676.372977323721</c:v>
                </c:pt>
                <c:pt idx="13">
                  <c:v>21910.939111434054</c:v>
                </c:pt>
                <c:pt idx="14">
                  <c:v>24259.829889907724</c:v>
                </c:pt>
                <c:pt idx="15">
                  <c:v>26728.894378525009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C8D-4791-801E-AEEB0541B304}"/>
            </c:ext>
          </c:extLst>
        </c:ser>
        <c:ser>
          <c:idx val="1"/>
          <c:order val="1"/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yVal>
            <c:numRef>
              <c:f>[0]!Fva</c:f>
              <c:numCache>
                <c:formatCode>#\ ##0.00\ "$"_);[Red]\(#\ ##0.00\ "$"\)</c:formatCode>
                <c:ptCount val="16"/>
                <c:pt idx="0">
                  <c:v>0</c:v>
                </c:pt>
                <c:pt idx="1">
                  <c:v>635.55356024604521</c:v>
                </c:pt>
                <c:pt idx="2">
                  <c:v>1303.6232468397704</c:v>
                </c:pt>
                <c:pt idx="3">
                  <c:v>2005.8726465168841</c:v>
                </c:pt>
                <c:pt idx="4">
                  <c:v>2744.0504582677886</c:v>
                </c:pt>
                <c:pt idx="5">
                  <c:v>3519.9948478420529</c:v>
                </c:pt>
                <c:pt idx="6">
                  <c:v>4335.6380250376214</c:v>
                </c:pt>
                <c:pt idx="7">
                  <c:v>5193.0110551728012</c:v>
                </c:pt>
                <c:pt idx="8">
                  <c:v>6094.2489167223075</c:v>
                </c:pt>
                <c:pt idx="9">
                  <c:v>7041.5958177115635</c:v>
                </c:pt>
                <c:pt idx="10">
                  <c:v>8037.4107841078094</c:v>
                </c:pt>
                <c:pt idx="11">
                  <c:v>9084.1735341239182</c:v>
                </c:pt>
                <c:pt idx="12">
                  <c:v>10184.490653062758</c:v>
                </c:pt>
                <c:pt idx="13">
                  <c:v>11341.102084078266</c:v>
                </c:pt>
                <c:pt idx="14">
                  <c:v>12556.887951016237</c:v>
                </c:pt>
                <c:pt idx="15">
                  <c:v>13834.875730324544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C8D-4791-801E-AEEB0541B304}"/>
            </c:ext>
          </c:extLst>
        </c:ser>
        <c:ser>
          <c:idx val="2"/>
          <c:order val="2"/>
          <c:tx>
            <c:strRef>
              <c:f>Présentation!$A$16</c:f>
              <c:strCache>
                <c:ptCount val="1"/>
                <c:pt idx="0">
                  <c:v>Prestation</c:v>
                </c:pt>
              </c:strCache>
            </c:strRef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Présentation!$B$9</c:f>
              <c:numCache>
                <c:formatCode>General</c:formatCode>
                <c:ptCount val="1"/>
                <c:pt idx="0">
                  <c:v>15</c:v>
                </c:pt>
              </c:numCache>
            </c:numRef>
          </c:xVal>
          <c:yVal>
            <c:numRef>
              <c:f>Présentation!$B$16</c:f>
              <c:numCache>
                <c:formatCode>_ * #\ ##0.00_)\ "$"_ ;_ * \(#\ ##0.00\)\ "$"_ ;_ * "-"??_)\ "$"_ ;_ @_ </c:formatCode>
                <c:ptCount val="1"/>
                <c:pt idx="0">
                  <c:v>35000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86D-4A48-B60D-1EFE56A58145}"/>
            </c:ext>
          </c:extLst>
        </c:ser>
        <c:ser>
          <c:idx val="3"/>
          <c:order val="3"/>
          <c:tx>
            <c:strRef>
              <c:f>Présentation!$A$21</c:f>
              <c:strCache>
                <c:ptCount val="1"/>
                <c:pt idx="0">
                  <c:v>Remboursement des primes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4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Présentation!$B$9</c:f>
              <c:numCache>
                <c:formatCode>General</c:formatCode>
                <c:ptCount val="1"/>
                <c:pt idx="0">
                  <c:v>15</c:v>
                </c:pt>
              </c:numCache>
            </c:numRef>
          </c:xVal>
          <c:yVal>
            <c:numRef>
              <c:f>Présentation!$B$21</c:f>
              <c:numCache>
                <c:formatCode>_ * #\ ##0.00_)\ "$"_ ;_ * \(#\ ##0.00\)\ "$"_ ;_ * "-"??_)\ "$"_ ;_ @_ </c:formatCode>
                <c:ptCount val="1"/>
                <c:pt idx="0">
                  <c:v>8683.2000000000007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86D-4A48-B60D-1EFE56A581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91173231"/>
        <c:axId val="1385223327"/>
      </c:scatterChart>
      <c:valAx>
        <c:axId val="139117323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Temps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5223327"/>
        <c:crosses val="autoZero"/>
        <c:crossBetween val="midCat"/>
      </c:valAx>
      <c:valAx>
        <c:axId val="138522332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CA"/>
                  <a:t>Valeur</a:t>
                </a:r>
                <a:r>
                  <a:rPr lang="en-CA" baseline="0"/>
                  <a:t> ($)</a:t>
                </a:r>
                <a:endParaRPr lang="en-CA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$&quot;_);[Red]\(#\ ##0.00\ &quot;$&quot;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117323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[0]!Temps1</c:f>
              <c:numCache>
                <c:formatCode>General</c:formatCode>
                <c:ptCount val="1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</c:numCache>
            </c:numRef>
          </c:cat>
          <c:val>
            <c:numRef>
              <c:f>[0]!Fvs</c:f>
              <c:numCache>
                <c:formatCode>#\ ##0.00\ "$"_);[Red]\(#\ ##0.00\ "$"\)</c:formatCode>
                <c:ptCount val="16"/>
                <c:pt idx="0">
                  <c:v>0</c:v>
                </c:pt>
                <c:pt idx="1">
                  <c:v>1227.8855491616021</c:v>
                </c:pt>
                <c:pt idx="2">
                  <c:v>2518.592053399866</c:v>
                </c:pt>
                <c:pt idx="3">
                  <c:v>3875.3335520032538</c:v>
                </c:pt>
                <c:pt idx="4">
                  <c:v>5301.4885206101017</c:v>
                </c:pt>
                <c:pt idx="5">
                  <c:v>6800.6082840843374</c:v>
                </c:pt>
                <c:pt idx="6">
                  <c:v>8376.4258598099332</c:v>
                </c:pt>
                <c:pt idx="7">
                  <c:v>10032.865253425041</c:v>
                </c:pt>
                <c:pt idx="8">
                  <c:v>11774.051230143563</c:v>
                </c:pt>
                <c:pt idx="9">
                  <c:v>13604.319585996067</c:v>
                </c:pt>
                <c:pt idx="10">
                  <c:v>15528.227944566865</c:v>
                </c:pt>
                <c:pt idx="11">
                  <c:v>17550.56710611267</c:v>
                </c:pt>
                <c:pt idx="12">
                  <c:v>19676.372977323721</c:v>
                </c:pt>
                <c:pt idx="13">
                  <c:v>21910.939111434054</c:v>
                </c:pt>
                <c:pt idx="14">
                  <c:v>24259.829889907724</c:v>
                </c:pt>
                <c:pt idx="15">
                  <c:v>26728.894378525009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5AF1-4A5F-9CB0-A40055E1D11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[0]!Fva</c:f>
              <c:numCache>
                <c:formatCode>#\ ##0.00\ "$"_);[Red]\(#\ ##0.00\ "$"\)</c:formatCode>
                <c:ptCount val="16"/>
                <c:pt idx="0">
                  <c:v>0</c:v>
                </c:pt>
                <c:pt idx="1">
                  <c:v>635.55356024604521</c:v>
                </c:pt>
                <c:pt idx="2">
                  <c:v>1303.6232468397704</c:v>
                </c:pt>
                <c:pt idx="3">
                  <c:v>2005.8726465168841</c:v>
                </c:pt>
                <c:pt idx="4">
                  <c:v>2744.0504582677886</c:v>
                </c:pt>
                <c:pt idx="5">
                  <c:v>3519.9948478420529</c:v>
                </c:pt>
                <c:pt idx="6">
                  <c:v>4335.6380250376214</c:v>
                </c:pt>
                <c:pt idx="7">
                  <c:v>5193.0110551728012</c:v>
                </c:pt>
                <c:pt idx="8">
                  <c:v>6094.2489167223075</c:v>
                </c:pt>
                <c:pt idx="9">
                  <c:v>7041.5958177115635</c:v>
                </c:pt>
                <c:pt idx="10">
                  <c:v>8037.4107841078094</c:v>
                </c:pt>
                <c:pt idx="11">
                  <c:v>9084.1735341239182</c:v>
                </c:pt>
                <c:pt idx="12">
                  <c:v>10184.490653062758</c:v>
                </c:pt>
                <c:pt idx="13">
                  <c:v>11341.102084078266</c:v>
                </c:pt>
                <c:pt idx="14">
                  <c:v>12556.887951016237</c:v>
                </c:pt>
                <c:pt idx="15">
                  <c:v>13834.875730324544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AF1-4A5F-9CB0-A40055E1D1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91173231"/>
        <c:axId val="1385223327"/>
      </c:lineChart>
      <c:catAx>
        <c:axId val="139117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85223327"/>
        <c:crosses val="autoZero"/>
        <c:auto val="1"/>
        <c:lblAlgn val="ctr"/>
        <c:lblOffset val="100"/>
        <c:noMultiLvlLbl val="0"/>
      </c:catAx>
      <c:valAx>
        <c:axId val="1385223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$&quot;_);[Red]\(#\ ##0.00\ &quot;$&quot;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11732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635000</xdr:colOff>
      <xdr:row>5</xdr:row>
      <xdr:rowOff>66676</xdr:rowOff>
    </xdr:from>
    <xdr:to>
      <xdr:col>9</xdr:col>
      <xdr:colOff>657225</xdr:colOff>
      <xdr:row>24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FABF90-4771-4AC5-BE8B-72FC455BD61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474662</xdr:colOff>
      <xdr:row>26</xdr:row>
      <xdr:rowOff>74612</xdr:rowOff>
    </xdr:from>
    <xdr:to>
      <xdr:col>15</xdr:col>
      <xdr:colOff>474662</xdr:colOff>
      <xdr:row>41</xdr:row>
      <xdr:rowOff>96837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F3807D8-95CD-4F92-A537-1B89EB85C0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F536B-3941-445D-A9CE-83B7FF88C75A}">
  <dimension ref="A1:E23"/>
  <sheetViews>
    <sheetView tabSelected="1" workbookViewId="0">
      <selection activeCell="M9" sqref="M9"/>
    </sheetView>
  </sheetViews>
  <sheetFormatPr baseColWidth="10" defaultColWidth="10.85546875" defaultRowHeight="15" x14ac:dyDescent="0.25"/>
  <cols>
    <col min="1" max="1" width="42.85546875" bestFit="1" customWidth="1"/>
    <col min="2" max="2" width="24.5703125" customWidth="1"/>
  </cols>
  <sheetData>
    <row r="1" spans="1:5" x14ac:dyDescent="0.25">
      <c r="A1" t="s">
        <v>1</v>
      </c>
      <c r="B1" s="10"/>
    </row>
    <row r="2" spans="1:5" x14ac:dyDescent="0.25">
      <c r="A2" t="s">
        <v>13</v>
      </c>
      <c r="B2" s="11" t="s">
        <v>7</v>
      </c>
      <c r="D2" t="s">
        <v>33</v>
      </c>
      <c r="E2" s="15" t="s">
        <v>34</v>
      </c>
    </row>
    <row r="3" spans="1:5" x14ac:dyDescent="0.25">
      <c r="A3" t="s">
        <v>27</v>
      </c>
      <c r="B3" s="11">
        <v>30</v>
      </c>
      <c r="D3" t="s">
        <v>35</v>
      </c>
      <c r="E3" s="15" t="s">
        <v>36</v>
      </c>
    </row>
    <row r="4" spans="1:5" x14ac:dyDescent="0.25">
      <c r="A4" t="s">
        <v>14</v>
      </c>
      <c r="B4" s="11" t="s">
        <v>9</v>
      </c>
      <c r="D4" t="s">
        <v>37</v>
      </c>
      <c r="E4" s="15" t="s">
        <v>38</v>
      </c>
    </row>
    <row r="5" spans="1:5" x14ac:dyDescent="0.25">
      <c r="B5" s="3"/>
    </row>
    <row r="6" spans="1:5" x14ac:dyDescent="0.25">
      <c r="A6" t="s">
        <v>23</v>
      </c>
      <c r="B6" s="9">
        <v>0</v>
      </c>
    </row>
    <row r="7" spans="1:5" x14ac:dyDescent="0.25">
      <c r="A7" t="s">
        <v>12</v>
      </c>
      <c r="B7" s="12">
        <v>100</v>
      </c>
    </row>
    <row r="8" spans="1:5" x14ac:dyDescent="0.25">
      <c r="A8" t="s">
        <v>10</v>
      </c>
      <c r="B8" s="13">
        <v>0.05</v>
      </c>
    </row>
    <row r="9" spans="1:5" x14ac:dyDescent="0.25">
      <c r="A9" t="s">
        <v>15</v>
      </c>
      <c r="B9" s="9">
        <v>15</v>
      </c>
    </row>
    <row r="11" spans="1:5" x14ac:dyDescent="0.25">
      <c r="A11" t="s">
        <v>11</v>
      </c>
      <c r="B11" s="2">
        <f>CHOOSE(B9,Rendement!H3,Rendement!H4,Rendement!H5,Rendement!H6,Rendement!H7,Rendement!H8,Rendement!H9,Rendement!H10,Rendement!H11,Rendement!H12,Rendement!H13,Rendement!H14,Rendement!H15,Rendement!H16,Rendement!H17)</f>
        <v>26728.894378525009</v>
      </c>
    </row>
    <row r="13" spans="1:5" x14ac:dyDescent="0.25">
      <c r="A13" t="s">
        <v>0</v>
      </c>
      <c r="B13" s="1">
        <f t="array" ref="B13">INDEX('Primes et Prestations'!B2:B38,MATCH(1,(Présentation!B3='Primes et Prestations'!A2:A38)*(Présentation!B2='Primes et Prestations'!D2:D38)*(Présentation!B4='Primes et Prestations'!E2:E38),0))</f>
        <v>48.24</v>
      </c>
    </row>
    <row r="14" spans="1:5" x14ac:dyDescent="0.25">
      <c r="B14" s="1"/>
    </row>
    <row r="15" spans="1:5" x14ac:dyDescent="0.25">
      <c r="A15" t="s">
        <v>29</v>
      </c>
      <c r="B15" s="1"/>
    </row>
    <row r="16" spans="1:5" x14ac:dyDescent="0.25">
      <c r="A16" s="14" t="s">
        <v>4</v>
      </c>
      <c r="B16" s="1">
        <f t="array" ref="B16">INDEX('Primes et Prestations'!C2:C38,MATCH(1,(Présentation!B3='Primes et Prestations'!A2:A38)*(Présentation!B2='Primes et Prestations'!D2:D38)*(Présentation!B4='Primes et Prestations'!E2:E38),0))</f>
        <v>35000</v>
      </c>
    </row>
    <row r="17" spans="1:2" x14ac:dyDescent="0.25">
      <c r="A17" t="s">
        <v>26</v>
      </c>
      <c r="B17" s="1">
        <f>CHOOSE(B9,Rendement!H32,Rendement!H33,Rendement!H34,Rendement!H35,Rendement!H36,Rendement!H37,Rendement!H38,Rendement!H39,Rendement!H40,Rendement!H41,Rendement!H42,Rendement!H43,Rendement!H44,Rendement!H45,Rendement!H46)</f>
        <v>13834.875730324544</v>
      </c>
    </row>
    <row r="18" spans="1:2" x14ac:dyDescent="0.25">
      <c r="A18" t="s">
        <v>28</v>
      </c>
      <c r="B18" s="7">
        <f>B16+B17</f>
        <v>48834.875730324544</v>
      </c>
    </row>
    <row r="20" spans="1:2" x14ac:dyDescent="0.25">
      <c r="A20" t="s">
        <v>30</v>
      </c>
    </row>
    <row r="21" spans="1:2" x14ac:dyDescent="0.25">
      <c r="A21" s="14" t="s">
        <v>31</v>
      </c>
      <c r="B21" s="7">
        <f>180*$B$13</f>
        <v>8683.2000000000007</v>
      </c>
    </row>
    <row r="22" spans="1:2" x14ac:dyDescent="0.25">
      <c r="A22" t="s">
        <v>32</v>
      </c>
      <c r="B22" s="2">
        <f>Rendement!H46</f>
        <v>13834.875730324544</v>
      </c>
    </row>
    <row r="23" spans="1:2" x14ac:dyDescent="0.25">
      <c r="A23" s="2" t="s">
        <v>28</v>
      </c>
      <c r="B23" s="7">
        <f>B21+B22</f>
        <v>22518.075730324545</v>
      </c>
    </row>
  </sheetData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A8DC8DFA-77D7-4D82-88FB-7C2D0D51501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Présentation!B11:B11</xm:f>
              <xm:sqref>G22</xm:sqref>
            </x14:sparkline>
            <x14:sparkline>
              <xm:f>Présentation!C11:C11</xm:f>
              <xm:sqref>H22</xm:sqref>
            </x14:sparkline>
            <x14:sparkline>
              <xm:f>Présentation!D11:D11</xm:f>
              <xm:sqref>I22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24C7E-AB6A-48C5-8AD5-08F4B64B472A}">
  <dimension ref="A1:E38"/>
  <sheetViews>
    <sheetView workbookViewId="0">
      <selection activeCell="G7" sqref="G7"/>
    </sheetView>
  </sheetViews>
  <sheetFormatPr baseColWidth="10" defaultColWidth="10.85546875" defaultRowHeight="15" x14ac:dyDescent="0.25"/>
  <cols>
    <col min="5" max="5" width="12.42578125" customWidth="1"/>
  </cols>
  <sheetData>
    <row r="1" spans="1:5" x14ac:dyDescent="0.25">
      <c r="A1" t="s">
        <v>5</v>
      </c>
      <c r="B1" t="s">
        <v>6</v>
      </c>
      <c r="C1" t="s">
        <v>4</v>
      </c>
      <c r="D1" t="s">
        <v>2</v>
      </c>
      <c r="E1" t="s">
        <v>3</v>
      </c>
    </row>
    <row r="2" spans="1:5" x14ac:dyDescent="0.25">
      <c r="A2">
        <v>20</v>
      </c>
      <c r="B2">
        <v>50.58</v>
      </c>
      <c r="C2">
        <v>100000</v>
      </c>
      <c r="D2" t="s">
        <v>7</v>
      </c>
      <c r="E2" t="s">
        <v>8</v>
      </c>
    </row>
    <row r="3" spans="1:5" x14ac:dyDescent="0.25">
      <c r="A3">
        <v>25</v>
      </c>
      <c r="B3">
        <v>50.36</v>
      </c>
      <c r="C3">
        <v>75000</v>
      </c>
      <c r="D3" t="s">
        <v>7</v>
      </c>
      <c r="E3" t="s">
        <v>8</v>
      </c>
    </row>
    <row r="4" spans="1:5" x14ac:dyDescent="0.25">
      <c r="A4">
        <v>30</v>
      </c>
      <c r="B4">
        <v>48.33</v>
      </c>
      <c r="C4">
        <v>60000</v>
      </c>
      <c r="D4" t="s">
        <v>7</v>
      </c>
      <c r="E4" t="s">
        <v>8</v>
      </c>
    </row>
    <row r="5" spans="1:5" x14ac:dyDescent="0.25">
      <c r="A5">
        <v>35</v>
      </c>
      <c r="B5">
        <v>49.55</v>
      </c>
      <c r="C5">
        <v>45000</v>
      </c>
      <c r="D5" t="s">
        <v>7</v>
      </c>
      <c r="E5" t="s">
        <v>8</v>
      </c>
    </row>
    <row r="6" spans="1:5" x14ac:dyDescent="0.25">
      <c r="A6">
        <v>40</v>
      </c>
      <c r="B6">
        <v>47.07</v>
      </c>
      <c r="C6">
        <v>35000</v>
      </c>
      <c r="D6" t="s">
        <v>7</v>
      </c>
      <c r="E6" t="s">
        <v>8</v>
      </c>
    </row>
    <row r="7" spans="1:5" x14ac:dyDescent="0.25">
      <c r="A7">
        <v>45</v>
      </c>
      <c r="B7">
        <v>48.2</v>
      </c>
      <c r="C7">
        <v>30000</v>
      </c>
      <c r="D7" t="s">
        <v>7</v>
      </c>
      <c r="E7" t="s">
        <v>8</v>
      </c>
    </row>
    <row r="8" spans="1:5" x14ac:dyDescent="0.25">
      <c r="A8">
        <v>50</v>
      </c>
      <c r="B8">
        <v>45.25</v>
      </c>
      <c r="C8">
        <v>20000</v>
      </c>
      <c r="D8" t="s">
        <v>7</v>
      </c>
      <c r="E8" t="s">
        <v>8</v>
      </c>
    </row>
    <row r="9" spans="1:5" x14ac:dyDescent="0.25">
      <c r="A9">
        <v>55</v>
      </c>
      <c r="B9">
        <v>44.21</v>
      </c>
      <c r="C9">
        <v>15000</v>
      </c>
      <c r="D9" t="s">
        <v>7</v>
      </c>
      <c r="E9" t="s">
        <v>8</v>
      </c>
    </row>
    <row r="10" spans="1:5" x14ac:dyDescent="0.25">
      <c r="A10">
        <v>60</v>
      </c>
      <c r="B10">
        <v>57.66</v>
      </c>
      <c r="C10">
        <v>15000</v>
      </c>
      <c r="D10" t="s">
        <v>7</v>
      </c>
      <c r="E10" t="s">
        <v>8</v>
      </c>
    </row>
    <row r="11" spans="1:5" x14ac:dyDescent="0.25">
      <c r="A11">
        <v>65</v>
      </c>
      <c r="B11">
        <v>48.24</v>
      </c>
      <c r="C11">
        <v>10000</v>
      </c>
      <c r="D11" t="s">
        <v>7</v>
      </c>
      <c r="E11" t="s">
        <v>8</v>
      </c>
    </row>
    <row r="12" spans="1:5" x14ac:dyDescent="0.25">
      <c r="A12">
        <v>20</v>
      </c>
      <c r="B12">
        <v>49.38</v>
      </c>
      <c r="C12">
        <v>60000</v>
      </c>
      <c r="D12" t="s">
        <v>7</v>
      </c>
      <c r="E12" t="s">
        <v>9</v>
      </c>
    </row>
    <row r="13" spans="1:5" x14ac:dyDescent="0.25">
      <c r="A13">
        <v>25</v>
      </c>
      <c r="B13">
        <v>49.31</v>
      </c>
      <c r="C13">
        <v>55000</v>
      </c>
      <c r="D13" t="s">
        <v>7</v>
      </c>
      <c r="E13" t="s">
        <v>9</v>
      </c>
    </row>
    <row r="14" spans="1:5" x14ac:dyDescent="0.25">
      <c r="A14">
        <v>30</v>
      </c>
      <c r="B14">
        <v>48.24</v>
      </c>
      <c r="C14">
        <v>35000</v>
      </c>
      <c r="D14" t="s">
        <v>7</v>
      </c>
      <c r="E14" t="s">
        <v>9</v>
      </c>
    </row>
    <row r="15" spans="1:5" x14ac:dyDescent="0.25">
      <c r="A15">
        <v>35</v>
      </c>
      <c r="B15">
        <v>53</v>
      </c>
      <c r="C15">
        <v>30000</v>
      </c>
      <c r="D15" t="s">
        <v>7</v>
      </c>
      <c r="E15" t="s">
        <v>9</v>
      </c>
    </row>
    <row r="16" spans="1:5" x14ac:dyDescent="0.25">
      <c r="A16">
        <v>40</v>
      </c>
      <c r="B16">
        <v>54.83</v>
      </c>
      <c r="C16">
        <v>25000</v>
      </c>
      <c r="D16" t="s">
        <v>7</v>
      </c>
      <c r="E16" t="s">
        <v>9</v>
      </c>
    </row>
    <row r="17" spans="1:5" x14ac:dyDescent="0.25">
      <c r="A17">
        <v>45</v>
      </c>
      <c r="B17">
        <v>50.8</v>
      </c>
      <c r="C17">
        <v>15000</v>
      </c>
      <c r="D17" t="s">
        <v>7</v>
      </c>
      <c r="E17" t="s">
        <v>9</v>
      </c>
    </row>
    <row r="18" spans="1:5" x14ac:dyDescent="0.25">
      <c r="A18">
        <v>50</v>
      </c>
      <c r="B18">
        <v>56.03</v>
      </c>
      <c r="C18">
        <v>15000</v>
      </c>
      <c r="D18" t="s">
        <v>7</v>
      </c>
      <c r="E18" t="s">
        <v>9</v>
      </c>
    </row>
    <row r="19" spans="1:5" x14ac:dyDescent="0.25">
      <c r="A19">
        <v>55</v>
      </c>
      <c r="B19">
        <v>60.53</v>
      </c>
      <c r="C19">
        <v>10000</v>
      </c>
      <c r="D19" t="s">
        <v>7</v>
      </c>
      <c r="E19" t="s">
        <v>9</v>
      </c>
    </row>
    <row r="20" spans="1:5" x14ac:dyDescent="0.25">
      <c r="A20">
        <v>20</v>
      </c>
      <c r="B20">
        <v>50.85</v>
      </c>
      <c r="C20">
        <v>100000</v>
      </c>
      <c r="D20" t="s">
        <v>9</v>
      </c>
      <c r="E20" t="s">
        <v>8</v>
      </c>
    </row>
    <row r="21" spans="1:5" x14ac:dyDescent="0.25">
      <c r="A21">
        <v>25</v>
      </c>
      <c r="B21">
        <v>50.54</v>
      </c>
      <c r="C21">
        <v>80000</v>
      </c>
      <c r="D21" t="s">
        <v>9</v>
      </c>
      <c r="E21" t="s">
        <v>8</v>
      </c>
    </row>
    <row r="22" spans="1:5" x14ac:dyDescent="0.25">
      <c r="A22">
        <v>30</v>
      </c>
      <c r="B22">
        <v>49.04</v>
      </c>
      <c r="C22">
        <v>65000</v>
      </c>
      <c r="D22" t="s">
        <v>9</v>
      </c>
      <c r="E22" t="s">
        <v>8</v>
      </c>
    </row>
    <row r="23" spans="1:5" x14ac:dyDescent="0.25">
      <c r="A23">
        <v>35</v>
      </c>
      <c r="B23">
        <v>50.54</v>
      </c>
      <c r="C23">
        <v>55000</v>
      </c>
      <c r="D23" t="s">
        <v>9</v>
      </c>
      <c r="E23" t="s">
        <v>8</v>
      </c>
    </row>
    <row r="24" spans="1:5" x14ac:dyDescent="0.25">
      <c r="A24">
        <v>40</v>
      </c>
      <c r="B24">
        <v>47.92</v>
      </c>
      <c r="C24">
        <v>40000</v>
      </c>
      <c r="D24" t="s">
        <v>9</v>
      </c>
      <c r="E24" t="s">
        <v>8</v>
      </c>
    </row>
    <row r="25" spans="1:5" x14ac:dyDescent="0.25">
      <c r="A25">
        <v>45</v>
      </c>
      <c r="B25">
        <v>50.7</v>
      </c>
      <c r="C25">
        <v>35000</v>
      </c>
      <c r="D25" t="s">
        <v>9</v>
      </c>
      <c r="E25" t="s">
        <v>8</v>
      </c>
    </row>
    <row r="26" spans="1:5" x14ac:dyDescent="0.25">
      <c r="A26">
        <v>50</v>
      </c>
      <c r="B26">
        <v>51.17</v>
      </c>
      <c r="C26">
        <v>30000</v>
      </c>
      <c r="D26" t="s">
        <v>9</v>
      </c>
      <c r="E26" t="s">
        <v>8</v>
      </c>
    </row>
    <row r="27" spans="1:5" x14ac:dyDescent="0.25">
      <c r="A27">
        <v>55</v>
      </c>
      <c r="B27">
        <v>54.63</v>
      </c>
      <c r="C27">
        <v>25000</v>
      </c>
      <c r="D27" t="s">
        <v>9</v>
      </c>
      <c r="E27" t="s">
        <v>8</v>
      </c>
    </row>
    <row r="28" spans="1:5" x14ac:dyDescent="0.25">
      <c r="A28">
        <v>60</v>
      </c>
      <c r="B28">
        <v>43.92</v>
      </c>
      <c r="C28">
        <v>15000</v>
      </c>
      <c r="D28" t="s">
        <v>9</v>
      </c>
      <c r="E28" t="s">
        <v>8</v>
      </c>
    </row>
    <row r="29" spans="1:5" x14ac:dyDescent="0.25">
      <c r="A29">
        <v>20</v>
      </c>
      <c r="B29">
        <v>50.85</v>
      </c>
      <c r="C29">
        <v>65000</v>
      </c>
      <c r="D29" t="s">
        <v>9</v>
      </c>
      <c r="E29" t="s">
        <v>9</v>
      </c>
    </row>
    <row r="30" spans="1:5" x14ac:dyDescent="0.25">
      <c r="A30">
        <v>25</v>
      </c>
      <c r="B30">
        <v>48.07</v>
      </c>
      <c r="C30">
        <v>55000</v>
      </c>
      <c r="D30" t="s">
        <v>9</v>
      </c>
      <c r="E30" t="s">
        <v>9</v>
      </c>
    </row>
    <row r="31" spans="1:5" x14ac:dyDescent="0.25">
      <c r="A31">
        <v>30</v>
      </c>
      <c r="B31">
        <v>49.21</v>
      </c>
      <c r="C31">
        <v>40000</v>
      </c>
      <c r="D31" t="s">
        <v>9</v>
      </c>
      <c r="E31" t="s">
        <v>9</v>
      </c>
    </row>
    <row r="32" spans="1:5" x14ac:dyDescent="0.25">
      <c r="A32">
        <v>35</v>
      </c>
      <c r="B32">
        <v>47.55</v>
      </c>
      <c r="C32">
        <v>30000</v>
      </c>
      <c r="D32" t="s">
        <v>9</v>
      </c>
      <c r="E32" t="s">
        <v>9</v>
      </c>
    </row>
    <row r="33" spans="1:5" x14ac:dyDescent="0.25">
      <c r="A33">
        <v>40</v>
      </c>
      <c r="B33">
        <v>48.31</v>
      </c>
      <c r="C33">
        <v>25000</v>
      </c>
      <c r="D33" t="s">
        <v>9</v>
      </c>
      <c r="E33" t="s">
        <v>9</v>
      </c>
    </row>
    <row r="34" spans="1:5" x14ac:dyDescent="0.25">
      <c r="A34">
        <v>45</v>
      </c>
      <c r="B34">
        <v>51.52</v>
      </c>
      <c r="C34">
        <v>20000</v>
      </c>
      <c r="D34" t="s">
        <v>9</v>
      </c>
      <c r="E34" t="s">
        <v>9</v>
      </c>
    </row>
    <row r="35" spans="1:5" x14ac:dyDescent="0.25">
      <c r="A35">
        <v>50</v>
      </c>
      <c r="B35">
        <v>49.83</v>
      </c>
      <c r="C35">
        <v>15000</v>
      </c>
      <c r="D35" t="s">
        <v>9</v>
      </c>
      <c r="E35" t="s">
        <v>9</v>
      </c>
    </row>
    <row r="36" spans="1:5" x14ac:dyDescent="0.25">
      <c r="A36">
        <v>55</v>
      </c>
      <c r="B36">
        <v>45.93</v>
      </c>
      <c r="C36">
        <v>10000</v>
      </c>
      <c r="D36" t="s">
        <v>9</v>
      </c>
      <c r="E36" t="s">
        <v>9</v>
      </c>
    </row>
    <row r="37" spans="1:5" x14ac:dyDescent="0.25">
      <c r="A37">
        <v>60</v>
      </c>
      <c r="B37">
        <v>46.44</v>
      </c>
      <c r="C37">
        <v>10000</v>
      </c>
      <c r="D37" t="s">
        <v>9</v>
      </c>
      <c r="E37" t="s">
        <v>9</v>
      </c>
    </row>
    <row r="38" spans="1:5" x14ac:dyDescent="0.25">
      <c r="A38">
        <v>65</v>
      </c>
      <c r="B38">
        <v>64.13</v>
      </c>
      <c r="C38">
        <v>10000</v>
      </c>
      <c r="D38" t="s">
        <v>9</v>
      </c>
      <c r="E38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748F2-B855-47B6-A143-F8F7CE618B6C}">
  <dimension ref="A1:K50"/>
  <sheetViews>
    <sheetView topLeftCell="A2" workbookViewId="0">
      <selection activeCell="C23" sqref="C23"/>
    </sheetView>
  </sheetViews>
  <sheetFormatPr baseColWidth="10" defaultColWidth="10.85546875" defaultRowHeight="15" x14ac:dyDescent="0.25"/>
  <cols>
    <col min="1" max="1" width="21" customWidth="1"/>
    <col min="2" max="2" width="13.42578125" customWidth="1"/>
    <col min="3" max="3" width="21.42578125" customWidth="1"/>
    <col min="4" max="4" width="12.42578125" customWidth="1"/>
    <col min="5" max="5" width="26.7109375" customWidth="1"/>
    <col min="6" max="6" width="13.28515625" customWidth="1"/>
    <col min="7" max="7" width="13.140625" customWidth="1"/>
    <col min="8" max="8" width="13.5703125" customWidth="1"/>
    <col min="9" max="9" width="19.5703125" customWidth="1"/>
    <col min="11" max="11" width="11.7109375" bestFit="1" customWidth="1"/>
  </cols>
  <sheetData>
    <row r="1" spans="1:11" x14ac:dyDescent="0.25">
      <c r="A1" t="s">
        <v>16</v>
      </c>
      <c r="B1" s="4" t="s">
        <v>17</v>
      </c>
      <c r="C1" t="s">
        <v>18</v>
      </c>
      <c r="D1" t="s">
        <v>19</v>
      </c>
      <c r="E1" t="s">
        <v>20</v>
      </c>
      <c r="F1" t="s">
        <v>24</v>
      </c>
      <c r="G1" t="s">
        <v>21</v>
      </c>
      <c r="H1" t="s">
        <v>22</v>
      </c>
      <c r="I1" s="7" t="s">
        <v>25</v>
      </c>
      <c r="J1" s="2" t="s">
        <v>22</v>
      </c>
    </row>
    <row r="2" spans="1:11" x14ac:dyDescent="0.25">
      <c r="A2">
        <v>0</v>
      </c>
      <c r="B2" s="6">
        <f>Présentation!$B$8</f>
        <v>0.05</v>
      </c>
      <c r="C2">
        <v>12</v>
      </c>
      <c r="D2">
        <f>Présentation!$B$6</f>
        <v>0</v>
      </c>
      <c r="E2" s="7">
        <f>Présentation!$B$7</f>
        <v>100</v>
      </c>
      <c r="F2" s="5">
        <f>B2/C2</f>
        <v>4.1666666666666666E-3</v>
      </c>
      <c r="G2">
        <v>0</v>
      </c>
      <c r="H2" s="2">
        <f>-FV(F2,G2,E2,D2,0)</f>
        <v>0</v>
      </c>
      <c r="I2" s="7">
        <f>Présentation!$B$7-Présentation!$B$13</f>
        <v>51.76</v>
      </c>
      <c r="J2" s="2">
        <f t="shared" ref="J2:J17" si="0">-FV($F2,$G2,$I2,$D2,0)</f>
        <v>0</v>
      </c>
      <c r="K2" s="7">
        <f>Présentation!$B$16</f>
        <v>35000</v>
      </c>
    </row>
    <row r="3" spans="1:11" x14ac:dyDescent="0.25">
      <c r="A3">
        <v>1</v>
      </c>
      <c r="B3" s="6">
        <f>Présentation!$B$8</f>
        <v>0.05</v>
      </c>
      <c r="C3">
        <v>12</v>
      </c>
      <c r="D3">
        <f>Présentation!$B$6</f>
        <v>0</v>
      </c>
      <c r="E3" s="7">
        <f>Présentation!$B$7</f>
        <v>100</v>
      </c>
      <c r="F3" s="5">
        <f>B3/C3</f>
        <v>4.1666666666666666E-3</v>
      </c>
      <c r="G3">
        <f>A3*C3</f>
        <v>12</v>
      </c>
      <c r="H3" s="2">
        <f>-FV(F3,G3,E3,D3,0)</f>
        <v>1227.8855491616021</v>
      </c>
      <c r="I3" s="7">
        <f>Présentation!$B$7-Présentation!$B$13</f>
        <v>51.76</v>
      </c>
      <c r="J3" s="2">
        <f t="shared" si="0"/>
        <v>635.55356024604521</v>
      </c>
      <c r="K3" s="7">
        <f>Présentation!$B$16</f>
        <v>35000</v>
      </c>
    </row>
    <row r="4" spans="1:11" x14ac:dyDescent="0.25">
      <c r="A4">
        <v>2</v>
      </c>
      <c r="B4" s="6">
        <f>Présentation!$B$8</f>
        <v>0.05</v>
      </c>
      <c r="C4">
        <v>12</v>
      </c>
      <c r="D4">
        <f>Présentation!$B$6</f>
        <v>0</v>
      </c>
      <c r="E4" s="7">
        <f>Présentation!$B$7</f>
        <v>100</v>
      </c>
      <c r="F4" s="5">
        <f t="shared" ref="F4:F17" si="1">B4/C4</f>
        <v>4.1666666666666666E-3</v>
      </c>
      <c r="G4">
        <f t="shared" ref="G4:G17" si="2">A4*C4</f>
        <v>24</v>
      </c>
      <c r="H4" s="2">
        <f t="shared" ref="H4:H46" si="3">-FV(F4,G4,E4,D4,0)</f>
        <v>2518.592053399866</v>
      </c>
      <c r="I4" s="7">
        <f>Présentation!$B$7-Présentation!$B$13</f>
        <v>51.76</v>
      </c>
      <c r="J4" s="2">
        <f t="shared" si="0"/>
        <v>1303.6232468397704</v>
      </c>
      <c r="K4" s="7">
        <f>Présentation!$B$16</f>
        <v>35000</v>
      </c>
    </row>
    <row r="5" spans="1:11" x14ac:dyDescent="0.25">
      <c r="A5">
        <v>3</v>
      </c>
      <c r="B5" s="6">
        <f>Présentation!$B$8</f>
        <v>0.05</v>
      </c>
      <c r="C5">
        <v>12</v>
      </c>
      <c r="D5">
        <f>Présentation!$B$6</f>
        <v>0</v>
      </c>
      <c r="E5" s="7">
        <f>Présentation!$B$7</f>
        <v>100</v>
      </c>
      <c r="F5" s="5">
        <f t="shared" si="1"/>
        <v>4.1666666666666666E-3</v>
      </c>
      <c r="G5">
        <f t="shared" si="2"/>
        <v>36</v>
      </c>
      <c r="H5" s="2">
        <f>-FV(F5,G5,E5,D5,0)</f>
        <v>3875.3335520032538</v>
      </c>
      <c r="I5" s="7">
        <f>Présentation!$B$7-Présentation!$B$13</f>
        <v>51.76</v>
      </c>
      <c r="J5" s="2">
        <f t="shared" si="0"/>
        <v>2005.8726465168841</v>
      </c>
      <c r="K5" s="7">
        <f>Présentation!$B$16</f>
        <v>35000</v>
      </c>
    </row>
    <row r="6" spans="1:11" x14ac:dyDescent="0.25">
      <c r="A6">
        <v>4</v>
      </c>
      <c r="B6" s="6">
        <f>Présentation!$B$8</f>
        <v>0.05</v>
      </c>
      <c r="C6">
        <v>12</v>
      </c>
      <c r="D6">
        <f>Présentation!$B$6</f>
        <v>0</v>
      </c>
      <c r="E6" s="7">
        <f>Présentation!$B$7</f>
        <v>100</v>
      </c>
      <c r="F6" s="5">
        <f t="shared" si="1"/>
        <v>4.1666666666666666E-3</v>
      </c>
      <c r="G6">
        <f t="shared" si="2"/>
        <v>48</v>
      </c>
      <c r="H6" s="2">
        <f t="shared" si="3"/>
        <v>5301.4885206101017</v>
      </c>
      <c r="I6" s="7">
        <f>Présentation!$B$7-Présentation!$B$13</f>
        <v>51.76</v>
      </c>
      <c r="J6" s="2">
        <f t="shared" si="0"/>
        <v>2744.0504582677886</v>
      </c>
      <c r="K6" s="7">
        <f>Présentation!$B$16</f>
        <v>35000</v>
      </c>
    </row>
    <row r="7" spans="1:11" x14ac:dyDescent="0.25">
      <c r="A7">
        <v>5</v>
      </c>
      <c r="B7" s="6">
        <f>Présentation!$B$8</f>
        <v>0.05</v>
      </c>
      <c r="C7">
        <v>12</v>
      </c>
      <c r="D7">
        <f>Présentation!$B$6</f>
        <v>0</v>
      </c>
      <c r="E7" s="7">
        <f>Présentation!$B$7</f>
        <v>100</v>
      </c>
      <c r="F7" s="5">
        <f t="shared" si="1"/>
        <v>4.1666666666666666E-3</v>
      </c>
      <c r="G7">
        <f t="shared" si="2"/>
        <v>60</v>
      </c>
      <c r="H7" s="2">
        <f t="shared" si="3"/>
        <v>6800.6082840843374</v>
      </c>
      <c r="I7" s="7">
        <f>Présentation!$B$7-Présentation!$B$13</f>
        <v>51.76</v>
      </c>
      <c r="J7" s="2">
        <f t="shared" si="0"/>
        <v>3519.9948478420529</v>
      </c>
      <c r="K7" s="7">
        <f>Présentation!$B$16</f>
        <v>35000</v>
      </c>
    </row>
    <row r="8" spans="1:11" x14ac:dyDescent="0.25">
      <c r="A8">
        <v>6</v>
      </c>
      <c r="B8" s="6">
        <f>Présentation!$B$8</f>
        <v>0.05</v>
      </c>
      <c r="C8">
        <v>12</v>
      </c>
      <c r="D8">
        <f>Présentation!$B$6</f>
        <v>0</v>
      </c>
      <c r="E8" s="7">
        <f>Présentation!$B$7</f>
        <v>100</v>
      </c>
      <c r="F8" s="5">
        <f t="shared" si="1"/>
        <v>4.1666666666666666E-3</v>
      </c>
      <c r="G8">
        <f t="shared" si="2"/>
        <v>72</v>
      </c>
      <c r="H8" s="2">
        <f t="shared" si="3"/>
        <v>8376.4258598099332</v>
      </c>
      <c r="I8" s="7">
        <f>Présentation!$B$7-Présentation!$B$13</f>
        <v>51.76</v>
      </c>
      <c r="J8" s="2">
        <f t="shared" si="0"/>
        <v>4335.6380250376214</v>
      </c>
      <c r="K8" s="7">
        <f>Présentation!$B$16</f>
        <v>35000</v>
      </c>
    </row>
    <row r="9" spans="1:11" x14ac:dyDescent="0.25">
      <c r="A9">
        <v>7</v>
      </c>
      <c r="B9" s="6">
        <f>Présentation!$B$8</f>
        <v>0.05</v>
      </c>
      <c r="C9">
        <v>12</v>
      </c>
      <c r="D9">
        <f>Présentation!$B$6</f>
        <v>0</v>
      </c>
      <c r="E9" s="7">
        <f>Présentation!$B$7</f>
        <v>100</v>
      </c>
      <c r="F9" s="5">
        <f t="shared" si="1"/>
        <v>4.1666666666666666E-3</v>
      </c>
      <c r="G9">
        <f t="shared" si="2"/>
        <v>84</v>
      </c>
      <c r="H9" s="2">
        <f t="shared" si="3"/>
        <v>10032.865253425041</v>
      </c>
      <c r="I9" s="7">
        <f>Présentation!$B$7-Présentation!$B$13</f>
        <v>51.76</v>
      </c>
      <c r="J9" s="2">
        <f t="shared" si="0"/>
        <v>5193.0110551728012</v>
      </c>
      <c r="K9" s="7">
        <f>Présentation!$B$16</f>
        <v>35000</v>
      </c>
    </row>
    <row r="10" spans="1:11" x14ac:dyDescent="0.25">
      <c r="A10">
        <v>8</v>
      </c>
      <c r="B10" s="6">
        <f>Présentation!$B$8</f>
        <v>0.05</v>
      </c>
      <c r="C10">
        <v>12</v>
      </c>
      <c r="D10">
        <f>Présentation!$B$6</f>
        <v>0</v>
      </c>
      <c r="E10" s="7">
        <f>Présentation!$B$7</f>
        <v>100</v>
      </c>
      <c r="F10" s="5">
        <f t="shared" si="1"/>
        <v>4.1666666666666666E-3</v>
      </c>
      <c r="G10">
        <f t="shared" si="2"/>
        <v>96</v>
      </c>
      <c r="H10" s="2">
        <f>-FV(F10,G10,E10,D10,0)</f>
        <v>11774.051230143563</v>
      </c>
      <c r="I10" s="7">
        <f>Présentation!$B$7-Présentation!$B$13</f>
        <v>51.76</v>
      </c>
      <c r="J10" s="2">
        <f t="shared" si="0"/>
        <v>6094.2489167223075</v>
      </c>
      <c r="K10" s="7">
        <f>Présentation!$B$16</f>
        <v>35000</v>
      </c>
    </row>
    <row r="11" spans="1:11" x14ac:dyDescent="0.25">
      <c r="A11">
        <v>9</v>
      </c>
      <c r="B11" s="6">
        <f>Présentation!$B$8</f>
        <v>0.05</v>
      </c>
      <c r="C11">
        <v>12</v>
      </c>
      <c r="D11">
        <f>Présentation!$B$6</f>
        <v>0</v>
      </c>
      <c r="E11" s="7">
        <f>Présentation!$B$7</f>
        <v>100</v>
      </c>
      <c r="F11" s="5">
        <f t="shared" si="1"/>
        <v>4.1666666666666666E-3</v>
      </c>
      <c r="G11">
        <f t="shared" si="2"/>
        <v>108</v>
      </c>
      <c r="H11" s="2">
        <f t="shared" si="3"/>
        <v>13604.319585996067</v>
      </c>
      <c r="I11" s="7">
        <f>Présentation!$B$7-Présentation!$B$13</f>
        <v>51.76</v>
      </c>
      <c r="J11" s="2">
        <f t="shared" si="0"/>
        <v>7041.5958177115635</v>
      </c>
      <c r="K11" s="7">
        <f>Présentation!$B$16</f>
        <v>35000</v>
      </c>
    </row>
    <row r="12" spans="1:11" x14ac:dyDescent="0.25">
      <c r="A12">
        <v>10</v>
      </c>
      <c r="B12" s="6">
        <f>Présentation!$B$8</f>
        <v>0.05</v>
      </c>
      <c r="C12">
        <v>12</v>
      </c>
      <c r="D12">
        <f>Présentation!$B$6</f>
        <v>0</v>
      </c>
      <c r="E12" s="7">
        <f>Présentation!$B$7</f>
        <v>100</v>
      </c>
      <c r="F12" s="5">
        <f t="shared" si="1"/>
        <v>4.1666666666666666E-3</v>
      </c>
      <c r="G12">
        <f t="shared" si="2"/>
        <v>120</v>
      </c>
      <c r="H12" s="2">
        <f t="shared" si="3"/>
        <v>15528.227944566865</v>
      </c>
      <c r="I12" s="7">
        <f>Présentation!$B$7-Présentation!$B$13</f>
        <v>51.76</v>
      </c>
      <c r="J12" s="2">
        <f t="shared" si="0"/>
        <v>8037.4107841078094</v>
      </c>
      <c r="K12" s="7">
        <f>Présentation!$B$16</f>
        <v>35000</v>
      </c>
    </row>
    <row r="13" spans="1:11" x14ac:dyDescent="0.25">
      <c r="A13">
        <v>11</v>
      </c>
      <c r="B13" s="6">
        <f>Présentation!$B$8</f>
        <v>0.05</v>
      </c>
      <c r="C13">
        <v>12</v>
      </c>
      <c r="D13">
        <f>Présentation!$B$6</f>
        <v>0</v>
      </c>
      <c r="E13" s="7">
        <f>Présentation!$B$7</f>
        <v>100</v>
      </c>
      <c r="F13" s="5">
        <f t="shared" si="1"/>
        <v>4.1666666666666666E-3</v>
      </c>
      <c r="G13">
        <f t="shared" si="2"/>
        <v>132</v>
      </c>
      <c r="H13" s="2">
        <f>-FV(F13,G13,E13,D13,0)</f>
        <v>17550.56710611267</v>
      </c>
      <c r="I13" s="7">
        <f>Présentation!$B$7-Présentation!$B$13</f>
        <v>51.76</v>
      </c>
      <c r="J13" s="2">
        <f t="shared" si="0"/>
        <v>9084.1735341239182</v>
      </c>
      <c r="K13" s="7">
        <f>Présentation!$B$16</f>
        <v>35000</v>
      </c>
    </row>
    <row r="14" spans="1:11" x14ac:dyDescent="0.25">
      <c r="A14">
        <v>12</v>
      </c>
      <c r="B14" s="6">
        <f>Présentation!$B$8</f>
        <v>0.05</v>
      </c>
      <c r="C14">
        <v>12</v>
      </c>
      <c r="D14">
        <f>Présentation!$B$6</f>
        <v>0</v>
      </c>
      <c r="E14" s="7">
        <f>Présentation!$B$7</f>
        <v>100</v>
      </c>
      <c r="F14" s="5">
        <f t="shared" si="1"/>
        <v>4.1666666666666666E-3</v>
      </c>
      <c r="G14">
        <f t="shared" si="2"/>
        <v>144</v>
      </c>
      <c r="H14" s="2">
        <f t="shared" si="3"/>
        <v>19676.372977323721</v>
      </c>
      <c r="I14" s="7">
        <f>Présentation!$B$7-Présentation!$B$13</f>
        <v>51.76</v>
      </c>
      <c r="J14" s="2">
        <f t="shared" si="0"/>
        <v>10184.490653062758</v>
      </c>
      <c r="K14" s="7">
        <f>Présentation!$B$16</f>
        <v>35000</v>
      </c>
    </row>
    <row r="15" spans="1:11" x14ac:dyDescent="0.25">
      <c r="A15">
        <v>13</v>
      </c>
      <c r="B15" s="6">
        <f>Présentation!$B$8</f>
        <v>0.05</v>
      </c>
      <c r="C15">
        <v>12</v>
      </c>
      <c r="D15">
        <f>Présentation!$B$6</f>
        <v>0</v>
      </c>
      <c r="E15" s="7">
        <f>Présentation!$B$7</f>
        <v>100</v>
      </c>
      <c r="F15" s="5">
        <f t="shared" si="1"/>
        <v>4.1666666666666666E-3</v>
      </c>
      <c r="G15">
        <f t="shared" si="2"/>
        <v>156</v>
      </c>
      <c r="H15" s="2">
        <f t="shared" si="3"/>
        <v>21910.939111434054</v>
      </c>
      <c r="I15" s="7">
        <f>Présentation!$B$7-Présentation!$B$13</f>
        <v>51.76</v>
      </c>
      <c r="J15" s="2">
        <f t="shared" si="0"/>
        <v>11341.102084078266</v>
      </c>
      <c r="K15" s="7">
        <f>Présentation!$B$16</f>
        <v>35000</v>
      </c>
    </row>
    <row r="16" spans="1:11" x14ac:dyDescent="0.25">
      <c r="A16">
        <v>14</v>
      </c>
      <c r="B16" s="6">
        <f>Présentation!$B$8</f>
        <v>0.05</v>
      </c>
      <c r="C16">
        <v>12</v>
      </c>
      <c r="D16">
        <f>Présentation!$B$6</f>
        <v>0</v>
      </c>
      <c r="E16" s="7">
        <f>Présentation!$B$7</f>
        <v>100</v>
      </c>
      <c r="F16" s="5">
        <f t="shared" si="1"/>
        <v>4.1666666666666666E-3</v>
      </c>
      <c r="G16">
        <f t="shared" si="2"/>
        <v>168</v>
      </c>
      <c r="H16" s="2">
        <f t="shared" si="3"/>
        <v>24259.829889907724</v>
      </c>
      <c r="I16" s="7">
        <f>Présentation!$B$7-Présentation!$B$13</f>
        <v>51.76</v>
      </c>
      <c r="J16" s="2">
        <f t="shared" si="0"/>
        <v>12556.887951016237</v>
      </c>
      <c r="K16" s="7">
        <f>Présentation!$B$16</f>
        <v>35000</v>
      </c>
    </row>
    <row r="17" spans="1:11" x14ac:dyDescent="0.25">
      <c r="A17">
        <v>15</v>
      </c>
      <c r="B17" s="6">
        <f>Présentation!$B$8</f>
        <v>0.05</v>
      </c>
      <c r="C17">
        <v>12</v>
      </c>
      <c r="D17">
        <f>Présentation!$B$6</f>
        <v>0</v>
      </c>
      <c r="E17" s="7">
        <f>Présentation!$B$7</f>
        <v>100</v>
      </c>
      <c r="F17" s="5">
        <f t="shared" si="1"/>
        <v>4.1666666666666666E-3</v>
      </c>
      <c r="G17">
        <f t="shared" si="2"/>
        <v>180</v>
      </c>
      <c r="H17" s="2">
        <f t="shared" si="3"/>
        <v>26728.894378525009</v>
      </c>
      <c r="I17" s="7">
        <f>Présentation!$B$7-Présentation!$B$13</f>
        <v>51.76</v>
      </c>
      <c r="J17" s="2">
        <f t="shared" si="0"/>
        <v>13834.875730324544</v>
      </c>
      <c r="K17" s="7">
        <f>Présentation!$B$16</f>
        <v>35000</v>
      </c>
    </row>
    <row r="18" spans="1:11" x14ac:dyDescent="0.25">
      <c r="H18" s="2"/>
    </row>
    <row r="19" spans="1:11" x14ac:dyDescent="0.25">
      <c r="A19" t="e">
        <f>INDEX(Rendement!$A$2:$A$17,MATCH(Rendement!$A$22,Rendement!$A$2:$A$17,0)):INDEX(Rendement!$A$2:$A$17,MATCH(Présentation!$B$9,Rendement!$A$2:$A$17))</f>
        <v>#VALUE!</v>
      </c>
      <c r="H19" s="2"/>
    </row>
    <row r="20" spans="1:11" x14ac:dyDescent="0.25">
      <c r="A20" s="8" t="e">
        <f>INDEX(Rendement!$H$2:$H$17,MATCH(Rendement!$A$22,Rendement!$A$2:$A$17,0)):INDEX(Rendement!$H$2:$H$17,MATCH(Présentation!$B$9,Rendement!$A$2:$A$17))</f>
        <v>#VALUE!</v>
      </c>
      <c r="C20" s="2"/>
      <c r="H20" s="2"/>
    </row>
    <row r="21" spans="1:11" x14ac:dyDescent="0.25">
      <c r="A21" s="8" t="e">
        <f>INDEX(Rendement!$J$2:$J$17,MATCH(Rendement!$A$22,Rendement!$A$2:$A$17,0)):INDEX(Rendement!$J$2:$J$17,MATCH(Présentation!$B$9,Rendement!$A$2:$A$17))</f>
        <v>#VALUE!</v>
      </c>
      <c r="H21" s="2"/>
    </row>
    <row r="22" spans="1:11" x14ac:dyDescent="0.25">
      <c r="A22">
        <v>0</v>
      </c>
      <c r="H22" s="2"/>
    </row>
    <row r="23" spans="1:11" x14ac:dyDescent="0.25">
      <c r="A23">
        <f>Présentation!$B$9</f>
        <v>15</v>
      </c>
      <c r="H23" s="2"/>
    </row>
    <row r="24" spans="1:11" x14ac:dyDescent="0.25">
      <c r="H24" s="2"/>
    </row>
    <row r="25" spans="1:11" x14ac:dyDescent="0.25">
      <c r="H25" s="2"/>
    </row>
    <row r="26" spans="1:11" x14ac:dyDescent="0.25">
      <c r="H26" s="2"/>
    </row>
    <row r="27" spans="1:11" x14ac:dyDescent="0.25">
      <c r="H27" s="2"/>
    </row>
    <row r="28" spans="1:11" x14ac:dyDescent="0.25">
      <c r="H28" s="2"/>
    </row>
    <row r="29" spans="1:11" x14ac:dyDescent="0.25">
      <c r="H29" s="2"/>
    </row>
    <row r="30" spans="1:11" x14ac:dyDescent="0.25">
      <c r="A30" t="s">
        <v>16</v>
      </c>
      <c r="B30" s="4" t="s">
        <v>17</v>
      </c>
      <c r="C30" t="s">
        <v>18</v>
      </c>
      <c r="D30" t="s">
        <v>19</v>
      </c>
      <c r="E30" s="7" t="s">
        <v>25</v>
      </c>
      <c r="F30" t="s">
        <v>24</v>
      </c>
      <c r="G30" t="s">
        <v>21</v>
      </c>
      <c r="H30" s="2" t="s">
        <v>22</v>
      </c>
    </row>
    <row r="31" spans="1:11" x14ac:dyDescent="0.25">
      <c r="A31">
        <v>0</v>
      </c>
      <c r="B31" s="6">
        <f>Présentation!$B$8</f>
        <v>0.05</v>
      </c>
      <c r="C31">
        <v>12</v>
      </c>
      <c r="D31">
        <f>Présentation!$B$6</f>
        <v>0</v>
      </c>
      <c r="E31" s="7">
        <f>Présentation!$B$7-Présentation!$B$13</f>
        <v>51.76</v>
      </c>
      <c r="F31" s="5">
        <f>B31/C31</f>
        <v>4.1666666666666666E-3</v>
      </c>
      <c r="G31">
        <f>A31*C31</f>
        <v>0</v>
      </c>
      <c r="H31" s="2">
        <f>-FV($F31,$G31,$E31,$D31,0)</f>
        <v>0</v>
      </c>
    </row>
    <row r="32" spans="1:11" x14ac:dyDescent="0.25">
      <c r="A32">
        <v>1</v>
      </c>
      <c r="B32" s="6">
        <f>Présentation!$B$8</f>
        <v>0.05</v>
      </c>
      <c r="C32">
        <v>12</v>
      </c>
      <c r="D32">
        <f>Présentation!$B$6</f>
        <v>0</v>
      </c>
      <c r="E32" s="7">
        <f>Présentation!$B$7-Présentation!$B$13</f>
        <v>51.76</v>
      </c>
      <c r="F32" s="5">
        <f>B32/C32</f>
        <v>4.1666666666666666E-3</v>
      </c>
      <c r="G32">
        <f>A32*C32</f>
        <v>12</v>
      </c>
      <c r="H32" s="2">
        <f>-FV($F32,$G32,$E32,$D32,0)</f>
        <v>635.55356024604521</v>
      </c>
    </row>
    <row r="33" spans="1:8" x14ac:dyDescent="0.25">
      <c r="A33">
        <v>2</v>
      </c>
      <c r="B33" s="6">
        <f>Présentation!$B$8</f>
        <v>0.05</v>
      </c>
      <c r="C33">
        <v>12</v>
      </c>
      <c r="D33">
        <f>Présentation!$B$6</f>
        <v>0</v>
      </c>
      <c r="E33" s="7">
        <f>Présentation!$B$7-Présentation!$B$13</f>
        <v>51.76</v>
      </c>
      <c r="F33" s="5">
        <f t="shared" ref="F33:F46" si="4">B33/C33</f>
        <v>4.1666666666666666E-3</v>
      </c>
      <c r="G33">
        <f t="shared" ref="G33:G46" si="5">A33*C33</f>
        <v>24</v>
      </c>
      <c r="H33" s="2">
        <f t="shared" si="3"/>
        <v>1303.6232468397704</v>
      </c>
    </row>
    <row r="34" spans="1:8" x14ac:dyDescent="0.25">
      <c r="A34">
        <v>3</v>
      </c>
      <c r="B34" s="6">
        <f>Présentation!$B$8</f>
        <v>0.05</v>
      </c>
      <c r="C34">
        <v>12</v>
      </c>
      <c r="D34">
        <f>Présentation!$B$6</f>
        <v>0</v>
      </c>
      <c r="E34" s="7">
        <f>Présentation!$B$7-Présentation!$B$13</f>
        <v>51.76</v>
      </c>
      <c r="F34" s="5">
        <f t="shared" si="4"/>
        <v>4.1666666666666666E-3</v>
      </c>
      <c r="G34">
        <f t="shared" si="5"/>
        <v>36</v>
      </c>
      <c r="H34" s="2">
        <f t="shared" si="3"/>
        <v>2005.8726465168841</v>
      </c>
    </row>
    <row r="35" spans="1:8" x14ac:dyDescent="0.25">
      <c r="A35">
        <v>4</v>
      </c>
      <c r="B35" s="6">
        <f>Présentation!$B$8</f>
        <v>0.05</v>
      </c>
      <c r="C35">
        <v>12</v>
      </c>
      <c r="D35">
        <f>Présentation!$B$6</f>
        <v>0</v>
      </c>
      <c r="E35" s="7">
        <f>Présentation!$B$7-Présentation!$B$13</f>
        <v>51.76</v>
      </c>
      <c r="F35" s="5">
        <f t="shared" si="4"/>
        <v>4.1666666666666666E-3</v>
      </c>
      <c r="G35">
        <f t="shared" si="5"/>
        <v>48</v>
      </c>
      <c r="H35" s="2">
        <f t="shared" si="3"/>
        <v>2744.0504582677886</v>
      </c>
    </row>
    <row r="36" spans="1:8" x14ac:dyDescent="0.25">
      <c r="A36">
        <v>5</v>
      </c>
      <c r="B36" s="6">
        <f>Présentation!$B$8</f>
        <v>0.05</v>
      </c>
      <c r="C36">
        <v>12</v>
      </c>
      <c r="D36">
        <f>Présentation!$B$6</f>
        <v>0</v>
      </c>
      <c r="E36" s="7">
        <f>Présentation!$B$7-Présentation!$B$13</f>
        <v>51.76</v>
      </c>
      <c r="F36" s="5">
        <f t="shared" si="4"/>
        <v>4.1666666666666666E-3</v>
      </c>
      <c r="G36">
        <f t="shared" si="5"/>
        <v>60</v>
      </c>
      <c r="H36" s="2">
        <f t="shared" si="3"/>
        <v>3519.9948478420529</v>
      </c>
    </row>
    <row r="37" spans="1:8" x14ac:dyDescent="0.25">
      <c r="A37">
        <v>6</v>
      </c>
      <c r="B37" s="6">
        <f>Présentation!$B$8</f>
        <v>0.05</v>
      </c>
      <c r="C37">
        <v>12</v>
      </c>
      <c r="D37">
        <f>Présentation!$B$6</f>
        <v>0</v>
      </c>
      <c r="E37" s="7">
        <f>Présentation!$B$7-Présentation!$B$13</f>
        <v>51.76</v>
      </c>
      <c r="F37" s="5">
        <f t="shared" si="4"/>
        <v>4.1666666666666666E-3</v>
      </c>
      <c r="G37">
        <f t="shared" si="5"/>
        <v>72</v>
      </c>
      <c r="H37" s="2">
        <f t="shared" si="3"/>
        <v>4335.6380250376214</v>
      </c>
    </row>
    <row r="38" spans="1:8" x14ac:dyDescent="0.25">
      <c r="A38">
        <v>7</v>
      </c>
      <c r="B38" s="6">
        <f>Présentation!$B$8</f>
        <v>0.05</v>
      </c>
      <c r="C38">
        <v>12</v>
      </c>
      <c r="D38">
        <f>Présentation!$B$6</f>
        <v>0</v>
      </c>
      <c r="E38" s="7">
        <f>Présentation!$B$7-Présentation!$B$13</f>
        <v>51.76</v>
      </c>
      <c r="F38" s="5">
        <f t="shared" si="4"/>
        <v>4.1666666666666666E-3</v>
      </c>
      <c r="G38">
        <f t="shared" si="5"/>
        <v>84</v>
      </c>
      <c r="H38" s="2">
        <f t="shared" si="3"/>
        <v>5193.0110551728012</v>
      </c>
    </row>
    <row r="39" spans="1:8" x14ac:dyDescent="0.25">
      <c r="A39">
        <v>8</v>
      </c>
      <c r="B39" s="6">
        <f>Présentation!$B$8</f>
        <v>0.05</v>
      </c>
      <c r="C39">
        <v>12</v>
      </c>
      <c r="D39">
        <f>Présentation!$B$6</f>
        <v>0</v>
      </c>
      <c r="E39" s="7">
        <f>Présentation!$B$7-Présentation!$B$13</f>
        <v>51.76</v>
      </c>
      <c r="F39" s="5">
        <f t="shared" si="4"/>
        <v>4.1666666666666666E-3</v>
      </c>
      <c r="G39">
        <f t="shared" si="5"/>
        <v>96</v>
      </c>
      <c r="H39" s="2">
        <f t="shared" si="3"/>
        <v>6094.2489167223075</v>
      </c>
    </row>
    <row r="40" spans="1:8" x14ac:dyDescent="0.25">
      <c r="A40">
        <v>9</v>
      </c>
      <c r="B40" s="6">
        <f>Présentation!$B$8</f>
        <v>0.05</v>
      </c>
      <c r="C40">
        <v>12</v>
      </c>
      <c r="D40">
        <f>Présentation!$B$6</f>
        <v>0</v>
      </c>
      <c r="E40" s="7">
        <f>Présentation!$B$7-Présentation!$B$13</f>
        <v>51.76</v>
      </c>
      <c r="F40" s="5">
        <f t="shared" si="4"/>
        <v>4.1666666666666666E-3</v>
      </c>
      <c r="G40">
        <f t="shared" si="5"/>
        <v>108</v>
      </c>
      <c r="H40" s="2">
        <f t="shared" si="3"/>
        <v>7041.5958177115635</v>
      </c>
    </row>
    <row r="41" spans="1:8" x14ac:dyDescent="0.25">
      <c r="A41">
        <v>10</v>
      </c>
      <c r="B41" s="6">
        <f>Présentation!$B$8</f>
        <v>0.05</v>
      </c>
      <c r="C41">
        <v>12</v>
      </c>
      <c r="D41">
        <f>Présentation!$B$6</f>
        <v>0</v>
      </c>
      <c r="E41" s="7">
        <f>Présentation!$B$7-Présentation!$B$13</f>
        <v>51.76</v>
      </c>
      <c r="F41" s="5">
        <f t="shared" si="4"/>
        <v>4.1666666666666666E-3</v>
      </c>
      <c r="G41">
        <f t="shared" si="5"/>
        <v>120</v>
      </c>
      <c r="H41" s="2">
        <f t="shared" si="3"/>
        <v>8037.4107841078094</v>
      </c>
    </row>
    <row r="42" spans="1:8" x14ac:dyDescent="0.25">
      <c r="A42">
        <v>11</v>
      </c>
      <c r="B42" s="6">
        <f>Présentation!$B$8</f>
        <v>0.05</v>
      </c>
      <c r="C42">
        <v>12</v>
      </c>
      <c r="D42">
        <f>Présentation!$B$6</f>
        <v>0</v>
      </c>
      <c r="E42" s="7">
        <f>Présentation!$B$7-Présentation!$B$13</f>
        <v>51.76</v>
      </c>
      <c r="F42" s="5">
        <f t="shared" si="4"/>
        <v>4.1666666666666666E-3</v>
      </c>
      <c r="G42">
        <f t="shared" si="5"/>
        <v>132</v>
      </c>
      <c r="H42" s="2">
        <f t="shared" si="3"/>
        <v>9084.1735341239182</v>
      </c>
    </row>
    <row r="43" spans="1:8" x14ac:dyDescent="0.25">
      <c r="A43">
        <v>12</v>
      </c>
      <c r="B43" s="6">
        <f>Présentation!$B$8</f>
        <v>0.05</v>
      </c>
      <c r="C43">
        <v>12</v>
      </c>
      <c r="D43">
        <f>Présentation!$B$6</f>
        <v>0</v>
      </c>
      <c r="E43" s="7">
        <f>Présentation!$B$7-Présentation!$B$13</f>
        <v>51.76</v>
      </c>
      <c r="F43" s="5">
        <f t="shared" si="4"/>
        <v>4.1666666666666666E-3</v>
      </c>
      <c r="G43">
        <f t="shared" si="5"/>
        <v>144</v>
      </c>
      <c r="H43" s="2">
        <f t="shared" si="3"/>
        <v>10184.490653062758</v>
      </c>
    </row>
    <row r="44" spans="1:8" x14ac:dyDescent="0.25">
      <c r="A44">
        <v>13</v>
      </c>
      <c r="B44" s="6">
        <f>Présentation!$B$8</f>
        <v>0.05</v>
      </c>
      <c r="C44">
        <v>12</v>
      </c>
      <c r="D44">
        <f>Présentation!$B$6</f>
        <v>0</v>
      </c>
      <c r="E44" s="7">
        <f>Présentation!$B$7-Présentation!$B$13</f>
        <v>51.76</v>
      </c>
      <c r="F44" s="5">
        <f t="shared" si="4"/>
        <v>4.1666666666666666E-3</v>
      </c>
      <c r="G44">
        <f t="shared" si="5"/>
        <v>156</v>
      </c>
      <c r="H44" s="2">
        <f t="shared" si="3"/>
        <v>11341.102084078266</v>
      </c>
    </row>
    <row r="45" spans="1:8" x14ac:dyDescent="0.25">
      <c r="A45">
        <v>14</v>
      </c>
      <c r="B45" s="6">
        <f>Présentation!$B$8</f>
        <v>0.05</v>
      </c>
      <c r="C45">
        <v>12</v>
      </c>
      <c r="D45">
        <f>Présentation!$B$6</f>
        <v>0</v>
      </c>
      <c r="E45" s="7">
        <f>Présentation!$B$7-Présentation!$B$13</f>
        <v>51.76</v>
      </c>
      <c r="F45" s="5">
        <f t="shared" si="4"/>
        <v>4.1666666666666666E-3</v>
      </c>
      <c r="G45">
        <f t="shared" si="5"/>
        <v>168</v>
      </c>
      <c r="H45" s="2">
        <f t="shared" si="3"/>
        <v>12556.887951016237</v>
      </c>
    </row>
    <row r="46" spans="1:8" x14ac:dyDescent="0.25">
      <c r="A46">
        <v>15</v>
      </c>
      <c r="B46" s="6">
        <f>Présentation!$B$8</f>
        <v>0.05</v>
      </c>
      <c r="C46">
        <v>12</v>
      </c>
      <c r="D46">
        <f>Présentation!$B$6</f>
        <v>0</v>
      </c>
      <c r="E46" s="7">
        <f>Présentation!$B$7-Présentation!$B$13</f>
        <v>51.76</v>
      </c>
      <c r="F46" s="5">
        <f t="shared" si="4"/>
        <v>4.1666666666666666E-3</v>
      </c>
      <c r="G46">
        <f t="shared" si="5"/>
        <v>180</v>
      </c>
      <c r="H46" s="2">
        <f t="shared" si="3"/>
        <v>13834.875730324544</v>
      </c>
    </row>
    <row r="47" spans="1:8" x14ac:dyDescent="0.25">
      <c r="B47" s="6"/>
      <c r="E47" s="7"/>
      <c r="F47" s="5"/>
      <c r="H47" s="2"/>
    </row>
    <row r="48" spans="1:8" x14ac:dyDescent="0.25">
      <c r="A48" t="e">
        <f>INDEX(Rendement!$A$31:$A$46,MATCH(Rendement!$A$22,Rendement!$A$31:$A$46,0)):INDEX(Rendement!$A$31:$A$46,MATCH(Présentation!$B$9,Rendement!$A$31:$A$46))</f>
        <v>#VALUE!</v>
      </c>
    </row>
    <row r="49" spans="1:3" x14ac:dyDescent="0.25">
      <c r="A49" s="8" t="e">
        <f>INDEX($H$31:$H$46,MATCH(Rendement!$A$22,Rendement!$A$31:$A$46,0)):INDEX(Rendement!$H$31:$H$46,MATCH(($A$23),Rendement!A31:A46))</f>
        <v>#VALUE!</v>
      </c>
    </row>
    <row r="50" spans="1:3" x14ac:dyDescent="0.25">
      <c r="A50" t="e">
        <f>INDEX(#REF!,MATCH(Rendement!$A$23,Rendement!$A$31:$A$46,0))</f>
        <v>#REF!</v>
      </c>
      <c r="C50" t="e">
        <f t="array" ref="C50">INDEX(A31:A46,MATCH(Rendement!$A$23,Rendement!#REF!,0))</f>
        <v>#REF!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Présentation</vt:lpstr>
      <vt:lpstr>Primes et Prestations</vt:lpstr>
      <vt:lpstr>Rendement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</dc:creator>
  <cp:lastModifiedBy>Bruno</cp:lastModifiedBy>
  <dcterms:created xsi:type="dcterms:W3CDTF">2020-08-22T03:36:07Z</dcterms:created>
  <dcterms:modified xsi:type="dcterms:W3CDTF">2020-08-23T15:06:39Z</dcterms:modified>
</cp:coreProperties>
</file>