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6975" yWindow="75" windowWidth="5025" windowHeight="5640" activeTab="2"/>
  </bookViews>
  <sheets>
    <sheet name="Datas" sheetId="4" r:id="rId1"/>
    <sheet name="bilan" sheetId="7" r:id="rId2"/>
    <sheet name="calc-graph" sheetId="8" r:id="rId3"/>
    <sheet name="graph" sheetId="9" r:id="rId4"/>
  </sheets>
  <definedNames>
    <definedName name="colB_2">MIN(bilan!$B:$B)</definedName>
    <definedName name="test">IF(graph!$B$1&lt;colB_2,colB_2,graph!$B$1)</definedName>
    <definedName name="test1">OFFSET(bilan!$E$2,MATCH(test,bilan!$B:$B,0)-2,,val)</definedName>
    <definedName name="val">IF(OR(graph!$B$3&lt;graph!$B$1,graph!$B$3&lt;colB_2),0,graph!$B$3-graph!$B$1+1)</definedName>
    <definedName name="Z_1ABB43B4_D435_4080_8A21_F7DE3F2E95C7_.wvu.Cols" localSheetId="1" hidden="1">bilan!$B:$B</definedName>
    <definedName name="Z_908E0ECA_7249_404F_9262_0CBA723949E4_.wvu.Cols" localSheetId="0" hidden="1">Datas!#REF!</definedName>
    <definedName name="Z_D2526BF7_8F08_497B_9472_9FD6FAF984C3_.wvu.Cols" localSheetId="0" hidden="1">Datas!#REF!</definedName>
    <definedName name="Z_D720ED89_E6EA_4139_ADD5_E201C5F9FFFD_.wvu.Cols" localSheetId="0" hidden="1">Datas!#REF!</definedName>
  </definedNames>
  <calcPr calcId="114210" fullCalcOnLoad="1"/>
  <customWorkbookViews>
    <customWorkbookView name="Brehon, Gael (Ste Altran) - Personal View" guid="{7EB65918-9D86-441D-B2B6-435DB4E90A9F}" mergeInterval="0" personalView="1" maximized="1" windowWidth="1322" windowHeight="558" activeSheetId="9"/>
    <customWorkbookView name="Collardot, Timothee (Ste Altran) - Affichage personnalisé" guid="{D720ED89-E6EA-4139-ADD5-E201C5F9FFFD}" mergeInterval="0" personalView="1" maximized="1" windowWidth="1362" windowHeight="633" tabRatio="490" activeSheetId="1"/>
    <customWorkbookView name="Meszaros, Janine (Ste Altran) - Affichage personnalisé" guid="{D2526BF7-8F08-497B-9472-9FD6FAF984C3}" mergeInterval="0" personalView="1" maximized="1" windowWidth="1362" windowHeight="522" activeSheetId="1" showComments="commIndAndComment"/>
    <customWorkbookView name="Diguet, Arnaud (Ste Altran) - Affichage personnalisé" guid="{908E0ECA-7249-404F-9262-0CBA723949E4}" mergeInterval="0" personalView="1" maximized="1" windowWidth="1271" windowHeight="539" tabRatio="277" activeSheetId="1"/>
    <customWorkbookView name="Cresciucci, Laetitia (Ste Altran) - Personal View" guid="{AC4387E7-493C-46B8-9D61-7D283FE3BC43}" mergeInterval="0" personalView="1" maximized="1" windowWidth="1362" windowHeight="529" activeSheetId="1"/>
    <customWorkbookView name="Manceau, Emmanuel (Ste Altran) - Affichage personnalisé" guid="{DD97F984-8E99-4262-AEAA-57FDE47EB3B5}" mergeInterval="0" personalView="1" maximized="1" windowWidth="1362" windowHeight="549" activeSheetId="1"/>
    <customWorkbookView name="Deguine, Sandrine (Ste Altran) - Affichage personnalisé" guid="{FFA1D977-C4C4-4F36-9FB7-284E4C8EB6C1}" mergeInterval="0" personalView="1" maximized="1" windowWidth="1280" windowHeight="834" activeSheetId="1"/>
    <customWorkbookView name="Brehon, Gael (Ste Altran) - Affichage personnalisé" guid="{1ABB43B4-D435-4080-8A21-F7DE3F2E95C7}" mergeInterval="0" personalView="1" maximized="1" windowWidth="1322" windowHeight="558" activeSheetId="9"/>
  </customWorkbookViews>
</workbook>
</file>

<file path=xl/calcChain.xml><?xml version="1.0" encoding="utf-8"?>
<calcChain xmlns="http://schemas.openxmlformats.org/spreadsheetml/2006/main">
  <c r="B2" i="8"/>
  <c r="B4"/>
  <c r="BO21" i="7"/>
  <c r="BA21"/>
  <c r="AM21"/>
  <c r="AA21"/>
  <c r="P21"/>
  <c r="E21"/>
  <c r="C8" i="8"/>
  <c r="D8"/>
  <c r="E8"/>
  <c r="F8"/>
  <c r="G8"/>
  <c r="H8"/>
  <c r="I8"/>
  <c r="J8"/>
  <c r="K8"/>
  <c r="L8"/>
  <c r="M8"/>
  <c r="B8"/>
  <c r="C13"/>
  <c r="D13"/>
  <c r="E13"/>
  <c r="F13"/>
  <c r="B13"/>
  <c r="C9"/>
  <c r="D9"/>
  <c r="E9"/>
  <c r="F9"/>
  <c r="G9"/>
  <c r="H9"/>
  <c r="I9"/>
  <c r="J9"/>
  <c r="K9"/>
  <c r="L9"/>
  <c r="M9"/>
  <c r="B9"/>
  <c r="B12"/>
  <c r="C12"/>
  <c r="D12"/>
  <c r="E12"/>
  <c r="F12"/>
  <c r="M7"/>
  <c r="I7"/>
  <c r="J7"/>
  <c r="K7"/>
  <c r="L7"/>
  <c r="C7"/>
  <c r="D7"/>
  <c r="E7"/>
  <c r="F7"/>
  <c r="G7"/>
  <c r="H7"/>
  <c r="B7"/>
  <c r="B3" i="7"/>
  <c r="B4"/>
  <c r="B5"/>
  <c r="B6"/>
  <c r="B7"/>
  <c r="B8"/>
  <c r="B9"/>
  <c r="B10"/>
  <c r="B11"/>
  <c r="B12"/>
  <c r="B13"/>
  <c r="B14"/>
  <c r="B15"/>
  <c r="B16"/>
  <c r="B17"/>
  <c r="B18"/>
  <c r="B19"/>
  <c r="B20"/>
  <c r="B2"/>
  <c r="H1"/>
  <c r="S1"/>
  <c r="AD1"/>
  <c r="M1"/>
  <c r="J1" i="8"/>
  <c r="L1" i="7"/>
  <c r="I1" i="8"/>
  <c r="K1" i="7"/>
  <c r="V1"/>
  <c r="AG1"/>
  <c r="J1"/>
  <c r="U1"/>
  <c r="AF1"/>
  <c r="G1" i="8"/>
  <c r="I1" i="7"/>
  <c r="F1" i="8"/>
  <c r="G1" i="7"/>
  <c r="R1"/>
  <c r="AC1"/>
  <c r="F1"/>
  <c r="C1" i="8"/>
  <c r="E1" i="7"/>
  <c r="B1" i="8"/>
  <c r="H1"/>
  <c r="X1" i="7"/>
  <c r="AI1"/>
  <c r="AK1"/>
  <c r="AK3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"/>
  <c r="E1" i="8"/>
  <c r="D1"/>
  <c r="T1" i="7"/>
  <c r="AE1"/>
  <c r="W1"/>
  <c r="AH1"/>
  <c r="P1"/>
  <c r="AA1"/>
  <c r="Q1"/>
  <c r="AB1"/>
  <c r="C4" i="8"/>
  <c r="H2"/>
  <c r="D2"/>
  <c r="I3"/>
  <c r="E3"/>
  <c r="J4"/>
  <c r="F4"/>
  <c r="G2"/>
  <c r="C2"/>
  <c r="H3"/>
  <c r="D3"/>
  <c r="I4"/>
  <c r="E4"/>
  <c r="J2"/>
  <c r="F2"/>
  <c r="B3"/>
  <c r="G3"/>
  <c r="C3"/>
  <c r="H4"/>
  <c r="D4"/>
  <c r="I2"/>
  <c r="E2"/>
  <c r="J3"/>
  <c r="F3"/>
  <c r="G4"/>
</calcChain>
</file>

<file path=xl/sharedStrings.xml><?xml version="1.0" encoding="utf-8"?>
<sst xmlns="http://schemas.openxmlformats.org/spreadsheetml/2006/main" count="163" uniqueCount="109">
  <si>
    <t>CW</t>
    <phoneticPr fontId="2" type="noConversion"/>
  </si>
  <si>
    <t>Program</t>
  </si>
  <si>
    <t>WP</t>
  </si>
  <si>
    <t>CW28</t>
  </si>
  <si>
    <t>X4</t>
  </si>
  <si>
    <t>CW29</t>
  </si>
  <si>
    <t>all</t>
  </si>
  <si>
    <t>CW30</t>
  </si>
  <si>
    <t>CW31</t>
  </si>
  <si>
    <t>NH90</t>
  </si>
  <si>
    <t>CW32</t>
  </si>
  <si>
    <t>CW33</t>
  </si>
  <si>
    <t>CW34</t>
  </si>
  <si>
    <t>CW35</t>
  </si>
  <si>
    <t>CW36</t>
  </si>
  <si>
    <t>CW37</t>
  </si>
  <si>
    <t>CW38</t>
  </si>
  <si>
    <t>CW39</t>
  </si>
  <si>
    <t>CW40</t>
  </si>
  <si>
    <t>CW41</t>
  </si>
  <si>
    <t>CW42</t>
  </si>
  <si>
    <t>CW43</t>
  </si>
  <si>
    <t>CW44</t>
  </si>
  <si>
    <t>CW45</t>
  </si>
  <si>
    <t>CW46</t>
  </si>
  <si>
    <t>CW47</t>
  </si>
  <si>
    <t>CW48</t>
  </si>
  <si>
    <t>CW49</t>
  </si>
  <si>
    <t>CW50</t>
  </si>
  <si>
    <t>CW51</t>
  </si>
  <si>
    <t>CW52</t>
  </si>
  <si>
    <t>EC175</t>
  </si>
  <si>
    <t>EC225</t>
  </si>
  <si>
    <t>TIGER</t>
  </si>
  <si>
    <t>WP1- EMC/ MFT meeting/ any Client reporting meeting</t>
  </si>
  <si>
    <t>WP1- Supplier support</t>
  </si>
  <si>
    <t>WP1- Team Coordinator  / SDR / Buyer meetings</t>
  </si>
  <si>
    <t>WP1- Mission on-site (At supplier)</t>
  </si>
  <si>
    <t>WP1- Surveillance / continuous improvment: Process &amp; tools</t>
  </si>
  <si>
    <t>WP1- External Milestone with Supplier</t>
  </si>
  <si>
    <t>WP1/WP2- Management</t>
  </si>
  <si>
    <t>WP2- Surveillance / continuous improvment: Process &amp; tools</t>
  </si>
  <si>
    <t>WP2- Team Coordinator meeting</t>
  </si>
  <si>
    <r>
      <rPr>
        <sz val="11"/>
        <color indexed="8"/>
        <rFont val="Calibri"/>
        <family val="2"/>
      </rPr>
      <t>WP2- Precriticity</t>
    </r>
    <r>
      <rPr>
        <sz val="11"/>
        <color theme="1"/>
        <rFont val="Calibri"/>
        <family val="2"/>
        <scheme val="minor"/>
      </rPr>
      <t xml:space="preserve"> assessment</t>
    </r>
  </si>
  <si>
    <r>
      <rPr>
        <sz val="11"/>
        <color indexed="8"/>
        <rFont val="Calibri"/>
        <family val="2"/>
      </rPr>
      <t>WP2- Phase 1</t>
    </r>
    <r>
      <rPr>
        <sz val="11"/>
        <color theme="1"/>
        <rFont val="Calibri"/>
        <family val="2"/>
        <scheme val="minor"/>
      </rPr>
      <t xml:space="preserve"> - Problem description</t>
    </r>
  </si>
  <si>
    <r>
      <rPr>
        <sz val="11"/>
        <color indexed="8"/>
        <rFont val="Calibri"/>
        <family val="2"/>
      </rPr>
      <t xml:space="preserve">WP2- Phase 3 </t>
    </r>
    <r>
      <rPr>
        <sz val="11"/>
        <color theme="1"/>
        <rFont val="Calibri"/>
        <family val="2"/>
        <scheme val="minor"/>
      </rPr>
      <t>- Action plan</t>
    </r>
  </si>
  <si>
    <r>
      <rPr>
        <sz val="11"/>
        <color indexed="8"/>
        <rFont val="Calibri"/>
        <family val="2"/>
      </rPr>
      <t>WP2- Phase 4</t>
    </r>
    <r>
      <rPr>
        <sz val="11"/>
        <color theme="1"/>
        <rFont val="Calibri"/>
        <family val="2"/>
        <scheme val="minor"/>
      </rPr>
      <t xml:space="preserve"> - Action plan implementation</t>
    </r>
  </si>
  <si>
    <r>
      <rPr>
        <sz val="11"/>
        <color indexed="8"/>
        <rFont val="Calibri"/>
        <family val="2"/>
      </rPr>
      <t>WP2- Phase 5</t>
    </r>
    <r>
      <rPr>
        <sz val="11"/>
        <color theme="1"/>
        <rFont val="Calibri"/>
        <family val="2"/>
        <scheme val="minor"/>
      </rPr>
      <t xml:space="preserve"> - Action plan objectives achievement </t>
    </r>
  </si>
  <si>
    <t>WP1- Training</t>
  </si>
  <si>
    <t>WP1-  Altran reporting</t>
  </si>
  <si>
    <t>WP2- Training</t>
  </si>
  <si>
    <t>WP2- Altran reporting</t>
  </si>
  <si>
    <r>
      <rPr>
        <sz val="11"/>
        <color indexed="8"/>
        <rFont val="Calibri"/>
        <family val="2"/>
      </rPr>
      <t xml:space="preserve">WP2- Phase 2 </t>
    </r>
    <r>
      <rPr>
        <sz val="11"/>
        <color theme="1"/>
        <rFont val="Calibri"/>
        <family val="2"/>
        <scheme val="minor"/>
      </rPr>
      <t xml:space="preserve">- Root-Cause analysis </t>
    </r>
  </si>
  <si>
    <t>WP2- IRM/EMC</t>
  </si>
  <si>
    <t>1H= 0,125</t>
  </si>
  <si>
    <t>2H =0,25</t>
  </si>
  <si>
    <t>4H= 0,5</t>
  </si>
  <si>
    <t>3H= 0,375</t>
  </si>
  <si>
    <t>8H=1</t>
  </si>
  <si>
    <t>Programmes</t>
  </si>
  <si>
    <t>Global (hours)</t>
  </si>
  <si>
    <t xml:space="preserve">WP2- Precriticity </t>
  </si>
  <si>
    <t>WP2- Phase 1 - Pro</t>
  </si>
  <si>
    <t>WP2- Phase 2 - Roo</t>
  </si>
  <si>
    <t>WP2- Phase 3 - Act</t>
  </si>
  <si>
    <t>WP2- Phase 4 - Act</t>
  </si>
  <si>
    <t>WP2- Phase 5 - Act</t>
  </si>
  <si>
    <t xml:space="preserve">WP2- Surveillance </t>
  </si>
  <si>
    <t>WP2- Team Coordina</t>
  </si>
  <si>
    <t>WP2- Altran report</t>
  </si>
  <si>
    <t>WP1/WP2- Managemen</t>
  </si>
  <si>
    <t>X3637</t>
  </si>
  <si>
    <t>PANTHER</t>
  </si>
  <si>
    <t>EX9980</t>
  </si>
  <si>
    <t>WP3 - Def</t>
  </si>
  <si>
    <t>WP3 - Remain to supplier</t>
  </si>
  <si>
    <t>WP3 - Pb Description</t>
  </si>
  <si>
    <t>WP3 - Reporting</t>
  </si>
  <si>
    <t>WP3 - Save</t>
  </si>
  <si>
    <t>CB60 merci pour ton travail !</t>
  </si>
  <si>
    <t>Je me pose cependant une question sur le fonctionnement de la formule dans l'onglet "calc-graph" entre les cellules B2, B3 et B4</t>
  </si>
  <si>
    <t>B2 : =SI(ESTERREUR(SOMME(DECALER(test1;;COLONNE()-2)));1;SOMME(DECALER(test1;;COLONNE()-2)))</t>
  </si>
  <si>
    <t>B3: =SI(ESTERREUR(SOMME(DECALER(test1;;COLONNE()+9)));1;SOMME(DECALER(test1;;COLONNE()+9)))</t>
  </si>
  <si>
    <t>B4: =SI(ESTERREUR(SOMME(DECALER(test1;;COLONNE()+20)));1;SOMME(DECALER(test1;;COLONNE()+20)))</t>
  </si>
  <si>
    <t>Comment indiques tu le nombres de colonnes a sommer?</t>
  </si>
  <si>
    <t>Si par exemple en B4 je voulais qu'il ne pas qu'il me somme les 9 colonnes mais seulement les 7 premières ou alors peut etre 12?</t>
  </si>
  <si>
    <t>J'ai essayé de reproduire la formule pour étendre mon tableau, mais sans succès.</t>
  </si>
  <si>
    <t>j'ai tenté en B8: =SI(ESTERREUR(SOMME(DECALER(test1;;COLONNE()+31)));1;SOMME(DECALER(test1;;COLONNE()+31)))</t>
  </si>
  <si>
    <t>en B9: =SI(ESTERREUR(SOMME(DECALER(test1;;COLONNE()+45)));1;SOMME(DECALER(test1;;COLONNE()+45)))</t>
  </si>
  <si>
    <t>et en B13: =SI(ESTERREUR(SOMME(DECALER(test1;;COLONNE()+59)));1;SOMME(DECALER(test1;;COLONNE()+59)))</t>
  </si>
  <si>
    <t>Je met en pj mes essais</t>
  </si>
  <si>
    <t>ps: l'objectif reste que mes selecteurs puissent piloter les trois graphs en meme temps.</t>
  </si>
  <si>
    <t>colB_2</t>
  </si>
  <si>
    <t>=MIN(bilan!$B:$B)</t>
  </si>
  <si>
    <t>test</t>
  </si>
  <si>
    <t>=SI(graph!$B$1&lt;colB_2;colB_2;graph!$B$1)</t>
  </si>
  <si>
    <t>test1</t>
  </si>
  <si>
    <t>=DECALER(bilan!$E$2;EQUIV(test;bilan!$B:$B;0)-2;;val)</t>
  </si>
  <si>
    <t>val</t>
  </si>
  <si>
    <t>=SI(OU(graph!$B$3&lt;graph!$B$1;graph!$B$3&lt;colB_2);0;graph!$B$3-graph!$B$1+1)</t>
  </si>
  <si>
    <t>En B2 nous avons la formule:SOMME(DECALER(test1;;COLONNE()-2)</t>
  </si>
  <si>
    <t>Cette formule nous sert à faire la somme de:</t>
  </si>
  <si>
    <t>test1 qui est en colonne E dans la feuille bilan et qui prend en compte le debut et la fin gerer par les curseurs</t>
  </si>
  <si>
    <t>si nous avions colonne() , nous comptabiliserions la colonne E +2 puisque la formule dans cette feuille est positionné en colonne B</t>
  </si>
  <si>
    <t>Colonne
 réelle</t>
  </si>
  <si>
    <t xml:space="preserve">colonne 
de la 
formule </t>
  </si>
  <si>
    <t xml:space="preserve">premiere valeur à rechercher dans la base </t>
  </si>
  <si>
    <t xml:space="preserve">donc en B2 nous souhaitons faire la somme des cellules selectionner par test1 dans la colonne()-2, </t>
  </si>
  <si>
    <t>ça veux dire, colonne B - (colonne -2) est égal à zéro</t>
  </si>
</sst>
</file>

<file path=xl/styles.xml><?xml version="1.0" encoding="utf-8"?>
<styleSheet xmlns="http://schemas.openxmlformats.org/spreadsheetml/2006/main">
  <numFmts count="5">
    <numFmt numFmtId="164" formatCode="&quot; Activities Distribution:  WEEK &quot;0#"/>
    <numFmt numFmtId="165" formatCode="&quot; to:  WEEK &quot;0#"/>
    <numFmt numFmtId="166" formatCode="&quot;CW&quot;0"/>
    <numFmt numFmtId="167" formatCode="_ &quot;$&quot;\ * #,##0.00_ ;_ &quot;$&quot;\ * \-#,##0.00_ ;_ &quot;$&quot;\ * &quot;-&quot;??_ ;_ @_ "/>
    <numFmt numFmtId="168" formatCode="0.0"/>
  </numFmts>
  <fonts count="30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8"/>
      <name val="Verdana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1"/>
      <color indexed="8"/>
      <name val="Calibri"/>
      <family val="2"/>
    </font>
    <font>
      <b/>
      <sz val="36"/>
      <color indexed="8"/>
      <name val="Calibri"/>
      <family val="2"/>
    </font>
    <font>
      <sz val="10"/>
      <name val="Arial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1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12" fillId="16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22" borderId="0" applyNumberFormat="0" applyBorder="0" applyAlignment="0" applyProtection="0"/>
    <xf numFmtId="0" fontId="13" fillId="6" borderId="0" applyNumberFormat="0" applyBorder="0" applyAlignment="0" applyProtection="0"/>
    <xf numFmtId="0" fontId="14" fillId="9" borderId="1" applyNumberFormat="0" applyAlignment="0" applyProtection="0"/>
    <xf numFmtId="0" fontId="1" fillId="23" borderId="3" applyNumberFormat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1" applyNumberFormat="0" applyAlignment="0" applyProtection="0"/>
    <xf numFmtId="0" fontId="21" fillId="0" borderId="2" applyNumberFormat="0" applyFill="0" applyAlignment="0" applyProtection="0"/>
    <xf numFmtId="167" fontId="10" fillId="0" borderId="0" applyFont="0" applyFill="0" applyBorder="0" applyAlignment="0" applyProtection="0"/>
    <xf numFmtId="0" fontId="22" fillId="11" borderId="0" applyNumberFormat="0" applyBorder="0" applyAlignment="0" applyProtection="0"/>
    <xf numFmtId="0" fontId="10" fillId="0" borderId="0" applyFill="0"/>
    <xf numFmtId="0" fontId="11" fillId="0" borderId="0"/>
    <xf numFmtId="0" fontId="11" fillId="3" borderId="4" applyNumberFormat="0" applyFont="0" applyAlignment="0" applyProtection="0"/>
    <xf numFmtId="0" fontId="23" fillId="9" borderId="8" applyNumberFormat="0" applyAlignment="0" applyProtection="0"/>
    <xf numFmtId="0" fontId="11" fillId="0" borderId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4" borderId="0" xfId="0" applyFont="1" applyFill="1" applyBorder="1" applyAlignment="1">
      <alignment horizontal="center" vertical="center"/>
    </xf>
    <xf numFmtId="0" fontId="0" fillId="25" borderId="0" xfId="0" applyFill="1" applyBorder="1" applyAlignment="1">
      <alignment horizontal="left" vertical="top" wrapText="1"/>
    </xf>
    <xf numFmtId="0" fontId="0" fillId="25" borderId="0" xfId="0" applyFill="1" applyBorder="1" applyAlignment="1">
      <alignment vertical="top"/>
    </xf>
    <xf numFmtId="0" fontId="0" fillId="25" borderId="0" xfId="0" applyFill="1"/>
    <xf numFmtId="0" fontId="0" fillId="0" borderId="0" xfId="0" applyAlignment="1">
      <alignment horizontal="center"/>
    </xf>
    <xf numFmtId="0" fontId="0" fillId="25" borderId="0" xfId="0" applyFill="1" applyBorder="1" applyAlignment="1">
      <alignment horizontal="left" vertical="center" wrapText="1" shrinkToFit="1"/>
    </xf>
    <xf numFmtId="0" fontId="0" fillId="25" borderId="0" xfId="0" applyFill="1" applyBorder="1" applyAlignment="1">
      <alignment horizontal="left" vertical="top" wrapText="1" shrinkToFit="1"/>
    </xf>
    <xf numFmtId="0" fontId="1" fillId="24" borderId="0" xfId="0" applyFont="1" applyFill="1" applyBorder="1" applyAlignment="1">
      <alignment horizontal="left" vertical="top" wrapText="1"/>
    </xf>
    <xf numFmtId="0" fontId="0" fillId="25" borderId="0" xfId="0" applyFill="1" applyAlignment="1">
      <alignment horizontal="left" vertical="top"/>
    </xf>
    <xf numFmtId="0" fontId="0" fillId="26" borderId="0" xfId="0" applyFill="1" applyAlignment="1">
      <alignment horizontal="center" vertical="center"/>
    </xf>
    <xf numFmtId="0" fontId="0" fillId="25" borderId="0" xfId="0" applyFill="1" applyAlignment="1">
      <alignment vertic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0" fillId="25" borderId="0" xfId="0" applyFill="1" applyAlignment="1">
      <alignment horizontal="left" vertical="center"/>
    </xf>
    <xf numFmtId="0" fontId="0" fillId="25" borderId="0" xfId="0" applyFill="1" applyBorder="1" applyAlignment="1">
      <alignment horizontal="left" vertical="center"/>
    </xf>
    <xf numFmtId="0" fontId="5" fillId="25" borderId="0" xfId="0" applyFont="1" applyFill="1" applyBorder="1" applyAlignment="1">
      <alignment horizontal="center" vertical="center"/>
    </xf>
    <xf numFmtId="0" fontId="0" fillId="25" borderId="0" xfId="0" applyFill="1" applyBorder="1" applyAlignment="1">
      <alignment vertical="center" wrapText="1"/>
    </xf>
    <xf numFmtId="0" fontId="4" fillId="25" borderId="0" xfId="0" applyFont="1" applyFill="1"/>
    <xf numFmtId="0" fontId="5" fillId="25" borderId="0" xfId="0" applyFont="1" applyFill="1" applyBorder="1" applyAlignment="1">
      <alignment horizontal="left"/>
    </xf>
    <xf numFmtId="0" fontId="7" fillId="25" borderId="0" xfId="0" applyFont="1" applyFill="1" applyBorder="1" applyAlignment="1">
      <alignment horizontal="left"/>
    </xf>
    <xf numFmtId="0" fontId="0" fillId="31" borderId="10" xfId="0" applyFont="1" applyFill="1" applyBorder="1" applyAlignment="1">
      <alignment horizontal="left" vertical="center" wrapText="1"/>
    </xf>
    <xf numFmtId="0" fontId="5" fillId="29" borderId="10" xfId="0" applyFont="1" applyFill="1" applyBorder="1" applyAlignment="1">
      <alignment horizontal="left" vertical="center" wrapText="1"/>
    </xf>
    <xf numFmtId="0" fontId="0" fillId="29" borderId="11" xfId="0" applyFont="1" applyFill="1" applyBorder="1" applyAlignment="1">
      <alignment horizontal="left" vertical="center" wrapText="1"/>
    </xf>
    <xf numFmtId="0" fontId="0" fillId="29" borderId="10" xfId="0" applyFont="1" applyFill="1" applyBorder="1" applyAlignment="1">
      <alignment horizontal="left" vertical="center" wrapText="1"/>
    </xf>
    <xf numFmtId="0" fontId="0" fillId="32" borderId="10" xfId="0" applyFont="1" applyFill="1" applyBorder="1" applyAlignment="1">
      <alignment horizontal="left" vertical="center" wrapText="1"/>
    </xf>
    <xf numFmtId="0" fontId="0" fillId="31" borderId="10" xfId="0" applyFont="1" applyFill="1" applyBorder="1" applyAlignment="1">
      <alignment horizontal="left" vertical="center"/>
    </xf>
    <xf numFmtId="0" fontId="6" fillId="31" borderId="10" xfId="0" applyFont="1" applyFill="1" applyBorder="1" applyAlignment="1">
      <alignment horizontal="left"/>
    </xf>
    <xf numFmtId="0" fontId="0" fillId="32" borderId="11" xfId="0" applyFont="1" applyFill="1" applyBorder="1" applyAlignment="1">
      <alignment vertical="center" wrapText="1" shrinkToFit="1"/>
    </xf>
    <xf numFmtId="0" fontId="5" fillId="32" borderId="10" xfId="0" applyFont="1" applyFill="1" applyBorder="1" applyAlignment="1">
      <alignment horizontal="left"/>
    </xf>
    <xf numFmtId="0" fontId="0" fillId="31" borderId="10" xfId="0" applyFont="1" applyFill="1" applyBorder="1"/>
    <xf numFmtId="0" fontId="0" fillId="32" borderId="0" xfId="0" applyFill="1"/>
    <xf numFmtId="0" fontId="4" fillId="25" borderId="0" xfId="0" applyFont="1" applyFill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33" borderId="14" xfId="0" applyFill="1" applyBorder="1"/>
    <xf numFmtId="0" fontId="0" fillId="33" borderId="10" xfId="0" applyFill="1" applyBorder="1"/>
    <xf numFmtId="0" fontId="0" fillId="28" borderId="14" xfId="0" applyFill="1" applyBorder="1"/>
    <xf numFmtId="0" fontId="0" fillId="29" borderId="14" xfId="0" applyFill="1" applyBorder="1"/>
    <xf numFmtId="0" fontId="3" fillId="0" borderId="12" xfId="0" applyFont="1" applyBorder="1" applyAlignment="1">
      <alignment horizontal="center" vertical="center" textRotation="90"/>
    </xf>
    <xf numFmtId="0" fontId="3" fillId="34" borderId="12" xfId="0" applyFont="1" applyFill="1" applyBorder="1" applyAlignment="1">
      <alignment horizontal="center" vertical="center" textRotation="90"/>
    </xf>
    <xf numFmtId="0" fontId="3" fillId="33" borderId="12" xfId="0" applyFont="1" applyFill="1" applyBorder="1" applyAlignment="1">
      <alignment horizontal="center" vertical="center" textRotation="90"/>
    </xf>
    <xf numFmtId="0" fontId="3" fillId="28" borderId="12" xfId="0" applyFont="1" applyFill="1" applyBorder="1" applyAlignment="1">
      <alignment horizontal="center" vertical="center" textRotation="90"/>
    </xf>
    <xf numFmtId="0" fontId="3" fillId="29" borderId="12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33" borderId="12" xfId="0" applyFont="1" applyFill="1" applyBorder="1" applyAlignment="1">
      <alignment horizontal="center" vertical="center" textRotation="90"/>
    </xf>
    <xf numFmtId="0" fontId="0" fillId="28" borderId="12" xfId="0" applyFont="1" applyFill="1" applyBorder="1" applyAlignment="1">
      <alignment horizontal="center" vertical="center" textRotation="90"/>
    </xf>
    <xf numFmtId="0" fontId="0" fillId="29" borderId="12" xfId="0" applyFont="1" applyFill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14" xfId="0" applyNumberFormat="1" applyBorder="1"/>
    <xf numFmtId="166" fontId="0" fillId="0" borderId="0" xfId="0" applyNumberFormat="1"/>
    <xf numFmtId="0" fontId="0" fillId="0" borderId="0" xfId="0" applyBorder="1"/>
    <xf numFmtId="168" fontId="11" fillId="0" borderId="15" xfId="39" applyNumberFormat="1" applyFill="1" applyBorder="1" applyAlignment="1">
      <alignment horizontal="center" vertical="center"/>
    </xf>
    <xf numFmtId="168" fontId="11" fillId="0" borderId="0" xfId="39" applyNumberFormat="1" applyFill="1" applyAlignment="1">
      <alignment horizontal="center"/>
    </xf>
    <xf numFmtId="168" fontId="11" fillId="0" borderId="16" xfId="39" applyNumberFormat="1" applyFill="1" applyBorder="1" applyAlignment="1">
      <alignment horizontal="center" vertical="center"/>
    </xf>
    <xf numFmtId="168" fontId="11" fillId="0" borderId="15" xfId="39" applyNumberFormat="1" applyFill="1" applyBorder="1" applyAlignment="1">
      <alignment horizontal="center"/>
    </xf>
    <xf numFmtId="0" fontId="28" fillId="35" borderId="12" xfId="0" applyFont="1" applyFill="1" applyBorder="1" applyAlignment="1">
      <alignment horizontal="center" vertical="center" textRotation="90"/>
    </xf>
    <xf numFmtId="0" fontId="0" fillId="35" borderId="12" xfId="0" applyFont="1" applyFill="1" applyBorder="1" applyAlignment="1">
      <alignment horizontal="center" vertical="center" textRotation="90"/>
    </xf>
    <xf numFmtId="0" fontId="28" fillId="36" borderId="12" xfId="0" applyFont="1" applyFill="1" applyBorder="1" applyAlignment="1">
      <alignment horizontal="center" vertical="center" textRotation="90"/>
    </xf>
    <xf numFmtId="0" fontId="0" fillId="36" borderId="12" xfId="0" applyFont="1" applyFill="1" applyBorder="1" applyAlignment="1">
      <alignment horizontal="center" vertical="center" textRotation="90"/>
    </xf>
    <xf numFmtId="0" fontId="0" fillId="0" borderId="14" xfId="0" applyBorder="1"/>
    <xf numFmtId="0" fontId="0" fillId="35" borderId="14" xfId="0" applyFill="1" applyBorder="1"/>
    <xf numFmtId="0" fontId="28" fillId="37" borderId="12" xfId="0" applyFont="1" applyFill="1" applyBorder="1" applyAlignment="1">
      <alignment horizontal="center" vertical="center" textRotation="90"/>
    </xf>
    <xf numFmtId="0" fontId="0" fillId="37" borderId="12" xfId="0" applyFont="1" applyFill="1" applyBorder="1" applyAlignment="1">
      <alignment horizontal="center" vertical="center" textRotation="90"/>
    </xf>
    <xf numFmtId="0" fontId="29" fillId="0" borderId="0" xfId="0" applyFont="1"/>
    <xf numFmtId="0" fontId="0" fillId="25" borderId="0" xfId="0" applyNumberFormat="1" applyFill="1" applyAlignment="1">
      <alignment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left"/>
    </xf>
    <xf numFmtId="0" fontId="0" fillId="0" borderId="10" xfId="0" applyBorder="1" applyAlignment="1">
      <alignment horizontal="center" wrapText="1"/>
    </xf>
    <xf numFmtId="1" fontId="11" fillId="0" borderId="10" xfId="39" applyNumberFormat="1" applyFill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64" fontId="9" fillId="0" borderId="0" xfId="0" applyNumberFormat="1" applyFont="1" applyAlignment="1">
      <alignment horizontal="center" wrapText="1"/>
    </xf>
    <xf numFmtId="165" fontId="9" fillId="0" borderId="0" xfId="0" applyNumberFormat="1" applyFont="1" applyAlignment="1">
      <alignment horizontal="center"/>
    </xf>
  </cellXfs>
  <cellStyles count="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Monétaire 2" xfId="36"/>
    <cellStyle name="Neutral" xfId="37"/>
    <cellStyle name="Normal" xfId="0" builtinId="0"/>
    <cellStyle name="Normal 2" xfId="38"/>
    <cellStyle name="Normal_Freights Costs Analysis" xfId="39"/>
    <cellStyle name="Note" xfId="40"/>
    <cellStyle name="Output" xfId="41"/>
    <cellStyle name="Style 1" xfId="42"/>
    <cellStyle name="Title" xfId="43"/>
    <cellStyle name="Total 2" xfId="44"/>
    <cellStyle name="Warning Text" xfId="4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0968320382546327E-2"/>
          <c:y val="1.5549091530281533E-2"/>
          <c:w val="0.7794381350866707"/>
          <c:h val="0.74149730235030065"/>
        </c:manualLayout>
      </c:layout>
      <c:barChart>
        <c:barDir val="col"/>
        <c:grouping val="clustered"/>
        <c:ser>
          <c:idx val="0"/>
          <c:order val="0"/>
          <c:tx>
            <c:v>X4</c:v>
          </c:tx>
          <c:cat>
            <c:strRef>
              <c:f>Datas!$C$2:$C$10</c:f>
              <c:strCache>
                <c:ptCount val="9"/>
                <c:pt idx="0">
                  <c:v>WP1- EMC/ MFT meeting/ any Client reporting meeting</c:v>
                </c:pt>
                <c:pt idx="1">
                  <c:v>WP1- External Milestone with Supplier</c:v>
                </c:pt>
                <c:pt idx="2">
                  <c:v>WP1- Supplier support</c:v>
                </c:pt>
                <c:pt idx="3">
                  <c:v>WP1- Team Coordinator  / SDR / Buyer meetings</c:v>
                </c:pt>
                <c:pt idx="4">
                  <c:v>WP1- Mission on-site (At supplier)</c:v>
                </c:pt>
                <c:pt idx="5">
                  <c:v>WP1- Surveillance / continuous improvment: Process &amp; tools</c:v>
                </c:pt>
                <c:pt idx="6">
                  <c:v>WP1- Training</c:v>
                </c:pt>
                <c:pt idx="7">
                  <c:v>WP1-  Altran reporting</c:v>
                </c:pt>
                <c:pt idx="8">
                  <c:v>WP1/WP2- Management</c:v>
                </c:pt>
              </c:strCache>
            </c:strRef>
          </c:cat>
          <c:val>
            <c:numRef>
              <c:f>'calc-graph'!$B$2:$J$2</c:f>
              <c:numCache>
                <c:formatCode>0.00</c:formatCode>
                <c:ptCount val="9"/>
                <c:pt idx="0">
                  <c:v>178.43422946132421</c:v>
                </c:pt>
                <c:pt idx="1">
                  <c:v>148.12436784087345</c:v>
                </c:pt>
                <c:pt idx="2">
                  <c:v>90.761286478681313</c:v>
                </c:pt>
                <c:pt idx="3">
                  <c:v>69.038492016892874</c:v>
                </c:pt>
                <c:pt idx="4">
                  <c:v>51.708518598000069</c:v>
                </c:pt>
                <c:pt idx="5">
                  <c:v>28.061957668659126</c:v>
                </c:pt>
                <c:pt idx="6">
                  <c:v>18.795673049927231</c:v>
                </c:pt>
                <c:pt idx="7">
                  <c:v>14.844659251233841</c:v>
                </c:pt>
                <c:pt idx="8">
                  <c:v>43.232001781985225</c:v>
                </c:pt>
              </c:numCache>
            </c:numRef>
          </c:val>
        </c:ser>
        <c:ser>
          <c:idx val="1"/>
          <c:order val="1"/>
          <c:tx>
            <c:v>EC225</c:v>
          </c:tx>
          <c:cat>
            <c:strRef>
              <c:f>Datas!$C$2:$C$10</c:f>
              <c:strCache>
                <c:ptCount val="9"/>
                <c:pt idx="0">
                  <c:v>WP1- EMC/ MFT meeting/ any Client reporting meeting</c:v>
                </c:pt>
                <c:pt idx="1">
                  <c:v>WP1- External Milestone with Supplier</c:v>
                </c:pt>
                <c:pt idx="2">
                  <c:v>WP1- Supplier support</c:v>
                </c:pt>
                <c:pt idx="3">
                  <c:v>WP1- Team Coordinator  / SDR / Buyer meetings</c:v>
                </c:pt>
                <c:pt idx="4">
                  <c:v>WP1- Mission on-site (At supplier)</c:v>
                </c:pt>
                <c:pt idx="5">
                  <c:v>WP1- Surveillance / continuous improvment: Process &amp; tools</c:v>
                </c:pt>
                <c:pt idx="6">
                  <c:v>WP1- Training</c:v>
                </c:pt>
                <c:pt idx="7">
                  <c:v>WP1-  Altran reporting</c:v>
                </c:pt>
                <c:pt idx="8">
                  <c:v>WP1/WP2- Management</c:v>
                </c:pt>
              </c:strCache>
            </c:strRef>
          </c:cat>
          <c:val>
            <c:numRef>
              <c:f>'calc-graph'!$B$3:$J$3</c:f>
              <c:numCache>
                <c:formatCode>0.00</c:formatCode>
                <c:ptCount val="9"/>
                <c:pt idx="0">
                  <c:v>151.53577094276955</c:v>
                </c:pt>
                <c:pt idx="1">
                  <c:v>148.12436784087345</c:v>
                </c:pt>
                <c:pt idx="2">
                  <c:v>90.761286478681313</c:v>
                </c:pt>
                <c:pt idx="3">
                  <c:v>69.038492016892874</c:v>
                </c:pt>
                <c:pt idx="4">
                  <c:v>51.708518598000069</c:v>
                </c:pt>
                <c:pt idx="5">
                  <c:v>28.061957668659126</c:v>
                </c:pt>
                <c:pt idx="6">
                  <c:v>18.795673049927231</c:v>
                </c:pt>
                <c:pt idx="7">
                  <c:v>14.844659251233841</c:v>
                </c:pt>
                <c:pt idx="8">
                  <c:v>43.232001781985225</c:v>
                </c:pt>
              </c:numCache>
            </c:numRef>
          </c:val>
        </c:ser>
        <c:ser>
          <c:idx val="2"/>
          <c:order val="2"/>
          <c:tx>
            <c:v>EC175</c:v>
          </c:tx>
          <c:cat>
            <c:strRef>
              <c:f>Datas!$C$2:$C$10</c:f>
              <c:strCache>
                <c:ptCount val="9"/>
                <c:pt idx="0">
                  <c:v>WP1- EMC/ MFT meeting/ any Client reporting meeting</c:v>
                </c:pt>
                <c:pt idx="1">
                  <c:v>WP1- External Milestone with Supplier</c:v>
                </c:pt>
                <c:pt idx="2">
                  <c:v>WP1- Supplier support</c:v>
                </c:pt>
                <c:pt idx="3">
                  <c:v>WP1- Team Coordinator  / SDR / Buyer meetings</c:v>
                </c:pt>
                <c:pt idx="4">
                  <c:v>WP1- Mission on-site (At supplier)</c:v>
                </c:pt>
                <c:pt idx="5">
                  <c:v>WP1- Surveillance / continuous improvment: Process &amp; tools</c:v>
                </c:pt>
                <c:pt idx="6">
                  <c:v>WP1- Training</c:v>
                </c:pt>
                <c:pt idx="7">
                  <c:v>WP1-  Altran reporting</c:v>
                </c:pt>
                <c:pt idx="8">
                  <c:v>WP1/WP2- Management</c:v>
                </c:pt>
              </c:strCache>
            </c:strRef>
          </c:cat>
          <c:val>
            <c:numRef>
              <c:f>'calc-graph'!$B$4:$J$4</c:f>
              <c:numCache>
                <c:formatCode>0.00</c:formatCode>
                <c:ptCount val="9"/>
                <c:pt idx="0">
                  <c:v>153.53577094276955</c:v>
                </c:pt>
                <c:pt idx="1">
                  <c:v>148.12436784087345</c:v>
                </c:pt>
                <c:pt idx="2">
                  <c:v>90.761286478681313</c:v>
                </c:pt>
                <c:pt idx="3">
                  <c:v>69.038492016892874</c:v>
                </c:pt>
                <c:pt idx="4">
                  <c:v>51.708518598000069</c:v>
                </c:pt>
                <c:pt idx="5">
                  <c:v>28.061957668659126</c:v>
                </c:pt>
                <c:pt idx="6">
                  <c:v>18.795673049927231</c:v>
                </c:pt>
                <c:pt idx="7">
                  <c:v>14.844659251233841</c:v>
                </c:pt>
                <c:pt idx="8">
                  <c:v>43.232001781985225</c:v>
                </c:pt>
              </c:numCache>
            </c:numRef>
          </c:val>
        </c:ser>
        <c:axId val="54670080"/>
        <c:axId val="54671616"/>
      </c:barChart>
      <c:catAx>
        <c:axId val="546700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54671616"/>
        <c:crosses val="autoZero"/>
        <c:auto val="1"/>
        <c:lblAlgn val="ctr"/>
        <c:lblOffset val="100"/>
      </c:catAx>
      <c:valAx>
        <c:axId val="54671616"/>
        <c:scaling>
          <c:orientation val="minMax"/>
        </c:scaling>
        <c:axPos val="l"/>
        <c:majorGridlines/>
        <c:numFmt formatCode="0.00" sourceLinked="1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546700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990436341900772"/>
          <c:y val="0.43148728996531255"/>
          <c:w val="7.4118350268977881E-2"/>
          <c:h val="0.1360545508899634"/>
        </c:manualLayout>
      </c:layout>
      <c:txPr>
        <a:bodyPr/>
        <a:lstStyle/>
        <a:p>
          <a:pPr>
            <a:defRPr sz="2400"/>
          </a:pPr>
          <a:endParaRPr lang="fr-FR"/>
        </a:p>
      </c:txPr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21268882175226592"/>
          <c:y val="1.7973928097100723E-2"/>
          <c:w val="0.51520644511581049"/>
          <c:h val="0.67622532844819072"/>
        </c:manualLayout>
      </c:layout>
      <c:barChart>
        <c:barDir val="col"/>
        <c:grouping val="clustered"/>
        <c:ser>
          <c:idx val="0"/>
          <c:order val="0"/>
          <c:tx>
            <c:v>X3637</c:v>
          </c:tx>
          <c:cat>
            <c:strRef>
              <c:f>'calc-graph'!$B$7:$M$7</c:f>
              <c:strCache>
                <c:ptCount val="12"/>
                <c:pt idx="0">
                  <c:v>WP2- IRM/EMC</c:v>
                </c:pt>
                <c:pt idx="1">
                  <c:v>WP2- Precriticity </c:v>
                </c:pt>
                <c:pt idx="2">
                  <c:v>WP2- Phase 1 - Pro</c:v>
                </c:pt>
                <c:pt idx="3">
                  <c:v>WP2- Phase 2 - Roo</c:v>
                </c:pt>
                <c:pt idx="4">
                  <c:v>WP2- Phase 3 - Act</c:v>
                </c:pt>
                <c:pt idx="5">
                  <c:v>WP2- Phase 4 - Act</c:v>
                </c:pt>
                <c:pt idx="6">
                  <c:v>WP2- Phase 5 - Act</c:v>
                </c:pt>
                <c:pt idx="7">
                  <c:v>WP2- Surveillance </c:v>
                </c:pt>
                <c:pt idx="8">
                  <c:v>WP2- Team Coordina</c:v>
                </c:pt>
                <c:pt idx="9">
                  <c:v>WP2- Training</c:v>
                </c:pt>
                <c:pt idx="10">
                  <c:v>WP2- Altran report</c:v>
                </c:pt>
                <c:pt idx="11">
                  <c:v>WP1/WP2- Managemen</c:v>
                </c:pt>
              </c:strCache>
            </c:strRef>
          </c:cat>
          <c:val>
            <c:numRef>
              <c:f>'calc-graph'!$B$8:$M$8</c:f>
              <c:numCache>
                <c:formatCode>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7.625</c:v>
                </c:pt>
                <c:pt idx="3">
                  <c:v>3</c:v>
                </c:pt>
                <c:pt idx="4">
                  <c:v>5.75</c:v>
                </c:pt>
                <c:pt idx="5">
                  <c:v>5.625</c:v>
                </c:pt>
                <c:pt idx="6">
                  <c:v>0.5</c:v>
                </c:pt>
                <c:pt idx="7">
                  <c:v>0.75</c:v>
                </c:pt>
                <c:pt idx="8">
                  <c:v>0.5</c:v>
                </c:pt>
                <c:pt idx="9">
                  <c:v>0.5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v>PANTHER</c:v>
          </c:tx>
          <c:cat>
            <c:strRef>
              <c:f>'calc-graph'!$B$7:$M$7</c:f>
              <c:strCache>
                <c:ptCount val="12"/>
                <c:pt idx="0">
                  <c:v>WP2- IRM/EMC</c:v>
                </c:pt>
                <c:pt idx="1">
                  <c:v>WP2- Precriticity </c:v>
                </c:pt>
                <c:pt idx="2">
                  <c:v>WP2- Phase 1 - Pro</c:v>
                </c:pt>
                <c:pt idx="3">
                  <c:v>WP2- Phase 2 - Roo</c:v>
                </c:pt>
                <c:pt idx="4">
                  <c:v>WP2- Phase 3 - Act</c:v>
                </c:pt>
                <c:pt idx="5">
                  <c:v>WP2- Phase 4 - Act</c:v>
                </c:pt>
                <c:pt idx="6">
                  <c:v>WP2- Phase 5 - Act</c:v>
                </c:pt>
                <c:pt idx="7">
                  <c:v>WP2- Surveillance </c:v>
                </c:pt>
                <c:pt idx="8">
                  <c:v>WP2- Team Coordina</c:v>
                </c:pt>
                <c:pt idx="9">
                  <c:v>WP2- Training</c:v>
                </c:pt>
                <c:pt idx="10">
                  <c:v>WP2- Altran report</c:v>
                </c:pt>
                <c:pt idx="11">
                  <c:v>WP1/WP2- Managemen</c:v>
                </c:pt>
              </c:strCache>
            </c:strRef>
          </c:cat>
          <c:val>
            <c:numRef>
              <c:f>'calc-graph'!$B$9:$M$9</c:f>
              <c:numCache>
                <c:formatCode>0.00</c:formatCode>
                <c:ptCount val="12"/>
                <c:pt idx="0">
                  <c:v>0.5</c:v>
                </c:pt>
                <c:pt idx="1">
                  <c:v>1.25</c:v>
                </c:pt>
                <c:pt idx="2">
                  <c:v>1</c:v>
                </c:pt>
                <c:pt idx="3">
                  <c:v>0</c:v>
                </c:pt>
                <c:pt idx="4">
                  <c:v>0.25</c:v>
                </c:pt>
                <c:pt idx="5">
                  <c:v>0</c:v>
                </c:pt>
                <c:pt idx="6">
                  <c:v>0</c:v>
                </c:pt>
                <c:pt idx="7">
                  <c:v>2.25</c:v>
                </c:pt>
                <c:pt idx="8">
                  <c:v>0.25</c:v>
                </c:pt>
                <c:pt idx="9">
                  <c:v>0.375</c:v>
                </c:pt>
                <c:pt idx="10">
                  <c:v>0</c:v>
                </c:pt>
                <c:pt idx="11">
                  <c:v>0.5</c:v>
                </c:pt>
              </c:numCache>
            </c:numRef>
          </c:val>
        </c:ser>
        <c:axId val="54700288"/>
        <c:axId val="54706176"/>
      </c:barChart>
      <c:catAx>
        <c:axId val="54700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54706176"/>
        <c:crosses val="autoZero"/>
        <c:auto val="1"/>
        <c:lblAlgn val="ctr"/>
        <c:lblOffset val="100"/>
      </c:catAx>
      <c:valAx>
        <c:axId val="54706176"/>
        <c:scaling>
          <c:orientation val="minMax"/>
        </c:scaling>
        <c:axPos val="l"/>
        <c:majorGridlines/>
        <c:numFmt formatCode="0.00" sourceLinked="1"/>
        <c:tickLblPos val="nextTo"/>
        <c:crossAx val="54700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691842900302114"/>
          <c:y val="0.3635524306344452"/>
          <c:w val="0.1015105740181269"/>
          <c:h val="8.6031491218838185E-2"/>
        </c:manualLayout>
      </c:layout>
      <c:txPr>
        <a:bodyPr/>
        <a:lstStyle/>
        <a:p>
          <a:pPr>
            <a:defRPr sz="2400"/>
          </a:pPr>
          <a:endParaRPr lang="fr-FR"/>
        </a:p>
      </c:txPr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'calc-graph'!$A$13</c:f>
              <c:strCache>
                <c:ptCount val="1"/>
                <c:pt idx="0">
                  <c:v>EX9980</c:v>
                </c:pt>
              </c:strCache>
            </c:strRef>
          </c:tx>
          <c:cat>
            <c:strRef>
              <c:f>'calc-graph'!$B$12:$F$12</c:f>
              <c:strCache>
                <c:ptCount val="5"/>
                <c:pt idx="0">
                  <c:v>WP3 - Def</c:v>
                </c:pt>
                <c:pt idx="1">
                  <c:v>WP3 - Remain to supplier</c:v>
                </c:pt>
                <c:pt idx="2">
                  <c:v>WP3 - Pb Description</c:v>
                </c:pt>
                <c:pt idx="3">
                  <c:v>WP3 - Reporting</c:v>
                </c:pt>
                <c:pt idx="4">
                  <c:v>WP3 - Save</c:v>
                </c:pt>
              </c:strCache>
            </c:strRef>
          </c:cat>
          <c:val>
            <c:numRef>
              <c:f>'calc-graph'!$B$13:$F$13</c:f>
              <c:numCache>
                <c:formatCode>0.00</c:formatCode>
                <c:ptCount val="5"/>
                <c:pt idx="0">
                  <c:v>0.5</c:v>
                </c:pt>
                <c:pt idx="1">
                  <c:v>1.25</c:v>
                </c:pt>
                <c:pt idx="2">
                  <c:v>1</c:v>
                </c:pt>
                <c:pt idx="3">
                  <c:v>0</c:v>
                </c:pt>
                <c:pt idx="4">
                  <c:v>0.25</c:v>
                </c:pt>
              </c:numCache>
            </c:numRef>
          </c:val>
        </c:ser>
        <c:axId val="53090176"/>
        <c:axId val="53091712"/>
      </c:barChart>
      <c:catAx>
        <c:axId val="53090176"/>
        <c:scaling>
          <c:orientation val="minMax"/>
        </c:scaling>
        <c:axPos val="b"/>
        <c:numFmt formatCode="General" sourceLinked="1"/>
        <c:tickLblPos val="nextTo"/>
        <c:crossAx val="53091712"/>
        <c:crosses val="autoZero"/>
        <c:auto val="1"/>
        <c:lblAlgn val="ctr"/>
        <c:lblOffset val="100"/>
      </c:catAx>
      <c:valAx>
        <c:axId val="53091712"/>
        <c:scaling>
          <c:orientation val="minMax"/>
        </c:scaling>
        <c:axPos val="l"/>
        <c:majorGridlines/>
        <c:numFmt formatCode="0.00" sourceLinked="1"/>
        <c:tickLblPos val="nextTo"/>
        <c:crossAx val="53090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062240663900412"/>
          <c:y val="0.52777956739490894"/>
          <c:w val="0.13070539419087138"/>
          <c:h val="8.3333615904459313E-2"/>
        </c:manualLayout>
      </c:layout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66675</xdr:rowOff>
    </xdr:from>
    <xdr:to>
      <xdr:col>26</xdr:col>
      <xdr:colOff>85725</xdr:colOff>
      <xdr:row>57</xdr:row>
      <xdr:rowOff>152400</xdr:rowOff>
    </xdr:to>
    <xdr:graphicFrame macro="">
      <xdr:nvGraphicFramePr>
        <xdr:cNvPr id="143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71</xdr:row>
      <xdr:rowOff>142875</xdr:rowOff>
    </xdr:from>
    <xdr:to>
      <xdr:col>25</xdr:col>
      <xdr:colOff>523875</xdr:colOff>
      <xdr:row>125</xdr:row>
      <xdr:rowOff>152400</xdr:rowOff>
    </xdr:to>
    <xdr:graphicFrame macro="">
      <xdr:nvGraphicFramePr>
        <xdr:cNvPr id="1434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85725</xdr:colOff>
      <xdr:row>126</xdr:row>
      <xdr:rowOff>114300</xdr:rowOff>
    </xdr:from>
    <xdr:to>
      <xdr:col>7</xdr:col>
      <xdr:colOff>409575</xdr:colOff>
      <xdr:row>141</xdr:row>
      <xdr:rowOff>0</xdr:rowOff>
    </xdr:to>
    <xdr:graphicFrame macro="">
      <xdr:nvGraphicFramePr>
        <xdr:cNvPr id="1434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1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91"/>
  <sheetViews>
    <sheetView zoomScale="80" zoomScaleNormal="80" workbookViewId="0">
      <selection activeCell="E8" sqref="E8"/>
    </sheetView>
  </sheetViews>
  <sheetFormatPr baseColWidth="10" defaultRowHeight="15"/>
  <cols>
    <col min="2" max="2" width="11.42578125" style="7"/>
    <col min="3" max="3" width="50.140625" style="11" customWidth="1"/>
    <col min="4" max="19" width="11.42578125" style="6"/>
  </cols>
  <sheetData>
    <row r="1" spans="1:20">
      <c r="A1" s="3" t="s">
        <v>0</v>
      </c>
      <c r="B1" s="3" t="s">
        <v>1</v>
      </c>
      <c r="C1" s="10" t="s">
        <v>2</v>
      </c>
      <c r="G1" s="68" t="s">
        <v>79</v>
      </c>
    </row>
    <row r="2" spans="1:20" s="22" customFormat="1" ht="30">
      <c r="A2" s="20" t="s">
        <v>3</v>
      </c>
      <c r="B2" s="36" t="s">
        <v>6</v>
      </c>
      <c r="C2" s="26" t="s">
        <v>34</v>
      </c>
      <c r="G2" s="68" t="s">
        <v>80</v>
      </c>
    </row>
    <row r="3" spans="1:20" s="22" customFormat="1">
      <c r="A3" s="20" t="s">
        <v>5</v>
      </c>
      <c r="B3" s="12" t="s">
        <v>4</v>
      </c>
      <c r="C3" s="27" t="s">
        <v>39</v>
      </c>
      <c r="G3" s="68" t="s">
        <v>81</v>
      </c>
    </row>
    <row r="4" spans="1:20" s="22" customFormat="1">
      <c r="A4" s="1" t="s">
        <v>7</v>
      </c>
      <c r="B4" s="14" t="s">
        <v>31</v>
      </c>
      <c r="C4" s="27" t="s">
        <v>35</v>
      </c>
      <c r="G4" s="68" t="s">
        <v>82</v>
      </c>
    </row>
    <row r="5" spans="1:20" s="22" customFormat="1">
      <c r="A5" s="1" t="s">
        <v>8</v>
      </c>
      <c r="B5" s="15" t="s">
        <v>32</v>
      </c>
      <c r="C5" s="28" t="s">
        <v>36</v>
      </c>
      <c r="D5" s="13"/>
      <c r="E5" s="13"/>
      <c r="F5" s="13"/>
      <c r="G5" s="68" t="s">
        <v>83</v>
      </c>
    </row>
    <row r="6" spans="1:20" s="2" customFormat="1">
      <c r="A6" s="1" t="s">
        <v>10</v>
      </c>
      <c r="B6" s="16" t="s">
        <v>33</v>
      </c>
      <c r="C6" s="27" t="s">
        <v>37</v>
      </c>
      <c r="D6" s="13"/>
      <c r="E6" s="13"/>
      <c r="F6" s="13"/>
      <c r="G6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s="2" customFormat="1" ht="30">
      <c r="A7" s="1" t="s">
        <v>11</v>
      </c>
      <c r="B7" s="17" t="s">
        <v>9</v>
      </c>
      <c r="C7" s="28" t="s">
        <v>38</v>
      </c>
      <c r="D7" s="13"/>
      <c r="E7" s="13"/>
      <c r="F7" s="13"/>
      <c r="G7" s="68" t="s">
        <v>84</v>
      </c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2" customFormat="1">
      <c r="A8" s="1" t="s">
        <v>12</v>
      </c>
      <c r="C8" s="25" t="s">
        <v>48</v>
      </c>
      <c r="D8" s="13"/>
      <c r="E8" s="13"/>
      <c r="F8" s="13"/>
      <c r="G8" s="68" t="s">
        <v>85</v>
      </c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1:20" s="2" customFormat="1">
      <c r="A9" s="1" t="s">
        <v>13</v>
      </c>
      <c r="C9" s="30" t="s">
        <v>49</v>
      </c>
      <c r="D9" s="13"/>
      <c r="E9" s="13"/>
      <c r="F9" s="13"/>
      <c r="G9" s="68" t="s">
        <v>86</v>
      </c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20" s="2" customFormat="1" ht="15.75">
      <c r="A10" s="1" t="s">
        <v>14</v>
      </c>
      <c r="C10" s="31" t="s">
        <v>40</v>
      </c>
      <c r="D10" s="13"/>
      <c r="E10" s="13"/>
      <c r="F10" s="13"/>
      <c r="G10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</row>
    <row r="11" spans="1:20" s="2" customFormat="1">
      <c r="A11" s="1" t="s">
        <v>15</v>
      </c>
      <c r="C11" s="35" t="s">
        <v>53</v>
      </c>
      <c r="D11" s="13"/>
      <c r="E11" s="13"/>
      <c r="F11" s="13"/>
      <c r="G11" s="68" t="s">
        <v>87</v>
      </c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</row>
    <row r="12" spans="1:20" s="2" customFormat="1">
      <c r="A12" s="1" t="s">
        <v>16</v>
      </c>
      <c r="B12" s="1"/>
      <c r="C12" s="32" t="s">
        <v>43</v>
      </c>
      <c r="D12" s="13"/>
      <c r="E12" s="13"/>
      <c r="F12" s="13"/>
      <c r="G12" s="68" t="s">
        <v>88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</row>
    <row r="13" spans="1:20" s="2" customFormat="1">
      <c r="A13" s="1" t="s">
        <v>17</v>
      </c>
      <c r="B13" s="1"/>
      <c r="C13" s="32" t="s">
        <v>44</v>
      </c>
      <c r="D13" s="13"/>
      <c r="E13" s="13"/>
      <c r="F13" s="13"/>
      <c r="G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</row>
    <row r="14" spans="1:20" s="2" customFormat="1">
      <c r="A14" s="1" t="s">
        <v>18</v>
      </c>
      <c r="B14" s="1"/>
      <c r="C14" s="32" t="s">
        <v>52</v>
      </c>
      <c r="D14" s="13"/>
      <c r="E14" s="13"/>
      <c r="F14" s="13"/>
      <c r="G14" s="68" t="s">
        <v>89</v>
      </c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</row>
    <row r="15" spans="1:20" s="2" customFormat="1">
      <c r="A15" s="1" t="s">
        <v>19</v>
      </c>
      <c r="B15" s="1"/>
      <c r="C15" s="32" t="s">
        <v>45</v>
      </c>
      <c r="D15" s="13"/>
      <c r="E15" s="13"/>
      <c r="F15" s="13"/>
      <c r="G15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20" s="2" customFormat="1">
      <c r="A16" s="1" t="s">
        <v>20</v>
      </c>
      <c r="B16" s="1"/>
      <c r="C16" s="32" t="s">
        <v>46</v>
      </c>
      <c r="D16" s="13"/>
      <c r="E16" s="13"/>
      <c r="F16" s="13"/>
      <c r="G16" s="68" t="s">
        <v>90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</row>
    <row r="17" spans="1:19" s="2" customFormat="1">
      <c r="A17" s="1" t="s">
        <v>21</v>
      </c>
      <c r="B17" s="1"/>
      <c r="C17" s="32" t="s">
        <v>47</v>
      </c>
      <c r="D17" s="13"/>
      <c r="E17" s="13"/>
      <c r="F17" s="13"/>
      <c r="G17" s="68" t="s">
        <v>91</v>
      </c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s="2" customFormat="1" ht="30">
      <c r="A18" s="1" t="s">
        <v>22</v>
      </c>
      <c r="B18" s="1"/>
      <c r="C18" s="29" t="s">
        <v>41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</row>
    <row r="19" spans="1:19" s="2" customFormat="1">
      <c r="A19" s="1" t="s">
        <v>23</v>
      </c>
      <c r="B19" s="1"/>
      <c r="C19" s="33" t="s">
        <v>42</v>
      </c>
      <c r="D19" s="13"/>
      <c r="E19" s="13"/>
      <c r="F19" s="69" t="s">
        <v>92</v>
      </c>
      <c r="G19" s="69" t="s">
        <v>93</v>
      </c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</row>
    <row r="20" spans="1:19" s="2" customFormat="1">
      <c r="A20" s="1" t="s">
        <v>24</v>
      </c>
      <c r="B20" s="1"/>
      <c r="C20" s="25" t="s">
        <v>50</v>
      </c>
      <c r="D20" s="13"/>
      <c r="E20" s="13"/>
      <c r="F20" s="69" t="s">
        <v>94</v>
      </c>
      <c r="G20" s="69" t="s">
        <v>95</v>
      </c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</row>
    <row r="21" spans="1:19" s="2" customFormat="1">
      <c r="A21" s="1" t="s">
        <v>25</v>
      </c>
      <c r="B21" s="1"/>
      <c r="C21" s="30" t="s">
        <v>51</v>
      </c>
      <c r="D21" s="13"/>
      <c r="E21" s="13"/>
      <c r="F21" s="69" t="s">
        <v>96</v>
      </c>
      <c r="G21" s="69" t="s">
        <v>97</v>
      </c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</row>
    <row r="22" spans="1:19" s="2" customFormat="1">
      <c r="A22" s="1" t="s">
        <v>26</v>
      </c>
      <c r="B22" s="1"/>
      <c r="C22" s="34"/>
      <c r="D22" s="13"/>
      <c r="E22" s="13"/>
      <c r="F22" s="69" t="s">
        <v>98</v>
      </c>
      <c r="G22" s="69" t="s">
        <v>99</v>
      </c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</row>
    <row r="23" spans="1:19" s="2" customFormat="1">
      <c r="A23" s="1" t="s">
        <v>27</v>
      </c>
      <c r="B23" s="1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</row>
    <row r="24" spans="1:19" s="2" customFormat="1">
      <c r="A24" s="1" t="s">
        <v>28</v>
      </c>
      <c r="B24" s="1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</row>
    <row r="25" spans="1:19" s="2" customFormat="1">
      <c r="A25" s="1" t="s">
        <v>29</v>
      </c>
      <c r="B25" s="1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</row>
    <row r="26" spans="1:19" s="2" customFormat="1">
      <c r="A26" s="1" t="s">
        <v>30</v>
      </c>
      <c r="B26" s="1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 s="2" customFormat="1" ht="13.5" customHeight="1">
      <c r="B27" s="1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</row>
    <row r="28" spans="1:19" s="2" customFormat="1">
      <c r="B28" s="1"/>
      <c r="C28" s="19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</row>
    <row r="29" spans="1:19" s="2" customFormat="1">
      <c r="B29" s="1"/>
      <c r="C29" s="18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</row>
    <row r="30" spans="1:19" s="2" customFormat="1">
      <c r="B30" s="1"/>
      <c r="C30" s="18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</row>
    <row r="31" spans="1:19" s="2" customFormat="1">
      <c r="B31" s="1"/>
      <c r="C31" s="18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</row>
    <row r="32" spans="1:19" s="2" customFormat="1">
      <c r="B32" s="1"/>
      <c r="C32" s="18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</row>
    <row r="33" spans="2:19" s="2" customFormat="1">
      <c r="B33" s="1"/>
      <c r="C33" s="18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</row>
    <row r="34" spans="2:19" s="2" customFormat="1">
      <c r="B34" s="1"/>
      <c r="C34" s="18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</row>
    <row r="35" spans="2:19" s="2" customFormat="1" ht="15" customHeight="1">
      <c r="B35" s="1"/>
      <c r="C35" s="18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</row>
    <row r="36" spans="2:19" s="2" customFormat="1" ht="15" customHeight="1">
      <c r="B36" s="1"/>
      <c r="C36" s="18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</row>
    <row r="37" spans="2:19" s="2" customFormat="1" ht="15" customHeight="1">
      <c r="B37" s="1"/>
      <c r="C37" s="18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</row>
    <row r="38" spans="2:19" s="2" customFormat="1" ht="15" customHeight="1">
      <c r="B38" s="1"/>
      <c r="C38" s="18" t="s">
        <v>58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</row>
    <row r="39" spans="2:19" s="2" customFormat="1" ht="15" customHeight="1">
      <c r="B39" s="1"/>
      <c r="C39" s="18" t="s">
        <v>54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</row>
    <row r="40" spans="2:19" s="2" customFormat="1" ht="15" customHeight="1">
      <c r="B40" s="1"/>
      <c r="C40" s="18" t="s">
        <v>55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</row>
    <row r="41" spans="2:19" s="2" customFormat="1" ht="15" customHeight="1">
      <c r="B41" s="1"/>
      <c r="C41" s="18" t="s">
        <v>57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</row>
    <row r="42" spans="2:19" s="2" customFormat="1" ht="15" customHeight="1">
      <c r="B42" s="1"/>
      <c r="C42" s="18" t="s">
        <v>56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</row>
    <row r="43" spans="2:19" s="2" customFormat="1" ht="15" customHeight="1">
      <c r="B43" s="1"/>
      <c r="C43" s="18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</row>
    <row r="44" spans="2:19" s="2" customFormat="1" ht="15" customHeight="1">
      <c r="B44" s="1"/>
      <c r="C44" s="18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</row>
    <row r="45" spans="2:19" s="2" customFormat="1" ht="15" customHeight="1">
      <c r="B45" s="1"/>
      <c r="C45" s="18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</row>
    <row r="46" spans="2:19" s="2" customFormat="1" ht="15" customHeight="1">
      <c r="B46" s="1"/>
      <c r="C46" s="18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</row>
    <row r="47" spans="2:19" s="2" customFormat="1" ht="15" customHeight="1">
      <c r="B47" s="1"/>
      <c r="C47" s="18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</row>
    <row r="48" spans="2:19" s="2" customFormat="1" ht="15" customHeight="1">
      <c r="B48" s="1"/>
      <c r="C48" s="18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</row>
    <row r="49" spans="2:19" s="2" customFormat="1" ht="15" customHeight="1">
      <c r="B49" s="1"/>
      <c r="C49" s="18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</row>
    <row r="50" spans="2:19" s="2" customFormat="1" ht="15" customHeight="1">
      <c r="B50" s="1"/>
      <c r="C50" s="18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</row>
    <row r="51" spans="2:19" s="2" customFormat="1" ht="15" customHeight="1">
      <c r="B51" s="1"/>
      <c r="C51" s="18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</row>
    <row r="52" spans="2:19" s="2" customFormat="1" ht="15" customHeight="1">
      <c r="B52" s="1"/>
      <c r="C52" s="18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</row>
    <row r="53" spans="2:19" s="2" customFormat="1" ht="15" customHeight="1">
      <c r="B53" s="1"/>
      <c r="C53" s="18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  <row r="54" spans="2:19" s="2" customFormat="1" ht="15" customHeight="1">
      <c r="B54" s="1"/>
      <c r="C54" s="18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</row>
    <row r="55" spans="2:19" s="2" customFormat="1" ht="15" customHeight="1">
      <c r="B55" s="1"/>
      <c r="C55" s="18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</row>
    <row r="56" spans="2:19" s="2" customFormat="1" ht="15" customHeight="1">
      <c r="B56" s="1"/>
      <c r="C56" s="18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</row>
    <row r="57" spans="2:19" s="2" customFormat="1" ht="15" customHeight="1">
      <c r="B57" s="1"/>
      <c r="C57" s="8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</row>
    <row r="58" spans="2:19" s="2" customFormat="1" ht="15" customHeight="1">
      <c r="B58" s="1"/>
      <c r="C58" s="8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2:19" s="2" customFormat="1" ht="15" customHeight="1">
      <c r="B59" s="1"/>
      <c r="C59" s="8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</row>
    <row r="60" spans="2:19" s="2" customFormat="1" ht="15" customHeight="1">
      <c r="B60" s="1"/>
      <c r="C60" s="8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  <row r="61" spans="2:19" s="2" customFormat="1" ht="15" customHeight="1">
      <c r="B61" s="1"/>
      <c r="C61" s="8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</row>
    <row r="62" spans="2:19" s="2" customFormat="1" ht="15" customHeight="1">
      <c r="B62" s="1"/>
      <c r="C62" s="8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spans="2:19" s="2" customFormat="1" ht="15" customHeight="1">
      <c r="B63" s="1"/>
      <c r="C63" s="2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</row>
    <row r="64" spans="2:19" s="2" customFormat="1" ht="15" customHeight="1">
      <c r="B64" s="1"/>
      <c r="C64" s="2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</row>
    <row r="65" spans="2:19" s="2" customFormat="1" ht="15" customHeight="1">
      <c r="B65" s="1"/>
      <c r="C65" s="24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</row>
    <row r="66" spans="2:19" s="2" customFormat="1" ht="15" customHeight="1">
      <c r="B66" s="1"/>
      <c r="C66" s="2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</row>
    <row r="67" spans="2:19" s="2" customFormat="1" ht="15" customHeight="1">
      <c r="B67" s="1"/>
      <c r="C67" s="2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</row>
    <row r="68" spans="2:19" s="2" customFormat="1" ht="15" customHeight="1">
      <c r="B68" s="1"/>
      <c r="C68" s="2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</row>
    <row r="69" spans="2:19" s="2" customFormat="1">
      <c r="B69" s="1"/>
      <c r="C69" s="2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</row>
    <row r="70" spans="2:19" s="2" customFormat="1">
      <c r="B70" s="1"/>
      <c r="C70" s="4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</row>
    <row r="71" spans="2:19" s="2" customFormat="1" ht="15" customHeight="1">
      <c r="B71" s="1"/>
      <c r="C71" s="21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spans="2:19" s="2" customFormat="1" ht="15" customHeight="1">
      <c r="B72" s="1"/>
      <c r="C72" s="5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</row>
    <row r="73" spans="2:19" s="2" customFormat="1" ht="15" customHeight="1">
      <c r="B73" s="1"/>
      <c r="C73" s="5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</row>
    <row r="74" spans="2:19" s="2" customFormat="1" ht="15" customHeight="1">
      <c r="B74" s="1"/>
      <c r="C74" s="5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</row>
    <row r="75" spans="2:19" s="2" customFormat="1" ht="15" customHeight="1">
      <c r="B75" s="1"/>
      <c r="C75" s="5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</row>
    <row r="76" spans="2:19" s="2" customFormat="1" ht="15" customHeight="1">
      <c r="B76" s="1"/>
      <c r="C76" s="5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</row>
    <row r="77" spans="2:19" s="2" customFormat="1" ht="15" customHeight="1">
      <c r="B77" s="1"/>
      <c r="C77" s="5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</row>
    <row r="78" spans="2:19" s="2" customFormat="1" ht="15" customHeight="1">
      <c r="B78" s="1"/>
      <c r="C78" s="5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</row>
    <row r="79" spans="2:19" s="2" customFormat="1" ht="15" customHeight="1">
      <c r="B79" s="1"/>
      <c r="C79" s="5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</row>
    <row r="80" spans="2:19" s="2" customFormat="1" ht="15" customHeight="1">
      <c r="B80" s="1"/>
      <c r="C80" s="5"/>
      <c r="D80" s="6"/>
      <c r="E80" s="6"/>
      <c r="F80" s="6"/>
      <c r="G80" s="6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</row>
    <row r="81" spans="3:3" ht="15" customHeight="1">
      <c r="C81" s="5"/>
    </row>
    <row r="82" spans="3:3" ht="15" customHeight="1">
      <c r="C82" s="5"/>
    </row>
    <row r="83" spans="3:3" ht="15" customHeight="1">
      <c r="C83" s="9"/>
    </row>
    <row r="84" spans="3:3" ht="15" customHeight="1">
      <c r="C84" s="9"/>
    </row>
    <row r="85" spans="3:3" ht="15" customHeight="1">
      <c r="C85" s="9"/>
    </row>
    <row r="86" spans="3:3" ht="15" customHeight="1">
      <c r="C86" s="9"/>
    </row>
    <row r="87" spans="3:3" ht="15" customHeight="1">
      <c r="C87" s="9"/>
    </row>
    <row r="88" spans="3:3" ht="15" customHeight="1">
      <c r="C88" s="9"/>
    </row>
    <row r="89" spans="3:3" ht="15" customHeight="1"/>
    <row r="91" spans="3:3" ht="15.75" customHeight="1"/>
  </sheetData>
  <customSheetViews>
    <customSheetView guid="{7EB65918-9D86-441D-B2B6-435DB4E90A9F}" scale="80">
      <selection activeCell="D11" sqref="D11"/>
      <pageMargins left="0.7" right="0.7" top="0.75" bottom="0.75" header="0.3" footer="0.3"/>
      <pageSetup paperSize="9" orientation="portrait" r:id="rId1"/>
    </customSheetView>
    <customSheetView guid="{D720ED89-E6EA-4139-ADD5-E201C5F9FFFD}" scale="80" hiddenColumns="1" topLeftCell="H100">
      <selection activeCell="L112" sqref="L112"/>
      <pageMargins left="0.7" right="0.7" top="0.75" bottom="0.75" header="0.3" footer="0.3"/>
      <pageSetup paperSize="9" orientation="portrait" r:id="rId2"/>
    </customSheetView>
    <customSheetView guid="{D2526BF7-8F08-497B-9472-9FD6FAF984C3}" scale="80" hiddenColumns="1">
      <selection activeCell="F23" sqref="F23"/>
      <pageMargins left="0.7" right="0.7" top="0.75" bottom="0.75" header="0.3" footer="0.3"/>
      <pageSetup paperSize="9" orientation="portrait" r:id="rId3"/>
    </customSheetView>
    <customSheetView guid="{908E0ECA-7249-404F-9262-0CBA723949E4}" scale="80" hiddenColumns="1">
      <selection activeCell="F25" sqref="F25"/>
      <pageMargins left="0.7" right="0.7" top="0.75" bottom="0.75" header="0.3" footer="0.3"/>
      <pageSetup paperSize="9" orientation="portrait" r:id="rId4"/>
    </customSheetView>
    <customSheetView guid="{AC4387E7-493C-46B8-9D61-7D283FE3BC43}" scale="80">
      <selection activeCell="F23" sqref="F23"/>
      <pageMargins left="0.7" right="0.7" top="0.75" bottom="0.75" header="0.3" footer="0.3"/>
      <pageSetup paperSize="9" orientation="portrait" r:id="rId5"/>
    </customSheetView>
    <customSheetView guid="{DD97F984-8E99-4262-AEAA-57FDE47EB3B5}" scale="80" topLeftCell="D1">
      <selection activeCell="E37" sqref="E37"/>
      <pageMargins left="0.7" right="0.7" top="0.75" bottom="0.75" header="0.3" footer="0.3"/>
      <pageSetup paperSize="9" orientation="portrait" r:id="rId6"/>
    </customSheetView>
    <customSheetView guid="{FFA1D977-C4C4-4F36-9FB7-284E4C8EB6C1}" scale="80">
      <selection activeCell="D11" sqref="D11"/>
      <pageMargins left="0.7" right="0.7" top="0.75" bottom="0.75" header="0.3" footer="0.3"/>
      <pageSetup paperSize="9" orientation="portrait" r:id="rId7"/>
    </customSheetView>
    <customSheetView guid="{1ABB43B4-D435-4080-8A21-F7DE3F2E95C7}" scale="80">
      <selection activeCell="D29" sqref="D29"/>
      <pageMargins left="0.7" right="0.7" top="0.75" bottom="0.75" header="0.3" footer="0.3"/>
      <pageSetup paperSize="9" orientation="portrait" r:id="rId8"/>
    </customSheetView>
  </customSheetViews>
  <phoneticPr fontId="27" type="noConversion"/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T23"/>
  <sheetViews>
    <sheetView showGridLines="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E2" sqref="E2"/>
    </sheetView>
  </sheetViews>
  <sheetFormatPr baseColWidth="10" defaultColWidth="9.140625" defaultRowHeight="15" outlineLevelCol="1"/>
  <cols>
    <col min="1" max="1" width="6" bestFit="1" customWidth="1"/>
    <col min="2" max="2" width="4.5703125" customWidth="1"/>
    <col min="3" max="3" width="5.42578125" customWidth="1"/>
    <col min="4" max="4" width="4.5703125" bestFit="1" customWidth="1"/>
    <col min="5" max="5" width="4.5703125" bestFit="1" customWidth="1" outlineLevel="1"/>
    <col min="6" max="6" width="5" customWidth="1" outlineLevel="1"/>
    <col min="7" max="7" width="7" customWidth="1" outlineLevel="1"/>
    <col min="8" max="9" width="5" customWidth="1" outlineLevel="1"/>
    <col min="10" max="10" width="6" customWidth="1" outlineLevel="1"/>
    <col min="11" max="11" width="3.7109375" customWidth="1" outlineLevel="1"/>
    <col min="12" max="12" width="5" customWidth="1" outlineLevel="1"/>
    <col min="13" max="13" width="3.7109375" customWidth="1" outlineLevel="1"/>
    <col min="14" max="14" width="2.42578125" customWidth="1"/>
    <col min="15" max="15" width="6" bestFit="1" customWidth="1"/>
    <col min="16" max="18" width="5" customWidth="1" outlineLevel="1"/>
    <col min="19" max="19" width="6" customWidth="1" outlineLevel="1"/>
    <col min="20" max="20" width="3.7109375" customWidth="1" outlineLevel="1"/>
    <col min="21" max="21" width="5" customWidth="1" outlineLevel="1"/>
    <col min="22" max="22" width="3.7109375" customWidth="1" outlineLevel="1"/>
    <col min="23" max="23" width="5" customWidth="1" outlineLevel="1"/>
    <col min="24" max="24" width="3.7109375" customWidth="1" outlineLevel="1"/>
    <col min="25" max="25" width="2.28515625" customWidth="1"/>
    <col min="26" max="26" width="5" bestFit="1" customWidth="1"/>
    <col min="27" max="28" width="4.5703125" bestFit="1" customWidth="1" outlineLevel="1"/>
    <col min="29" max="30" width="5" customWidth="1" outlineLevel="1"/>
    <col min="31" max="32" width="3.7109375" customWidth="1" outlineLevel="1"/>
    <col min="33" max="33" width="5" customWidth="1" outlineLevel="1"/>
    <col min="34" max="35" width="3.7109375" customWidth="1" outlineLevel="1"/>
    <col min="36" max="36" width="2.28515625" customWidth="1"/>
    <col min="37" max="37" width="0.28515625" hidden="1" customWidth="1" outlineLevel="1"/>
    <col min="38" max="38" width="6" bestFit="1" customWidth="1" collapsed="1"/>
    <col min="39" max="39" width="5.42578125" customWidth="1"/>
    <col min="40" max="40" width="3.7109375" bestFit="1" customWidth="1"/>
    <col min="41" max="41" width="6" bestFit="1" customWidth="1"/>
    <col min="42" max="42" width="5" bestFit="1" customWidth="1"/>
    <col min="43" max="44" width="6" bestFit="1" customWidth="1"/>
    <col min="45" max="46" width="5" bestFit="1" customWidth="1"/>
    <col min="47" max="48" width="6" bestFit="1" customWidth="1"/>
    <col min="49" max="49" width="3.7109375" bestFit="1" customWidth="1"/>
    <col min="50" max="50" width="4" bestFit="1" customWidth="1"/>
    <col min="51" max="51" width="3.28515625" customWidth="1"/>
    <col min="52" max="52" width="6" bestFit="1" customWidth="1"/>
    <col min="53" max="56" width="5" bestFit="1" customWidth="1"/>
    <col min="57" max="57" width="6" bestFit="1" customWidth="1"/>
    <col min="58" max="59" width="3.7109375" bestFit="1" customWidth="1"/>
    <col min="60" max="61" width="5" bestFit="1" customWidth="1"/>
    <col min="62" max="62" width="6" bestFit="1" customWidth="1"/>
    <col min="63" max="63" width="3.7109375" bestFit="1" customWidth="1"/>
    <col min="64" max="65" width="5" bestFit="1" customWidth="1"/>
    <col min="66" max="66" width="6" bestFit="1" customWidth="1"/>
    <col min="67" max="70" width="5" bestFit="1" customWidth="1"/>
    <col min="71" max="71" width="6" bestFit="1" customWidth="1"/>
  </cols>
  <sheetData>
    <row r="1" spans="1:72" s="48" customFormat="1" ht="90.75" customHeight="1" thickTop="1" thickBot="1">
      <c r="A1" s="43" t="s">
        <v>59</v>
      </c>
      <c r="B1" s="43"/>
      <c r="C1" s="44" t="s">
        <v>60</v>
      </c>
      <c r="D1" s="45" t="s">
        <v>4</v>
      </c>
      <c r="E1" s="49" t="str">
        <f ca="1">Datas!C2</f>
        <v>WP1- EMC/ MFT meeting/ any Client reporting meeting</v>
      </c>
      <c r="F1" s="49" t="str">
        <f ca="1">Datas!C3</f>
        <v>WP1- External Milestone with Supplier</v>
      </c>
      <c r="G1" s="49" t="str">
        <f ca="1">Datas!C4</f>
        <v>WP1- Supplier support</v>
      </c>
      <c r="H1" s="49" t="str">
        <f ca="1">Datas!C5</f>
        <v>WP1- Team Coordinator  / SDR / Buyer meetings</v>
      </c>
      <c r="I1" s="49" t="str">
        <f ca="1">Datas!C6</f>
        <v>WP1- Mission on-site (At supplier)</v>
      </c>
      <c r="J1" s="49" t="str">
        <f ca="1">Datas!C7</f>
        <v>WP1- Surveillance / continuous improvment: Process &amp; tools</v>
      </c>
      <c r="K1" s="49" t="str">
        <f ca="1">Datas!C8</f>
        <v>WP1- Training</v>
      </c>
      <c r="L1" s="49" t="str">
        <f ca="1">Datas!C9</f>
        <v>WP1-  Altran reporting</v>
      </c>
      <c r="M1" s="49" t="str">
        <f ca="1">Datas!C10</f>
        <v>WP1/WP2- Management</v>
      </c>
      <c r="N1" s="45"/>
      <c r="O1" s="46" t="s">
        <v>32</v>
      </c>
      <c r="P1" s="50" t="str">
        <f t="shared" ref="P1:X1" si="0">E1</f>
        <v>WP1- EMC/ MFT meeting/ any Client reporting meeting</v>
      </c>
      <c r="Q1" s="50" t="str">
        <f t="shared" si="0"/>
        <v>WP1- External Milestone with Supplier</v>
      </c>
      <c r="R1" s="50" t="str">
        <f t="shared" si="0"/>
        <v>WP1- Supplier support</v>
      </c>
      <c r="S1" s="50" t="str">
        <f t="shared" si="0"/>
        <v>WP1- Team Coordinator  / SDR / Buyer meetings</v>
      </c>
      <c r="T1" s="50" t="str">
        <f t="shared" si="0"/>
        <v>WP1- Mission on-site (At supplier)</v>
      </c>
      <c r="U1" s="50" t="str">
        <f t="shared" si="0"/>
        <v>WP1- Surveillance / continuous improvment: Process &amp; tools</v>
      </c>
      <c r="V1" s="50" t="str">
        <f t="shared" si="0"/>
        <v>WP1- Training</v>
      </c>
      <c r="W1" s="50" t="str">
        <f t="shared" si="0"/>
        <v>WP1-  Altran reporting</v>
      </c>
      <c r="X1" s="50" t="str">
        <f t="shared" si="0"/>
        <v>WP1/WP2- Management</v>
      </c>
      <c r="Y1" s="46"/>
      <c r="Z1" s="47" t="s">
        <v>31</v>
      </c>
      <c r="AA1" s="51" t="str">
        <f t="shared" ref="AA1:AI1" si="1">P1</f>
        <v>WP1- EMC/ MFT meeting/ any Client reporting meeting</v>
      </c>
      <c r="AB1" s="51" t="str">
        <f t="shared" si="1"/>
        <v>WP1- External Milestone with Supplier</v>
      </c>
      <c r="AC1" s="51" t="str">
        <f t="shared" si="1"/>
        <v>WP1- Supplier support</v>
      </c>
      <c r="AD1" s="51" t="str">
        <f t="shared" si="1"/>
        <v>WP1- Team Coordinator  / SDR / Buyer meetings</v>
      </c>
      <c r="AE1" s="51" t="str">
        <f t="shared" si="1"/>
        <v>WP1- Mission on-site (At supplier)</v>
      </c>
      <c r="AF1" s="51" t="str">
        <f t="shared" si="1"/>
        <v>WP1- Surveillance / continuous improvment: Process &amp; tools</v>
      </c>
      <c r="AG1" s="51" t="str">
        <f t="shared" si="1"/>
        <v>WP1- Training</v>
      </c>
      <c r="AH1" s="51" t="str">
        <f t="shared" si="1"/>
        <v>WP1-  Altran reporting</v>
      </c>
      <c r="AI1" s="51" t="str">
        <f t="shared" si="1"/>
        <v>WP1/WP2- Management</v>
      </c>
      <c r="AJ1" s="47"/>
      <c r="AK1" s="52" t="e">
        <f>#REF!</f>
        <v>#REF!</v>
      </c>
      <c r="AL1" s="60" t="s">
        <v>71</v>
      </c>
      <c r="AM1" s="61" t="s">
        <v>53</v>
      </c>
      <c r="AN1" s="61" t="s">
        <v>61</v>
      </c>
      <c r="AO1" s="61" t="s">
        <v>62</v>
      </c>
      <c r="AP1" s="61" t="s">
        <v>63</v>
      </c>
      <c r="AQ1" s="61" t="s">
        <v>64</v>
      </c>
      <c r="AR1" s="61" t="s">
        <v>65</v>
      </c>
      <c r="AS1" s="61" t="s">
        <v>66</v>
      </c>
      <c r="AT1" s="61" t="s">
        <v>67</v>
      </c>
      <c r="AU1" s="61" t="s">
        <v>68</v>
      </c>
      <c r="AV1" s="61" t="s">
        <v>50</v>
      </c>
      <c r="AW1" s="61" t="s">
        <v>69</v>
      </c>
      <c r="AX1" s="61" t="s">
        <v>70</v>
      </c>
      <c r="AY1" s="60"/>
      <c r="AZ1" s="62" t="s">
        <v>72</v>
      </c>
      <c r="BA1" s="63" t="s">
        <v>53</v>
      </c>
      <c r="BB1" s="63" t="s">
        <v>61</v>
      </c>
      <c r="BC1" s="63" t="s">
        <v>62</v>
      </c>
      <c r="BD1" s="63" t="s">
        <v>63</v>
      </c>
      <c r="BE1" s="63" t="s">
        <v>64</v>
      </c>
      <c r="BF1" s="63" t="s">
        <v>65</v>
      </c>
      <c r="BG1" s="63" t="s">
        <v>66</v>
      </c>
      <c r="BH1" s="63" t="s">
        <v>67</v>
      </c>
      <c r="BI1" s="63" t="s">
        <v>68</v>
      </c>
      <c r="BJ1" s="63" t="s">
        <v>50</v>
      </c>
      <c r="BK1" s="63" t="s">
        <v>69</v>
      </c>
      <c r="BL1" s="63" t="s">
        <v>70</v>
      </c>
      <c r="BM1" s="63"/>
      <c r="BN1" s="66" t="s">
        <v>73</v>
      </c>
      <c r="BO1" s="67" t="s">
        <v>74</v>
      </c>
      <c r="BP1" s="67" t="s">
        <v>75</v>
      </c>
      <c r="BQ1" s="67" t="s">
        <v>76</v>
      </c>
      <c r="BR1" s="67" t="s">
        <v>77</v>
      </c>
      <c r="BS1" s="67" t="s">
        <v>78</v>
      </c>
      <c r="BT1" s="67"/>
    </row>
    <row r="2" spans="1:72" ht="16.5" thickTop="1" thickBot="1">
      <c r="A2" s="38" t="s">
        <v>3</v>
      </c>
      <c r="B2" s="55">
        <f>RIGHT(A2,2)*1</f>
        <v>28</v>
      </c>
      <c r="C2" s="59">
        <v>46.06425655521101</v>
      </c>
      <c r="D2" s="59">
        <v>24.10910733671021</v>
      </c>
      <c r="E2" s="59">
        <v>8.3424610686540053</v>
      </c>
      <c r="F2" s="59">
        <v>7.3882463686051212</v>
      </c>
      <c r="G2" s="59">
        <v>6.8896641383856707</v>
      </c>
      <c r="H2" s="59">
        <v>4.8481594298759312</v>
      </c>
      <c r="I2" s="59">
        <v>2.5976716137931035</v>
      </c>
      <c r="J2" s="59">
        <v>2.3320625683944374</v>
      </c>
      <c r="K2" s="59">
        <v>1.6631977545420835</v>
      </c>
      <c r="L2" s="59">
        <v>1.3277471141855308</v>
      </c>
      <c r="M2" s="59">
        <v>4.9200284273959403</v>
      </c>
      <c r="N2" s="39"/>
      <c r="O2" s="59">
        <v>24.10910733671021</v>
      </c>
      <c r="P2" s="59">
        <v>1</v>
      </c>
      <c r="Q2" s="59">
        <v>7.3882463686051212</v>
      </c>
      <c r="R2" s="59">
        <v>6.8896641383856707</v>
      </c>
      <c r="S2" s="59">
        <v>4.8481594298759312</v>
      </c>
      <c r="T2" s="59">
        <v>2.5976716137931035</v>
      </c>
      <c r="U2" s="59">
        <v>2.3320625683944374</v>
      </c>
      <c r="V2" s="59">
        <v>1.6631977545420835</v>
      </c>
      <c r="W2" s="59">
        <v>1.3277471141855308</v>
      </c>
      <c r="X2" s="59">
        <v>4.9200284273959403</v>
      </c>
      <c r="Y2" s="41"/>
      <c r="Z2" s="59">
        <v>24.10910733671021</v>
      </c>
      <c r="AA2" s="59">
        <v>2</v>
      </c>
      <c r="AB2" s="59">
        <v>7.3882463686051212</v>
      </c>
      <c r="AC2" s="59">
        <v>6.8896641383856707</v>
      </c>
      <c r="AD2" s="59">
        <v>4.8481594298759312</v>
      </c>
      <c r="AE2" s="59">
        <v>2.5976716137931035</v>
      </c>
      <c r="AF2" s="59">
        <v>2.3320625683944374</v>
      </c>
      <c r="AG2" s="59">
        <v>1.6631977545420835</v>
      </c>
      <c r="AH2" s="59">
        <v>1.3277471141855308</v>
      </c>
      <c r="AI2" s="59">
        <v>4.9200284273959403</v>
      </c>
      <c r="AJ2" s="42"/>
      <c r="AK2" s="53" t="e">
        <f>#REF!+#REF!</f>
        <v>#REF!</v>
      </c>
      <c r="AL2" s="64">
        <v>0</v>
      </c>
      <c r="AM2" s="64">
        <v>0</v>
      </c>
      <c r="AN2" s="64">
        <v>0</v>
      </c>
      <c r="AO2" s="64">
        <v>0</v>
      </c>
      <c r="AP2" s="64">
        <v>0</v>
      </c>
      <c r="AQ2" s="64">
        <v>0</v>
      </c>
      <c r="AR2" s="64">
        <v>0</v>
      </c>
      <c r="AS2" s="64">
        <v>0</v>
      </c>
      <c r="AT2" s="64">
        <v>0</v>
      </c>
      <c r="AU2" s="64">
        <v>0</v>
      </c>
      <c r="AV2" s="64">
        <v>0</v>
      </c>
      <c r="AW2" s="64">
        <v>0</v>
      </c>
      <c r="AX2" s="64">
        <v>0</v>
      </c>
      <c r="AY2" s="65"/>
      <c r="AZ2" s="64">
        <v>0</v>
      </c>
      <c r="BA2" s="53">
        <v>0</v>
      </c>
      <c r="BB2" s="64">
        <v>0</v>
      </c>
      <c r="BC2" s="64">
        <v>0</v>
      </c>
      <c r="BD2" s="64">
        <v>0</v>
      </c>
      <c r="BE2" s="64">
        <v>0</v>
      </c>
      <c r="BF2" s="64">
        <v>0</v>
      </c>
      <c r="BG2" s="64">
        <v>0</v>
      </c>
      <c r="BH2" s="64">
        <v>0</v>
      </c>
      <c r="BI2" s="64">
        <v>0</v>
      </c>
      <c r="BJ2" s="64">
        <v>0</v>
      </c>
      <c r="BK2" s="64">
        <v>0</v>
      </c>
      <c r="BL2" s="64">
        <v>0</v>
      </c>
      <c r="BM2" s="63"/>
      <c r="BN2" s="64">
        <v>0</v>
      </c>
      <c r="BO2" s="53">
        <v>0</v>
      </c>
      <c r="BP2" s="64">
        <v>0</v>
      </c>
      <c r="BQ2" s="64">
        <v>0</v>
      </c>
      <c r="BR2" s="64">
        <v>0</v>
      </c>
      <c r="BS2" s="64">
        <v>0</v>
      </c>
      <c r="BT2" s="67"/>
    </row>
    <row r="3" spans="1:72" ht="16.5" thickTop="1" thickBot="1">
      <c r="A3" s="37" t="s">
        <v>5</v>
      </c>
      <c r="B3" s="55">
        <f t="shared" ref="B3:B20" si="2">RIGHT(A3,2)*1</f>
        <v>29</v>
      </c>
      <c r="C3" s="59">
        <v>62.985549596061219</v>
      </c>
      <c r="D3" s="59">
        <v>32.740763049853371</v>
      </c>
      <c r="E3" s="59">
        <v>20.555997449900673</v>
      </c>
      <c r="F3" s="59">
        <v>15.902789850290933</v>
      </c>
      <c r="G3" s="59">
        <v>8.3741474223158949</v>
      </c>
      <c r="H3" s="59">
        <v>6.4642125731679076</v>
      </c>
      <c r="I3" s="59">
        <v>5.3485151999999996</v>
      </c>
      <c r="J3" s="59">
        <v>3.2083626982090183</v>
      </c>
      <c r="K3" s="59">
        <v>1.6631977545420835</v>
      </c>
      <c r="L3" s="59">
        <v>1.4992208624506753</v>
      </c>
      <c r="M3" s="59">
        <v>7.0597057574798239</v>
      </c>
      <c r="N3" s="40"/>
      <c r="O3" s="59">
        <v>32.740763049853371</v>
      </c>
      <c r="P3" s="59">
        <v>1</v>
      </c>
      <c r="Q3" s="59">
        <v>15.902789850290933</v>
      </c>
      <c r="R3" s="59">
        <v>8.3741474223158949</v>
      </c>
      <c r="S3" s="59">
        <v>6.4642125731679076</v>
      </c>
      <c r="T3" s="59">
        <v>5.3485151999999996</v>
      </c>
      <c r="U3" s="59">
        <v>3.2083626982090183</v>
      </c>
      <c r="V3" s="59">
        <v>1.6631977545420835</v>
      </c>
      <c r="W3" s="59">
        <v>1.4992208624506753</v>
      </c>
      <c r="X3" s="59">
        <v>7.0597057574798239</v>
      </c>
      <c r="Y3" s="41"/>
      <c r="Z3" s="59">
        <v>32.740763049853371</v>
      </c>
      <c r="AA3" s="59">
        <v>2</v>
      </c>
      <c r="AB3" s="59">
        <v>15.902789850290933</v>
      </c>
      <c r="AC3" s="59">
        <v>8.3741474223158949</v>
      </c>
      <c r="AD3" s="59">
        <v>6.4642125731679076</v>
      </c>
      <c r="AE3" s="59">
        <v>5.3485151999999996</v>
      </c>
      <c r="AF3" s="59">
        <v>3.2083626982090183</v>
      </c>
      <c r="AG3" s="59">
        <v>1.6631977545420835</v>
      </c>
      <c r="AH3" s="59">
        <v>1.4992208624506753</v>
      </c>
      <c r="AI3" s="59">
        <v>7.0597057574798239</v>
      </c>
      <c r="AJ3" s="42"/>
      <c r="AK3" s="53" t="e">
        <f>#REF!+#REF!</f>
        <v>#REF!</v>
      </c>
      <c r="AL3" s="64">
        <v>0</v>
      </c>
      <c r="AM3" s="64">
        <v>0</v>
      </c>
      <c r="AN3" s="64">
        <v>0</v>
      </c>
      <c r="AO3" s="64">
        <v>0</v>
      </c>
      <c r="AP3" s="64">
        <v>0</v>
      </c>
      <c r="AQ3" s="64">
        <v>0</v>
      </c>
      <c r="AR3" s="64">
        <v>0</v>
      </c>
      <c r="AS3" s="64">
        <v>0</v>
      </c>
      <c r="AT3" s="64">
        <v>0</v>
      </c>
      <c r="AU3" s="64">
        <v>0</v>
      </c>
      <c r="AV3" s="64">
        <v>0</v>
      </c>
      <c r="AW3" s="64">
        <v>0</v>
      </c>
      <c r="AX3" s="64">
        <v>0</v>
      </c>
      <c r="AY3" s="65"/>
      <c r="AZ3" s="64">
        <v>0</v>
      </c>
      <c r="BA3" s="53">
        <v>0</v>
      </c>
      <c r="BB3" s="64">
        <v>0</v>
      </c>
      <c r="BC3" s="64">
        <v>0</v>
      </c>
      <c r="BD3" s="64">
        <v>0</v>
      </c>
      <c r="BE3" s="64">
        <v>0</v>
      </c>
      <c r="BF3" s="64">
        <v>0</v>
      </c>
      <c r="BG3" s="64">
        <v>0</v>
      </c>
      <c r="BH3" s="64">
        <v>0</v>
      </c>
      <c r="BI3" s="64">
        <v>0</v>
      </c>
      <c r="BJ3" s="64">
        <v>0</v>
      </c>
      <c r="BK3" s="64">
        <v>0</v>
      </c>
      <c r="BL3" s="64">
        <v>0</v>
      </c>
      <c r="BM3" s="63"/>
      <c r="BN3" s="64">
        <v>0</v>
      </c>
      <c r="BO3" s="53">
        <v>0</v>
      </c>
      <c r="BP3" s="64">
        <v>0</v>
      </c>
      <c r="BQ3" s="64">
        <v>0</v>
      </c>
      <c r="BR3" s="64">
        <v>0</v>
      </c>
      <c r="BS3" s="64">
        <v>0</v>
      </c>
      <c r="BT3" s="67"/>
    </row>
    <row r="4" spans="1:72" ht="16.5" thickTop="1" thickBot="1">
      <c r="A4" s="37" t="s">
        <v>7</v>
      </c>
      <c r="B4" s="55">
        <f t="shared" si="2"/>
        <v>30</v>
      </c>
      <c r="C4" s="56">
        <v>53.109125211570941</v>
      </c>
      <c r="D4" s="56">
        <v>28.276113543055185</v>
      </c>
      <c r="E4" s="56">
        <v>17.677296000000002</v>
      </c>
      <c r="F4" s="56">
        <v>16.348569364186897</v>
      </c>
      <c r="G4" s="56">
        <v>12.313743947675203</v>
      </c>
      <c r="H4" s="56">
        <v>7.8365627829994491</v>
      </c>
      <c r="I4" s="56">
        <v>6.4642125731679076</v>
      </c>
      <c r="J4" s="56">
        <v>4.0364294808801544</v>
      </c>
      <c r="K4" s="56">
        <v>2.0385047473451325</v>
      </c>
      <c r="L4" s="56">
        <v>1.6631977545420835</v>
      </c>
      <c r="M4" s="56">
        <v>5.0828559646501965</v>
      </c>
      <c r="N4" s="40"/>
      <c r="O4" s="56">
        <v>28.276113543055185</v>
      </c>
      <c r="P4" s="56">
        <v>17.677296000000002</v>
      </c>
      <c r="Q4" s="56">
        <v>16.348569364186897</v>
      </c>
      <c r="R4" s="56">
        <v>12.313743947675203</v>
      </c>
      <c r="S4" s="56">
        <v>7.8365627829994491</v>
      </c>
      <c r="T4" s="56">
        <v>6.4642125731679076</v>
      </c>
      <c r="U4" s="56">
        <v>4.0364294808801544</v>
      </c>
      <c r="V4" s="56">
        <v>2.0385047473451325</v>
      </c>
      <c r="W4" s="56">
        <v>1.6631977545420835</v>
      </c>
      <c r="X4" s="56">
        <v>5.0828559646501965</v>
      </c>
      <c r="Y4" s="41"/>
      <c r="Z4" s="56">
        <v>28.276113543055185</v>
      </c>
      <c r="AA4" s="56">
        <v>17.677296000000002</v>
      </c>
      <c r="AB4" s="56">
        <v>16.348569364186897</v>
      </c>
      <c r="AC4" s="56">
        <v>12.313743947675203</v>
      </c>
      <c r="AD4" s="56">
        <v>7.8365627829994491</v>
      </c>
      <c r="AE4" s="56">
        <v>6.4642125731679076</v>
      </c>
      <c r="AF4" s="56">
        <v>4.0364294808801544</v>
      </c>
      <c r="AG4" s="56">
        <v>2.0385047473451325</v>
      </c>
      <c r="AH4" s="56">
        <v>1.6631977545420835</v>
      </c>
      <c r="AI4" s="56">
        <v>5.0828559646501965</v>
      </c>
      <c r="AJ4" s="42"/>
      <c r="AK4" s="53" t="e">
        <f>#REF!+#REF!</f>
        <v>#REF!</v>
      </c>
      <c r="AL4" s="64">
        <v>0</v>
      </c>
      <c r="AM4" s="64">
        <v>0</v>
      </c>
      <c r="AN4" s="64">
        <v>0</v>
      </c>
      <c r="AO4" s="64">
        <v>0</v>
      </c>
      <c r="AP4" s="64">
        <v>0</v>
      </c>
      <c r="AQ4" s="64">
        <v>0</v>
      </c>
      <c r="AR4" s="64">
        <v>0</v>
      </c>
      <c r="AS4" s="64">
        <v>0</v>
      </c>
      <c r="AT4" s="64">
        <v>0</v>
      </c>
      <c r="AU4" s="64">
        <v>0</v>
      </c>
      <c r="AV4" s="64">
        <v>0</v>
      </c>
      <c r="AW4" s="64">
        <v>0</v>
      </c>
      <c r="AX4" s="64">
        <v>0</v>
      </c>
      <c r="AY4" s="65"/>
      <c r="AZ4" s="64">
        <v>0</v>
      </c>
      <c r="BA4" s="53">
        <v>0</v>
      </c>
      <c r="BB4" s="64">
        <v>0</v>
      </c>
      <c r="BC4" s="64">
        <v>0</v>
      </c>
      <c r="BD4" s="64">
        <v>0</v>
      </c>
      <c r="BE4" s="64">
        <v>0</v>
      </c>
      <c r="BF4" s="64">
        <v>0</v>
      </c>
      <c r="BG4" s="64">
        <v>0</v>
      </c>
      <c r="BH4" s="64">
        <v>0</v>
      </c>
      <c r="BI4" s="64">
        <v>0</v>
      </c>
      <c r="BJ4" s="64">
        <v>0</v>
      </c>
      <c r="BK4" s="64">
        <v>0</v>
      </c>
      <c r="BL4" s="64">
        <v>0</v>
      </c>
      <c r="BM4" s="63"/>
      <c r="BN4" s="64">
        <v>0</v>
      </c>
      <c r="BO4" s="53">
        <v>0</v>
      </c>
      <c r="BP4" s="64">
        <v>0</v>
      </c>
      <c r="BQ4" s="64">
        <v>0</v>
      </c>
      <c r="BR4" s="64">
        <v>0</v>
      </c>
      <c r="BS4" s="64">
        <v>0</v>
      </c>
      <c r="BT4" s="67"/>
    </row>
    <row r="5" spans="1:72" ht="16.5" thickTop="1" thickBot="1">
      <c r="A5" s="37" t="s">
        <v>8</v>
      </c>
      <c r="B5" s="55">
        <f t="shared" si="2"/>
        <v>31</v>
      </c>
      <c r="C5" s="57">
        <v>66.578909286964006</v>
      </c>
      <c r="D5" s="57">
        <v>35.41955275393228</v>
      </c>
      <c r="E5" s="57">
        <v>20.55317793103448</v>
      </c>
      <c r="F5" s="57">
        <v>20.473439172997136</v>
      </c>
      <c r="G5" s="57">
        <v>12.313743947675203</v>
      </c>
      <c r="H5" s="57">
        <v>8.434981165655083</v>
      </c>
      <c r="I5" s="57">
        <v>6.4642125731679076</v>
      </c>
      <c r="J5" s="57">
        <v>4.0364294808801544</v>
      </c>
      <c r="K5" s="57">
        <v>2.9139848771597134</v>
      </c>
      <c r="L5" s="57">
        <v>1.6631977545420835</v>
      </c>
      <c r="M5" s="57">
        <v>5.8454536064459823</v>
      </c>
      <c r="N5" s="40"/>
      <c r="O5" s="57">
        <v>35.41955275393228</v>
      </c>
      <c r="P5" s="57">
        <v>20.55317793103448</v>
      </c>
      <c r="Q5" s="57">
        <v>20.473439172997136</v>
      </c>
      <c r="R5" s="57">
        <v>12.313743947675203</v>
      </c>
      <c r="S5" s="57">
        <v>8.434981165655083</v>
      </c>
      <c r="T5" s="57">
        <v>6.4642125731679076</v>
      </c>
      <c r="U5" s="57">
        <v>4.0364294808801544</v>
      </c>
      <c r="V5" s="57">
        <v>2.9139848771597134</v>
      </c>
      <c r="W5" s="57">
        <v>1.6631977545420835</v>
      </c>
      <c r="X5" s="57">
        <v>5.8454536064459823</v>
      </c>
      <c r="Y5" s="41"/>
      <c r="Z5" s="57">
        <v>35.41955275393228</v>
      </c>
      <c r="AA5" s="57">
        <v>20.55317793103448</v>
      </c>
      <c r="AB5" s="57">
        <v>20.473439172997136</v>
      </c>
      <c r="AC5" s="57">
        <v>12.313743947675203</v>
      </c>
      <c r="AD5" s="57">
        <v>8.434981165655083</v>
      </c>
      <c r="AE5" s="57">
        <v>6.4642125731679076</v>
      </c>
      <c r="AF5" s="57">
        <v>4.0364294808801544</v>
      </c>
      <c r="AG5" s="57">
        <v>2.9139848771597134</v>
      </c>
      <c r="AH5" s="57">
        <v>1.6631977545420835</v>
      </c>
      <c r="AI5" s="57">
        <v>5.8454536064459823</v>
      </c>
      <c r="AJ5" s="42"/>
      <c r="AK5" s="53" t="e">
        <f>#REF!+#REF!</f>
        <v>#REF!</v>
      </c>
      <c r="AL5" s="64">
        <v>4</v>
      </c>
      <c r="AM5" s="64">
        <v>0</v>
      </c>
      <c r="AN5" s="64">
        <v>0</v>
      </c>
      <c r="AO5" s="64">
        <v>0.75</v>
      </c>
      <c r="AP5" s="64">
        <v>0</v>
      </c>
      <c r="AQ5" s="64">
        <v>1.5</v>
      </c>
      <c r="AR5" s="64">
        <v>1.75</v>
      </c>
      <c r="AS5" s="64">
        <v>0</v>
      </c>
      <c r="AT5" s="64">
        <v>0</v>
      </c>
      <c r="AU5" s="64">
        <v>0</v>
      </c>
      <c r="AV5" s="64">
        <v>0</v>
      </c>
      <c r="AW5" s="64">
        <v>0</v>
      </c>
      <c r="AX5" s="64">
        <v>0</v>
      </c>
      <c r="AY5" s="65"/>
      <c r="AZ5" s="64">
        <v>0</v>
      </c>
      <c r="BA5" s="53">
        <v>0</v>
      </c>
      <c r="BB5" s="64">
        <v>0</v>
      </c>
      <c r="BC5" s="64">
        <v>0</v>
      </c>
      <c r="BD5" s="64">
        <v>0</v>
      </c>
      <c r="BE5" s="64">
        <v>0</v>
      </c>
      <c r="BF5" s="64">
        <v>0</v>
      </c>
      <c r="BG5" s="64">
        <v>0</v>
      </c>
      <c r="BH5" s="64">
        <v>0</v>
      </c>
      <c r="BI5" s="64">
        <v>0</v>
      </c>
      <c r="BJ5" s="64">
        <v>0</v>
      </c>
      <c r="BK5" s="64">
        <v>0</v>
      </c>
      <c r="BL5" s="64">
        <v>0</v>
      </c>
      <c r="BM5" s="63"/>
      <c r="BN5" s="64">
        <v>0</v>
      </c>
      <c r="BO5" s="53">
        <v>0</v>
      </c>
      <c r="BP5" s="64">
        <v>0</v>
      </c>
      <c r="BQ5" s="64">
        <v>0</v>
      </c>
      <c r="BR5" s="64">
        <v>0</v>
      </c>
      <c r="BS5" s="64">
        <v>0</v>
      </c>
      <c r="BT5" s="67"/>
    </row>
    <row r="6" spans="1:72" ht="16.5" thickTop="1" thickBot="1">
      <c r="A6" s="37" t="s">
        <v>10</v>
      </c>
      <c r="B6" s="55">
        <f t="shared" si="2"/>
        <v>32</v>
      </c>
      <c r="C6" s="59">
        <v>62.567640548114333</v>
      </c>
      <c r="D6" s="59">
        <v>33.336049650759797</v>
      </c>
      <c r="E6" s="59">
        <v>22.99142565517241</v>
      </c>
      <c r="F6" s="59">
        <v>19.920102979132345</v>
      </c>
      <c r="G6" s="59">
        <v>8.6258849917533951</v>
      </c>
      <c r="H6" s="59">
        <v>8.2091626317834674</v>
      </c>
      <c r="I6" s="59">
        <v>6.4642125731679076</v>
      </c>
      <c r="J6" s="59">
        <v>2.3260492350611037</v>
      </c>
      <c r="K6" s="59">
        <v>2.0213284578622495</v>
      </c>
      <c r="L6" s="59">
        <v>1.6631977545420835</v>
      </c>
      <c r="M6" s="59">
        <v>4.4980816147777078</v>
      </c>
      <c r="N6" s="40"/>
      <c r="O6" s="59">
        <v>33.336049650759797</v>
      </c>
      <c r="P6" s="59">
        <v>22.99142565517241</v>
      </c>
      <c r="Q6" s="59">
        <v>19.920102979132345</v>
      </c>
      <c r="R6" s="59">
        <v>8.6258849917533951</v>
      </c>
      <c r="S6" s="59">
        <v>8.2091626317834674</v>
      </c>
      <c r="T6" s="59">
        <v>6.4642125731679076</v>
      </c>
      <c r="U6" s="59">
        <v>2.3260492350611037</v>
      </c>
      <c r="V6" s="59">
        <v>2.0213284578622495</v>
      </c>
      <c r="W6" s="59">
        <v>1.6631977545420835</v>
      </c>
      <c r="X6" s="59">
        <v>4.4980816147777078</v>
      </c>
      <c r="Y6" s="41"/>
      <c r="Z6" s="59">
        <v>33.336049650759797</v>
      </c>
      <c r="AA6" s="59">
        <v>22.99142565517241</v>
      </c>
      <c r="AB6" s="59">
        <v>19.920102979132345</v>
      </c>
      <c r="AC6" s="59">
        <v>8.6258849917533951</v>
      </c>
      <c r="AD6" s="59">
        <v>8.2091626317834674</v>
      </c>
      <c r="AE6" s="59">
        <v>6.4642125731679076</v>
      </c>
      <c r="AF6" s="59">
        <v>2.3260492350611037</v>
      </c>
      <c r="AG6" s="59">
        <v>2.0213284578622495</v>
      </c>
      <c r="AH6" s="59">
        <v>1.6631977545420835</v>
      </c>
      <c r="AI6" s="59">
        <v>4.4980816147777078</v>
      </c>
      <c r="AJ6" s="42"/>
      <c r="AK6" s="53" t="e">
        <f>#REF!+#REF!</f>
        <v>#REF!</v>
      </c>
      <c r="AL6" s="64">
        <v>0</v>
      </c>
      <c r="AM6" s="64">
        <v>0</v>
      </c>
      <c r="AN6" s="64">
        <v>0</v>
      </c>
      <c r="AO6" s="64">
        <v>0</v>
      </c>
      <c r="AP6" s="64">
        <v>0</v>
      </c>
      <c r="AQ6" s="64">
        <v>0</v>
      </c>
      <c r="AR6" s="64">
        <v>0</v>
      </c>
      <c r="AS6" s="64">
        <v>0</v>
      </c>
      <c r="AT6" s="64">
        <v>0</v>
      </c>
      <c r="AU6" s="64">
        <v>0</v>
      </c>
      <c r="AV6" s="64">
        <v>0</v>
      </c>
      <c r="AW6" s="64">
        <v>0</v>
      </c>
      <c r="AX6" s="64">
        <v>0</v>
      </c>
      <c r="AY6" s="65"/>
      <c r="AZ6" s="64">
        <v>0</v>
      </c>
      <c r="BA6" s="53">
        <v>0</v>
      </c>
      <c r="BB6" s="64">
        <v>0</v>
      </c>
      <c r="BC6" s="64">
        <v>0</v>
      </c>
      <c r="BD6" s="64">
        <v>0</v>
      </c>
      <c r="BE6" s="64">
        <v>0</v>
      </c>
      <c r="BF6" s="64">
        <v>0</v>
      </c>
      <c r="BG6" s="64">
        <v>0</v>
      </c>
      <c r="BH6" s="64">
        <v>0</v>
      </c>
      <c r="BI6" s="64">
        <v>0</v>
      </c>
      <c r="BJ6" s="64">
        <v>0</v>
      </c>
      <c r="BK6" s="64">
        <v>0</v>
      </c>
      <c r="BL6" s="64">
        <v>0</v>
      </c>
      <c r="BM6" s="63"/>
      <c r="BN6" s="64">
        <v>0</v>
      </c>
      <c r="BO6" s="53">
        <v>0</v>
      </c>
      <c r="BP6" s="64">
        <v>0</v>
      </c>
      <c r="BQ6" s="64">
        <v>0</v>
      </c>
      <c r="BR6" s="64">
        <v>0</v>
      </c>
      <c r="BS6" s="64">
        <v>0</v>
      </c>
      <c r="BT6" s="67"/>
    </row>
    <row r="7" spans="1:72" ht="16.5" thickTop="1" thickBot="1">
      <c r="A7" s="37" t="s">
        <v>11</v>
      </c>
      <c r="B7" s="55">
        <f t="shared" si="2"/>
        <v>33</v>
      </c>
      <c r="C7" s="56">
        <v>59.066237465774506</v>
      </c>
      <c r="D7" s="56">
        <v>31.252546547587311</v>
      </c>
      <c r="E7" s="56">
        <v>17.254028590511094</v>
      </c>
      <c r="F7" s="56">
        <v>16.692619034482764</v>
      </c>
      <c r="G7" s="56">
        <v>8.9483849084164095</v>
      </c>
      <c r="H7" s="56">
        <v>8.2091626317834674</v>
      </c>
      <c r="I7" s="56">
        <v>6.4642125731679076</v>
      </c>
      <c r="J7" s="56">
        <v>2.5603743669258936</v>
      </c>
      <c r="K7" s="56">
        <v>2.3260492350611037</v>
      </c>
      <c r="L7" s="56">
        <v>1.6631977545420835</v>
      </c>
      <c r="M7" s="56">
        <v>4.2956411156117396</v>
      </c>
      <c r="N7" s="40"/>
      <c r="O7" s="56">
        <v>31.252546547587311</v>
      </c>
      <c r="P7" s="56">
        <v>17.254028590511094</v>
      </c>
      <c r="Q7" s="56">
        <v>16.692619034482764</v>
      </c>
      <c r="R7" s="56">
        <v>8.9483849084164095</v>
      </c>
      <c r="S7" s="56">
        <v>8.2091626317834674</v>
      </c>
      <c r="T7" s="56">
        <v>6.4642125731679076</v>
      </c>
      <c r="U7" s="56">
        <v>2.5603743669258936</v>
      </c>
      <c r="V7" s="56">
        <v>2.3260492350611037</v>
      </c>
      <c r="W7" s="56">
        <v>1.6631977545420835</v>
      </c>
      <c r="X7" s="56">
        <v>4.2956411156117396</v>
      </c>
      <c r="Y7" s="41"/>
      <c r="Z7" s="56">
        <v>31.252546547587311</v>
      </c>
      <c r="AA7" s="56">
        <v>17.254028590511094</v>
      </c>
      <c r="AB7" s="56">
        <v>16.692619034482764</v>
      </c>
      <c r="AC7" s="56">
        <v>8.9483849084164095</v>
      </c>
      <c r="AD7" s="56">
        <v>8.2091626317834674</v>
      </c>
      <c r="AE7" s="56">
        <v>6.4642125731679076</v>
      </c>
      <c r="AF7" s="56">
        <v>2.5603743669258936</v>
      </c>
      <c r="AG7" s="56">
        <v>2.3260492350611037</v>
      </c>
      <c r="AH7" s="56">
        <v>1.6631977545420835</v>
      </c>
      <c r="AI7" s="56">
        <v>4.2956411156117396</v>
      </c>
      <c r="AJ7" s="42"/>
      <c r="AK7" s="53" t="e">
        <f>#REF!+#REF!</f>
        <v>#REF!</v>
      </c>
      <c r="AL7" s="64">
        <v>0</v>
      </c>
      <c r="AM7" s="64">
        <v>0</v>
      </c>
      <c r="AN7" s="64">
        <v>0</v>
      </c>
      <c r="AO7" s="64">
        <v>0</v>
      </c>
      <c r="AP7" s="64">
        <v>0</v>
      </c>
      <c r="AQ7" s="64">
        <v>0</v>
      </c>
      <c r="AR7" s="64">
        <v>0</v>
      </c>
      <c r="AS7" s="64">
        <v>0</v>
      </c>
      <c r="AT7" s="64">
        <v>0</v>
      </c>
      <c r="AU7" s="64">
        <v>0</v>
      </c>
      <c r="AV7" s="64">
        <v>0</v>
      </c>
      <c r="AW7" s="64">
        <v>0</v>
      </c>
      <c r="AX7" s="64">
        <v>0</v>
      </c>
      <c r="AY7" s="65"/>
      <c r="AZ7" s="64">
        <v>0</v>
      </c>
      <c r="BA7" s="53">
        <v>0</v>
      </c>
      <c r="BB7" s="64">
        <v>0</v>
      </c>
      <c r="BC7" s="64">
        <v>0</v>
      </c>
      <c r="BD7" s="64">
        <v>0</v>
      </c>
      <c r="BE7" s="64">
        <v>0</v>
      </c>
      <c r="BF7" s="64">
        <v>0</v>
      </c>
      <c r="BG7" s="64">
        <v>0</v>
      </c>
      <c r="BH7" s="64">
        <v>0</v>
      </c>
      <c r="BI7" s="64">
        <v>0</v>
      </c>
      <c r="BJ7" s="64">
        <v>0</v>
      </c>
      <c r="BK7" s="64">
        <v>0</v>
      </c>
      <c r="BL7" s="64">
        <v>0</v>
      </c>
      <c r="BM7" s="63"/>
      <c r="BN7" s="64">
        <v>0</v>
      </c>
      <c r="BO7" s="53">
        <v>0</v>
      </c>
      <c r="BP7" s="64">
        <v>0</v>
      </c>
      <c r="BQ7" s="64">
        <v>0</v>
      </c>
      <c r="BR7" s="64">
        <v>0</v>
      </c>
      <c r="BS7" s="64">
        <v>0</v>
      </c>
      <c r="BT7" s="67"/>
    </row>
    <row r="8" spans="1:72" ht="16.5" thickTop="1" thickBot="1">
      <c r="A8" s="37" t="s">
        <v>12</v>
      </c>
      <c r="B8" s="55">
        <f t="shared" si="2"/>
        <v>34</v>
      </c>
      <c r="C8" s="56">
        <v>43.784191138172957</v>
      </c>
      <c r="D8" s="56">
        <v>31.378372634482758</v>
      </c>
      <c r="E8" s="56">
        <v>24.627487895350402</v>
      </c>
      <c r="F8" s="56">
        <v>23.216177435350577</v>
      </c>
      <c r="G8" s="56">
        <v>14.709229192773178</v>
      </c>
      <c r="H8" s="56">
        <v>8.2341487356704413</v>
      </c>
      <c r="I8" s="56">
        <v>4.8481594298759312</v>
      </c>
      <c r="J8" s="56">
        <v>2.2987046823574544</v>
      </c>
      <c r="K8" s="56">
        <v>1.7449469262958279</v>
      </c>
      <c r="L8" s="56">
        <v>1.6631977545420835</v>
      </c>
      <c r="M8" s="56">
        <v>2.9742397452404257</v>
      </c>
      <c r="N8" s="40"/>
      <c r="O8" s="56">
        <v>31.378372634482758</v>
      </c>
      <c r="P8" s="56">
        <v>24.627487895350402</v>
      </c>
      <c r="Q8" s="56">
        <v>23.216177435350577</v>
      </c>
      <c r="R8" s="56">
        <v>14.709229192773178</v>
      </c>
      <c r="S8" s="56">
        <v>8.2341487356704413</v>
      </c>
      <c r="T8" s="56">
        <v>4.8481594298759312</v>
      </c>
      <c r="U8" s="56">
        <v>2.2987046823574544</v>
      </c>
      <c r="V8" s="56">
        <v>1.7449469262958279</v>
      </c>
      <c r="W8" s="56">
        <v>1.6631977545420835</v>
      </c>
      <c r="X8" s="56">
        <v>2.9742397452404257</v>
      </c>
      <c r="Y8" s="41"/>
      <c r="Z8" s="56">
        <v>31.378372634482758</v>
      </c>
      <c r="AA8" s="56">
        <v>24.627487895350402</v>
      </c>
      <c r="AB8" s="56">
        <v>23.216177435350577</v>
      </c>
      <c r="AC8" s="56">
        <v>14.709229192773178</v>
      </c>
      <c r="AD8" s="56">
        <v>8.2341487356704413</v>
      </c>
      <c r="AE8" s="56">
        <v>4.8481594298759312</v>
      </c>
      <c r="AF8" s="56">
        <v>2.2987046823574544</v>
      </c>
      <c r="AG8" s="56">
        <v>1.7449469262958279</v>
      </c>
      <c r="AH8" s="56">
        <v>1.6631977545420835</v>
      </c>
      <c r="AI8" s="56">
        <v>2.9742397452404257</v>
      </c>
      <c r="AJ8" s="42"/>
      <c r="AK8" s="53" t="e">
        <f>#REF!+#REF!</f>
        <v>#REF!</v>
      </c>
      <c r="AL8" s="64">
        <v>5</v>
      </c>
      <c r="AM8" s="64">
        <v>0</v>
      </c>
      <c r="AN8" s="64">
        <v>0</v>
      </c>
      <c r="AO8" s="64">
        <v>1.75</v>
      </c>
      <c r="AP8" s="64">
        <v>0.25</v>
      </c>
      <c r="AQ8" s="64">
        <v>2</v>
      </c>
      <c r="AR8" s="64">
        <v>0.25</v>
      </c>
      <c r="AS8" s="64">
        <v>0.5</v>
      </c>
      <c r="AT8" s="64">
        <v>0.25</v>
      </c>
      <c r="AU8" s="64">
        <v>0</v>
      </c>
      <c r="AV8" s="64">
        <v>0</v>
      </c>
      <c r="AW8" s="64">
        <v>0</v>
      </c>
      <c r="AX8" s="64">
        <v>0</v>
      </c>
      <c r="AY8" s="65"/>
      <c r="AZ8" s="64">
        <v>0</v>
      </c>
      <c r="BA8" s="53">
        <v>0</v>
      </c>
      <c r="BB8" s="64">
        <v>0</v>
      </c>
      <c r="BC8" s="64">
        <v>0</v>
      </c>
      <c r="BD8" s="64">
        <v>0</v>
      </c>
      <c r="BE8" s="64">
        <v>0</v>
      </c>
      <c r="BF8" s="64">
        <v>0</v>
      </c>
      <c r="BG8" s="64">
        <v>0</v>
      </c>
      <c r="BH8" s="64">
        <v>0</v>
      </c>
      <c r="BI8" s="64">
        <v>0</v>
      </c>
      <c r="BJ8" s="64">
        <v>0</v>
      </c>
      <c r="BK8" s="64">
        <v>0</v>
      </c>
      <c r="BL8" s="64">
        <v>0</v>
      </c>
      <c r="BM8" s="63"/>
      <c r="BN8" s="64">
        <v>0</v>
      </c>
      <c r="BO8" s="53">
        <v>0</v>
      </c>
      <c r="BP8" s="64">
        <v>0</v>
      </c>
      <c r="BQ8" s="64">
        <v>0</v>
      </c>
      <c r="BR8" s="64">
        <v>0</v>
      </c>
      <c r="BS8" s="64">
        <v>0</v>
      </c>
      <c r="BT8" s="67"/>
    </row>
    <row r="9" spans="1:72" ht="16.5" thickTop="1" thickBot="1">
      <c r="A9" s="37" t="s">
        <v>13</v>
      </c>
      <c r="B9" s="55">
        <f t="shared" si="2"/>
        <v>35</v>
      </c>
      <c r="C9" s="56">
        <v>43.820606650578426</v>
      </c>
      <c r="D9" s="56">
        <v>27.189588082758615</v>
      </c>
      <c r="E9" s="56">
        <v>23.216177435350577</v>
      </c>
      <c r="F9" s="56">
        <v>14.789167363295224</v>
      </c>
      <c r="G9" s="56">
        <v>10.360428813732558</v>
      </c>
      <c r="H9" s="56">
        <v>8.5929394341736405</v>
      </c>
      <c r="I9" s="56">
        <v>8.2091626317834674</v>
      </c>
      <c r="J9" s="56">
        <v>4.8481594298759312</v>
      </c>
      <c r="K9" s="56">
        <v>2.3919718831072365</v>
      </c>
      <c r="L9" s="56">
        <v>2.0385047473451325</v>
      </c>
      <c r="M9" s="56">
        <v>4.8241375477931578</v>
      </c>
      <c r="N9" s="40"/>
      <c r="O9" s="56">
        <v>27.189588082758615</v>
      </c>
      <c r="P9" s="56">
        <v>23.216177435350577</v>
      </c>
      <c r="Q9" s="56">
        <v>14.789167363295224</v>
      </c>
      <c r="R9" s="56">
        <v>10.360428813732558</v>
      </c>
      <c r="S9" s="56">
        <v>8.5929394341736405</v>
      </c>
      <c r="T9" s="56">
        <v>8.2091626317834674</v>
      </c>
      <c r="U9" s="56">
        <v>4.8481594298759312</v>
      </c>
      <c r="V9" s="56">
        <v>2.3919718831072365</v>
      </c>
      <c r="W9" s="56">
        <v>2.0385047473451325</v>
      </c>
      <c r="X9" s="56">
        <v>4.8241375477931578</v>
      </c>
      <c r="Y9" s="41"/>
      <c r="Z9" s="56">
        <v>27.189588082758615</v>
      </c>
      <c r="AA9" s="56">
        <v>23.216177435350577</v>
      </c>
      <c r="AB9" s="56">
        <v>14.789167363295224</v>
      </c>
      <c r="AC9" s="56">
        <v>10.360428813732558</v>
      </c>
      <c r="AD9" s="56">
        <v>8.5929394341736405</v>
      </c>
      <c r="AE9" s="56">
        <v>8.2091626317834674</v>
      </c>
      <c r="AF9" s="56">
        <v>4.8481594298759312</v>
      </c>
      <c r="AG9" s="56">
        <v>2.3919718831072365</v>
      </c>
      <c r="AH9" s="56">
        <v>2.0385047473451325</v>
      </c>
      <c r="AI9" s="56">
        <v>4.8241375477931578</v>
      </c>
      <c r="AJ9" s="42"/>
      <c r="AK9" s="53" t="e">
        <f>#REF!+#REF!</f>
        <v>#REF!</v>
      </c>
      <c r="AL9" s="64">
        <v>10</v>
      </c>
      <c r="AM9" s="64">
        <v>0</v>
      </c>
      <c r="AN9" s="64">
        <v>0</v>
      </c>
      <c r="AO9" s="64">
        <v>2.875</v>
      </c>
      <c r="AP9" s="64">
        <v>1.5</v>
      </c>
      <c r="AQ9" s="64">
        <v>1.25</v>
      </c>
      <c r="AR9" s="64">
        <v>3.125</v>
      </c>
      <c r="AS9" s="64">
        <v>0</v>
      </c>
      <c r="AT9" s="64">
        <v>0.25</v>
      </c>
      <c r="AU9" s="64">
        <v>0.5</v>
      </c>
      <c r="AV9" s="64">
        <v>0.5</v>
      </c>
      <c r="AW9" s="64">
        <v>0</v>
      </c>
      <c r="AX9" s="64">
        <v>0</v>
      </c>
      <c r="AY9" s="65"/>
      <c r="AZ9" s="64">
        <v>3.375</v>
      </c>
      <c r="BA9" s="53">
        <v>0</v>
      </c>
      <c r="BB9" s="64">
        <v>1.25</v>
      </c>
      <c r="BC9" s="64">
        <v>0.25</v>
      </c>
      <c r="BD9" s="64">
        <v>0</v>
      </c>
      <c r="BE9" s="64">
        <v>0.25</v>
      </c>
      <c r="BF9" s="64">
        <v>0</v>
      </c>
      <c r="BG9" s="64">
        <v>0</v>
      </c>
      <c r="BH9" s="64">
        <v>1</v>
      </c>
      <c r="BI9" s="64">
        <v>0.25</v>
      </c>
      <c r="BJ9" s="64">
        <v>0.375</v>
      </c>
      <c r="BK9" s="64">
        <v>0</v>
      </c>
      <c r="BL9" s="64">
        <v>0</v>
      </c>
      <c r="BM9" s="63"/>
      <c r="BN9" s="64">
        <v>3.375</v>
      </c>
      <c r="BO9" s="53">
        <v>0</v>
      </c>
      <c r="BP9" s="64">
        <v>1.25</v>
      </c>
      <c r="BQ9" s="64">
        <v>0.25</v>
      </c>
      <c r="BR9" s="64">
        <v>0</v>
      </c>
      <c r="BS9" s="64">
        <v>0.25</v>
      </c>
      <c r="BT9" s="67"/>
    </row>
    <row r="10" spans="1:72" ht="16.5" thickTop="1" thickBot="1">
      <c r="A10" s="37" t="s">
        <v>14</v>
      </c>
      <c r="B10" s="55">
        <f t="shared" si="2"/>
        <v>36</v>
      </c>
      <c r="C10" s="56">
        <v>42.982621784385351</v>
      </c>
      <c r="D10" s="56">
        <v>30.637520441379305</v>
      </c>
      <c r="E10" s="56">
        <v>23.216177435350577</v>
      </c>
      <c r="F10" s="56">
        <v>13.39325627253244</v>
      </c>
      <c r="G10" s="56">
        <v>8.2260591159538095</v>
      </c>
      <c r="H10" s="56">
        <v>8.2091626317834674</v>
      </c>
      <c r="I10" s="56">
        <v>4.8481594298759312</v>
      </c>
      <c r="J10" s="56">
        <v>2.4153857260749785</v>
      </c>
      <c r="K10" s="56">
        <v>2.0324914140117993</v>
      </c>
      <c r="L10" s="56">
        <v>1.6631977545420835</v>
      </c>
      <c r="M10" s="56">
        <v>3.7318580025902484</v>
      </c>
      <c r="N10" s="40"/>
      <c r="O10" s="56">
        <v>30.637520441379305</v>
      </c>
      <c r="P10" s="56">
        <v>23.216177435350577</v>
      </c>
      <c r="Q10" s="56">
        <v>13.39325627253244</v>
      </c>
      <c r="R10" s="56">
        <v>8.2260591159538095</v>
      </c>
      <c r="S10" s="56">
        <v>8.2091626317834674</v>
      </c>
      <c r="T10" s="56">
        <v>4.8481594298759312</v>
      </c>
      <c r="U10" s="56">
        <v>2.4153857260749785</v>
      </c>
      <c r="V10" s="56">
        <v>2.0324914140117993</v>
      </c>
      <c r="W10" s="56">
        <v>1.6631977545420835</v>
      </c>
      <c r="X10" s="56">
        <v>3.7318580025902484</v>
      </c>
      <c r="Y10" s="41"/>
      <c r="Z10" s="56">
        <v>30.637520441379305</v>
      </c>
      <c r="AA10" s="56">
        <v>23.216177435350577</v>
      </c>
      <c r="AB10" s="56">
        <v>13.39325627253244</v>
      </c>
      <c r="AC10" s="56">
        <v>8.2260591159538095</v>
      </c>
      <c r="AD10" s="56">
        <v>8.2091626317834674</v>
      </c>
      <c r="AE10" s="56">
        <v>4.8481594298759312</v>
      </c>
      <c r="AF10" s="56">
        <v>2.4153857260749785</v>
      </c>
      <c r="AG10" s="56">
        <v>2.0324914140117993</v>
      </c>
      <c r="AH10" s="56">
        <v>1.6631977545420835</v>
      </c>
      <c r="AI10" s="56">
        <v>3.7318580025902484</v>
      </c>
      <c r="AJ10" s="42"/>
      <c r="AK10" s="53" t="e">
        <f>#REF!+#REF!</f>
        <v>#REF!</v>
      </c>
      <c r="AL10" s="64">
        <v>6.25</v>
      </c>
      <c r="AM10" s="64">
        <v>0</v>
      </c>
      <c r="AN10" s="64">
        <v>0</v>
      </c>
      <c r="AO10" s="64">
        <v>2.25</v>
      </c>
      <c r="AP10" s="64">
        <v>1.25</v>
      </c>
      <c r="AQ10" s="64">
        <v>1</v>
      </c>
      <c r="AR10" s="64">
        <v>0.5</v>
      </c>
      <c r="AS10" s="64">
        <v>0</v>
      </c>
      <c r="AT10" s="64">
        <v>0.25</v>
      </c>
      <c r="AU10" s="64">
        <v>0</v>
      </c>
      <c r="AV10" s="64">
        <v>0</v>
      </c>
      <c r="AW10" s="64">
        <v>0</v>
      </c>
      <c r="AX10" s="64">
        <v>0</v>
      </c>
      <c r="AY10" s="65"/>
      <c r="AZ10" s="64">
        <v>3.25</v>
      </c>
      <c r="BA10" s="53">
        <v>0.5</v>
      </c>
      <c r="BB10" s="64">
        <v>0</v>
      </c>
      <c r="BC10" s="64">
        <v>0.75</v>
      </c>
      <c r="BD10" s="64">
        <v>0</v>
      </c>
      <c r="BE10" s="64">
        <v>0</v>
      </c>
      <c r="BF10" s="64">
        <v>0</v>
      </c>
      <c r="BG10" s="64">
        <v>0</v>
      </c>
      <c r="BH10" s="64">
        <v>1.25</v>
      </c>
      <c r="BI10" s="64">
        <v>0</v>
      </c>
      <c r="BJ10" s="64">
        <v>0</v>
      </c>
      <c r="BK10" s="64">
        <v>0</v>
      </c>
      <c r="BL10" s="64">
        <v>0.5</v>
      </c>
      <c r="BM10" s="63"/>
      <c r="BN10" s="64">
        <v>3.25</v>
      </c>
      <c r="BO10" s="53">
        <v>0.5</v>
      </c>
      <c r="BP10" s="64">
        <v>0</v>
      </c>
      <c r="BQ10" s="64">
        <v>0.75</v>
      </c>
      <c r="BR10" s="64">
        <v>0</v>
      </c>
      <c r="BS10" s="64">
        <v>0</v>
      </c>
      <c r="BT10" s="67"/>
    </row>
    <row r="11" spans="1:72" ht="16.5" thickTop="1" thickBot="1">
      <c r="A11" s="37" t="s">
        <v>15</v>
      </c>
      <c r="B11" s="55">
        <f t="shared" si="2"/>
        <v>37</v>
      </c>
      <c r="C11" s="56">
        <v>45.295825224840783</v>
      </c>
      <c r="D11" s="56">
        <v>26.292437958620688</v>
      </c>
      <c r="E11" s="56">
        <v>25.894967139429486</v>
      </c>
      <c r="F11" s="56">
        <v>13.205889635767861</v>
      </c>
      <c r="G11" s="56">
        <v>8.2091626317834674</v>
      </c>
      <c r="H11" s="56">
        <v>7.8258616220602466</v>
      </c>
      <c r="I11" s="56">
        <v>4.8481594298759312</v>
      </c>
      <c r="J11" s="56">
        <v>2.619607056110409</v>
      </c>
      <c r="K11" s="56">
        <v>2.2748566602859635</v>
      </c>
      <c r="L11" s="56">
        <v>1.6631977545420835</v>
      </c>
      <c r="M11" s="56">
        <v>2.6474552522297889</v>
      </c>
      <c r="N11" s="40"/>
      <c r="O11" s="56">
        <v>26.292437958620688</v>
      </c>
      <c r="P11" s="56">
        <v>25.894967139429486</v>
      </c>
      <c r="Q11" s="56">
        <v>13.205889635767861</v>
      </c>
      <c r="R11" s="56">
        <v>8.2091626317834674</v>
      </c>
      <c r="S11" s="56">
        <v>7.8258616220602466</v>
      </c>
      <c r="T11" s="56">
        <v>4.8481594298759312</v>
      </c>
      <c r="U11" s="56">
        <v>2.619607056110409</v>
      </c>
      <c r="V11" s="56">
        <v>2.2748566602859635</v>
      </c>
      <c r="W11" s="56">
        <v>1.6631977545420835</v>
      </c>
      <c r="X11" s="56">
        <v>2.6474552522297889</v>
      </c>
      <c r="Y11" s="41"/>
      <c r="Z11" s="56">
        <v>26.292437958620688</v>
      </c>
      <c r="AA11" s="56">
        <v>25.894967139429486</v>
      </c>
      <c r="AB11" s="56">
        <v>13.205889635767861</v>
      </c>
      <c r="AC11" s="56">
        <v>8.2091626317834674</v>
      </c>
      <c r="AD11" s="56">
        <v>7.8258616220602466</v>
      </c>
      <c r="AE11" s="56">
        <v>4.8481594298759312</v>
      </c>
      <c r="AF11" s="56">
        <v>2.619607056110409</v>
      </c>
      <c r="AG11" s="56">
        <v>2.2748566602859635</v>
      </c>
      <c r="AH11" s="56">
        <v>1.6631977545420835</v>
      </c>
      <c r="AI11" s="56">
        <v>2.6474552522297889</v>
      </c>
      <c r="AJ11" s="42"/>
      <c r="AK11" s="53" t="e">
        <f>#REF!+#REF!</f>
        <v>#REF!</v>
      </c>
      <c r="AL11" s="64">
        <v>5</v>
      </c>
      <c r="AM11" s="64">
        <v>0</v>
      </c>
      <c r="AN11" s="64">
        <v>0</v>
      </c>
      <c r="AO11" s="64">
        <v>1.75</v>
      </c>
      <c r="AP11" s="64">
        <v>0.75</v>
      </c>
      <c r="AQ11" s="64">
        <v>1.5</v>
      </c>
      <c r="AR11" s="64">
        <v>0.5</v>
      </c>
      <c r="AS11" s="64">
        <v>0</v>
      </c>
      <c r="AT11" s="64">
        <v>0.25</v>
      </c>
      <c r="AU11" s="64">
        <v>0</v>
      </c>
      <c r="AV11" s="64">
        <v>0.25</v>
      </c>
      <c r="AW11" s="64">
        <v>0</v>
      </c>
      <c r="AX11" s="64">
        <v>0</v>
      </c>
      <c r="AY11" s="65"/>
      <c r="AZ11" s="64">
        <v>3.25</v>
      </c>
      <c r="BA11" s="53">
        <v>0.5</v>
      </c>
      <c r="BB11" s="64">
        <v>0.75</v>
      </c>
      <c r="BC11" s="64">
        <v>1.75</v>
      </c>
      <c r="BD11" s="64">
        <v>0</v>
      </c>
      <c r="BE11" s="64">
        <v>0</v>
      </c>
      <c r="BF11" s="64">
        <v>0</v>
      </c>
      <c r="BG11" s="64">
        <v>0</v>
      </c>
      <c r="BH11" s="64">
        <v>0.25</v>
      </c>
      <c r="BI11" s="64">
        <v>0</v>
      </c>
      <c r="BJ11" s="64">
        <v>0</v>
      </c>
      <c r="BK11" s="64">
        <v>0</v>
      </c>
      <c r="BL11" s="64">
        <v>0.5</v>
      </c>
      <c r="BM11" s="63"/>
      <c r="BN11" s="64">
        <v>3.25</v>
      </c>
      <c r="BO11" s="53">
        <v>0.5</v>
      </c>
      <c r="BP11" s="64">
        <v>0.75</v>
      </c>
      <c r="BQ11" s="64">
        <v>1.75</v>
      </c>
      <c r="BR11" s="64">
        <v>0</v>
      </c>
      <c r="BS11" s="64">
        <v>0</v>
      </c>
      <c r="BT11" s="67"/>
    </row>
    <row r="12" spans="1:72" ht="16.5" thickTop="1" thickBot="1">
      <c r="A12" s="37" t="s">
        <v>16</v>
      </c>
      <c r="B12" s="55">
        <f t="shared" si="2"/>
        <v>38</v>
      </c>
      <c r="C12" s="59">
        <v>46.06425655521101</v>
      </c>
      <c r="D12" s="59">
        <v>24.10910733671021</v>
      </c>
      <c r="E12" s="59">
        <v>8.3424610686540053</v>
      </c>
      <c r="F12" s="59">
        <v>7.3882463686051212</v>
      </c>
      <c r="G12" s="59">
        <v>6.8896641383856707</v>
      </c>
      <c r="H12" s="59">
        <v>4.8481594298759312</v>
      </c>
      <c r="I12" s="59">
        <v>2.5976716137931035</v>
      </c>
      <c r="J12" s="59">
        <v>2.3320625683944374</v>
      </c>
      <c r="K12" s="59">
        <v>1.6631977545420835</v>
      </c>
      <c r="L12" s="59">
        <v>1.3277471141855308</v>
      </c>
      <c r="M12" s="59">
        <v>4.9200284273959403</v>
      </c>
      <c r="N12" s="40"/>
      <c r="O12" s="59">
        <v>24.10910733671021</v>
      </c>
      <c r="P12" s="59">
        <v>8.3424610686540053</v>
      </c>
      <c r="Q12" s="59">
        <v>7.3882463686051212</v>
      </c>
      <c r="R12" s="59">
        <v>6.8896641383856707</v>
      </c>
      <c r="S12" s="59">
        <v>4.8481594298759312</v>
      </c>
      <c r="T12" s="59">
        <v>2.5976716137931035</v>
      </c>
      <c r="U12" s="59">
        <v>2.3320625683944374</v>
      </c>
      <c r="V12" s="59">
        <v>1.6631977545420835</v>
      </c>
      <c r="W12" s="59">
        <v>1.3277471141855308</v>
      </c>
      <c r="X12" s="59">
        <v>4.9200284273959403</v>
      </c>
      <c r="Y12" s="41"/>
      <c r="Z12" s="59">
        <v>24.10910733671021</v>
      </c>
      <c r="AA12" s="59">
        <v>8.3424610686540053</v>
      </c>
      <c r="AB12" s="59">
        <v>7.3882463686051212</v>
      </c>
      <c r="AC12" s="59">
        <v>6.8896641383856707</v>
      </c>
      <c r="AD12" s="59">
        <v>4.8481594298759312</v>
      </c>
      <c r="AE12" s="59">
        <v>2.5976716137931035</v>
      </c>
      <c r="AF12" s="59">
        <v>2.3320625683944374</v>
      </c>
      <c r="AG12" s="59">
        <v>1.6631977545420835</v>
      </c>
      <c r="AH12" s="59">
        <v>1.3277471141855308</v>
      </c>
      <c r="AI12" s="59">
        <v>4.9200284273959403</v>
      </c>
      <c r="AJ12" s="42"/>
      <c r="AK12" s="53" t="e">
        <f>#REF!+#REF!</f>
        <v>#REF!</v>
      </c>
      <c r="AL12" s="64">
        <v>5</v>
      </c>
      <c r="AM12" s="64">
        <v>0.5</v>
      </c>
      <c r="AN12" s="64">
        <v>0</v>
      </c>
      <c r="AO12" s="64">
        <v>2.25</v>
      </c>
      <c r="AP12" s="64">
        <v>0.75</v>
      </c>
      <c r="AQ12" s="64">
        <v>0.25</v>
      </c>
      <c r="AR12" s="64">
        <v>0.25</v>
      </c>
      <c r="AS12" s="64">
        <v>0.25</v>
      </c>
      <c r="AT12" s="64">
        <v>0.25</v>
      </c>
      <c r="AU12" s="64">
        <v>0.25</v>
      </c>
      <c r="AV12" s="64">
        <v>0.25</v>
      </c>
      <c r="AW12" s="64">
        <v>0</v>
      </c>
      <c r="AX12" s="64">
        <v>0.5</v>
      </c>
      <c r="AY12" s="65"/>
      <c r="AZ12" s="64">
        <v>4.25</v>
      </c>
      <c r="BA12" s="53">
        <v>1.5</v>
      </c>
      <c r="BB12" s="64">
        <v>0</v>
      </c>
      <c r="BC12" s="64">
        <v>1.5</v>
      </c>
      <c r="BD12" s="64">
        <v>0.25</v>
      </c>
      <c r="BE12" s="64">
        <v>0.25</v>
      </c>
      <c r="BF12" s="64">
        <v>0</v>
      </c>
      <c r="BG12" s="64">
        <v>0</v>
      </c>
      <c r="BH12" s="64">
        <v>0.5</v>
      </c>
      <c r="BI12" s="64">
        <v>0</v>
      </c>
      <c r="BJ12" s="64">
        <v>0.25</v>
      </c>
      <c r="BK12" s="64">
        <v>0</v>
      </c>
      <c r="BL12" s="64">
        <v>1.5</v>
      </c>
      <c r="BM12" s="63"/>
      <c r="BN12" s="64">
        <v>4.25</v>
      </c>
      <c r="BO12" s="53">
        <v>1.5</v>
      </c>
      <c r="BP12" s="64">
        <v>0</v>
      </c>
      <c r="BQ12" s="64">
        <v>1.5</v>
      </c>
      <c r="BR12" s="64">
        <v>0.25</v>
      </c>
      <c r="BS12" s="64">
        <v>0.25</v>
      </c>
      <c r="BT12" s="67"/>
    </row>
    <row r="13" spans="1:72" ht="16.5" thickTop="1" thickBot="1">
      <c r="A13" s="37" t="s">
        <v>17</v>
      </c>
      <c r="B13" s="55">
        <f t="shared" si="2"/>
        <v>39</v>
      </c>
      <c r="C13" s="59">
        <v>62.985549596061219</v>
      </c>
      <c r="D13" s="59">
        <v>32.740763049853371</v>
      </c>
      <c r="E13" s="59">
        <v>20.555997449900673</v>
      </c>
      <c r="F13" s="59">
        <v>15.902789850290933</v>
      </c>
      <c r="G13" s="59">
        <v>8.3741474223158949</v>
      </c>
      <c r="H13" s="59">
        <v>6.4642125731679076</v>
      </c>
      <c r="I13" s="59">
        <v>5.3485151999999996</v>
      </c>
      <c r="J13" s="59">
        <v>3.2083626982090183</v>
      </c>
      <c r="K13" s="59">
        <v>1.6631977545420835</v>
      </c>
      <c r="L13" s="59">
        <v>1.4992208624506753</v>
      </c>
      <c r="M13" s="59">
        <v>7.0597057574798239</v>
      </c>
      <c r="N13" s="40"/>
      <c r="O13" s="59">
        <v>32.740763049853371</v>
      </c>
      <c r="P13" s="59">
        <v>20.555997449900673</v>
      </c>
      <c r="Q13" s="59">
        <v>15.902789850290933</v>
      </c>
      <c r="R13" s="59">
        <v>8.3741474223158949</v>
      </c>
      <c r="S13" s="59">
        <v>6.4642125731679076</v>
      </c>
      <c r="T13" s="59">
        <v>5.3485151999999996</v>
      </c>
      <c r="U13" s="59">
        <v>3.2083626982090183</v>
      </c>
      <c r="V13" s="59">
        <v>1.6631977545420835</v>
      </c>
      <c r="W13" s="59">
        <v>1.4992208624506753</v>
      </c>
      <c r="X13" s="59">
        <v>7.0597057574798239</v>
      </c>
      <c r="Y13" s="41"/>
      <c r="Z13" s="59">
        <v>32.740763049853371</v>
      </c>
      <c r="AA13" s="59">
        <v>20.555997449900673</v>
      </c>
      <c r="AB13" s="59">
        <v>15.902789850290933</v>
      </c>
      <c r="AC13" s="59">
        <v>8.3741474223158949</v>
      </c>
      <c r="AD13" s="59">
        <v>6.4642125731679076</v>
      </c>
      <c r="AE13" s="59">
        <v>5.3485151999999996</v>
      </c>
      <c r="AF13" s="59">
        <v>3.2083626982090183</v>
      </c>
      <c r="AG13" s="59">
        <v>1.6631977545420835</v>
      </c>
      <c r="AH13" s="59">
        <v>1.4992208624506753</v>
      </c>
      <c r="AI13" s="59">
        <v>7.0597057574798239</v>
      </c>
      <c r="AJ13" s="42"/>
      <c r="AK13" s="53" t="e">
        <f>#REF!+#REF!</f>
        <v>#REF!</v>
      </c>
      <c r="AL13" s="64">
        <v>5.125</v>
      </c>
      <c r="AM13" s="64">
        <v>0</v>
      </c>
      <c r="AN13" s="64">
        <v>0</v>
      </c>
      <c r="AO13" s="64">
        <v>2.25</v>
      </c>
      <c r="AP13" s="64">
        <v>0.25</v>
      </c>
      <c r="AQ13" s="64">
        <v>1.375</v>
      </c>
      <c r="AR13" s="64">
        <v>0.25</v>
      </c>
      <c r="AS13" s="64">
        <v>0</v>
      </c>
      <c r="AT13" s="64">
        <v>0.25</v>
      </c>
      <c r="AU13" s="64">
        <v>0.375</v>
      </c>
      <c r="AV13" s="64">
        <v>0.375</v>
      </c>
      <c r="AW13" s="64">
        <v>0</v>
      </c>
      <c r="AX13" s="64">
        <v>0</v>
      </c>
      <c r="AY13" s="65"/>
      <c r="AZ13" s="64">
        <v>4.1499999999999995</v>
      </c>
      <c r="BA13" s="53">
        <v>0.5</v>
      </c>
      <c r="BB13" s="64">
        <v>0.5</v>
      </c>
      <c r="BC13" s="64">
        <v>2.4</v>
      </c>
      <c r="BD13" s="64">
        <v>0</v>
      </c>
      <c r="BE13" s="64">
        <v>0</v>
      </c>
      <c r="BF13" s="64">
        <v>0</v>
      </c>
      <c r="BG13" s="64">
        <v>0</v>
      </c>
      <c r="BH13" s="64">
        <v>0.5</v>
      </c>
      <c r="BI13" s="64">
        <v>0</v>
      </c>
      <c r="BJ13" s="64">
        <v>0.25</v>
      </c>
      <c r="BK13" s="64">
        <v>0</v>
      </c>
      <c r="BL13" s="64">
        <v>0.5</v>
      </c>
      <c r="BM13" s="63"/>
      <c r="BN13" s="64">
        <v>4.1499999999999995</v>
      </c>
      <c r="BO13" s="53">
        <v>0.5</v>
      </c>
      <c r="BP13" s="64">
        <v>0.5</v>
      </c>
      <c r="BQ13" s="64">
        <v>2.4</v>
      </c>
      <c r="BR13" s="64">
        <v>0</v>
      </c>
      <c r="BS13" s="64">
        <v>0</v>
      </c>
      <c r="BT13" s="67"/>
    </row>
    <row r="14" spans="1:72" ht="16.5" thickTop="1" thickBot="1">
      <c r="A14" s="37" t="s">
        <v>18</v>
      </c>
      <c r="B14" s="55">
        <f t="shared" si="2"/>
        <v>40</v>
      </c>
      <c r="C14" s="56">
        <v>53.109125211570941</v>
      </c>
      <c r="D14" s="56">
        <v>28.276113543055185</v>
      </c>
      <c r="E14" s="56">
        <v>17.677296000000002</v>
      </c>
      <c r="F14" s="56">
        <v>16.348569364186897</v>
      </c>
      <c r="G14" s="56">
        <v>12.313743947675203</v>
      </c>
      <c r="H14" s="56">
        <v>7.8365627829994491</v>
      </c>
      <c r="I14" s="56">
        <v>6.4642125731679076</v>
      </c>
      <c r="J14" s="56">
        <v>4.0364294808801544</v>
      </c>
      <c r="K14" s="56">
        <v>2.0385047473451325</v>
      </c>
      <c r="L14" s="56">
        <v>1.6631977545420835</v>
      </c>
      <c r="M14" s="56">
        <v>5.0828559646501965</v>
      </c>
      <c r="N14" s="40"/>
      <c r="O14" s="56">
        <v>28.276113543055185</v>
      </c>
      <c r="P14" s="56">
        <v>17.677296000000002</v>
      </c>
      <c r="Q14" s="56">
        <v>16.348569364186897</v>
      </c>
      <c r="R14" s="56">
        <v>12.313743947675203</v>
      </c>
      <c r="S14" s="56">
        <v>7.8365627829994491</v>
      </c>
      <c r="T14" s="56">
        <v>6.4642125731679076</v>
      </c>
      <c r="U14" s="56">
        <v>4.0364294808801544</v>
      </c>
      <c r="V14" s="56">
        <v>2.0385047473451325</v>
      </c>
      <c r="W14" s="56">
        <v>1.6631977545420835</v>
      </c>
      <c r="X14" s="56">
        <v>5.0828559646501965</v>
      </c>
      <c r="Y14" s="41"/>
      <c r="Z14" s="56">
        <v>28.276113543055185</v>
      </c>
      <c r="AA14" s="56">
        <v>17.677296000000002</v>
      </c>
      <c r="AB14" s="56">
        <v>16.348569364186897</v>
      </c>
      <c r="AC14" s="56">
        <v>12.313743947675203</v>
      </c>
      <c r="AD14" s="56">
        <v>7.8365627829994491</v>
      </c>
      <c r="AE14" s="56">
        <v>6.4642125731679076</v>
      </c>
      <c r="AF14" s="56">
        <v>4.0364294808801544</v>
      </c>
      <c r="AG14" s="56">
        <v>2.0385047473451325</v>
      </c>
      <c r="AH14" s="56">
        <v>1.6631977545420835</v>
      </c>
      <c r="AI14" s="56">
        <v>5.0828559646501965</v>
      </c>
      <c r="AJ14" s="42"/>
      <c r="AK14" s="53" t="e">
        <f>#REF!+#REF!</f>
        <v>#REF!</v>
      </c>
      <c r="AL14" s="64">
        <v>5.625</v>
      </c>
      <c r="AM14" s="64">
        <v>0</v>
      </c>
      <c r="AN14" s="64">
        <v>0</v>
      </c>
      <c r="AO14" s="64">
        <v>1.25</v>
      </c>
      <c r="AP14" s="64">
        <v>0.5</v>
      </c>
      <c r="AQ14" s="64">
        <v>3</v>
      </c>
      <c r="AR14" s="64">
        <v>0.25</v>
      </c>
      <c r="AS14" s="64">
        <v>0</v>
      </c>
      <c r="AT14" s="64">
        <v>0.25</v>
      </c>
      <c r="AU14" s="64">
        <v>0</v>
      </c>
      <c r="AV14" s="64">
        <v>0.375</v>
      </c>
      <c r="AW14" s="64">
        <v>0</v>
      </c>
      <c r="AX14" s="64">
        <v>0</v>
      </c>
      <c r="AY14" s="65"/>
      <c r="AZ14" s="64">
        <v>2.0750000000000002</v>
      </c>
      <c r="BA14" s="53">
        <v>0.25</v>
      </c>
      <c r="BB14" s="64">
        <v>0</v>
      </c>
      <c r="BC14" s="64">
        <v>1</v>
      </c>
      <c r="BD14" s="64">
        <v>0</v>
      </c>
      <c r="BE14" s="64">
        <v>0.32500000000000001</v>
      </c>
      <c r="BF14" s="64">
        <v>0</v>
      </c>
      <c r="BG14" s="64">
        <v>0</v>
      </c>
      <c r="BH14" s="64">
        <v>0</v>
      </c>
      <c r="BI14" s="64">
        <v>0</v>
      </c>
      <c r="BJ14" s="64">
        <v>0.25</v>
      </c>
      <c r="BK14" s="64">
        <v>0</v>
      </c>
      <c r="BL14" s="64">
        <v>0.25</v>
      </c>
      <c r="BM14" s="63"/>
      <c r="BN14" s="64">
        <v>2.0750000000000002</v>
      </c>
      <c r="BO14" s="53">
        <v>0.25</v>
      </c>
      <c r="BP14" s="64">
        <v>0</v>
      </c>
      <c r="BQ14" s="64">
        <v>1</v>
      </c>
      <c r="BR14" s="64">
        <v>0</v>
      </c>
      <c r="BS14" s="64">
        <v>0.32500000000000001</v>
      </c>
      <c r="BT14" s="67"/>
    </row>
    <row r="15" spans="1:72" ht="16.5" thickTop="1" thickBot="1">
      <c r="A15" s="37" t="s">
        <v>19</v>
      </c>
      <c r="B15" s="55">
        <f t="shared" si="2"/>
        <v>41</v>
      </c>
      <c r="C15" s="57">
        <v>66.578909286964006</v>
      </c>
      <c r="D15" s="57">
        <v>35.41955275393228</v>
      </c>
      <c r="E15" s="57">
        <v>20.55317793103448</v>
      </c>
      <c r="F15" s="57">
        <v>20.473439172997136</v>
      </c>
      <c r="G15" s="57">
        <v>12.313743947675203</v>
      </c>
      <c r="H15" s="57">
        <v>8.434981165655083</v>
      </c>
      <c r="I15" s="57">
        <v>6.4642125731679076</v>
      </c>
      <c r="J15" s="57">
        <v>4.0364294808801544</v>
      </c>
      <c r="K15" s="57">
        <v>2.9139848771597134</v>
      </c>
      <c r="L15" s="57">
        <v>1.6631977545420835</v>
      </c>
      <c r="M15" s="57">
        <v>5.8454536064459823</v>
      </c>
      <c r="N15" s="40"/>
      <c r="O15" s="57">
        <v>35.41955275393228</v>
      </c>
      <c r="P15" s="57">
        <v>20.55317793103448</v>
      </c>
      <c r="Q15" s="57">
        <v>20.473439172997136</v>
      </c>
      <c r="R15" s="57">
        <v>12.313743947675203</v>
      </c>
      <c r="S15" s="57">
        <v>8.434981165655083</v>
      </c>
      <c r="T15" s="57">
        <v>6.4642125731679076</v>
      </c>
      <c r="U15" s="57">
        <v>4.0364294808801544</v>
      </c>
      <c r="V15" s="57">
        <v>2.9139848771597134</v>
      </c>
      <c r="W15" s="57">
        <v>1.6631977545420835</v>
      </c>
      <c r="X15" s="57">
        <v>5.8454536064459823</v>
      </c>
      <c r="Y15" s="41"/>
      <c r="Z15" s="57">
        <v>35.41955275393228</v>
      </c>
      <c r="AA15" s="57">
        <v>20.55317793103448</v>
      </c>
      <c r="AB15" s="57">
        <v>20.473439172997136</v>
      </c>
      <c r="AC15" s="57">
        <v>12.313743947675203</v>
      </c>
      <c r="AD15" s="57">
        <v>8.434981165655083</v>
      </c>
      <c r="AE15" s="57">
        <v>6.4642125731679076</v>
      </c>
      <c r="AF15" s="57">
        <v>4.0364294808801544</v>
      </c>
      <c r="AG15" s="57">
        <v>2.9139848771597134</v>
      </c>
      <c r="AH15" s="57">
        <v>1.6631977545420835</v>
      </c>
      <c r="AI15" s="57">
        <v>5.8454536064459823</v>
      </c>
      <c r="AJ15" s="42"/>
      <c r="AK15" s="53" t="e">
        <f>#REF!+#REF!</f>
        <v>#REF!</v>
      </c>
      <c r="AL15" s="64">
        <v>0</v>
      </c>
      <c r="AM15" s="64">
        <v>0</v>
      </c>
      <c r="AN15" s="64">
        <v>0</v>
      </c>
      <c r="AO15" s="64">
        <v>0</v>
      </c>
      <c r="AP15" s="64">
        <v>0</v>
      </c>
      <c r="AQ15" s="64">
        <v>0</v>
      </c>
      <c r="AR15" s="64">
        <v>0</v>
      </c>
      <c r="AS15" s="64">
        <v>0</v>
      </c>
      <c r="AT15" s="64">
        <v>0</v>
      </c>
      <c r="AU15" s="64">
        <v>0</v>
      </c>
      <c r="AV15" s="64">
        <v>0</v>
      </c>
      <c r="AW15" s="64">
        <v>0</v>
      </c>
      <c r="AX15" s="64">
        <v>0</v>
      </c>
      <c r="AY15" s="65"/>
      <c r="AZ15" s="64">
        <v>0</v>
      </c>
      <c r="BA15" s="53">
        <v>0</v>
      </c>
      <c r="BB15" s="64">
        <v>0</v>
      </c>
      <c r="BC15" s="64">
        <v>0</v>
      </c>
      <c r="BD15" s="64">
        <v>0</v>
      </c>
      <c r="BE15" s="64">
        <v>0</v>
      </c>
      <c r="BF15" s="64">
        <v>0</v>
      </c>
      <c r="BG15" s="64">
        <v>0</v>
      </c>
      <c r="BH15" s="64">
        <v>0</v>
      </c>
      <c r="BI15" s="64">
        <v>0</v>
      </c>
      <c r="BJ15" s="64">
        <v>0</v>
      </c>
      <c r="BK15" s="64">
        <v>0</v>
      </c>
      <c r="BL15" s="64">
        <v>0</v>
      </c>
      <c r="BM15" s="63"/>
      <c r="BN15" s="64">
        <v>0</v>
      </c>
      <c r="BO15" s="53">
        <v>0</v>
      </c>
      <c r="BP15" s="64">
        <v>0</v>
      </c>
      <c r="BQ15" s="64">
        <v>0</v>
      </c>
      <c r="BR15" s="64">
        <v>0</v>
      </c>
      <c r="BS15" s="64">
        <v>0</v>
      </c>
      <c r="BT15" s="67"/>
    </row>
    <row r="16" spans="1:72" ht="16.5" thickTop="1" thickBot="1">
      <c r="A16" s="37" t="s">
        <v>20</v>
      </c>
      <c r="B16" s="55">
        <f t="shared" si="2"/>
        <v>42</v>
      </c>
      <c r="C16" s="59">
        <v>62.567640548114333</v>
      </c>
      <c r="D16" s="59">
        <v>33.336049650759797</v>
      </c>
      <c r="E16" s="59">
        <v>22.99142565517241</v>
      </c>
      <c r="F16" s="59">
        <v>19.920102979132345</v>
      </c>
      <c r="G16" s="59">
        <v>8.6258849917533951</v>
      </c>
      <c r="H16" s="59">
        <v>8.2091626317834674</v>
      </c>
      <c r="I16" s="59">
        <v>6.4642125731679076</v>
      </c>
      <c r="J16" s="59">
        <v>2.3260492350611037</v>
      </c>
      <c r="K16" s="59">
        <v>2.0213284578622495</v>
      </c>
      <c r="L16" s="59">
        <v>1.6631977545420835</v>
      </c>
      <c r="M16" s="59">
        <v>4.4980816147777078</v>
      </c>
      <c r="N16" s="40"/>
      <c r="O16" s="59">
        <v>33.336049650759797</v>
      </c>
      <c r="P16" s="59">
        <v>22.99142565517241</v>
      </c>
      <c r="Q16" s="59">
        <v>19.920102979132345</v>
      </c>
      <c r="R16" s="59">
        <v>8.6258849917533951</v>
      </c>
      <c r="S16" s="59">
        <v>8.2091626317834674</v>
      </c>
      <c r="T16" s="59">
        <v>6.4642125731679076</v>
      </c>
      <c r="U16" s="59">
        <v>2.3260492350611037</v>
      </c>
      <c r="V16" s="59">
        <v>2.0213284578622495</v>
      </c>
      <c r="W16" s="59">
        <v>1.6631977545420835</v>
      </c>
      <c r="X16" s="59">
        <v>4.4980816147777078</v>
      </c>
      <c r="Y16" s="41"/>
      <c r="Z16" s="59">
        <v>33.336049650759797</v>
      </c>
      <c r="AA16" s="59">
        <v>22.99142565517241</v>
      </c>
      <c r="AB16" s="59">
        <v>19.920102979132345</v>
      </c>
      <c r="AC16" s="59">
        <v>8.6258849917533951</v>
      </c>
      <c r="AD16" s="59">
        <v>8.2091626317834674</v>
      </c>
      <c r="AE16" s="59">
        <v>6.4642125731679076</v>
      </c>
      <c r="AF16" s="59">
        <v>2.3260492350611037</v>
      </c>
      <c r="AG16" s="59">
        <v>2.0213284578622495</v>
      </c>
      <c r="AH16" s="59">
        <v>1.6631977545420835</v>
      </c>
      <c r="AI16" s="59">
        <v>4.4980816147777078</v>
      </c>
      <c r="AJ16" s="42"/>
      <c r="AK16" s="53" t="e">
        <f>#REF!+#REF!</f>
        <v>#REF!</v>
      </c>
      <c r="AL16" s="64">
        <v>0</v>
      </c>
      <c r="AM16" s="64">
        <v>0</v>
      </c>
      <c r="AN16" s="64">
        <v>0</v>
      </c>
      <c r="AO16" s="64">
        <v>0</v>
      </c>
      <c r="AP16" s="64">
        <v>0</v>
      </c>
      <c r="AQ16" s="64">
        <v>0</v>
      </c>
      <c r="AR16" s="64">
        <v>0</v>
      </c>
      <c r="AS16" s="64">
        <v>0</v>
      </c>
      <c r="AT16" s="64">
        <v>0</v>
      </c>
      <c r="AU16" s="64">
        <v>0</v>
      </c>
      <c r="AV16" s="64">
        <v>0</v>
      </c>
      <c r="AW16" s="64">
        <v>0</v>
      </c>
      <c r="AX16" s="64">
        <v>0</v>
      </c>
      <c r="AY16" s="65"/>
      <c r="AZ16" s="64">
        <v>0</v>
      </c>
      <c r="BA16" s="53">
        <v>0</v>
      </c>
      <c r="BB16" s="64">
        <v>0</v>
      </c>
      <c r="BC16" s="64">
        <v>0</v>
      </c>
      <c r="BD16" s="64">
        <v>0</v>
      </c>
      <c r="BE16" s="64">
        <v>0</v>
      </c>
      <c r="BF16" s="64">
        <v>0</v>
      </c>
      <c r="BG16" s="64">
        <v>0</v>
      </c>
      <c r="BH16" s="64">
        <v>0</v>
      </c>
      <c r="BI16" s="64">
        <v>0</v>
      </c>
      <c r="BJ16" s="64">
        <v>0</v>
      </c>
      <c r="BK16" s="64">
        <v>0</v>
      </c>
      <c r="BL16" s="64">
        <v>0</v>
      </c>
      <c r="BM16" s="63"/>
      <c r="BN16" s="64">
        <v>0</v>
      </c>
      <c r="BO16" s="53">
        <v>0</v>
      </c>
      <c r="BP16" s="64">
        <v>0</v>
      </c>
      <c r="BQ16" s="64">
        <v>0</v>
      </c>
      <c r="BR16" s="64">
        <v>0</v>
      </c>
      <c r="BS16" s="64">
        <v>0</v>
      </c>
      <c r="BT16" s="67"/>
    </row>
    <row r="17" spans="1:72" ht="16.5" thickTop="1" thickBot="1">
      <c r="A17" s="37" t="s">
        <v>21</v>
      </c>
      <c r="B17" s="55">
        <f t="shared" si="2"/>
        <v>43</v>
      </c>
      <c r="C17" s="56">
        <v>59.066237465774506</v>
      </c>
      <c r="D17" s="56">
        <v>31.252546547587311</v>
      </c>
      <c r="E17" s="56">
        <v>17.254028590511094</v>
      </c>
      <c r="F17" s="56">
        <v>16.692619034482764</v>
      </c>
      <c r="G17" s="56">
        <v>8.9483849084164095</v>
      </c>
      <c r="H17" s="56">
        <v>8.2091626317834674</v>
      </c>
      <c r="I17" s="56">
        <v>6.4642125731679076</v>
      </c>
      <c r="J17" s="56">
        <v>2.5603743669258936</v>
      </c>
      <c r="K17" s="56">
        <v>2.3260492350611037</v>
      </c>
      <c r="L17" s="56">
        <v>1.6631977545420835</v>
      </c>
      <c r="M17" s="56">
        <v>4.2956411156117396</v>
      </c>
      <c r="N17" s="40"/>
      <c r="O17" s="56">
        <v>31.252546547587311</v>
      </c>
      <c r="P17" s="56">
        <v>17.254028590511094</v>
      </c>
      <c r="Q17" s="56">
        <v>16.692619034482764</v>
      </c>
      <c r="R17" s="56">
        <v>8.9483849084164095</v>
      </c>
      <c r="S17" s="56">
        <v>8.2091626317834674</v>
      </c>
      <c r="T17" s="56">
        <v>6.4642125731679076</v>
      </c>
      <c r="U17" s="56">
        <v>2.5603743669258936</v>
      </c>
      <c r="V17" s="56">
        <v>2.3260492350611037</v>
      </c>
      <c r="W17" s="56">
        <v>1.6631977545420835</v>
      </c>
      <c r="X17" s="56">
        <v>4.2956411156117396</v>
      </c>
      <c r="Y17" s="41"/>
      <c r="Z17" s="56">
        <v>31.252546547587311</v>
      </c>
      <c r="AA17" s="56">
        <v>17.254028590511094</v>
      </c>
      <c r="AB17" s="56">
        <v>16.692619034482764</v>
      </c>
      <c r="AC17" s="56">
        <v>8.9483849084164095</v>
      </c>
      <c r="AD17" s="56">
        <v>8.2091626317834674</v>
      </c>
      <c r="AE17" s="56">
        <v>6.4642125731679076</v>
      </c>
      <c r="AF17" s="56">
        <v>2.5603743669258936</v>
      </c>
      <c r="AG17" s="56">
        <v>2.3260492350611037</v>
      </c>
      <c r="AH17" s="56">
        <v>1.6631977545420835</v>
      </c>
      <c r="AI17" s="56">
        <v>4.2956411156117396</v>
      </c>
      <c r="AJ17" s="42"/>
      <c r="AK17" s="53" t="e">
        <f>#REF!+#REF!</f>
        <v>#REF!</v>
      </c>
      <c r="AL17" s="64">
        <v>0</v>
      </c>
      <c r="AM17" s="64">
        <v>0</v>
      </c>
      <c r="AN17" s="64">
        <v>0</v>
      </c>
      <c r="AO17" s="64">
        <v>0</v>
      </c>
      <c r="AP17" s="64">
        <v>0</v>
      </c>
      <c r="AQ17" s="64">
        <v>0</v>
      </c>
      <c r="AR17" s="64">
        <v>0</v>
      </c>
      <c r="AS17" s="64">
        <v>0</v>
      </c>
      <c r="AT17" s="64">
        <v>0</v>
      </c>
      <c r="AU17" s="64">
        <v>0</v>
      </c>
      <c r="AV17" s="64">
        <v>0</v>
      </c>
      <c r="AW17" s="64">
        <v>0</v>
      </c>
      <c r="AX17" s="64">
        <v>0</v>
      </c>
      <c r="AY17" s="65"/>
      <c r="AZ17" s="64">
        <v>0</v>
      </c>
      <c r="BA17" s="53">
        <v>0</v>
      </c>
      <c r="BB17" s="64">
        <v>0</v>
      </c>
      <c r="BC17" s="64">
        <v>0</v>
      </c>
      <c r="BD17" s="64">
        <v>0</v>
      </c>
      <c r="BE17" s="64">
        <v>0</v>
      </c>
      <c r="BF17" s="64">
        <v>0</v>
      </c>
      <c r="BG17" s="64">
        <v>0</v>
      </c>
      <c r="BH17" s="64">
        <v>0</v>
      </c>
      <c r="BI17" s="64">
        <v>0</v>
      </c>
      <c r="BJ17" s="64">
        <v>0</v>
      </c>
      <c r="BK17" s="64">
        <v>0</v>
      </c>
      <c r="BL17" s="64">
        <v>0</v>
      </c>
      <c r="BM17" s="63"/>
      <c r="BN17" s="64">
        <v>0</v>
      </c>
      <c r="BO17" s="53">
        <v>0</v>
      </c>
      <c r="BP17" s="64">
        <v>0</v>
      </c>
      <c r="BQ17" s="64">
        <v>0</v>
      </c>
      <c r="BR17" s="64">
        <v>0</v>
      </c>
      <c r="BS17" s="64">
        <v>0</v>
      </c>
      <c r="BT17" s="67"/>
    </row>
    <row r="18" spans="1:72" ht="16.5" thickTop="1" thickBot="1">
      <c r="A18" s="37" t="s">
        <v>22</v>
      </c>
      <c r="B18" s="55">
        <f t="shared" si="2"/>
        <v>44</v>
      </c>
      <c r="C18" s="56">
        <v>43.784191138172957</v>
      </c>
      <c r="D18" s="56">
        <v>31.378372634482758</v>
      </c>
      <c r="E18" s="56">
        <v>24.627487895350402</v>
      </c>
      <c r="F18" s="56">
        <v>23.216177435350577</v>
      </c>
      <c r="G18" s="56">
        <v>14.709229192773178</v>
      </c>
      <c r="H18" s="56">
        <v>8.2341487356704413</v>
      </c>
      <c r="I18" s="56">
        <v>4.8481594298759312</v>
      </c>
      <c r="J18" s="56">
        <v>2.2987046823574544</v>
      </c>
      <c r="K18" s="56">
        <v>1.7449469262958279</v>
      </c>
      <c r="L18" s="56">
        <v>1.6631977545420835</v>
      </c>
      <c r="M18" s="56">
        <v>2.9742397452404257</v>
      </c>
      <c r="N18" s="40"/>
      <c r="O18" s="56">
        <v>31.378372634482758</v>
      </c>
      <c r="P18" s="56">
        <v>24.627487895350402</v>
      </c>
      <c r="Q18" s="56">
        <v>23.216177435350577</v>
      </c>
      <c r="R18" s="56">
        <v>14.709229192773178</v>
      </c>
      <c r="S18" s="56">
        <v>8.2341487356704413</v>
      </c>
      <c r="T18" s="56">
        <v>4.8481594298759312</v>
      </c>
      <c r="U18" s="56">
        <v>2.2987046823574544</v>
      </c>
      <c r="V18" s="56">
        <v>1.7449469262958279</v>
      </c>
      <c r="W18" s="56">
        <v>1.6631977545420835</v>
      </c>
      <c r="X18" s="56">
        <v>2.9742397452404257</v>
      </c>
      <c r="Y18" s="41"/>
      <c r="Z18" s="56">
        <v>31.378372634482758</v>
      </c>
      <c r="AA18" s="56">
        <v>24.627487895350402</v>
      </c>
      <c r="AB18" s="56">
        <v>23.216177435350577</v>
      </c>
      <c r="AC18" s="56">
        <v>14.709229192773178</v>
      </c>
      <c r="AD18" s="56">
        <v>8.2341487356704413</v>
      </c>
      <c r="AE18" s="56">
        <v>4.8481594298759312</v>
      </c>
      <c r="AF18" s="56">
        <v>2.2987046823574544</v>
      </c>
      <c r="AG18" s="56">
        <v>1.7449469262958279</v>
      </c>
      <c r="AH18" s="56">
        <v>1.6631977545420835</v>
      </c>
      <c r="AI18" s="56">
        <v>2.9742397452404257</v>
      </c>
      <c r="AJ18" s="42"/>
      <c r="AK18" s="53" t="e">
        <f>#REF!+#REF!</f>
        <v>#REF!</v>
      </c>
      <c r="AL18" s="64">
        <v>0</v>
      </c>
      <c r="AM18" s="64">
        <v>0</v>
      </c>
      <c r="AN18" s="64">
        <v>0</v>
      </c>
      <c r="AO18" s="64">
        <v>0</v>
      </c>
      <c r="AP18" s="64">
        <v>0</v>
      </c>
      <c r="AQ18" s="64">
        <v>0</v>
      </c>
      <c r="AR18" s="64">
        <v>0</v>
      </c>
      <c r="AS18" s="64">
        <v>0</v>
      </c>
      <c r="AT18" s="64">
        <v>0</v>
      </c>
      <c r="AU18" s="64">
        <v>0</v>
      </c>
      <c r="AV18" s="64">
        <v>0</v>
      </c>
      <c r="AW18" s="64">
        <v>0</v>
      </c>
      <c r="AX18" s="64">
        <v>0</v>
      </c>
      <c r="AY18" s="65"/>
      <c r="AZ18" s="64">
        <v>0</v>
      </c>
      <c r="BA18" s="53">
        <v>0</v>
      </c>
      <c r="BB18" s="64">
        <v>0</v>
      </c>
      <c r="BC18" s="64">
        <v>0</v>
      </c>
      <c r="BD18" s="64">
        <v>0</v>
      </c>
      <c r="BE18" s="64">
        <v>0</v>
      </c>
      <c r="BF18" s="64">
        <v>0</v>
      </c>
      <c r="BG18" s="64">
        <v>0</v>
      </c>
      <c r="BH18" s="64">
        <v>0</v>
      </c>
      <c r="BI18" s="64">
        <v>0</v>
      </c>
      <c r="BJ18" s="64">
        <v>0</v>
      </c>
      <c r="BK18" s="64">
        <v>0</v>
      </c>
      <c r="BL18" s="64">
        <v>0</v>
      </c>
      <c r="BM18" s="63"/>
      <c r="BN18" s="64">
        <v>0</v>
      </c>
      <c r="BO18" s="53">
        <v>0</v>
      </c>
      <c r="BP18" s="64">
        <v>0</v>
      </c>
      <c r="BQ18" s="64">
        <v>0</v>
      </c>
      <c r="BR18" s="64">
        <v>0</v>
      </c>
      <c r="BS18" s="64">
        <v>0</v>
      </c>
      <c r="BT18" s="67"/>
    </row>
    <row r="19" spans="1:72" ht="16.5" thickTop="1" thickBot="1">
      <c r="A19" s="37" t="s">
        <v>23</v>
      </c>
      <c r="B19" s="55">
        <f t="shared" si="2"/>
        <v>45</v>
      </c>
      <c r="C19" s="56">
        <v>43.820606650578426</v>
      </c>
      <c r="D19" s="56">
        <v>27.189588082758615</v>
      </c>
      <c r="E19" s="56">
        <v>23.216177435350577</v>
      </c>
      <c r="F19" s="56">
        <v>14.789167363295224</v>
      </c>
      <c r="G19" s="56">
        <v>10.360428813732558</v>
      </c>
      <c r="H19" s="56">
        <v>8.5929394341736405</v>
      </c>
      <c r="I19" s="56">
        <v>8.2091626317834674</v>
      </c>
      <c r="J19" s="56">
        <v>4.8481594298759312</v>
      </c>
      <c r="K19" s="56">
        <v>2.3919718831072365</v>
      </c>
      <c r="L19" s="56">
        <v>2.0385047473451325</v>
      </c>
      <c r="M19" s="56">
        <v>4.8241375477931578</v>
      </c>
      <c r="N19" s="40"/>
      <c r="O19" s="56">
        <v>27.189588082758615</v>
      </c>
      <c r="P19" s="56">
        <v>23.216177435350577</v>
      </c>
      <c r="Q19" s="56">
        <v>14.789167363295224</v>
      </c>
      <c r="R19" s="56">
        <v>10.360428813732558</v>
      </c>
      <c r="S19" s="56">
        <v>8.5929394341736405</v>
      </c>
      <c r="T19" s="56">
        <v>8.2091626317834674</v>
      </c>
      <c r="U19" s="56">
        <v>4.8481594298759312</v>
      </c>
      <c r="V19" s="56">
        <v>2.3919718831072365</v>
      </c>
      <c r="W19" s="56">
        <v>2.0385047473451325</v>
      </c>
      <c r="X19" s="56">
        <v>4.8241375477931578</v>
      </c>
      <c r="Y19" s="41"/>
      <c r="Z19" s="56">
        <v>27.189588082758615</v>
      </c>
      <c r="AA19" s="56">
        <v>23.216177435350577</v>
      </c>
      <c r="AB19" s="56">
        <v>14.789167363295224</v>
      </c>
      <c r="AC19" s="56">
        <v>10.360428813732558</v>
      </c>
      <c r="AD19" s="56">
        <v>8.5929394341736405</v>
      </c>
      <c r="AE19" s="56">
        <v>8.2091626317834674</v>
      </c>
      <c r="AF19" s="56">
        <v>4.8481594298759312</v>
      </c>
      <c r="AG19" s="56">
        <v>2.3919718831072365</v>
      </c>
      <c r="AH19" s="56">
        <v>2.0385047473451325</v>
      </c>
      <c r="AI19" s="56">
        <v>4.8241375477931578</v>
      </c>
      <c r="AJ19" s="42"/>
      <c r="AK19" s="53" t="e">
        <f>#REF!+#REF!</f>
        <v>#REF!</v>
      </c>
      <c r="AL19" s="64">
        <v>0</v>
      </c>
      <c r="AM19" s="64">
        <v>0</v>
      </c>
      <c r="AN19" s="64">
        <v>0</v>
      </c>
      <c r="AO19" s="64">
        <v>0</v>
      </c>
      <c r="AP19" s="64">
        <v>0</v>
      </c>
      <c r="AQ19" s="64">
        <v>0</v>
      </c>
      <c r="AR19" s="64">
        <v>0</v>
      </c>
      <c r="AS19" s="64">
        <v>0</v>
      </c>
      <c r="AT19" s="64">
        <v>0</v>
      </c>
      <c r="AU19" s="64">
        <v>0</v>
      </c>
      <c r="AV19" s="64">
        <v>0</v>
      </c>
      <c r="AW19" s="64">
        <v>0</v>
      </c>
      <c r="AX19" s="64">
        <v>0</v>
      </c>
      <c r="AY19" s="65"/>
      <c r="AZ19" s="64">
        <v>0</v>
      </c>
      <c r="BA19" s="53">
        <v>0</v>
      </c>
      <c r="BB19" s="64">
        <v>0</v>
      </c>
      <c r="BC19" s="64">
        <v>0</v>
      </c>
      <c r="BD19" s="64">
        <v>0</v>
      </c>
      <c r="BE19" s="64">
        <v>0</v>
      </c>
      <c r="BF19" s="64">
        <v>0</v>
      </c>
      <c r="BG19" s="64">
        <v>0</v>
      </c>
      <c r="BH19" s="64">
        <v>0</v>
      </c>
      <c r="BI19" s="64">
        <v>0</v>
      </c>
      <c r="BJ19" s="64">
        <v>0</v>
      </c>
      <c r="BK19" s="64">
        <v>0</v>
      </c>
      <c r="BL19" s="64">
        <v>0</v>
      </c>
      <c r="BM19" s="63"/>
      <c r="BN19" s="64">
        <v>0</v>
      </c>
      <c r="BO19" s="53">
        <v>0</v>
      </c>
      <c r="BP19" s="64">
        <v>0</v>
      </c>
      <c r="BQ19" s="64">
        <v>0</v>
      </c>
      <c r="BR19" s="64">
        <v>0</v>
      </c>
      <c r="BS19" s="64">
        <v>0</v>
      </c>
      <c r="BT19" s="67"/>
    </row>
    <row r="20" spans="1:72" ht="16.5" thickTop="1" thickBot="1">
      <c r="A20" s="37" t="s">
        <v>24</v>
      </c>
      <c r="B20" s="55">
        <f t="shared" si="2"/>
        <v>46</v>
      </c>
      <c r="C20" s="56">
        <v>42.982621784385351</v>
      </c>
      <c r="D20" s="56">
        <v>30.637520441379305</v>
      </c>
      <c r="E20" s="56">
        <v>23.216177435350577</v>
      </c>
      <c r="F20" s="56">
        <v>13.39325627253244</v>
      </c>
      <c r="G20" s="56">
        <v>8.2260591159538095</v>
      </c>
      <c r="H20" s="56">
        <v>8.2091626317834674</v>
      </c>
      <c r="I20" s="56">
        <v>4.8481594298759312</v>
      </c>
      <c r="J20" s="56">
        <v>2.4153857260749785</v>
      </c>
      <c r="K20" s="56">
        <v>2.0324914140117993</v>
      </c>
      <c r="L20" s="56">
        <v>1.6631977545420835</v>
      </c>
      <c r="M20" s="56">
        <v>3.7318580025902484</v>
      </c>
      <c r="N20" s="40"/>
      <c r="O20" s="56">
        <v>30.637520441379305</v>
      </c>
      <c r="P20" s="56">
        <v>23.216177435350577</v>
      </c>
      <c r="Q20" s="56">
        <v>13.39325627253244</v>
      </c>
      <c r="R20" s="56">
        <v>8.2260591159538095</v>
      </c>
      <c r="S20" s="56">
        <v>8.2091626317834674</v>
      </c>
      <c r="T20" s="56">
        <v>4.8481594298759312</v>
      </c>
      <c r="U20" s="56">
        <v>2.4153857260749785</v>
      </c>
      <c r="V20" s="56">
        <v>2.0324914140117993</v>
      </c>
      <c r="W20" s="56">
        <v>1.6631977545420835</v>
      </c>
      <c r="X20" s="56">
        <v>3.7318580025902484</v>
      </c>
      <c r="Y20" s="41"/>
      <c r="Z20" s="56">
        <v>30.637520441379305</v>
      </c>
      <c r="AA20" s="56">
        <v>23.216177435350577</v>
      </c>
      <c r="AB20" s="56">
        <v>13.39325627253244</v>
      </c>
      <c r="AC20" s="56">
        <v>8.2260591159538095</v>
      </c>
      <c r="AD20" s="56">
        <v>8.2091626317834674</v>
      </c>
      <c r="AE20" s="56">
        <v>4.8481594298759312</v>
      </c>
      <c r="AF20" s="56">
        <v>2.4153857260749785</v>
      </c>
      <c r="AG20" s="56">
        <v>2.0324914140117993</v>
      </c>
      <c r="AH20" s="56">
        <v>1.6631977545420835</v>
      </c>
      <c r="AI20" s="56">
        <v>3.7318580025902484</v>
      </c>
      <c r="AJ20" s="42"/>
      <c r="AK20" s="53" t="e">
        <f>#REF!+#REF!</f>
        <v>#REF!</v>
      </c>
      <c r="AL20" s="64">
        <v>0</v>
      </c>
      <c r="AM20" s="64">
        <v>0</v>
      </c>
      <c r="AN20" s="64">
        <v>0</v>
      </c>
      <c r="AO20" s="64">
        <v>0</v>
      </c>
      <c r="AP20" s="64">
        <v>0</v>
      </c>
      <c r="AQ20" s="64">
        <v>0</v>
      </c>
      <c r="AR20" s="64">
        <v>0</v>
      </c>
      <c r="AS20" s="64">
        <v>0</v>
      </c>
      <c r="AT20" s="64">
        <v>0</v>
      </c>
      <c r="AU20" s="64">
        <v>0</v>
      </c>
      <c r="AV20" s="64">
        <v>0</v>
      </c>
      <c r="AW20" s="64">
        <v>0</v>
      </c>
      <c r="AX20" s="64">
        <v>0</v>
      </c>
      <c r="AY20" s="65"/>
      <c r="AZ20" s="64">
        <v>0</v>
      </c>
      <c r="BA20" s="53">
        <v>0</v>
      </c>
      <c r="BB20" s="64">
        <v>0</v>
      </c>
      <c r="BC20" s="64">
        <v>0</v>
      </c>
      <c r="BD20" s="64">
        <v>0</v>
      </c>
      <c r="BE20" s="64">
        <v>0</v>
      </c>
      <c r="BF20" s="64">
        <v>0</v>
      </c>
      <c r="BG20" s="64">
        <v>0</v>
      </c>
      <c r="BH20" s="64">
        <v>0</v>
      </c>
      <c r="BI20" s="64">
        <v>0</v>
      </c>
      <c r="BJ20" s="64">
        <v>0</v>
      </c>
      <c r="BK20" s="64">
        <v>0</v>
      </c>
      <c r="BL20" s="64">
        <v>0</v>
      </c>
      <c r="BM20" s="63"/>
      <c r="BN20" s="64">
        <v>0</v>
      </c>
      <c r="BO20" s="53">
        <v>0</v>
      </c>
      <c r="BP20" s="64">
        <v>0</v>
      </c>
      <c r="BQ20" s="64">
        <v>0</v>
      </c>
      <c r="BR20" s="64">
        <v>0</v>
      </c>
      <c r="BS20" s="64">
        <v>0</v>
      </c>
      <c r="BT20" s="67"/>
    </row>
    <row r="21" spans="1:72" ht="15.75" thickTop="1">
      <c r="C21" s="58"/>
      <c r="D21" s="58"/>
      <c r="E21" s="58">
        <f>COLUMN()</f>
        <v>5</v>
      </c>
      <c r="F21" s="58"/>
      <c r="G21" s="58"/>
      <c r="H21" s="58"/>
      <c r="I21" s="58"/>
      <c r="J21" s="58"/>
      <c r="K21" s="58"/>
      <c r="L21" s="58"/>
      <c r="M21" s="58"/>
      <c r="P21" s="58">
        <f>COLUMN()</f>
        <v>16</v>
      </c>
      <c r="AA21" s="58">
        <f>COLUMN()</f>
        <v>27</v>
      </c>
      <c r="AM21" s="58">
        <f>COLUMN()</f>
        <v>39</v>
      </c>
      <c r="BA21" s="58">
        <f>COLUMN()</f>
        <v>53</v>
      </c>
      <c r="BO21" s="58">
        <f>COLUMN()</f>
        <v>67</v>
      </c>
    </row>
    <row r="22" spans="1:72"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</row>
    <row r="23" spans="1:72"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</row>
  </sheetData>
  <sheetProtection selectLockedCells="1" selectUnlockedCells="1"/>
  <customSheetViews>
    <customSheetView guid="{7EB65918-9D86-441D-B2B6-435DB4E90A9F}" showGridLines="0">
      <pane xSplit="1" topLeftCell="B1" activePane="topRight" state="frozen"/>
      <selection pane="topRight" activeCell="AK10" sqref="AK10"/>
      <pageMargins left="0.7" right="0.7" top="0.75" bottom="0.75" header="0.3" footer="0.3"/>
      <pageSetup paperSize="9" orientation="portrait" r:id="rId1"/>
    </customSheetView>
    <customSheetView guid="{FFA1D977-C4C4-4F36-9FB7-284E4C8EB6C1}" showGridLines="0">
      <pane xSplit="1" topLeftCell="B1" activePane="topRight" state="frozen"/>
      <selection pane="topRight" activeCell="AK10" sqref="AK10"/>
      <pageMargins left="0.7" right="0.7" top="0.75" bottom="0.75" header="0.3" footer="0.3"/>
      <pageSetup paperSize="9" orientation="portrait" r:id="rId2"/>
    </customSheetView>
    <customSheetView guid="{1ABB43B4-D435-4080-8A21-F7DE3F2E95C7}" showGridLines="0" hiddenColumns="1">
      <pane xSplit="1" topLeftCell="K1" activePane="topRight" state="frozen"/>
      <selection pane="topRight" activeCell="R15" sqref="R15"/>
      <pageMargins left="0.7" right="0.7" top="0.75" bottom="0.75" header="0.3" footer="0.3"/>
      <pageSetup paperSize="9" orientation="portrait" r:id="rId3"/>
    </customSheetView>
  </customSheetViews>
  <phoneticPr fontId="27" type="noConversion"/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27"/>
  <sheetViews>
    <sheetView tabSelected="1" topLeftCell="A7" workbookViewId="0">
      <selection activeCell="K32" sqref="K32"/>
    </sheetView>
  </sheetViews>
  <sheetFormatPr baseColWidth="10" defaultRowHeight="15"/>
  <cols>
    <col min="1" max="1" width="9.28515625" bestFit="1" customWidth="1"/>
    <col min="2" max="3" width="9" customWidth="1"/>
    <col min="4" max="11" width="5.5703125" bestFit="1" customWidth="1"/>
    <col min="12" max="13" width="4.5703125" bestFit="1" customWidth="1"/>
    <col min="14" max="15" width="3.7109375" bestFit="1" customWidth="1"/>
    <col min="16" max="16" width="2.7109375" bestFit="1" customWidth="1"/>
    <col min="17" max="21" width="3" bestFit="1" customWidth="1"/>
  </cols>
  <sheetData>
    <row r="1" spans="1:13" s="71" customFormat="1" ht="105.75" customHeight="1">
      <c r="B1" s="71" t="str">
        <f ca="1">bilan!E1</f>
        <v>WP1- EMC/ MFT meeting/ any Client reporting meeting</v>
      </c>
      <c r="C1" s="71" t="str">
        <f ca="1">bilan!F1</f>
        <v>WP1- External Milestone with Supplier</v>
      </c>
      <c r="D1" s="71" t="str">
        <f ca="1">bilan!G1</f>
        <v>WP1- Supplier support</v>
      </c>
      <c r="E1" s="71" t="str">
        <f ca="1">bilan!H1</f>
        <v>WP1- Team Coordinator  / SDR / Buyer meetings</v>
      </c>
      <c r="F1" s="71" t="str">
        <f ca="1">bilan!I1</f>
        <v>WP1- Mission on-site (At supplier)</v>
      </c>
      <c r="G1" s="71" t="str">
        <f ca="1">bilan!J1</f>
        <v>WP1- Surveillance / continuous improvment: Process &amp; tools</v>
      </c>
      <c r="H1" s="71" t="str">
        <f ca="1">bilan!K1</f>
        <v>WP1- Training</v>
      </c>
      <c r="I1" s="71" t="str">
        <f ca="1">bilan!L1</f>
        <v>WP1-  Altran reporting</v>
      </c>
      <c r="J1" s="71" t="str">
        <f ca="1">bilan!M1</f>
        <v>WP1/WP2- Management</v>
      </c>
    </row>
    <row r="2" spans="1:13">
      <c r="A2" s="54" t="s">
        <v>4</v>
      </c>
      <c r="B2" s="70">
        <f ca="1">IF(ISERROR(SUM(OFFSET(test1,,COLUMN()-2))),1,SUM(OFFSET(test1,,COLUMN()-2)))</f>
        <v>178.43422946132421</v>
      </c>
      <c r="C2" s="70">
        <f t="shared" ref="C2:J2" ca="1" si="0">IF(ISERROR(SUM(OFFSET(test1,,COLUMN()-2))),1,SUM(OFFSET(test1,,COLUMN()-2)))</f>
        <v>148.12436784087345</v>
      </c>
      <c r="D2" s="70">
        <f t="shared" ca="1" si="0"/>
        <v>90.761286478681313</v>
      </c>
      <c r="E2" s="70">
        <f t="shared" ca="1" si="0"/>
        <v>69.038492016892874</v>
      </c>
      <c r="F2" s="70">
        <f t="shared" ca="1" si="0"/>
        <v>51.708518598000069</v>
      </c>
      <c r="G2" s="70">
        <f t="shared" ca="1" si="0"/>
        <v>28.061957668659126</v>
      </c>
      <c r="H2" s="70">
        <f t="shared" ca="1" si="0"/>
        <v>18.795673049927231</v>
      </c>
      <c r="I2" s="70">
        <f t="shared" ca="1" si="0"/>
        <v>14.844659251233841</v>
      </c>
      <c r="J2" s="70">
        <f t="shared" ca="1" si="0"/>
        <v>43.232001781985225</v>
      </c>
    </row>
    <row r="3" spans="1:13">
      <c r="A3" s="54" t="s">
        <v>32</v>
      </c>
      <c r="B3" s="70">
        <f t="shared" ref="B3:J3" ca="1" si="1">IF(ISERROR(SUM(OFFSET(test1,,COLUMN()+9))),1,SUM(OFFSET(test1,,COLUMN()+9)))</f>
        <v>151.53577094276955</v>
      </c>
      <c r="C3" s="70">
        <f t="shared" ca="1" si="1"/>
        <v>148.12436784087345</v>
      </c>
      <c r="D3" s="70">
        <f t="shared" ca="1" si="1"/>
        <v>90.761286478681313</v>
      </c>
      <c r="E3" s="70">
        <f t="shared" ca="1" si="1"/>
        <v>69.038492016892874</v>
      </c>
      <c r="F3" s="70">
        <f t="shared" ca="1" si="1"/>
        <v>51.708518598000069</v>
      </c>
      <c r="G3" s="70">
        <f t="shared" ca="1" si="1"/>
        <v>28.061957668659126</v>
      </c>
      <c r="H3" s="70">
        <f t="shared" ca="1" si="1"/>
        <v>18.795673049927231</v>
      </c>
      <c r="I3" s="70">
        <f t="shared" ca="1" si="1"/>
        <v>14.844659251233841</v>
      </c>
      <c r="J3" s="70">
        <f t="shared" ca="1" si="1"/>
        <v>43.232001781985225</v>
      </c>
    </row>
    <row r="4" spans="1:13">
      <c r="A4" t="s">
        <v>31</v>
      </c>
      <c r="B4" s="70">
        <f ca="1">IF(ISERROR(SUM(OFFSET(test1,,COLUMN()+20))),1,SUM(OFFSET(test1,,COLUMN()+20)))</f>
        <v>153.53577094276955</v>
      </c>
      <c r="C4" s="70">
        <f t="shared" ref="C4:J4" ca="1" si="2">IF(ISERROR(SUM(OFFSET(test1,,COLUMN()+20))),1,SUM(OFFSET(test1,,COLUMN()+20)))</f>
        <v>148.12436784087345</v>
      </c>
      <c r="D4" s="70">
        <f t="shared" ca="1" si="2"/>
        <v>90.761286478681313</v>
      </c>
      <c r="E4" s="70">
        <f t="shared" ca="1" si="2"/>
        <v>69.038492016892874</v>
      </c>
      <c r="F4" s="70">
        <f t="shared" ca="1" si="2"/>
        <v>51.708518598000069</v>
      </c>
      <c r="G4" s="70">
        <f t="shared" ca="1" si="2"/>
        <v>28.061957668659126</v>
      </c>
      <c r="H4" s="70">
        <f t="shared" ca="1" si="2"/>
        <v>18.795673049927231</v>
      </c>
      <c r="I4" s="70">
        <f t="shared" ca="1" si="2"/>
        <v>14.844659251233841</v>
      </c>
      <c r="J4" s="70">
        <f t="shared" ca="1" si="2"/>
        <v>43.232001781985225</v>
      </c>
      <c r="M4" s="54"/>
    </row>
    <row r="7" spans="1:13" s="7" customFormat="1" ht="117">
      <c r="A7" s="71"/>
      <c r="B7" s="71" t="str">
        <f ca="1">bilan!AM1</f>
        <v>WP2- IRM/EMC</v>
      </c>
      <c r="C7" s="71" t="str">
        <f ca="1">bilan!AN1</f>
        <v xml:space="preserve">WP2- Precriticity </v>
      </c>
      <c r="D7" s="71" t="str">
        <f ca="1">bilan!AO1</f>
        <v>WP2- Phase 1 - Pro</v>
      </c>
      <c r="E7" s="71" t="str">
        <f ca="1">bilan!AP1</f>
        <v>WP2- Phase 2 - Roo</v>
      </c>
      <c r="F7" s="71" t="str">
        <f ca="1">bilan!AQ1</f>
        <v>WP2- Phase 3 - Act</v>
      </c>
      <c r="G7" s="71" t="str">
        <f ca="1">bilan!AR1</f>
        <v>WP2- Phase 4 - Act</v>
      </c>
      <c r="H7" s="71" t="str">
        <f ca="1">bilan!AS1</f>
        <v>WP2- Phase 5 - Act</v>
      </c>
      <c r="I7" s="71" t="str">
        <f ca="1">bilan!AT1</f>
        <v xml:space="preserve">WP2- Surveillance </v>
      </c>
      <c r="J7" s="71" t="str">
        <f ca="1">bilan!AU1</f>
        <v>WP2- Team Coordina</v>
      </c>
      <c r="K7" s="71" t="str">
        <f ca="1">bilan!AV1</f>
        <v>WP2- Training</v>
      </c>
      <c r="L7" s="71" t="str">
        <f ca="1">bilan!AW1</f>
        <v>WP2- Altran report</v>
      </c>
      <c r="M7" s="71" t="str">
        <f ca="1">bilan!AX1</f>
        <v>WP1/WP2- Managemen</v>
      </c>
    </row>
    <row r="8" spans="1:13">
      <c r="A8" t="s">
        <v>71</v>
      </c>
      <c r="B8" s="70">
        <f ca="1">IF(ISERROR(SUM(OFFSET(test1,,COLUMN()+32))),1,SUM(OFFSET(test1,,COLUMN()+32)))</f>
        <v>0</v>
      </c>
      <c r="C8" s="70">
        <f ca="1">IF(ISERROR(SUM(OFFSET(test1,,COLUMN()+32))),1,SUM(OFFSET(test1,,COLUMN()+32)))</f>
        <v>0</v>
      </c>
      <c r="D8" s="70">
        <f ca="1">IF(ISERROR(SUM(OFFSET(test1,,COLUMN()+32))),1,SUM(OFFSET(test1,,COLUMN()+32)))</f>
        <v>7.625</v>
      </c>
      <c r="E8" s="70">
        <f ca="1">IF(ISERROR(SUM(OFFSET(test1,,COLUMN()+32))),1,SUM(OFFSET(test1,,COLUMN()+32)))</f>
        <v>3</v>
      </c>
      <c r="F8" s="70">
        <f ca="1">IF(ISERROR(SUM(OFFSET(test1,,COLUMN()+32))),1,SUM(OFFSET(test1,,COLUMN()+32)))</f>
        <v>5.75</v>
      </c>
      <c r="G8" s="70">
        <f ca="1">IF(ISERROR(SUM(OFFSET(test1,,COLUMN()+32))),1,SUM(OFFSET(test1,,COLUMN()+32)))</f>
        <v>5.625</v>
      </c>
      <c r="H8" s="70">
        <f ca="1">IF(ISERROR(SUM(OFFSET(test1,,COLUMN()+32))),1,SUM(OFFSET(test1,,COLUMN()+32)))</f>
        <v>0.5</v>
      </c>
      <c r="I8" s="70">
        <f ca="1">IF(ISERROR(SUM(OFFSET(test1,,COLUMN()+32))),1,SUM(OFFSET(test1,,COLUMN()+32)))</f>
        <v>0.75</v>
      </c>
      <c r="J8" s="70">
        <f ca="1">IF(ISERROR(SUM(OFFSET(test1,,COLUMN()+32))),1,SUM(OFFSET(test1,,COLUMN()+32)))</f>
        <v>0.5</v>
      </c>
      <c r="K8" s="70">
        <f ca="1">IF(ISERROR(SUM(OFFSET(test1,,COLUMN()+32))),1,SUM(OFFSET(test1,,COLUMN()+32)))</f>
        <v>0.5</v>
      </c>
      <c r="L8" s="70">
        <f ca="1">IF(ISERROR(SUM(OFFSET(test1,,COLUMN()+32))),1,SUM(OFFSET(test1,,COLUMN()+32)))</f>
        <v>0</v>
      </c>
      <c r="M8" s="70">
        <f ca="1">IF(ISERROR(SUM(OFFSET(test1,,COLUMN()+32))),1,SUM(OFFSET(test1,,COLUMN()+32)))</f>
        <v>0</v>
      </c>
    </row>
    <row r="9" spans="1:13">
      <c r="A9" t="s">
        <v>72</v>
      </c>
      <c r="B9" s="70">
        <f ca="1">IF(ISERROR(SUM(OFFSET(test1,,COLUMN()+46))),1,SUM(OFFSET(test1,,COLUMN()+46)))</f>
        <v>0.5</v>
      </c>
      <c r="C9" s="70">
        <f ca="1">IF(ISERROR(SUM(OFFSET(test1,,COLUMN()+46))),1,SUM(OFFSET(test1,,COLUMN()+46)))</f>
        <v>1.25</v>
      </c>
      <c r="D9" s="70">
        <f ca="1">IF(ISERROR(SUM(OFFSET(test1,,COLUMN()+46))),1,SUM(OFFSET(test1,,COLUMN()+46)))</f>
        <v>1</v>
      </c>
      <c r="E9" s="70">
        <f ca="1">IF(ISERROR(SUM(OFFSET(test1,,COLUMN()+46))),1,SUM(OFFSET(test1,,COLUMN()+46)))</f>
        <v>0</v>
      </c>
      <c r="F9" s="70">
        <f ca="1">IF(ISERROR(SUM(OFFSET(test1,,COLUMN()+46))),1,SUM(OFFSET(test1,,COLUMN()+46)))</f>
        <v>0.25</v>
      </c>
      <c r="G9" s="70">
        <f ca="1">IF(ISERROR(SUM(OFFSET(test1,,COLUMN()+46))),1,SUM(OFFSET(test1,,COLUMN()+46)))</f>
        <v>0</v>
      </c>
      <c r="H9" s="70">
        <f ca="1">IF(ISERROR(SUM(OFFSET(test1,,COLUMN()+46))),1,SUM(OFFSET(test1,,COLUMN()+46)))</f>
        <v>0</v>
      </c>
      <c r="I9" s="70">
        <f ca="1">IF(ISERROR(SUM(OFFSET(test1,,COLUMN()+46))),1,SUM(OFFSET(test1,,COLUMN()+46)))</f>
        <v>2.25</v>
      </c>
      <c r="J9" s="70">
        <f ca="1">IF(ISERROR(SUM(OFFSET(test1,,COLUMN()+46))),1,SUM(OFFSET(test1,,COLUMN()+46)))</f>
        <v>0.25</v>
      </c>
      <c r="K9" s="70">
        <f ca="1">IF(ISERROR(SUM(OFFSET(test1,,COLUMN()+46))),1,SUM(OFFSET(test1,,COLUMN()+46)))</f>
        <v>0.375</v>
      </c>
      <c r="L9" s="70">
        <f ca="1">IF(ISERROR(SUM(OFFSET(test1,,COLUMN()+46))),1,SUM(OFFSET(test1,,COLUMN()+46)))</f>
        <v>0</v>
      </c>
      <c r="M9" s="70">
        <f ca="1">IF(ISERROR(SUM(OFFSET(test1,,COLUMN()+46))),1,SUM(OFFSET(test1,,COLUMN()+46)))</f>
        <v>0.5</v>
      </c>
    </row>
    <row r="12" spans="1:13" s="7" customFormat="1" ht="123.75">
      <c r="B12" s="71" t="str">
        <f ca="1">bilan!BO1</f>
        <v>WP3 - Def</v>
      </c>
      <c r="C12" s="71" t="str">
        <f ca="1">bilan!BP1</f>
        <v>WP3 - Remain to supplier</v>
      </c>
      <c r="D12" s="71" t="str">
        <f ca="1">bilan!BQ1</f>
        <v>WP3 - Pb Description</v>
      </c>
      <c r="E12" s="71" t="str">
        <f ca="1">bilan!BR1</f>
        <v>WP3 - Reporting</v>
      </c>
      <c r="F12" s="71" t="str">
        <f ca="1">bilan!BS1</f>
        <v>WP3 - Save</v>
      </c>
      <c r="G12" s="71"/>
      <c r="H12" s="71"/>
      <c r="I12" s="71"/>
      <c r="J12" s="71"/>
    </row>
    <row r="13" spans="1:13">
      <c r="A13" t="s">
        <v>73</v>
      </c>
      <c r="B13" s="70">
        <f ca="1">IF(ISERROR(SUM(OFFSET(test1,,COLUMN()+60))),1,SUM(OFFSET(test1,,COLUMN()+60)))</f>
        <v>0.5</v>
      </c>
      <c r="C13" s="70">
        <f ca="1">IF(ISERROR(SUM(OFFSET(test1,,COLUMN()+60))),1,SUM(OFFSET(test1,,COLUMN()+60)))</f>
        <v>1.25</v>
      </c>
      <c r="D13" s="70">
        <f ca="1">IF(ISERROR(SUM(OFFSET(test1,,COLUMN()+60))),1,SUM(OFFSET(test1,,COLUMN()+60)))</f>
        <v>1</v>
      </c>
      <c r="E13" s="70">
        <f ca="1">IF(ISERROR(SUM(OFFSET(test1,,COLUMN()+60))),1,SUM(OFFSET(test1,,COLUMN()+60)))</f>
        <v>0</v>
      </c>
      <c r="F13" s="70">
        <f ca="1">IF(ISERROR(SUM(OFFSET(test1,,COLUMN()+60))),1,SUM(OFFSET(test1,,COLUMN()+60)))</f>
        <v>0.25</v>
      </c>
    </row>
    <row r="15" spans="1:13">
      <c r="A15" t="s">
        <v>100</v>
      </c>
    </row>
    <row r="16" spans="1:13">
      <c r="A16" t="s">
        <v>101</v>
      </c>
    </row>
    <row r="17" spans="1:4">
      <c r="A17" t="s">
        <v>102</v>
      </c>
    </row>
    <row r="18" spans="1:4">
      <c r="A18" s="72" t="s">
        <v>107</v>
      </c>
      <c r="B18" s="7"/>
    </row>
    <row r="19" spans="1:4">
      <c r="A19" s="72" t="s">
        <v>108</v>
      </c>
      <c r="B19" s="7"/>
    </row>
    <row r="20" spans="1:4">
      <c r="A20" t="s">
        <v>103</v>
      </c>
    </row>
    <row r="21" spans="1:4" ht="45">
      <c r="B21" s="73" t="s">
        <v>104</v>
      </c>
      <c r="C21" s="73" t="s">
        <v>105</v>
      </c>
      <c r="D21" t="s">
        <v>106</v>
      </c>
    </row>
    <row r="22" spans="1:4">
      <c r="A22" s="54" t="s">
        <v>4</v>
      </c>
      <c r="B22" s="74">
        <v>5</v>
      </c>
      <c r="C22" s="75">
        <v>-2</v>
      </c>
      <c r="D22" t="s">
        <v>34</v>
      </c>
    </row>
    <row r="23" spans="1:4">
      <c r="A23" s="54" t="s">
        <v>32</v>
      </c>
      <c r="B23" s="74">
        <v>16</v>
      </c>
      <c r="C23" s="75">
        <v>9</v>
      </c>
      <c r="D23" t="s">
        <v>34</v>
      </c>
    </row>
    <row r="24" spans="1:4">
      <c r="A24" t="s">
        <v>31</v>
      </c>
      <c r="B24" s="74">
        <v>27</v>
      </c>
      <c r="C24" s="75">
        <v>31</v>
      </c>
      <c r="D24" t="s">
        <v>34</v>
      </c>
    </row>
    <row r="25" spans="1:4">
      <c r="A25" t="s">
        <v>71</v>
      </c>
      <c r="B25" s="74">
        <v>39</v>
      </c>
      <c r="C25" s="75">
        <v>32</v>
      </c>
      <c r="D25" t="s">
        <v>53</v>
      </c>
    </row>
    <row r="26" spans="1:4">
      <c r="A26" t="s">
        <v>72</v>
      </c>
      <c r="B26" s="74">
        <v>53</v>
      </c>
      <c r="C26" s="75">
        <v>46</v>
      </c>
      <c r="D26" t="s">
        <v>53</v>
      </c>
    </row>
    <row r="27" spans="1:4">
      <c r="A27" t="s">
        <v>73</v>
      </c>
      <c r="B27" s="74">
        <v>67</v>
      </c>
      <c r="C27" s="75">
        <v>60</v>
      </c>
      <c r="D27" t="s">
        <v>74</v>
      </c>
    </row>
  </sheetData>
  <customSheetViews>
    <customSheetView guid="{1ABB43B4-D435-4080-8A21-F7DE3F2E95C7}">
      <selection activeCell="G14" sqref="G14"/>
      <pageMargins left="0.7" right="0.7" top="0.75" bottom="0.75" header="0.3" footer="0.3"/>
    </customSheetView>
  </customSheetViews>
  <phoneticPr fontId="2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Y5"/>
  <sheetViews>
    <sheetView showGridLines="0" topLeftCell="A74" zoomScale="50" zoomScaleNormal="80" workbookViewId="0">
      <selection activeCell="B3" sqref="B3:Y5"/>
    </sheetView>
  </sheetViews>
  <sheetFormatPr baseColWidth="10" defaultColWidth="9.140625" defaultRowHeight="15"/>
  <cols>
    <col min="19" max="19" width="9.140625" customWidth="1"/>
  </cols>
  <sheetData>
    <row r="1" spans="2:25" ht="33.75" customHeight="1">
      <c r="B1" s="76">
        <v>26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</row>
    <row r="2" spans="2:25" ht="15" customHeight="1"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</row>
    <row r="3" spans="2:25" ht="15" customHeight="1">
      <c r="B3" s="77">
        <v>34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</row>
    <row r="4" spans="2:25" ht="15" customHeight="1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</row>
    <row r="5" spans="2:25" ht="15" customHeight="1"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</row>
  </sheetData>
  <customSheetViews>
    <customSheetView guid="{7EB65918-9D86-441D-B2B6-435DB4E90A9F}" scale="40" showGridLines="0">
      <selection activeCell="B3" sqref="B3:L5"/>
      <pageMargins left="0.7" right="0.7" top="0.75" bottom="0.75" header="0.3" footer="0.3"/>
      <pageSetup paperSize="9" orientation="portrait" r:id="rId1"/>
    </customSheetView>
    <customSheetView guid="{FFA1D977-C4C4-4F36-9FB7-284E4C8EB6C1}" scale="40" showGridLines="0">
      <selection activeCell="AP45" sqref="AP45"/>
      <pageMargins left="0.7" right="0.7" top="0.75" bottom="0.75" header="0.3" footer="0.3"/>
      <pageSetup paperSize="9" orientation="portrait" r:id="rId2"/>
    </customSheetView>
    <customSheetView guid="{1ABB43B4-D435-4080-8A21-F7DE3F2E95C7}" scale="40" showGridLines="0">
      <selection activeCell="AE22" sqref="AE22"/>
      <pageMargins left="0.7" right="0.7" top="0.75" bottom="0.75" header="0.3" footer="0.3"/>
      <pageSetup paperSize="9" orientation="portrait" r:id="rId3"/>
    </customSheetView>
  </customSheetViews>
  <mergeCells count="2">
    <mergeCell ref="B1:Y2"/>
    <mergeCell ref="B3:Y5"/>
  </mergeCells>
  <phoneticPr fontId="27" type="noConversion"/>
  <pageMargins left="0.7" right="0.7" top="0.75" bottom="0.75" header="0.3" footer="0.3"/>
  <pageSetup paperSize="9" orientation="portrait" r:id="rId4"/>
  <drawing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Datas</vt:lpstr>
      <vt:lpstr>bilan</vt:lpstr>
      <vt:lpstr>calc-graph</vt:lpstr>
      <vt:lpstr>graph</vt:lpstr>
    </vt:vector>
  </TitlesOfParts>
  <Company>EUROCOPTER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Deguine, Sandrine (Ste Altran)</dc:creator>
  <cp:lastModifiedBy>cb</cp:lastModifiedBy>
  <dcterms:created xsi:type="dcterms:W3CDTF">2012-04-19T13:34:41Z</dcterms:created>
  <dcterms:modified xsi:type="dcterms:W3CDTF">2013-10-12T16:03:55Z</dcterms:modified>
</cp:coreProperties>
</file>