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7935" windowHeight="5520" tabRatio="545" activeTab="1"/>
  </bookViews>
  <sheets>
    <sheet name="JANVIER" sheetId="1" r:id="rId1"/>
    <sheet name="FEVRIER" sheetId="19" r:id="rId2"/>
    <sheet name="Recap" sheetId="20" r:id="rId3"/>
    <sheet name="Données" sheetId="15" r:id="rId4"/>
  </sheets>
  <definedNames>
    <definedName name="_xlnm._FilterDatabase" localSheetId="2" hidden="1">Recap!$A$3:$O$3</definedName>
    <definedName name="ABS">OFFSET(Données!$D$2,,,COUNTA(Données!$D:$D))</definedName>
    <definedName name="cdate" localSheetId="1">OFFSET(FEVRIER!$G$2,,,,COUNT(FEVRIER!$2:$2))</definedName>
    <definedName name="cdate">OFFSET(JANVIER!$G$2,,,,COUNT(JANVIER!$2:$2))</definedName>
    <definedName name="congeR">Recap!$P$5:$P$25</definedName>
    <definedName name="FERIE">Données!$A$2:$A$14</definedName>
    <definedName name="NOM">OFFSET(Données!$E$2,,,COUNTA(Données!$E:$E)-1)</definedName>
    <definedName name="NomR">Recap!$A$5:$A$25</definedName>
    <definedName name="TypeR">Recap!$B$5:$B$25</definedName>
  </definedNames>
  <calcPr calcId="125725"/>
</workbook>
</file>

<file path=xl/calcChain.xml><?xml version="1.0" encoding="utf-8"?>
<calcChain xmlns="http://schemas.openxmlformats.org/spreadsheetml/2006/main">
  <c r="C4" i="19"/>
  <c r="C5"/>
  <c r="C6"/>
  <c r="C7"/>
  <c r="C8"/>
  <c r="C9"/>
  <c r="C3"/>
  <c r="C8" i="1"/>
  <c r="C9"/>
  <c r="C4"/>
  <c r="C5"/>
  <c r="C6"/>
  <c r="C7"/>
  <c r="C3"/>
  <c r="F20" i="20"/>
  <c r="G20"/>
  <c r="H20"/>
  <c r="I20"/>
  <c r="J20"/>
  <c r="K20"/>
  <c r="L20"/>
  <c r="M20"/>
  <c r="N20"/>
  <c r="O20"/>
  <c r="F21"/>
  <c r="G21"/>
  <c r="H21"/>
  <c r="I21"/>
  <c r="J21"/>
  <c r="K21"/>
  <c r="L21"/>
  <c r="M21"/>
  <c r="N21"/>
  <c r="O21"/>
  <c r="F22"/>
  <c r="G22"/>
  <c r="H22"/>
  <c r="I22"/>
  <c r="J22"/>
  <c r="K22"/>
  <c r="L22"/>
  <c r="M22"/>
  <c r="N22"/>
  <c r="O22"/>
  <c r="F23"/>
  <c r="G23"/>
  <c r="H23"/>
  <c r="I23"/>
  <c r="J23"/>
  <c r="K23"/>
  <c r="L23"/>
  <c r="M23"/>
  <c r="N23"/>
  <c r="O23"/>
  <c r="F24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19"/>
  <c r="G19"/>
  <c r="H19"/>
  <c r="I19"/>
  <c r="J19"/>
  <c r="K19"/>
  <c r="L19"/>
  <c r="M19"/>
  <c r="N19"/>
  <c r="O19"/>
  <c r="F13"/>
  <c r="G13"/>
  <c r="H13"/>
  <c r="I13"/>
  <c r="J13"/>
  <c r="K13"/>
  <c r="L13"/>
  <c r="M13"/>
  <c r="N13"/>
  <c r="O13"/>
  <c r="F14"/>
  <c r="G14"/>
  <c r="H14"/>
  <c r="I14"/>
  <c r="J14"/>
  <c r="K14"/>
  <c r="L14"/>
  <c r="M14"/>
  <c r="N14"/>
  <c r="O14"/>
  <c r="F15"/>
  <c r="G15"/>
  <c r="H15"/>
  <c r="I15"/>
  <c r="J15"/>
  <c r="K15"/>
  <c r="L15"/>
  <c r="M15"/>
  <c r="N15"/>
  <c r="O15"/>
  <c r="F16"/>
  <c r="G16"/>
  <c r="H16"/>
  <c r="I16"/>
  <c r="J16"/>
  <c r="K16"/>
  <c r="L16"/>
  <c r="M16"/>
  <c r="N16"/>
  <c r="O16"/>
  <c r="F17"/>
  <c r="G17"/>
  <c r="H17"/>
  <c r="I17"/>
  <c r="J17"/>
  <c r="K17"/>
  <c r="L17"/>
  <c r="M17"/>
  <c r="N17"/>
  <c r="O17"/>
  <c r="F18"/>
  <c r="G18"/>
  <c r="H18"/>
  <c r="I18"/>
  <c r="J18"/>
  <c r="K18"/>
  <c r="L18"/>
  <c r="M18"/>
  <c r="N18"/>
  <c r="O18"/>
  <c r="F12"/>
  <c r="G12"/>
  <c r="H12"/>
  <c r="I12"/>
  <c r="J12"/>
  <c r="K12"/>
  <c r="L12"/>
  <c r="M12"/>
  <c r="N12"/>
  <c r="O12"/>
  <c r="F6"/>
  <c r="F7"/>
  <c r="F8"/>
  <c r="F9"/>
  <c r="F10"/>
  <c r="F11"/>
  <c r="G6"/>
  <c r="H6"/>
  <c r="I6"/>
  <c r="J6"/>
  <c r="K6"/>
  <c r="L6"/>
  <c r="M6"/>
  <c r="N6"/>
  <c r="O6"/>
  <c r="G7"/>
  <c r="H7"/>
  <c r="I7"/>
  <c r="J7"/>
  <c r="K7"/>
  <c r="L7"/>
  <c r="M7"/>
  <c r="N7"/>
  <c r="O7"/>
  <c r="G8"/>
  <c r="H8"/>
  <c r="I8"/>
  <c r="J8"/>
  <c r="K8"/>
  <c r="L8"/>
  <c r="M8"/>
  <c r="N8"/>
  <c r="O8"/>
  <c r="G9"/>
  <c r="H9"/>
  <c r="I9"/>
  <c r="J9"/>
  <c r="K9"/>
  <c r="L9"/>
  <c r="M9"/>
  <c r="N9"/>
  <c r="O9"/>
  <c r="G10"/>
  <c r="H10"/>
  <c r="I10"/>
  <c r="J10"/>
  <c r="K10"/>
  <c r="L10"/>
  <c r="M10"/>
  <c r="N10"/>
  <c r="O10"/>
  <c r="G11"/>
  <c r="H11"/>
  <c r="I11"/>
  <c r="J11"/>
  <c r="K11"/>
  <c r="L11"/>
  <c r="M11"/>
  <c r="N11"/>
  <c r="O11"/>
  <c r="G5"/>
  <c r="H5"/>
  <c r="I5"/>
  <c r="J5"/>
  <c r="K5"/>
  <c r="L5"/>
  <c r="M5"/>
  <c r="N5"/>
  <c r="O5"/>
  <c r="F5"/>
  <c r="G1" i="19" l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E5" i="20"/>
  <c r="E11"/>
  <c r="E10"/>
  <c r="E9"/>
  <c r="E8"/>
  <c r="E7"/>
  <c r="E6"/>
  <c r="E12"/>
  <c r="E18"/>
  <c r="E17"/>
  <c r="E16"/>
  <c r="E15"/>
  <c r="E14"/>
  <c r="E13"/>
  <c r="E19"/>
  <c r="E25"/>
  <c r="E24"/>
  <c r="E23"/>
  <c r="E22"/>
  <c r="E21"/>
  <c r="E20"/>
  <c r="G1" i="1" l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AK2" s="1"/>
  <c r="A14" i="15"/>
  <c r="A13"/>
  <c r="A12"/>
  <c r="A11"/>
  <c r="A10"/>
  <c r="A6"/>
  <c r="A5"/>
  <c r="A3"/>
  <c r="A8" s="1"/>
  <c r="A2"/>
  <c r="A4" l="1"/>
  <c r="A9" l="1"/>
  <c r="A7"/>
  <c r="D20" i="20"/>
  <c r="D21"/>
  <c r="D22"/>
  <c r="D23"/>
  <c r="D24"/>
  <c r="D25"/>
  <c r="D19"/>
  <c r="D13"/>
  <c r="D14"/>
  <c r="D15"/>
  <c r="D16"/>
  <c r="D17"/>
  <c r="D18"/>
  <c r="D12"/>
  <c r="D6"/>
  <c r="D7"/>
  <c r="D8"/>
  <c r="D9"/>
  <c r="D10"/>
  <c r="D11"/>
  <c r="D5"/>
  <c r="P5" l="1"/>
  <c r="P11"/>
  <c r="P10"/>
  <c r="P9"/>
  <c r="P8"/>
  <c r="P7"/>
  <c r="P6"/>
  <c r="P12"/>
  <c r="P18"/>
  <c r="P17"/>
  <c r="P16"/>
  <c r="P15"/>
  <c r="P14"/>
  <c r="P13"/>
  <c r="P19"/>
  <c r="P25"/>
  <c r="P24"/>
  <c r="P23"/>
  <c r="P22"/>
  <c r="P21"/>
  <c r="P20"/>
  <c r="F4" i="19" l="1"/>
  <c r="F5"/>
  <c r="F7"/>
  <c r="F9"/>
  <c r="F6"/>
  <c r="F8"/>
  <c r="F3"/>
  <c r="F9" i="1"/>
  <c r="F6"/>
  <c r="F3"/>
  <c r="F5"/>
  <c r="F8"/>
  <c r="F4"/>
  <c r="F7"/>
</calcChain>
</file>

<file path=xl/sharedStrings.xml><?xml version="1.0" encoding="utf-8"?>
<sst xmlns="http://schemas.openxmlformats.org/spreadsheetml/2006/main" count="141" uniqueCount="51">
  <si>
    <t>NOM</t>
  </si>
  <si>
    <t>DATES</t>
  </si>
  <si>
    <t>DEBUT</t>
  </si>
  <si>
    <t>FIN</t>
  </si>
  <si>
    <t>BEGUE</t>
  </si>
  <si>
    <t>TECHER</t>
  </si>
  <si>
    <t>GONTHIER</t>
  </si>
  <si>
    <t>DORSEUIL</t>
  </si>
  <si>
    <t>J.D HOAREAU</t>
  </si>
  <si>
    <t>J.P HOAREAU</t>
  </si>
  <si>
    <t>ROBERT</t>
  </si>
  <si>
    <t>MALADIE</t>
  </si>
  <si>
    <t>CM</t>
  </si>
  <si>
    <t>PAYE</t>
  </si>
  <si>
    <t>CP</t>
  </si>
  <si>
    <t>EXCEPTIONNEL</t>
  </si>
  <si>
    <t>CE</t>
  </si>
  <si>
    <t>TYPES DE CONGES</t>
  </si>
  <si>
    <t>TYPE ABSCENCE</t>
  </si>
  <si>
    <t>CONG. A PRENDRE</t>
  </si>
  <si>
    <t>NB JRS PRIS</t>
  </si>
  <si>
    <t>Jour de l'An</t>
  </si>
  <si>
    <t>Pâques</t>
  </si>
  <si>
    <t>Lundi de Pâques</t>
  </si>
  <si>
    <t>1er Mai</t>
  </si>
  <si>
    <t>8 Mai</t>
  </si>
  <si>
    <t>Jeudi de l'Ascension</t>
  </si>
  <si>
    <t>Pentecôte</t>
  </si>
  <si>
    <t>Lundi de Pentecôte</t>
  </si>
  <si>
    <t>14 Juillet</t>
  </si>
  <si>
    <t>15 Aôut</t>
  </si>
  <si>
    <t>Toussaint</t>
  </si>
  <si>
    <t>11 Novembre</t>
  </si>
  <si>
    <t>Noël</t>
  </si>
  <si>
    <t>NOM DES 
SALARIES</t>
  </si>
  <si>
    <t>JANVIER</t>
  </si>
  <si>
    <t>FEVRIER</t>
  </si>
  <si>
    <t>MARS</t>
  </si>
  <si>
    <t>AVRIL</t>
  </si>
  <si>
    <t>MAI</t>
  </si>
  <si>
    <t>SOLDE</t>
  </si>
  <si>
    <t>JUIN</t>
  </si>
  <si>
    <t>JUILLET</t>
  </si>
  <si>
    <t>AOÛT</t>
  </si>
  <si>
    <t>SEPTEMBRE</t>
  </si>
  <si>
    <t>OCTOBRE</t>
  </si>
  <si>
    <t>NOVEMBRE</t>
  </si>
  <si>
    <t>DÉCEMBRE</t>
  </si>
  <si>
    <t>DECOMPTE CONGE</t>
  </si>
  <si>
    <t>Type</t>
  </si>
  <si>
    <t>Nb jours</t>
  </si>
</sst>
</file>

<file path=xl/styles.xml><?xml version="1.0" encoding="utf-8"?>
<styleSheet xmlns="http://schemas.openxmlformats.org/spreadsheetml/2006/main">
  <numFmts count="8">
    <numFmt numFmtId="164" formatCode="d/m;@"/>
    <numFmt numFmtId="165" formatCode="dd/mm/yy;@"/>
    <numFmt numFmtId="166" formatCode="&quot;Fériés &quot;0"/>
    <numFmt numFmtId="167" formatCode="ddd\ * dd\-mm\-yy"/>
    <numFmt numFmtId="168" formatCode="ddd\ dd\-mmmm\-yyyy"/>
    <numFmt numFmtId="169" formatCode="mmmm\ yyyy"/>
    <numFmt numFmtId="171" formatCode="dd/mm/yy"/>
    <numFmt numFmtId="173" formatCode="0.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8"/>
      <name val="Arial"/>
      <family val="2"/>
    </font>
    <font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sz val="11"/>
      <color theme="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6" tint="0.599963377788628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0" borderId="1" xfId="0" applyBorder="1"/>
    <xf numFmtId="0" fontId="1" fillId="0" borderId="1" xfId="0" applyFont="1" applyBorder="1"/>
    <xf numFmtId="14" fontId="0" fillId="0" borderId="0" xfId="0" applyNumberFormat="1"/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1" xfId="0" applyFont="1" applyBorder="1" applyAlignment="1">
      <alignment horizontal="center" vertical="center"/>
    </xf>
    <xf numFmtId="0" fontId="1" fillId="0" borderId="10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165" fontId="0" fillId="0" borderId="1" xfId="0" applyNumberFormat="1" applyBorder="1"/>
    <xf numFmtId="164" fontId="3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4" fillId="0" borderId="0" xfId="0" applyFont="1"/>
    <xf numFmtId="0" fontId="5" fillId="3" borderId="1" xfId="0" applyFont="1" applyFill="1" applyBorder="1"/>
    <xf numFmtId="168" fontId="5" fillId="3" borderId="1" xfId="0" applyNumberFormat="1" applyFont="1" applyFill="1" applyBorder="1"/>
    <xf numFmtId="168" fontId="5" fillId="3" borderId="1" xfId="0" quotePrefix="1" applyNumberFormat="1" applyFont="1" applyFill="1" applyBorder="1"/>
    <xf numFmtId="166" fontId="6" fillId="2" borderId="3" xfId="0" applyNumberFormat="1" applyFont="1" applyFill="1" applyBorder="1" applyAlignment="1">
      <alignment horizontal="center" vertical="center"/>
    </xf>
    <xf numFmtId="167" fontId="7" fillId="3" borderId="1" xfId="0" quotePrefix="1" applyNumberFormat="1" applyFont="1" applyFill="1" applyBorder="1" applyAlignment="1">
      <alignment vertical="center"/>
    </xf>
    <xf numFmtId="0" fontId="1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69" fontId="1" fillId="0" borderId="12" xfId="0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0" fillId="4" borderId="1" xfId="0" applyNumberFormat="1" applyFill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0" fontId="0" fillId="0" borderId="16" xfId="0" applyBorder="1"/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5" borderId="1" xfId="0" applyFont="1" applyFill="1" applyBorder="1"/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1" fillId="6" borderId="1" xfId="0" applyFont="1" applyFill="1" applyBorder="1"/>
    <xf numFmtId="0" fontId="2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1" fillId="3" borderId="1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71" fontId="0" fillId="0" borderId="1" xfId="0" applyNumberFormat="1" applyBorder="1"/>
    <xf numFmtId="173" fontId="0" fillId="0" borderId="1" xfId="0" applyNumberFormat="1" applyBorder="1"/>
  </cellXfs>
  <cellStyles count="1">
    <cellStyle name="Normal" xfId="0" builtinId="0"/>
  </cellStyles>
  <dxfs count="10"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K17"/>
  <sheetViews>
    <sheetView workbookViewId="0">
      <pane xSplit="1" topLeftCell="B1" activePane="topRight" state="frozen"/>
      <selection activeCell="D16" sqref="D16"/>
      <selection pane="topRight" activeCell="E3" sqref="E3:E9"/>
    </sheetView>
  </sheetViews>
  <sheetFormatPr baseColWidth="10" defaultRowHeight="15"/>
  <cols>
    <col min="1" max="1" width="12.85546875" customWidth="1"/>
    <col min="2" max="3" width="8.7109375" bestFit="1" customWidth="1"/>
    <col min="4" max="4" width="10.140625" customWidth="1"/>
    <col min="5" max="5" width="9.5703125" bestFit="1" customWidth="1"/>
    <col min="6" max="6" width="10.7109375" bestFit="1" customWidth="1"/>
    <col min="7" max="15" width="3.85546875" bestFit="1" customWidth="1"/>
    <col min="16" max="37" width="4.85546875" bestFit="1" customWidth="1"/>
  </cols>
  <sheetData>
    <row r="1" spans="1:37">
      <c r="A1" s="24" t="s">
        <v>0</v>
      </c>
      <c r="B1" s="28" t="s">
        <v>1</v>
      </c>
      <c r="C1" s="29"/>
      <c r="D1" s="11"/>
      <c r="E1" s="13"/>
      <c r="F1" s="13"/>
      <c r="G1" s="26" t="str">
        <f>PROPER(TEXT(DATE(Données!A1,1,1),"mmmm aaaa"))</f>
        <v>Janvier 2012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</row>
    <row r="2" spans="1:37" ht="25.5">
      <c r="A2" s="25"/>
      <c r="B2" s="10" t="s">
        <v>2</v>
      </c>
      <c r="C2" s="10" t="s">
        <v>3</v>
      </c>
      <c r="D2" s="12" t="s">
        <v>18</v>
      </c>
      <c r="E2" s="12" t="s">
        <v>20</v>
      </c>
      <c r="F2" s="12" t="s">
        <v>19</v>
      </c>
      <c r="G2" s="15">
        <f>G1*1</f>
        <v>40909</v>
      </c>
      <c r="H2" s="15">
        <f>G2+1</f>
        <v>40910</v>
      </c>
      <c r="I2" s="15">
        <f t="shared" ref="I2:AF2" si="0">H2+1</f>
        <v>40911</v>
      </c>
      <c r="J2" s="15">
        <f t="shared" si="0"/>
        <v>40912</v>
      </c>
      <c r="K2" s="15">
        <f t="shared" si="0"/>
        <v>40913</v>
      </c>
      <c r="L2" s="15">
        <f t="shared" si="0"/>
        <v>40914</v>
      </c>
      <c r="M2" s="15">
        <f t="shared" si="0"/>
        <v>40915</v>
      </c>
      <c r="N2" s="15">
        <f t="shared" si="0"/>
        <v>40916</v>
      </c>
      <c r="O2" s="15">
        <f t="shared" si="0"/>
        <v>40917</v>
      </c>
      <c r="P2" s="15">
        <f t="shared" si="0"/>
        <v>40918</v>
      </c>
      <c r="Q2" s="15">
        <f t="shared" si="0"/>
        <v>40919</v>
      </c>
      <c r="R2" s="15">
        <f t="shared" si="0"/>
        <v>40920</v>
      </c>
      <c r="S2" s="15">
        <f t="shared" si="0"/>
        <v>40921</v>
      </c>
      <c r="T2" s="15">
        <f t="shared" si="0"/>
        <v>40922</v>
      </c>
      <c r="U2" s="15">
        <f t="shared" si="0"/>
        <v>40923</v>
      </c>
      <c r="V2" s="15">
        <f t="shared" si="0"/>
        <v>40924</v>
      </c>
      <c r="W2" s="15">
        <f t="shared" si="0"/>
        <v>40925</v>
      </c>
      <c r="X2" s="15">
        <f t="shared" si="0"/>
        <v>40926</v>
      </c>
      <c r="Y2" s="15">
        <f t="shared" si="0"/>
        <v>40927</v>
      </c>
      <c r="Z2" s="15">
        <f t="shared" si="0"/>
        <v>40928</v>
      </c>
      <c r="AA2" s="15">
        <f t="shared" si="0"/>
        <v>40929</v>
      </c>
      <c r="AB2" s="15">
        <f t="shared" si="0"/>
        <v>40930</v>
      </c>
      <c r="AC2" s="15">
        <f t="shared" si="0"/>
        <v>40931</v>
      </c>
      <c r="AD2" s="15">
        <f t="shared" si="0"/>
        <v>40932</v>
      </c>
      <c r="AE2" s="15">
        <f t="shared" si="0"/>
        <v>40933</v>
      </c>
      <c r="AF2" s="15">
        <f t="shared" si="0"/>
        <v>40934</v>
      </c>
      <c r="AG2" s="15">
        <f>IF(AF2="","",IF(MONTH(AF2)=MONTH(AF2+1),AF2+1,""))</f>
        <v>40935</v>
      </c>
      <c r="AH2" s="15">
        <f t="shared" ref="AH2:AK2" si="1">IF(AG2="","",IF(MONTH(AG2)=MONTH(AG2+1),AG2+1,""))</f>
        <v>40936</v>
      </c>
      <c r="AI2" s="15">
        <f t="shared" si="1"/>
        <v>40937</v>
      </c>
      <c r="AJ2" s="15">
        <f t="shared" si="1"/>
        <v>40938</v>
      </c>
      <c r="AK2" s="15">
        <f t="shared" si="1"/>
        <v>40939</v>
      </c>
    </row>
    <row r="3" spans="1:37">
      <c r="A3" s="3" t="s">
        <v>4</v>
      </c>
      <c r="B3" s="14">
        <v>40931</v>
      </c>
      <c r="C3" s="54">
        <f>WORKDAY(B3,E3,FERIE)</f>
        <v>40939</v>
      </c>
      <c r="D3" s="2" t="s">
        <v>14</v>
      </c>
      <c r="E3" s="55">
        <v>6.5</v>
      </c>
      <c r="F3" s="1">
        <f ca="1">SUMPRODUCT((NomR=A3)*(TypeR=D3)*congeR)</f>
        <v>18.5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>
      <c r="A4" s="3" t="s">
        <v>5</v>
      </c>
      <c r="B4" s="14">
        <v>40909</v>
      </c>
      <c r="C4" s="54">
        <f>WORKDAY(B4,E4,FERIE)</f>
        <v>40917</v>
      </c>
      <c r="D4" s="1" t="s">
        <v>14</v>
      </c>
      <c r="E4" s="55">
        <v>6.5</v>
      </c>
      <c r="F4" s="2">
        <f ca="1">SUMPRODUCT((NomR=A4)*(TypeR=D4)*congeR)</f>
        <v>18.5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7" s="5" customFormat="1">
      <c r="A5" s="3" t="s">
        <v>5</v>
      </c>
      <c r="B5" s="14">
        <v>40920</v>
      </c>
      <c r="C5" s="54">
        <f>WORKDAY(B5,E5,FERIE)</f>
        <v>40928</v>
      </c>
      <c r="D5" s="2" t="s">
        <v>12</v>
      </c>
      <c r="E5" s="55">
        <v>6.5</v>
      </c>
      <c r="F5" s="2">
        <f ca="1">SUMPRODUCT((NomR=A5)*(TypeR=D5)*congeR)</f>
        <v>11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>
      <c r="A6" s="3" t="s">
        <v>6</v>
      </c>
      <c r="B6" s="14">
        <v>40919</v>
      </c>
      <c r="C6" s="54">
        <f>WORKDAY(B6,E6,FERIE)</f>
        <v>40927</v>
      </c>
      <c r="D6" s="2" t="s">
        <v>16</v>
      </c>
      <c r="E6" s="55">
        <v>6.5</v>
      </c>
      <c r="F6" s="2">
        <f ca="1">SUMPRODUCT((NomR=A6)*(TypeR=D6)*congeR)</f>
        <v>18.5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>
      <c r="A7" s="3" t="s">
        <v>8</v>
      </c>
      <c r="B7" s="14">
        <v>40925</v>
      </c>
      <c r="C7" s="54">
        <f>WORKDAY(B7,E7,FERIE)</f>
        <v>40933</v>
      </c>
      <c r="D7" s="2" t="s">
        <v>16</v>
      </c>
      <c r="E7" s="55">
        <v>6.5</v>
      </c>
      <c r="F7" s="2">
        <f ca="1">SUMPRODUCT((NomR=A7)*(TypeR=D7)*congeR)</f>
        <v>18.5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>
      <c r="A8" s="3" t="s">
        <v>9</v>
      </c>
      <c r="B8" s="14">
        <v>40920</v>
      </c>
      <c r="C8" s="54">
        <f>WORKDAY(B8,E8,FERIE)</f>
        <v>40928</v>
      </c>
      <c r="D8" s="2" t="s">
        <v>16</v>
      </c>
      <c r="E8" s="55">
        <v>6.5</v>
      </c>
      <c r="F8" s="2">
        <f ca="1">SUMPRODUCT((NomR=A8)*(TypeR=D8)*congeR)</f>
        <v>18.5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>
      <c r="A9" s="3" t="s">
        <v>10</v>
      </c>
      <c r="B9" s="14">
        <v>40919</v>
      </c>
      <c r="C9" s="54">
        <f>WORKDAY(B9,E9,FERIE)</f>
        <v>40927</v>
      </c>
      <c r="D9" s="2" t="s">
        <v>12</v>
      </c>
      <c r="E9" s="55">
        <v>6.5</v>
      </c>
      <c r="F9" s="2">
        <f ca="1">SUMPRODUCT((NomR=A9)*(TypeR=D9)*congeR)</f>
        <v>6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2" spans="1:37">
      <c r="F12" s="4"/>
    </row>
    <row r="13" spans="1:37" s="5" customFormat="1">
      <c r="F13" s="4"/>
    </row>
    <row r="14" spans="1:37" s="5" customFormat="1">
      <c r="F14" s="4"/>
    </row>
    <row r="15" spans="1:37">
      <c r="F15" s="4"/>
    </row>
    <row r="16" spans="1:37" s="5" customFormat="1">
      <c r="F16" s="4"/>
    </row>
    <row r="17" spans="6:6">
      <c r="F17" s="4"/>
    </row>
  </sheetData>
  <mergeCells count="3">
    <mergeCell ref="A1:A2"/>
    <mergeCell ref="G1:AK1"/>
    <mergeCell ref="B1:C1"/>
  </mergeCells>
  <conditionalFormatting sqref="G2:AK9">
    <cfRule type="expression" dxfId="4" priority="1">
      <formula>IF(AND((G$2&gt;=$B2),(G$2&lt;=$C2)),$D2="CP")</formula>
    </cfRule>
    <cfRule type="expression" dxfId="3" priority="2">
      <formula>IF(AND((G$2&gt;=$B2),(G$2&lt;=$C2)),$D2="CM")</formula>
    </cfRule>
    <cfRule type="expression" dxfId="2" priority="3">
      <formula>IF(AND((G$2&gt;=$B2),(G$2&lt;=$C2)),$D2="CE")</formula>
    </cfRule>
    <cfRule type="expression" dxfId="1" priority="4">
      <formula>SUMPRODUCT(--(G$2=FERIE))</formula>
    </cfRule>
    <cfRule type="expression" dxfId="0" priority="5">
      <formula>OR(WEEKDAY(G$2)=1,WEEKDAY(G$2)=7)</formula>
    </cfRule>
  </conditionalFormatting>
  <dataValidations count="3">
    <dataValidation type="list" allowBlank="1" showInputMessage="1" showErrorMessage="1" sqref="D3:D9">
      <formula1>ABS</formula1>
    </dataValidation>
    <dataValidation type="list" allowBlank="1" showInputMessage="1" showErrorMessage="1" sqref="A3:A9">
      <formula1>NOM</formula1>
    </dataValidation>
    <dataValidation type="list" allowBlank="1" showInputMessage="1" showErrorMessage="1" sqref="B3:B9">
      <formula1>cdate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K17"/>
  <sheetViews>
    <sheetView tabSelected="1" workbookViewId="0">
      <pane xSplit="1" topLeftCell="B1" activePane="topRight" state="frozen"/>
      <selection activeCell="D16" sqref="D16"/>
      <selection pane="topRight" activeCell="E11" sqref="E11"/>
    </sheetView>
  </sheetViews>
  <sheetFormatPr baseColWidth="10" defaultRowHeight="15"/>
  <cols>
    <col min="1" max="1" width="12.85546875" style="5" customWidth="1"/>
    <col min="2" max="3" width="8.7109375" style="5" bestFit="1" customWidth="1"/>
    <col min="4" max="4" width="10.140625" style="5" customWidth="1"/>
    <col min="5" max="5" width="9.5703125" style="5" bestFit="1" customWidth="1"/>
    <col min="6" max="6" width="10.7109375" style="5" bestFit="1" customWidth="1"/>
    <col min="7" max="15" width="3.85546875" style="5" bestFit="1" customWidth="1"/>
    <col min="16" max="37" width="4.85546875" style="5" bestFit="1" customWidth="1"/>
    <col min="38" max="16384" width="11.42578125" style="5"/>
  </cols>
  <sheetData>
    <row r="1" spans="1:37">
      <c r="A1" s="24" t="s">
        <v>0</v>
      </c>
      <c r="B1" s="28" t="s">
        <v>1</v>
      </c>
      <c r="C1" s="29"/>
      <c r="D1" s="11"/>
      <c r="E1" s="23"/>
      <c r="F1" s="23"/>
      <c r="G1" s="26" t="str">
        <f>PROPER(TEXT(DATE(Données!A1,2,1),"mmmm aaaa"))</f>
        <v>Février 2012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</row>
    <row r="2" spans="1:37" ht="25.5">
      <c r="A2" s="25"/>
      <c r="B2" s="10" t="s">
        <v>2</v>
      </c>
      <c r="C2" s="10" t="s">
        <v>3</v>
      </c>
      <c r="D2" s="12" t="s">
        <v>18</v>
      </c>
      <c r="E2" s="12" t="s">
        <v>20</v>
      </c>
      <c r="F2" s="12" t="s">
        <v>19</v>
      </c>
      <c r="G2" s="15">
        <f>G1*1</f>
        <v>40940</v>
      </c>
      <c r="H2" s="15">
        <f>G2+1</f>
        <v>40941</v>
      </c>
      <c r="I2" s="15">
        <f t="shared" ref="I2:AF2" si="0">H2+1</f>
        <v>40942</v>
      </c>
      <c r="J2" s="15">
        <f t="shared" si="0"/>
        <v>40943</v>
      </c>
      <c r="K2" s="15">
        <f t="shared" si="0"/>
        <v>40944</v>
      </c>
      <c r="L2" s="15">
        <f t="shared" si="0"/>
        <v>40945</v>
      </c>
      <c r="M2" s="15">
        <f t="shared" si="0"/>
        <v>40946</v>
      </c>
      <c r="N2" s="15">
        <f t="shared" si="0"/>
        <v>40947</v>
      </c>
      <c r="O2" s="15">
        <f t="shared" si="0"/>
        <v>40948</v>
      </c>
      <c r="P2" s="15">
        <f t="shared" si="0"/>
        <v>40949</v>
      </c>
      <c r="Q2" s="15">
        <f t="shared" si="0"/>
        <v>40950</v>
      </c>
      <c r="R2" s="15">
        <f t="shared" si="0"/>
        <v>40951</v>
      </c>
      <c r="S2" s="15">
        <f t="shared" si="0"/>
        <v>40952</v>
      </c>
      <c r="T2" s="15">
        <f t="shared" si="0"/>
        <v>40953</v>
      </c>
      <c r="U2" s="15">
        <f t="shared" si="0"/>
        <v>40954</v>
      </c>
      <c r="V2" s="15">
        <f t="shared" si="0"/>
        <v>40955</v>
      </c>
      <c r="W2" s="15">
        <f t="shared" si="0"/>
        <v>40956</v>
      </c>
      <c r="X2" s="15">
        <f t="shared" si="0"/>
        <v>40957</v>
      </c>
      <c r="Y2" s="15">
        <f t="shared" si="0"/>
        <v>40958</v>
      </c>
      <c r="Z2" s="15">
        <f t="shared" si="0"/>
        <v>40959</v>
      </c>
      <c r="AA2" s="15">
        <f t="shared" si="0"/>
        <v>40960</v>
      </c>
      <c r="AB2" s="15">
        <f t="shared" si="0"/>
        <v>40961</v>
      </c>
      <c r="AC2" s="15">
        <f t="shared" si="0"/>
        <v>40962</v>
      </c>
      <c r="AD2" s="15">
        <f t="shared" si="0"/>
        <v>40963</v>
      </c>
      <c r="AE2" s="15">
        <f t="shared" si="0"/>
        <v>40964</v>
      </c>
      <c r="AF2" s="15">
        <f t="shared" si="0"/>
        <v>40965</v>
      </c>
      <c r="AG2" s="15">
        <f>IF(AF2="","",IF(MONTH(AF2)=MONTH(AF2+1),AF2+1,""))</f>
        <v>40966</v>
      </c>
      <c r="AH2" s="15">
        <f t="shared" ref="AH2:AK2" si="1">IF(AG2="","",IF(MONTH(AG2)=MONTH(AG2+1),AG2+1,""))</f>
        <v>40967</v>
      </c>
      <c r="AI2" s="15">
        <f t="shared" si="1"/>
        <v>40968</v>
      </c>
      <c r="AJ2" s="15" t="str">
        <f t="shared" si="1"/>
        <v/>
      </c>
      <c r="AK2" s="15" t="str">
        <f t="shared" si="1"/>
        <v/>
      </c>
    </row>
    <row r="3" spans="1:37">
      <c r="A3" s="3" t="s">
        <v>4</v>
      </c>
      <c r="B3" s="14">
        <v>40942</v>
      </c>
      <c r="C3" s="54">
        <f>WORKDAY(B3,E3,FERIE)</f>
        <v>40952</v>
      </c>
      <c r="D3" s="2" t="s">
        <v>12</v>
      </c>
      <c r="E3" s="55">
        <v>6.5</v>
      </c>
      <c r="F3" s="2">
        <f ca="1">SUMPRODUCT((NomR=A3)*(TypeR=D3)*congeR)</f>
        <v>18.5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>
      <c r="A4" s="3" t="s">
        <v>5</v>
      </c>
      <c r="B4" s="14">
        <v>40944</v>
      </c>
      <c r="C4" s="54">
        <f>WORKDAY(B4,E4,FERIE)</f>
        <v>40953</v>
      </c>
      <c r="D4" s="2" t="s">
        <v>12</v>
      </c>
      <c r="E4" s="55">
        <v>7.5</v>
      </c>
      <c r="F4" s="2">
        <f ca="1">SUMPRODUCT((NomR=A4)*(TypeR=D4)*congeR)</f>
        <v>11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>
      <c r="A5" s="3" t="s">
        <v>6</v>
      </c>
      <c r="B5" s="14">
        <v>40946</v>
      </c>
      <c r="C5" s="54">
        <f>WORKDAY(B5,E5,FERIE)</f>
        <v>40956</v>
      </c>
      <c r="D5" s="2" t="s">
        <v>12</v>
      </c>
      <c r="E5" s="55">
        <v>8.5</v>
      </c>
      <c r="F5" s="2">
        <f ca="1">SUMPRODUCT((NomR=A5)*(TypeR=D5)*congeR)</f>
        <v>16.5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>
      <c r="A6" s="3" t="s">
        <v>8</v>
      </c>
      <c r="B6" s="14">
        <v>40955</v>
      </c>
      <c r="C6" s="54">
        <f>WORKDAY(B6,E6,FERIE)</f>
        <v>40968</v>
      </c>
      <c r="D6" s="2" t="s">
        <v>12</v>
      </c>
      <c r="E6" s="55">
        <v>9.5</v>
      </c>
      <c r="F6" s="2">
        <f ca="1">SUMPRODUCT((NomR=A6)*(TypeR=D6)*congeR)</f>
        <v>15.5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>
      <c r="A7" s="3" t="s">
        <v>9</v>
      </c>
      <c r="B7" s="14">
        <v>40943</v>
      </c>
      <c r="C7" s="54">
        <f>WORKDAY(B7,E7,FERIE)</f>
        <v>40956</v>
      </c>
      <c r="D7" s="2" t="s">
        <v>12</v>
      </c>
      <c r="E7" s="55">
        <v>10.5</v>
      </c>
      <c r="F7" s="2">
        <f ca="1">SUMPRODUCT((NomR=A7)*(TypeR=D7)*congeR)</f>
        <v>3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>
      <c r="A8" s="3" t="s">
        <v>9</v>
      </c>
      <c r="B8" s="14">
        <v>40947</v>
      </c>
      <c r="C8" s="54">
        <f>WORKDAY(B8,E8,FERIE)</f>
        <v>40962</v>
      </c>
      <c r="D8" s="2" t="s">
        <v>12</v>
      </c>
      <c r="E8" s="55">
        <v>11.5</v>
      </c>
      <c r="F8" s="2">
        <f ca="1">SUMPRODUCT((NomR=A8)*(TypeR=D8)*congeR)</f>
        <v>3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1:37">
      <c r="A9" s="3" t="s">
        <v>10</v>
      </c>
      <c r="B9" s="14">
        <v>40959</v>
      </c>
      <c r="C9" s="54">
        <f>WORKDAY(B9,E9,FERIE)</f>
        <v>40975</v>
      </c>
      <c r="D9" s="2" t="s">
        <v>12</v>
      </c>
      <c r="E9" s="55">
        <v>12.5</v>
      </c>
      <c r="F9" s="2">
        <f ca="1">SUMPRODUCT((NomR=A9)*(TypeR=D9)*congeR)</f>
        <v>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2" spans="1:37">
      <c r="F12" s="4"/>
    </row>
    <row r="13" spans="1:37">
      <c r="F13" s="4"/>
    </row>
    <row r="14" spans="1:37">
      <c r="F14" s="4"/>
    </row>
    <row r="15" spans="1:37">
      <c r="F15" s="4"/>
    </row>
    <row r="16" spans="1:37">
      <c r="F16" s="4"/>
    </row>
    <row r="17" spans="6:6">
      <c r="F17" s="4"/>
    </row>
  </sheetData>
  <mergeCells count="3">
    <mergeCell ref="A1:A2"/>
    <mergeCell ref="B1:C1"/>
    <mergeCell ref="G1:AK1"/>
  </mergeCells>
  <conditionalFormatting sqref="G2:AK9">
    <cfRule type="expression" dxfId="9" priority="1">
      <formula>IF(AND((G$2&gt;=$B2),(G$2&lt;=$C2)),$D2="CP")</formula>
    </cfRule>
    <cfRule type="expression" dxfId="8" priority="2">
      <formula>IF(AND((G$2&gt;=$B2),(G$2&lt;=$C2)),$D2="CM")</formula>
    </cfRule>
    <cfRule type="expression" dxfId="7" priority="3">
      <formula>IF(AND((G$2&gt;=$B2),(G$2&lt;=$C2)),$D2="CE")</formula>
    </cfRule>
    <cfRule type="expression" dxfId="6" priority="4">
      <formula>SUMPRODUCT(--(G$2=FERIE))</formula>
    </cfRule>
    <cfRule type="expression" dxfId="5" priority="5">
      <formula>OR(WEEKDAY(G$2)=1,WEEKDAY(G$2)=7)</formula>
    </cfRule>
  </conditionalFormatting>
  <dataValidations count="3">
    <dataValidation type="list" allowBlank="1" showInputMessage="1" showErrorMessage="1" sqref="B3:B9">
      <formula1>cdate</formula1>
    </dataValidation>
    <dataValidation type="list" allowBlank="1" showInputMessage="1" showErrorMessage="1" sqref="A3:A9">
      <formula1>NOM</formula1>
    </dataValidation>
    <dataValidation type="list" allowBlank="1" showInputMessage="1" showErrorMessage="1" sqref="D3:D9">
      <formula1>ABS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5"/>
  <sheetViews>
    <sheetView workbookViewId="0">
      <selection activeCell="D5" sqref="D5"/>
    </sheetView>
  </sheetViews>
  <sheetFormatPr baseColWidth="10" defaultRowHeight="15"/>
  <cols>
    <col min="1" max="1" width="16.42578125" customWidth="1"/>
    <col min="2" max="2" width="16.42578125" style="5" customWidth="1"/>
    <col min="3" max="3" width="8.140625" bestFit="1" customWidth="1"/>
    <col min="4" max="5" width="9.85546875" bestFit="1" customWidth="1"/>
    <col min="11" max="15" width="11.42578125" style="5"/>
    <col min="16" max="16" width="6.5703125" bestFit="1" customWidth="1"/>
  </cols>
  <sheetData>
    <row r="1" spans="1:16">
      <c r="A1" s="5" t="s">
        <v>48</v>
      </c>
      <c r="C1" s="5"/>
      <c r="D1" s="5"/>
      <c r="E1" s="5"/>
      <c r="F1" s="5"/>
      <c r="G1" s="5"/>
      <c r="H1" s="5"/>
      <c r="I1" s="5"/>
      <c r="J1" s="5"/>
      <c r="P1" s="5"/>
    </row>
    <row r="2" spans="1:16">
      <c r="A2" s="5"/>
      <c r="C2" s="5"/>
      <c r="D2" s="5"/>
      <c r="E2" s="5"/>
      <c r="F2" s="5"/>
      <c r="G2" s="5"/>
      <c r="H2" s="5"/>
      <c r="I2" s="5"/>
      <c r="J2" s="5"/>
      <c r="P2" s="5"/>
    </row>
    <row r="3" spans="1:16">
      <c r="A3" s="40" t="s">
        <v>0</v>
      </c>
      <c r="B3" s="36"/>
      <c r="C3" s="37"/>
      <c r="D3" s="34" t="s">
        <v>35</v>
      </c>
      <c r="E3" s="34" t="s">
        <v>36</v>
      </c>
      <c r="F3" s="34" t="s">
        <v>37</v>
      </c>
      <c r="G3" s="34" t="s">
        <v>38</v>
      </c>
      <c r="H3" s="34" t="s">
        <v>39</v>
      </c>
      <c r="I3" s="34" t="s">
        <v>41</v>
      </c>
      <c r="J3" s="34" t="s">
        <v>42</v>
      </c>
      <c r="K3" s="34" t="s">
        <v>43</v>
      </c>
      <c r="L3" s="34" t="s">
        <v>44</v>
      </c>
      <c r="M3" s="34" t="s">
        <v>45</v>
      </c>
      <c r="N3" s="34" t="s">
        <v>46</v>
      </c>
      <c r="O3" s="34" t="s">
        <v>47</v>
      </c>
      <c r="P3" s="5"/>
    </row>
    <row r="4" spans="1:16">
      <c r="A4" s="41"/>
      <c r="B4" s="38" t="s">
        <v>49</v>
      </c>
      <c r="C4" s="39" t="s">
        <v>50</v>
      </c>
      <c r="D4" s="32" t="s">
        <v>20</v>
      </c>
      <c r="E4" s="32" t="s">
        <v>20</v>
      </c>
      <c r="F4" s="32" t="s">
        <v>20</v>
      </c>
      <c r="G4" s="32" t="s">
        <v>20</v>
      </c>
      <c r="H4" s="32" t="s">
        <v>20</v>
      </c>
      <c r="I4" s="32" t="s">
        <v>20</v>
      </c>
      <c r="J4" s="32" t="s">
        <v>20</v>
      </c>
      <c r="K4" s="32" t="s">
        <v>20</v>
      </c>
      <c r="L4" s="32" t="s">
        <v>20</v>
      </c>
      <c r="M4" s="32" t="s">
        <v>20</v>
      </c>
      <c r="N4" s="32" t="s">
        <v>20</v>
      </c>
      <c r="O4" s="32" t="s">
        <v>20</v>
      </c>
      <c r="P4" s="33" t="s">
        <v>40</v>
      </c>
    </row>
    <row r="5" spans="1:16">
      <c r="A5" s="42" t="s">
        <v>4</v>
      </c>
      <c r="B5" s="43" t="s">
        <v>14</v>
      </c>
      <c r="C5" s="44">
        <v>25</v>
      </c>
      <c r="D5" s="45">
        <f ca="1">IF(ISERROR(SUMPRODUCT(--(INDIRECT(D$3&amp;"!$A$3:$A$100")=$A5))),"",SUMPRODUCT((INDIRECT(D$3&amp;"!$A$3:$A$100")=$A5)*(INDIRECT(D$3&amp;"!$d$3:$d$100")=$B$5)*(INDIRECT(D$3&amp;"!$E$3:$E$100"))))</f>
        <v>6.5</v>
      </c>
      <c r="E5" s="45">
        <f ca="1">IF(ISERROR(SUMPRODUCT(--(INDIRECT(E$3&amp;"!$A$3:$A$100")=$A5))),"",SUMPRODUCT((INDIRECT(E$3&amp;"!$A$3:$A$100")=$A5)*(INDIRECT(E$3&amp;"!$d$3:$d$100")=$B$5)*(INDIRECT(E$3&amp;"!$E$3:$E$100"))))</f>
        <v>0</v>
      </c>
      <c r="F5" s="45" t="str">
        <f ca="1">IF(ISERROR(SUMPRODUCT(--(INDIRECT(F$3&amp;"!$A$3:$A$100")=$A5))),"",SUMPRODUCT((INDIRECT(F$3&amp;"!$A$3:$A$100")=$A5)*(INDIRECT(F$3&amp;"!$d$3:$d$100")=$B$5)*(INDIRECT(F$3&amp;"!$E$3:$E$100"))))</f>
        <v/>
      </c>
      <c r="G5" s="45" t="str">
        <f ca="1">IF(ISERROR(SUMPRODUCT(--(INDIRECT(G$3&amp;"!$A$3:$A$100")=$A5))),"",SUMPRODUCT((INDIRECT(G$3&amp;"!$A$3:$A$100")=$A5)*(INDIRECT(G$3&amp;"!$d$3:$d$100")=$B$5)*(INDIRECT(G$3&amp;"!$E$3:$E$100"))))</f>
        <v/>
      </c>
      <c r="H5" s="45" t="str">
        <f ca="1">IF(ISERROR(SUMPRODUCT(--(INDIRECT(H$3&amp;"!$A$3:$A$100")=$A5))),"",SUMPRODUCT((INDIRECT(H$3&amp;"!$A$3:$A$100")=$A5)*(INDIRECT(H$3&amp;"!$d$3:$d$100")=$B$5)*(INDIRECT(H$3&amp;"!$E$3:$E$100"))))</f>
        <v/>
      </c>
      <c r="I5" s="45" t="str">
        <f ca="1">IF(ISERROR(SUMPRODUCT(--(INDIRECT(I$3&amp;"!$A$3:$A$100")=$A5))),"",SUMPRODUCT((INDIRECT(I$3&amp;"!$A$3:$A$100")=$A5)*(INDIRECT(I$3&amp;"!$d$3:$d$100")=$B$5)*(INDIRECT(I$3&amp;"!$E$3:$E$100"))))</f>
        <v/>
      </c>
      <c r="J5" s="45" t="str">
        <f ca="1">IF(ISERROR(SUMPRODUCT(--(INDIRECT(J$3&amp;"!$A$3:$A$100")=$A5))),"",SUMPRODUCT((INDIRECT(J$3&amp;"!$A$3:$A$100")=$A5)*(INDIRECT(J$3&amp;"!$d$3:$d$100")=$B$5)*(INDIRECT(J$3&amp;"!$E$3:$E$100"))))</f>
        <v/>
      </c>
      <c r="K5" s="45" t="str">
        <f ca="1">IF(ISERROR(SUMPRODUCT(--(INDIRECT(K$3&amp;"!$A$3:$A$100")=$A5))),"",SUMPRODUCT((INDIRECT(K$3&amp;"!$A$3:$A$100")=$A5)*(INDIRECT(K$3&amp;"!$d$3:$d$100")=$B$5)*(INDIRECT(K$3&amp;"!$E$3:$E$100"))))</f>
        <v/>
      </c>
      <c r="L5" s="45" t="str">
        <f ca="1">IF(ISERROR(SUMPRODUCT(--(INDIRECT(L$3&amp;"!$A$3:$A$100")=$A5))),"",SUMPRODUCT((INDIRECT(L$3&amp;"!$A$3:$A$100")=$A5)*(INDIRECT(L$3&amp;"!$d$3:$d$100")=$B$5)*(INDIRECT(L$3&amp;"!$E$3:$E$100"))))</f>
        <v/>
      </c>
      <c r="M5" s="45" t="str">
        <f ca="1">IF(ISERROR(SUMPRODUCT(--(INDIRECT(M$3&amp;"!$A$3:$A$100")=$A5))),"",SUMPRODUCT((INDIRECT(M$3&amp;"!$A$3:$A$100")=$A5)*(INDIRECT(M$3&amp;"!$d$3:$d$100")=$B$5)*(INDIRECT(M$3&amp;"!$E$3:$E$100"))))</f>
        <v/>
      </c>
      <c r="N5" s="45" t="str">
        <f ca="1">IF(ISERROR(SUMPRODUCT(--(INDIRECT(N$3&amp;"!$A$3:$A$100")=$A5))),"",SUMPRODUCT((INDIRECT(N$3&amp;"!$A$3:$A$100")=$A5)*(INDIRECT(N$3&amp;"!$d$3:$d$100")=$B$5)*(INDIRECT(N$3&amp;"!$E$3:$E$100"))))</f>
        <v/>
      </c>
      <c r="O5" s="45" t="str">
        <f ca="1">IF(ISERROR(SUMPRODUCT(--(INDIRECT(O$3&amp;"!$A$3:$A$100")=$A5))),"",SUMPRODUCT((INDIRECT(O$3&amp;"!$A$3:$A$100")=$A5)*(INDIRECT(O$3&amp;"!$d$3:$d$100")=$B$5)*(INDIRECT(O$3&amp;"!$E$3:$E$100"))))</f>
        <v/>
      </c>
      <c r="P5" s="35">
        <f ca="1">C5-SUM(D5:J5)</f>
        <v>18.5</v>
      </c>
    </row>
    <row r="6" spans="1:16">
      <c r="A6" s="42" t="s">
        <v>5</v>
      </c>
      <c r="B6" s="43" t="s">
        <v>14</v>
      </c>
      <c r="C6" s="44">
        <v>25</v>
      </c>
      <c r="D6" s="45">
        <f ca="1">IF(ISERROR(SUMPRODUCT(--(INDIRECT(D$3&amp;"!$A$3:$A$100")=$A6))),"",SUMPRODUCT((INDIRECT(D$3&amp;"!$A$3:$A$100")=$A6)*(INDIRECT(D$3&amp;"!$d$3:$d$100")=$B$5)*(INDIRECT(D$3&amp;"!$E$3:$E$100"))))</f>
        <v>6.5</v>
      </c>
      <c r="E6" s="45">
        <f ca="1">IF(ISERROR(SUMPRODUCT(--(INDIRECT(E$3&amp;"!$A$3:$A$100")=$A6))),"",SUMPRODUCT((INDIRECT(E$3&amp;"!$A$3:$A$100")=$A6)*(INDIRECT(E$3&amp;"!$d$3:$d$100")=$B$5)*(INDIRECT(E$3&amp;"!$E$3:$E$100"))))</f>
        <v>0</v>
      </c>
      <c r="F6" s="45" t="str">
        <f ca="1">IF(ISERROR(SUMPRODUCT(--(INDIRECT(F$3&amp;"!$A$3:$A$100")=$A6))),"",SUMPRODUCT((INDIRECT(F$3&amp;"!$A$3:$A$100")=$A6)*(INDIRECT(F$3&amp;"!$d$3:$d$100")=$B$5)*(INDIRECT(F$3&amp;"!$E$3:$E$100"))))</f>
        <v/>
      </c>
      <c r="G6" s="45" t="str">
        <f ca="1">IF(ISERROR(SUMPRODUCT(--(INDIRECT(G$3&amp;"!$A$3:$A$100")=$A6))),"",SUMPRODUCT((INDIRECT(G$3&amp;"!$A$3:$A$100")=$A6)*(INDIRECT(G$3&amp;"!$d$3:$d$100")=$B$5)*(INDIRECT(G$3&amp;"!$E$3:$E$100"))))</f>
        <v/>
      </c>
      <c r="H6" s="45" t="str">
        <f ca="1">IF(ISERROR(SUMPRODUCT(--(INDIRECT(H$3&amp;"!$A$3:$A$100")=$A6))),"",SUMPRODUCT((INDIRECT(H$3&amp;"!$A$3:$A$100")=$A6)*(INDIRECT(H$3&amp;"!$d$3:$d$100")=$B$5)*(INDIRECT(H$3&amp;"!$E$3:$E$100"))))</f>
        <v/>
      </c>
      <c r="I6" s="45" t="str">
        <f ca="1">IF(ISERROR(SUMPRODUCT(--(INDIRECT(I$3&amp;"!$A$3:$A$100")=$A6))),"",SUMPRODUCT((INDIRECT(I$3&amp;"!$A$3:$A$100")=$A6)*(INDIRECT(I$3&amp;"!$d$3:$d$100")=$B$5)*(INDIRECT(I$3&amp;"!$E$3:$E$100"))))</f>
        <v/>
      </c>
      <c r="J6" s="45" t="str">
        <f ca="1">IF(ISERROR(SUMPRODUCT(--(INDIRECT(J$3&amp;"!$A$3:$A$100")=$A6))),"",SUMPRODUCT((INDIRECT(J$3&amp;"!$A$3:$A$100")=$A6)*(INDIRECT(J$3&amp;"!$d$3:$d$100")=$B$5)*(INDIRECT(J$3&amp;"!$E$3:$E$100"))))</f>
        <v/>
      </c>
      <c r="K6" s="45" t="str">
        <f ca="1">IF(ISERROR(SUMPRODUCT(--(INDIRECT(K$3&amp;"!$A$3:$A$100")=$A6))),"",SUMPRODUCT((INDIRECT(K$3&amp;"!$A$3:$A$100")=$A6)*(INDIRECT(K$3&amp;"!$d$3:$d$100")=$B$5)*(INDIRECT(K$3&amp;"!$E$3:$E$100"))))</f>
        <v/>
      </c>
      <c r="L6" s="45" t="str">
        <f ca="1">IF(ISERROR(SUMPRODUCT(--(INDIRECT(L$3&amp;"!$A$3:$A$100")=$A6))),"",SUMPRODUCT((INDIRECT(L$3&amp;"!$A$3:$A$100")=$A6)*(INDIRECT(L$3&amp;"!$d$3:$d$100")=$B$5)*(INDIRECT(L$3&amp;"!$E$3:$E$100"))))</f>
        <v/>
      </c>
      <c r="M6" s="45" t="str">
        <f ca="1">IF(ISERROR(SUMPRODUCT(--(INDIRECT(M$3&amp;"!$A$3:$A$100")=$A6))),"",SUMPRODUCT((INDIRECT(M$3&amp;"!$A$3:$A$100")=$A6)*(INDIRECT(M$3&amp;"!$d$3:$d$100")=$B$5)*(INDIRECT(M$3&amp;"!$E$3:$E$100"))))</f>
        <v/>
      </c>
      <c r="N6" s="45" t="str">
        <f ca="1">IF(ISERROR(SUMPRODUCT(--(INDIRECT(N$3&amp;"!$A$3:$A$100")=$A6))),"",SUMPRODUCT((INDIRECT(N$3&amp;"!$A$3:$A$100")=$A6)*(INDIRECT(N$3&amp;"!$d$3:$d$100")=$B$5)*(INDIRECT(N$3&amp;"!$E$3:$E$100"))))</f>
        <v/>
      </c>
      <c r="O6" s="45" t="str">
        <f ca="1">IF(ISERROR(SUMPRODUCT(--(INDIRECT(O$3&amp;"!$A$3:$A$100")=$A6))),"",SUMPRODUCT((INDIRECT(O$3&amp;"!$A$3:$A$100")=$A6)*(INDIRECT(O$3&amp;"!$d$3:$d$100")=$B$5)*(INDIRECT(O$3&amp;"!$E$3:$E$100"))))</f>
        <v/>
      </c>
      <c r="P6" s="35">
        <f t="shared" ref="P6:P11" ca="1" si="0">C6-SUM(D6:J6)</f>
        <v>18.5</v>
      </c>
    </row>
    <row r="7" spans="1:16">
      <c r="A7" s="42" t="s">
        <v>6</v>
      </c>
      <c r="B7" s="43" t="s">
        <v>14</v>
      </c>
      <c r="C7" s="44">
        <v>25</v>
      </c>
      <c r="D7" s="45">
        <f ca="1">IF(ISERROR(SUMPRODUCT(--(INDIRECT(D$3&amp;"!$A$3:$A$100")=$A7))),"",SUMPRODUCT((INDIRECT(D$3&amp;"!$A$3:$A$100")=$A7)*(INDIRECT(D$3&amp;"!$d$3:$d$100")=$B$5)*(INDIRECT(D$3&amp;"!$E$3:$E$100"))))</f>
        <v>0</v>
      </c>
      <c r="E7" s="45">
        <f ca="1">IF(ISERROR(SUMPRODUCT(--(INDIRECT(E$3&amp;"!$A$3:$A$100")=$A7))),"",SUMPRODUCT((INDIRECT(E$3&amp;"!$A$3:$A$100")=$A7)*(INDIRECT(E$3&amp;"!$d$3:$d$100")=$B$5)*(INDIRECT(E$3&amp;"!$E$3:$E$100"))))</f>
        <v>0</v>
      </c>
      <c r="F7" s="45" t="str">
        <f ca="1">IF(ISERROR(SUMPRODUCT(--(INDIRECT(F$3&amp;"!$A$3:$A$100")=$A7))),"",SUMPRODUCT((INDIRECT(F$3&amp;"!$A$3:$A$100")=$A7)*(INDIRECT(F$3&amp;"!$d$3:$d$100")=$B$5)*(INDIRECT(F$3&amp;"!$E$3:$E$100"))))</f>
        <v/>
      </c>
      <c r="G7" s="45" t="str">
        <f ca="1">IF(ISERROR(SUMPRODUCT(--(INDIRECT(G$3&amp;"!$A$3:$A$100")=$A7))),"",SUMPRODUCT((INDIRECT(G$3&amp;"!$A$3:$A$100")=$A7)*(INDIRECT(G$3&amp;"!$d$3:$d$100")=$B$5)*(INDIRECT(G$3&amp;"!$E$3:$E$100"))))</f>
        <v/>
      </c>
      <c r="H7" s="45" t="str">
        <f ca="1">IF(ISERROR(SUMPRODUCT(--(INDIRECT(H$3&amp;"!$A$3:$A$100")=$A7))),"",SUMPRODUCT((INDIRECT(H$3&amp;"!$A$3:$A$100")=$A7)*(INDIRECT(H$3&amp;"!$d$3:$d$100")=$B$5)*(INDIRECT(H$3&amp;"!$E$3:$E$100"))))</f>
        <v/>
      </c>
      <c r="I7" s="45" t="str">
        <f ca="1">IF(ISERROR(SUMPRODUCT(--(INDIRECT(I$3&amp;"!$A$3:$A$100")=$A7))),"",SUMPRODUCT((INDIRECT(I$3&amp;"!$A$3:$A$100")=$A7)*(INDIRECT(I$3&amp;"!$d$3:$d$100")=$B$5)*(INDIRECT(I$3&amp;"!$E$3:$E$100"))))</f>
        <v/>
      </c>
      <c r="J7" s="45" t="str">
        <f ca="1">IF(ISERROR(SUMPRODUCT(--(INDIRECT(J$3&amp;"!$A$3:$A$100")=$A7))),"",SUMPRODUCT((INDIRECT(J$3&amp;"!$A$3:$A$100")=$A7)*(INDIRECT(J$3&amp;"!$d$3:$d$100")=$B$5)*(INDIRECT(J$3&amp;"!$E$3:$E$100"))))</f>
        <v/>
      </c>
      <c r="K7" s="45" t="str">
        <f ca="1">IF(ISERROR(SUMPRODUCT(--(INDIRECT(K$3&amp;"!$A$3:$A$100")=$A7))),"",SUMPRODUCT((INDIRECT(K$3&amp;"!$A$3:$A$100")=$A7)*(INDIRECT(K$3&amp;"!$d$3:$d$100")=$B$5)*(INDIRECT(K$3&amp;"!$E$3:$E$100"))))</f>
        <v/>
      </c>
      <c r="L7" s="45" t="str">
        <f ca="1">IF(ISERROR(SUMPRODUCT(--(INDIRECT(L$3&amp;"!$A$3:$A$100")=$A7))),"",SUMPRODUCT((INDIRECT(L$3&amp;"!$A$3:$A$100")=$A7)*(INDIRECT(L$3&amp;"!$d$3:$d$100")=$B$5)*(INDIRECT(L$3&amp;"!$E$3:$E$100"))))</f>
        <v/>
      </c>
      <c r="M7" s="45" t="str">
        <f ca="1">IF(ISERROR(SUMPRODUCT(--(INDIRECT(M$3&amp;"!$A$3:$A$100")=$A7))),"",SUMPRODUCT((INDIRECT(M$3&amp;"!$A$3:$A$100")=$A7)*(INDIRECT(M$3&amp;"!$d$3:$d$100")=$B$5)*(INDIRECT(M$3&amp;"!$E$3:$E$100"))))</f>
        <v/>
      </c>
      <c r="N7" s="45" t="str">
        <f ca="1">IF(ISERROR(SUMPRODUCT(--(INDIRECT(N$3&amp;"!$A$3:$A$100")=$A7))),"",SUMPRODUCT((INDIRECT(N$3&amp;"!$A$3:$A$100")=$A7)*(INDIRECT(N$3&amp;"!$d$3:$d$100")=$B$5)*(INDIRECT(N$3&amp;"!$E$3:$E$100"))))</f>
        <v/>
      </c>
      <c r="O7" s="45" t="str">
        <f ca="1">IF(ISERROR(SUMPRODUCT(--(INDIRECT(O$3&amp;"!$A$3:$A$100")=$A7))),"",SUMPRODUCT((INDIRECT(O$3&amp;"!$A$3:$A$100")=$A7)*(INDIRECT(O$3&amp;"!$d$3:$d$100")=$B$5)*(INDIRECT(O$3&amp;"!$E$3:$E$100"))))</f>
        <v/>
      </c>
      <c r="P7" s="35">
        <f t="shared" ca="1" si="0"/>
        <v>25</v>
      </c>
    </row>
    <row r="8" spans="1:16">
      <c r="A8" s="42" t="s">
        <v>7</v>
      </c>
      <c r="B8" s="43" t="s">
        <v>14</v>
      </c>
      <c r="C8" s="44">
        <v>25</v>
      </c>
      <c r="D8" s="45">
        <f ca="1">IF(ISERROR(SUMPRODUCT(--(INDIRECT(D$3&amp;"!$A$3:$A$100")=$A8))),"",SUMPRODUCT((INDIRECT(D$3&amp;"!$A$3:$A$100")=$A8)*(INDIRECT(D$3&amp;"!$d$3:$d$100")=$B$5)*(INDIRECT(D$3&amp;"!$E$3:$E$100"))))</f>
        <v>0</v>
      </c>
      <c r="E8" s="45">
        <f ca="1">IF(ISERROR(SUMPRODUCT(--(INDIRECT(E$3&amp;"!$A$3:$A$100")=$A8))),"",SUMPRODUCT((INDIRECT(E$3&amp;"!$A$3:$A$100")=$A8)*(INDIRECT(E$3&amp;"!$d$3:$d$100")=$B$5)*(INDIRECT(E$3&amp;"!$E$3:$E$100"))))</f>
        <v>0</v>
      </c>
      <c r="F8" s="45" t="str">
        <f ca="1">IF(ISERROR(SUMPRODUCT(--(INDIRECT(F$3&amp;"!$A$3:$A$100")=$A8))),"",SUMPRODUCT((INDIRECT(F$3&amp;"!$A$3:$A$100")=$A8)*(INDIRECT(F$3&amp;"!$d$3:$d$100")=$B$5)*(INDIRECT(F$3&amp;"!$E$3:$E$100"))))</f>
        <v/>
      </c>
      <c r="G8" s="45" t="str">
        <f ca="1">IF(ISERROR(SUMPRODUCT(--(INDIRECT(G$3&amp;"!$A$3:$A$100")=$A8))),"",SUMPRODUCT((INDIRECT(G$3&amp;"!$A$3:$A$100")=$A8)*(INDIRECT(G$3&amp;"!$d$3:$d$100")=$B$5)*(INDIRECT(G$3&amp;"!$E$3:$E$100"))))</f>
        <v/>
      </c>
      <c r="H8" s="45" t="str">
        <f ca="1">IF(ISERROR(SUMPRODUCT(--(INDIRECT(H$3&amp;"!$A$3:$A$100")=$A8))),"",SUMPRODUCT((INDIRECT(H$3&amp;"!$A$3:$A$100")=$A8)*(INDIRECT(H$3&amp;"!$d$3:$d$100")=$B$5)*(INDIRECT(H$3&amp;"!$E$3:$E$100"))))</f>
        <v/>
      </c>
      <c r="I8" s="45" t="str">
        <f ca="1">IF(ISERROR(SUMPRODUCT(--(INDIRECT(I$3&amp;"!$A$3:$A$100")=$A8))),"",SUMPRODUCT((INDIRECT(I$3&amp;"!$A$3:$A$100")=$A8)*(INDIRECT(I$3&amp;"!$d$3:$d$100")=$B$5)*(INDIRECT(I$3&amp;"!$E$3:$E$100"))))</f>
        <v/>
      </c>
      <c r="J8" s="45" t="str">
        <f ca="1">IF(ISERROR(SUMPRODUCT(--(INDIRECT(J$3&amp;"!$A$3:$A$100")=$A8))),"",SUMPRODUCT((INDIRECT(J$3&amp;"!$A$3:$A$100")=$A8)*(INDIRECT(J$3&amp;"!$d$3:$d$100")=$B$5)*(INDIRECT(J$3&amp;"!$E$3:$E$100"))))</f>
        <v/>
      </c>
      <c r="K8" s="45" t="str">
        <f ca="1">IF(ISERROR(SUMPRODUCT(--(INDIRECT(K$3&amp;"!$A$3:$A$100")=$A8))),"",SUMPRODUCT((INDIRECT(K$3&amp;"!$A$3:$A$100")=$A8)*(INDIRECT(K$3&amp;"!$d$3:$d$100")=$B$5)*(INDIRECT(K$3&amp;"!$E$3:$E$100"))))</f>
        <v/>
      </c>
      <c r="L8" s="45" t="str">
        <f ca="1">IF(ISERROR(SUMPRODUCT(--(INDIRECT(L$3&amp;"!$A$3:$A$100")=$A8))),"",SUMPRODUCT((INDIRECT(L$3&amp;"!$A$3:$A$100")=$A8)*(INDIRECT(L$3&amp;"!$d$3:$d$100")=$B$5)*(INDIRECT(L$3&amp;"!$E$3:$E$100"))))</f>
        <v/>
      </c>
      <c r="M8" s="45" t="str">
        <f ca="1">IF(ISERROR(SUMPRODUCT(--(INDIRECT(M$3&amp;"!$A$3:$A$100")=$A8))),"",SUMPRODUCT((INDIRECT(M$3&amp;"!$A$3:$A$100")=$A8)*(INDIRECT(M$3&amp;"!$d$3:$d$100")=$B$5)*(INDIRECT(M$3&amp;"!$E$3:$E$100"))))</f>
        <v/>
      </c>
      <c r="N8" s="45" t="str">
        <f ca="1">IF(ISERROR(SUMPRODUCT(--(INDIRECT(N$3&amp;"!$A$3:$A$100")=$A8))),"",SUMPRODUCT((INDIRECT(N$3&amp;"!$A$3:$A$100")=$A8)*(INDIRECT(N$3&amp;"!$d$3:$d$100")=$B$5)*(INDIRECT(N$3&amp;"!$E$3:$E$100"))))</f>
        <v/>
      </c>
      <c r="O8" s="45" t="str">
        <f ca="1">IF(ISERROR(SUMPRODUCT(--(INDIRECT(O$3&amp;"!$A$3:$A$100")=$A8))),"",SUMPRODUCT((INDIRECT(O$3&amp;"!$A$3:$A$100")=$A8)*(INDIRECT(O$3&amp;"!$d$3:$d$100")=$B$5)*(INDIRECT(O$3&amp;"!$E$3:$E$100"))))</f>
        <v/>
      </c>
      <c r="P8" s="35">
        <f t="shared" ca="1" si="0"/>
        <v>25</v>
      </c>
    </row>
    <row r="9" spans="1:16">
      <c r="A9" s="42" t="s">
        <v>8</v>
      </c>
      <c r="B9" s="43" t="s">
        <v>14</v>
      </c>
      <c r="C9" s="44">
        <v>25</v>
      </c>
      <c r="D9" s="45">
        <f ca="1">IF(ISERROR(SUMPRODUCT(--(INDIRECT(D$3&amp;"!$A$3:$A$100")=$A9))),"",SUMPRODUCT((INDIRECT(D$3&amp;"!$A$3:$A$100")=$A9)*(INDIRECT(D$3&amp;"!$d$3:$d$100")=$B$5)*(INDIRECT(D$3&amp;"!$E$3:$E$100"))))</f>
        <v>0</v>
      </c>
      <c r="E9" s="45">
        <f ca="1">IF(ISERROR(SUMPRODUCT(--(INDIRECT(E$3&amp;"!$A$3:$A$100")=$A9))),"",SUMPRODUCT((INDIRECT(E$3&amp;"!$A$3:$A$100")=$A9)*(INDIRECT(E$3&amp;"!$d$3:$d$100")=$B$5)*(INDIRECT(E$3&amp;"!$E$3:$E$100"))))</f>
        <v>0</v>
      </c>
      <c r="F9" s="45" t="str">
        <f ca="1">IF(ISERROR(SUMPRODUCT(--(INDIRECT(F$3&amp;"!$A$3:$A$100")=$A9))),"",SUMPRODUCT((INDIRECT(F$3&amp;"!$A$3:$A$100")=$A9)*(INDIRECT(F$3&amp;"!$d$3:$d$100")=$B$5)*(INDIRECT(F$3&amp;"!$E$3:$E$100"))))</f>
        <v/>
      </c>
      <c r="G9" s="45" t="str">
        <f ca="1">IF(ISERROR(SUMPRODUCT(--(INDIRECT(G$3&amp;"!$A$3:$A$100")=$A9))),"",SUMPRODUCT((INDIRECT(G$3&amp;"!$A$3:$A$100")=$A9)*(INDIRECT(G$3&amp;"!$d$3:$d$100")=$B$5)*(INDIRECT(G$3&amp;"!$E$3:$E$100"))))</f>
        <v/>
      </c>
      <c r="H9" s="45" t="str">
        <f ca="1">IF(ISERROR(SUMPRODUCT(--(INDIRECT(H$3&amp;"!$A$3:$A$100")=$A9))),"",SUMPRODUCT((INDIRECT(H$3&amp;"!$A$3:$A$100")=$A9)*(INDIRECT(H$3&amp;"!$d$3:$d$100")=$B$5)*(INDIRECT(H$3&amp;"!$E$3:$E$100"))))</f>
        <v/>
      </c>
      <c r="I9" s="45" t="str">
        <f ca="1">IF(ISERROR(SUMPRODUCT(--(INDIRECT(I$3&amp;"!$A$3:$A$100")=$A9))),"",SUMPRODUCT((INDIRECT(I$3&amp;"!$A$3:$A$100")=$A9)*(INDIRECT(I$3&amp;"!$d$3:$d$100")=$B$5)*(INDIRECT(I$3&amp;"!$E$3:$E$100"))))</f>
        <v/>
      </c>
      <c r="J9" s="45" t="str">
        <f ca="1">IF(ISERROR(SUMPRODUCT(--(INDIRECT(J$3&amp;"!$A$3:$A$100")=$A9))),"",SUMPRODUCT((INDIRECT(J$3&amp;"!$A$3:$A$100")=$A9)*(INDIRECT(J$3&amp;"!$d$3:$d$100")=$B$5)*(INDIRECT(J$3&amp;"!$E$3:$E$100"))))</f>
        <v/>
      </c>
      <c r="K9" s="45" t="str">
        <f ca="1">IF(ISERROR(SUMPRODUCT(--(INDIRECT(K$3&amp;"!$A$3:$A$100")=$A9))),"",SUMPRODUCT((INDIRECT(K$3&amp;"!$A$3:$A$100")=$A9)*(INDIRECT(K$3&amp;"!$d$3:$d$100")=$B$5)*(INDIRECT(K$3&amp;"!$E$3:$E$100"))))</f>
        <v/>
      </c>
      <c r="L9" s="45" t="str">
        <f ca="1">IF(ISERROR(SUMPRODUCT(--(INDIRECT(L$3&amp;"!$A$3:$A$100")=$A9))),"",SUMPRODUCT((INDIRECT(L$3&amp;"!$A$3:$A$100")=$A9)*(INDIRECT(L$3&amp;"!$d$3:$d$100")=$B$5)*(INDIRECT(L$3&amp;"!$E$3:$E$100"))))</f>
        <v/>
      </c>
      <c r="M9" s="45" t="str">
        <f ca="1">IF(ISERROR(SUMPRODUCT(--(INDIRECT(M$3&amp;"!$A$3:$A$100")=$A9))),"",SUMPRODUCT((INDIRECT(M$3&amp;"!$A$3:$A$100")=$A9)*(INDIRECT(M$3&amp;"!$d$3:$d$100")=$B$5)*(INDIRECT(M$3&amp;"!$E$3:$E$100"))))</f>
        <v/>
      </c>
      <c r="N9" s="45" t="str">
        <f ca="1">IF(ISERROR(SUMPRODUCT(--(INDIRECT(N$3&amp;"!$A$3:$A$100")=$A9))),"",SUMPRODUCT((INDIRECT(N$3&amp;"!$A$3:$A$100")=$A9)*(INDIRECT(N$3&amp;"!$d$3:$d$100")=$B$5)*(INDIRECT(N$3&amp;"!$E$3:$E$100"))))</f>
        <v/>
      </c>
      <c r="O9" s="45" t="str">
        <f ca="1">IF(ISERROR(SUMPRODUCT(--(INDIRECT(O$3&amp;"!$A$3:$A$100")=$A9))),"",SUMPRODUCT((INDIRECT(O$3&amp;"!$A$3:$A$100")=$A9)*(INDIRECT(O$3&amp;"!$d$3:$d$100")=$B$5)*(INDIRECT(O$3&amp;"!$E$3:$E$100"))))</f>
        <v/>
      </c>
      <c r="P9" s="35">
        <f t="shared" ca="1" si="0"/>
        <v>25</v>
      </c>
    </row>
    <row r="10" spans="1:16">
      <c r="A10" s="42" t="s">
        <v>9</v>
      </c>
      <c r="B10" s="43" t="s">
        <v>14</v>
      </c>
      <c r="C10" s="44">
        <v>25</v>
      </c>
      <c r="D10" s="45">
        <f ca="1">IF(ISERROR(SUMPRODUCT(--(INDIRECT(D$3&amp;"!$A$3:$A$100")=$A10))),"",SUMPRODUCT((INDIRECT(D$3&amp;"!$A$3:$A$100")=$A10)*(INDIRECT(D$3&amp;"!$d$3:$d$100")=$B$5)*(INDIRECT(D$3&amp;"!$E$3:$E$100"))))</f>
        <v>0</v>
      </c>
      <c r="E10" s="45">
        <f ca="1">IF(ISERROR(SUMPRODUCT(--(INDIRECT(E$3&amp;"!$A$3:$A$100")=$A10))),"",SUMPRODUCT((INDIRECT(E$3&amp;"!$A$3:$A$100")=$A10)*(INDIRECT(E$3&amp;"!$d$3:$d$100")=$B$5)*(INDIRECT(E$3&amp;"!$E$3:$E$100"))))</f>
        <v>0</v>
      </c>
      <c r="F10" s="45" t="str">
        <f ca="1">IF(ISERROR(SUMPRODUCT(--(INDIRECT(F$3&amp;"!$A$3:$A$100")=$A10))),"",SUMPRODUCT((INDIRECT(F$3&amp;"!$A$3:$A$100")=$A10)*(INDIRECT(F$3&amp;"!$d$3:$d$100")=$B$5)*(INDIRECT(F$3&amp;"!$E$3:$E$100"))))</f>
        <v/>
      </c>
      <c r="G10" s="45" t="str">
        <f ca="1">IF(ISERROR(SUMPRODUCT(--(INDIRECT(G$3&amp;"!$A$3:$A$100")=$A10))),"",SUMPRODUCT((INDIRECT(G$3&amp;"!$A$3:$A$100")=$A10)*(INDIRECT(G$3&amp;"!$d$3:$d$100")=$B$5)*(INDIRECT(G$3&amp;"!$E$3:$E$100"))))</f>
        <v/>
      </c>
      <c r="H10" s="45" t="str">
        <f ca="1">IF(ISERROR(SUMPRODUCT(--(INDIRECT(H$3&amp;"!$A$3:$A$100")=$A10))),"",SUMPRODUCT((INDIRECT(H$3&amp;"!$A$3:$A$100")=$A10)*(INDIRECT(H$3&amp;"!$d$3:$d$100")=$B$5)*(INDIRECT(H$3&amp;"!$E$3:$E$100"))))</f>
        <v/>
      </c>
      <c r="I10" s="45" t="str">
        <f ca="1">IF(ISERROR(SUMPRODUCT(--(INDIRECT(I$3&amp;"!$A$3:$A$100")=$A10))),"",SUMPRODUCT((INDIRECT(I$3&amp;"!$A$3:$A$100")=$A10)*(INDIRECT(I$3&amp;"!$d$3:$d$100")=$B$5)*(INDIRECT(I$3&amp;"!$E$3:$E$100"))))</f>
        <v/>
      </c>
      <c r="J10" s="45" t="str">
        <f ca="1">IF(ISERROR(SUMPRODUCT(--(INDIRECT(J$3&amp;"!$A$3:$A$100")=$A10))),"",SUMPRODUCT((INDIRECT(J$3&amp;"!$A$3:$A$100")=$A10)*(INDIRECT(J$3&amp;"!$d$3:$d$100")=$B$5)*(INDIRECT(J$3&amp;"!$E$3:$E$100"))))</f>
        <v/>
      </c>
      <c r="K10" s="45" t="str">
        <f ca="1">IF(ISERROR(SUMPRODUCT(--(INDIRECT(K$3&amp;"!$A$3:$A$100")=$A10))),"",SUMPRODUCT((INDIRECT(K$3&amp;"!$A$3:$A$100")=$A10)*(INDIRECT(K$3&amp;"!$d$3:$d$100")=$B$5)*(INDIRECT(K$3&amp;"!$E$3:$E$100"))))</f>
        <v/>
      </c>
      <c r="L10" s="45" t="str">
        <f ca="1">IF(ISERROR(SUMPRODUCT(--(INDIRECT(L$3&amp;"!$A$3:$A$100")=$A10))),"",SUMPRODUCT((INDIRECT(L$3&amp;"!$A$3:$A$100")=$A10)*(INDIRECT(L$3&amp;"!$d$3:$d$100")=$B$5)*(INDIRECT(L$3&amp;"!$E$3:$E$100"))))</f>
        <v/>
      </c>
      <c r="M10" s="45" t="str">
        <f ca="1">IF(ISERROR(SUMPRODUCT(--(INDIRECT(M$3&amp;"!$A$3:$A$100")=$A10))),"",SUMPRODUCT((INDIRECT(M$3&amp;"!$A$3:$A$100")=$A10)*(INDIRECT(M$3&amp;"!$d$3:$d$100")=$B$5)*(INDIRECT(M$3&amp;"!$E$3:$E$100"))))</f>
        <v/>
      </c>
      <c r="N10" s="45" t="str">
        <f ca="1">IF(ISERROR(SUMPRODUCT(--(INDIRECT(N$3&amp;"!$A$3:$A$100")=$A10))),"",SUMPRODUCT((INDIRECT(N$3&amp;"!$A$3:$A$100")=$A10)*(INDIRECT(N$3&amp;"!$d$3:$d$100")=$B$5)*(INDIRECT(N$3&amp;"!$E$3:$E$100"))))</f>
        <v/>
      </c>
      <c r="O10" s="45" t="str">
        <f ca="1">IF(ISERROR(SUMPRODUCT(--(INDIRECT(O$3&amp;"!$A$3:$A$100")=$A10))),"",SUMPRODUCT((INDIRECT(O$3&amp;"!$A$3:$A$100")=$A10)*(INDIRECT(O$3&amp;"!$d$3:$d$100")=$B$5)*(INDIRECT(O$3&amp;"!$E$3:$E$100"))))</f>
        <v/>
      </c>
      <c r="P10" s="35">
        <f t="shared" ca="1" si="0"/>
        <v>25</v>
      </c>
    </row>
    <row r="11" spans="1:16">
      <c r="A11" s="42" t="s">
        <v>10</v>
      </c>
      <c r="B11" s="43" t="s">
        <v>14</v>
      </c>
      <c r="C11" s="44">
        <v>25</v>
      </c>
      <c r="D11" s="45">
        <f ca="1">IF(ISERROR(SUMPRODUCT(--(INDIRECT(D$3&amp;"!$A$3:$A$100")=$A11))),"",SUMPRODUCT((INDIRECT(D$3&amp;"!$A$3:$A$100")=$A11)*(INDIRECT(D$3&amp;"!$d$3:$d$100")=$B$5)*(INDIRECT(D$3&amp;"!$E$3:$E$100"))))</f>
        <v>0</v>
      </c>
      <c r="E11" s="45">
        <f ca="1">IF(ISERROR(SUMPRODUCT(--(INDIRECT(E$3&amp;"!$A$3:$A$100")=$A11))),"",SUMPRODUCT((INDIRECT(E$3&amp;"!$A$3:$A$100")=$A11)*(INDIRECT(E$3&amp;"!$d$3:$d$100")=$B$5)*(INDIRECT(E$3&amp;"!$E$3:$E$100"))))</f>
        <v>0</v>
      </c>
      <c r="F11" s="45" t="str">
        <f ca="1">IF(ISERROR(SUMPRODUCT(--(INDIRECT(F$3&amp;"!$A$3:$A$100")=$A11))),"",SUMPRODUCT((INDIRECT(F$3&amp;"!$A$3:$A$100")=$A11)*(INDIRECT(F$3&amp;"!$d$3:$d$100")=$B$5)*(INDIRECT(F$3&amp;"!$E$3:$E$100"))))</f>
        <v/>
      </c>
      <c r="G11" s="45" t="str">
        <f ca="1">IF(ISERROR(SUMPRODUCT(--(INDIRECT(G$3&amp;"!$A$3:$A$100")=$A11))),"",SUMPRODUCT((INDIRECT(G$3&amp;"!$A$3:$A$100")=$A11)*(INDIRECT(G$3&amp;"!$d$3:$d$100")=$B$5)*(INDIRECT(G$3&amp;"!$E$3:$E$100"))))</f>
        <v/>
      </c>
      <c r="H11" s="45" t="str">
        <f ca="1">IF(ISERROR(SUMPRODUCT(--(INDIRECT(H$3&amp;"!$A$3:$A$100")=$A11))),"",SUMPRODUCT((INDIRECT(H$3&amp;"!$A$3:$A$100")=$A11)*(INDIRECT(H$3&amp;"!$d$3:$d$100")=$B$5)*(INDIRECT(H$3&amp;"!$E$3:$E$100"))))</f>
        <v/>
      </c>
      <c r="I11" s="45" t="str">
        <f ca="1">IF(ISERROR(SUMPRODUCT(--(INDIRECT(I$3&amp;"!$A$3:$A$100")=$A11))),"",SUMPRODUCT((INDIRECT(I$3&amp;"!$A$3:$A$100")=$A11)*(INDIRECT(I$3&amp;"!$d$3:$d$100")=$B$5)*(INDIRECT(I$3&amp;"!$E$3:$E$100"))))</f>
        <v/>
      </c>
      <c r="J11" s="45" t="str">
        <f ca="1">IF(ISERROR(SUMPRODUCT(--(INDIRECT(J$3&amp;"!$A$3:$A$100")=$A11))),"",SUMPRODUCT((INDIRECT(J$3&amp;"!$A$3:$A$100")=$A11)*(INDIRECT(J$3&amp;"!$d$3:$d$100")=$B$5)*(INDIRECT(J$3&amp;"!$E$3:$E$100"))))</f>
        <v/>
      </c>
      <c r="K11" s="45" t="str">
        <f ca="1">IF(ISERROR(SUMPRODUCT(--(INDIRECT(K$3&amp;"!$A$3:$A$100")=$A11))),"",SUMPRODUCT((INDIRECT(K$3&amp;"!$A$3:$A$100")=$A11)*(INDIRECT(K$3&amp;"!$d$3:$d$100")=$B$5)*(INDIRECT(K$3&amp;"!$E$3:$E$100"))))</f>
        <v/>
      </c>
      <c r="L11" s="45" t="str">
        <f ca="1">IF(ISERROR(SUMPRODUCT(--(INDIRECT(L$3&amp;"!$A$3:$A$100")=$A11))),"",SUMPRODUCT((INDIRECT(L$3&amp;"!$A$3:$A$100")=$A11)*(INDIRECT(L$3&amp;"!$d$3:$d$100")=$B$5)*(INDIRECT(L$3&amp;"!$E$3:$E$100"))))</f>
        <v/>
      </c>
      <c r="M11" s="45" t="str">
        <f ca="1">IF(ISERROR(SUMPRODUCT(--(INDIRECT(M$3&amp;"!$A$3:$A$100")=$A11))),"",SUMPRODUCT((INDIRECT(M$3&amp;"!$A$3:$A$100")=$A11)*(INDIRECT(M$3&amp;"!$d$3:$d$100")=$B$5)*(INDIRECT(M$3&amp;"!$E$3:$E$100"))))</f>
        <v/>
      </c>
      <c r="N11" s="45" t="str">
        <f ca="1">IF(ISERROR(SUMPRODUCT(--(INDIRECT(N$3&amp;"!$A$3:$A$100")=$A11))),"",SUMPRODUCT((INDIRECT(N$3&amp;"!$A$3:$A$100")=$A11)*(INDIRECT(N$3&amp;"!$d$3:$d$100")=$B$5)*(INDIRECT(N$3&amp;"!$E$3:$E$100"))))</f>
        <v/>
      </c>
      <c r="O11" s="45" t="str">
        <f ca="1">IF(ISERROR(SUMPRODUCT(--(INDIRECT(O$3&amp;"!$A$3:$A$100")=$A11))),"",SUMPRODUCT((INDIRECT(O$3&amp;"!$A$3:$A$100")=$A11)*(INDIRECT(O$3&amp;"!$d$3:$d$100")=$B$5)*(INDIRECT(O$3&amp;"!$E$3:$E$100"))))</f>
        <v/>
      </c>
      <c r="P11" s="35">
        <f t="shared" ca="1" si="0"/>
        <v>25</v>
      </c>
    </row>
    <row r="12" spans="1:16" s="5" customFormat="1">
      <c r="A12" s="46" t="s">
        <v>4</v>
      </c>
      <c r="B12" s="47" t="s">
        <v>12</v>
      </c>
      <c r="C12" s="48">
        <v>25</v>
      </c>
      <c r="D12" s="49">
        <f ca="1">IF(ISERROR(SUMPRODUCT(--(INDIRECT(D$3&amp;"!$A$3:$A$100")=$A12))),"",SUMPRODUCT((INDIRECT(D$3&amp;"!$A$3:$A$100")=$A12)*(INDIRECT(D$3&amp;"!$d$3:$d$100")=$B$12)*(INDIRECT(D$3&amp;"!$E$3:$E$100"))))</f>
        <v>0</v>
      </c>
      <c r="E12" s="49">
        <f ca="1">IF(ISERROR(SUMPRODUCT(--(INDIRECT(E$3&amp;"!$A$3:$A$100")=$A12))),"",SUMPRODUCT((INDIRECT(E$3&amp;"!$A$3:$A$100")=$A12)*(INDIRECT(E$3&amp;"!$d$3:$d$100")=$B$12)*(INDIRECT(E$3&amp;"!$E$3:$E$100"))))</f>
        <v>6.5</v>
      </c>
      <c r="F12" s="49" t="str">
        <f ca="1">IF(ISERROR(SUMPRODUCT(--(INDIRECT(F$3&amp;"!$A$3:$A$100")=$A12))),"",SUMPRODUCT((INDIRECT(F$3&amp;"!$A$3:$A$100")=$A12)*(INDIRECT(F$3&amp;"!$d$3:$d$100")=$B$12)*(INDIRECT(F$3&amp;"!$E$3:$E$100"))))</f>
        <v/>
      </c>
      <c r="G12" s="49" t="str">
        <f ca="1">IF(ISERROR(SUMPRODUCT(--(INDIRECT(G$3&amp;"!$A$3:$A$100")=$A12))),"",SUMPRODUCT((INDIRECT(G$3&amp;"!$A$3:$A$100")=$A12)*(INDIRECT(G$3&amp;"!$d$3:$d$100")=$B$12)*(INDIRECT(G$3&amp;"!$E$3:$E$100"))))</f>
        <v/>
      </c>
      <c r="H12" s="49" t="str">
        <f ca="1">IF(ISERROR(SUMPRODUCT(--(INDIRECT(H$3&amp;"!$A$3:$A$100")=$A12))),"",SUMPRODUCT((INDIRECT(H$3&amp;"!$A$3:$A$100")=$A12)*(INDIRECT(H$3&amp;"!$d$3:$d$100")=$B$12)*(INDIRECT(H$3&amp;"!$E$3:$E$100"))))</f>
        <v/>
      </c>
      <c r="I12" s="49" t="str">
        <f ca="1">IF(ISERROR(SUMPRODUCT(--(INDIRECT(I$3&amp;"!$A$3:$A$100")=$A12))),"",SUMPRODUCT((INDIRECT(I$3&amp;"!$A$3:$A$100")=$A12)*(INDIRECT(I$3&amp;"!$d$3:$d$100")=$B$12)*(INDIRECT(I$3&amp;"!$E$3:$E$100"))))</f>
        <v/>
      </c>
      <c r="J12" s="49" t="str">
        <f ca="1">IF(ISERROR(SUMPRODUCT(--(INDIRECT(J$3&amp;"!$A$3:$A$100")=$A12))),"",SUMPRODUCT((INDIRECT(J$3&amp;"!$A$3:$A$100")=$A12)*(INDIRECT(J$3&amp;"!$d$3:$d$100")=$B$12)*(INDIRECT(J$3&amp;"!$E$3:$E$100"))))</f>
        <v/>
      </c>
      <c r="K12" s="49" t="str">
        <f ca="1">IF(ISERROR(SUMPRODUCT(--(INDIRECT(K$3&amp;"!$A$3:$A$100")=$A12))),"",SUMPRODUCT((INDIRECT(K$3&amp;"!$A$3:$A$100")=$A12)*(INDIRECT(K$3&amp;"!$d$3:$d$100")=$B$12)*(INDIRECT(K$3&amp;"!$E$3:$E$100"))))</f>
        <v/>
      </c>
      <c r="L12" s="49" t="str">
        <f ca="1">IF(ISERROR(SUMPRODUCT(--(INDIRECT(L$3&amp;"!$A$3:$A$100")=$A12))),"",SUMPRODUCT((INDIRECT(L$3&amp;"!$A$3:$A$100")=$A12)*(INDIRECT(L$3&amp;"!$d$3:$d$100")=$B$12)*(INDIRECT(L$3&amp;"!$E$3:$E$100"))))</f>
        <v/>
      </c>
      <c r="M12" s="49" t="str">
        <f ca="1">IF(ISERROR(SUMPRODUCT(--(INDIRECT(M$3&amp;"!$A$3:$A$100")=$A12))),"",SUMPRODUCT((INDIRECT(M$3&amp;"!$A$3:$A$100")=$A12)*(INDIRECT(M$3&amp;"!$d$3:$d$100")=$B$12)*(INDIRECT(M$3&amp;"!$E$3:$E$100"))))</f>
        <v/>
      </c>
      <c r="N12" s="49" t="str">
        <f ca="1">IF(ISERROR(SUMPRODUCT(--(INDIRECT(N$3&amp;"!$A$3:$A$100")=$A12))),"",SUMPRODUCT((INDIRECT(N$3&amp;"!$A$3:$A$100")=$A12)*(INDIRECT(N$3&amp;"!$d$3:$d$100")=$B$12)*(INDIRECT(N$3&amp;"!$E$3:$E$100"))))</f>
        <v/>
      </c>
      <c r="O12" s="49" t="str">
        <f ca="1">IF(ISERROR(SUMPRODUCT(--(INDIRECT(O$3&amp;"!$A$3:$A$100")=$A12))),"",SUMPRODUCT((INDIRECT(O$3&amp;"!$A$3:$A$100")=$A12)*(INDIRECT(O$3&amp;"!$d$3:$d$100")=$B$12)*(INDIRECT(O$3&amp;"!$E$3:$E$100"))))</f>
        <v/>
      </c>
      <c r="P12" s="35">
        <f ca="1">C12-SUM(D12:J12)</f>
        <v>18.5</v>
      </c>
    </row>
    <row r="13" spans="1:16" s="5" customFormat="1">
      <c r="A13" s="46" t="s">
        <v>5</v>
      </c>
      <c r="B13" s="47" t="s">
        <v>12</v>
      </c>
      <c r="C13" s="48">
        <v>25</v>
      </c>
      <c r="D13" s="49">
        <f ca="1">IF(ISERROR(SUMPRODUCT(--(INDIRECT(D$3&amp;"!$A$3:$A$100")=$A13))),"",SUMPRODUCT((INDIRECT(D$3&amp;"!$A$3:$A$100")=$A13)*(INDIRECT(D$3&amp;"!$d$3:$d$100")=$B$12)*(INDIRECT(D$3&amp;"!$E$3:$E$100"))))</f>
        <v>6.5</v>
      </c>
      <c r="E13" s="49">
        <f ca="1">IF(ISERROR(SUMPRODUCT(--(INDIRECT(E$3&amp;"!$A$3:$A$100")=$A13))),"",SUMPRODUCT((INDIRECT(E$3&amp;"!$A$3:$A$100")=$A13)*(INDIRECT(E$3&amp;"!$d$3:$d$100")=$B$12)*(INDIRECT(E$3&amp;"!$E$3:$E$100"))))</f>
        <v>7.5</v>
      </c>
      <c r="F13" s="49" t="str">
        <f ca="1">IF(ISERROR(SUMPRODUCT(--(INDIRECT(F$3&amp;"!$A$3:$A$100")=$A13))),"",SUMPRODUCT((INDIRECT(F$3&amp;"!$A$3:$A$100")=$A13)*(INDIRECT(F$3&amp;"!$d$3:$d$100")=$B$12)*(INDIRECT(F$3&amp;"!$E$3:$E$100"))))</f>
        <v/>
      </c>
      <c r="G13" s="49" t="str">
        <f ca="1">IF(ISERROR(SUMPRODUCT(--(INDIRECT(G$3&amp;"!$A$3:$A$100")=$A13))),"",SUMPRODUCT((INDIRECT(G$3&amp;"!$A$3:$A$100")=$A13)*(INDIRECT(G$3&amp;"!$d$3:$d$100")=$B$12)*(INDIRECT(G$3&amp;"!$E$3:$E$100"))))</f>
        <v/>
      </c>
      <c r="H13" s="49" t="str">
        <f ca="1">IF(ISERROR(SUMPRODUCT(--(INDIRECT(H$3&amp;"!$A$3:$A$100")=$A13))),"",SUMPRODUCT((INDIRECT(H$3&amp;"!$A$3:$A$100")=$A13)*(INDIRECT(H$3&amp;"!$d$3:$d$100")=$B$12)*(INDIRECT(H$3&amp;"!$E$3:$E$100"))))</f>
        <v/>
      </c>
      <c r="I13" s="49" t="str">
        <f ca="1">IF(ISERROR(SUMPRODUCT(--(INDIRECT(I$3&amp;"!$A$3:$A$100")=$A13))),"",SUMPRODUCT((INDIRECT(I$3&amp;"!$A$3:$A$100")=$A13)*(INDIRECT(I$3&amp;"!$d$3:$d$100")=$B$12)*(INDIRECT(I$3&amp;"!$E$3:$E$100"))))</f>
        <v/>
      </c>
      <c r="J13" s="49" t="str">
        <f ca="1">IF(ISERROR(SUMPRODUCT(--(INDIRECT(J$3&amp;"!$A$3:$A$100")=$A13))),"",SUMPRODUCT((INDIRECT(J$3&amp;"!$A$3:$A$100")=$A13)*(INDIRECT(J$3&amp;"!$d$3:$d$100")=$B$12)*(INDIRECT(J$3&amp;"!$E$3:$E$100"))))</f>
        <v/>
      </c>
      <c r="K13" s="49" t="str">
        <f ca="1">IF(ISERROR(SUMPRODUCT(--(INDIRECT(K$3&amp;"!$A$3:$A$100")=$A13))),"",SUMPRODUCT((INDIRECT(K$3&amp;"!$A$3:$A$100")=$A13)*(INDIRECT(K$3&amp;"!$d$3:$d$100")=$B$12)*(INDIRECT(K$3&amp;"!$E$3:$E$100"))))</f>
        <v/>
      </c>
      <c r="L13" s="49" t="str">
        <f ca="1">IF(ISERROR(SUMPRODUCT(--(INDIRECT(L$3&amp;"!$A$3:$A$100")=$A13))),"",SUMPRODUCT((INDIRECT(L$3&amp;"!$A$3:$A$100")=$A13)*(INDIRECT(L$3&amp;"!$d$3:$d$100")=$B$12)*(INDIRECT(L$3&amp;"!$E$3:$E$100"))))</f>
        <v/>
      </c>
      <c r="M13" s="49" t="str">
        <f ca="1">IF(ISERROR(SUMPRODUCT(--(INDIRECT(M$3&amp;"!$A$3:$A$100")=$A13))),"",SUMPRODUCT((INDIRECT(M$3&amp;"!$A$3:$A$100")=$A13)*(INDIRECT(M$3&amp;"!$d$3:$d$100")=$B$12)*(INDIRECT(M$3&amp;"!$E$3:$E$100"))))</f>
        <v/>
      </c>
      <c r="N13" s="49" t="str">
        <f ca="1">IF(ISERROR(SUMPRODUCT(--(INDIRECT(N$3&amp;"!$A$3:$A$100")=$A13))),"",SUMPRODUCT((INDIRECT(N$3&amp;"!$A$3:$A$100")=$A13)*(INDIRECT(N$3&amp;"!$d$3:$d$100")=$B$12)*(INDIRECT(N$3&amp;"!$E$3:$E$100"))))</f>
        <v/>
      </c>
      <c r="O13" s="49" t="str">
        <f ca="1">IF(ISERROR(SUMPRODUCT(--(INDIRECT(O$3&amp;"!$A$3:$A$100")=$A13))),"",SUMPRODUCT((INDIRECT(O$3&amp;"!$A$3:$A$100")=$A13)*(INDIRECT(O$3&amp;"!$d$3:$d$100")=$B$12)*(INDIRECT(O$3&amp;"!$E$3:$E$100"))))</f>
        <v/>
      </c>
      <c r="P13" s="35">
        <f t="shared" ref="P13:P18" ca="1" si="1">C13-SUM(D13:J13)</f>
        <v>11</v>
      </c>
    </row>
    <row r="14" spans="1:16" s="5" customFormat="1">
      <c r="A14" s="46" t="s">
        <v>6</v>
      </c>
      <c r="B14" s="47" t="s">
        <v>12</v>
      </c>
      <c r="C14" s="48">
        <v>25</v>
      </c>
      <c r="D14" s="49">
        <f ca="1">IF(ISERROR(SUMPRODUCT(--(INDIRECT(D$3&amp;"!$A$3:$A$100")=$A14))),"",SUMPRODUCT((INDIRECT(D$3&amp;"!$A$3:$A$100")=$A14)*(INDIRECT(D$3&amp;"!$d$3:$d$100")=$B$12)*(INDIRECT(D$3&amp;"!$E$3:$E$100"))))</f>
        <v>0</v>
      </c>
      <c r="E14" s="49">
        <f ca="1">IF(ISERROR(SUMPRODUCT(--(INDIRECT(E$3&amp;"!$A$3:$A$100")=$A14))),"",SUMPRODUCT((INDIRECT(E$3&amp;"!$A$3:$A$100")=$A14)*(INDIRECT(E$3&amp;"!$d$3:$d$100")=$B$12)*(INDIRECT(E$3&amp;"!$E$3:$E$100"))))</f>
        <v>8.5</v>
      </c>
      <c r="F14" s="49" t="str">
        <f ca="1">IF(ISERROR(SUMPRODUCT(--(INDIRECT(F$3&amp;"!$A$3:$A$100")=$A14))),"",SUMPRODUCT((INDIRECT(F$3&amp;"!$A$3:$A$100")=$A14)*(INDIRECT(F$3&amp;"!$d$3:$d$100")=$B$12)*(INDIRECT(F$3&amp;"!$E$3:$E$100"))))</f>
        <v/>
      </c>
      <c r="G14" s="49" t="str">
        <f ca="1">IF(ISERROR(SUMPRODUCT(--(INDIRECT(G$3&amp;"!$A$3:$A$100")=$A14))),"",SUMPRODUCT((INDIRECT(G$3&amp;"!$A$3:$A$100")=$A14)*(INDIRECT(G$3&amp;"!$d$3:$d$100")=$B$12)*(INDIRECT(G$3&amp;"!$E$3:$E$100"))))</f>
        <v/>
      </c>
      <c r="H14" s="49" t="str">
        <f ca="1">IF(ISERROR(SUMPRODUCT(--(INDIRECT(H$3&amp;"!$A$3:$A$100")=$A14))),"",SUMPRODUCT((INDIRECT(H$3&amp;"!$A$3:$A$100")=$A14)*(INDIRECT(H$3&amp;"!$d$3:$d$100")=$B$12)*(INDIRECT(H$3&amp;"!$E$3:$E$100"))))</f>
        <v/>
      </c>
      <c r="I14" s="49" t="str">
        <f ca="1">IF(ISERROR(SUMPRODUCT(--(INDIRECT(I$3&amp;"!$A$3:$A$100")=$A14))),"",SUMPRODUCT((INDIRECT(I$3&amp;"!$A$3:$A$100")=$A14)*(INDIRECT(I$3&amp;"!$d$3:$d$100")=$B$12)*(INDIRECT(I$3&amp;"!$E$3:$E$100"))))</f>
        <v/>
      </c>
      <c r="J14" s="49" t="str">
        <f ca="1">IF(ISERROR(SUMPRODUCT(--(INDIRECT(J$3&amp;"!$A$3:$A$100")=$A14))),"",SUMPRODUCT((INDIRECT(J$3&amp;"!$A$3:$A$100")=$A14)*(INDIRECT(J$3&amp;"!$d$3:$d$100")=$B$12)*(INDIRECT(J$3&amp;"!$E$3:$E$100"))))</f>
        <v/>
      </c>
      <c r="K14" s="49" t="str">
        <f ca="1">IF(ISERROR(SUMPRODUCT(--(INDIRECT(K$3&amp;"!$A$3:$A$100")=$A14))),"",SUMPRODUCT((INDIRECT(K$3&amp;"!$A$3:$A$100")=$A14)*(INDIRECT(K$3&amp;"!$d$3:$d$100")=$B$12)*(INDIRECT(K$3&amp;"!$E$3:$E$100"))))</f>
        <v/>
      </c>
      <c r="L14" s="49" t="str">
        <f ca="1">IF(ISERROR(SUMPRODUCT(--(INDIRECT(L$3&amp;"!$A$3:$A$100")=$A14))),"",SUMPRODUCT((INDIRECT(L$3&amp;"!$A$3:$A$100")=$A14)*(INDIRECT(L$3&amp;"!$d$3:$d$100")=$B$12)*(INDIRECT(L$3&amp;"!$E$3:$E$100"))))</f>
        <v/>
      </c>
      <c r="M14" s="49" t="str">
        <f ca="1">IF(ISERROR(SUMPRODUCT(--(INDIRECT(M$3&amp;"!$A$3:$A$100")=$A14))),"",SUMPRODUCT((INDIRECT(M$3&amp;"!$A$3:$A$100")=$A14)*(INDIRECT(M$3&amp;"!$d$3:$d$100")=$B$12)*(INDIRECT(M$3&amp;"!$E$3:$E$100"))))</f>
        <v/>
      </c>
      <c r="N14" s="49" t="str">
        <f ca="1">IF(ISERROR(SUMPRODUCT(--(INDIRECT(N$3&amp;"!$A$3:$A$100")=$A14))),"",SUMPRODUCT((INDIRECT(N$3&amp;"!$A$3:$A$100")=$A14)*(INDIRECT(N$3&amp;"!$d$3:$d$100")=$B$12)*(INDIRECT(N$3&amp;"!$E$3:$E$100"))))</f>
        <v/>
      </c>
      <c r="O14" s="49" t="str">
        <f ca="1">IF(ISERROR(SUMPRODUCT(--(INDIRECT(O$3&amp;"!$A$3:$A$100")=$A14))),"",SUMPRODUCT((INDIRECT(O$3&amp;"!$A$3:$A$100")=$A14)*(INDIRECT(O$3&amp;"!$d$3:$d$100")=$B$12)*(INDIRECT(O$3&amp;"!$E$3:$E$100"))))</f>
        <v/>
      </c>
      <c r="P14" s="35">
        <f t="shared" ca="1" si="1"/>
        <v>16.5</v>
      </c>
    </row>
    <row r="15" spans="1:16" s="5" customFormat="1">
      <c r="A15" s="46" t="s">
        <v>7</v>
      </c>
      <c r="B15" s="47" t="s">
        <v>12</v>
      </c>
      <c r="C15" s="48">
        <v>25</v>
      </c>
      <c r="D15" s="49">
        <f ca="1">IF(ISERROR(SUMPRODUCT(--(INDIRECT(D$3&amp;"!$A$3:$A$100")=$A15))),"",SUMPRODUCT((INDIRECT(D$3&amp;"!$A$3:$A$100")=$A15)*(INDIRECT(D$3&amp;"!$d$3:$d$100")=$B$12)*(INDIRECT(D$3&amp;"!$E$3:$E$100"))))</f>
        <v>0</v>
      </c>
      <c r="E15" s="49">
        <f ca="1">IF(ISERROR(SUMPRODUCT(--(INDIRECT(E$3&amp;"!$A$3:$A$100")=$A15))),"",SUMPRODUCT((INDIRECT(E$3&amp;"!$A$3:$A$100")=$A15)*(INDIRECT(E$3&amp;"!$d$3:$d$100")=$B$12)*(INDIRECT(E$3&amp;"!$E$3:$E$100"))))</f>
        <v>0</v>
      </c>
      <c r="F15" s="49" t="str">
        <f ca="1">IF(ISERROR(SUMPRODUCT(--(INDIRECT(F$3&amp;"!$A$3:$A$100")=$A15))),"",SUMPRODUCT((INDIRECT(F$3&amp;"!$A$3:$A$100")=$A15)*(INDIRECT(F$3&amp;"!$d$3:$d$100")=$B$12)*(INDIRECT(F$3&amp;"!$E$3:$E$100"))))</f>
        <v/>
      </c>
      <c r="G15" s="49" t="str">
        <f ca="1">IF(ISERROR(SUMPRODUCT(--(INDIRECT(G$3&amp;"!$A$3:$A$100")=$A15))),"",SUMPRODUCT((INDIRECT(G$3&amp;"!$A$3:$A$100")=$A15)*(INDIRECT(G$3&amp;"!$d$3:$d$100")=$B$12)*(INDIRECT(G$3&amp;"!$E$3:$E$100"))))</f>
        <v/>
      </c>
      <c r="H15" s="49" t="str">
        <f ca="1">IF(ISERROR(SUMPRODUCT(--(INDIRECT(H$3&amp;"!$A$3:$A$100")=$A15))),"",SUMPRODUCT((INDIRECT(H$3&amp;"!$A$3:$A$100")=$A15)*(INDIRECT(H$3&amp;"!$d$3:$d$100")=$B$12)*(INDIRECT(H$3&amp;"!$E$3:$E$100"))))</f>
        <v/>
      </c>
      <c r="I15" s="49" t="str">
        <f ca="1">IF(ISERROR(SUMPRODUCT(--(INDIRECT(I$3&amp;"!$A$3:$A$100")=$A15))),"",SUMPRODUCT((INDIRECT(I$3&amp;"!$A$3:$A$100")=$A15)*(INDIRECT(I$3&amp;"!$d$3:$d$100")=$B$12)*(INDIRECT(I$3&amp;"!$E$3:$E$100"))))</f>
        <v/>
      </c>
      <c r="J15" s="49" t="str">
        <f ca="1">IF(ISERROR(SUMPRODUCT(--(INDIRECT(J$3&amp;"!$A$3:$A$100")=$A15))),"",SUMPRODUCT((INDIRECT(J$3&amp;"!$A$3:$A$100")=$A15)*(INDIRECT(J$3&amp;"!$d$3:$d$100")=$B$12)*(INDIRECT(J$3&amp;"!$E$3:$E$100"))))</f>
        <v/>
      </c>
      <c r="K15" s="49" t="str">
        <f ca="1">IF(ISERROR(SUMPRODUCT(--(INDIRECT(K$3&amp;"!$A$3:$A$100")=$A15))),"",SUMPRODUCT((INDIRECT(K$3&amp;"!$A$3:$A$100")=$A15)*(INDIRECT(K$3&amp;"!$d$3:$d$100")=$B$12)*(INDIRECT(K$3&amp;"!$E$3:$E$100"))))</f>
        <v/>
      </c>
      <c r="L15" s="49" t="str">
        <f ca="1">IF(ISERROR(SUMPRODUCT(--(INDIRECT(L$3&amp;"!$A$3:$A$100")=$A15))),"",SUMPRODUCT((INDIRECT(L$3&amp;"!$A$3:$A$100")=$A15)*(INDIRECT(L$3&amp;"!$d$3:$d$100")=$B$12)*(INDIRECT(L$3&amp;"!$E$3:$E$100"))))</f>
        <v/>
      </c>
      <c r="M15" s="49" t="str">
        <f ca="1">IF(ISERROR(SUMPRODUCT(--(INDIRECT(M$3&amp;"!$A$3:$A$100")=$A15))),"",SUMPRODUCT((INDIRECT(M$3&amp;"!$A$3:$A$100")=$A15)*(INDIRECT(M$3&amp;"!$d$3:$d$100")=$B$12)*(INDIRECT(M$3&amp;"!$E$3:$E$100"))))</f>
        <v/>
      </c>
      <c r="N15" s="49" t="str">
        <f ca="1">IF(ISERROR(SUMPRODUCT(--(INDIRECT(N$3&amp;"!$A$3:$A$100")=$A15))),"",SUMPRODUCT((INDIRECT(N$3&amp;"!$A$3:$A$100")=$A15)*(INDIRECT(N$3&amp;"!$d$3:$d$100")=$B$12)*(INDIRECT(N$3&amp;"!$E$3:$E$100"))))</f>
        <v/>
      </c>
      <c r="O15" s="49" t="str">
        <f ca="1">IF(ISERROR(SUMPRODUCT(--(INDIRECT(O$3&amp;"!$A$3:$A$100")=$A15))),"",SUMPRODUCT((INDIRECT(O$3&amp;"!$A$3:$A$100")=$A15)*(INDIRECT(O$3&amp;"!$d$3:$d$100")=$B$12)*(INDIRECT(O$3&amp;"!$E$3:$E$100"))))</f>
        <v/>
      </c>
      <c r="P15" s="35">
        <f t="shared" ca="1" si="1"/>
        <v>25</v>
      </c>
    </row>
    <row r="16" spans="1:16" s="5" customFormat="1">
      <c r="A16" s="46" t="s">
        <v>8</v>
      </c>
      <c r="B16" s="47" t="s">
        <v>12</v>
      </c>
      <c r="C16" s="48">
        <v>25</v>
      </c>
      <c r="D16" s="49">
        <f ca="1">IF(ISERROR(SUMPRODUCT(--(INDIRECT(D$3&amp;"!$A$3:$A$100")=$A16))),"",SUMPRODUCT((INDIRECT(D$3&amp;"!$A$3:$A$100")=$A16)*(INDIRECT(D$3&amp;"!$d$3:$d$100")=$B$12)*(INDIRECT(D$3&amp;"!$E$3:$E$100"))))</f>
        <v>0</v>
      </c>
      <c r="E16" s="49">
        <f ca="1">IF(ISERROR(SUMPRODUCT(--(INDIRECT(E$3&amp;"!$A$3:$A$100")=$A16))),"",SUMPRODUCT((INDIRECT(E$3&amp;"!$A$3:$A$100")=$A16)*(INDIRECT(E$3&amp;"!$d$3:$d$100")=$B$12)*(INDIRECT(E$3&amp;"!$E$3:$E$100"))))</f>
        <v>9.5</v>
      </c>
      <c r="F16" s="49" t="str">
        <f ca="1">IF(ISERROR(SUMPRODUCT(--(INDIRECT(F$3&amp;"!$A$3:$A$100")=$A16))),"",SUMPRODUCT((INDIRECT(F$3&amp;"!$A$3:$A$100")=$A16)*(INDIRECT(F$3&amp;"!$d$3:$d$100")=$B$12)*(INDIRECT(F$3&amp;"!$E$3:$E$100"))))</f>
        <v/>
      </c>
      <c r="G16" s="49" t="str">
        <f ca="1">IF(ISERROR(SUMPRODUCT(--(INDIRECT(G$3&amp;"!$A$3:$A$100")=$A16))),"",SUMPRODUCT((INDIRECT(G$3&amp;"!$A$3:$A$100")=$A16)*(INDIRECT(G$3&amp;"!$d$3:$d$100")=$B$12)*(INDIRECT(G$3&amp;"!$E$3:$E$100"))))</f>
        <v/>
      </c>
      <c r="H16" s="49" t="str">
        <f ca="1">IF(ISERROR(SUMPRODUCT(--(INDIRECT(H$3&amp;"!$A$3:$A$100")=$A16))),"",SUMPRODUCT((INDIRECT(H$3&amp;"!$A$3:$A$100")=$A16)*(INDIRECT(H$3&amp;"!$d$3:$d$100")=$B$12)*(INDIRECT(H$3&amp;"!$E$3:$E$100"))))</f>
        <v/>
      </c>
      <c r="I16" s="49" t="str">
        <f ca="1">IF(ISERROR(SUMPRODUCT(--(INDIRECT(I$3&amp;"!$A$3:$A$100")=$A16))),"",SUMPRODUCT((INDIRECT(I$3&amp;"!$A$3:$A$100")=$A16)*(INDIRECT(I$3&amp;"!$d$3:$d$100")=$B$12)*(INDIRECT(I$3&amp;"!$E$3:$E$100"))))</f>
        <v/>
      </c>
      <c r="J16" s="49" t="str">
        <f ca="1">IF(ISERROR(SUMPRODUCT(--(INDIRECT(J$3&amp;"!$A$3:$A$100")=$A16))),"",SUMPRODUCT((INDIRECT(J$3&amp;"!$A$3:$A$100")=$A16)*(INDIRECT(J$3&amp;"!$d$3:$d$100")=$B$12)*(INDIRECT(J$3&amp;"!$E$3:$E$100"))))</f>
        <v/>
      </c>
      <c r="K16" s="49" t="str">
        <f ca="1">IF(ISERROR(SUMPRODUCT(--(INDIRECT(K$3&amp;"!$A$3:$A$100")=$A16))),"",SUMPRODUCT((INDIRECT(K$3&amp;"!$A$3:$A$100")=$A16)*(INDIRECT(K$3&amp;"!$d$3:$d$100")=$B$12)*(INDIRECT(K$3&amp;"!$E$3:$E$100"))))</f>
        <v/>
      </c>
      <c r="L16" s="49" t="str">
        <f ca="1">IF(ISERROR(SUMPRODUCT(--(INDIRECT(L$3&amp;"!$A$3:$A$100")=$A16))),"",SUMPRODUCT((INDIRECT(L$3&amp;"!$A$3:$A$100")=$A16)*(INDIRECT(L$3&amp;"!$d$3:$d$100")=$B$12)*(INDIRECT(L$3&amp;"!$E$3:$E$100"))))</f>
        <v/>
      </c>
      <c r="M16" s="49" t="str">
        <f ca="1">IF(ISERROR(SUMPRODUCT(--(INDIRECT(M$3&amp;"!$A$3:$A$100")=$A16))),"",SUMPRODUCT((INDIRECT(M$3&amp;"!$A$3:$A$100")=$A16)*(INDIRECT(M$3&amp;"!$d$3:$d$100")=$B$12)*(INDIRECT(M$3&amp;"!$E$3:$E$100"))))</f>
        <v/>
      </c>
      <c r="N16" s="49" t="str">
        <f ca="1">IF(ISERROR(SUMPRODUCT(--(INDIRECT(N$3&amp;"!$A$3:$A$100")=$A16))),"",SUMPRODUCT((INDIRECT(N$3&amp;"!$A$3:$A$100")=$A16)*(INDIRECT(N$3&amp;"!$d$3:$d$100")=$B$12)*(INDIRECT(N$3&amp;"!$E$3:$E$100"))))</f>
        <v/>
      </c>
      <c r="O16" s="49" t="str">
        <f ca="1">IF(ISERROR(SUMPRODUCT(--(INDIRECT(O$3&amp;"!$A$3:$A$100")=$A16))),"",SUMPRODUCT((INDIRECT(O$3&amp;"!$A$3:$A$100")=$A16)*(INDIRECT(O$3&amp;"!$d$3:$d$100")=$B$12)*(INDIRECT(O$3&amp;"!$E$3:$E$100"))))</f>
        <v/>
      </c>
      <c r="P16" s="35">
        <f t="shared" ca="1" si="1"/>
        <v>15.5</v>
      </c>
    </row>
    <row r="17" spans="1:16" s="5" customFormat="1">
      <c r="A17" s="46" t="s">
        <v>9</v>
      </c>
      <c r="B17" s="47" t="s">
        <v>12</v>
      </c>
      <c r="C17" s="48">
        <v>25</v>
      </c>
      <c r="D17" s="49">
        <f ca="1">IF(ISERROR(SUMPRODUCT(--(INDIRECT(D$3&amp;"!$A$3:$A$100")=$A17))),"",SUMPRODUCT((INDIRECT(D$3&amp;"!$A$3:$A$100")=$A17)*(INDIRECT(D$3&amp;"!$d$3:$d$100")=$B$12)*(INDIRECT(D$3&amp;"!$E$3:$E$100"))))</f>
        <v>0</v>
      </c>
      <c r="E17" s="49">
        <f ca="1">IF(ISERROR(SUMPRODUCT(--(INDIRECT(E$3&amp;"!$A$3:$A$100")=$A17))),"",SUMPRODUCT((INDIRECT(E$3&amp;"!$A$3:$A$100")=$A17)*(INDIRECT(E$3&amp;"!$d$3:$d$100")=$B$12)*(INDIRECT(E$3&amp;"!$E$3:$E$100"))))</f>
        <v>22</v>
      </c>
      <c r="F17" s="49" t="str">
        <f ca="1">IF(ISERROR(SUMPRODUCT(--(INDIRECT(F$3&amp;"!$A$3:$A$100")=$A17))),"",SUMPRODUCT((INDIRECT(F$3&amp;"!$A$3:$A$100")=$A17)*(INDIRECT(F$3&amp;"!$d$3:$d$100")=$B$12)*(INDIRECT(F$3&amp;"!$E$3:$E$100"))))</f>
        <v/>
      </c>
      <c r="G17" s="49" t="str">
        <f ca="1">IF(ISERROR(SUMPRODUCT(--(INDIRECT(G$3&amp;"!$A$3:$A$100")=$A17))),"",SUMPRODUCT((INDIRECT(G$3&amp;"!$A$3:$A$100")=$A17)*(INDIRECT(G$3&amp;"!$d$3:$d$100")=$B$12)*(INDIRECT(G$3&amp;"!$E$3:$E$100"))))</f>
        <v/>
      </c>
      <c r="H17" s="49" t="str">
        <f ca="1">IF(ISERROR(SUMPRODUCT(--(INDIRECT(H$3&amp;"!$A$3:$A$100")=$A17))),"",SUMPRODUCT((INDIRECT(H$3&amp;"!$A$3:$A$100")=$A17)*(INDIRECT(H$3&amp;"!$d$3:$d$100")=$B$12)*(INDIRECT(H$3&amp;"!$E$3:$E$100"))))</f>
        <v/>
      </c>
      <c r="I17" s="49" t="str">
        <f ca="1">IF(ISERROR(SUMPRODUCT(--(INDIRECT(I$3&amp;"!$A$3:$A$100")=$A17))),"",SUMPRODUCT((INDIRECT(I$3&amp;"!$A$3:$A$100")=$A17)*(INDIRECT(I$3&amp;"!$d$3:$d$100")=$B$12)*(INDIRECT(I$3&amp;"!$E$3:$E$100"))))</f>
        <v/>
      </c>
      <c r="J17" s="49" t="str">
        <f ca="1">IF(ISERROR(SUMPRODUCT(--(INDIRECT(J$3&amp;"!$A$3:$A$100")=$A17))),"",SUMPRODUCT((INDIRECT(J$3&amp;"!$A$3:$A$100")=$A17)*(INDIRECT(J$3&amp;"!$d$3:$d$100")=$B$12)*(INDIRECT(J$3&amp;"!$E$3:$E$100"))))</f>
        <v/>
      </c>
      <c r="K17" s="49" t="str">
        <f ca="1">IF(ISERROR(SUMPRODUCT(--(INDIRECT(K$3&amp;"!$A$3:$A$100")=$A17))),"",SUMPRODUCT((INDIRECT(K$3&amp;"!$A$3:$A$100")=$A17)*(INDIRECT(K$3&amp;"!$d$3:$d$100")=$B$12)*(INDIRECT(K$3&amp;"!$E$3:$E$100"))))</f>
        <v/>
      </c>
      <c r="L17" s="49" t="str">
        <f ca="1">IF(ISERROR(SUMPRODUCT(--(INDIRECT(L$3&amp;"!$A$3:$A$100")=$A17))),"",SUMPRODUCT((INDIRECT(L$3&amp;"!$A$3:$A$100")=$A17)*(INDIRECT(L$3&amp;"!$d$3:$d$100")=$B$12)*(INDIRECT(L$3&amp;"!$E$3:$E$100"))))</f>
        <v/>
      </c>
      <c r="M17" s="49" t="str">
        <f ca="1">IF(ISERROR(SUMPRODUCT(--(INDIRECT(M$3&amp;"!$A$3:$A$100")=$A17))),"",SUMPRODUCT((INDIRECT(M$3&amp;"!$A$3:$A$100")=$A17)*(INDIRECT(M$3&amp;"!$d$3:$d$100")=$B$12)*(INDIRECT(M$3&amp;"!$E$3:$E$100"))))</f>
        <v/>
      </c>
      <c r="N17" s="49" t="str">
        <f ca="1">IF(ISERROR(SUMPRODUCT(--(INDIRECT(N$3&amp;"!$A$3:$A$100")=$A17))),"",SUMPRODUCT((INDIRECT(N$3&amp;"!$A$3:$A$100")=$A17)*(INDIRECT(N$3&amp;"!$d$3:$d$100")=$B$12)*(INDIRECT(N$3&amp;"!$E$3:$E$100"))))</f>
        <v/>
      </c>
      <c r="O17" s="49" t="str">
        <f ca="1">IF(ISERROR(SUMPRODUCT(--(INDIRECT(O$3&amp;"!$A$3:$A$100")=$A17))),"",SUMPRODUCT((INDIRECT(O$3&amp;"!$A$3:$A$100")=$A17)*(INDIRECT(O$3&amp;"!$d$3:$d$100")=$B$12)*(INDIRECT(O$3&amp;"!$E$3:$E$100"))))</f>
        <v/>
      </c>
      <c r="P17" s="35">
        <f t="shared" ca="1" si="1"/>
        <v>3</v>
      </c>
    </row>
    <row r="18" spans="1:16" s="5" customFormat="1">
      <c r="A18" s="46" t="s">
        <v>10</v>
      </c>
      <c r="B18" s="47" t="s">
        <v>12</v>
      </c>
      <c r="C18" s="48">
        <v>25</v>
      </c>
      <c r="D18" s="49">
        <f ca="1">IF(ISERROR(SUMPRODUCT(--(INDIRECT(D$3&amp;"!$A$3:$A$100")=$A18))),"",SUMPRODUCT((INDIRECT(D$3&amp;"!$A$3:$A$100")=$A18)*(INDIRECT(D$3&amp;"!$d$3:$d$100")=$B$12)*(INDIRECT(D$3&amp;"!$E$3:$E$100"))))</f>
        <v>6.5</v>
      </c>
      <c r="E18" s="49">
        <f ca="1">IF(ISERROR(SUMPRODUCT(--(INDIRECT(E$3&amp;"!$A$3:$A$100")=$A18))),"",SUMPRODUCT((INDIRECT(E$3&amp;"!$A$3:$A$100")=$A18)*(INDIRECT(E$3&amp;"!$d$3:$d$100")=$B$12)*(INDIRECT(E$3&amp;"!$E$3:$E$100"))))</f>
        <v>12.5</v>
      </c>
      <c r="F18" s="49" t="str">
        <f ca="1">IF(ISERROR(SUMPRODUCT(--(INDIRECT(F$3&amp;"!$A$3:$A$100")=$A18))),"",SUMPRODUCT((INDIRECT(F$3&amp;"!$A$3:$A$100")=$A18)*(INDIRECT(F$3&amp;"!$d$3:$d$100")=$B$12)*(INDIRECT(F$3&amp;"!$E$3:$E$100"))))</f>
        <v/>
      </c>
      <c r="G18" s="49" t="str">
        <f ca="1">IF(ISERROR(SUMPRODUCT(--(INDIRECT(G$3&amp;"!$A$3:$A$100")=$A18))),"",SUMPRODUCT((INDIRECT(G$3&amp;"!$A$3:$A$100")=$A18)*(INDIRECT(G$3&amp;"!$d$3:$d$100")=$B$12)*(INDIRECT(G$3&amp;"!$E$3:$E$100"))))</f>
        <v/>
      </c>
      <c r="H18" s="49" t="str">
        <f ca="1">IF(ISERROR(SUMPRODUCT(--(INDIRECT(H$3&amp;"!$A$3:$A$100")=$A18))),"",SUMPRODUCT((INDIRECT(H$3&amp;"!$A$3:$A$100")=$A18)*(INDIRECT(H$3&amp;"!$d$3:$d$100")=$B$12)*(INDIRECT(H$3&amp;"!$E$3:$E$100"))))</f>
        <v/>
      </c>
      <c r="I18" s="49" t="str">
        <f ca="1">IF(ISERROR(SUMPRODUCT(--(INDIRECT(I$3&amp;"!$A$3:$A$100")=$A18))),"",SUMPRODUCT((INDIRECT(I$3&amp;"!$A$3:$A$100")=$A18)*(INDIRECT(I$3&amp;"!$d$3:$d$100")=$B$12)*(INDIRECT(I$3&amp;"!$E$3:$E$100"))))</f>
        <v/>
      </c>
      <c r="J18" s="49" t="str">
        <f ca="1">IF(ISERROR(SUMPRODUCT(--(INDIRECT(J$3&amp;"!$A$3:$A$100")=$A18))),"",SUMPRODUCT((INDIRECT(J$3&amp;"!$A$3:$A$100")=$A18)*(INDIRECT(J$3&amp;"!$d$3:$d$100")=$B$12)*(INDIRECT(J$3&amp;"!$E$3:$E$100"))))</f>
        <v/>
      </c>
      <c r="K18" s="49" t="str">
        <f ca="1">IF(ISERROR(SUMPRODUCT(--(INDIRECT(K$3&amp;"!$A$3:$A$100")=$A18))),"",SUMPRODUCT((INDIRECT(K$3&amp;"!$A$3:$A$100")=$A18)*(INDIRECT(K$3&amp;"!$d$3:$d$100")=$B$12)*(INDIRECT(K$3&amp;"!$E$3:$E$100"))))</f>
        <v/>
      </c>
      <c r="L18" s="49" t="str">
        <f ca="1">IF(ISERROR(SUMPRODUCT(--(INDIRECT(L$3&amp;"!$A$3:$A$100")=$A18))),"",SUMPRODUCT((INDIRECT(L$3&amp;"!$A$3:$A$100")=$A18)*(INDIRECT(L$3&amp;"!$d$3:$d$100")=$B$12)*(INDIRECT(L$3&amp;"!$E$3:$E$100"))))</f>
        <v/>
      </c>
      <c r="M18" s="49" t="str">
        <f ca="1">IF(ISERROR(SUMPRODUCT(--(INDIRECT(M$3&amp;"!$A$3:$A$100")=$A18))),"",SUMPRODUCT((INDIRECT(M$3&amp;"!$A$3:$A$100")=$A18)*(INDIRECT(M$3&amp;"!$d$3:$d$100")=$B$12)*(INDIRECT(M$3&amp;"!$E$3:$E$100"))))</f>
        <v/>
      </c>
      <c r="N18" s="49" t="str">
        <f ca="1">IF(ISERROR(SUMPRODUCT(--(INDIRECT(N$3&amp;"!$A$3:$A$100")=$A18))),"",SUMPRODUCT((INDIRECT(N$3&amp;"!$A$3:$A$100")=$A18)*(INDIRECT(N$3&amp;"!$d$3:$d$100")=$B$12)*(INDIRECT(N$3&amp;"!$E$3:$E$100"))))</f>
        <v/>
      </c>
      <c r="O18" s="49" t="str">
        <f ca="1">IF(ISERROR(SUMPRODUCT(--(INDIRECT(O$3&amp;"!$A$3:$A$100")=$A18))),"",SUMPRODUCT((INDIRECT(O$3&amp;"!$A$3:$A$100")=$A18)*(INDIRECT(O$3&amp;"!$d$3:$d$100")=$B$12)*(INDIRECT(O$3&amp;"!$E$3:$E$100"))))</f>
        <v/>
      </c>
      <c r="P18" s="35">
        <f t="shared" ca="1" si="1"/>
        <v>6</v>
      </c>
    </row>
    <row r="19" spans="1:16">
      <c r="A19" s="50" t="s">
        <v>4</v>
      </c>
      <c r="B19" s="51" t="s">
        <v>16</v>
      </c>
      <c r="C19" s="52">
        <v>25</v>
      </c>
      <c r="D19" s="53">
        <f ca="1">IF(ISERROR(SUMPRODUCT(--(INDIRECT(D$3&amp;"!$A$3:$A$100")=$A19))),"",SUMPRODUCT((INDIRECT(D$3&amp;"!$A$3:$A$100")=$A19)*(INDIRECT(D$3&amp;"!$d$3:$d$100")=$B$19)*(INDIRECT(D$3&amp;"!$E$3:$E$100"))))</f>
        <v>0</v>
      </c>
      <c r="E19" s="53">
        <f ca="1">IF(ISERROR(SUMPRODUCT(--(INDIRECT(E$3&amp;"!$A$3:$A$100")=$A19))),"",SUMPRODUCT((INDIRECT(E$3&amp;"!$A$3:$A$100")=$A19)*(INDIRECT(E$3&amp;"!$d$3:$d$100")=$B$19)*(INDIRECT(E$3&amp;"!$E$3:$E$100"))))</f>
        <v>0</v>
      </c>
      <c r="F19" s="53" t="str">
        <f ca="1">IF(ISERROR(SUMPRODUCT(--(INDIRECT(F$3&amp;"!$A$3:$A$100")=$A19))),"",SUMPRODUCT((INDIRECT(F$3&amp;"!$A$3:$A$100")=$A19)*(INDIRECT(F$3&amp;"!$d$3:$d$100")=$B$19)*(INDIRECT(F$3&amp;"!$E$3:$E$100"))))</f>
        <v/>
      </c>
      <c r="G19" s="53" t="str">
        <f ca="1">IF(ISERROR(SUMPRODUCT(--(INDIRECT(G$3&amp;"!$A$3:$A$100")=$A19))),"",SUMPRODUCT((INDIRECT(G$3&amp;"!$A$3:$A$100")=$A19)*(INDIRECT(G$3&amp;"!$d$3:$d$100")=$B$19)*(INDIRECT(G$3&amp;"!$E$3:$E$100"))))</f>
        <v/>
      </c>
      <c r="H19" s="53" t="str">
        <f ca="1">IF(ISERROR(SUMPRODUCT(--(INDIRECT(H$3&amp;"!$A$3:$A$100")=$A19))),"",SUMPRODUCT((INDIRECT(H$3&amp;"!$A$3:$A$100")=$A19)*(INDIRECT(H$3&amp;"!$d$3:$d$100")=$B$19)*(INDIRECT(H$3&amp;"!$E$3:$E$100"))))</f>
        <v/>
      </c>
      <c r="I19" s="53" t="str">
        <f ca="1">IF(ISERROR(SUMPRODUCT(--(INDIRECT(I$3&amp;"!$A$3:$A$100")=$A19))),"",SUMPRODUCT((INDIRECT(I$3&amp;"!$A$3:$A$100")=$A19)*(INDIRECT(I$3&amp;"!$d$3:$d$100")=$B$19)*(INDIRECT(I$3&amp;"!$E$3:$E$100"))))</f>
        <v/>
      </c>
      <c r="J19" s="53" t="str">
        <f ca="1">IF(ISERROR(SUMPRODUCT(--(INDIRECT(J$3&amp;"!$A$3:$A$100")=$A19))),"",SUMPRODUCT((INDIRECT(J$3&amp;"!$A$3:$A$100")=$A19)*(INDIRECT(J$3&amp;"!$d$3:$d$100")=$B$19)*(INDIRECT(J$3&amp;"!$E$3:$E$100"))))</f>
        <v/>
      </c>
      <c r="K19" s="53" t="str">
        <f ca="1">IF(ISERROR(SUMPRODUCT(--(INDIRECT(K$3&amp;"!$A$3:$A$100")=$A19))),"",SUMPRODUCT((INDIRECT(K$3&amp;"!$A$3:$A$100")=$A19)*(INDIRECT(K$3&amp;"!$d$3:$d$100")=$B$19)*(INDIRECT(K$3&amp;"!$E$3:$E$100"))))</f>
        <v/>
      </c>
      <c r="L19" s="53" t="str">
        <f ca="1">IF(ISERROR(SUMPRODUCT(--(INDIRECT(L$3&amp;"!$A$3:$A$100")=$A19))),"",SUMPRODUCT((INDIRECT(L$3&amp;"!$A$3:$A$100")=$A19)*(INDIRECT(L$3&amp;"!$d$3:$d$100")=$B$19)*(INDIRECT(L$3&amp;"!$E$3:$E$100"))))</f>
        <v/>
      </c>
      <c r="M19" s="53" t="str">
        <f ca="1">IF(ISERROR(SUMPRODUCT(--(INDIRECT(M$3&amp;"!$A$3:$A$100")=$A19))),"",SUMPRODUCT((INDIRECT(M$3&amp;"!$A$3:$A$100")=$A19)*(INDIRECT(M$3&amp;"!$d$3:$d$100")=$B$19)*(INDIRECT(M$3&amp;"!$E$3:$E$100"))))</f>
        <v/>
      </c>
      <c r="N19" s="53" t="str">
        <f ca="1">IF(ISERROR(SUMPRODUCT(--(INDIRECT(N$3&amp;"!$A$3:$A$100")=$A19))),"",SUMPRODUCT((INDIRECT(N$3&amp;"!$A$3:$A$100")=$A19)*(INDIRECT(N$3&amp;"!$d$3:$d$100")=$B$19)*(INDIRECT(N$3&amp;"!$E$3:$E$100"))))</f>
        <v/>
      </c>
      <c r="O19" s="53" t="str">
        <f ca="1">IF(ISERROR(SUMPRODUCT(--(INDIRECT(O$3&amp;"!$A$3:$A$100")=$A19))),"",SUMPRODUCT((INDIRECT(O$3&amp;"!$A$3:$A$100")=$A19)*(INDIRECT(O$3&amp;"!$d$3:$d$100")=$B$19)*(INDIRECT(O$3&amp;"!$E$3:$E$100"))))</f>
        <v/>
      </c>
      <c r="P19" s="35">
        <f ca="1">C19-SUM(D19:J19)</f>
        <v>25</v>
      </c>
    </row>
    <row r="20" spans="1:16">
      <c r="A20" s="50" t="s">
        <v>5</v>
      </c>
      <c r="B20" s="51" t="s">
        <v>16</v>
      </c>
      <c r="C20" s="52">
        <v>25</v>
      </c>
      <c r="D20" s="53">
        <f ca="1">IF(ISERROR(SUMPRODUCT(--(INDIRECT(D$3&amp;"!$A$3:$A$100")=$A20))),"",SUMPRODUCT((INDIRECT(D$3&amp;"!$A$3:$A$100")=$A20)*(INDIRECT(D$3&amp;"!$d$3:$d$100")=$B$19)*(INDIRECT(D$3&amp;"!$E$3:$E$100"))))</f>
        <v>0</v>
      </c>
      <c r="E20" s="53">
        <f ca="1">IF(ISERROR(SUMPRODUCT(--(INDIRECT(E$3&amp;"!$A$3:$A$100")=$A20))),"",SUMPRODUCT((INDIRECT(E$3&amp;"!$A$3:$A$100")=$A20)*(INDIRECT(E$3&amp;"!$d$3:$d$100")=$B$19)*(INDIRECT(E$3&amp;"!$E$3:$E$100"))))</f>
        <v>0</v>
      </c>
      <c r="F20" s="53" t="str">
        <f ca="1">IF(ISERROR(SUMPRODUCT(--(INDIRECT(F$3&amp;"!$A$3:$A$100")=$A20))),"",SUMPRODUCT((INDIRECT(F$3&amp;"!$A$3:$A$100")=$A20)*(INDIRECT(F$3&amp;"!$d$3:$d$100")=$B$19)*(INDIRECT(F$3&amp;"!$E$3:$E$100"))))</f>
        <v/>
      </c>
      <c r="G20" s="53" t="str">
        <f ca="1">IF(ISERROR(SUMPRODUCT(--(INDIRECT(G$3&amp;"!$A$3:$A$100")=$A20))),"",SUMPRODUCT((INDIRECT(G$3&amp;"!$A$3:$A$100")=$A20)*(INDIRECT(G$3&amp;"!$d$3:$d$100")=$B$19)*(INDIRECT(G$3&amp;"!$E$3:$E$100"))))</f>
        <v/>
      </c>
      <c r="H20" s="53" t="str">
        <f ca="1">IF(ISERROR(SUMPRODUCT(--(INDIRECT(H$3&amp;"!$A$3:$A$100")=$A20))),"",SUMPRODUCT((INDIRECT(H$3&amp;"!$A$3:$A$100")=$A20)*(INDIRECT(H$3&amp;"!$d$3:$d$100")=$B$19)*(INDIRECT(H$3&amp;"!$E$3:$E$100"))))</f>
        <v/>
      </c>
      <c r="I20" s="53" t="str">
        <f ca="1">IF(ISERROR(SUMPRODUCT(--(INDIRECT(I$3&amp;"!$A$3:$A$100")=$A20))),"",SUMPRODUCT((INDIRECT(I$3&amp;"!$A$3:$A$100")=$A20)*(INDIRECT(I$3&amp;"!$d$3:$d$100")=$B$19)*(INDIRECT(I$3&amp;"!$E$3:$E$100"))))</f>
        <v/>
      </c>
      <c r="J20" s="53" t="str">
        <f ca="1">IF(ISERROR(SUMPRODUCT(--(INDIRECT(J$3&amp;"!$A$3:$A$100")=$A20))),"",SUMPRODUCT((INDIRECT(J$3&amp;"!$A$3:$A$100")=$A20)*(INDIRECT(J$3&amp;"!$d$3:$d$100")=$B$19)*(INDIRECT(J$3&amp;"!$E$3:$E$100"))))</f>
        <v/>
      </c>
      <c r="K20" s="53" t="str">
        <f ca="1">IF(ISERROR(SUMPRODUCT(--(INDIRECT(K$3&amp;"!$A$3:$A$100")=$A20))),"",SUMPRODUCT((INDIRECT(K$3&amp;"!$A$3:$A$100")=$A20)*(INDIRECT(K$3&amp;"!$d$3:$d$100")=$B$19)*(INDIRECT(K$3&amp;"!$E$3:$E$100"))))</f>
        <v/>
      </c>
      <c r="L20" s="53" t="str">
        <f ca="1">IF(ISERROR(SUMPRODUCT(--(INDIRECT(L$3&amp;"!$A$3:$A$100")=$A20))),"",SUMPRODUCT((INDIRECT(L$3&amp;"!$A$3:$A$100")=$A20)*(INDIRECT(L$3&amp;"!$d$3:$d$100")=$B$19)*(INDIRECT(L$3&amp;"!$E$3:$E$100"))))</f>
        <v/>
      </c>
      <c r="M20" s="53" t="str">
        <f ca="1">IF(ISERROR(SUMPRODUCT(--(INDIRECT(M$3&amp;"!$A$3:$A$100")=$A20))),"",SUMPRODUCT((INDIRECT(M$3&amp;"!$A$3:$A$100")=$A20)*(INDIRECT(M$3&amp;"!$d$3:$d$100")=$B$19)*(INDIRECT(M$3&amp;"!$E$3:$E$100"))))</f>
        <v/>
      </c>
      <c r="N20" s="53" t="str">
        <f ca="1">IF(ISERROR(SUMPRODUCT(--(INDIRECT(N$3&amp;"!$A$3:$A$100")=$A20))),"",SUMPRODUCT((INDIRECT(N$3&amp;"!$A$3:$A$100")=$A20)*(INDIRECT(N$3&amp;"!$d$3:$d$100")=$B$19)*(INDIRECT(N$3&amp;"!$E$3:$E$100"))))</f>
        <v/>
      </c>
      <c r="O20" s="53" t="str">
        <f ca="1">IF(ISERROR(SUMPRODUCT(--(INDIRECT(O$3&amp;"!$A$3:$A$100")=$A20))),"",SUMPRODUCT((INDIRECT(O$3&amp;"!$A$3:$A$100")=$A20)*(INDIRECT(O$3&amp;"!$d$3:$d$100")=$B$19)*(INDIRECT(O$3&amp;"!$E$3:$E$100"))))</f>
        <v/>
      </c>
      <c r="P20" s="35">
        <f t="shared" ref="P20:P25" ca="1" si="2">C20-SUM(D20:J20)</f>
        <v>25</v>
      </c>
    </row>
    <row r="21" spans="1:16">
      <c r="A21" s="50" t="s">
        <v>6</v>
      </c>
      <c r="B21" s="51" t="s">
        <v>16</v>
      </c>
      <c r="C21" s="52">
        <v>25</v>
      </c>
      <c r="D21" s="53">
        <f ca="1">IF(ISERROR(SUMPRODUCT(--(INDIRECT(D$3&amp;"!$A$3:$A$100")=$A21))),"",SUMPRODUCT((INDIRECT(D$3&amp;"!$A$3:$A$100")=$A21)*(INDIRECT(D$3&amp;"!$d$3:$d$100")=$B$19)*(INDIRECT(D$3&amp;"!$E$3:$E$100"))))</f>
        <v>6.5</v>
      </c>
      <c r="E21" s="53">
        <f ca="1">IF(ISERROR(SUMPRODUCT(--(INDIRECT(E$3&amp;"!$A$3:$A$100")=$A21))),"",SUMPRODUCT((INDIRECT(E$3&amp;"!$A$3:$A$100")=$A21)*(INDIRECT(E$3&amp;"!$d$3:$d$100")=$B$19)*(INDIRECT(E$3&amp;"!$E$3:$E$100"))))</f>
        <v>0</v>
      </c>
      <c r="F21" s="53" t="str">
        <f ca="1">IF(ISERROR(SUMPRODUCT(--(INDIRECT(F$3&amp;"!$A$3:$A$100")=$A21))),"",SUMPRODUCT((INDIRECT(F$3&amp;"!$A$3:$A$100")=$A21)*(INDIRECT(F$3&amp;"!$d$3:$d$100")=$B$19)*(INDIRECT(F$3&amp;"!$E$3:$E$100"))))</f>
        <v/>
      </c>
      <c r="G21" s="53" t="str">
        <f ca="1">IF(ISERROR(SUMPRODUCT(--(INDIRECT(G$3&amp;"!$A$3:$A$100")=$A21))),"",SUMPRODUCT((INDIRECT(G$3&amp;"!$A$3:$A$100")=$A21)*(INDIRECT(G$3&amp;"!$d$3:$d$100")=$B$19)*(INDIRECT(G$3&amp;"!$E$3:$E$100"))))</f>
        <v/>
      </c>
      <c r="H21" s="53" t="str">
        <f ca="1">IF(ISERROR(SUMPRODUCT(--(INDIRECT(H$3&amp;"!$A$3:$A$100")=$A21))),"",SUMPRODUCT((INDIRECT(H$3&amp;"!$A$3:$A$100")=$A21)*(INDIRECT(H$3&amp;"!$d$3:$d$100")=$B$19)*(INDIRECT(H$3&amp;"!$E$3:$E$100"))))</f>
        <v/>
      </c>
      <c r="I21" s="53" t="str">
        <f ca="1">IF(ISERROR(SUMPRODUCT(--(INDIRECT(I$3&amp;"!$A$3:$A$100")=$A21))),"",SUMPRODUCT((INDIRECT(I$3&amp;"!$A$3:$A$100")=$A21)*(INDIRECT(I$3&amp;"!$d$3:$d$100")=$B$19)*(INDIRECT(I$3&amp;"!$E$3:$E$100"))))</f>
        <v/>
      </c>
      <c r="J21" s="53" t="str">
        <f ca="1">IF(ISERROR(SUMPRODUCT(--(INDIRECT(J$3&amp;"!$A$3:$A$100")=$A21))),"",SUMPRODUCT((INDIRECT(J$3&amp;"!$A$3:$A$100")=$A21)*(INDIRECT(J$3&amp;"!$d$3:$d$100")=$B$19)*(INDIRECT(J$3&amp;"!$E$3:$E$100"))))</f>
        <v/>
      </c>
      <c r="K21" s="53" t="str">
        <f ca="1">IF(ISERROR(SUMPRODUCT(--(INDIRECT(K$3&amp;"!$A$3:$A$100")=$A21))),"",SUMPRODUCT((INDIRECT(K$3&amp;"!$A$3:$A$100")=$A21)*(INDIRECT(K$3&amp;"!$d$3:$d$100")=$B$19)*(INDIRECT(K$3&amp;"!$E$3:$E$100"))))</f>
        <v/>
      </c>
      <c r="L21" s="53" t="str">
        <f ca="1">IF(ISERROR(SUMPRODUCT(--(INDIRECT(L$3&amp;"!$A$3:$A$100")=$A21))),"",SUMPRODUCT((INDIRECT(L$3&amp;"!$A$3:$A$100")=$A21)*(INDIRECT(L$3&amp;"!$d$3:$d$100")=$B$19)*(INDIRECT(L$3&amp;"!$E$3:$E$100"))))</f>
        <v/>
      </c>
      <c r="M21" s="53" t="str">
        <f ca="1">IF(ISERROR(SUMPRODUCT(--(INDIRECT(M$3&amp;"!$A$3:$A$100")=$A21))),"",SUMPRODUCT((INDIRECT(M$3&amp;"!$A$3:$A$100")=$A21)*(INDIRECT(M$3&amp;"!$d$3:$d$100")=$B$19)*(INDIRECT(M$3&amp;"!$E$3:$E$100"))))</f>
        <v/>
      </c>
      <c r="N21" s="53" t="str">
        <f ca="1">IF(ISERROR(SUMPRODUCT(--(INDIRECT(N$3&amp;"!$A$3:$A$100")=$A21))),"",SUMPRODUCT((INDIRECT(N$3&amp;"!$A$3:$A$100")=$A21)*(INDIRECT(N$3&amp;"!$d$3:$d$100")=$B$19)*(INDIRECT(N$3&amp;"!$E$3:$E$100"))))</f>
        <v/>
      </c>
      <c r="O21" s="53" t="str">
        <f ca="1">IF(ISERROR(SUMPRODUCT(--(INDIRECT(O$3&amp;"!$A$3:$A$100")=$A21))),"",SUMPRODUCT((INDIRECT(O$3&amp;"!$A$3:$A$100")=$A21)*(INDIRECT(O$3&amp;"!$d$3:$d$100")=$B$19)*(INDIRECT(O$3&amp;"!$E$3:$E$100"))))</f>
        <v/>
      </c>
      <c r="P21" s="35">
        <f t="shared" ca="1" si="2"/>
        <v>18.5</v>
      </c>
    </row>
    <row r="22" spans="1:16">
      <c r="A22" s="50" t="s">
        <v>7</v>
      </c>
      <c r="B22" s="51" t="s">
        <v>16</v>
      </c>
      <c r="C22" s="52">
        <v>25</v>
      </c>
      <c r="D22" s="53">
        <f ca="1">IF(ISERROR(SUMPRODUCT(--(INDIRECT(D$3&amp;"!$A$3:$A$100")=$A22))),"",SUMPRODUCT((INDIRECT(D$3&amp;"!$A$3:$A$100")=$A22)*(INDIRECT(D$3&amp;"!$d$3:$d$100")=$B$19)*(INDIRECT(D$3&amp;"!$E$3:$E$100"))))</f>
        <v>0</v>
      </c>
      <c r="E22" s="53">
        <f ca="1">IF(ISERROR(SUMPRODUCT(--(INDIRECT(E$3&amp;"!$A$3:$A$100")=$A22))),"",SUMPRODUCT((INDIRECT(E$3&amp;"!$A$3:$A$100")=$A22)*(INDIRECT(E$3&amp;"!$d$3:$d$100")=$B$19)*(INDIRECT(E$3&amp;"!$E$3:$E$100"))))</f>
        <v>0</v>
      </c>
      <c r="F22" s="53" t="str">
        <f ca="1">IF(ISERROR(SUMPRODUCT(--(INDIRECT(F$3&amp;"!$A$3:$A$100")=$A22))),"",SUMPRODUCT((INDIRECT(F$3&amp;"!$A$3:$A$100")=$A22)*(INDIRECT(F$3&amp;"!$d$3:$d$100")=$B$19)*(INDIRECT(F$3&amp;"!$E$3:$E$100"))))</f>
        <v/>
      </c>
      <c r="G22" s="53" t="str">
        <f ca="1">IF(ISERROR(SUMPRODUCT(--(INDIRECT(G$3&amp;"!$A$3:$A$100")=$A22))),"",SUMPRODUCT((INDIRECT(G$3&amp;"!$A$3:$A$100")=$A22)*(INDIRECT(G$3&amp;"!$d$3:$d$100")=$B$19)*(INDIRECT(G$3&amp;"!$E$3:$E$100"))))</f>
        <v/>
      </c>
      <c r="H22" s="53" t="str">
        <f ca="1">IF(ISERROR(SUMPRODUCT(--(INDIRECT(H$3&amp;"!$A$3:$A$100")=$A22))),"",SUMPRODUCT((INDIRECT(H$3&amp;"!$A$3:$A$100")=$A22)*(INDIRECT(H$3&amp;"!$d$3:$d$100")=$B$19)*(INDIRECT(H$3&amp;"!$E$3:$E$100"))))</f>
        <v/>
      </c>
      <c r="I22" s="53" t="str">
        <f ca="1">IF(ISERROR(SUMPRODUCT(--(INDIRECT(I$3&amp;"!$A$3:$A$100")=$A22))),"",SUMPRODUCT((INDIRECT(I$3&amp;"!$A$3:$A$100")=$A22)*(INDIRECT(I$3&amp;"!$d$3:$d$100")=$B$19)*(INDIRECT(I$3&amp;"!$E$3:$E$100"))))</f>
        <v/>
      </c>
      <c r="J22" s="53" t="str">
        <f ca="1">IF(ISERROR(SUMPRODUCT(--(INDIRECT(J$3&amp;"!$A$3:$A$100")=$A22))),"",SUMPRODUCT((INDIRECT(J$3&amp;"!$A$3:$A$100")=$A22)*(INDIRECT(J$3&amp;"!$d$3:$d$100")=$B$19)*(INDIRECT(J$3&amp;"!$E$3:$E$100"))))</f>
        <v/>
      </c>
      <c r="K22" s="53" t="str">
        <f ca="1">IF(ISERROR(SUMPRODUCT(--(INDIRECT(K$3&amp;"!$A$3:$A$100")=$A22))),"",SUMPRODUCT((INDIRECT(K$3&amp;"!$A$3:$A$100")=$A22)*(INDIRECT(K$3&amp;"!$d$3:$d$100")=$B$19)*(INDIRECT(K$3&amp;"!$E$3:$E$100"))))</f>
        <v/>
      </c>
      <c r="L22" s="53" t="str">
        <f ca="1">IF(ISERROR(SUMPRODUCT(--(INDIRECT(L$3&amp;"!$A$3:$A$100")=$A22))),"",SUMPRODUCT((INDIRECT(L$3&amp;"!$A$3:$A$100")=$A22)*(INDIRECT(L$3&amp;"!$d$3:$d$100")=$B$19)*(INDIRECT(L$3&amp;"!$E$3:$E$100"))))</f>
        <v/>
      </c>
      <c r="M22" s="53" t="str">
        <f ca="1">IF(ISERROR(SUMPRODUCT(--(INDIRECT(M$3&amp;"!$A$3:$A$100")=$A22))),"",SUMPRODUCT((INDIRECT(M$3&amp;"!$A$3:$A$100")=$A22)*(INDIRECT(M$3&amp;"!$d$3:$d$100")=$B$19)*(INDIRECT(M$3&amp;"!$E$3:$E$100"))))</f>
        <v/>
      </c>
      <c r="N22" s="53" t="str">
        <f ca="1">IF(ISERROR(SUMPRODUCT(--(INDIRECT(N$3&amp;"!$A$3:$A$100")=$A22))),"",SUMPRODUCT((INDIRECT(N$3&amp;"!$A$3:$A$100")=$A22)*(INDIRECT(N$3&amp;"!$d$3:$d$100")=$B$19)*(INDIRECT(N$3&amp;"!$E$3:$E$100"))))</f>
        <v/>
      </c>
      <c r="O22" s="53" t="str">
        <f ca="1">IF(ISERROR(SUMPRODUCT(--(INDIRECT(O$3&amp;"!$A$3:$A$100")=$A22))),"",SUMPRODUCT((INDIRECT(O$3&amp;"!$A$3:$A$100")=$A22)*(INDIRECT(O$3&amp;"!$d$3:$d$100")=$B$19)*(INDIRECT(O$3&amp;"!$E$3:$E$100"))))</f>
        <v/>
      </c>
      <c r="P22" s="35">
        <f t="shared" ca="1" si="2"/>
        <v>25</v>
      </c>
    </row>
    <row r="23" spans="1:16">
      <c r="A23" s="50" t="s">
        <v>8</v>
      </c>
      <c r="B23" s="51" t="s">
        <v>16</v>
      </c>
      <c r="C23" s="52">
        <v>25</v>
      </c>
      <c r="D23" s="53">
        <f ca="1">IF(ISERROR(SUMPRODUCT(--(INDIRECT(D$3&amp;"!$A$3:$A$100")=$A23))),"",SUMPRODUCT((INDIRECT(D$3&amp;"!$A$3:$A$100")=$A23)*(INDIRECT(D$3&amp;"!$d$3:$d$100")=$B$19)*(INDIRECT(D$3&amp;"!$E$3:$E$100"))))</f>
        <v>6.5</v>
      </c>
      <c r="E23" s="53">
        <f ca="1">IF(ISERROR(SUMPRODUCT(--(INDIRECT(E$3&amp;"!$A$3:$A$100")=$A23))),"",SUMPRODUCT((INDIRECT(E$3&amp;"!$A$3:$A$100")=$A23)*(INDIRECT(E$3&amp;"!$d$3:$d$100")=$B$19)*(INDIRECT(E$3&amp;"!$E$3:$E$100"))))</f>
        <v>0</v>
      </c>
      <c r="F23" s="53" t="str">
        <f ca="1">IF(ISERROR(SUMPRODUCT(--(INDIRECT(F$3&amp;"!$A$3:$A$100")=$A23))),"",SUMPRODUCT((INDIRECT(F$3&amp;"!$A$3:$A$100")=$A23)*(INDIRECT(F$3&amp;"!$d$3:$d$100")=$B$19)*(INDIRECT(F$3&amp;"!$E$3:$E$100"))))</f>
        <v/>
      </c>
      <c r="G23" s="53" t="str">
        <f ca="1">IF(ISERROR(SUMPRODUCT(--(INDIRECT(G$3&amp;"!$A$3:$A$100")=$A23))),"",SUMPRODUCT((INDIRECT(G$3&amp;"!$A$3:$A$100")=$A23)*(INDIRECT(G$3&amp;"!$d$3:$d$100")=$B$19)*(INDIRECT(G$3&amp;"!$E$3:$E$100"))))</f>
        <v/>
      </c>
      <c r="H23" s="53" t="str">
        <f ca="1">IF(ISERROR(SUMPRODUCT(--(INDIRECT(H$3&amp;"!$A$3:$A$100")=$A23))),"",SUMPRODUCT((INDIRECT(H$3&amp;"!$A$3:$A$100")=$A23)*(INDIRECT(H$3&amp;"!$d$3:$d$100")=$B$19)*(INDIRECT(H$3&amp;"!$E$3:$E$100"))))</f>
        <v/>
      </c>
      <c r="I23" s="53" t="str">
        <f ca="1">IF(ISERROR(SUMPRODUCT(--(INDIRECT(I$3&amp;"!$A$3:$A$100")=$A23))),"",SUMPRODUCT((INDIRECT(I$3&amp;"!$A$3:$A$100")=$A23)*(INDIRECT(I$3&amp;"!$d$3:$d$100")=$B$19)*(INDIRECT(I$3&amp;"!$E$3:$E$100"))))</f>
        <v/>
      </c>
      <c r="J23" s="53" t="str">
        <f ca="1">IF(ISERROR(SUMPRODUCT(--(INDIRECT(J$3&amp;"!$A$3:$A$100")=$A23))),"",SUMPRODUCT((INDIRECT(J$3&amp;"!$A$3:$A$100")=$A23)*(INDIRECT(J$3&amp;"!$d$3:$d$100")=$B$19)*(INDIRECT(J$3&amp;"!$E$3:$E$100"))))</f>
        <v/>
      </c>
      <c r="K23" s="53" t="str">
        <f ca="1">IF(ISERROR(SUMPRODUCT(--(INDIRECT(K$3&amp;"!$A$3:$A$100")=$A23))),"",SUMPRODUCT((INDIRECT(K$3&amp;"!$A$3:$A$100")=$A23)*(INDIRECT(K$3&amp;"!$d$3:$d$100")=$B$19)*(INDIRECT(K$3&amp;"!$E$3:$E$100"))))</f>
        <v/>
      </c>
      <c r="L23" s="53" t="str">
        <f ca="1">IF(ISERROR(SUMPRODUCT(--(INDIRECT(L$3&amp;"!$A$3:$A$100")=$A23))),"",SUMPRODUCT((INDIRECT(L$3&amp;"!$A$3:$A$100")=$A23)*(INDIRECT(L$3&amp;"!$d$3:$d$100")=$B$19)*(INDIRECT(L$3&amp;"!$E$3:$E$100"))))</f>
        <v/>
      </c>
      <c r="M23" s="53" t="str">
        <f ca="1">IF(ISERROR(SUMPRODUCT(--(INDIRECT(M$3&amp;"!$A$3:$A$100")=$A23))),"",SUMPRODUCT((INDIRECT(M$3&amp;"!$A$3:$A$100")=$A23)*(INDIRECT(M$3&amp;"!$d$3:$d$100")=$B$19)*(INDIRECT(M$3&amp;"!$E$3:$E$100"))))</f>
        <v/>
      </c>
      <c r="N23" s="53" t="str">
        <f ca="1">IF(ISERROR(SUMPRODUCT(--(INDIRECT(N$3&amp;"!$A$3:$A$100")=$A23))),"",SUMPRODUCT((INDIRECT(N$3&amp;"!$A$3:$A$100")=$A23)*(INDIRECT(N$3&amp;"!$d$3:$d$100")=$B$19)*(INDIRECT(N$3&amp;"!$E$3:$E$100"))))</f>
        <v/>
      </c>
      <c r="O23" s="53" t="str">
        <f ca="1">IF(ISERROR(SUMPRODUCT(--(INDIRECT(O$3&amp;"!$A$3:$A$100")=$A23))),"",SUMPRODUCT((INDIRECT(O$3&amp;"!$A$3:$A$100")=$A23)*(INDIRECT(O$3&amp;"!$d$3:$d$100")=$B$19)*(INDIRECT(O$3&amp;"!$E$3:$E$100"))))</f>
        <v/>
      </c>
      <c r="P23" s="35">
        <f t="shared" ca="1" si="2"/>
        <v>18.5</v>
      </c>
    </row>
    <row r="24" spans="1:16">
      <c r="A24" s="50" t="s">
        <v>9</v>
      </c>
      <c r="B24" s="51" t="s">
        <v>16</v>
      </c>
      <c r="C24" s="52">
        <v>25</v>
      </c>
      <c r="D24" s="53">
        <f ca="1">IF(ISERROR(SUMPRODUCT(--(INDIRECT(D$3&amp;"!$A$3:$A$100")=$A24))),"",SUMPRODUCT((INDIRECT(D$3&amp;"!$A$3:$A$100")=$A24)*(INDIRECT(D$3&amp;"!$d$3:$d$100")=$B$19)*(INDIRECT(D$3&amp;"!$E$3:$E$100"))))</f>
        <v>6.5</v>
      </c>
      <c r="E24" s="53">
        <f ca="1">IF(ISERROR(SUMPRODUCT(--(INDIRECT(E$3&amp;"!$A$3:$A$100")=$A24))),"",SUMPRODUCT((INDIRECT(E$3&amp;"!$A$3:$A$100")=$A24)*(INDIRECT(E$3&amp;"!$d$3:$d$100")=$B$19)*(INDIRECT(E$3&amp;"!$E$3:$E$100"))))</f>
        <v>0</v>
      </c>
      <c r="F24" s="53" t="str">
        <f ca="1">IF(ISERROR(SUMPRODUCT(--(INDIRECT(F$3&amp;"!$A$3:$A$100")=$A24))),"",SUMPRODUCT((INDIRECT(F$3&amp;"!$A$3:$A$100")=$A24)*(INDIRECT(F$3&amp;"!$d$3:$d$100")=$B$19)*(INDIRECT(F$3&amp;"!$E$3:$E$100"))))</f>
        <v/>
      </c>
      <c r="G24" s="53" t="str">
        <f ca="1">IF(ISERROR(SUMPRODUCT(--(INDIRECT(G$3&amp;"!$A$3:$A$100")=$A24))),"",SUMPRODUCT((INDIRECT(G$3&amp;"!$A$3:$A$100")=$A24)*(INDIRECT(G$3&amp;"!$d$3:$d$100")=$B$19)*(INDIRECT(G$3&amp;"!$E$3:$E$100"))))</f>
        <v/>
      </c>
      <c r="H24" s="53" t="str">
        <f ca="1">IF(ISERROR(SUMPRODUCT(--(INDIRECT(H$3&amp;"!$A$3:$A$100")=$A24))),"",SUMPRODUCT((INDIRECT(H$3&amp;"!$A$3:$A$100")=$A24)*(INDIRECT(H$3&amp;"!$d$3:$d$100")=$B$19)*(INDIRECT(H$3&amp;"!$E$3:$E$100"))))</f>
        <v/>
      </c>
      <c r="I24" s="53" t="str">
        <f ca="1">IF(ISERROR(SUMPRODUCT(--(INDIRECT(I$3&amp;"!$A$3:$A$100")=$A24))),"",SUMPRODUCT((INDIRECT(I$3&amp;"!$A$3:$A$100")=$A24)*(INDIRECT(I$3&amp;"!$d$3:$d$100")=$B$19)*(INDIRECT(I$3&amp;"!$E$3:$E$100"))))</f>
        <v/>
      </c>
      <c r="J24" s="53" t="str">
        <f ca="1">IF(ISERROR(SUMPRODUCT(--(INDIRECT(J$3&amp;"!$A$3:$A$100")=$A24))),"",SUMPRODUCT((INDIRECT(J$3&amp;"!$A$3:$A$100")=$A24)*(INDIRECT(J$3&amp;"!$d$3:$d$100")=$B$19)*(INDIRECT(J$3&amp;"!$E$3:$E$100"))))</f>
        <v/>
      </c>
      <c r="K24" s="53" t="str">
        <f ca="1">IF(ISERROR(SUMPRODUCT(--(INDIRECT(K$3&amp;"!$A$3:$A$100")=$A24))),"",SUMPRODUCT((INDIRECT(K$3&amp;"!$A$3:$A$100")=$A24)*(INDIRECT(K$3&amp;"!$d$3:$d$100")=$B$19)*(INDIRECT(K$3&amp;"!$E$3:$E$100"))))</f>
        <v/>
      </c>
      <c r="L24" s="53" t="str">
        <f ca="1">IF(ISERROR(SUMPRODUCT(--(INDIRECT(L$3&amp;"!$A$3:$A$100")=$A24))),"",SUMPRODUCT((INDIRECT(L$3&amp;"!$A$3:$A$100")=$A24)*(INDIRECT(L$3&amp;"!$d$3:$d$100")=$B$19)*(INDIRECT(L$3&amp;"!$E$3:$E$100"))))</f>
        <v/>
      </c>
      <c r="M24" s="53" t="str">
        <f ca="1">IF(ISERROR(SUMPRODUCT(--(INDIRECT(M$3&amp;"!$A$3:$A$100")=$A24))),"",SUMPRODUCT((INDIRECT(M$3&amp;"!$A$3:$A$100")=$A24)*(INDIRECT(M$3&amp;"!$d$3:$d$100")=$B$19)*(INDIRECT(M$3&amp;"!$E$3:$E$100"))))</f>
        <v/>
      </c>
      <c r="N24" s="53" t="str">
        <f ca="1">IF(ISERROR(SUMPRODUCT(--(INDIRECT(N$3&amp;"!$A$3:$A$100")=$A24))),"",SUMPRODUCT((INDIRECT(N$3&amp;"!$A$3:$A$100")=$A24)*(INDIRECT(N$3&amp;"!$d$3:$d$100")=$B$19)*(INDIRECT(N$3&amp;"!$E$3:$E$100"))))</f>
        <v/>
      </c>
      <c r="O24" s="53" t="str">
        <f ca="1">IF(ISERROR(SUMPRODUCT(--(INDIRECT(O$3&amp;"!$A$3:$A$100")=$A24))),"",SUMPRODUCT((INDIRECT(O$3&amp;"!$A$3:$A$100")=$A24)*(INDIRECT(O$3&amp;"!$d$3:$d$100")=$B$19)*(INDIRECT(O$3&amp;"!$E$3:$E$100"))))</f>
        <v/>
      </c>
      <c r="P24" s="35">
        <f t="shared" ca="1" si="2"/>
        <v>18.5</v>
      </c>
    </row>
    <row r="25" spans="1:16">
      <c r="A25" s="50" t="s">
        <v>10</v>
      </c>
      <c r="B25" s="51" t="s">
        <v>16</v>
      </c>
      <c r="C25" s="52">
        <v>25</v>
      </c>
      <c r="D25" s="53">
        <f ca="1">IF(ISERROR(SUMPRODUCT(--(INDIRECT(D$3&amp;"!$A$3:$A$100")=$A25))),"",SUMPRODUCT((INDIRECT(D$3&amp;"!$A$3:$A$100")=$A25)*(INDIRECT(D$3&amp;"!$d$3:$d$100")=$B$19)*(INDIRECT(D$3&amp;"!$E$3:$E$100"))))</f>
        <v>0</v>
      </c>
      <c r="E25" s="53">
        <f ca="1">IF(ISERROR(SUMPRODUCT(--(INDIRECT(E$3&amp;"!$A$3:$A$100")=$A25))),"",SUMPRODUCT((INDIRECT(E$3&amp;"!$A$3:$A$100")=$A25)*(INDIRECT(E$3&amp;"!$d$3:$d$100")=$B$19)*(INDIRECT(E$3&amp;"!$E$3:$E$100"))))</f>
        <v>0</v>
      </c>
      <c r="F25" s="53" t="str">
        <f ca="1">IF(ISERROR(SUMPRODUCT(--(INDIRECT(F$3&amp;"!$A$3:$A$100")=$A25))),"",SUMPRODUCT((INDIRECT(F$3&amp;"!$A$3:$A$100")=$A25)*(INDIRECT(F$3&amp;"!$d$3:$d$100")=$B$19)*(INDIRECT(F$3&amp;"!$E$3:$E$100"))))</f>
        <v/>
      </c>
      <c r="G25" s="53" t="str">
        <f ca="1">IF(ISERROR(SUMPRODUCT(--(INDIRECT(G$3&amp;"!$A$3:$A$100")=$A25))),"",SUMPRODUCT((INDIRECT(G$3&amp;"!$A$3:$A$100")=$A25)*(INDIRECT(G$3&amp;"!$d$3:$d$100")=$B$19)*(INDIRECT(G$3&amp;"!$E$3:$E$100"))))</f>
        <v/>
      </c>
      <c r="H25" s="53" t="str">
        <f ca="1">IF(ISERROR(SUMPRODUCT(--(INDIRECT(H$3&amp;"!$A$3:$A$100")=$A25))),"",SUMPRODUCT((INDIRECT(H$3&amp;"!$A$3:$A$100")=$A25)*(INDIRECT(H$3&amp;"!$d$3:$d$100")=$B$19)*(INDIRECT(H$3&amp;"!$E$3:$E$100"))))</f>
        <v/>
      </c>
      <c r="I25" s="53" t="str">
        <f ca="1">IF(ISERROR(SUMPRODUCT(--(INDIRECT(I$3&amp;"!$A$3:$A$100")=$A25))),"",SUMPRODUCT((INDIRECT(I$3&amp;"!$A$3:$A$100")=$A25)*(INDIRECT(I$3&amp;"!$d$3:$d$100")=$B$19)*(INDIRECT(I$3&amp;"!$E$3:$E$100"))))</f>
        <v/>
      </c>
      <c r="J25" s="53" t="str">
        <f ca="1">IF(ISERROR(SUMPRODUCT(--(INDIRECT(J$3&amp;"!$A$3:$A$100")=$A25))),"",SUMPRODUCT((INDIRECT(J$3&amp;"!$A$3:$A$100")=$A25)*(INDIRECT(J$3&amp;"!$d$3:$d$100")=$B$19)*(INDIRECT(J$3&amp;"!$E$3:$E$100"))))</f>
        <v/>
      </c>
      <c r="K25" s="53" t="str">
        <f ca="1">IF(ISERROR(SUMPRODUCT(--(INDIRECT(K$3&amp;"!$A$3:$A$100")=$A25))),"",SUMPRODUCT((INDIRECT(K$3&amp;"!$A$3:$A$100")=$A25)*(INDIRECT(K$3&amp;"!$d$3:$d$100")=$B$19)*(INDIRECT(K$3&amp;"!$E$3:$E$100"))))</f>
        <v/>
      </c>
      <c r="L25" s="53" t="str">
        <f ca="1">IF(ISERROR(SUMPRODUCT(--(INDIRECT(L$3&amp;"!$A$3:$A$100")=$A25))),"",SUMPRODUCT((INDIRECT(L$3&amp;"!$A$3:$A$100")=$A25)*(INDIRECT(L$3&amp;"!$d$3:$d$100")=$B$19)*(INDIRECT(L$3&amp;"!$E$3:$E$100"))))</f>
        <v/>
      </c>
      <c r="M25" s="53" t="str">
        <f ca="1">IF(ISERROR(SUMPRODUCT(--(INDIRECT(M$3&amp;"!$A$3:$A$100")=$A25))),"",SUMPRODUCT((INDIRECT(M$3&amp;"!$A$3:$A$100")=$A25)*(INDIRECT(M$3&amp;"!$d$3:$d$100")=$B$19)*(INDIRECT(M$3&amp;"!$E$3:$E$100"))))</f>
        <v/>
      </c>
      <c r="N25" s="53" t="str">
        <f ca="1">IF(ISERROR(SUMPRODUCT(--(INDIRECT(N$3&amp;"!$A$3:$A$100")=$A25))),"",SUMPRODUCT((INDIRECT(N$3&amp;"!$A$3:$A$100")=$A25)*(INDIRECT(N$3&amp;"!$d$3:$d$100")=$B$19)*(INDIRECT(N$3&amp;"!$E$3:$E$100"))))</f>
        <v/>
      </c>
      <c r="O25" s="53" t="str">
        <f ca="1">IF(ISERROR(SUMPRODUCT(--(INDIRECT(O$3&amp;"!$A$3:$A$100")=$A25))),"",SUMPRODUCT((INDIRECT(O$3&amp;"!$A$3:$A$100")=$A25)*(INDIRECT(O$3&amp;"!$d$3:$d$100")=$B$19)*(INDIRECT(O$3&amp;"!$E$3:$E$100"))))</f>
        <v/>
      </c>
      <c r="P25" s="35">
        <f t="shared" ca="1" si="2"/>
        <v>25</v>
      </c>
    </row>
  </sheetData>
  <autoFilter ref="A3:O3"/>
  <dataValidations disablePrompts="1" count="1">
    <dataValidation type="list" allowBlank="1" showInputMessage="1" showErrorMessage="1" sqref="A5:A25">
      <formula1>$A$13:$A$18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6"/>
  <dimension ref="A1:E14"/>
  <sheetViews>
    <sheetView workbookViewId="0">
      <selection activeCell="C17" sqref="C17"/>
    </sheetView>
  </sheetViews>
  <sheetFormatPr baseColWidth="10" defaultRowHeight="15"/>
  <cols>
    <col min="1" max="1" width="16.28515625" customWidth="1"/>
    <col min="2" max="2" width="19" bestFit="1" customWidth="1"/>
    <col min="3" max="3" width="15.42578125" customWidth="1"/>
    <col min="5" max="5" width="14.85546875" customWidth="1"/>
    <col min="6" max="6" width="19" bestFit="1" customWidth="1"/>
  </cols>
  <sheetData>
    <row r="1" spans="1:5" ht="30">
      <c r="A1" s="21">
        <v>2012</v>
      </c>
      <c r="B1" s="17"/>
      <c r="C1" s="30" t="s">
        <v>17</v>
      </c>
      <c r="D1" s="31"/>
      <c r="E1" s="16" t="s">
        <v>34</v>
      </c>
    </row>
    <row r="2" spans="1:5">
      <c r="A2" s="22">
        <f>DATE(A1,1,1)</f>
        <v>40909</v>
      </c>
      <c r="B2" s="18" t="s">
        <v>21</v>
      </c>
      <c r="C2" s="6" t="s">
        <v>11</v>
      </c>
      <c r="D2" s="7" t="s">
        <v>12</v>
      </c>
      <c r="E2" s="3" t="s">
        <v>4</v>
      </c>
    </row>
    <row r="3" spans="1:5">
      <c r="A3" s="22">
        <f>DATE(A1,3,29.56+0.979*MOD(204-11*MOD(A1,19),30)-WEEKDAY(DATE(A1,3,28.56+0.979*MOD(204-11*MOD(A1,19),30))))</f>
        <v>41007</v>
      </c>
      <c r="B3" s="18" t="s">
        <v>22</v>
      </c>
      <c r="C3" s="6" t="s">
        <v>13</v>
      </c>
      <c r="D3" s="7" t="s">
        <v>14</v>
      </c>
      <c r="E3" s="3" t="s">
        <v>5</v>
      </c>
    </row>
    <row r="4" spans="1:5" ht="15.75" thickBot="1">
      <c r="A4" s="22">
        <f>A3+1</f>
        <v>41008</v>
      </c>
      <c r="B4" s="19" t="s">
        <v>23</v>
      </c>
      <c r="C4" s="8" t="s">
        <v>15</v>
      </c>
      <c r="D4" s="9" t="s">
        <v>16</v>
      </c>
      <c r="E4" s="3" t="s">
        <v>6</v>
      </c>
    </row>
    <row r="5" spans="1:5">
      <c r="A5" s="22">
        <f>DATE(A1,5,1)</f>
        <v>41030</v>
      </c>
      <c r="B5" s="19" t="s">
        <v>24</v>
      </c>
      <c r="E5" s="3" t="s">
        <v>7</v>
      </c>
    </row>
    <row r="6" spans="1:5">
      <c r="A6" s="22">
        <f>DATE(A1,5,8)</f>
        <v>41037</v>
      </c>
      <c r="B6" s="20" t="s">
        <v>25</v>
      </c>
      <c r="E6" s="3" t="s">
        <v>8</v>
      </c>
    </row>
    <row r="7" spans="1:5">
      <c r="A7" s="22">
        <f>A4+38</f>
        <v>41046</v>
      </c>
      <c r="B7" s="19" t="s">
        <v>26</v>
      </c>
      <c r="E7" s="3" t="s">
        <v>9</v>
      </c>
    </row>
    <row r="8" spans="1:5">
      <c r="A8" s="22">
        <f>A3+49</f>
        <v>41056</v>
      </c>
      <c r="B8" s="19" t="s">
        <v>27</v>
      </c>
      <c r="E8" s="3" t="s">
        <v>10</v>
      </c>
    </row>
    <row r="9" spans="1:5">
      <c r="A9" s="22">
        <f>A4+49</f>
        <v>41057</v>
      </c>
      <c r="B9" s="19" t="s">
        <v>28</v>
      </c>
    </row>
    <row r="10" spans="1:5">
      <c r="A10" s="22">
        <f>DATE(A1,7,14)</f>
        <v>41104</v>
      </c>
      <c r="B10" s="20" t="s">
        <v>29</v>
      </c>
    </row>
    <row r="11" spans="1:5">
      <c r="A11" s="22">
        <f>DATE(A1,8,15)</f>
        <v>41136</v>
      </c>
      <c r="B11" s="20" t="s">
        <v>30</v>
      </c>
    </row>
    <row r="12" spans="1:5">
      <c r="A12" s="22">
        <f>DATE(A1,11,1)</f>
        <v>41214</v>
      </c>
      <c r="B12" s="20" t="s">
        <v>31</v>
      </c>
    </row>
    <row r="13" spans="1:5">
      <c r="A13" s="22">
        <f>DATE(A1,11,11)</f>
        <v>41224</v>
      </c>
      <c r="B13" s="20" t="s">
        <v>32</v>
      </c>
    </row>
    <row r="14" spans="1:5">
      <c r="A14" s="22">
        <f>DATE(A1,12,25)</f>
        <v>41268</v>
      </c>
      <c r="B14" s="19" t="s">
        <v>33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JANVIER</vt:lpstr>
      <vt:lpstr>FEVRIER</vt:lpstr>
      <vt:lpstr>Recap</vt:lpstr>
      <vt:lpstr>Données</vt:lpstr>
      <vt:lpstr>congeR</vt:lpstr>
      <vt:lpstr>FERIE</vt:lpstr>
      <vt:lpstr>NomR</vt:lpstr>
      <vt:lpstr>TypeR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cb</cp:lastModifiedBy>
  <cp:lastPrinted>2012-04-22T14:57:31Z</cp:lastPrinted>
  <dcterms:created xsi:type="dcterms:W3CDTF">2012-03-21T13:37:00Z</dcterms:created>
  <dcterms:modified xsi:type="dcterms:W3CDTF">2012-05-27T17:54:40Z</dcterms:modified>
</cp:coreProperties>
</file>