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6975" yWindow="75" windowWidth="5025" windowHeight="5640" activeTab="3"/>
  </bookViews>
  <sheets>
    <sheet name="Datas" sheetId="4" r:id="rId1"/>
    <sheet name="bilan" sheetId="7" r:id="rId2"/>
    <sheet name="calc-graph" sheetId="8" r:id="rId3"/>
    <sheet name="graph" sheetId="9" r:id="rId4"/>
  </sheets>
  <definedNames>
    <definedName name="colB_2">MIN(bilan!$B:$B)</definedName>
    <definedName name="test">IF(graph!$B$1&lt;colB_2,colB_2,graph!$B$1)</definedName>
    <definedName name="test1">OFFSET(bilan!$E$2,MATCH(test,bilan!$B:$B,0)-2,,val)</definedName>
    <definedName name="val">IF(OR(graph!$B$3&lt;graph!$B$1,graph!$B$3&lt;colB_2),0,graph!$B$3-graph!$B$1+1)</definedName>
    <definedName name="Z_1ABB43B4_D435_4080_8A21_F7DE3F2E95C7_.wvu.Cols" localSheetId="1" hidden="1">bilan!$B:$B</definedName>
    <definedName name="Z_908E0ECA_7249_404F_9262_0CBA723949E4_.wvu.Cols" localSheetId="0" hidden="1">Datas!#REF!</definedName>
    <definedName name="Z_D2526BF7_8F08_497B_9472_9FD6FAF984C3_.wvu.Cols" localSheetId="0" hidden="1">Datas!#REF!</definedName>
    <definedName name="Z_D720ED89_E6EA_4139_ADD5_E201C5F9FFFD_.wvu.Cols" localSheetId="0" hidden="1">Datas!#REF!</definedName>
  </definedNames>
  <calcPr calcId="114210" fullCalcOnLoad="1"/>
  <customWorkbookViews>
    <customWorkbookView name="Brehon, Gael (Ste Altran) - Affichage personnalisé" guid="{1ABB43B4-D435-4080-8A21-F7DE3F2E95C7}" mergeInterval="0" personalView="1" maximized="1" windowWidth="1322" windowHeight="558" activeSheetId="9"/>
    <customWorkbookView name="Deguine, Sandrine (Ste Altran) - Affichage personnalisé" guid="{FFA1D977-C4C4-4F36-9FB7-284E4C8EB6C1}" mergeInterval="0" personalView="1" maximized="1" windowWidth="1280" windowHeight="834" activeSheetId="1"/>
    <customWorkbookView name="Manceau, Emmanuel (Ste Altran) - Affichage personnalisé" guid="{DD97F984-8E99-4262-AEAA-57FDE47EB3B5}" mergeInterval="0" personalView="1" maximized="1" windowWidth="1362" windowHeight="549" activeSheetId="1"/>
    <customWorkbookView name="Cresciucci, Laetitia (Ste Altran) - Personal View" guid="{AC4387E7-493C-46B8-9D61-7D283FE3BC43}" mergeInterval="0" personalView="1" maximized="1" windowWidth="1362" windowHeight="529" activeSheetId="1"/>
    <customWorkbookView name="Diguet, Arnaud (Ste Altran) - Affichage personnalisé" guid="{908E0ECA-7249-404F-9262-0CBA723949E4}" mergeInterval="0" personalView="1" maximized="1" windowWidth="1271" windowHeight="539" tabRatio="277" activeSheetId="1"/>
    <customWorkbookView name="Meszaros, Janine (Ste Altran) - Affichage personnalisé" guid="{D2526BF7-8F08-497B-9472-9FD6FAF984C3}" mergeInterval="0" personalView="1" maximized="1" windowWidth="1362" windowHeight="522" activeSheetId="1" showComments="commIndAndComment"/>
    <customWorkbookView name="Collardot, Timothee (Ste Altran) - Affichage personnalisé" guid="{D720ED89-E6EA-4139-ADD5-E201C5F9FFFD}" mergeInterval="0" personalView="1" maximized="1" windowWidth="1362" windowHeight="633" tabRatio="490" activeSheetId="1"/>
    <customWorkbookView name="Brehon, Gael (Ste Altran) - Personal View" guid="{7EB65918-9D86-441D-B2B6-435DB4E90A9F}" mergeInterval="0" personalView="1" maximized="1" windowWidth="1322" windowHeight="558" activeSheetId="9"/>
  </customWorkbookViews>
</workbook>
</file>

<file path=xl/calcChain.xml><?xml version="1.0" encoding="utf-8"?>
<calcChain xmlns="http://schemas.openxmlformats.org/spreadsheetml/2006/main">
  <c r="C4" i="8"/>
  <c r="D4"/>
  <c r="E4"/>
  <c r="F4"/>
  <c r="G4"/>
  <c r="H4"/>
  <c r="I4"/>
  <c r="J4"/>
  <c r="B4"/>
  <c r="C3"/>
  <c r="D3"/>
  <c r="E3"/>
  <c r="F3"/>
  <c r="G3"/>
  <c r="H3"/>
  <c r="I3"/>
  <c r="J3"/>
  <c r="B3"/>
  <c r="C2"/>
  <c r="D2"/>
  <c r="E2"/>
  <c r="F2"/>
  <c r="G2"/>
  <c r="H2"/>
  <c r="I2"/>
  <c r="J2"/>
  <c r="B2"/>
  <c r="B3" i="7"/>
  <c r="B4"/>
  <c r="B5"/>
  <c r="B6"/>
  <c r="B7"/>
  <c r="B8"/>
  <c r="B9"/>
  <c r="B10"/>
  <c r="B11"/>
  <c r="B12"/>
  <c r="B13"/>
  <c r="B14"/>
  <c r="B15"/>
  <c r="B16"/>
  <c r="B17"/>
  <c r="B18"/>
  <c r="B19"/>
  <c r="B20"/>
  <c r="B2"/>
  <c r="H1"/>
  <c r="S1"/>
  <c r="AD1"/>
  <c r="M1"/>
  <c r="J1" i="8"/>
  <c r="L1" i="7"/>
  <c r="I1" i="8"/>
  <c r="K1" i="7"/>
  <c r="V1"/>
  <c r="AG1"/>
  <c r="J1"/>
  <c r="G1" i="8"/>
  <c r="I1" i="7"/>
  <c r="F1" i="8"/>
  <c r="E1"/>
  <c r="G1" i="7"/>
  <c r="R1"/>
  <c r="AC1"/>
  <c r="F1"/>
  <c r="Q1"/>
  <c r="AB1"/>
  <c r="E1"/>
  <c r="B1" i="8"/>
  <c r="C1"/>
  <c r="U1" i="7"/>
  <c r="AF1"/>
  <c r="W1"/>
  <c r="AH1"/>
  <c r="H1" i="8"/>
  <c r="P1" i="7"/>
  <c r="AA1"/>
  <c r="T1"/>
  <c r="AE1"/>
  <c r="X1"/>
  <c r="AI1"/>
  <c r="D1" i="8"/>
  <c r="AK1" i="7"/>
  <c r="AK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"/>
</calcChain>
</file>

<file path=xl/sharedStrings.xml><?xml version="1.0" encoding="utf-8"?>
<sst xmlns="http://schemas.openxmlformats.org/spreadsheetml/2006/main" count="96" uniqueCount="71">
  <si>
    <t>CW</t>
    <phoneticPr fontId="2" type="noConversion"/>
  </si>
  <si>
    <t>Resp</t>
    <phoneticPr fontId="2" type="noConversion"/>
  </si>
  <si>
    <t>Program</t>
  </si>
  <si>
    <t>WP</t>
  </si>
  <si>
    <t>CW28</t>
  </si>
  <si>
    <t>X4</t>
  </si>
  <si>
    <t>CW29</t>
  </si>
  <si>
    <t>all</t>
  </si>
  <si>
    <t>CW30</t>
  </si>
  <si>
    <t>CW31</t>
  </si>
  <si>
    <t>NH90</t>
  </si>
  <si>
    <t>Deguine S.</t>
  </si>
  <si>
    <t>Cresciucci L.</t>
  </si>
  <si>
    <t>Collardot T.</t>
  </si>
  <si>
    <t>Diguet A.</t>
  </si>
  <si>
    <t>Manceau E.</t>
  </si>
  <si>
    <t>Meszaros J.</t>
  </si>
  <si>
    <t>Bréhon G.</t>
  </si>
  <si>
    <t>CW32</t>
  </si>
  <si>
    <t>CW33</t>
  </si>
  <si>
    <t>CW34</t>
  </si>
  <si>
    <t>CW35</t>
  </si>
  <si>
    <t>CW36</t>
  </si>
  <si>
    <t>CW37</t>
  </si>
  <si>
    <t>CW38</t>
  </si>
  <si>
    <t>CW39</t>
  </si>
  <si>
    <t>CW40</t>
  </si>
  <si>
    <t>CW41</t>
  </si>
  <si>
    <t>CW42</t>
  </si>
  <si>
    <t>CW43</t>
  </si>
  <si>
    <t>CW44</t>
  </si>
  <si>
    <t>CW45</t>
  </si>
  <si>
    <t>CW46</t>
  </si>
  <si>
    <t>CW47</t>
  </si>
  <si>
    <t>CW48</t>
  </si>
  <si>
    <t>CW49</t>
  </si>
  <si>
    <t>CW50</t>
  </si>
  <si>
    <t>CW51</t>
  </si>
  <si>
    <t>CW52</t>
  </si>
  <si>
    <t>EC175</t>
  </si>
  <si>
    <t>EC225</t>
  </si>
  <si>
    <t>TIGER</t>
  </si>
  <si>
    <t>WP1- EMC/ MFT meeting/ any Client reporting meeting</t>
  </si>
  <si>
    <t>WP1- Supplier support</t>
  </si>
  <si>
    <t>WP1- Team Coordinator  / SDR / Buyer meetings</t>
  </si>
  <si>
    <t>WP1- Mission on-site (At supplier)</t>
  </si>
  <si>
    <t>WP1- Surveillance / continuous improvment: Process &amp; tools</t>
  </si>
  <si>
    <t>WP1- External Milestone with Supplier</t>
  </si>
  <si>
    <t>WP1/WP2- Management</t>
  </si>
  <si>
    <t>WP2- Surveillance / continuous improvment: Process &amp; tools</t>
  </si>
  <si>
    <t>WP2- Team Coordinator meeting</t>
  </si>
  <si>
    <r>
      <rPr>
        <sz val="11"/>
        <color indexed="8"/>
        <rFont val="Calibri"/>
        <family val="2"/>
      </rPr>
      <t>WP2- Precriticity</t>
    </r>
    <r>
      <rPr>
        <sz val="11"/>
        <color theme="1"/>
        <rFont val="Calibri"/>
        <family val="2"/>
        <scheme val="minor"/>
      </rPr>
      <t xml:space="preserve"> assessment</t>
    </r>
  </si>
  <si>
    <r>
      <rPr>
        <sz val="11"/>
        <color indexed="8"/>
        <rFont val="Calibri"/>
        <family val="2"/>
      </rPr>
      <t>WP2- Phase 1</t>
    </r>
    <r>
      <rPr>
        <sz val="11"/>
        <color theme="1"/>
        <rFont val="Calibri"/>
        <family val="2"/>
        <scheme val="minor"/>
      </rPr>
      <t xml:space="preserve"> - Problem description</t>
    </r>
  </si>
  <si>
    <r>
      <rPr>
        <sz val="11"/>
        <color indexed="8"/>
        <rFont val="Calibri"/>
        <family val="2"/>
      </rPr>
      <t xml:space="preserve">WP2- Phase 3 </t>
    </r>
    <r>
      <rPr>
        <sz val="11"/>
        <color theme="1"/>
        <rFont val="Calibri"/>
        <family val="2"/>
        <scheme val="minor"/>
      </rPr>
      <t>- Action plan</t>
    </r>
  </si>
  <si>
    <r>
      <rPr>
        <sz val="11"/>
        <color indexed="8"/>
        <rFont val="Calibri"/>
        <family val="2"/>
      </rPr>
      <t>WP2- Phase 4</t>
    </r>
    <r>
      <rPr>
        <sz val="11"/>
        <color theme="1"/>
        <rFont val="Calibri"/>
        <family val="2"/>
        <scheme val="minor"/>
      </rPr>
      <t xml:space="preserve"> - Action plan implementation</t>
    </r>
  </si>
  <si>
    <r>
      <rPr>
        <sz val="11"/>
        <color indexed="8"/>
        <rFont val="Calibri"/>
        <family val="2"/>
      </rPr>
      <t>WP2- Phase 5</t>
    </r>
    <r>
      <rPr>
        <sz val="11"/>
        <color theme="1"/>
        <rFont val="Calibri"/>
        <family val="2"/>
        <scheme val="minor"/>
      </rPr>
      <t xml:space="preserve"> - Action plan objectives achievement </t>
    </r>
  </si>
  <si>
    <t>WP1- Training</t>
  </si>
  <si>
    <t>WP1-  Altran reporting</t>
  </si>
  <si>
    <t>WP2- Training</t>
  </si>
  <si>
    <t>WP2- Altran reporting</t>
  </si>
  <si>
    <t xml:space="preserve">Schalmz J. </t>
  </si>
  <si>
    <t>Soeiro-Ferreira P.N.</t>
  </si>
  <si>
    <r>
      <rPr>
        <sz val="11"/>
        <color indexed="8"/>
        <rFont val="Calibri"/>
        <family val="2"/>
      </rPr>
      <t xml:space="preserve">WP2- Phase 2 </t>
    </r>
    <r>
      <rPr>
        <sz val="11"/>
        <color theme="1"/>
        <rFont val="Calibri"/>
        <family val="2"/>
        <scheme val="minor"/>
      </rPr>
      <t xml:space="preserve">- Root-Cause analysis </t>
    </r>
  </si>
  <si>
    <t>WP2- IRM/EMC</t>
  </si>
  <si>
    <t>1H= 0,125</t>
  </si>
  <si>
    <t>2H =0,25</t>
  </si>
  <si>
    <t>4H= 0,5</t>
  </si>
  <si>
    <t>3H= 0,375</t>
  </si>
  <si>
    <t>8H=1</t>
  </si>
  <si>
    <t>Programmes</t>
  </si>
  <si>
    <t>Global (hours)</t>
  </si>
</sst>
</file>

<file path=xl/styles.xml><?xml version="1.0" encoding="utf-8"?>
<styleSheet xmlns="http://schemas.openxmlformats.org/spreadsheetml/2006/main">
  <numFmts count="5">
    <numFmt numFmtId="164" formatCode="&quot; Activities Distribution:  WEEK &quot;0#"/>
    <numFmt numFmtId="165" formatCode="&quot; to:  WEEK &quot;0#"/>
    <numFmt numFmtId="166" formatCode="&quot;CW&quot;0"/>
    <numFmt numFmtId="167" formatCode="_ &quot;$&quot;\ * #,##0.00_ ;_ &quot;$&quot;\ * \-#,##0.00_ ;_ &quot;$&quot;\ * &quot;-&quot;??_ ;_ @_ "/>
    <numFmt numFmtId="168" formatCode="0.0"/>
  </numFmts>
  <fonts count="28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8"/>
      <name val="Verdana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1"/>
      <color indexed="8"/>
      <name val="Calibri"/>
      <family val="2"/>
    </font>
    <font>
      <b/>
      <sz val="36"/>
      <color indexed="8"/>
      <name val="Calibri"/>
      <family val="2"/>
    </font>
    <font>
      <sz val="10"/>
      <name val="Arial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6">
    <xf numFmtId="0" fontId="0" fillId="0" borderId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4" borderId="0" applyNumberFormat="0" applyBorder="0" applyAlignment="0" applyProtection="0"/>
    <xf numFmtId="0" fontId="8" fillId="2" borderId="0" applyNumberFormat="0" applyBorder="0" applyAlignment="0" applyProtection="0"/>
    <xf numFmtId="0" fontId="8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12" fillId="16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17" borderId="0" applyNumberFormat="0" applyBorder="0" applyAlignment="0" applyProtection="0"/>
    <xf numFmtId="0" fontId="12" fillId="15" borderId="0" applyNumberFormat="0" applyBorder="0" applyAlignment="0" applyProtection="0"/>
    <xf numFmtId="0" fontId="12" fillId="22" borderId="0" applyNumberFormat="0" applyBorder="0" applyAlignment="0" applyProtection="0"/>
    <xf numFmtId="0" fontId="13" fillId="6" borderId="0" applyNumberFormat="0" applyBorder="0" applyAlignment="0" applyProtection="0"/>
    <xf numFmtId="0" fontId="14" fillId="9" borderId="1" applyNumberFormat="0" applyAlignment="0" applyProtection="0"/>
    <xf numFmtId="0" fontId="1" fillId="23" borderId="3" applyNumberFormat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2" borderId="1" applyNumberFormat="0" applyAlignment="0" applyProtection="0"/>
    <xf numFmtId="0" fontId="21" fillId="0" borderId="2" applyNumberFormat="0" applyFill="0" applyAlignment="0" applyProtection="0"/>
    <xf numFmtId="167" fontId="10" fillId="0" borderId="0" applyFont="0" applyFill="0" applyBorder="0" applyAlignment="0" applyProtection="0"/>
    <xf numFmtId="0" fontId="22" fillId="11" borderId="0" applyNumberFormat="0" applyBorder="0" applyAlignment="0" applyProtection="0"/>
    <xf numFmtId="0" fontId="10" fillId="0" borderId="0" applyFill="0"/>
    <xf numFmtId="0" fontId="11" fillId="0" borderId="0"/>
    <xf numFmtId="0" fontId="11" fillId="3" borderId="4" applyNumberFormat="0" applyFont="0" applyAlignment="0" applyProtection="0"/>
    <xf numFmtId="0" fontId="23" fillId="9" borderId="8" applyNumberFormat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4" borderId="0" xfId="0" applyFont="1" applyFill="1" applyBorder="1" applyAlignment="1">
      <alignment horizontal="center" vertical="center"/>
    </xf>
    <xf numFmtId="0" fontId="0" fillId="25" borderId="0" xfId="0" applyFill="1" applyBorder="1" applyAlignment="1">
      <alignment horizontal="left" vertical="top" wrapText="1"/>
    </xf>
    <xf numFmtId="0" fontId="0" fillId="25" borderId="0" xfId="0" applyFill="1" applyBorder="1" applyAlignment="1">
      <alignment vertical="top"/>
    </xf>
    <xf numFmtId="0" fontId="0" fillId="25" borderId="0" xfId="0" applyFill="1"/>
    <xf numFmtId="0" fontId="0" fillId="0" borderId="0" xfId="0" applyAlignment="1">
      <alignment horizontal="center"/>
    </xf>
    <xf numFmtId="0" fontId="0" fillId="25" borderId="0" xfId="0" applyFill="1" applyBorder="1" applyAlignment="1">
      <alignment horizontal="left" vertical="center" wrapText="1" shrinkToFit="1"/>
    </xf>
    <xf numFmtId="0" fontId="0" fillId="25" borderId="0" xfId="0" applyFill="1" applyBorder="1" applyAlignment="1">
      <alignment horizontal="left" vertical="top" wrapText="1" shrinkToFit="1"/>
    </xf>
    <xf numFmtId="0" fontId="1" fillId="24" borderId="0" xfId="0" applyFont="1" applyFill="1" applyBorder="1" applyAlignment="1">
      <alignment horizontal="left" vertical="top" wrapText="1"/>
    </xf>
    <xf numFmtId="0" fontId="0" fillId="25" borderId="0" xfId="0" applyFill="1" applyAlignment="1">
      <alignment horizontal="left" vertical="top"/>
    </xf>
    <xf numFmtId="0" fontId="0" fillId="26" borderId="0" xfId="0" applyFill="1" applyAlignment="1">
      <alignment horizontal="center" vertical="center"/>
    </xf>
    <xf numFmtId="0" fontId="0" fillId="25" borderId="0" xfId="0" applyFill="1" applyAlignment="1">
      <alignment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25" borderId="0" xfId="0" applyFill="1" applyAlignment="1">
      <alignment horizontal="left" vertical="center"/>
    </xf>
    <xf numFmtId="0" fontId="0" fillId="25" borderId="0" xfId="0" applyFill="1" applyBorder="1" applyAlignment="1">
      <alignment horizontal="left" vertical="center"/>
    </xf>
    <xf numFmtId="0" fontId="5" fillId="25" borderId="0" xfId="0" applyFont="1" applyFill="1" applyBorder="1" applyAlignment="1">
      <alignment horizontal="center" vertical="center"/>
    </xf>
    <xf numFmtId="0" fontId="0" fillId="25" borderId="0" xfId="0" applyFill="1" applyBorder="1" applyAlignment="1">
      <alignment vertical="center" wrapText="1"/>
    </xf>
    <xf numFmtId="0" fontId="4" fillId="25" borderId="0" xfId="0" applyFont="1" applyFill="1"/>
    <xf numFmtId="0" fontId="5" fillId="25" borderId="0" xfId="0" applyFont="1" applyFill="1" applyBorder="1" applyAlignment="1">
      <alignment horizontal="left"/>
    </xf>
    <xf numFmtId="0" fontId="7" fillId="25" borderId="0" xfId="0" applyFont="1" applyFill="1" applyBorder="1" applyAlignment="1">
      <alignment horizontal="left"/>
    </xf>
    <xf numFmtId="0" fontId="0" fillId="31" borderId="10" xfId="0" applyFont="1" applyFill="1" applyBorder="1" applyAlignment="1">
      <alignment horizontal="left" vertical="center" wrapText="1"/>
    </xf>
    <xf numFmtId="0" fontId="5" fillId="29" borderId="10" xfId="0" applyFont="1" applyFill="1" applyBorder="1" applyAlignment="1">
      <alignment horizontal="left" vertical="center" wrapText="1"/>
    </xf>
    <xf numFmtId="0" fontId="0" fillId="29" borderId="11" xfId="0" applyFont="1" applyFill="1" applyBorder="1" applyAlignment="1">
      <alignment horizontal="left" vertical="center" wrapText="1"/>
    </xf>
    <xf numFmtId="0" fontId="0" fillId="29" borderId="10" xfId="0" applyFont="1" applyFill="1" applyBorder="1" applyAlignment="1">
      <alignment horizontal="left" vertical="center" wrapText="1"/>
    </xf>
    <xf numFmtId="0" fontId="0" fillId="32" borderId="10" xfId="0" applyFont="1" applyFill="1" applyBorder="1" applyAlignment="1">
      <alignment horizontal="left" vertical="center" wrapText="1"/>
    </xf>
    <xf numFmtId="0" fontId="0" fillId="31" borderId="10" xfId="0" applyFont="1" applyFill="1" applyBorder="1" applyAlignment="1">
      <alignment horizontal="left" vertical="center"/>
    </xf>
    <xf numFmtId="0" fontId="6" fillId="31" borderId="10" xfId="0" applyFont="1" applyFill="1" applyBorder="1" applyAlignment="1">
      <alignment horizontal="left"/>
    </xf>
    <xf numFmtId="0" fontId="0" fillId="32" borderId="11" xfId="0" applyFont="1" applyFill="1" applyBorder="1" applyAlignment="1">
      <alignment vertical="center" wrapText="1" shrinkToFit="1"/>
    </xf>
    <xf numFmtId="0" fontId="5" fillId="32" borderId="10" xfId="0" applyFont="1" applyFill="1" applyBorder="1" applyAlignment="1">
      <alignment horizontal="left"/>
    </xf>
    <xf numFmtId="0" fontId="0" fillId="31" borderId="10" xfId="0" applyFont="1" applyFill="1" applyBorder="1"/>
    <xf numFmtId="0" fontId="0" fillId="32" borderId="0" xfId="0" applyFill="1"/>
    <xf numFmtId="0" fontId="4" fillId="25" borderId="0" xfId="0" applyFont="1" applyFill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33" borderId="14" xfId="0" applyFill="1" applyBorder="1"/>
    <xf numFmtId="0" fontId="0" fillId="33" borderId="10" xfId="0" applyFill="1" applyBorder="1"/>
    <xf numFmtId="0" fontId="0" fillId="28" borderId="14" xfId="0" applyFill="1" applyBorder="1"/>
    <xf numFmtId="0" fontId="0" fillId="29" borderId="14" xfId="0" applyFill="1" applyBorder="1"/>
    <xf numFmtId="0" fontId="3" fillId="0" borderId="12" xfId="0" applyFont="1" applyBorder="1" applyAlignment="1">
      <alignment horizontal="center" vertical="center" textRotation="90"/>
    </xf>
    <xf numFmtId="0" fontId="3" fillId="34" borderId="12" xfId="0" applyFont="1" applyFill="1" applyBorder="1" applyAlignment="1">
      <alignment horizontal="center" vertical="center" textRotation="90"/>
    </xf>
    <xf numFmtId="0" fontId="3" fillId="33" borderId="12" xfId="0" applyFont="1" applyFill="1" applyBorder="1" applyAlignment="1">
      <alignment horizontal="center" vertical="center" textRotation="90"/>
    </xf>
    <xf numFmtId="0" fontId="3" fillId="28" borderId="12" xfId="0" applyFont="1" applyFill="1" applyBorder="1" applyAlignment="1">
      <alignment horizontal="center" vertical="center" textRotation="90"/>
    </xf>
    <xf numFmtId="0" fontId="3" fillId="29" borderId="12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33" borderId="12" xfId="0" applyFont="1" applyFill="1" applyBorder="1" applyAlignment="1">
      <alignment horizontal="center" vertical="center" textRotation="90"/>
    </xf>
    <xf numFmtId="0" fontId="0" fillId="28" borderId="12" xfId="0" applyFont="1" applyFill="1" applyBorder="1" applyAlignment="1">
      <alignment horizontal="center" vertical="center" textRotation="90"/>
    </xf>
    <xf numFmtId="0" fontId="0" fillId="29" borderId="12" xfId="0" applyFont="1" applyFill="1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4" xfId="0" applyNumberFormat="1" applyBorder="1"/>
    <xf numFmtId="166" fontId="0" fillId="0" borderId="0" xfId="0" applyNumberFormat="1"/>
    <xf numFmtId="0" fontId="0" fillId="0" borderId="0" xfId="0" applyAlignment="1">
      <alignment textRotation="90"/>
    </xf>
    <xf numFmtId="0" fontId="0" fillId="0" borderId="0" xfId="0" applyBorder="1"/>
    <xf numFmtId="168" fontId="11" fillId="0" borderId="15" xfId="39" applyNumberFormat="1" applyFill="1" applyBorder="1" applyAlignment="1">
      <alignment horizontal="center" vertical="center"/>
    </xf>
    <xf numFmtId="168" fontId="11" fillId="0" borderId="0" xfId="39" applyNumberFormat="1" applyFill="1" applyAlignment="1">
      <alignment horizontal="center"/>
    </xf>
    <xf numFmtId="168" fontId="11" fillId="0" borderId="16" xfId="39" applyNumberFormat="1" applyFill="1" applyBorder="1" applyAlignment="1">
      <alignment horizontal="center" vertical="center"/>
    </xf>
    <xf numFmtId="168" fontId="11" fillId="0" borderId="15" xfId="39" applyNumberFormat="1" applyFill="1" applyBorder="1" applyAlignment="1">
      <alignment horizontal="center"/>
    </xf>
    <xf numFmtId="164" fontId="9" fillId="0" borderId="0" xfId="0" applyNumberFormat="1" applyFont="1" applyAlignment="1">
      <alignment horizontal="center" wrapText="1"/>
    </xf>
    <xf numFmtId="165" fontId="9" fillId="0" borderId="0" xfId="0" applyNumberFormat="1" applyFont="1" applyAlignment="1">
      <alignment horizontal="center"/>
    </xf>
  </cellXfs>
  <cellStyles count="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Monétaire 2" xfId="36"/>
    <cellStyle name="Neutral" xfId="37"/>
    <cellStyle name="Normal" xfId="0" builtinId="0"/>
    <cellStyle name="Normal 2" xfId="38"/>
    <cellStyle name="Normal_Freights Costs Analysis" xfId="39"/>
    <cellStyle name="Note" xfId="40"/>
    <cellStyle name="Output" xfId="41"/>
    <cellStyle name="Style 1" xfId="42"/>
    <cellStyle name="Title" xfId="43"/>
    <cellStyle name="Total 2" xfId="44"/>
    <cellStyle name="Warning Text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2.4337393882486069E-2"/>
          <c:y val="1.5444297098933999E-2"/>
          <c:w val="0.75858624332685831"/>
          <c:h val="0.71265624669691163"/>
        </c:manualLayout>
      </c:layout>
      <c:barChart>
        <c:barDir val="col"/>
        <c:grouping val="clustered"/>
        <c:ser>
          <c:idx val="0"/>
          <c:order val="0"/>
          <c:tx>
            <c:v>X4</c:v>
          </c:tx>
          <c:cat>
            <c:strRef>
              <c:f>Datas!$D$2:$D$10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'calc-graph'!$B$2:$J$2</c:f>
              <c:numCache>
                <c:formatCode>General</c:formatCode>
                <c:ptCount val="9"/>
                <c:pt idx="0">
                  <c:v>61.221899586206888</c:v>
                </c:pt>
                <c:pt idx="1">
                  <c:v>56.742111516316378</c:v>
                </c:pt>
                <c:pt idx="2">
                  <c:v>33.253372887103801</c:v>
                </c:pt>
                <c:pt idx="3">
                  <c:v>24.480706580438</c:v>
                </c:pt>
                <c:pt idx="4">
                  <c:v>19.392637719503725</c:v>
                </c:pt>
                <c:pt idx="5">
                  <c:v>10.398908196821413</c:v>
                </c:pt>
                <c:pt idx="6">
                  <c:v>6.9738180823670959</c:v>
                </c:pt>
                <c:pt idx="7">
                  <c:v>4.9895932636262508</c:v>
                </c:pt>
                <c:pt idx="8">
                  <c:v>15.426391185873886</c:v>
                </c:pt>
              </c:numCache>
            </c:numRef>
          </c:val>
        </c:ser>
        <c:ser>
          <c:idx val="1"/>
          <c:order val="1"/>
          <c:tx>
            <c:v>EC225</c:v>
          </c:tx>
          <c:cat>
            <c:strRef>
              <c:f>Datas!$D$2:$D$10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'calc-graph'!$B$3:$J$3</c:f>
              <c:numCache>
                <c:formatCode>General</c:formatCode>
                <c:ptCount val="9"/>
                <c:pt idx="0">
                  <c:v>61.221899586206888</c:v>
                </c:pt>
                <c:pt idx="1">
                  <c:v>56.742111516316378</c:v>
                </c:pt>
                <c:pt idx="2">
                  <c:v>33.253372887103801</c:v>
                </c:pt>
                <c:pt idx="3">
                  <c:v>24.480706580438</c:v>
                </c:pt>
                <c:pt idx="4">
                  <c:v>19.392637719503725</c:v>
                </c:pt>
                <c:pt idx="5">
                  <c:v>10.398908196821413</c:v>
                </c:pt>
                <c:pt idx="6">
                  <c:v>6.9738180823670959</c:v>
                </c:pt>
                <c:pt idx="7">
                  <c:v>4.9895932636262508</c:v>
                </c:pt>
                <c:pt idx="8">
                  <c:v>15.426391185873886</c:v>
                </c:pt>
              </c:numCache>
            </c:numRef>
          </c:val>
        </c:ser>
        <c:ser>
          <c:idx val="2"/>
          <c:order val="2"/>
          <c:tx>
            <c:v>EC175</c:v>
          </c:tx>
          <c:cat>
            <c:strRef>
              <c:f>Datas!$D$2:$D$10</c:f>
              <c:strCache>
                <c:ptCount val="9"/>
                <c:pt idx="0">
                  <c:v>WP1- EMC/ MFT meeting/ any Client reporting meeting</c:v>
                </c:pt>
                <c:pt idx="1">
                  <c:v>WP1- External Milestone with Supplier</c:v>
                </c:pt>
                <c:pt idx="2">
                  <c:v>WP1- Supplier support</c:v>
                </c:pt>
                <c:pt idx="3">
                  <c:v>WP1- Team Coordinator  / SDR / Buyer meetings</c:v>
                </c:pt>
                <c:pt idx="4">
                  <c:v>WP1- Mission on-site (At supplier)</c:v>
                </c:pt>
                <c:pt idx="5">
                  <c:v>WP1- Surveillance / continuous improvment: Process &amp; tools</c:v>
                </c:pt>
                <c:pt idx="6">
                  <c:v>WP1- Training</c:v>
                </c:pt>
                <c:pt idx="7">
                  <c:v>WP1-  Altran reporting</c:v>
                </c:pt>
                <c:pt idx="8">
                  <c:v>WP1/WP2- Management</c:v>
                </c:pt>
              </c:strCache>
            </c:strRef>
          </c:cat>
          <c:val>
            <c:numRef>
              <c:f>'calc-graph'!$B$4:$J$4</c:f>
              <c:numCache>
                <c:formatCode>General</c:formatCode>
                <c:ptCount val="9"/>
                <c:pt idx="0">
                  <c:v>61.221899586206888</c:v>
                </c:pt>
                <c:pt idx="1">
                  <c:v>56.742111516316378</c:v>
                </c:pt>
                <c:pt idx="2">
                  <c:v>33.253372887103801</c:v>
                </c:pt>
                <c:pt idx="3">
                  <c:v>24.480706580438</c:v>
                </c:pt>
                <c:pt idx="4">
                  <c:v>19.392637719503725</c:v>
                </c:pt>
                <c:pt idx="5">
                  <c:v>10.398908196821413</c:v>
                </c:pt>
                <c:pt idx="6">
                  <c:v>6.9738180823670959</c:v>
                </c:pt>
                <c:pt idx="7">
                  <c:v>4.9895932636262508</c:v>
                </c:pt>
                <c:pt idx="8">
                  <c:v>15.426391185873886</c:v>
                </c:pt>
              </c:numCache>
            </c:numRef>
          </c:val>
        </c:ser>
        <c:axId val="47248128"/>
        <c:axId val="47249664"/>
      </c:barChart>
      <c:catAx>
        <c:axId val="47248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7249664"/>
        <c:crosses val="autoZero"/>
        <c:auto val="1"/>
        <c:lblAlgn val="ctr"/>
        <c:lblOffset val="100"/>
      </c:catAx>
      <c:valAx>
        <c:axId val="47249664"/>
        <c:scaling>
          <c:orientation val="minMax"/>
        </c:scaling>
        <c:axPos val="l"/>
        <c:majorGridlines/>
        <c:numFmt formatCode="General" sourceLinked="1"/>
        <c:tickLblPos val="nextTo"/>
        <c:txPr>
          <a:bodyPr/>
          <a:lstStyle/>
          <a:p>
            <a:pPr>
              <a:defRPr sz="2000"/>
            </a:pPr>
            <a:endParaRPr lang="fr-FR"/>
          </a:p>
        </c:txPr>
        <c:crossAx val="47248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1990436341900772"/>
          <c:y val="0.43148728996531255"/>
          <c:w val="7.4118350268977881E-2"/>
          <c:h val="0.1360545508899634"/>
        </c:manualLayout>
      </c:layout>
      <c:txPr>
        <a:bodyPr/>
        <a:lstStyle/>
        <a:p>
          <a:pPr>
            <a:defRPr sz="2400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0453172205438067"/>
          <c:y val="9.3399779330859897E-3"/>
          <c:w val="0.3903323262839879"/>
          <c:h val="0.48381085693385428"/>
        </c:manualLayout>
      </c:layout>
      <c:barChart>
        <c:barDir val="col"/>
        <c:grouping val="clustered"/>
        <c:ser>
          <c:idx val="0"/>
          <c:order val="0"/>
          <c:tx>
            <c:v>NH90</c:v>
          </c:tx>
          <c:cat>
            <c:strRef>
              <c:f>Datas!$D$11:$D$22</c:f>
              <c:strCache>
                <c:ptCount val="11"/>
                <c:pt idx="0">
                  <c:v>WP2- IRM/EMC</c:v>
                </c:pt>
                <c:pt idx="1">
                  <c:v>WP2- Precriticity assessment</c:v>
                </c:pt>
                <c:pt idx="2">
                  <c:v>WP2- Phase 1 - Problem description</c:v>
                </c:pt>
                <c:pt idx="3">
                  <c:v>WP2- Phase 2 - Root-Cause analysis </c:v>
                </c:pt>
                <c:pt idx="4">
                  <c:v>WP2- Phase 3 - Action plan</c:v>
                </c:pt>
                <c:pt idx="5">
                  <c:v>WP2- Phase 4 - Action plan implementation</c:v>
                </c:pt>
                <c:pt idx="6">
                  <c:v>WP2- Phase 5 - Action plan objectives achievement </c:v>
                </c:pt>
                <c:pt idx="7">
                  <c:v>WP2- Surveillance / continuous improvment: Process &amp; tools</c:v>
                </c:pt>
                <c:pt idx="8">
                  <c:v>WP2- Team Coordinator meeting</c:v>
                </c:pt>
                <c:pt idx="9">
                  <c:v>WP2- Training</c:v>
                </c:pt>
                <c:pt idx="10">
                  <c:v>WP2- Altran reporting</c:v>
                </c:pt>
              </c:strCache>
            </c:strRef>
          </c:cat>
        </c:ser>
        <c:ser>
          <c:idx val="1"/>
          <c:order val="1"/>
          <c:tx>
            <c:v>TIGER</c:v>
          </c:tx>
          <c:cat>
            <c:strRef>
              <c:f>Datas!$D$11:$D$22</c:f>
              <c:strCache>
                <c:ptCount val="11"/>
                <c:pt idx="0">
                  <c:v>WP2- IRM/EMC</c:v>
                </c:pt>
                <c:pt idx="1">
                  <c:v>WP2- Precriticity assessment</c:v>
                </c:pt>
                <c:pt idx="2">
                  <c:v>WP2- Phase 1 - Problem description</c:v>
                </c:pt>
                <c:pt idx="3">
                  <c:v>WP2- Phase 2 - Root-Cause analysis </c:v>
                </c:pt>
                <c:pt idx="4">
                  <c:v>WP2- Phase 3 - Action plan</c:v>
                </c:pt>
                <c:pt idx="5">
                  <c:v>WP2- Phase 4 - Action plan implementation</c:v>
                </c:pt>
                <c:pt idx="6">
                  <c:v>WP2- Phase 5 - Action plan objectives achievement </c:v>
                </c:pt>
                <c:pt idx="7">
                  <c:v>WP2- Surveillance / continuous improvment: Process &amp; tools</c:v>
                </c:pt>
                <c:pt idx="8">
                  <c:v>WP2- Team Coordinator meeting</c:v>
                </c:pt>
                <c:pt idx="9">
                  <c:v>WP2- Training</c:v>
                </c:pt>
                <c:pt idx="10">
                  <c:v>WP2- Altran reporting</c:v>
                </c:pt>
              </c:strCache>
            </c:strRef>
          </c:cat>
        </c:ser>
        <c:axId val="44460288"/>
        <c:axId val="44462080"/>
      </c:barChart>
      <c:catAx>
        <c:axId val="44460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31200"/>
            </a:pPr>
            <a:endParaRPr lang="fr-FR"/>
          </a:p>
        </c:txPr>
        <c:crossAx val="44462080"/>
        <c:crosses val="autoZero"/>
        <c:auto val="1"/>
        <c:lblAlgn val="ctr"/>
        <c:lblOffset val="100"/>
      </c:catAx>
      <c:valAx>
        <c:axId val="44462080"/>
        <c:scaling>
          <c:orientation val="minMax"/>
        </c:scaling>
        <c:axPos val="l"/>
        <c:majorGridlines/>
        <c:numFmt formatCode="General" sourceLinked="1"/>
        <c:tickLblPos val="nextTo"/>
        <c:crossAx val="44460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92265861027190332"/>
          <c:y val="0.46948955743645576"/>
          <c:w val="7.190332326283988E-2"/>
          <c:h val="5.7907863185133142E-2"/>
        </c:manualLayout>
      </c:layout>
      <c:txPr>
        <a:bodyPr/>
        <a:lstStyle/>
        <a:p>
          <a:pPr>
            <a:defRPr sz="2400"/>
          </a:pPr>
          <a:endParaRPr lang="fr-FR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66675</xdr:rowOff>
    </xdr:from>
    <xdr:to>
      <xdr:col>26</xdr:col>
      <xdr:colOff>85725</xdr:colOff>
      <xdr:row>57</xdr:row>
      <xdr:rowOff>152400</xdr:rowOff>
    </xdr:to>
    <xdr:graphicFrame macro="">
      <xdr:nvGraphicFramePr>
        <xdr:cNvPr id="14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72</xdr:row>
      <xdr:rowOff>66675</xdr:rowOff>
    </xdr:from>
    <xdr:to>
      <xdr:col>25</xdr:col>
      <xdr:colOff>523875</xdr:colOff>
      <xdr:row>152</xdr:row>
      <xdr:rowOff>123825</xdr:rowOff>
    </xdr:to>
    <xdr:graphicFrame macro="">
      <xdr:nvGraphicFramePr>
        <xdr:cNvPr id="1434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1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U91"/>
  <sheetViews>
    <sheetView zoomScale="80" zoomScaleNormal="80" workbookViewId="0">
      <selection activeCell="D2" sqref="D2"/>
    </sheetView>
  </sheetViews>
  <sheetFormatPr baseColWidth="10" defaultRowHeight="15"/>
  <cols>
    <col min="1" max="1" width="20" customWidth="1"/>
    <col min="3" max="3" width="11.42578125" style="7"/>
    <col min="4" max="4" width="50.140625" style="11" customWidth="1"/>
    <col min="5" max="20" width="11.42578125" style="6"/>
  </cols>
  <sheetData>
    <row r="1" spans="1:21">
      <c r="A1" s="3" t="s">
        <v>1</v>
      </c>
      <c r="B1" s="3" t="s">
        <v>0</v>
      </c>
      <c r="C1" s="3" t="s">
        <v>2</v>
      </c>
      <c r="D1" s="10" t="s">
        <v>3</v>
      </c>
    </row>
    <row r="2" spans="1:21" s="22" customFormat="1" ht="30">
      <c r="A2" s="2" t="s">
        <v>17</v>
      </c>
      <c r="B2" s="20" t="s">
        <v>4</v>
      </c>
      <c r="C2" s="36" t="s">
        <v>7</v>
      </c>
      <c r="D2" s="26" t="s">
        <v>42</v>
      </c>
    </row>
    <row r="3" spans="1:21" s="22" customFormat="1">
      <c r="A3" s="2" t="s">
        <v>13</v>
      </c>
      <c r="B3" s="20" t="s">
        <v>6</v>
      </c>
      <c r="C3" s="12" t="s">
        <v>5</v>
      </c>
      <c r="D3" s="27" t="s">
        <v>47</v>
      </c>
    </row>
    <row r="4" spans="1:21" s="22" customFormat="1">
      <c r="A4" s="2" t="s">
        <v>12</v>
      </c>
      <c r="B4" s="1" t="s">
        <v>8</v>
      </c>
      <c r="C4" s="14" t="s">
        <v>39</v>
      </c>
      <c r="D4" s="27" t="s">
        <v>43</v>
      </c>
    </row>
    <row r="5" spans="1:21" s="22" customFormat="1">
      <c r="A5" s="2" t="s">
        <v>11</v>
      </c>
      <c r="B5" s="1" t="s">
        <v>9</v>
      </c>
      <c r="C5" s="15" t="s">
        <v>40</v>
      </c>
      <c r="D5" s="28" t="s">
        <v>44</v>
      </c>
      <c r="E5" s="13"/>
      <c r="F5" s="13"/>
      <c r="G5" s="13"/>
      <c r="H5" s="13"/>
    </row>
    <row r="6" spans="1:21" s="2" customFormat="1">
      <c r="A6" s="2" t="s">
        <v>14</v>
      </c>
      <c r="B6" s="1" t="s">
        <v>18</v>
      </c>
      <c r="C6" s="16" t="s">
        <v>41</v>
      </c>
      <c r="D6" s="27" t="s">
        <v>45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s="2" customFormat="1" ht="30">
      <c r="A7" s="2" t="s">
        <v>15</v>
      </c>
      <c r="B7" s="1" t="s">
        <v>19</v>
      </c>
      <c r="C7" s="17" t="s">
        <v>10</v>
      </c>
      <c r="D7" s="28" t="s">
        <v>46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1" s="2" customFormat="1">
      <c r="A8" s="2" t="s">
        <v>16</v>
      </c>
      <c r="B8" s="1" t="s">
        <v>20</v>
      </c>
      <c r="D8" s="25" t="s">
        <v>56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</row>
    <row r="9" spans="1:21" s="2" customFormat="1">
      <c r="A9" s="2" t="s">
        <v>60</v>
      </c>
      <c r="B9" s="1" t="s">
        <v>21</v>
      </c>
      <c r="D9" s="30" t="s">
        <v>57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</row>
    <row r="10" spans="1:21" s="2" customFormat="1" ht="15.75">
      <c r="A10" s="2" t="s">
        <v>61</v>
      </c>
      <c r="B10" s="1" t="s">
        <v>22</v>
      </c>
      <c r="D10" s="31" t="s">
        <v>48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s="2" customFormat="1">
      <c r="B11" s="1" t="s">
        <v>23</v>
      </c>
      <c r="D11" s="35" t="s">
        <v>63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1" s="2" customFormat="1">
      <c r="B12" s="1" t="s">
        <v>24</v>
      </c>
      <c r="C12" s="1"/>
      <c r="D12" s="32" t="s">
        <v>51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</row>
    <row r="13" spans="1:21" s="2" customFormat="1">
      <c r="B13" s="1" t="s">
        <v>25</v>
      </c>
      <c r="C13" s="1"/>
      <c r="D13" s="32" t="s">
        <v>52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</row>
    <row r="14" spans="1:21" s="2" customFormat="1">
      <c r="B14" s="1" t="s">
        <v>26</v>
      </c>
      <c r="C14" s="1"/>
      <c r="D14" s="32" t="s">
        <v>62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</row>
    <row r="15" spans="1:21" s="2" customFormat="1">
      <c r="B15" s="1" t="s">
        <v>27</v>
      </c>
      <c r="C15" s="1"/>
      <c r="D15" s="32" t="s">
        <v>53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</row>
    <row r="16" spans="1:21" s="2" customFormat="1">
      <c r="B16" s="1" t="s">
        <v>28</v>
      </c>
      <c r="C16" s="1"/>
      <c r="D16" s="32" t="s">
        <v>54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2:20" s="2" customFormat="1">
      <c r="B17" s="1" t="s">
        <v>29</v>
      </c>
      <c r="C17" s="1"/>
      <c r="D17" s="32" t="s">
        <v>55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</row>
    <row r="18" spans="2:20" s="2" customFormat="1" ht="30">
      <c r="B18" s="1" t="s">
        <v>30</v>
      </c>
      <c r="C18" s="1"/>
      <c r="D18" s="29" t="s">
        <v>49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</row>
    <row r="19" spans="2:20" s="2" customFormat="1">
      <c r="B19" s="1" t="s">
        <v>31</v>
      </c>
      <c r="C19" s="1"/>
      <c r="D19" s="33" t="s">
        <v>50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</row>
    <row r="20" spans="2:20" s="2" customFormat="1">
      <c r="B20" s="1" t="s">
        <v>32</v>
      </c>
      <c r="C20" s="1"/>
      <c r="D20" s="25" t="s">
        <v>58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2:20" s="2" customFormat="1">
      <c r="B21" s="1" t="s">
        <v>33</v>
      </c>
      <c r="C21" s="1"/>
      <c r="D21" s="30" t="s">
        <v>59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2:20" s="2" customFormat="1">
      <c r="B22" s="1" t="s">
        <v>34</v>
      </c>
      <c r="C22" s="1"/>
      <c r="D22" s="34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2:20" s="2" customFormat="1">
      <c r="B23" s="1" t="s">
        <v>35</v>
      </c>
      <c r="C23" s="1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2:20" s="2" customFormat="1">
      <c r="B24" s="1" t="s">
        <v>36</v>
      </c>
      <c r="C24" s="1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2:20" s="2" customFormat="1">
      <c r="B25" s="1" t="s">
        <v>37</v>
      </c>
      <c r="C25" s="1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2:20" s="2" customFormat="1">
      <c r="B26" s="1" t="s">
        <v>38</v>
      </c>
      <c r="C26" s="1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2:20" s="2" customFormat="1" ht="13.5" customHeight="1">
      <c r="C27" s="1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2:20" s="2" customFormat="1">
      <c r="C28" s="1"/>
      <c r="D28" s="19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2:20" s="2" customFormat="1">
      <c r="C29" s="1"/>
      <c r="D29" s="18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2:20" s="2" customFormat="1">
      <c r="C30" s="1"/>
      <c r="D30" s="18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2:20" s="2" customFormat="1">
      <c r="C31" s="1"/>
      <c r="D31" s="18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2:20" s="2" customFormat="1">
      <c r="C32" s="1"/>
      <c r="D32" s="18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3:20" s="2" customFormat="1">
      <c r="C33" s="1"/>
      <c r="D33" s="18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</row>
    <row r="34" spans="3:20" s="2" customFormat="1">
      <c r="C34" s="1"/>
      <c r="D34" s="18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</row>
    <row r="35" spans="3:20" s="2" customFormat="1" ht="15" customHeight="1">
      <c r="C35" s="1"/>
      <c r="D35" s="18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</row>
    <row r="36" spans="3:20" s="2" customFormat="1" ht="15" customHeight="1">
      <c r="C36" s="1"/>
      <c r="D36" s="18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</row>
    <row r="37" spans="3:20" s="2" customFormat="1" ht="15" customHeight="1">
      <c r="C37" s="1"/>
      <c r="D37" s="18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</row>
    <row r="38" spans="3:20" s="2" customFormat="1" ht="15" customHeight="1">
      <c r="C38" s="1"/>
      <c r="D38" s="18" t="s">
        <v>68</v>
      </c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</row>
    <row r="39" spans="3:20" s="2" customFormat="1" ht="15" customHeight="1">
      <c r="C39" s="1"/>
      <c r="D39" s="18" t="s">
        <v>64</v>
      </c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</row>
    <row r="40" spans="3:20" s="2" customFormat="1" ht="15" customHeight="1">
      <c r="C40" s="1"/>
      <c r="D40" s="18" t="s">
        <v>65</v>
      </c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</row>
    <row r="41" spans="3:20" s="2" customFormat="1" ht="15" customHeight="1">
      <c r="C41" s="1"/>
      <c r="D41" s="18" t="s">
        <v>67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</row>
    <row r="42" spans="3:20" s="2" customFormat="1" ht="15" customHeight="1">
      <c r="C42" s="1"/>
      <c r="D42" s="18" t="s">
        <v>66</v>
      </c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</row>
    <row r="43" spans="3:20" s="2" customFormat="1" ht="15" customHeight="1">
      <c r="C43" s="1"/>
      <c r="D43" s="18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</row>
    <row r="44" spans="3:20" s="2" customFormat="1" ht="15" customHeight="1">
      <c r="C44" s="1"/>
      <c r="D44" s="18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</row>
    <row r="45" spans="3:20" s="2" customFormat="1" ht="15" customHeight="1">
      <c r="C45" s="1"/>
      <c r="D45" s="18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</row>
    <row r="46" spans="3:20" s="2" customFormat="1" ht="15" customHeight="1">
      <c r="C46" s="1"/>
      <c r="D46" s="1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</row>
    <row r="47" spans="3:20" s="2" customFormat="1" ht="15" customHeight="1">
      <c r="C47" s="1"/>
      <c r="D47" s="18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</row>
    <row r="48" spans="3:20" s="2" customFormat="1" ht="15" customHeight="1">
      <c r="C48" s="1"/>
      <c r="D48" s="18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</row>
    <row r="49" spans="3:20" s="2" customFormat="1" ht="15" customHeight="1">
      <c r="C49" s="1"/>
      <c r="D49" s="18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</row>
    <row r="50" spans="3:20" s="2" customFormat="1" ht="15" customHeight="1">
      <c r="C50" s="1"/>
      <c r="D50" s="18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</row>
    <row r="51" spans="3:20" s="2" customFormat="1" ht="15" customHeight="1">
      <c r="C51" s="1"/>
      <c r="D51" s="18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</row>
    <row r="52" spans="3:20" s="2" customFormat="1" ht="15" customHeight="1">
      <c r="C52" s="1"/>
      <c r="D52" s="18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</row>
    <row r="53" spans="3:20" s="2" customFormat="1" ht="15" customHeight="1">
      <c r="C53" s="1"/>
      <c r="D53" s="18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</row>
    <row r="54" spans="3:20" s="2" customFormat="1" ht="15" customHeight="1">
      <c r="C54" s="1"/>
      <c r="D54" s="18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</row>
    <row r="55" spans="3:20" s="2" customFormat="1" ht="15" customHeight="1">
      <c r="C55" s="1"/>
      <c r="D55" s="18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3:20" s="2" customFormat="1" ht="15" customHeight="1">
      <c r="C56" s="1"/>
      <c r="D56" s="18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</row>
    <row r="57" spans="3:20" s="2" customFormat="1" ht="15" customHeight="1">
      <c r="C57" s="1"/>
      <c r="D57" s="8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</row>
    <row r="58" spans="3:20" s="2" customFormat="1" ht="15" customHeight="1">
      <c r="C58" s="1"/>
      <c r="D58" s="8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</row>
    <row r="59" spans="3:20" s="2" customFormat="1" ht="15" customHeight="1">
      <c r="C59" s="1"/>
      <c r="D59" s="8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</row>
    <row r="60" spans="3:20" s="2" customFormat="1" ht="15" customHeight="1">
      <c r="C60" s="1"/>
      <c r="D60" s="8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</row>
    <row r="61" spans="3:20" s="2" customFormat="1" ht="15" customHeight="1">
      <c r="C61" s="1"/>
      <c r="D61" s="8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</row>
    <row r="62" spans="3:20" s="2" customFormat="1" ht="15" customHeight="1">
      <c r="C62" s="1"/>
      <c r="D62" s="8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</row>
    <row r="63" spans="3:20" s="2" customFormat="1" ht="15" customHeight="1">
      <c r="C63" s="1"/>
      <c r="D63" s="2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</row>
    <row r="64" spans="3:20" s="2" customFormat="1" ht="15" customHeight="1">
      <c r="C64" s="1"/>
      <c r="D64" s="2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</row>
    <row r="65" spans="3:20" s="2" customFormat="1" ht="15" customHeight="1">
      <c r="C65" s="1"/>
      <c r="D65" s="24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</row>
    <row r="66" spans="3:20" s="2" customFormat="1" ht="15" customHeight="1">
      <c r="C66" s="1"/>
      <c r="D66" s="2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</row>
    <row r="67" spans="3:20" s="2" customFormat="1" ht="15" customHeight="1">
      <c r="C67" s="1"/>
      <c r="D67" s="2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</row>
    <row r="68" spans="3:20" s="2" customFormat="1" ht="15" customHeight="1">
      <c r="C68" s="1"/>
      <c r="D68" s="2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</row>
    <row r="69" spans="3:20" s="2" customFormat="1">
      <c r="C69" s="1"/>
      <c r="D69" s="2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</row>
    <row r="70" spans="3:20" s="2" customFormat="1">
      <c r="C70" s="1"/>
      <c r="D70" s="4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</row>
    <row r="71" spans="3:20" s="2" customFormat="1" ht="15" customHeight="1">
      <c r="C71" s="1"/>
      <c r="D71" s="21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</row>
    <row r="72" spans="3:20" s="2" customFormat="1" ht="15" customHeight="1">
      <c r="C72" s="1"/>
      <c r="D72" s="5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</row>
    <row r="73" spans="3:20" s="2" customFormat="1" ht="15" customHeight="1">
      <c r="C73" s="1"/>
      <c r="D73" s="5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</row>
    <row r="74" spans="3:20" s="2" customFormat="1" ht="15" customHeight="1">
      <c r="C74" s="1"/>
      <c r="D74" s="5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</row>
    <row r="75" spans="3:20" s="2" customFormat="1" ht="15" customHeight="1">
      <c r="C75" s="1"/>
      <c r="D75" s="5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</row>
    <row r="76" spans="3:20" s="2" customFormat="1" ht="15" customHeight="1">
      <c r="C76" s="1"/>
      <c r="D76" s="5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</row>
    <row r="77" spans="3:20" s="2" customFormat="1" ht="15" customHeight="1">
      <c r="C77" s="1"/>
      <c r="D77" s="5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</row>
    <row r="78" spans="3:20" s="2" customFormat="1" ht="15" customHeight="1">
      <c r="C78" s="1"/>
      <c r="D78" s="5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</row>
    <row r="79" spans="3:20" s="2" customFormat="1" ht="15" customHeight="1">
      <c r="C79" s="1"/>
      <c r="D79" s="5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</row>
    <row r="80" spans="3:20" s="2" customFormat="1" ht="15" customHeight="1">
      <c r="C80" s="1"/>
      <c r="D80" s="5"/>
      <c r="E80" s="6"/>
      <c r="F80" s="6"/>
      <c r="G80" s="6"/>
      <c r="H80" s="6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</row>
    <row r="81" spans="4:4" ht="15" customHeight="1">
      <c r="D81" s="5"/>
    </row>
    <row r="82" spans="4:4" ht="15" customHeight="1">
      <c r="D82" s="5"/>
    </row>
    <row r="83" spans="4:4" ht="15" customHeight="1">
      <c r="D83" s="9"/>
    </row>
    <row r="84" spans="4:4" ht="15" customHeight="1">
      <c r="D84" s="9"/>
    </row>
    <row r="85" spans="4:4" ht="15" customHeight="1">
      <c r="D85" s="9"/>
    </row>
    <row r="86" spans="4:4" ht="15" customHeight="1">
      <c r="D86" s="9"/>
    </row>
    <row r="87" spans="4:4" ht="15" customHeight="1">
      <c r="D87" s="9"/>
    </row>
    <row r="88" spans="4:4" ht="15" customHeight="1">
      <c r="D88" s="9"/>
    </row>
    <row r="89" spans="4:4" ht="15" customHeight="1"/>
    <row r="91" spans="4:4" ht="15.75" customHeight="1"/>
  </sheetData>
  <customSheetViews>
    <customSheetView guid="{1ABB43B4-D435-4080-8A21-F7DE3F2E95C7}" scale="80">
      <selection activeCell="D29" sqref="D29"/>
      <pageMargins left="0.7" right="0.7" top="0.75" bottom="0.75" header="0.3" footer="0.3"/>
      <pageSetup paperSize="9" orientation="portrait" r:id="rId1"/>
    </customSheetView>
    <customSheetView guid="{FFA1D977-C4C4-4F36-9FB7-284E4C8EB6C1}" scale="80">
      <selection activeCell="D11" sqref="D11"/>
      <pageMargins left="0.7" right="0.7" top="0.75" bottom="0.75" header="0.3" footer="0.3"/>
      <pageSetup paperSize="9" orientation="portrait" r:id="rId2"/>
    </customSheetView>
    <customSheetView guid="{DD97F984-8E99-4262-AEAA-57FDE47EB3B5}" scale="80" topLeftCell="D1">
      <selection activeCell="E37" sqref="E37"/>
      <pageMargins left="0.7" right="0.7" top="0.75" bottom="0.75" header="0.3" footer="0.3"/>
      <pageSetup paperSize="9" orientation="portrait" r:id="rId3"/>
    </customSheetView>
    <customSheetView guid="{AC4387E7-493C-46B8-9D61-7D283FE3BC43}" scale="80">
      <selection activeCell="F23" sqref="F23"/>
      <pageMargins left="0.7" right="0.7" top="0.75" bottom="0.75" header="0.3" footer="0.3"/>
      <pageSetup paperSize="9" orientation="portrait" r:id="rId4"/>
    </customSheetView>
    <customSheetView guid="{908E0ECA-7249-404F-9262-0CBA723949E4}" scale="80" hiddenColumns="1">
      <selection activeCell="F25" sqref="F25"/>
      <pageMargins left="0.7" right="0.7" top="0.75" bottom="0.75" header="0.3" footer="0.3"/>
      <pageSetup paperSize="9" orientation="portrait" r:id="rId5"/>
    </customSheetView>
    <customSheetView guid="{D2526BF7-8F08-497B-9472-9FD6FAF984C3}" scale="80" hiddenColumns="1">
      <selection activeCell="F23" sqref="F23"/>
      <pageMargins left="0.7" right="0.7" top="0.75" bottom="0.75" header="0.3" footer="0.3"/>
      <pageSetup paperSize="9" orientation="portrait" r:id="rId6"/>
    </customSheetView>
    <customSheetView guid="{D720ED89-E6EA-4139-ADD5-E201C5F9FFFD}" scale="80" hiddenColumns="1" topLeftCell="H100">
      <selection activeCell="L112" sqref="L112"/>
      <pageMargins left="0.7" right="0.7" top="0.75" bottom="0.75" header="0.3" footer="0.3"/>
      <pageSetup paperSize="9" orientation="portrait" r:id="rId7"/>
    </customSheetView>
    <customSheetView guid="{7EB65918-9D86-441D-B2B6-435DB4E90A9F}" scale="80">
      <selection activeCell="D11" sqref="D11"/>
      <pageMargins left="0.7" right="0.7" top="0.75" bottom="0.75" header="0.3" footer="0.3"/>
      <pageSetup paperSize="9" orientation="portrait" r:id="rId8"/>
    </customSheetView>
  </customSheetViews>
  <phoneticPr fontId="27" type="noConversion"/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23"/>
  <sheetViews>
    <sheetView showGridLines="0" workbookViewId="0">
      <pane xSplit="1" topLeftCell="B1" activePane="topRight" state="frozen"/>
      <selection pane="topRight" activeCell="E1" sqref="E1"/>
    </sheetView>
  </sheetViews>
  <sheetFormatPr baseColWidth="10" defaultColWidth="9.140625" defaultRowHeight="15" outlineLevelCol="1"/>
  <cols>
    <col min="1" max="1" width="6" bestFit="1" customWidth="1"/>
    <col min="2" max="2" width="4.5703125" customWidth="1"/>
    <col min="3" max="3" width="5.42578125" customWidth="1"/>
    <col min="4" max="4" width="4.5703125" bestFit="1" customWidth="1"/>
    <col min="5" max="5" width="4.5703125" bestFit="1" customWidth="1" outlineLevel="1"/>
    <col min="6" max="6" width="5" customWidth="1" outlineLevel="1"/>
    <col min="7" max="7" width="7" customWidth="1" outlineLevel="1"/>
    <col min="8" max="9" width="5" customWidth="1" outlineLevel="1"/>
    <col min="10" max="10" width="6" customWidth="1" outlineLevel="1"/>
    <col min="11" max="11" width="3.7109375" customWidth="1" outlineLevel="1"/>
    <col min="12" max="12" width="5" customWidth="1" outlineLevel="1"/>
    <col min="13" max="13" width="3.7109375" customWidth="1" outlineLevel="1"/>
    <col min="14" max="14" width="2.42578125" customWidth="1"/>
    <col min="15" max="15" width="6" bestFit="1" customWidth="1"/>
    <col min="16" max="18" width="5" customWidth="1" outlineLevel="1"/>
    <col min="19" max="19" width="6" customWidth="1" outlineLevel="1"/>
    <col min="20" max="20" width="3.7109375" customWidth="1" outlineLevel="1"/>
    <col min="21" max="21" width="5" customWidth="1" outlineLevel="1"/>
    <col min="22" max="22" width="3.7109375" customWidth="1" outlineLevel="1"/>
    <col min="23" max="23" width="5" customWidth="1" outlineLevel="1"/>
    <col min="24" max="24" width="3.7109375" customWidth="1" outlineLevel="1"/>
    <col min="25" max="25" width="2.28515625" customWidth="1"/>
    <col min="26" max="26" width="5" bestFit="1" customWidth="1"/>
    <col min="27" max="28" width="4.5703125" bestFit="1" customWidth="1" outlineLevel="1"/>
    <col min="29" max="30" width="5" customWidth="1" outlineLevel="1"/>
    <col min="31" max="32" width="3.7109375" customWidth="1" outlineLevel="1"/>
    <col min="33" max="33" width="5" customWidth="1" outlineLevel="1"/>
    <col min="34" max="35" width="3.7109375" customWidth="1" outlineLevel="1"/>
    <col min="36" max="36" width="2.28515625" customWidth="1"/>
    <col min="37" max="37" width="0.28515625" hidden="1" customWidth="1" outlineLevel="1"/>
    <col min="38" max="38" width="9.140625" collapsed="1"/>
  </cols>
  <sheetData>
    <row r="1" spans="1:37" s="48" customFormat="1" ht="90.75" customHeight="1" thickTop="1" thickBot="1">
      <c r="A1" s="43" t="s">
        <v>69</v>
      </c>
      <c r="B1" s="43"/>
      <c r="C1" s="44" t="s">
        <v>70</v>
      </c>
      <c r="D1" s="45" t="s">
        <v>5</v>
      </c>
      <c r="E1" s="49" t="str">
        <f ca="1">Datas!D2</f>
        <v>WP1- EMC/ MFT meeting/ any Client reporting meeting</v>
      </c>
      <c r="F1" s="49" t="str">
        <f ca="1">Datas!D3</f>
        <v>WP1- External Milestone with Supplier</v>
      </c>
      <c r="G1" s="49" t="str">
        <f ca="1">Datas!D4</f>
        <v>WP1- Supplier support</v>
      </c>
      <c r="H1" s="49" t="str">
        <f ca="1">Datas!D5</f>
        <v>WP1- Team Coordinator  / SDR / Buyer meetings</v>
      </c>
      <c r="I1" s="49" t="str">
        <f ca="1">Datas!D6</f>
        <v>WP1- Mission on-site (At supplier)</v>
      </c>
      <c r="J1" s="49" t="str">
        <f ca="1">Datas!D7</f>
        <v>WP1- Surveillance / continuous improvment: Process &amp; tools</v>
      </c>
      <c r="K1" s="49" t="str">
        <f ca="1">Datas!D8</f>
        <v>WP1- Training</v>
      </c>
      <c r="L1" s="49" t="str">
        <f ca="1">Datas!D9</f>
        <v>WP1-  Altran reporting</v>
      </c>
      <c r="M1" s="49" t="str">
        <f ca="1">Datas!D10</f>
        <v>WP1/WP2- Management</v>
      </c>
      <c r="N1" s="45"/>
      <c r="O1" s="46" t="s">
        <v>40</v>
      </c>
      <c r="P1" s="50" t="str">
        <f t="shared" ref="P1:X1" si="0">E1</f>
        <v>WP1- EMC/ MFT meeting/ any Client reporting meeting</v>
      </c>
      <c r="Q1" s="50" t="str">
        <f t="shared" si="0"/>
        <v>WP1- External Milestone with Supplier</v>
      </c>
      <c r="R1" s="50" t="str">
        <f t="shared" si="0"/>
        <v>WP1- Supplier support</v>
      </c>
      <c r="S1" s="50" t="str">
        <f t="shared" si="0"/>
        <v>WP1- Team Coordinator  / SDR / Buyer meetings</v>
      </c>
      <c r="T1" s="50" t="str">
        <f t="shared" si="0"/>
        <v>WP1- Mission on-site (At supplier)</v>
      </c>
      <c r="U1" s="50" t="str">
        <f t="shared" si="0"/>
        <v>WP1- Surveillance / continuous improvment: Process &amp; tools</v>
      </c>
      <c r="V1" s="50" t="str">
        <f t="shared" si="0"/>
        <v>WP1- Training</v>
      </c>
      <c r="W1" s="50" t="str">
        <f t="shared" si="0"/>
        <v>WP1-  Altran reporting</v>
      </c>
      <c r="X1" s="50" t="str">
        <f t="shared" si="0"/>
        <v>WP1/WP2- Management</v>
      </c>
      <c r="Y1" s="46"/>
      <c r="Z1" s="47" t="s">
        <v>39</v>
      </c>
      <c r="AA1" s="51" t="str">
        <f t="shared" ref="AA1:AI1" si="1">P1</f>
        <v>WP1- EMC/ MFT meeting/ any Client reporting meeting</v>
      </c>
      <c r="AB1" s="51" t="str">
        <f t="shared" si="1"/>
        <v>WP1- External Milestone with Supplier</v>
      </c>
      <c r="AC1" s="51" t="str">
        <f t="shared" si="1"/>
        <v>WP1- Supplier support</v>
      </c>
      <c r="AD1" s="51" t="str">
        <f t="shared" si="1"/>
        <v>WP1- Team Coordinator  / SDR / Buyer meetings</v>
      </c>
      <c r="AE1" s="51" t="str">
        <f t="shared" si="1"/>
        <v>WP1- Mission on-site (At supplier)</v>
      </c>
      <c r="AF1" s="51" t="str">
        <f t="shared" si="1"/>
        <v>WP1- Surveillance / continuous improvment: Process &amp; tools</v>
      </c>
      <c r="AG1" s="51" t="str">
        <f t="shared" si="1"/>
        <v>WP1- Training</v>
      </c>
      <c r="AH1" s="51" t="str">
        <f t="shared" si="1"/>
        <v>WP1-  Altran reporting</v>
      </c>
      <c r="AI1" s="51" t="str">
        <f t="shared" si="1"/>
        <v>WP1/WP2- Management</v>
      </c>
      <c r="AJ1" s="47"/>
      <c r="AK1" s="52" t="e">
        <f>#REF!</f>
        <v>#REF!</v>
      </c>
    </row>
    <row r="2" spans="1:37" ht="16.5" thickTop="1" thickBot="1">
      <c r="A2" s="38" t="s">
        <v>4</v>
      </c>
      <c r="B2" s="56">
        <f>RIGHT(A2,2)*1</f>
        <v>28</v>
      </c>
      <c r="C2" s="60">
        <v>46.06425655521101</v>
      </c>
      <c r="D2" s="60">
        <v>24.10910733671021</v>
      </c>
      <c r="E2" s="60">
        <v>8.3424610686540053</v>
      </c>
      <c r="F2" s="60">
        <v>7.3882463686051212</v>
      </c>
      <c r="G2" s="60">
        <v>6.8896641383856707</v>
      </c>
      <c r="H2" s="60">
        <v>4.8481594298759312</v>
      </c>
      <c r="I2" s="60">
        <v>2.5976716137931035</v>
      </c>
      <c r="J2" s="60">
        <v>2.3320625683944374</v>
      </c>
      <c r="K2" s="60">
        <v>1.6631977545420835</v>
      </c>
      <c r="L2" s="60">
        <v>1.3277471141855308</v>
      </c>
      <c r="M2" s="60">
        <v>4.9200284273959403</v>
      </c>
      <c r="N2" s="39"/>
      <c r="O2" s="60">
        <v>24.10910733671021</v>
      </c>
      <c r="P2" s="60">
        <v>1</v>
      </c>
      <c r="Q2" s="60">
        <v>7.3882463686051212</v>
      </c>
      <c r="R2" s="60">
        <v>6.8896641383856707</v>
      </c>
      <c r="S2" s="60">
        <v>4.8481594298759312</v>
      </c>
      <c r="T2" s="60">
        <v>2.5976716137931035</v>
      </c>
      <c r="U2" s="60">
        <v>2.3320625683944374</v>
      </c>
      <c r="V2" s="60">
        <v>1.6631977545420835</v>
      </c>
      <c r="W2" s="60">
        <v>1.3277471141855308</v>
      </c>
      <c r="X2" s="60">
        <v>4.9200284273959403</v>
      </c>
      <c r="Y2" s="41"/>
      <c r="Z2" s="60">
        <v>24.10910733671021</v>
      </c>
      <c r="AA2" s="60">
        <v>2</v>
      </c>
      <c r="AB2" s="60">
        <v>7.3882463686051212</v>
      </c>
      <c r="AC2" s="60">
        <v>6.8896641383856707</v>
      </c>
      <c r="AD2" s="60">
        <v>4.8481594298759312</v>
      </c>
      <c r="AE2" s="60">
        <v>2.5976716137931035</v>
      </c>
      <c r="AF2" s="60">
        <v>2.3320625683944374</v>
      </c>
      <c r="AG2" s="60">
        <v>1.6631977545420835</v>
      </c>
      <c r="AH2" s="60">
        <v>1.3277471141855308</v>
      </c>
      <c r="AI2" s="60">
        <v>4.9200284273959403</v>
      </c>
      <c r="AJ2" s="42"/>
      <c r="AK2" s="53" t="e">
        <f>#REF!+#REF!</f>
        <v>#REF!</v>
      </c>
    </row>
    <row r="3" spans="1:37" ht="16.5" thickTop="1" thickBot="1">
      <c r="A3" s="37" t="s">
        <v>6</v>
      </c>
      <c r="B3" s="56">
        <f t="shared" ref="B3:B20" si="2">RIGHT(A3,2)*1</f>
        <v>29</v>
      </c>
      <c r="C3" s="60">
        <v>62.985549596061219</v>
      </c>
      <c r="D3" s="60">
        <v>32.740763049853371</v>
      </c>
      <c r="E3" s="60">
        <v>20.555997449900673</v>
      </c>
      <c r="F3" s="60">
        <v>15.902789850290933</v>
      </c>
      <c r="G3" s="60">
        <v>8.3741474223158949</v>
      </c>
      <c r="H3" s="60">
        <v>6.4642125731679076</v>
      </c>
      <c r="I3" s="60">
        <v>5.3485151999999996</v>
      </c>
      <c r="J3" s="60">
        <v>3.2083626982090183</v>
      </c>
      <c r="K3" s="60">
        <v>1.6631977545420835</v>
      </c>
      <c r="L3" s="60">
        <v>1.4992208624506753</v>
      </c>
      <c r="M3" s="60">
        <v>7.0597057574798239</v>
      </c>
      <c r="N3" s="40"/>
      <c r="O3" s="60">
        <v>32.740763049853371</v>
      </c>
      <c r="P3" s="60">
        <v>1</v>
      </c>
      <c r="Q3" s="60">
        <v>15.902789850290933</v>
      </c>
      <c r="R3" s="60">
        <v>8.3741474223158949</v>
      </c>
      <c r="S3" s="60">
        <v>6.4642125731679076</v>
      </c>
      <c r="T3" s="60">
        <v>5.3485151999999996</v>
      </c>
      <c r="U3" s="60">
        <v>3.2083626982090183</v>
      </c>
      <c r="V3" s="60">
        <v>1.6631977545420835</v>
      </c>
      <c r="W3" s="60">
        <v>1.4992208624506753</v>
      </c>
      <c r="X3" s="60">
        <v>7.0597057574798239</v>
      </c>
      <c r="Y3" s="41"/>
      <c r="Z3" s="60">
        <v>32.740763049853371</v>
      </c>
      <c r="AA3" s="60">
        <v>2</v>
      </c>
      <c r="AB3" s="60">
        <v>15.902789850290933</v>
      </c>
      <c r="AC3" s="60">
        <v>8.3741474223158949</v>
      </c>
      <c r="AD3" s="60">
        <v>6.4642125731679076</v>
      </c>
      <c r="AE3" s="60">
        <v>5.3485151999999996</v>
      </c>
      <c r="AF3" s="60">
        <v>3.2083626982090183</v>
      </c>
      <c r="AG3" s="60">
        <v>1.6631977545420835</v>
      </c>
      <c r="AH3" s="60">
        <v>1.4992208624506753</v>
      </c>
      <c r="AI3" s="60">
        <v>7.0597057574798239</v>
      </c>
      <c r="AJ3" s="42"/>
      <c r="AK3" s="53" t="e">
        <f>#REF!+#REF!</f>
        <v>#REF!</v>
      </c>
    </row>
    <row r="4" spans="1:37" ht="16.5" thickTop="1" thickBot="1">
      <c r="A4" s="37" t="s">
        <v>8</v>
      </c>
      <c r="B4" s="56">
        <f t="shared" si="2"/>
        <v>30</v>
      </c>
      <c r="C4" s="57">
        <v>53.109125211570941</v>
      </c>
      <c r="D4" s="57">
        <v>28.276113543055185</v>
      </c>
      <c r="E4" s="57">
        <v>17.677296000000002</v>
      </c>
      <c r="F4" s="57">
        <v>16.348569364186897</v>
      </c>
      <c r="G4" s="57">
        <v>12.313743947675203</v>
      </c>
      <c r="H4" s="57">
        <v>7.8365627829994491</v>
      </c>
      <c r="I4" s="57">
        <v>6.4642125731679076</v>
      </c>
      <c r="J4" s="57">
        <v>4.0364294808801544</v>
      </c>
      <c r="K4" s="57">
        <v>2.0385047473451325</v>
      </c>
      <c r="L4" s="57">
        <v>1.6631977545420835</v>
      </c>
      <c r="M4" s="57">
        <v>5.0828559646501965</v>
      </c>
      <c r="N4" s="40"/>
      <c r="O4" s="57">
        <v>28.276113543055185</v>
      </c>
      <c r="P4" s="57">
        <v>17.677296000000002</v>
      </c>
      <c r="Q4" s="57">
        <v>16.348569364186897</v>
      </c>
      <c r="R4" s="57">
        <v>12.313743947675203</v>
      </c>
      <c r="S4" s="57">
        <v>7.8365627829994491</v>
      </c>
      <c r="T4" s="57">
        <v>6.4642125731679076</v>
      </c>
      <c r="U4" s="57">
        <v>4.0364294808801544</v>
      </c>
      <c r="V4" s="57">
        <v>2.0385047473451325</v>
      </c>
      <c r="W4" s="57">
        <v>1.6631977545420835</v>
      </c>
      <c r="X4" s="57">
        <v>5.0828559646501965</v>
      </c>
      <c r="Y4" s="41"/>
      <c r="Z4" s="57">
        <v>28.276113543055185</v>
      </c>
      <c r="AA4" s="57">
        <v>17.677296000000002</v>
      </c>
      <c r="AB4" s="57">
        <v>16.348569364186897</v>
      </c>
      <c r="AC4" s="57">
        <v>12.313743947675203</v>
      </c>
      <c r="AD4" s="57">
        <v>7.8365627829994491</v>
      </c>
      <c r="AE4" s="57">
        <v>6.4642125731679076</v>
      </c>
      <c r="AF4" s="57">
        <v>4.0364294808801544</v>
      </c>
      <c r="AG4" s="57">
        <v>2.0385047473451325</v>
      </c>
      <c r="AH4" s="57">
        <v>1.6631977545420835</v>
      </c>
      <c r="AI4" s="57">
        <v>5.0828559646501965</v>
      </c>
      <c r="AJ4" s="42"/>
      <c r="AK4" s="53" t="e">
        <f>#REF!+#REF!</f>
        <v>#REF!</v>
      </c>
    </row>
    <row r="5" spans="1:37" ht="16.5" thickTop="1" thickBot="1">
      <c r="A5" s="37" t="s">
        <v>9</v>
      </c>
      <c r="B5" s="56">
        <f t="shared" si="2"/>
        <v>31</v>
      </c>
      <c r="C5" s="58">
        <v>66.578909286964006</v>
      </c>
      <c r="D5" s="58">
        <v>35.41955275393228</v>
      </c>
      <c r="E5" s="58">
        <v>20.55317793103448</v>
      </c>
      <c r="F5" s="58">
        <v>20.473439172997136</v>
      </c>
      <c r="G5" s="58">
        <v>12.313743947675203</v>
      </c>
      <c r="H5" s="58">
        <v>8.434981165655083</v>
      </c>
      <c r="I5" s="58">
        <v>6.4642125731679076</v>
      </c>
      <c r="J5" s="58">
        <v>4.0364294808801544</v>
      </c>
      <c r="K5" s="58">
        <v>2.9139848771597134</v>
      </c>
      <c r="L5" s="58">
        <v>1.6631977545420835</v>
      </c>
      <c r="M5" s="58">
        <v>5.8454536064459823</v>
      </c>
      <c r="N5" s="40"/>
      <c r="O5" s="58">
        <v>35.41955275393228</v>
      </c>
      <c r="P5" s="58">
        <v>20.55317793103448</v>
      </c>
      <c r="Q5" s="58">
        <v>20.473439172997136</v>
      </c>
      <c r="R5" s="58">
        <v>12.313743947675203</v>
      </c>
      <c r="S5" s="58">
        <v>8.434981165655083</v>
      </c>
      <c r="T5" s="58">
        <v>6.4642125731679076</v>
      </c>
      <c r="U5" s="58">
        <v>4.0364294808801544</v>
      </c>
      <c r="V5" s="58">
        <v>2.9139848771597134</v>
      </c>
      <c r="W5" s="58">
        <v>1.6631977545420835</v>
      </c>
      <c r="X5" s="58">
        <v>5.8454536064459823</v>
      </c>
      <c r="Y5" s="41"/>
      <c r="Z5" s="58">
        <v>35.41955275393228</v>
      </c>
      <c r="AA5" s="58">
        <v>20.55317793103448</v>
      </c>
      <c r="AB5" s="58">
        <v>20.473439172997136</v>
      </c>
      <c r="AC5" s="58">
        <v>12.313743947675203</v>
      </c>
      <c r="AD5" s="58">
        <v>8.434981165655083</v>
      </c>
      <c r="AE5" s="58">
        <v>6.4642125731679076</v>
      </c>
      <c r="AF5" s="58">
        <v>4.0364294808801544</v>
      </c>
      <c r="AG5" s="58">
        <v>2.9139848771597134</v>
      </c>
      <c r="AH5" s="58">
        <v>1.6631977545420835</v>
      </c>
      <c r="AI5" s="58">
        <v>5.8454536064459823</v>
      </c>
      <c r="AJ5" s="42"/>
      <c r="AK5" s="53" t="e">
        <f>#REF!+#REF!</f>
        <v>#REF!</v>
      </c>
    </row>
    <row r="6" spans="1:37" ht="16.5" thickTop="1" thickBot="1">
      <c r="A6" s="37" t="s">
        <v>18</v>
      </c>
      <c r="B6" s="56">
        <f t="shared" si="2"/>
        <v>32</v>
      </c>
      <c r="C6" s="60">
        <v>62.567640548114333</v>
      </c>
      <c r="D6" s="60">
        <v>33.336049650759797</v>
      </c>
      <c r="E6" s="60">
        <v>22.99142565517241</v>
      </c>
      <c r="F6" s="60">
        <v>19.920102979132345</v>
      </c>
      <c r="G6" s="60">
        <v>8.6258849917533951</v>
      </c>
      <c r="H6" s="60">
        <v>8.2091626317834674</v>
      </c>
      <c r="I6" s="60">
        <v>6.4642125731679076</v>
      </c>
      <c r="J6" s="60">
        <v>2.3260492350611037</v>
      </c>
      <c r="K6" s="60">
        <v>2.0213284578622495</v>
      </c>
      <c r="L6" s="60">
        <v>1.6631977545420835</v>
      </c>
      <c r="M6" s="60">
        <v>4.4980816147777078</v>
      </c>
      <c r="N6" s="40"/>
      <c r="O6" s="60">
        <v>33.336049650759797</v>
      </c>
      <c r="P6" s="60">
        <v>22.99142565517241</v>
      </c>
      <c r="Q6" s="60">
        <v>19.920102979132345</v>
      </c>
      <c r="R6" s="60">
        <v>8.6258849917533951</v>
      </c>
      <c r="S6" s="60">
        <v>8.2091626317834674</v>
      </c>
      <c r="T6" s="60">
        <v>6.4642125731679076</v>
      </c>
      <c r="U6" s="60">
        <v>2.3260492350611037</v>
      </c>
      <c r="V6" s="60">
        <v>2.0213284578622495</v>
      </c>
      <c r="W6" s="60">
        <v>1.6631977545420835</v>
      </c>
      <c r="X6" s="60">
        <v>4.4980816147777078</v>
      </c>
      <c r="Y6" s="41"/>
      <c r="Z6" s="60">
        <v>33.336049650759797</v>
      </c>
      <c r="AA6" s="60">
        <v>22.99142565517241</v>
      </c>
      <c r="AB6" s="60">
        <v>19.920102979132345</v>
      </c>
      <c r="AC6" s="60">
        <v>8.6258849917533951</v>
      </c>
      <c r="AD6" s="60">
        <v>8.2091626317834674</v>
      </c>
      <c r="AE6" s="60">
        <v>6.4642125731679076</v>
      </c>
      <c r="AF6" s="60">
        <v>2.3260492350611037</v>
      </c>
      <c r="AG6" s="60">
        <v>2.0213284578622495</v>
      </c>
      <c r="AH6" s="60">
        <v>1.6631977545420835</v>
      </c>
      <c r="AI6" s="60">
        <v>4.4980816147777078</v>
      </c>
      <c r="AJ6" s="42"/>
      <c r="AK6" s="53" t="e">
        <f>#REF!+#REF!</f>
        <v>#REF!</v>
      </c>
    </row>
    <row r="7" spans="1:37" ht="16.5" thickTop="1" thickBot="1">
      <c r="A7" s="37" t="s">
        <v>19</v>
      </c>
      <c r="B7" s="56">
        <f t="shared" si="2"/>
        <v>33</v>
      </c>
      <c r="C7" s="57">
        <v>59.066237465774506</v>
      </c>
      <c r="D7" s="57">
        <v>31.252546547587311</v>
      </c>
      <c r="E7" s="57">
        <v>17.254028590511094</v>
      </c>
      <c r="F7" s="57">
        <v>16.692619034482764</v>
      </c>
      <c r="G7" s="57">
        <v>8.9483849084164095</v>
      </c>
      <c r="H7" s="57">
        <v>8.2091626317834674</v>
      </c>
      <c r="I7" s="57">
        <v>6.4642125731679076</v>
      </c>
      <c r="J7" s="57">
        <v>2.5603743669258936</v>
      </c>
      <c r="K7" s="57">
        <v>2.3260492350611037</v>
      </c>
      <c r="L7" s="57">
        <v>1.6631977545420835</v>
      </c>
      <c r="M7" s="57">
        <v>4.2956411156117396</v>
      </c>
      <c r="N7" s="40"/>
      <c r="O7" s="57">
        <v>31.252546547587311</v>
      </c>
      <c r="P7" s="57">
        <v>17.254028590511094</v>
      </c>
      <c r="Q7" s="57">
        <v>16.692619034482764</v>
      </c>
      <c r="R7" s="57">
        <v>8.9483849084164095</v>
      </c>
      <c r="S7" s="57">
        <v>8.2091626317834674</v>
      </c>
      <c r="T7" s="57">
        <v>6.4642125731679076</v>
      </c>
      <c r="U7" s="57">
        <v>2.5603743669258936</v>
      </c>
      <c r="V7" s="57">
        <v>2.3260492350611037</v>
      </c>
      <c r="W7" s="57">
        <v>1.6631977545420835</v>
      </c>
      <c r="X7" s="57">
        <v>4.2956411156117396</v>
      </c>
      <c r="Y7" s="41"/>
      <c r="Z7" s="57">
        <v>31.252546547587311</v>
      </c>
      <c r="AA7" s="57">
        <v>17.254028590511094</v>
      </c>
      <c r="AB7" s="57">
        <v>16.692619034482764</v>
      </c>
      <c r="AC7" s="57">
        <v>8.9483849084164095</v>
      </c>
      <c r="AD7" s="57">
        <v>8.2091626317834674</v>
      </c>
      <c r="AE7" s="57">
        <v>6.4642125731679076</v>
      </c>
      <c r="AF7" s="57">
        <v>2.5603743669258936</v>
      </c>
      <c r="AG7" s="57">
        <v>2.3260492350611037</v>
      </c>
      <c r="AH7" s="57">
        <v>1.6631977545420835</v>
      </c>
      <c r="AI7" s="57">
        <v>4.2956411156117396</v>
      </c>
      <c r="AJ7" s="42"/>
      <c r="AK7" s="53" t="e">
        <f>#REF!+#REF!</f>
        <v>#REF!</v>
      </c>
    </row>
    <row r="8" spans="1:37" ht="16.5" thickTop="1" thickBot="1">
      <c r="A8" s="37" t="s">
        <v>20</v>
      </c>
      <c r="B8" s="56">
        <f t="shared" si="2"/>
        <v>34</v>
      </c>
      <c r="C8" s="57">
        <v>43.784191138172957</v>
      </c>
      <c r="D8" s="57">
        <v>31.378372634482758</v>
      </c>
      <c r="E8" s="57">
        <v>24.627487895350402</v>
      </c>
      <c r="F8" s="57">
        <v>23.216177435350577</v>
      </c>
      <c r="G8" s="57">
        <v>14.709229192773178</v>
      </c>
      <c r="H8" s="57">
        <v>8.2341487356704413</v>
      </c>
      <c r="I8" s="57">
        <v>4.8481594298759312</v>
      </c>
      <c r="J8" s="57">
        <v>2.2987046823574544</v>
      </c>
      <c r="K8" s="57">
        <v>1.7449469262958279</v>
      </c>
      <c r="L8" s="57">
        <v>1.6631977545420835</v>
      </c>
      <c r="M8" s="57">
        <v>2.9742397452404257</v>
      </c>
      <c r="N8" s="40"/>
      <c r="O8" s="57">
        <v>31.378372634482758</v>
      </c>
      <c r="P8" s="57">
        <v>24.627487895350402</v>
      </c>
      <c r="Q8" s="57">
        <v>23.216177435350577</v>
      </c>
      <c r="R8" s="57">
        <v>14.709229192773178</v>
      </c>
      <c r="S8" s="57">
        <v>8.2341487356704413</v>
      </c>
      <c r="T8" s="57">
        <v>4.8481594298759312</v>
      </c>
      <c r="U8" s="57">
        <v>2.2987046823574544</v>
      </c>
      <c r="V8" s="57">
        <v>1.7449469262958279</v>
      </c>
      <c r="W8" s="57">
        <v>1.6631977545420835</v>
      </c>
      <c r="X8" s="57">
        <v>2.9742397452404257</v>
      </c>
      <c r="Y8" s="41"/>
      <c r="Z8" s="57">
        <v>31.378372634482758</v>
      </c>
      <c r="AA8" s="57">
        <v>24.627487895350402</v>
      </c>
      <c r="AB8" s="57">
        <v>23.216177435350577</v>
      </c>
      <c r="AC8" s="57">
        <v>14.709229192773178</v>
      </c>
      <c r="AD8" s="57">
        <v>8.2341487356704413</v>
      </c>
      <c r="AE8" s="57">
        <v>4.8481594298759312</v>
      </c>
      <c r="AF8" s="57">
        <v>2.2987046823574544</v>
      </c>
      <c r="AG8" s="57">
        <v>1.7449469262958279</v>
      </c>
      <c r="AH8" s="57">
        <v>1.6631977545420835</v>
      </c>
      <c r="AI8" s="57">
        <v>2.9742397452404257</v>
      </c>
      <c r="AJ8" s="42"/>
      <c r="AK8" s="53" t="e">
        <f>#REF!+#REF!</f>
        <v>#REF!</v>
      </c>
    </row>
    <row r="9" spans="1:37" ht="16.5" thickTop="1" thickBot="1">
      <c r="A9" s="37" t="s">
        <v>21</v>
      </c>
      <c r="B9" s="56">
        <f t="shared" si="2"/>
        <v>35</v>
      </c>
      <c r="C9" s="57">
        <v>43.820606650578426</v>
      </c>
      <c r="D9" s="57">
        <v>27.189588082758615</v>
      </c>
      <c r="E9" s="57">
        <v>23.216177435350577</v>
      </c>
      <c r="F9" s="57">
        <v>14.789167363295224</v>
      </c>
      <c r="G9" s="57">
        <v>10.360428813732558</v>
      </c>
      <c r="H9" s="57">
        <v>8.5929394341736405</v>
      </c>
      <c r="I9" s="57">
        <v>8.2091626317834674</v>
      </c>
      <c r="J9" s="57">
        <v>4.8481594298759312</v>
      </c>
      <c r="K9" s="57">
        <v>2.3919718831072365</v>
      </c>
      <c r="L9" s="57">
        <v>2.0385047473451325</v>
      </c>
      <c r="M9" s="57">
        <v>4.8241375477931578</v>
      </c>
      <c r="N9" s="40"/>
      <c r="O9" s="57">
        <v>27.189588082758615</v>
      </c>
      <c r="P9" s="57">
        <v>23.216177435350577</v>
      </c>
      <c r="Q9" s="57">
        <v>14.789167363295224</v>
      </c>
      <c r="R9" s="57">
        <v>10.360428813732558</v>
      </c>
      <c r="S9" s="57">
        <v>8.5929394341736405</v>
      </c>
      <c r="T9" s="57">
        <v>8.2091626317834674</v>
      </c>
      <c r="U9" s="57">
        <v>4.8481594298759312</v>
      </c>
      <c r="V9" s="57">
        <v>2.3919718831072365</v>
      </c>
      <c r="W9" s="57">
        <v>2.0385047473451325</v>
      </c>
      <c r="X9" s="57">
        <v>4.8241375477931578</v>
      </c>
      <c r="Y9" s="41"/>
      <c r="Z9" s="57">
        <v>27.189588082758615</v>
      </c>
      <c r="AA9" s="57">
        <v>23.216177435350577</v>
      </c>
      <c r="AB9" s="57">
        <v>14.789167363295224</v>
      </c>
      <c r="AC9" s="57">
        <v>10.360428813732558</v>
      </c>
      <c r="AD9" s="57">
        <v>8.5929394341736405</v>
      </c>
      <c r="AE9" s="57">
        <v>8.2091626317834674</v>
      </c>
      <c r="AF9" s="57">
        <v>4.8481594298759312</v>
      </c>
      <c r="AG9" s="57">
        <v>2.3919718831072365</v>
      </c>
      <c r="AH9" s="57">
        <v>2.0385047473451325</v>
      </c>
      <c r="AI9" s="57">
        <v>4.8241375477931578</v>
      </c>
      <c r="AJ9" s="42"/>
      <c r="AK9" s="53" t="e">
        <f>#REF!+#REF!</f>
        <v>#REF!</v>
      </c>
    </row>
    <row r="10" spans="1:37" ht="16.5" thickTop="1" thickBot="1">
      <c r="A10" s="37" t="s">
        <v>22</v>
      </c>
      <c r="B10" s="56">
        <f t="shared" si="2"/>
        <v>36</v>
      </c>
      <c r="C10" s="57">
        <v>42.982621784385351</v>
      </c>
      <c r="D10" s="57">
        <v>30.637520441379305</v>
      </c>
      <c r="E10" s="57">
        <v>23.216177435350577</v>
      </c>
      <c r="F10" s="57">
        <v>13.39325627253244</v>
      </c>
      <c r="G10" s="57">
        <v>8.2260591159538095</v>
      </c>
      <c r="H10" s="57">
        <v>8.2091626317834674</v>
      </c>
      <c r="I10" s="57">
        <v>4.8481594298759312</v>
      </c>
      <c r="J10" s="57">
        <v>2.4153857260749785</v>
      </c>
      <c r="K10" s="57">
        <v>2.0324914140117993</v>
      </c>
      <c r="L10" s="57">
        <v>1.6631977545420835</v>
      </c>
      <c r="M10" s="57">
        <v>3.7318580025902484</v>
      </c>
      <c r="N10" s="40"/>
      <c r="O10" s="57">
        <v>30.637520441379305</v>
      </c>
      <c r="P10" s="57">
        <v>23.216177435350577</v>
      </c>
      <c r="Q10" s="57">
        <v>13.39325627253244</v>
      </c>
      <c r="R10" s="57">
        <v>8.2260591159538095</v>
      </c>
      <c r="S10" s="57">
        <v>8.2091626317834674</v>
      </c>
      <c r="T10" s="57">
        <v>4.8481594298759312</v>
      </c>
      <c r="U10" s="57">
        <v>2.4153857260749785</v>
      </c>
      <c r="V10" s="57">
        <v>2.0324914140117993</v>
      </c>
      <c r="W10" s="57">
        <v>1.6631977545420835</v>
      </c>
      <c r="X10" s="57">
        <v>3.7318580025902484</v>
      </c>
      <c r="Y10" s="41"/>
      <c r="Z10" s="57">
        <v>30.637520441379305</v>
      </c>
      <c r="AA10" s="57">
        <v>23.216177435350577</v>
      </c>
      <c r="AB10" s="57">
        <v>13.39325627253244</v>
      </c>
      <c r="AC10" s="57">
        <v>8.2260591159538095</v>
      </c>
      <c r="AD10" s="57">
        <v>8.2091626317834674</v>
      </c>
      <c r="AE10" s="57">
        <v>4.8481594298759312</v>
      </c>
      <c r="AF10" s="57">
        <v>2.4153857260749785</v>
      </c>
      <c r="AG10" s="57">
        <v>2.0324914140117993</v>
      </c>
      <c r="AH10" s="57">
        <v>1.6631977545420835</v>
      </c>
      <c r="AI10" s="57">
        <v>3.7318580025902484</v>
      </c>
      <c r="AJ10" s="42"/>
      <c r="AK10" s="53" t="e">
        <f>#REF!+#REF!</f>
        <v>#REF!</v>
      </c>
    </row>
    <row r="11" spans="1:37" ht="16.5" thickTop="1" thickBot="1">
      <c r="A11" s="37" t="s">
        <v>23</v>
      </c>
      <c r="B11" s="56">
        <f t="shared" si="2"/>
        <v>37</v>
      </c>
      <c r="C11" s="57">
        <v>45.295825224840783</v>
      </c>
      <c r="D11" s="57">
        <v>26.292437958620688</v>
      </c>
      <c r="E11" s="57">
        <v>25.894967139429486</v>
      </c>
      <c r="F11" s="57">
        <v>13.205889635767861</v>
      </c>
      <c r="G11" s="57">
        <v>8.2091626317834674</v>
      </c>
      <c r="H11" s="57">
        <v>7.8258616220602466</v>
      </c>
      <c r="I11" s="57">
        <v>4.8481594298759312</v>
      </c>
      <c r="J11" s="57">
        <v>2.619607056110409</v>
      </c>
      <c r="K11" s="57">
        <v>2.2748566602859635</v>
      </c>
      <c r="L11" s="57">
        <v>1.6631977545420835</v>
      </c>
      <c r="M11" s="57">
        <v>2.6474552522297889</v>
      </c>
      <c r="N11" s="40"/>
      <c r="O11" s="57">
        <v>26.292437958620688</v>
      </c>
      <c r="P11" s="57">
        <v>25.894967139429486</v>
      </c>
      <c r="Q11" s="57">
        <v>13.205889635767861</v>
      </c>
      <c r="R11" s="57">
        <v>8.2091626317834674</v>
      </c>
      <c r="S11" s="57">
        <v>7.8258616220602466</v>
      </c>
      <c r="T11" s="57">
        <v>4.8481594298759312</v>
      </c>
      <c r="U11" s="57">
        <v>2.619607056110409</v>
      </c>
      <c r="V11" s="57">
        <v>2.2748566602859635</v>
      </c>
      <c r="W11" s="57">
        <v>1.6631977545420835</v>
      </c>
      <c r="X11" s="57">
        <v>2.6474552522297889</v>
      </c>
      <c r="Y11" s="41"/>
      <c r="Z11" s="57">
        <v>26.292437958620688</v>
      </c>
      <c r="AA11" s="57">
        <v>25.894967139429486</v>
      </c>
      <c r="AB11" s="57">
        <v>13.205889635767861</v>
      </c>
      <c r="AC11" s="57">
        <v>8.2091626317834674</v>
      </c>
      <c r="AD11" s="57">
        <v>7.8258616220602466</v>
      </c>
      <c r="AE11" s="57">
        <v>4.8481594298759312</v>
      </c>
      <c r="AF11" s="57">
        <v>2.619607056110409</v>
      </c>
      <c r="AG11" s="57">
        <v>2.2748566602859635</v>
      </c>
      <c r="AH11" s="57">
        <v>1.6631977545420835</v>
      </c>
      <c r="AI11" s="57">
        <v>2.6474552522297889</v>
      </c>
      <c r="AJ11" s="42"/>
      <c r="AK11" s="53" t="e">
        <f>#REF!+#REF!</f>
        <v>#REF!</v>
      </c>
    </row>
    <row r="12" spans="1:37" ht="16.5" thickTop="1" thickBot="1">
      <c r="A12" s="37" t="s">
        <v>24</v>
      </c>
      <c r="B12" s="56">
        <f t="shared" si="2"/>
        <v>38</v>
      </c>
      <c r="C12" s="60">
        <v>46.06425655521101</v>
      </c>
      <c r="D12" s="60">
        <v>24.10910733671021</v>
      </c>
      <c r="E12" s="60">
        <v>8.3424610686540053</v>
      </c>
      <c r="F12" s="60">
        <v>7.3882463686051212</v>
      </c>
      <c r="G12" s="60">
        <v>6.8896641383856707</v>
      </c>
      <c r="H12" s="60">
        <v>4.8481594298759312</v>
      </c>
      <c r="I12" s="60">
        <v>2.5976716137931035</v>
      </c>
      <c r="J12" s="60">
        <v>2.3320625683944374</v>
      </c>
      <c r="K12" s="60">
        <v>1.6631977545420835</v>
      </c>
      <c r="L12" s="60">
        <v>1.3277471141855308</v>
      </c>
      <c r="M12" s="60">
        <v>4.9200284273959403</v>
      </c>
      <c r="N12" s="40"/>
      <c r="O12" s="60">
        <v>24.10910733671021</v>
      </c>
      <c r="P12" s="60">
        <v>8.3424610686540053</v>
      </c>
      <c r="Q12" s="60">
        <v>7.3882463686051212</v>
      </c>
      <c r="R12" s="60">
        <v>6.8896641383856707</v>
      </c>
      <c r="S12" s="60">
        <v>4.8481594298759312</v>
      </c>
      <c r="T12" s="60">
        <v>2.5976716137931035</v>
      </c>
      <c r="U12" s="60">
        <v>2.3320625683944374</v>
      </c>
      <c r="V12" s="60">
        <v>1.6631977545420835</v>
      </c>
      <c r="W12" s="60">
        <v>1.3277471141855308</v>
      </c>
      <c r="X12" s="60">
        <v>4.9200284273959403</v>
      </c>
      <c r="Y12" s="41"/>
      <c r="Z12" s="60">
        <v>24.10910733671021</v>
      </c>
      <c r="AA12" s="60">
        <v>8.3424610686540053</v>
      </c>
      <c r="AB12" s="60">
        <v>7.3882463686051212</v>
      </c>
      <c r="AC12" s="60">
        <v>6.8896641383856707</v>
      </c>
      <c r="AD12" s="60">
        <v>4.8481594298759312</v>
      </c>
      <c r="AE12" s="60">
        <v>2.5976716137931035</v>
      </c>
      <c r="AF12" s="60">
        <v>2.3320625683944374</v>
      </c>
      <c r="AG12" s="60">
        <v>1.6631977545420835</v>
      </c>
      <c r="AH12" s="60">
        <v>1.3277471141855308</v>
      </c>
      <c r="AI12" s="60">
        <v>4.9200284273959403</v>
      </c>
      <c r="AJ12" s="42"/>
      <c r="AK12" s="53" t="e">
        <f>#REF!+#REF!</f>
        <v>#REF!</v>
      </c>
    </row>
    <row r="13" spans="1:37" ht="16.5" thickTop="1" thickBot="1">
      <c r="A13" s="37" t="s">
        <v>25</v>
      </c>
      <c r="B13" s="56">
        <f t="shared" si="2"/>
        <v>39</v>
      </c>
      <c r="C13" s="60">
        <v>62.985549596061219</v>
      </c>
      <c r="D13" s="60">
        <v>32.740763049853371</v>
      </c>
      <c r="E13" s="60">
        <v>20.555997449900673</v>
      </c>
      <c r="F13" s="60">
        <v>15.902789850290933</v>
      </c>
      <c r="G13" s="60">
        <v>8.3741474223158949</v>
      </c>
      <c r="H13" s="60">
        <v>6.4642125731679076</v>
      </c>
      <c r="I13" s="60">
        <v>5.3485151999999996</v>
      </c>
      <c r="J13" s="60">
        <v>3.2083626982090183</v>
      </c>
      <c r="K13" s="60">
        <v>1.6631977545420835</v>
      </c>
      <c r="L13" s="60">
        <v>1.4992208624506753</v>
      </c>
      <c r="M13" s="60">
        <v>7.0597057574798239</v>
      </c>
      <c r="N13" s="40"/>
      <c r="O13" s="60">
        <v>32.740763049853371</v>
      </c>
      <c r="P13" s="60">
        <v>20.555997449900673</v>
      </c>
      <c r="Q13" s="60">
        <v>15.902789850290933</v>
      </c>
      <c r="R13" s="60">
        <v>8.3741474223158949</v>
      </c>
      <c r="S13" s="60">
        <v>6.4642125731679076</v>
      </c>
      <c r="T13" s="60">
        <v>5.3485151999999996</v>
      </c>
      <c r="U13" s="60">
        <v>3.2083626982090183</v>
      </c>
      <c r="V13" s="60">
        <v>1.6631977545420835</v>
      </c>
      <c r="W13" s="60">
        <v>1.4992208624506753</v>
      </c>
      <c r="X13" s="60">
        <v>7.0597057574798239</v>
      </c>
      <c r="Y13" s="41"/>
      <c r="Z13" s="60">
        <v>32.740763049853371</v>
      </c>
      <c r="AA13" s="60">
        <v>20.555997449900673</v>
      </c>
      <c r="AB13" s="60">
        <v>15.902789850290933</v>
      </c>
      <c r="AC13" s="60">
        <v>8.3741474223158949</v>
      </c>
      <c r="AD13" s="60">
        <v>6.4642125731679076</v>
      </c>
      <c r="AE13" s="60">
        <v>5.3485151999999996</v>
      </c>
      <c r="AF13" s="60">
        <v>3.2083626982090183</v>
      </c>
      <c r="AG13" s="60">
        <v>1.6631977545420835</v>
      </c>
      <c r="AH13" s="60">
        <v>1.4992208624506753</v>
      </c>
      <c r="AI13" s="60">
        <v>7.0597057574798239</v>
      </c>
      <c r="AJ13" s="42"/>
      <c r="AK13" s="53" t="e">
        <f>#REF!+#REF!</f>
        <v>#REF!</v>
      </c>
    </row>
    <row r="14" spans="1:37" ht="16.5" thickTop="1" thickBot="1">
      <c r="A14" s="37" t="s">
        <v>26</v>
      </c>
      <c r="B14" s="56">
        <f t="shared" si="2"/>
        <v>40</v>
      </c>
      <c r="C14" s="57">
        <v>53.109125211570941</v>
      </c>
      <c r="D14" s="57">
        <v>28.276113543055185</v>
      </c>
      <c r="E14" s="57">
        <v>17.677296000000002</v>
      </c>
      <c r="F14" s="57">
        <v>16.348569364186897</v>
      </c>
      <c r="G14" s="57">
        <v>12.313743947675203</v>
      </c>
      <c r="H14" s="57">
        <v>7.8365627829994491</v>
      </c>
      <c r="I14" s="57">
        <v>6.4642125731679076</v>
      </c>
      <c r="J14" s="57">
        <v>4.0364294808801544</v>
      </c>
      <c r="K14" s="57">
        <v>2.0385047473451325</v>
      </c>
      <c r="L14" s="57">
        <v>1.6631977545420835</v>
      </c>
      <c r="M14" s="57">
        <v>5.0828559646501965</v>
      </c>
      <c r="N14" s="40"/>
      <c r="O14" s="57">
        <v>28.276113543055185</v>
      </c>
      <c r="P14" s="57">
        <v>17.677296000000002</v>
      </c>
      <c r="Q14" s="57">
        <v>16.348569364186897</v>
      </c>
      <c r="R14" s="57">
        <v>12.313743947675203</v>
      </c>
      <c r="S14" s="57">
        <v>7.8365627829994491</v>
      </c>
      <c r="T14" s="57">
        <v>6.4642125731679076</v>
      </c>
      <c r="U14" s="57">
        <v>4.0364294808801544</v>
      </c>
      <c r="V14" s="57">
        <v>2.0385047473451325</v>
      </c>
      <c r="W14" s="57">
        <v>1.6631977545420835</v>
      </c>
      <c r="X14" s="57">
        <v>5.0828559646501965</v>
      </c>
      <c r="Y14" s="41"/>
      <c r="Z14" s="57">
        <v>28.276113543055185</v>
      </c>
      <c r="AA14" s="57">
        <v>17.677296000000002</v>
      </c>
      <c r="AB14" s="57">
        <v>16.348569364186897</v>
      </c>
      <c r="AC14" s="57">
        <v>12.313743947675203</v>
      </c>
      <c r="AD14" s="57">
        <v>7.8365627829994491</v>
      </c>
      <c r="AE14" s="57">
        <v>6.4642125731679076</v>
      </c>
      <c r="AF14" s="57">
        <v>4.0364294808801544</v>
      </c>
      <c r="AG14" s="57">
        <v>2.0385047473451325</v>
      </c>
      <c r="AH14" s="57">
        <v>1.6631977545420835</v>
      </c>
      <c r="AI14" s="57">
        <v>5.0828559646501965</v>
      </c>
      <c r="AJ14" s="42"/>
      <c r="AK14" s="53" t="e">
        <f>#REF!+#REF!</f>
        <v>#REF!</v>
      </c>
    </row>
    <row r="15" spans="1:37" ht="16.5" thickTop="1" thickBot="1">
      <c r="A15" s="37" t="s">
        <v>27</v>
      </c>
      <c r="B15" s="56">
        <f t="shared" si="2"/>
        <v>41</v>
      </c>
      <c r="C15" s="58">
        <v>66.578909286964006</v>
      </c>
      <c r="D15" s="58">
        <v>35.41955275393228</v>
      </c>
      <c r="E15" s="58">
        <v>20.55317793103448</v>
      </c>
      <c r="F15" s="58">
        <v>20.473439172997136</v>
      </c>
      <c r="G15" s="58">
        <v>12.313743947675203</v>
      </c>
      <c r="H15" s="58">
        <v>8.434981165655083</v>
      </c>
      <c r="I15" s="58">
        <v>6.4642125731679076</v>
      </c>
      <c r="J15" s="58">
        <v>4.0364294808801544</v>
      </c>
      <c r="K15" s="58">
        <v>2.9139848771597134</v>
      </c>
      <c r="L15" s="58">
        <v>1.6631977545420835</v>
      </c>
      <c r="M15" s="58">
        <v>5.8454536064459823</v>
      </c>
      <c r="N15" s="40"/>
      <c r="O15" s="58">
        <v>35.41955275393228</v>
      </c>
      <c r="P15" s="58">
        <v>20.55317793103448</v>
      </c>
      <c r="Q15" s="58">
        <v>20.473439172997136</v>
      </c>
      <c r="R15" s="58">
        <v>12.313743947675203</v>
      </c>
      <c r="S15" s="58">
        <v>8.434981165655083</v>
      </c>
      <c r="T15" s="58">
        <v>6.4642125731679076</v>
      </c>
      <c r="U15" s="58">
        <v>4.0364294808801544</v>
      </c>
      <c r="V15" s="58">
        <v>2.9139848771597134</v>
      </c>
      <c r="W15" s="58">
        <v>1.6631977545420835</v>
      </c>
      <c r="X15" s="58">
        <v>5.8454536064459823</v>
      </c>
      <c r="Y15" s="41"/>
      <c r="Z15" s="58">
        <v>35.41955275393228</v>
      </c>
      <c r="AA15" s="58">
        <v>20.55317793103448</v>
      </c>
      <c r="AB15" s="58">
        <v>20.473439172997136</v>
      </c>
      <c r="AC15" s="58">
        <v>12.313743947675203</v>
      </c>
      <c r="AD15" s="58">
        <v>8.434981165655083</v>
      </c>
      <c r="AE15" s="58">
        <v>6.4642125731679076</v>
      </c>
      <c r="AF15" s="58">
        <v>4.0364294808801544</v>
      </c>
      <c r="AG15" s="58">
        <v>2.9139848771597134</v>
      </c>
      <c r="AH15" s="58">
        <v>1.6631977545420835</v>
      </c>
      <c r="AI15" s="58">
        <v>5.8454536064459823</v>
      </c>
      <c r="AJ15" s="42"/>
      <c r="AK15" s="53" t="e">
        <f>#REF!+#REF!</f>
        <v>#REF!</v>
      </c>
    </row>
    <row r="16" spans="1:37" ht="16.5" thickTop="1" thickBot="1">
      <c r="A16" s="37" t="s">
        <v>28</v>
      </c>
      <c r="B16" s="56">
        <f t="shared" si="2"/>
        <v>42</v>
      </c>
      <c r="C16" s="60">
        <v>62.567640548114333</v>
      </c>
      <c r="D16" s="60">
        <v>33.336049650759797</v>
      </c>
      <c r="E16" s="60">
        <v>22.99142565517241</v>
      </c>
      <c r="F16" s="60">
        <v>19.920102979132345</v>
      </c>
      <c r="G16" s="60">
        <v>8.6258849917533951</v>
      </c>
      <c r="H16" s="60">
        <v>8.2091626317834674</v>
      </c>
      <c r="I16" s="60">
        <v>6.4642125731679076</v>
      </c>
      <c r="J16" s="60">
        <v>2.3260492350611037</v>
      </c>
      <c r="K16" s="60">
        <v>2.0213284578622495</v>
      </c>
      <c r="L16" s="60">
        <v>1.6631977545420835</v>
      </c>
      <c r="M16" s="60">
        <v>4.4980816147777078</v>
      </c>
      <c r="N16" s="40"/>
      <c r="O16" s="60">
        <v>33.336049650759797</v>
      </c>
      <c r="P16" s="60">
        <v>22.99142565517241</v>
      </c>
      <c r="Q16" s="60">
        <v>19.920102979132345</v>
      </c>
      <c r="R16" s="60">
        <v>8.6258849917533951</v>
      </c>
      <c r="S16" s="60">
        <v>8.2091626317834674</v>
      </c>
      <c r="T16" s="60">
        <v>6.4642125731679076</v>
      </c>
      <c r="U16" s="60">
        <v>2.3260492350611037</v>
      </c>
      <c r="V16" s="60">
        <v>2.0213284578622495</v>
      </c>
      <c r="W16" s="60">
        <v>1.6631977545420835</v>
      </c>
      <c r="X16" s="60">
        <v>4.4980816147777078</v>
      </c>
      <c r="Y16" s="41"/>
      <c r="Z16" s="60">
        <v>33.336049650759797</v>
      </c>
      <c r="AA16" s="60">
        <v>22.99142565517241</v>
      </c>
      <c r="AB16" s="60">
        <v>19.920102979132345</v>
      </c>
      <c r="AC16" s="60">
        <v>8.6258849917533951</v>
      </c>
      <c r="AD16" s="60">
        <v>8.2091626317834674</v>
      </c>
      <c r="AE16" s="60">
        <v>6.4642125731679076</v>
      </c>
      <c r="AF16" s="60">
        <v>2.3260492350611037</v>
      </c>
      <c r="AG16" s="60">
        <v>2.0213284578622495</v>
      </c>
      <c r="AH16" s="60">
        <v>1.6631977545420835</v>
      </c>
      <c r="AI16" s="60">
        <v>4.4980816147777078</v>
      </c>
      <c r="AJ16" s="42"/>
      <c r="AK16" s="53" t="e">
        <f>#REF!+#REF!</f>
        <v>#REF!</v>
      </c>
    </row>
    <row r="17" spans="1:37" ht="16.5" thickTop="1" thickBot="1">
      <c r="A17" s="37" t="s">
        <v>29</v>
      </c>
      <c r="B17" s="56">
        <f t="shared" si="2"/>
        <v>43</v>
      </c>
      <c r="C17" s="57">
        <v>59.066237465774506</v>
      </c>
      <c r="D17" s="57">
        <v>31.252546547587311</v>
      </c>
      <c r="E17" s="57">
        <v>17.254028590511094</v>
      </c>
      <c r="F17" s="57">
        <v>16.692619034482764</v>
      </c>
      <c r="G17" s="57">
        <v>8.9483849084164095</v>
      </c>
      <c r="H17" s="57">
        <v>8.2091626317834674</v>
      </c>
      <c r="I17" s="57">
        <v>6.4642125731679076</v>
      </c>
      <c r="J17" s="57">
        <v>2.5603743669258936</v>
      </c>
      <c r="K17" s="57">
        <v>2.3260492350611037</v>
      </c>
      <c r="L17" s="57">
        <v>1.6631977545420835</v>
      </c>
      <c r="M17" s="57">
        <v>4.2956411156117396</v>
      </c>
      <c r="N17" s="40"/>
      <c r="O17" s="57">
        <v>31.252546547587311</v>
      </c>
      <c r="P17" s="57">
        <v>17.254028590511094</v>
      </c>
      <c r="Q17" s="57">
        <v>16.692619034482764</v>
      </c>
      <c r="R17" s="57">
        <v>8.9483849084164095</v>
      </c>
      <c r="S17" s="57">
        <v>8.2091626317834674</v>
      </c>
      <c r="T17" s="57">
        <v>6.4642125731679076</v>
      </c>
      <c r="U17" s="57">
        <v>2.5603743669258936</v>
      </c>
      <c r="V17" s="57">
        <v>2.3260492350611037</v>
      </c>
      <c r="W17" s="57">
        <v>1.6631977545420835</v>
      </c>
      <c r="X17" s="57">
        <v>4.2956411156117396</v>
      </c>
      <c r="Y17" s="41"/>
      <c r="Z17" s="57">
        <v>31.252546547587311</v>
      </c>
      <c r="AA17" s="57">
        <v>17.254028590511094</v>
      </c>
      <c r="AB17" s="57">
        <v>16.692619034482764</v>
      </c>
      <c r="AC17" s="57">
        <v>8.9483849084164095</v>
      </c>
      <c r="AD17" s="57">
        <v>8.2091626317834674</v>
      </c>
      <c r="AE17" s="57">
        <v>6.4642125731679076</v>
      </c>
      <c r="AF17" s="57">
        <v>2.5603743669258936</v>
      </c>
      <c r="AG17" s="57">
        <v>2.3260492350611037</v>
      </c>
      <c r="AH17" s="57">
        <v>1.6631977545420835</v>
      </c>
      <c r="AI17" s="57">
        <v>4.2956411156117396</v>
      </c>
      <c r="AJ17" s="42"/>
      <c r="AK17" s="53" t="e">
        <f>#REF!+#REF!</f>
        <v>#REF!</v>
      </c>
    </row>
    <row r="18" spans="1:37" ht="16.5" thickTop="1" thickBot="1">
      <c r="A18" s="37" t="s">
        <v>30</v>
      </c>
      <c r="B18" s="56">
        <f t="shared" si="2"/>
        <v>44</v>
      </c>
      <c r="C18" s="57">
        <v>43.784191138172957</v>
      </c>
      <c r="D18" s="57">
        <v>31.378372634482758</v>
      </c>
      <c r="E18" s="57">
        <v>24.627487895350402</v>
      </c>
      <c r="F18" s="57">
        <v>23.216177435350577</v>
      </c>
      <c r="G18" s="57">
        <v>14.709229192773178</v>
      </c>
      <c r="H18" s="57">
        <v>8.2341487356704413</v>
      </c>
      <c r="I18" s="57">
        <v>4.8481594298759312</v>
      </c>
      <c r="J18" s="57">
        <v>2.2987046823574544</v>
      </c>
      <c r="K18" s="57">
        <v>1.7449469262958279</v>
      </c>
      <c r="L18" s="57">
        <v>1.6631977545420835</v>
      </c>
      <c r="M18" s="57">
        <v>2.9742397452404257</v>
      </c>
      <c r="N18" s="40"/>
      <c r="O18" s="57">
        <v>31.378372634482758</v>
      </c>
      <c r="P18" s="57">
        <v>24.627487895350402</v>
      </c>
      <c r="Q18" s="57">
        <v>23.216177435350577</v>
      </c>
      <c r="R18" s="57">
        <v>14.709229192773178</v>
      </c>
      <c r="S18" s="57">
        <v>8.2341487356704413</v>
      </c>
      <c r="T18" s="57">
        <v>4.8481594298759312</v>
      </c>
      <c r="U18" s="57">
        <v>2.2987046823574544</v>
      </c>
      <c r="V18" s="57">
        <v>1.7449469262958279</v>
      </c>
      <c r="W18" s="57">
        <v>1.6631977545420835</v>
      </c>
      <c r="X18" s="57">
        <v>2.9742397452404257</v>
      </c>
      <c r="Y18" s="41"/>
      <c r="Z18" s="57">
        <v>31.378372634482758</v>
      </c>
      <c r="AA18" s="57">
        <v>24.627487895350402</v>
      </c>
      <c r="AB18" s="57">
        <v>23.216177435350577</v>
      </c>
      <c r="AC18" s="57">
        <v>14.709229192773178</v>
      </c>
      <c r="AD18" s="57">
        <v>8.2341487356704413</v>
      </c>
      <c r="AE18" s="57">
        <v>4.8481594298759312</v>
      </c>
      <c r="AF18" s="57">
        <v>2.2987046823574544</v>
      </c>
      <c r="AG18" s="57">
        <v>1.7449469262958279</v>
      </c>
      <c r="AH18" s="57">
        <v>1.6631977545420835</v>
      </c>
      <c r="AI18" s="57">
        <v>2.9742397452404257</v>
      </c>
      <c r="AJ18" s="42"/>
      <c r="AK18" s="53" t="e">
        <f>#REF!+#REF!</f>
        <v>#REF!</v>
      </c>
    </row>
    <row r="19" spans="1:37" ht="16.5" thickTop="1" thickBot="1">
      <c r="A19" s="37" t="s">
        <v>31</v>
      </c>
      <c r="B19" s="56">
        <f t="shared" si="2"/>
        <v>45</v>
      </c>
      <c r="C19" s="57">
        <v>43.820606650578426</v>
      </c>
      <c r="D19" s="57">
        <v>27.189588082758615</v>
      </c>
      <c r="E19" s="57">
        <v>23.216177435350577</v>
      </c>
      <c r="F19" s="57">
        <v>14.789167363295224</v>
      </c>
      <c r="G19" s="57">
        <v>10.360428813732558</v>
      </c>
      <c r="H19" s="57">
        <v>8.5929394341736405</v>
      </c>
      <c r="I19" s="57">
        <v>8.2091626317834674</v>
      </c>
      <c r="J19" s="57">
        <v>4.8481594298759312</v>
      </c>
      <c r="K19" s="57">
        <v>2.3919718831072365</v>
      </c>
      <c r="L19" s="57">
        <v>2.0385047473451325</v>
      </c>
      <c r="M19" s="57">
        <v>4.8241375477931578</v>
      </c>
      <c r="N19" s="40"/>
      <c r="O19" s="57">
        <v>27.189588082758615</v>
      </c>
      <c r="P19" s="57">
        <v>23.216177435350577</v>
      </c>
      <c r="Q19" s="57">
        <v>14.789167363295224</v>
      </c>
      <c r="R19" s="57">
        <v>10.360428813732558</v>
      </c>
      <c r="S19" s="57">
        <v>8.5929394341736405</v>
      </c>
      <c r="T19" s="57">
        <v>8.2091626317834674</v>
      </c>
      <c r="U19" s="57">
        <v>4.8481594298759312</v>
      </c>
      <c r="V19" s="57">
        <v>2.3919718831072365</v>
      </c>
      <c r="W19" s="57">
        <v>2.0385047473451325</v>
      </c>
      <c r="X19" s="57">
        <v>4.8241375477931578</v>
      </c>
      <c r="Y19" s="41"/>
      <c r="Z19" s="57">
        <v>27.189588082758615</v>
      </c>
      <c r="AA19" s="57">
        <v>23.216177435350577</v>
      </c>
      <c r="AB19" s="57">
        <v>14.789167363295224</v>
      </c>
      <c r="AC19" s="57">
        <v>10.360428813732558</v>
      </c>
      <c r="AD19" s="57">
        <v>8.5929394341736405</v>
      </c>
      <c r="AE19" s="57">
        <v>8.2091626317834674</v>
      </c>
      <c r="AF19" s="57">
        <v>4.8481594298759312</v>
      </c>
      <c r="AG19" s="57">
        <v>2.3919718831072365</v>
      </c>
      <c r="AH19" s="57">
        <v>2.0385047473451325</v>
      </c>
      <c r="AI19" s="57">
        <v>4.8241375477931578</v>
      </c>
      <c r="AJ19" s="42"/>
      <c r="AK19" s="53" t="e">
        <f>#REF!+#REF!</f>
        <v>#REF!</v>
      </c>
    </row>
    <row r="20" spans="1:37" ht="16.5" thickTop="1" thickBot="1">
      <c r="A20" s="37" t="s">
        <v>32</v>
      </c>
      <c r="B20" s="56">
        <f t="shared" si="2"/>
        <v>46</v>
      </c>
      <c r="C20" s="57">
        <v>42.982621784385351</v>
      </c>
      <c r="D20" s="57">
        <v>30.637520441379305</v>
      </c>
      <c r="E20" s="57">
        <v>23.216177435350577</v>
      </c>
      <c r="F20" s="57">
        <v>13.39325627253244</v>
      </c>
      <c r="G20" s="57">
        <v>8.2260591159538095</v>
      </c>
      <c r="H20" s="57">
        <v>8.2091626317834674</v>
      </c>
      <c r="I20" s="57">
        <v>4.8481594298759312</v>
      </c>
      <c r="J20" s="57">
        <v>2.4153857260749785</v>
      </c>
      <c r="K20" s="57">
        <v>2.0324914140117993</v>
      </c>
      <c r="L20" s="57">
        <v>1.6631977545420835</v>
      </c>
      <c r="M20" s="57">
        <v>3.7318580025902484</v>
      </c>
      <c r="N20" s="40"/>
      <c r="O20" s="57">
        <v>30.637520441379305</v>
      </c>
      <c r="P20" s="57">
        <v>23.216177435350577</v>
      </c>
      <c r="Q20" s="57">
        <v>13.39325627253244</v>
      </c>
      <c r="R20" s="57">
        <v>8.2260591159538095</v>
      </c>
      <c r="S20" s="57">
        <v>8.2091626317834674</v>
      </c>
      <c r="T20" s="57">
        <v>4.8481594298759312</v>
      </c>
      <c r="U20" s="57">
        <v>2.4153857260749785</v>
      </c>
      <c r="V20" s="57">
        <v>2.0324914140117993</v>
      </c>
      <c r="W20" s="57">
        <v>1.6631977545420835</v>
      </c>
      <c r="X20" s="57">
        <v>3.7318580025902484</v>
      </c>
      <c r="Y20" s="41"/>
      <c r="Z20" s="57">
        <v>30.637520441379305</v>
      </c>
      <c r="AA20" s="57">
        <v>23.216177435350577</v>
      </c>
      <c r="AB20" s="57">
        <v>13.39325627253244</v>
      </c>
      <c r="AC20" s="57">
        <v>8.2260591159538095</v>
      </c>
      <c r="AD20" s="57">
        <v>8.2091626317834674</v>
      </c>
      <c r="AE20" s="57">
        <v>4.8481594298759312</v>
      </c>
      <c r="AF20" s="57">
        <v>2.4153857260749785</v>
      </c>
      <c r="AG20" s="57">
        <v>2.0324914140117993</v>
      </c>
      <c r="AH20" s="57">
        <v>1.6631977545420835</v>
      </c>
      <c r="AI20" s="57">
        <v>3.7318580025902484</v>
      </c>
      <c r="AJ20" s="42"/>
      <c r="AK20" s="53" t="e">
        <f>#REF!+#REF!</f>
        <v>#REF!</v>
      </c>
    </row>
    <row r="21" spans="1:37" ht="15.75" thickTop="1"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</row>
    <row r="22" spans="1:37"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</row>
    <row r="23" spans="1:37"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</row>
  </sheetData>
  <sheetProtection selectLockedCells="1" selectUnlockedCells="1"/>
  <customSheetViews>
    <customSheetView guid="{1ABB43B4-D435-4080-8A21-F7DE3F2E95C7}" showGridLines="0" hiddenColumns="1">
      <pane xSplit="1" topLeftCell="K1" activePane="topRight" state="frozen"/>
      <selection pane="topRight" activeCell="R15" sqref="R15"/>
      <pageMargins left="0.7" right="0.7" top="0.75" bottom="0.75" header="0.3" footer="0.3"/>
      <pageSetup paperSize="9" orientation="portrait" r:id="rId1"/>
    </customSheetView>
    <customSheetView guid="{FFA1D977-C4C4-4F36-9FB7-284E4C8EB6C1}" showGridLines="0">
      <pane xSplit="1" topLeftCell="B1" activePane="topRight" state="frozen"/>
      <selection pane="topRight" activeCell="AK10" sqref="AK10"/>
      <pageMargins left="0.7" right="0.7" top="0.75" bottom="0.75" header="0.3" footer="0.3"/>
      <pageSetup paperSize="9" orientation="portrait" r:id="rId2"/>
    </customSheetView>
    <customSheetView guid="{7EB65918-9D86-441D-B2B6-435DB4E90A9F}" showGridLines="0">
      <pane xSplit="1" topLeftCell="B1" activePane="topRight" state="frozen"/>
      <selection pane="topRight" activeCell="AK10" sqref="AK10"/>
      <pageMargins left="0.7" right="0.7" top="0.75" bottom="0.75" header="0.3" footer="0.3"/>
      <pageSetup paperSize="9" orientation="portrait" r:id="rId3"/>
    </customSheetView>
  </customSheetViews>
  <phoneticPr fontId="27" type="noConversion"/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"/>
  <sheetViews>
    <sheetView workbookViewId="0">
      <selection activeCell="B2" sqref="B2"/>
    </sheetView>
  </sheetViews>
  <sheetFormatPr baseColWidth="10" defaultRowHeight="15"/>
  <cols>
    <col min="2" max="2" width="12" customWidth="1"/>
    <col min="3" max="10" width="5.5703125" bestFit="1" customWidth="1"/>
  </cols>
  <sheetData>
    <row r="1" spans="1:13" s="55" customFormat="1" ht="57.75" customHeight="1">
      <c r="B1" s="55" t="str">
        <f ca="1">bilan!E1</f>
        <v>WP1- EMC/ MFT meeting/ any Client reporting meeting</v>
      </c>
      <c r="C1" s="55" t="str">
        <f ca="1">bilan!F1</f>
        <v>WP1- External Milestone with Supplier</v>
      </c>
      <c r="D1" s="55" t="str">
        <f ca="1">bilan!G1</f>
        <v>WP1- Supplier support</v>
      </c>
      <c r="E1" s="55" t="str">
        <f ca="1">bilan!H1</f>
        <v>WP1- Team Coordinator  / SDR / Buyer meetings</v>
      </c>
      <c r="F1" s="55" t="str">
        <f ca="1">bilan!I1</f>
        <v>WP1- Mission on-site (At supplier)</v>
      </c>
      <c r="G1" s="55" t="str">
        <f ca="1">bilan!J1</f>
        <v>WP1- Surveillance / continuous improvment: Process &amp; tools</v>
      </c>
      <c r="H1" s="55" t="str">
        <f ca="1">bilan!K1</f>
        <v>WP1- Training</v>
      </c>
      <c r="I1" s="55" t="str">
        <f ca="1">bilan!L1</f>
        <v>WP1-  Altran reporting</v>
      </c>
      <c r="J1" s="55" t="str">
        <f ca="1">bilan!M1</f>
        <v>WP1/WP2- Management</v>
      </c>
    </row>
    <row r="2" spans="1:13">
      <c r="A2" s="54" t="s">
        <v>5</v>
      </c>
      <c r="B2">
        <f ca="1">IF(ISERROR(SUM(OFFSET(test1,,COLUMN()-2))),1,SUM(OFFSET(test1,,COLUMN()-2)))</f>
        <v>61.221899586206888</v>
      </c>
      <c r="C2">
        <f ca="1">IF(ISERROR(SUM(OFFSET(test1,,COLUMN()-2))),1,SUM(OFFSET(test1,,COLUMN()-2)))</f>
        <v>56.742111516316378</v>
      </c>
      <c r="D2">
        <f ca="1">IF(ISERROR(SUM(OFFSET(test1,,COLUMN()-2))),1,SUM(OFFSET(test1,,COLUMN()-2)))</f>
        <v>33.253372887103801</v>
      </c>
      <c r="E2">
        <f ca="1">IF(ISERROR(SUM(OFFSET(test1,,COLUMN()-2))),1,SUM(OFFSET(test1,,COLUMN()-2)))</f>
        <v>24.480706580438</v>
      </c>
      <c r="F2">
        <f ca="1">IF(ISERROR(SUM(OFFSET(test1,,COLUMN()-2))),1,SUM(OFFSET(test1,,COLUMN()-2)))</f>
        <v>19.392637719503725</v>
      </c>
      <c r="G2">
        <f ca="1">IF(ISERROR(SUM(OFFSET(test1,,COLUMN()-2))),1,SUM(OFFSET(test1,,COLUMN()-2)))</f>
        <v>10.398908196821413</v>
      </c>
      <c r="H2">
        <f ca="1">IF(ISERROR(SUM(OFFSET(test1,,COLUMN()-2))),1,SUM(OFFSET(test1,,COLUMN()-2)))</f>
        <v>6.9738180823670959</v>
      </c>
      <c r="I2">
        <f ca="1">IF(ISERROR(SUM(OFFSET(test1,,COLUMN()-2))),1,SUM(OFFSET(test1,,COLUMN()-2)))</f>
        <v>4.9895932636262508</v>
      </c>
      <c r="J2">
        <f ca="1">IF(ISERROR(SUM(OFFSET(test1,,COLUMN()-2))),1,SUM(OFFSET(test1,,COLUMN()-2)))</f>
        <v>15.426391185873886</v>
      </c>
    </row>
    <row r="3" spans="1:13">
      <c r="A3" s="54" t="s">
        <v>40</v>
      </c>
      <c r="B3">
        <f ca="1">IF(ISERROR(SUM(OFFSET(test1,,COLUMN()+9))),1,SUM(OFFSET(test1,,COLUMN()+9)))</f>
        <v>61.221899586206888</v>
      </c>
      <c r="C3">
        <f ca="1">IF(ISERROR(SUM(OFFSET(test1,,COLUMN()+9))),1,SUM(OFFSET(test1,,COLUMN()+9)))</f>
        <v>56.742111516316378</v>
      </c>
      <c r="D3">
        <f ca="1">IF(ISERROR(SUM(OFFSET(test1,,COLUMN()+9))),1,SUM(OFFSET(test1,,COLUMN()+9)))</f>
        <v>33.253372887103801</v>
      </c>
      <c r="E3">
        <f ca="1">IF(ISERROR(SUM(OFFSET(test1,,COLUMN()+9))),1,SUM(OFFSET(test1,,COLUMN()+9)))</f>
        <v>24.480706580438</v>
      </c>
      <c r="F3">
        <f ca="1">IF(ISERROR(SUM(OFFSET(test1,,COLUMN()+9))),1,SUM(OFFSET(test1,,COLUMN()+9)))</f>
        <v>19.392637719503725</v>
      </c>
      <c r="G3">
        <f ca="1">IF(ISERROR(SUM(OFFSET(test1,,COLUMN()+9))),1,SUM(OFFSET(test1,,COLUMN()+9)))</f>
        <v>10.398908196821413</v>
      </c>
      <c r="H3">
        <f ca="1">IF(ISERROR(SUM(OFFSET(test1,,COLUMN()+9))),1,SUM(OFFSET(test1,,COLUMN()+9)))</f>
        <v>6.9738180823670959</v>
      </c>
      <c r="I3">
        <f ca="1">IF(ISERROR(SUM(OFFSET(test1,,COLUMN()+9))),1,SUM(OFFSET(test1,,COLUMN()+9)))</f>
        <v>4.9895932636262508</v>
      </c>
      <c r="J3">
        <f ca="1">IF(ISERROR(SUM(OFFSET(test1,,COLUMN()+9))),1,SUM(OFFSET(test1,,COLUMN()+9)))</f>
        <v>15.426391185873886</v>
      </c>
      <c r="M3" s="54"/>
    </row>
    <row r="4" spans="1:13">
      <c r="A4" t="s">
        <v>39</v>
      </c>
      <c r="B4">
        <f ca="1">IF(ISERROR(SUM(OFFSET(test1,,COLUMN()+20))),1,SUM(OFFSET(test1,,COLUMN()+20)))</f>
        <v>61.221899586206888</v>
      </c>
      <c r="C4">
        <f ca="1">IF(ISERROR(SUM(OFFSET(test1,,COLUMN()+20))),1,SUM(OFFSET(test1,,COLUMN()+20)))</f>
        <v>56.742111516316378</v>
      </c>
      <c r="D4">
        <f ca="1">IF(ISERROR(SUM(OFFSET(test1,,COLUMN()+20))),1,SUM(OFFSET(test1,,COLUMN()+20)))</f>
        <v>33.253372887103801</v>
      </c>
      <c r="E4">
        <f ca="1">IF(ISERROR(SUM(OFFSET(test1,,COLUMN()+20))),1,SUM(OFFSET(test1,,COLUMN()+20)))</f>
        <v>24.480706580438</v>
      </c>
      <c r="F4">
        <f ca="1">IF(ISERROR(SUM(OFFSET(test1,,COLUMN()+20))),1,SUM(OFFSET(test1,,COLUMN()+20)))</f>
        <v>19.392637719503725</v>
      </c>
      <c r="G4">
        <f ca="1">IF(ISERROR(SUM(OFFSET(test1,,COLUMN()+20))),1,SUM(OFFSET(test1,,COLUMN()+20)))</f>
        <v>10.398908196821413</v>
      </c>
      <c r="H4">
        <f ca="1">IF(ISERROR(SUM(OFFSET(test1,,COLUMN()+20))),1,SUM(OFFSET(test1,,COLUMN()+20)))</f>
        <v>6.9738180823670959</v>
      </c>
      <c r="I4">
        <f ca="1">IF(ISERROR(SUM(OFFSET(test1,,COLUMN()+20))),1,SUM(OFFSET(test1,,COLUMN()+20)))</f>
        <v>4.9895932636262508</v>
      </c>
      <c r="J4">
        <f ca="1">IF(ISERROR(SUM(OFFSET(test1,,COLUMN()+20))),1,SUM(OFFSET(test1,,COLUMN()+20)))</f>
        <v>15.426391185873886</v>
      </c>
      <c r="M4" s="54"/>
    </row>
  </sheetData>
  <customSheetViews>
    <customSheetView guid="{1ABB43B4-D435-4080-8A21-F7DE3F2E95C7}">
      <selection activeCell="G14" sqref="G14"/>
      <pageMargins left="0.7" right="0.7" top="0.75" bottom="0.75" header="0.3" footer="0.3"/>
    </customSheetView>
  </customSheetViews>
  <phoneticPr fontId="2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Y5"/>
  <sheetViews>
    <sheetView showGridLines="0" tabSelected="1" zoomScale="50" zoomScaleNormal="40" workbookViewId="0">
      <selection activeCell="AB6" sqref="AB6:AB12"/>
    </sheetView>
  </sheetViews>
  <sheetFormatPr baseColWidth="10" defaultColWidth="9.140625" defaultRowHeight="15"/>
  <cols>
    <col min="19" max="19" width="9.140625" customWidth="1"/>
  </cols>
  <sheetData>
    <row r="1" spans="2:25" ht="33.75" customHeight="1">
      <c r="B1" s="61">
        <v>30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2:25" ht="15" customHeight="1"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</row>
    <row r="3" spans="2:25" ht="15" customHeight="1">
      <c r="B3" s="62">
        <v>32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</row>
    <row r="4" spans="2:25" ht="15" customHeight="1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</row>
    <row r="5" spans="2:25" ht="15" customHeight="1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</row>
  </sheetData>
  <customSheetViews>
    <customSheetView guid="{1ABB43B4-D435-4080-8A21-F7DE3F2E95C7}" scale="40" showGridLines="0">
      <selection activeCell="AE22" sqref="AE22"/>
      <pageMargins left="0.7" right="0.7" top="0.75" bottom="0.75" header="0.3" footer="0.3"/>
      <pageSetup paperSize="9" orientation="portrait" r:id="rId1"/>
    </customSheetView>
    <customSheetView guid="{FFA1D977-C4C4-4F36-9FB7-284E4C8EB6C1}" scale="40" showGridLines="0">
      <selection activeCell="AP45" sqref="AP45"/>
      <pageMargins left="0.7" right="0.7" top="0.75" bottom="0.75" header="0.3" footer="0.3"/>
      <pageSetup paperSize="9" orientation="portrait" r:id="rId2"/>
    </customSheetView>
    <customSheetView guid="{7EB65918-9D86-441D-B2B6-435DB4E90A9F}" scale="40" showGridLines="0">
      <selection activeCell="B3" sqref="B3:L5"/>
      <pageMargins left="0.7" right="0.7" top="0.75" bottom="0.75" header="0.3" footer="0.3"/>
      <pageSetup paperSize="9" orientation="portrait" r:id="rId3"/>
    </customSheetView>
  </customSheetViews>
  <mergeCells count="2">
    <mergeCell ref="B1:Y2"/>
    <mergeCell ref="B3:Y5"/>
  </mergeCells>
  <phoneticPr fontId="27" type="noConversion"/>
  <pageMargins left="0.7" right="0.7" top="0.75" bottom="0.75" header="0.3" footer="0.3"/>
  <pageSetup paperSize="9" orientation="portrait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Datas</vt:lpstr>
      <vt:lpstr>bilan</vt:lpstr>
      <vt:lpstr>calc-graph</vt:lpstr>
      <vt:lpstr>graph</vt:lpstr>
    </vt:vector>
  </TitlesOfParts>
  <Company>EUROCOPTER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Deguine, Sandrine (Ste Altran)</dc:creator>
  <cp:lastModifiedBy>cb</cp:lastModifiedBy>
  <dcterms:created xsi:type="dcterms:W3CDTF">2012-04-19T13:34:41Z</dcterms:created>
  <dcterms:modified xsi:type="dcterms:W3CDTF">2013-09-14T06:18:31Z</dcterms:modified>
</cp:coreProperties>
</file>