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drawings/drawing4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0470" yWindow="120" windowWidth="11130" windowHeight="10005" tabRatio="848" activeTab="3"/>
  </bookViews>
  <sheets>
    <sheet name="Micros" sheetId="41" r:id="rId1"/>
    <sheet name="Carte Restaurant" sheetId="1" r:id="rId2"/>
    <sheet name="Index" sheetId="40" r:id="rId3"/>
    <sheet name="Entrees" sheetId="11" r:id="rId4"/>
    <sheet name="Feuil2" sheetId="43" r:id="rId5"/>
    <sheet name="Plats" sheetId="42" r:id="rId6"/>
  </sheets>
  <definedNames>
    <definedName name="_xlnm.Print_Area" localSheetId="3">Entrees!$A$1:$I$22</definedName>
    <definedName name="_xlnm.Print_Area" localSheetId="5">Plats!$A$1:$I$22</definedName>
  </definedNames>
  <calcPr calcId="125725"/>
</workbook>
</file>

<file path=xl/calcChain.xml><?xml version="1.0" encoding="utf-8"?>
<calcChain xmlns="http://schemas.openxmlformats.org/spreadsheetml/2006/main">
  <c r="E26" i="11"/>
  <c r="E27"/>
  <c r="E28"/>
  <c r="E29"/>
  <c r="E30"/>
  <c r="E31"/>
  <c r="E32"/>
  <c r="E33"/>
  <c r="E34"/>
  <c r="E35"/>
  <c r="E36"/>
  <c r="E37"/>
  <c r="E38"/>
  <c r="E39"/>
  <c r="E40"/>
  <c r="E41"/>
  <c r="E42"/>
  <c r="E25"/>
  <c r="A20" i="42" l="1"/>
  <c r="E20" s="1"/>
  <c r="A19"/>
  <c r="A18"/>
  <c r="E18" s="1"/>
  <c r="B17"/>
  <c r="A17"/>
  <c r="F17" s="1"/>
  <c r="A16"/>
  <c r="B15"/>
  <c r="A15"/>
  <c r="E15" s="1"/>
  <c r="A14"/>
  <c r="B13"/>
  <c r="A13"/>
  <c r="E13" s="1"/>
  <c r="A12"/>
  <c r="B11"/>
  <c r="A11"/>
  <c r="E11" s="1"/>
  <c r="A10"/>
  <c r="B9"/>
  <c r="A9"/>
  <c r="E9" s="1"/>
  <c r="A8"/>
  <c r="B7"/>
  <c r="A7"/>
  <c r="E7" s="1"/>
  <c r="A6"/>
  <c r="F6" s="1"/>
  <c r="A5"/>
  <c r="F5" s="1"/>
  <c r="A4"/>
  <c r="E4" s="1"/>
  <c r="A3"/>
  <c r="E3" s="1"/>
  <c r="B6" l="1"/>
  <c r="F7"/>
  <c r="F9"/>
  <c r="F11"/>
  <c r="F13"/>
  <c r="F15"/>
  <c r="E17"/>
  <c r="G17" s="1"/>
  <c r="B18"/>
  <c r="B20"/>
  <c r="E6"/>
  <c r="G6" s="1"/>
  <c r="F18"/>
  <c r="F20"/>
  <c r="G20" s="1"/>
  <c r="E5"/>
  <c r="G5" s="1"/>
  <c r="B3"/>
  <c r="F3"/>
  <c r="G3" s="1"/>
  <c r="B4"/>
  <c r="F4"/>
  <c r="G4" s="1"/>
  <c r="B5"/>
  <c r="G7"/>
  <c r="G9"/>
  <c r="G11"/>
  <c r="G13"/>
  <c r="G15"/>
  <c r="F8"/>
  <c r="B8"/>
  <c r="E8"/>
  <c r="G8" s="1"/>
  <c r="F10"/>
  <c r="B10"/>
  <c r="E10"/>
  <c r="G10" s="1"/>
  <c r="F12"/>
  <c r="B12"/>
  <c r="E12"/>
  <c r="G12" s="1"/>
  <c r="F14"/>
  <c r="B14"/>
  <c r="E14"/>
  <c r="G14" s="1"/>
  <c r="F16"/>
  <c r="B16"/>
  <c r="E16"/>
  <c r="G16" s="1"/>
  <c r="F19"/>
  <c r="B19"/>
  <c r="E19"/>
  <c r="G19" s="1"/>
  <c r="G18"/>
  <c r="L4" l="1"/>
  <c r="E21"/>
  <c r="B131" l="1"/>
  <c r="B130"/>
  <c r="B129"/>
  <c r="B128"/>
  <c r="B127"/>
  <c r="B126"/>
  <c r="B125"/>
  <c r="B124"/>
  <c r="B123"/>
  <c r="B122"/>
  <c r="B121"/>
  <c r="B120"/>
  <c r="B119"/>
  <c r="B118"/>
  <c r="B117"/>
  <c r="B116"/>
  <c r="B115"/>
  <c r="B114"/>
  <c r="B113"/>
  <c r="B112"/>
  <c r="B111"/>
  <c r="B110"/>
  <c r="B109"/>
  <c r="B108"/>
  <c r="B107"/>
  <c r="B106"/>
  <c r="B105"/>
  <c r="B104"/>
  <c r="B103"/>
  <c r="B102"/>
  <c r="B101"/>
  <c r="B100"/>
  <c r="B99"/>
  <c r="B98"/>
  <c r="B97"/>
  <c r="B96"/>
  <c r="B95"/>
  <c r="B94"/>
  <c r="B93"/>
  <c r="B92"/>
  <c r="B91"/>
  <c r="B90"/>
  <c r="B89"/>
  <c r="B88"/>
  <c r="B87"/>
  <c r="B86"/>
  <c r="B85"/>
  <c r="B84"/>
  <c r="I142" i="1"/>
  <c r="I141"/>
  <c r="I140"/>
  <c r="I139"/>
  <c r="I138"/>
  <c r="I137"/>
  <c r="I136"/>
  <c r="I135"/>
  <c r="I134"/>
  <c r="I133"/>
  <c r="I132"/>
  <c r="I131"/>
  <c r="I130"/>
  <c r="I129"/>
  <c r="I128"/>
  <c r="I127"/>
  <c r="I126"/>
  <c r="I125"/>
  <c r="I124"/>
  <c r="I123"/>
  <c r="I122"/>
  <c r="I121"/>
  <c r="I120"/>
  <c r="I119"/>
  <c r="I118"/>
  <c r="I117"/>
  <c r="I116"/>
  <c r="I115"/>
  <c r="I114"/>
  <c r="I113"/>
  <c r="I112"/>
  <c r="I111"/>
  <c r="I110"/>
  <c r="I109"/>
  <c r="I108"/>
  <c r="I107"/>
  <c r="I106"/>
  <c r="I105"/>
  <c r="I104"/>
  <c r="I103"/>
  <c r="I102"/>
  <c r="I101"/>
  <c r="I100"/>
  <c r="I99"/>
  <c r="I98"/>
  <c r="I97"/>
  <c r="I96"/>
  <c r="I95"/>
  <c r="I94"/>
  <c r="I93"/>
  <c r="I92"/>
  <c r="I91"/>
  <c r="I90"/>
  <c r="I89"/>
  <c r="I88"/>
  <c r="I87"/>
  <c r="I86"/>
  <c r="I85"/>
  <c r="I84"/>
  <c r="I83"/>
  <c r="I82"/>
  <c r="I81"/>
  <c r="I80"/>
  <c r="I79"/>
  <c r="I78"/>
  <c r="I77"/>
  <c r="I76"/>
  <c r="I75"/>
  <c r="I74"/>
  <c r="I73"/>
  <c r="I72"/>
  <c r="I71"/>
  <c r="I70"/>
  <c r="I69"/>
  <c r="I68"/>
  <c r="I67"/>
  <c r="I66"/>
  <c r="I65"/>
  <c r="I64"/>
  <c r="I63"/>
  <c r="I62"/>
  <c r="I61"/>
  <c r="I60"/>
  <c r="I59"/>
  <c r="I58"/>
  <c r="I57"/>
  <c r="I56"/>
  <c r="I55"/>
  <c r="I54"/>
  <c r="I53"/>
  <c r="I52"/>
  <c r="I51"/>
  <c r="I50"/>
  <c r="I49"/>
  <c r="I48"/>
  <c r="I47"/>
  <c r="I46"/>
  <c r="I45"/>
  <c r="I44"/>
  <c r="I43"/>
  <c r="I42"/>
  <c r="I41"/>
  <c r="I40"/>
  <c r="I3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C20" i="42" s="1"/>
  <c r="H20" s="1"/>
  <c r="I18" i="1"/>
  <c r="C19" i="42" s="1"/>
  <c r="H19" s="1"/>
  <c r="I17" i="1"/>
  <c r="C18" i="42" s="1"/>
  <c r="H18" s="1"/>
  <c r="I16" i="1"/>
  <c r="C17" i="42" s="1"/>
  <c r="H17" s="1"/>
  <c r="I15" i="1"/>
  <c r="C16" i="42" s="1"/>
  <c r="H16" s="1"/>
  <c r="I14" i="1"/>
  <c r="C15" i="42" s="1"/>
  <c r="H15" s="1"/>
  <c r="I13" i="1"/>
  <c r="C14" i="42" s="1"/>
  <c r="H14" s="1"/>
  <c r="I12" i="1"/>
  <c r="C13" i="42" s="1"/>
  <c r="H13" s="1"/>
  <c r="I11" i="1"/>
  <c r="C12" i="42" s="1"/>
  <c r="H12" s="1"/>
  <c r="I10" i="1"/>
  <c r="C11" i="42" s="1"/>
  <c r="H11" s="1"/>
  <c r="I9" i="1"/>
  <c r="C10" i="42" s="1"/>
  <c r="H10" s="1"/>
  <c r="I8" i="1"/>
  <c r="C9" i="42" s="1"/>
  <c r="H9" s="1"/>
  <c r="I7" i="1"/>
  <c r="C8" i="42" s="1"/>
  <c r="H8" s="1"/>
  <c r="I6" i="1"/>
  <c r="C7" i="42" s="1"/>
  <c r="H7" s="1"/>
  <c r="I5" i="1"/>
  <c r="C6" i="42" s="1"/>
  <c r="H6" s="1"/>
  <c r="I4" i="1"/>
  <c r="C5" i="42" s="1"/>
  <c r="H5" s="1"/>
  <c r="I3" i="1"/>
  <c r="C4" i="42" s="1"/>
  <c r="H4" s="1"/>
  <c r="I2" i="1"/>
  <c r="C3" i="42" s="1"/>
  <c r="A20" i="11"/>
  <c r="A19"/>
  <c r="A18"/>
  <c r="A17"/>
  <c r="B17" s="1"/>
  <c r="A16"/>
  <c r="A15"/>
  <c r="A14"/>
  <c r="A13"/>
  <c r="A12"/>
  <c r="A11"/>
  <c r="A10"/>
  <c r="A9"/>
  <c r="A8"/>
  <c r="A7"/>
  <c r="B7" s="1"/>
  <c r="A6"/>
  <c r="A5"/>
  <c r="A4"/>
  <c r="A3"/>
  <c r="H142" i="1"/>
  <c r="G142"/>
  <c r="G141"/>
  <c r="E141"/>
  <c r="H141" s="1"/>
  <c r="G140"/>
  <c r="E140"/>
  <c r="H140" s="1"/>
  <c r="H139"/>
  <c r="G139"/>
  <c r="H138"/>
  <c r="G138"/>
  <c r="H137"/>
  <c r="G137"/>
  <c r="H136"/>
  <c r="G136"/>
  <c r="H135"/>
  <c r="G135"/>
  <c r="H134"/>
  <c r="G134"/>
  <c r="H133"/>
  <c r="G133"/>
  <c r="H132"/>
  <c r="G132"/>
  <c r="H131"/>
  <c r="G131"/>
  <c r="H130"/>
  <c r="G130"/>
  <c r="G129"/>
  <c r="H129"/>
  <c r="G128"/>
  <c r="H128"/>
  <c r="G127"/>
  <c r="H127"/>
  <c r="A127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H126"/>
  <c r="G126"/>
  <c r="F126"/>
  <c r="E126"/>
  <c r="D126"/>
  <c r="C126"/>
  <c r="B126"/>
  <c r="H124"/>
  <c r="G124"/>
  <c r="H123"/>
  <c r="G123"/>
  <c r="H122"/>
  <c r="G122"/>
  <c r="H121"/>
  <c r="G121"/>
  <c r="H120"/>
  <c r="G120"/>
  <c r="H119"/>
  <c r="G119"/>
  <c r="H118"/>
  <c r="G118"/>
  <c r="H117"/>
  <c r="G117"/>
  <c r="A117"/>
  <c r="A118" s="1"/>
  <c r="A119" s="1"/>
  <c r="A120" s="1"/>
  <c r="A121" s="1"/>
  <c r="A122" s="1"/>
  <c r="A123" s="1"/>
  <c r="A124" s="1"/>
  <c r="H116"/>
  <c r="G116"/>
  <c r="F116"/>
  <c r="E116"/>
  <c r="D116"/>
  <c r="C116"/>
  <c r="B116"/>
  <c r="H114"/>
  <c r="G114"/>
  <c r="H113"/>
  <c r="G113"/>
  <c r="H112"/>
  <c r="G112"/>
  <c r="H111"/>
  <c r="G111"/>
  <c r="H110"/>
  <c r="G110"/>
  <c r="H109"/>
  <c r="G109"/>
  <c r="H108"/>
  <c r="G108"/>
  <c r="H107"/>
  <c r="G107"/>
  <c r="H106"/>
  <c r="G106"/>
  <c r="H105"/>
  <c r="G105"/>
  <c r="A105"/>
  <c r="A106" s="1"/>
  <c r="A107" s="1"/>
  <c r="A108" s="1"/>
  <c r="A109" s="1"/>
  <c r="A110" s="1"/>
  <c r="A111" s="1"/>
  <c r="A112" s="1"/>
  <c r="A113" s="1"/>
  <c r="A114" s="1"/>
  <c r="H104"/>
  <c r="G104"/>
  <c r="F104"/>
  <c r="E104"/>
  <c r="D104"/>
  <c r="C104"/>
  <c r="B104"/>
  <c r="H102"/>
  <c r="G102"/>
  <c r="H101"/>
  <c r="G101"/>
  <c r="H100"/>
  <c r="G100"/>
  <c r="H99"/>
  <c r="G99"/>
  <c r="H98"/>
  <c r="G98"/>
  <c r="H97"/>
  <c r="G97"/>
  <c r="A97"/>
  <c r="A98" s="1"/>
  <c r="A99" s="1"/>
  <c r="A100" s="1"/>
  <c r="A101" s="1"/>
  <c r="A102" s="1"/>
  <c r="H96"/>
  <c r="G96"/>
  <c r="F96"/>
  <c r="E96"/>
  <c r="D96"/>
  <c r="C96"/>
  <c r="B96"/>
  <c r="H94"/>
  <c r="G94"/>
  <c r="H93"/>
  <c r="G93"/>
  <c r="H92"/>
  <c r="G92"/>
  <c r="H91"/>
  <c r="G91"/>
  <c r="H90"/>
  <c r="G90"/>
  <c r="H89"/>
  <c r="G89"/>
  <c r="H88"/>
  <c r="G88"/>
  <c r="A88"/>
  <c r="A89" s="1"/>
  <c r="A90" s="1"/>
  <c r="A91" s="1"/>
  <c r="A92" s="1"/>
  <c r="A93" s="1"/>
  <c r="A94" s="1"/>
  <c r="H87"/>
  <c r="G87"/>
  <c r="F87"/>
  <c r="E87"/>
  <c r="D87"/>
  <c r="C87"/>
  <c r="B87"/>
  <c r="H85"/>
  <c r="G85"/>
  <c r="H84"/>
  <c r="G84"/>
  <c r="H83"/>
  <c r="G83"/>
  <c r="H82"/>
  <c r="G82"/>
  <c r="H81"/>
  <c r="G81"/>
  <c r="H80"/>
  <c r="G80"/>
  <c r="H79"/>
  <c r="G79"/>
  <c r="H78"/>
  <c r="G78"/>
  <c r="H77"/>
  <c r="G77"/>
  <c r="H76"/>
  <c r="G76"/>
  <c r="H75"/>
  <c r="G75"/>
  <c r="H74"/>
  <c r="G74"/>
  <c r="A74"/>
  <c r="A75" s="1"/>
  <c r="A76" s="1"/>
  <c r="A77" s="1"/>
  <c r="A78" s="1"/>
  <c r="A79" s="1"/>
  <c r="A80" s="1"/>
  <c r="A81" s="1"/>
  <c r="A82" s="1"/>
  <c r="A83" s="1"/>
  <c r="A84" s="1"/>
  <c r="A85" s="1"/>
  <c r="H73"/>
  <c r="G73"/>
  <c r="F73"/>
  <c r="E73"/>
  <c r="D73"/>
  <c r="C73"/>
  <c r="B73"/>
  <c r="H70"/>
  <c r="G70"/>
  <c r="H69"/>
  <c r="G69"/>
  <c r="A69"/>
  <c r="A70" s="1"/>
  <c r="H68"/>
  <c r="G68"/>
  <c r="F68"/>
  <c r="E68"/>
  <c r="D68"/>
  <c r="C68"/>
  <c r="B68"/>
  <c r="H65"/>
  <c r="G65"/>
  <c r="H64"/>
  <c r="G64"/>
  <c r="H63"/>
  <c r="G63"/>
  <c r="H62"/>
  <c r="G62"/>
  <c r="H61"/>
  <c r="G61"/>
  <c r="H60"/>
  <c r="G60"/>
  <c r="H59"/>
  <c r="G59"/>
  <c r="H58"/>
  <c r="G58"/>
  <c r="G57"/>
  <c r="H57"/>
  <c r="H56"/>
  <c r="G56"/>
  <c r="G55"/>
  <c r="H55"/>
  <c r="G54"/>
  <c r="H54"/>
  <c r="G53"/>
  <c r="H53"/>
  <c r="G52"/>
  <c r="E52"/>
  <c r="H52" s="1"/>
  <c r="G51"/>
  <c r="H51"/>
  <c r="G50"/>
  <c r="H50"/>
  <c r="A50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G49"/>
  <c r="H49"/>
  <c r="A49"/>
  <c r="H48"/>
  <c r="G48"/>
  <c r="F48"/>
  <c r="E48"/>
  <c r="D48"/>
  <c r="C48"/>
  <c r="B48"/>
  <c r="H45"/>
  <c r="G45"/>
  <c r="H44"/>
  <c r="G44"/>
  <c r="H43"/>
  <c r="G43"/>
  <c r="H42"/>
  <c r="G42"/>
  <c r="H41"/>
  <c r="G41"/>
  <c r="H40"/>
  <c r="G40"/>
  <c r="A40"/>
  <c r="A41" s="1"/>
  <c r="A42" s="1"/>
  <c r="A43" s="1"/>
  <c r="A44" s="1"/>
  <c r="A45" s="1"/>
  <c r="H39"/>
  <c r="G39"/>
  <c r="F39"/>
  <c r="E39"/>
  <c r="D39"/>
  <c r="C39"/>
  <c r="B39"/>
  <c r="H37"/>
  <c r="G37"/>
  <c r="H36"/>
  <c r="G36"/>
  <c r="H35"/>
  <c r="G35"/>
  <c r="H34"/>
  <c r="G34"/>
  <c r="H33"/>
  <c r="G33"/>
  <c r="H32"/>
  <c r="G32"/>
  <c r="H31"/>
  <c r="G31"/>
  <c r="H30"/>
  <c r="G30"/>
  <c r="H29"/>
  <c r="G29"/>
  <c r="G28"/>
  <c r="H28"/>
  <c r="G27"/>
  <c r="H27"/>
  <c r="G26"/>
  <c r="H26"/>
  <c r="G25"/>
  <c r="H25"/>
  <c r="G24"/>
  <c r="H24"/>
  <c r="G23"/>
  <c r="H23"/>
  <c r="H22"/>
  <c r="G22"/>
  <c r="A22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7" s="1"/>
  <c r="H21"/>
  <c r="G21"/>
  <c r="F21"/>
  <c r="E21"/>
  <c r="D21"/>
  <c r="C21"/>
  <c r="B21"/>
  <c r="H19"/>
  <c r="G19"/>
  <c r="H18"/>
  <c r="G18"/>
  <c r="H17"/>
  <c r="G17"/>
  <c r="H16"/>
  <c r="G16"/>
  <c r="H15"/>
  <c r="G15"/>
  <c r="H14"/>
  <c r="G14"/>
  <c r="H13"/>
  <c r="G13"/>
  <c r="H12"/>
  <c r="G12"/>
  <c r="H11"/>
  <c r="G11"/>
  <c r="H10"/>
  <c r="G10"/>
  <c r="H9"/>
  <c r="G9"/>
  <c r="H8"/>
  <c r="G8"/>
  <c r="H7"/>
  <c r="G7"/>
  <c r="G6"/>
  <c r="H6"/>
  <c r="G5"/>
  <c r="H5"/>
  <c r="G4"/>
  <c r="H4"/>
  <c r="G3"/>
  <c r="H3"/>
  <c r="G2"/>
  <c r="H2"/>
  <c r="A2"/>
  <c r="A3" s="1"/>
  <c r="A4" s="1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H3" i="42" l="1"/>
  <c r="H21" s="1"/>
  <c r="I22" s="1"/>
  <c r="C22"/>
  <c r="C21"/>
  <c r="D17" s="1"/>
  <c r="D9"/>
  <c r="D7"/>
  <c r="D6"/>
  <c r="D12"/>
  <c r="C4" i="11"/>
  <c r="E4"/>
  <c r="F4"/>
  <c r="C6"/>
  <c r="F6"/>
  <c r="E6"/>
  <c r="C8"/>
  <c r="E8"/>
  <c r="F8"/>
  <c r="C10"/>
  <c r="F10"/>
  <c r="E10"/>
  <c r="C12"/>
  <c r="E12"/>
  <c r="F12"/>
  <c r="C14"/>
  <c r="F14"/>
  <c r="E14"/>
  <c r="C16"/>
  <c r="E16"/>
  <c r="F16"/>
  <c r="C18"/>
  <c r="F18"/>
  <c r="E18"/>
  <c r="C20"/>
  <c r="E20"/>
  <c r="F20"/>
  <c r="C3"/>
  <c r="F3"/>
  <c r="E3"/>
  <c r="C5"/>
  <c r="F5"/>
  <c r="E5"/>
  <c r="C7"/>
  <c r="F7"/>
  <c r="E7"/>
  <c r="C9"/>
  <c r="F9"/>
  <c r="E9"/>
  <c r="C11"/>
  <c r="F11"/>
  <c r="E11"/>
  <c r="C13"/>
  <c r="F13"/>
  <c r="E13"/>
  <c r="C15"/>
  <c r="F15"/>
  <c r="E15"/>
  <c r="C17"/>
  <c r="F17"/>
  <c r="E17"/>
  <c r="C19"/>
  <c r="F19"/>
  <c r="E19"/>
  <c r="B3"/>
  <c r="B5"/>
  <c r="B9"/>
  <c r="B11"/>
  <c r="B13"/>
  <c r="B15"/>
  <c r="B19"/>
  <c r="B4"/>
  <c r="B6"/>
  <c r="B8"/>
  <c r="B10"/>
  <c r="B12"/>
  <c r="B14"/>
  <c r="B16"/>
  <c r="B18"/>
  <c r="B20"/>
  <c r="D8" i="42" l="1"/>
  <c r="D5"/>
  <c r="D18"/>
  <c r="D11"/>
  <c r="D3"/>
  <c r="D14"/>
  <c r="D13"/>
  <c r="D15"/>
  <c r="D19"/>
  <c r="D10"/>
  <c r="D16"/>
  <c r="D4"/>
  <c r="D20"/>
  <c r="G19" i="11"/>
  <c r="G15"/>
  <c r="G11"/>
  <c r="G7"/>
  <c r="G3"/>
  <c r="G20"/>
  <c r="G18"/>
  <c r="G16"/>
  <c r="G14"/>
  <c r="G12"/>
  <c r="G10"/>
  <c r="G8"/>
  <c r="G6"/>
  <c r="G4"/>
  <c r="G17"/>
  <c r="G13"/>
  <c r="G9"/>
  <c r="G5"/>
  <c r="D21" i="42" l="1"/>
  <c r="E22" s="1"/>
  <c r="L3"/>
  <c r="I8"/>
  <c r="H12" i="11"/>
  <c r="H5"/>
  <c r="H9"/>
  <c r="H13"/>
  <c r="H17"/>
  <c r="H6"/>
  <c r="H10"/>
  <c r="H14"/>
  <c r="H18"/>
  <c r="H3"/>
  <c r="H7"/>
  <c r="H11"/>
  <c r="H15"/>
  <c r="H19"/>
  <c r="H4"/>
  <c r="H8"/>
  <c r="H16"/>
  <c r="H20"/>
  <c r="I9" i="42" l="1"/>
  <c r="I6"/>
  <c r="I12"/>
  <c r="I18"/>
  <c r="I17"/>
  <c r="I13"/>
  <c r="B83"/>
  <c r="B79"/>
  <c r="B75"/>
  <c r="B71"/>
  <c r="B67"/>
  <c r="B82"/>
  <c r="B78"/>
  <c r="B74"/>
  <c r="B70"/>
  <c r="B66"/>
  <c r="I19"/>
  <c r="I16"/>
  <c r="I20"/>
  <c r="I7"/>
  <c r="I5"/>
  <c r="I14"/>
  <c r="I15"/>
  <c r="B81"/>
  <c r="B77"/>
  <c r="B73"/>
  <c r="B69"/>
  <c r="B65"/>
  <c r="B80"/>
  <c r="B76"/>
  <c r="B72"/>
  <c r="B68"/>
  <c r="I3"/>
  <c r="I10"/>
  <c r="I4"/>
  <c r="I11"/>
  <c r="C130"/>
  <c r="C128"/>
  <c r="C126"/>
  <c r="C122"/>
  <c r="C118"/>
  <c r="C114"/>
  <c r="C110"/>
  <c r="C106"/>
  <c r="C102"/>
  <c r="C98"/>
  <c r="C94"/>
  <c r="C90"/>
  <c r="C86"/>
  <c r="C82"/>
  <c r="C78"/>
  <c r="C74"/>
  <c r="C70"/>
  <c r="C66"/>
  <c r="C123"/>
  <c r="C119"/>
  <c r="C115"/>
  <c r="C111"/>
  <c r="C107"/>
  <c r="C103"/>
  <c r="C99"/>
  <c r="C95"/>
  <c r="C91"/>
  <c r="C87"/>
  <c r="C83"/>
  <c r="C79"/>
  <c r="C75"/>
  <c r="C71"/>
  <c r="C67"/>
  <c r="C131"/>
  <c r="C129"/>
  <c r="C127"/>
  <c r="C124"/>
  <c r="C120"/>
  <c r="C116"/>
  <c r="C112"/>
  <c r="C108"/>
  <c r="C104"/>
  <c r="C100"/>
  <c r="C96"/>
  <c r="C92"/>
  <c r="C88"/>
  <c r="C84"/>
  <c r="C80"/>
  <c r="C76"/>
  <c r="C72"/>
  <c r="C68"/>
  <c r="C125"/>
  <c r="C121"/>
  <c r="C117"/>
  <c r="C113"/>
  <c r="C109"/>
  <c r="C105"/>
  <c r="C101"/>
  <c r="C97"/>
  <c r="C93"/>
  <c r="C89"/>
  <c r="C85"/>
  <c r="C81"/>
  <c r="C77"/>
  <c r="C73"/>
  <c r="C69"/>
  <c r="C65"/>
  <c r="E21" i="11"/>
  <c r="C22"/>
  <c r="L4" l="1"/>
  <c r="C21"/>
  <c r="D19" l="1"/>
  <c r="D15"/>
  <c r="D11"/>
  <c r="D7"/>
  <c r="D3"/>
  <c r="D18"/>
  <c r="D14"/>
  <c r="D10"/>
  <c r="D6"/>
  <c r="D17"/>
  <c r="D13"/>
  <c r="D9"/>
  <c r="D5"/>
  <c r="D20"/>
  <c r="D16"/>
  <c r="D12"/>
  <c r="D8"/>
  <c r="D4"/>
  <c r="H21"/>
  <c r="I22" s="1"/>
  <c r="L3" l="1"/>
  <c r="D21"/>
  <c r="E22" s="1"/>
  <c r="C47" l="1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B48"/>
  <c r="B50"/>
  <c r="B52"/>
  <c r="B54"/>
  <c r="B56"/>
  <c r="B58"/>
  <c r="B60"/>
  <c r="B62"/>
  <c r="B64"/>
  <c r="B47"/>
  <c r="B49"/>
  <c r="B51"/>
  <c r="B53"/>
  <c r="B55"/>
  <c r="B57"/>
  <c r="B59"/>
  <c r="B61"/>
  <c r="B63"/>
  <c r="B78"/>
  <c r="B82"/>
  <c r="B86"/>
  <c r="B90"/>
  <c r="B94"/>
  <c r="B98"/>
  <c r="B102"/>
  <c r="B106"/>
  <c r="B110"/>
  <c r="B114"/>
  <c r="B118"/>
  <c r="B122"/>
  <c r="B126"/>
  <c r="B130"/>
  <c r="B81"/>
  <c r="B85"/>
  <c r="B89"/>
  <c r="B93"/>
  <c r="B97"/>
  <c r="B101"/>
  <c r="B105"/>
  <c r="B109"/>
  <c r="B113"/>
  <c r="B117"/>
  <c r="B121"/>
  <c r="B125"/>
  <c r="B129"/>
  <c r="B80"/>
  <c r="B84"/>
  <c r="B88"/>
  <c r="B92"/>
  <c r="B96"/>
  <c r="B100"/>
  <c r="B104"/>
  <c r="B108"/>
  <c r="B112"/>
  <c r="B116"/>
  <c r="B120"/>
  <c r="B124"/>
  <c r="B128"/>
  <c r="B79"/>
  <c r="B83"/>
  <c r="B87"/>
  <c r="B91"/>
  <c r="B95"/>
  <c r="B99"/>
  <c r="B103"/>
  <c r="B107"/>
  <c r="B111"/>
  <c r="B115"/>
  <c r="B119"/>
  <c r="B123"/>
  <c r="B127"/>
  <c r="B131"/>
  <c r="B65"/>
  <c r="B67"/>
  <c r="B69"/>
  <c r="B71"/>
  <c r="B73"/>
  <c r="B75"/>
  <c r="B77"/>
  <c r="B66"/>
  <c r="B68"/>
  <c r="B70"/>
  <c r="B72"/>
  <c r="B74"/>
  <c r="B76"/>
  <c r="C69"/>
  <c r="C71"/>
  <c r="C73"/>
  <c r="C75"/>
  <c r="C68"/>
  <c r="C70"/>
  <c r="C72"/>
  <c r="C74"/>
  <c r="I15"/>
  <c r="I16"/>
  <c r="I9"/>
  <c r="I10"/>
  <c r="I19"/>
  <c r="I4"/>
  <c r="I20"/>
  <c r="I13"/>
  <c r="I14"/>
  <c r="I7"/>
  <c r="I8"/>
  <c r="I17"/>
  <c r="I5"/>
  <c r="I18"/>
  <c r="I11"/>
  <c r="I12"/>
  <c r="I6"/>
  <c r="I3"/>
  <c r="C131"/>
  <c r="C130"/>
  <c r="C129"/>
  <c r="C128"/>
  <c r="C127"/>
  <c r="C126"/>
  <c r="C125"/>
  <c r="C124"/>
  <c r="C123"/>
  <c r="C122"/>
  <c r="C121"/>
  <c r="C120"/>
  <c r="C119"/>
  <c r="C118"/>
  <c r="C117"/>
  <c r="C116"/>
  <c r="C115"/>
  <c r="C114"/>
  <c r="C113"/>
  <c r="C112"/>
  <c r="C111"/>
  <c r="C110"/>
  <c r="C109"/>
  <c r="C108"/>
  <c r="C107"/>
  <c r="C106"/>
  <c r="C105"/>
  <c r="C104"/>
  <c r="C103"/>
  <c r="C102"/>
  <c r="C101"/>
  <c r="C100"/>
  <c r="C99"/>
  <c r="C98"/>
  <c r="C97"/>
  <c r="C96"/>
  <c r="C95"/>
  <c r="C94"/>
  <c r="C93"/>
  <c r="C92"/>
  <c r="C91"/>
  <c r="C90"/>
  <c r="C89"/>
  <c r="C88"/>
  <c r="C87"/>
  <c r="C86"/>
  <c r="C85"/>
  <c r="C84"/>
  <c r="C83"/>
  <c r="C82"/>
  <c r="C81"/>
  <c r="C80"/>
  <c r="C79"/>
  <c r="C78"/>
  <c r="C77"/>
  <c r="C76"/>
  <c r="C67"/>
  <c r="C66"/>
</calcChain>
</file>

<file path=xl/sharedStrings.xml><?xml version="1.0" encoding="utf-8"?>
<sst xmlns="http://schemas.openxmlformats.org/spreadsheetml/2006/main" count="3192" uniqueCount="1649">
  <si>
    <t>Noms des plats</t>
  </si>
  <si>
    <t>NB U vendues</t>
  </si>
  <si>
    <t>% ventes</t>
  </si>
  <si>
    <t>TOTAL</t>
  </si>
  <si>
    <t xml:space="preserve">Nombre de référence </t>
  </si>
  <si>
    <t xml:space="preserve">Moyenne des ventes </t>
  </si>
  <si>
    <t xml:space="preserve">Marge brute </t>
  </si>
  <si>
    <t>Marge brute moyenne</t>
  </si>
  <si>
    <t xml:space="preserve">Classement </t>
  </si>
  <si>
    <t>Marge maximum</t>
  </si>
  <si>
    <t>Pourcentage des ventes maximum</t>
  </si>
  <si>
    <t>Entrées</t>
  </si>
  <si>
    <t>Plats</t>
  </si>
  <si>
    <t>Desserts</t>
  </si>
  <si>
    <t>Salade de poulet Buddha Bar</t>
  </si>
  <si>
    <t>Poulet grillé aux cinq parfums</t>
  </si>
  <si>
    <t>Canard laqué aux fruits confits</t>
  </si>
  <si>
    <t>Riz gluant</t>
  </si>
  <si>
    <t>Allumettes croustillantes chocolat</t>
  </si>
  <si>
    <t>Ass partage</t>
  </si>
  <si>
    <t>Accompagnements plats</t>
  </si>
  <si>
    <t>sont les plats « vedette » du restaurant. Il faut donc veiller à maintenir leur qualité et</t>
  </si>
  <si>
    <t>à faire leur promotion.</t>
  </si>
  <si>
    <t>mais avec une faible marge de contribution. Ils sont populaires, mais peu ou moins</t>
  </si>
  <si>
    <t>rentables. Toutefois, on considère qu’ils sont indispensables dans une gamme. En</t>
  </si>
  <si>
    <t>effet, ces plats offrent un bon rapport qualité / prix et contribuent à la réputation</t>
  </si>
  <si>
    <t>d’un restaurant. Il convient donc d’en maintenir le prix et la qualité, mais sans</t>
  </si>
  <si>
    <t>chercher à les mettre trop en avant. Au cas où l’on voudrait en augmenter le prix, il</t>
  </si>
  <si>
    <t>faudrait le faire avec beaucoup de précaution.</t>
  </si>
  <si>
    <t>mais dégagent une marge de contribution élevée. Si on peut en déduire que ces</t>
  </si>
  <si>
    <t>plats sont peu populaires, ils présentent l’avantage d’être rentables. Qualifiés de</t>
  </si>
  <si>
    <t>dilemmes : il faut tenter de rechercher la ou les raisons de leur impopularité en</t>
  </si>
  <si>
    <t>agissant sur le nom, la présentation, le prix, l’emplacement sur la carte. On peut</t>
  </si>
  <si>
    <t>aussi, selon les cas, revoir la composition de la ou des garnitures. Enfin, si la</t>
  </si>
  <si>
    <t>demande de ce type de plats est très faible, il faut les retirer, d’autant plus s’ils</t>
  </si>
  <si>
    <t>exigent beaucoup de travail et si la date limite de consommation des produits est</t>
  </si>
  <si>
    <t>courte.</t>
  </si>
  <si>
    <t>défauts ! Si une augmentation de leur prix ne modifie pas leur classement, il</t>
  </si>
  <si>
    <t>devront être retirés de la carte.</t>
  </si>
  <si>
    <t>Le restaurateur est parfois tenté de les garder de peur de décevoir ses clients.</t>
  </si>
  <si>
    <t>Dans un tel cas, la solution éventuelle pourrait consister à ne les proposer qu’à la</t>
  </si>
  <si>
    <t>demande.</t>
  </si>
  <si>
    <r>
      <rPr>
        <b/>
        <sz val="11"/>
        <color theme="1"/>
        <rFont val="Calibri"/>
        <family val="2"/>
        <scheme val="minor"/>
      </rPr>
      <t>Étoile :</t>
    </r>
    <r>
      <rPr>
        <sz val="11"/>
        <color theme="1"/>
        <rFont val="Calibri"/>
        <family val="2"/>
        <scheme val="minor"/>
      </rPr>
      <t xml:space="preserve"> les plats classés dans ce groupe sont à la fois populaires et rentables. Ce</t>
    </r>
  </si>
  <si>
    <r>
      <rPr>
        <b/>
        <sz val="11"/>
        <color theme="1"/>
        <rFont val="Calibri"/>
        <family val="2"/>
        <scheme val="minor"/>
      </rPr>
      <t>Vache à lait (ou cheval de labour) :</t>
    </r>
    <r>
      <rPr>
        <sz val="11"/>
        <color theme="1"/>
        <rFont val="Calibri"/>
        <family val="2"/>
        <scheme val="minor"/>
      </rPr>
      <t xml:space="preserve"> Ces plats sont à haut pourcentage de ventes,</t>
    </r>
  </si>
  <si>
    <r>
      <rPr>
        <b/>
        <sz val="11"/>
        <color theme="1"/>
        <rFont val="Calibri"/>
        <family val="2"/>
        <scheme val="minor"/>
      </rPr>
      <t>Dilemme (ou énigme) :</t>
    </r>
    <r>
      <rPr>
        <sz val="11"/>
        <color theme="1"/>
        <rFont val="Calibri"/>
        <family val="2"/>
        <scheme val="minor"/>
      </rPr>
      <t xml:space="preserve"> ces plats se vendent peu (faible pourcentage de ventes),</t>
    </r>
  </si>
  <si>
    <r>
      <rPr>
        <b/>
        <sz val="11"/>
        <color theme="1"/>
        <rFont val="Calibri"/>
        <family val="2"/>
        <scheme val="minor"/>
      </rPr>
      <t>Poids mort (ou chien) :</t>
    </r>
    <r>
      <rPr>
        <sz val="11"/>
        <color theme="1"/>
        <rFont val="Calibri"/>
        <family val="2"/>
        <scheme val="minor"/>
      </rPr>
      <t xml:space="preserve"> ni populaires, ni rentables, ces plats cumulent tous les</t>
    </r>
  </si>
  <si>
    <t>Code article</t>
  </si>
  <si>
    <t>Libellé Micros</t>
  </si>
  <si>
    <t>Libellé Arti</t>
  </si>
  <si>
    <t>Coût</t>
  </si>
  <si>
    <t>PV TTC</t>
  </si>
  <si>
    <t>PV HTHS</t>
  </si>
  <si>
    <t>Ratio cost</t>
  </si>
  <si>
    <t>2023699</t>
  </si>
  <si>
    <t>Salad homard</t>
  </si>
  <si>
    <t>Salade de homard</t>
  </si>
  <si>
    <t>2023702</t>
  </si>
  <si>
    <t>New indian samo</t>
  </si>
  <si>
    <t>New indian samossa</t>
  </si>
  <si>
    <t>2023703</t>
  </si>
  <si>
    <t>Bo bun crevette</t>
  </si>
  <si>
    <t>Bobun</t>
  </si>
  <si>
    <t>2023704</t>
  </si>
  <si>
    <t>Asperge grillé</t>
  </si>
  <si>
    <t>Asperges grillées</t>
  </si>
  <si>
    <t>2023705</t>
  </si>
  <si>
    <t>Salad poulpe</t>
  </si>
  <si>
    <t>Salade de poulpes</t>
  </si>
  <si>
    <t>2023706</t>
  </si>
  <si>
    <t>Edamane</t>
  </si>
  <si>
    <t>2023707</t>
  </si>
  <si>
    <t>Salad Wakame</t>
  </si>
  <si>
    <t>Salade wakame</t>
  </si>
  <si>
    <t>2023708</t>
  </si>
  <si>
    <t>Salad poulet</t>
  </si>
  <si>
    <t>2023709</t>
  </si>
  <si>
    <t>Roul print creve</t>
  </si>
  <si>
    <t>Rouleaux de printemps aux crevettes</t>
  </si>
  <si>
    <t>2023710</t>
  </si>
  <si>
    <t>Salad exotic</t>
  </si>
  <si>
    <t>Salade Exotique aux pousses de soja &amp; basilic thai</t>
  </si>
  <si>
    <t>2023711</t>
  </si>
  <si>
    <t>Salad papaye</t>
  </si>
  <si>
    <t>Salade de Papaye verte à la Thaie</t>
  </si>
  <si>
    <t>2023712</t>
  </si>
  <si>
    <t>Tartare saumon</t>
  </si>
  <si>
    <t>Tartare de Saumon épicé à l'avocat et au Pamplemousse rose</t>
  </si>
  <si>
    <t>2023713</t>
  </si>
  <si>
    <t>Bœuf tataki</t>
  </si>
  <si>
    <t>2023714</t>
  </si>
  <si>
    <t>Tofu snacké</t>
  </si>
  <si>
    <t>Tofu snacké &amp; légumes sautées aux noix de cajou</t>
  </si>
  <si>
    <t>2023715</t>
  </si>
  <si>
    <t>Calamar grenoui</t>
  </si>
  <si>
    <t>Calamars &amp; cuisses de grenouilles au sel &amp; poivre</t>
  </si>
  <si>
    <t>2023716</t>
  </si>
  <si>
    <t>Ass vapeur</t>
  </si>
  <si>
    <t>Assortiment de vapeurs buddha bar "dim sum"</t>
  </si>
  <si>
    <t>2023717</t>
  </si>
  <si>
    <t>Roul print frit</t>
  </si>
  <si>
    <t>Rouleaux de printemps frits à la vietnamienne</t>
  </si>
  <si>
    <t>2023718</t>
  </si>
  <si>
    <t>Tom Yum soup</t>
  </si>
  <si>
    <t>2023719</t>
  </si>
  <si>
    <t>Wagyu</t>
  </si>
  <si>
    <t>2023721</t>
  </si>
  <si>
    <t>Tataki saumon</t>
  </si>
  <si>
    <t>Tataki de saumon</t>
  </si>
  <si>
    <t>2023722</t>
  </si>
  <si>
    <t>Loup grille</t>
  </si>
  <si>
    <t>Loup grillé façon terriyaki</t>
  </si>
  <si>
    <t>2023723</t>
  </si>
  <si>
    <t>Camerone</t>
  </si>
  <si>
    <t>Camerone grillé sauce piri piri</t>
  </si>
  <si>
    <t>2023724</t>
  </si>
  <si>
    <t>Cote agneau</t>
  </si>
  <si>
    <t>Côte d'agneau laquée</t>
  </si>
  <si>
    <t>2023725</t>
  </si>
  <si>
    <t>Porc caramel</t>
  </si>
  <si>
    <t>Mignon de porc au caramel</t>
  </si>
  <si>
    <t>2023726</t>
  </si>
  <si>
    <t>Curry agneau</t>
  </si>
  <si>
    <t>Curry d'agneau</t>
  </si>
  <si>
    <t>2023727</t>
  </si>
  <si>
    <t>Curry rouge</t>
  </si>
  <si>
    <t>Curry rouge de crevettes à la thaie</t>
  </si>
  <si>
    <t>2023728</t>
  </si>
  <si>
    <t>Black Cod</t>
  </si>
  <si>
    <t>Black Cod Roti sauce miso et yuzu</t>
  </si>
  <si>
    <t>2023729</t>
  </si>
  <si>
    <t>Tempura crevet</t>
  </si>
  <si>
    <t>Tempura de petites crevettes et mayonnaises épicée</t>
  </si>
  <si>
    <t>2023730</t>
  </si>
  <si>
    <t>Bar chili</t>
  </si>
  <si>
    <t>Bar du Chili à la Japonaise</t>
  </si>
  <si>
    <t>2023731</t>
  </si>
  <si>
    <t>Poulet grillé</t>
  </si>
  <si>
    <t>2023732</t>
  </si>
  <si>
    <t>Bœuf sauté</t>
  </si>
  <si>
    <t>Bœuf sauté au Basilic Thai</t>
  </si>
  <si>
    <t>2023733</t>
  </si>
  <si>
    <t>Curry légume</t>
  </si>
  <si>
    <t>Curry légumes</t>
  </si>
  <si>
    <t>2024277</t>
  </si>
  <si>
    <t>Mignonboeuf</t>
  </si>
  <si>
    <t>Mignon de bœuf</t>
  </si>
  <si>
    <t>2023734</t>
  </si>
  <si>
    <t>Canard laqué</t>
  </si>
  <si>
    <t>2023735</t>
  </si>
  <si>
    <t>Riz vapeur</t>
  </si>
  <si>
    <t>2023736</t>
  </si>
  <si>
    <t>2023737</t>
  </si>
  <si>
    <t>Riz shangai</t>
  </si>
  <si>
    <t>Riz à la shanghaienne</t>
  </si>
  <si>
    <t>2023738</t>
  </si>
  <si>
    <t>Nouille sauté</t>
  </si>
  <si>
    <t>Nouilles sautées Buddha Bar</t>
  </si>
  <si>
    <t>2023739</t>
  </si>
  <si>
    <t>Salad saison</t>
  </si>
  <si>
    <t>Salade de Saison Vinaigrette Jalapenos</t>
  </si>
  <si>
    <t>2023740</t>
  </si>
  <si>
    <t>Légum Wok</t>
  </si>
  <si>
    <t>Légumes sautés au Wok</t>
  </si>
  <si>
    <t>Expériences</t>
  </si>
  <si>
    <t>Créations sashimi</t>
  </si>
  <si>
    <t>2023741</t>
  </si>
  <si>
    <t>N.S YellowTail</t>
  </si>
  <si>
    <t>N.S Yellow Tail Hummus Lime Sasimi</t>
  </si>
  <si>
    <t>2023742</t>
  </si>
  <si>
    <t>Avocado tofu</t>
  </si>
  <si>
    <t>Avocado Tofu Roll</t>
  </si>
  <si>
    <t>2023743</t>
  </si>
  <si>
    <t>Unagi Breath</t>
  </si>
  <si>
    <t>Unagi Breath Roll</t>
  </si>
  <si>
    <t>2023744</t>
  </si>
  <si>
    <t>Wild Schrimp</t>
  </si>
  <si>
    <t>Wild Shrimp n'amaebi tempura Roll (Wild Schrimp Tempura roll)</t>
  </si>
  <si>
    <t>2023745</t>
  </si>
  <si>
    <t>Kiuri pop</t>
  </si>
  <si>
    <t>2023746</t>
  </si>
  <si>
    <t>N.S Suzuki</t>
  </si>
  <si>
    <t>N.S Suzuki ceviche</t>
  </si>
  <si>
    <t>2023747</t>
  </si>
  <si>
    <t>Pro shu to</t>
  </si>
  <si>
    <t>Pro shu to roll</t>
  </si>
  <si>
    <t>2023748</t>
  </si>
  <si>
    <t>Spicy saumon</t>
  </si>
  <si>
    <t>spicy saumon skinn roll (new style spicy saumon)</t>
  </si>
  <si>
    <t>2023749</t>
  </si>
  <si>
    <t>N.S Salmon</t>
  </si>
  <si>
    <t>N.S Salmon Sashimi (6)</t>
  </si>
  <si>
    <t>2023750</t>
  </si>
  <si>
    <t>Yellowtail tata</t>
  </si>
  <si>
    <t>N.S Yellow Tail Tataki à l'huile de Truffe</t>
  </si>
  <si>
    <t>2023751</t>
  </si>
  <si>
    <t>Buddha Roll</t>
  </si>
  <si>
    <t>Buddha Bar Roll</t>
  </si>
  <si>
    <t>2023752</t>
  </si>
  <si>
    <t>Spicy yellowtail</t>
  </si>
  <si>
    <t>Spicy Yellow Tail</t>
  </si>
  <si>
    <t>2023753</t>
  </si>
  <si>
    <t>Spicycrab mango</t>
  </si>
  <si>
    <t>Spicy Crab &amp; Mango Roll</t>
  </si>
  <si>
    <t>2023754</t>
  </si>
  <si>
    <t>BLT soft</t>
  </si>
  <si>
    <t>BLT Soft Shell Carb roll</t>
  </si>
  <si>
    <t>2023755</t>
  </si>
  <si>
    <t>Lobster</t>
  </si>
  <si>
    <t>Lobster Tempura Roll</t>
  </si>
  <si>
    <t>2023756</t>
  </si>
  <si>
    <t>Ginger Phila</t>
  </si>
  <si>
    <t>Ginger Philadelphia Tempura Roll</t>
  </si>
  <si>
    <t>2023757</t>
  </si>
  <si>
    <t>Saumon riz crous</t>
  </si>
  <si>
    <t>Saumon Epicé et Riz Croustillant</t>
  </si>
  <si>
    <t>Sélection Buddha Bar</t>
  </si>
  <si>
    <t>Sélection</t>
  </si>
  <si>
    <t>2023758</t>
  </si>
  <si>
    <t>Sélect 88€</t>
  </si>
  <si>
    <t>Sélection 88 € Sashimi, Sushi, Roll personnes supp</t>
  </si>
  <si>
    <t>2023759</t>
  </si>
  <si>
    <t>Sélect 44€</t>
  </si>
  <si>
    <t>Sélection 44 € Sashimi, Sushi, Roll 34p 2 personnes</t>
  </si>
  <si>
    <t>Sushis classiques</t>
  </si>
  <si>
    <t>Sushi</t>
  </si>
  <si>
    <t>2023760</t>
  </si>
  <si>
    <t>Ssi Cobia</t>
  </si>
  <si>
    <t>Cobia</t>
  </si>
  <si>
    <t>2023761</t>
  </si>
  <si>
    <t>Ssi Shake</t>
  </si>
  <si>
    <t>Shake</t>
  </si>
  <si>
    <t>2023762</t>
  </si>
  <si>
    <t>Ssi Suzuki</t>
  </si>
  <si>
    <t>Suzuki</t>
  </si>
  <si>
    <t>2023763</t>
  </si>
  <si>
    <t>Ssi Shake tata</t>
  </si>
  <si>
    <t>Shake tataki</t>
  </si>
  <si>
    <t>2023764</t>
  </si>
  <si>
    <t>Ssi Ebi</t>
  </si>
  <si>
    <t>Ebi</t>
  </si>
  <si>
    <t>2023765</t>
  </si>
  <si>
    <t>Ssi Kani</t>
  </si>
  <si>
    <t>Kani</t>
  </si>
  <si>
    <t>2023766</t>
  </si>
  <si>
    <t>Ssi Unagi</t>
  </si>
  <si>
    <t>Unagi</t>
  </si>
  <si>
    <t>2023767</t>
  </si>
  <si>
    <t>Ssi Amaebi</t>
  </si>
  <si>
    <t>Amaebi</t>
  </si>
  <si>
    <t>2023768</t>
  </si>
  <si>
    <t>Ssi Homard</t>
  </si>
  <si>
    <t>Homard</t>
  </si>
  <si>
    <t>2023769</t>
  </si>
  <si>
    <t>Ssi Jkura</t>
  </si>
  <si>
    <t>Jkura</t>
  </si>
  <si>
    <t>2023770</t>
  </si>
  <si>
    <t>Ssi Hamachi</t>
  </si>
  <si>
    <t>Hamachi</t>
  </si>
  <si>
    <t>2023771</t>
  </si>
  <si>
    <t>Ssi ass 8p</t>
  </si>
  <si>
    <t>Assortiment 8p Shake, Suzuki, Hamachi, Amaebi</t>
  </si>
  <si>
    <t>Sashimi 3p</t>
  </si>
  <si>
    <t>2023772</t>
  </si>
  <si>
    <t>Sas3p Shake</t>
  </si>
  <si>
    <t>2023773</t>
  </si>
  <si>
    <t>Sas3p Hamachi</t>
  </si>
  <si>
    <t>2023774</t>
  </si>
  <si>
    <t>Sas3p Suzuki</t>
  </si>
  <si>
    <t>2023775</t>
  </si>
  <si>
    <t>Sas3p Cobia</t>
  </si>
  <si>
    <t>2023776</t>
  </si>
  <si>
    <t>Sas3p Unagi</t>
  </si>
  <si>
    <t>2023777</t>
  </si>
  <si>
    <t>Sas3p Shake tata</t>
  </si>
  <si>
    <t>2023778</t>
  </si>
  <si>
    <t>Sashi ass 12p</t>
  </si>
  <si>
    <t>Assortiment 12 p Shake, Suzuki, Hamachi, Shake tataki</t>
  </si>
  <si>
    <t>Sashimi 5p</t>
  </si>
  <si>
    <t>2023779</t>
  </si>
  <si>
    <t>Sas5p Shake</t>
  </si>
  <si>
    <t>2023780</t>
  </si>
  <si>
    <t>Sas5p Hamachi</t>
  </si>
  <si>
    <t>2023781</t>
  </si>
  <si>
    <t>Sas5p Suzuki</t>
  </si>
  <si>
    <t>2023782</t>
  </si>
  <si>
    <t>Sas5p Cobia</t>
  </si>
  <si>
    <t>2023783</t>
  </si>
  <si>
    <t>Sas5p Unagi</t>
  </si>
  <si>
    <t>2023784</t>
  </si>
  <si>
    <t>Sas5p Shake tata</t>
  </si>
  <si>
    <t>Maki 4p</t>
  </si>
  <si>
    <t>2023785</t>
  </si>
  <si>
    <t>Mak4p Shake</t>
  </si>
  <si>
    <t>2023786</t>
  </si>
  <si>
    <t>Mak4p Kappa</t>
  </si>
  <si>
    <t>Kappa</t>
  </si>
  <si>
    <t>2023787</t>
  </si>
  <si>
    <t>Mak4p Saumon</t>
  </si>
  <si>
    <t>Saumon avocat</t>
  </si>
  <si>
    <t>2023788</t>
  </si>
  <si>
    <t>Mak4p california</t>
  </si>
  <si>
    <t>California</t>
  </si>
  <si>
    <t>2023789</t>
  </si>
  <si>
    <t>Mak4p N.S Cali</t>
  </si>
  <si>
    <t>New Style California</t>
  </si>
  <si>
    <t>2023790</t>
  </si>
  <si>
    <t>Mak4p Red fire</t>
  </si>
  <si>
    <t>Red Fire Dragon</t>
  </si>
  <si>
    <t>2023792</t>
  </si>
  <si>
    <t>Mak4p Pink Lady</t>
  </si>
  <si>
    <t>Pink Lady</t>
  </si>
  <si>
    <t>2023794</t>
  </si>
  <si>
    <t>Mak4p salmon</t>
  </si>
  <si>
    <t>Philadelphia Salmon</t>
  </si>
  <si>
    <t>2023795</t>
  </si>
  <si>
    <t>Mak ass 12p</t>
  </si>
  <si>
    <t>Assortiment 12p New style California, Red Fire Dragon, Saumon Avocat</t>
  </si>
  <si>
    <t>2023796</t>
  </si>
  <si>
    <t>Sauce soja ssglu</t>
  </si>
  <si>
    <t>Sauce soja sans gluten</t>
  </si>
  <si>
    <t>Assortiment</t>
  </si>
  <si>
    <t>2023797</t>
  </si>
  <si>
    <t>Mak8p Shake</t>
  </si>
  <si>
    <t>2023798</t>
  </si>
  <si>
    <t>Mak8p Kappa</t>
  </si>
  <si>
    <t>2023799</t>
  </si>
  <si>
    <t>Mak8p Saumon</t>
  </si>
  <si>
    <t>2023800</t>
  </si>
  <si>
    <t>Mak8p california</t>
  </si>
  <si>
    <t>2023801</t>
  </si>
  <si>
    <t>Mak8p N.S Cali</t>
  </si>
  <si>
    <t>2023802</t>
  </si>
  <si>
    <t>Mak8p Red fire</t>
  </si>
  <si>
    <t>2023803</t>
  </si>
  <si>
    <t>Mak8p Pink Lady</t>
  </si>
  <si>
    <t>2023804</t>
  </si>
  <si>
    <t>Mak8p salmon</t>
  </si>
  <si>
    <t>2023805</t>
  </si>
  <si>
    <t>Tarte fraise</t>
  </si>
  <si>
    <t>Tarte aux fraises</t>
  </si>
  <si>
    <t>2023806</t>
  </si>
  <si>
    <t>Barre pistache</t>
  </si>
  <si>
    <t>2023807</t>
  </si>
  <si>
    <t>Baba exotique</t>
  </si>
  <si>
    <t>Baba aux fruits</t>
  </si>
  <si>
    <t>2023808</t>
  </si>
  <si>
    <t>Cheesecake</t>
  </si>
  <si>
    <t>Cheesecake aux fruits rouges</t>
  </si>
  <si>
    <t>2023809</t>
  </si>
  <si>
    <t>Trio creme</t>
  </si>
  <si>
    <t>Trio de crème brulées</t>
  </si>
  <si>
    <t>2023810</t>
  </si>
  <si>
    <t>Ass fruit rg</t>
  </si>
  <si>
    <t>Assiette fruits rouges</t>
  </si>
  <si>
    <t>2023811</t>
  </si>
  <si>
    <t>Assiette partage</t>
  </si>
  <si>
    <t>2023812</t>
  </si>
  <si>
    <t>Ass fruit exo</t>
  </si>
  <si>
    <t>Assiette de fruits exotiques</t>
  </si>
  <si>
    <t>2023813</t>
  </si>
  <si>
    <t>Assor mochi</t>
  </si>
  <si>
    <t>Assortiments mochi glacés</t>
  </si>
  <si>
    <t>2023814</t>
  </si>
  <si>
    <t>Fondant choco</t>
  </si>
  <si>
    <t>Fondant chocolat</t>
  </si>
  <si>
    <t>2023815</t>
  </si>
  <si>
    <t>Allumet crous</t>
  </si>
  <si>
    <t>2023816</t>
  </si>
  <si>
    <t>Pavlova</t>
  </si>
  <si>
    <t>2023817</t>
  </si>
  <si>
    <t>Hot fudge</t>
  </si>
  <si>
    <t>2023818</t>
  </si>
  <si>
    <t>Glace 1b</t>
  </si>
  <si>
    <t>Glace 1 boule</t>
  </si>
  <si>
    <t>2023819</t>
  </si>
  <si>
    <t>Glace 2b</t>
  </si>
  <si>
    <t>Glace 2 boules</t>
  </si>
  <si>
    <t>2023820</t>
  </si>
  <si>
    <t>Glace 3b</t>
  </si>
  <si>
    <t>Glace 3 boules</t>
  </si>
  <si>
    <t>Qt vendues</t>
  </si>
  <si>
    <t>Cat</t>
  </si>
  <si>
    <t>Fam</t>
  </si>
  <si>
    <t>Code Article MICROS</t>
  </si>
  <si>
    <t>Description MICROS</t>
  </si>
  <si>
    <t>Qté Ventes MICROS</t>
  </si>
  <si>
    <t>PV U TTC</t>
  </si>
  <si>
    <t>Montant Ventes MICROS TTC</t>
  </si>
  <si>
    <t>TVA</t>
  </si>
  <si>
    <t>02</t>
  </si>
  <si>
    <t>02009</t>
  </si>
  <si>
    <t>1017736</t>
  </si>
  <si>
    <t xml:space="preserve">POMMERY BRUT    </t>
  </si>
  <si>
    <t>20,0</t>
  </si>
  <si>
    <t>1212056</t>
  </si>
  <si>
    <t>VEUVE DEVAUX RS</t>
  </si>
  <si>
    <t>2007686</t>
  </si>
  <si>
    <t xml:space="preserve">CRISTAL RS 05   </t>
  </si>
  <si>
    <t>2009220</t>
  </si>
  <si>
    <t>D.PERIGNON 04</t>
  </si>
  <si>
    <t>2014453</t>
  </si>
  <si>
    <t>MG CRISTAL 06</t>
  </si>
  <si>
    <t>925927</t>
  </si>
  <si>
    <t>BILLECART ROSE</t>
  </si>
  <si>
    <t xml:space="preserve">BILLECART ROSE  </t>
  </si>
  <si>
    <t>926671</t>
  </si>
  <si>
    <t>L. PERRIER RS</t>
  </si>
  <si>
    <t>926698</t>
  </si>
  <si>
    <t>MG L.PERRIER SA</t>
  </si>
  <si>
    <t>926701</t>
  </si>
  <si>
    <t>L.PERRIER SA</t>
  </si>
  <si>
    <t>926891</t>
  </si>
  <si>
    <t>MUMM</t>
  </si>
  <si>
    <t>926903</t>
  </si>
  <si>
    <t>CRAMANT BL/BL</t>
  </si>
  <si>
    <t>926971</t>
  </si>
  <si>
    <t>PERRIER JOUET</t>
  </si>
  <si>
    <t xml:space="preserve">PERRIER JOUET   </t>
  </si>
  <si>
    <t>927295</t>
  </si>
  <si>
    <t>RUINART ROSE</t>
  </si>
  <si>
    <t>927324</t>
  </si>
  <si>
    <t>R DE RUINART</t>
  </si>
  <si>
    <t xml:space="preserve">R DE RUINART    </t>
  </si>
  <si>
    <t>943771</t>
  </si>
  <si>
    <t>MOET SA</t>
  </si>
  <si>
    <t>977090</t>
  </si>
  <si>
    <t>RUINART BLC/BLC</t>
  </si>
  <si>
    <t xml:space="preserve">RUINART BLC/BLC </t>
  </si>
  <si>
    <t>BOISS CHAMPAGNES</t>
  </si>
  <si>
    <t>02010</t>
  </si>
  <si>
    <t>1026923</t>
  </si>
  <si>
    <t>LEOV.BARTON 01</t>
  </si>
  <si>
    <t>1029884</t>
  </si>
  <si>
    <t>MONTROSE 01</t>
  </si>
  <si>
    <t>1057017</t>
  </si>
  <si>
    <t xml:space="preserve">PAPE CLEMENT 02 </t>
  </si>
  <si>
    <t>1086416</t>
  </si>
  <si>
    <t>SOCIANDO 03</t>
  </si>
  <si>
    <t>1128778</t>
  </si>
  <si>
    <t>1/2 SIRAN 04</t>
  </si>
  <si>
    <t>1129703</t>
  </si>
  <si>
    <t xml:space="preserve">PAVILLON RG04   </t>
  </si>
  <si>
    <t>1130763</t>
  </si>
  <si>
    <t>CONSEILLANTE 04</t>
  </si>
  <si>
    <t>1132970</t>
  </si>
  <si>
    <t>PEZ 04</t>
  </si>
  <si>
    <t>1295963</t>
  </si>
  <si>
    <t>CHASSE SPLEEN 07</t>
  </si>
  <si>
    <t>1296827</t>
  </si>
  <si>
    <t>ANGELUS 07</t>
  </si>
  <si>
    <t>1441035</t>
  </si>
  <si>
    <t>COTE ROTIE09</t>
  </si>
  <si>
    <t xml:space="preserve">COTE ROTIE09    </t>
  </si>
  <si>
    <t>2006372</t>
  </si>
  <si>
    <t xml:space="preserve">POMMARD 11      </t>
  </si>
  <si>
    <t>2010305</t>
  </si>
  <si>
    <t>VOLNAY 11</t>
  </si>
  <si>
    <t xml:space="preserve">VOLNAY 11       </t>
  </si>
  <si>
    <t>2012894</t>
  </si>
  <si>
    <t xml:space="preserve">BARON L09       </t>
  </si>
  <si>
    <t>2013360</t>
  </si>
  <si>
    <t>BATARD 11</t>
  </si>
  <si>
    <t>2013700</t>
  </si>
  <si>
    <t>PIBARNON RG09</t>
  </si>
  <si>
    <t>2013919</t>
  </si>
  <si>
    <t>CHASS.CAIL12</t>
  </si>
  <si>
    <t xml:space="preserve">CHASS.CAIL12    </t>
  </si>
  <si>
    <t>2014184</t>
  </si>
  <si>
    <t>CONDRIEU 12</t>
  </si>
  <si>
    <t>2014189</t>
  </si>
  <si>
    <t xml:space="preserve">PULIGNY FOL10   </t>
  </si>
  <si>
    <t>2014312</t>
  </si>
  <si>
    <t>PINOT GRIGIO10</t>
  </si>
  <si>
    <t xml:space="preserve">PINOT GRIGIO10  </t>
  </si>
  <si>
    <t>2014456</t>
  </si>
  <si>
    <t>ST JOSEPH BL13</t>
  </si>
  <si>
    <t>2014888</t>
  </si>
  <si>
    <t>P.FUISSE TETE12</t>
  </si>
  <si>
    <t>2015060</t>
  </si>
  <si>
    <t>LIQUIERE RG13</t>
  </si>
  <si>
    <t>2015123</t>
  </si>
  <si>
    <t>1/2 CH.FOURCH 11</t>
  </si>
  <si>
    <t>2015149</t>
  </si>
  <si>
    <t>FIGUIERE RG12</t>
  </si>
  <si>
    <t xml:space="preserve">FIGUIERE RG12   </t>
  </si>
  <si>
    <t>2015173</t>
  </si>
  <si>
    <t xml:space="preserve">MG REDON RG11   </t>
  </si>
  <si>
    <t>2015174</t>
  </si>
  <si>
    <t>1/2 REDON RG11</t>
  </si>
  <si>
    <t xml:space="preserve">1/2 REDON RG11  </t>
  </si>
  <si>
    <t>2015175</t>
  </si>
  <si>
    <t>MT REDON RG11</t>
  </si>
  <si>
    <t>2015210</t>
  </si>
  <si>
    <t>SELLE RS13</t>
  </si>
  <si>
    <t xml:space="preserve">SELLE RS13      </t>
  </si>
  <si>
    <t>2015295</t>
  </si>
  <si>
    <t>CHIANTI FONT.10</t>
  </si>
  <si>
    <t xml:space="preserve">CHIANTI FONT.10 </t>
  </si>
  <si>
    <t>2015318</t>
  </si>
  <si>
    <t xml:space="preserve">BRUNELLO PAC09  </t>
  </si>
  <si>
    <t>2015502</t>
  </si>
  <si>
    <t>CROZES COM12</t>
  </si>
  <si>
    <t xml:space="preserve">CROZES COM12    </t>
  </si>
  <si>
    <t>2015557</t>
  </si>
  <si>
    <t>BARBEYROL.RS13</t>
  </si>
  <si>
    <t>2015863</t>
  </si>
  <si>
    <t>BELLET RG10</t>
  </si>
  <si>
    <t xml:space="preserve">BELLET RG10     </t>
  </si>
  <si>
    <t>2016889</t>
  </si>
  <si>
    <t>NT ST GEORGES 12</t>
  </si>
  <si>
    <t>2016971</t>
  </si>
  <si>
    <t>MEURS.CHEV.12</t>
  </si>
  <si>
    <t xml:space="preserve">MEURS.CHEV.12   </t>
  </si>
  <si>
    <t>2017168</t>
  </si>
  <si>
    <t>1/2 SANCERRE 13</t>
  </si>
  <si>
    <t xml:space="preserve">1/2 SANCERRE 13 </t>
  </si>
  <si>
    <t>2017623</t>
  </si>
  <si>
    <t>1/2 REDON BL13</t>
  </si>
  <si>
    <t xml:space="preserve">1/2 REDON BL13  </t>
  </si>
  <si>
    <t>2017624</t>
  </si>
  <si>
    <t>MT REDON BL13</t>
  </si>
  <si>
    <t>2017829</t>
  </si>
  <si>
    <t>MONTLOUIS BOU.11</t>
  </si>
  <si>
    <t>2017849</t>
  </si>
  <si>
    <t>MIREILLE BL13</t>
  </si>
  <si>
    <t xml:space="preserve">MIREILLE BL13   </t>
  </si>
  <si>
    <t>2017945</t>
  </si>
  <si>
    <t>BELLET BL13</t>
  </si>
  <si>
    <t xml:space="preserve">BELLET BL13     </t>
  </si>
  <si>
    <t>2018258</t>
  </si>
  <si>
    <t>CHARD.SEGUIN13</t>
  </si>
  <si>
    <t xml:space="preserve">CHARD.SEGUIN13  </t>
  </si>
  <si>
    <t>2018570</t>
  </si>
  <si>
    <t>SANC.BOURG11</t>
  </si>
  <si>
    <t>2018910</t>
  </si>
  <si>
    <t>ST JO.POMPEE 12</t>
  </si>
  <si>
    <t>2019955</t>
  </si>
  <si>
    <t>TRIANS RG09</t>
  </si>
  <si>
    <t xml:space="preserve">TRIANS RG09     </t>
  </si>
  <si>
    <t>2020865</t>
  </si>
  <si>
    <t>CHARD.OLIVE G.12</t>
  </si>
  <si>
    <t>2021396</t>
  </si>
  <si>
    <t>MG MINUTY RS14</t>
  </si>
  <si>
    <t>2021633</t>
  </si>
  <si>
    <t>1/2 FIGUIER.RS14</t>
  </si>
  <si>
    <t>2021634</t>
  </si>
  <si>
    <t>FIGUIERE RS14</t>
  </si>
  <si>
    <t xml:space="preserve">FIGUIERE RS14   </t>
  </si>
  <si>
    <t>2021823</t>
  </si>
  <si>
    <t>MINUTY RS14</t>
  </si>
  <si>
    <t xml:space="preserve">MINUTY RS14     </t>
  </si>
  <si>
    <t>2021903</t>
  </si>
  <si>
    <t>P.FUISSE TETE13</t>
  </si>
  <si>
    <t>2021966</t>
  </si>
  <si>
    <t>GAVOTY BL14</t>
  </si>
  <si>
    <t xml:space="preserve">GAVOTY BL14     </t>
  </si>
  <si>
    <t>2021992</t>
  </si>
  <si>
    <t>MIRAVAL RS14</t>
  </si>
  <si>
    <t xml:space="preserve">MIRAVAL RS14    </t>
  </si>
  <si>
    <t>2022088</t>
  </si>
  <si>
    <t>TOKAJI 08</t>
  </si>
  <si>
    <t>2022972</t>
  </si>
  <si>
    <t xml:space="preserve">CROZES COL14    </t>
  </si>
  <si>
    <t>2023111</t>
  </si>
  <si>
    <t>SANCERRE RES.14</t>
  </si>
  <si>
    <t xml:space="preserve">SANCERRE RES.14 </t>
  </si>
  <si>
    <t>2023153</t>
  </si>
  <si>
    <t>VAUDOIS RS14</t>
  </si>
  <si>
    <t xml:space="preserve">VAUDOIS RS14    </t>
  </si>
  <si>
    <t>2023191</t>
  </si>
  <si>
    <t>V.MIRAVAL RS14</t>
  </si>
  <si>
    <t xml:space="preserve">V.MIRAVAL RS14  </t>
  </si>
  <si>
    <t>2023240</t>
  </si>
  <si>
    <t>CHAB.FOURC12</t>
  </si>
  <si>
    <t xml:space="preserve">CHAB.FOURC12    </t>
  </si>
  <si>
    <t>2023388</t>
  </si>
  <si>
    <t>PINOT RG 12</t>
  </si>
  <si>
    <t>2023616</t>
  </si>
  <si>
    <t>V.PINOT NOIR12</t>
  </si>
  <si>
    <t xml:space="preserve">V.PINOT NOIR12  </t>
  </si>
  <si>
    <t>2024157</t>
  </si>
  <si>
    <t>V.VAUDOIS RS14</t>
  </si>
  <si>
    <t xml:space="preserve">V.VAUDOIS RS14  </t>
  </si>
  <si>
    <t>2024158</t>
  </si>
  <si>
    <t>V.GAVOTY BL14</t>
  </si>
  <si>
    <t xml:space="preserve">V.GAVOTY BL14   </t>
  </si>
  <si>
    <t>778091</t>
  </si>
  <si>
    <t>LEOVILLE L.C.98</t>
  </si>
  <si>
    <t>782891</t>
  </si>
  <si>
    <t>1/2 HT BRION 98</t>
  </si>
  <si>
    <t>783578</t>
  </si>
  <si>
    <t>MISSION HB 95</t>
  </si>
  <si>
    <t>BOISS VINS</t>
  </si>
  <si>
    <t>02011</t>
  </si>
  <si>
    <t>1132081</t>
  </si>
  <si>
    <t>BT RUSSIAN PLAT.</t>
  </si>
  <si>
    <t>1132566</t>
  </si>
  <si>
    <t>BT IMPERIA</t>
  </si>
  <si>
    <t>1393301</t>
  </si>
  <si>
    <t>KIMOTO</t>
  </si>
  <si>
    <t>2003299</t>
  </si>
  <si>
    <t>30.TAKARA</t>
  </si>
  <si>
    <t xml:space="preserve">30.TAKARA       </t>
  </si>
  <si>
    <t>2008857</t>
  </si>
  <si>
    <t>64.KIMOTO JUNMAI</t>
  </si>
  <si>
    <t>2012626</t>
  </si>
  <si>
    <t>18.SHOCHIKUBAI</t>
  </si>
  <si>
    <t xml:space="preserve">18.SHOCHIKUBAI  </t>
  </si>
  <si>
    <t>2015132</t>
  </si>
  <si>
    <t>APEROL</t>
  </si>
  <si>
    <t>805167</t>
  </si>
  <si>
    <t>BT RED LABEL</t>
  </si>
  <si>
    <t>805360</t>
  </si>
  <si>
    <t>BT JACK DANIELS</t>
  </si>
  <si>
    <t>805491</t>
  </si>
  <si>
    <t>BT BOMBAY</t>
  </si>
  <si>
    <t>BOISS SPIRITUEUX</t>
  </si>
  <si>
    <t>02012</t>
  </si>
  <si>
    <t>1138319</t>
  </si>
  <si>
    <t>ASASHI</t>
  </si>
  <si>
    <t xml:space="preserve">ASASHI          </t>
  </si>
  <si>
    <t>1432374</t>
  </si>
  <si>
    <t>CORONA 35.5CL</t>
  </si>
  <si>
    <t xml:space="preserve">CORONA 35.5CL   </t>
  </si>
  <si>
    <t>2013713</t>
  </si>
  <si>
    <t>COEDO RURI</t>
  </si>
  <si>
    <t xml:space="preserve">COEDO RURI      </t>
  </si>
  <si>
    <t>939501</t>
  </si>
  <si>
    <t>BUCKLER SS ALC.</t>
  </si>
  <si>
    <t>10</t>
  </si>
  <si>
    <t xml:space="preserve">BUCKLER SS ALC. </t>
  </si>
  <si>
    <t>939595</t>
  </si>
  <si>
    <t>KIRIN</t>
  </si>
  <si>
    <t xml:space="preserve">KIRIN           </t>
  </si>
  <si>
    <t>939771</t>
  </si>
  <si>
    <t>HEINEKEN 33CL</t>
  </si>
  <si>
    <t xml:space="preserve">HEINEKEN 33CL   </t>
  </si>
  <si>
    <t>939931</t>
  </si>
  <si>
    <t>SINGHA</t>
  </si>
  <si>
    <t xml:space="preserve">SINGHA          </t>
  </si>
  <si>
    <t>BOISS BIERES</t>
  </si>
  <si>
    <t>02013</t>
  </si>
  <si>
    <t>1169529</t>
  </si>
  <si>
    <t>JUS FRAISE</t>
  </si>
  <si>
    <t xml:space="preserve">JUS FRAISE      </t>
  </si>
  <si>
    <t>1169537</t>
  </si>
  <si>
    <t>JUS MANGUE</t>
  </si>
  <si>
    <t xml:space="preserve">JUS MANGUE      </t>
  </si>
  <si>
    <t>1169633</t>
  </si>
  <si>
    <t>JUS PECHE</t>
  </si>
  <si>
    <t xml:space="preserve">JUS PECHE       </t>
  </si>
  <si>
    <t>1170351</t>
  </si>
  <si>
    <t>JUS FR.PASSION</t>
  </si>
  <si>
    <t>2013680</t>
  </si>
  <si>
    <t>JUS LITCHEE</t>
  </si>
  <si>
    <t xml:space="preserve">JUS LITCHEE     </t>
  </si>
  <si>
    <t>BOISS JUS DE FRUITS &amp; NECTARS</t>
  </si>
  <si>
    <t>02015</t>
  </si>
  <si>
    <t>1245069</t>
  </si>
  <si>
    <t>EVIAN 75CL</t>
  </si>
  <si>
    <t xml:space="preserve">EVIAN 75CL      </t>
  </si>
  <si>
    <t>1245106</t>
  </si>
  <si>
    <t>BADOIT 75CL</t>
  </si>
  <si>
    <t xml:space="preserve">BADOIT 75CL     </t>
  </si>
  <si>
    <t>1347882</t>
  </si>
  <si>
    <t>1/3 EVIAN</t>
  </si>
  <si>
    <t>#VALEURMULTI</t>
  </si>
  <si>
    <t xml:space="preserve">1/3 EVIAN       </t>
  </si>
  <si>
    <t>940465</t>
  </si>
  <si>
    <t>1/3 PERRIER</t>
  </si>
  <si>
    <t xml:space="preserve">1/3 PERRIER     </t>
  </si>
  <si>
    <t>BOISS EAUX</t>
  </si>
  <si>
    <t>02016</t>
  </si>
  <si>
    <t>1245051</t>
  </si>
  <si>
    <t>COCA ZERO</t>
  </si>
  <si>
    <t xml:space="preserve">COCA ZERO       </t>
  </si>
  <si>
    <t>1383074</t>
  </si>
  <si>
    <t>GINGER ALE 18CL</t>
  </si>
  <si>
    <t xml:space="preserve">GINGER ALE 18CL </t>
  </si>
  <si>
    <t>1383269</t>
  </si>
  <si>
    <t>TONIC 18CL</t>
  </si>
  <si>
    <t xml:space="preserve">TONIC 18CL      </t>
  </si>
  <si>
    <t>1383939</t>
  </si>
  <si>
    <t>SCHWEPPES LEMON</t>
  </si>
  <si>
    <t xml:space="preserve">SCHWEPPES LEMON </t>
  </si>
  <si>
    <t>2012368</t>
  </si>
  <si>
    <t>RED BULL ZERO</t>
  </si>
  <si>
    <t xml:space="preserve">RED BULL ZERO   </t>
  </si>
  <si>
    <t>2017435</t>
  </si>
  <si>
    <t>SEVEN UP 33CL</t>
  </si>
  <si>
    <t xml:space="preserve">SEVEN UP 33CL   </t>
  </si>
  <si>
    <t>925521</t>
  </si>
  <si>
    <t>COCA LIGHT 33</t>
  </si>
  <si>
    <t xml:space="preserve">COCA LIGHT 33   </t>
  </si>
  <si>
    <t>925530</t>
  </si>
  <si>
    <t>COCA COLA</t>
  </si>
  <si>
    <t xml:space="preserve">COCA COLA       </t>
  </si>
  <si>
    <t>925628</t>
  </si>
  <si>
    <t>ORANGINA</t>
  </si>
  <si>
    <t xml:space="preserve">ORANGINA        </t>
  </si>
  <si>
    <t>978501</t>
  </si>
  <si>
    <t>RED BULL</t>
  </si>
  <si>
    <t xml:space="preserve">RED BULL        </t>
  </si>
  <si>
    <t>BOISS SOFT</t>
  </si>
  <si>
    <t>BOISSONS</t>
  </si>
  <si>
    <t>91</t>
  </si>
  <si>
    <t>91911</t>
  </si>
  <si>
    <t>1142131</t>
  </si>
  <si>
    <t>CAFE AU LAIT</t>
  </si>
  <si>
    <t xml:space="preserve">CAFE AU LAIT    </t>
  </si>
  <si>
    <t>1142182</t>
  </si>
  <si>
    <t xml:space="preserve">CHOCOLAT CHAUD  </t>
  </si>
  <si>
    <t>1142502</t>
  </si>
  <si>
    <t>DECAFEINE</t>
  </si>
  <si>
    <t xml:space="preserve">DECAFEINE       </t>
  </si>
  <si>
    <t>1142511</t>
  </si>
  <si>
    <t>EXPRESSO</t>
  </si>
  <si>
    <t xml:space="preserve">EXPRESSO        </t>
  </si>
  <si>
    <t>1150385</t>
  </si>
  <si>
    <t>CITRON PRESSE</t>
  </si>
  <si>
    <t xml:space="preserve">CITRON PRESSE   </t>
  </si>
  <si>
    <t>1165747</t>
  </si>
  <si>
    <t>PAMPLEM. PRESSE</t>
  </si>
  <si>
    <t>1166011</t>
  </si>
  <si>
    <t>ORANGE PRESSEE</t>
  </si>
  <si>
    <t xml:space="preserve">ORANGE PRESSEE  </t>
  </si>
  <si>
    <t>1166117</t>
  </si>
  <si>
    <t>DOUBLE EXPRESSO</t>
  </si>
  <si>
    <t xml:space="preserve">DOUBLE EXPRESSO </t>
  </si>
  <si>
    <t>1166133</t>
  </si>
  <si>
    <t>CAFE AMERICAIN</t>
  </si>
  <si>
    <t xml:space="preserve">CAFE AMERICAIN  </t>
  </si>
  <si>
    <t>1166141</t>
  </si>
  <si>
    <t>CAFE NOISETTE</t>
  </si>
  <si>
    <t xml:space="preserve">CAFE NOISETTE   </t>
  </si>
  <si>
    <t>1166150</t>
  </si>
  <si>
    <t>CAPPUCCINO</t>
  </si>
  <si>
    <t xml:space="preserve">CAPPUCCINO      </t>
  </si>
  <si>
    <t>1166176</t>
  </si>
  <si>
    <t>INFUSION</t>
  </si>
  <si>
    <t xml:space="preserve">INFUSION        </t>
  </si>
  <si>
    <t>1342011</t>
  </si>
  <si>
    <t>MACCHIATO</t>
  </si>
  <si>
    <t xml:space="preserve">MACCHIATO       </t>
  </si>
  <si>
    <t>SALAD HOMARD</t>
  </si>
  <si>
    <t>NEW INDIAN SAMO</t>
  </si>
  <si>
    <t xml:space="preserve">NEW INDIAN SAMO </t>
  </si>
  <si>
    <t>BO BUN CREVETTE</t>
  </si>
  <si>
    <t xml:space="preserve">BO BUN CREVETTE </t>
  </si>
  <si>
    <t>ASPERGE GRILLE</t>
  </si>
  <si>
    <t xml:space="preserve">ASPERGE GRILLE  </t>
  </si>
  <si>
    <t>SALAD POULPE</t>
  </si>
  <si>
    <t xml:space="preserve">SALAD POULPE    </t>
  </si>
  <si>
    <t>EDAMANE</t>
  </si>
  <si>
    <t xml:space="preserve">EDAMANE         </t>
  </si>
  <si>
    <t>SALAD WAKAME</t>
  </si>
  <si>
    <t xml:space="preserve">SALAD WAKAME    </t>
  </si>
  <si>
    <t>SALAD POULET</t>
  </si>
  <si>
    <t xml:space="preserve">SALAD POULET    </t>
  </si>
  <si>
    <t>ROUL.PRINT.CREV.</t>
  </si>
  <si>
    <t>SALAD EXOTIC</t>
  </si>
  <si>
    <t xml:space="preserve">SALAD EXOTIC    </t>
  </si>
  <si>
    <t>SALAD PAPAYE</t>
  </si>
  <si>
    <t xml:space="preserve">SALAD PAPAYE    </t>
  </si>
  <si>
    <t>TARTARE SAUMON</t>
  </si>
  <si>
    <t xml:space="preserve">TARTARE SAUMON  </t>
  </si>
  <si>
    <t>BOEUF TATAKI</t>
  </si>
  <si>
    <t xml:space="preserve">BOEUF TATAKI    </t>
  </si>
  <si>
    <t>TOFU SNACKE</t>
  </si>
  <si>
    <t xml:space="preserve">TOFU SNACKE     </t>
  </si>
  <si>
    <t>CALAM.GRENOUILLE</t>
  </si>
  <si>
    <t>ASS.VAPEUR</t>
  </si>
  <si>
    <t xml:space="preserve">ASS.VAPEUR      </t>
  </si>
  <si>
    <t>ROUL.PRINT.FRIT</t>
  </si>
  <si>
    <t xml:space="preserve">ROUL.PRINT.FRIT </t>
  </si>
  <si>
    <t>TOM YUM SOUP</t>
  </si>
  <si>
    <t xml:space="preserve">TOM YUM SOUP    </t>
  </si>
  <si>
    <t>WAGYU</t>
  </si>
  <si>
    <t xml:space="preserve">WAGYU           </t>
  </si>
  <si>
    <t>TATAKI SAUMON</t>
  </si>
  <si>
    <t xml:space="preserve">TATAKI SAUMON   </t>
  </si>
  <si>
    <t>LOUP GRILLE</t>
  </si>
  <si>
    <t xml:space="preserve">LOUP GRILLE     </t>
  </si>
  <si>
    <t>CAMERONE</t>
  </si>
  <si>
    <t xml:space="preserve">CAMERONE        </t>
  </si>
  <si>
    <t>CARRE AGNEAU</t>
  </si>
  <si>
    <t xml:space="preserve">CARRE AGNEAU    </t>
  </si>
  <si>
    <t>PORC CARAMEL</t>
  </si>
  <si>
    <t xml:space="preserve">PORC CARAMEL    </t>
  </si>
  <si>
    <t>CURRY AGNEAU</t>
  </si>
  <si>
    <t xml:space="preserve">CURRY AGNEAU    </t>
  </si>
  <si>
    <t>CURRY ROUGE</t>
  </si>
  <si>
    <t xml:space="preserve">CURRY ROUGE     </t>
  </si>
  <si>
    <t>BLACK COD</t>
  </si>
  <si>
    <t xml:space="preserve">BLACK COD       </t>
  </si>
  <si>
    <t>TEMPURA CREVET</t>
  </si>
  <si>
    <t xml:space="preserve">TEMPURA CREVET  </t>
  </si>
  <si>
    <t>BAR CHILI</t>
  </si>
  <si>
    <t xml:space="preserve">BAR CHILI       </t>
  </si>
  <si>
    <t>POULET GRILLE</t>
  </si>
  <si>
    <t xml:space="preserve">POULET GRILLE   </t>
  </si>
  <si>
    <t>BOEUF SAUTE</t>
  </si>
  <si>
    <t xml:space="preserve">BOEUF SAUTE     </t>
  </si>
  <si>
    <t>CURRY LEGUMES</t>
  </si>
  <si>
    <t xml:space="preserve">CURRY LEGUMES   </t>
  </si>
  <si>
    <t>CANARD LAQUE</t>
  </si>
  <si>
    <t xml:space="preserve">CANARD LAQUE    </t>
  </si>
  <si>
    <t>RIZ VAPEUR</t>
  </si>
  <si>
    <t xml:space="preserve">RIZ VAPEUR      </t>
  </si>
  <si>
    <t>RIZ GLUANT</t>
  </si>
  <si>
    <t xml:space="preserve">RIZ GLUANT      </t>
  </si>
  <si>
    <t>RIZ SHANGHAI</t>
  </si>
  <si>
    <t xml:space="preserve">RIZ SHANGHAI    </t>
  </si>
  <si>
    <t>NOUILLE SAUTE</t>
  </si>
  <si>
    <t xml:space="preserve">NOUILLE SAUTE   </t>
  </si>
  <si>
    <t>SALAD SAISON</t>
  </si>
  <si>
    <t xml:space="preserve">SALAD SAISON    </t>
  </si>
  <si>
    <t>LEGUM WOK</t>
  </si>
  <si>
    <t xml:space="preserve">LEGUM WOK       </t>
  </si>
  <si>
    <t>N.S YELLOW TAIL</t>
  </si>
  <si>
    <t xml:space="preserve">N.S YELLOW TAIL </t>
  </si>
  <si>
    <t>AVOCADO TOFU</t>
  </si>
  <si>
    <t xml:space="preserve">AVOCADO TOFU    </t>
  </si>
  <si>
    <t>UNAGI BREATH</t>
  </si>
  <si>
    <t xml:space="preserve">UNAGI BREATH    </t>
  </si>
  <si>
    <t>WILD SCHRIMP</t>
  </si>
  <si>
    <t xml:space="preserve">WILD SCHRIMP    </t>
  </si>
  <si>
    <t>N.S SUZUKI</t>
  </si>
  <si>
    <t xml:space="preserve">N.S SUZUKI      </t>
  </si>
  <si>
    <t>PRO SHU TO</t>
  </si>
  <si>
    <t>SPICY SAUMON</t>
  </si>
  <si>
    <t xml:space="preserve">SPICY SAUMON    </t>
  </si>
  <si>
    <t>N.S SALMON</t>
  </si>
  <si>
    <t xml:space="preserve">N.S SALMON      </t>
  </si>
  <si>
    <t>YELLOWTAIL TATA</t>
  </si>
  <si>
    <t xml:space="preserve">YELLOWTAIL TATA </t>
  </si>
  <si>
    <t>BUDDHA ROLL</t>
  </si>
  <si>
    <t xml:space="preserve">BUDDHA ROLL     </t>
  </si>
  <si>
    <t>SPICY YELLOWTAIL</t>
  </si>
  <si>
    <t>SPICYCRAB MANGO</t>
  </si>
  <si>
    <t xml:space="preserve">SPICYCRAB MANGO </t>
  </si>
  <si>
    <t>BLT SOFT</t>
  </si>
  <si>
    <t xml:space="preserve">BLT SOFT        </t>
  </si>
  <si>
    <t>LOBSTER</t>
  </si>
  <si>
    <t xml:space="preserve">LOBSTER         </t>
  </si>
  <si>
    <t>GINGER PHILA</t>
  </si>
  <si>
    <t xml:space="preserve">GINGER PHILA    </t>
  </si>
  <si>
    <t>SAUMON RIZ CROUS</t>
  </si>
  <si>
    <t>SELECT.SASH.88E</t>
  </si>
  <si>
    <t xml:space="preserve">SELECT.SASH.88E </t>
  </si>
  <si>
    <t>SELECT.SASH.44E</t>
  </si>
  <si>
    <t xml:space="preserve">SELECT.SASH.44E </t>
  </si>
  <si>
    <t>SSI COBIA</t>
  </si>
  <si>
    <t xml:space="preserve">SSI COBIA       </t>
  </si>
  <si>
    <t>SSI SHAKE</t>
  </si>
  <si>
    <t xml:space="preserve">SSI SHAKE       </t>
  </si>
  <si>
    <t>SSI SUZUKI</t>
  </si>
  <si>
    <t>SSI SHAKE TATA</t>
  </si>
  <si>
    <t xml:space="preserve">SSI SHAKE TATA  </t>
  </si>
  <si>
    <t>SSI EBI</t>
  </si>
  <si>
    <t xml:space="preserve">SSI EBI         </t>
  </si>
  <si>
    <t>SSI KANI</t>
  </si>
  <si>
    <t xml:space="preserve">SSI KANI        </t>
  </si>
  <si>
    <t>SSI UNAGI</t>
  </si>
  <si>
    <t xml:space="preserve">SSI UNAGI       </t>
  </si>
  <si>
    <t>SSI AMAEBI</t>
  </si>
  <si>
    <t xml:space="preserve">SSI AMAEBI      </t>
  </si>
  <si>
    <t>SSI HOMARD</t>
  </si>
  <si>
    <t xml:space="preserve">SSI HOMARD      </t>
  </si>
  <si>
    <t>SSI JKURA</t>
  </si>
  <si>
    <t xml:space="preserve">SSI JKURA       </t>
  </si>
  <si>
    <t>SSI HAMACHI</t>
  </si>
  <si>
    <t xml:space="preserve">SSI HAMACHI     </t>
  </si>
  <si>
    <t>SSI.ASS.8P</t>
  </si>
  <si>
    <t xml:space="preserve">SSI.ASS.8P      </t>
  </si>
  <si>
    <t>SASS 3P SHAKE</t>
  </si>
  <si>
    <t xml:space="preserve">SASS 3P SHAKE   </t>
  </si>
  <si>
    <t>SAS3P HAMACHI</t>
  </si>
  <si>
    <t xml:space="preserve">SAS3P HAMACHI   </t>
  </si>
  <si>
    <t>SAS3P SUZUKI</t>
  </si>
  <si>
    <t>SAS3P COBIA</t>
  </si>
  <si>
    <t>SAS3P UNAGI</t>
  </si>
  <si>
    <t xml:space="preserve">SAS3P UNAGI     </t>
  </si>
  <si>
    <t>SAS3P SHAKE TAT</t>
  </si>
  <si>
    <t>SASHI ASS 12P</t>
  </si>
  <si>
    <t xml:space="preserve">SASHI ASS 12P   </t>
  </si>
  <si>
    <t>SAS5P SHAKE</t>
  </si>
  <si>
    <t xml:space="preserve">SAS5P SHAKE     </t>
  </si>
  <si>
    <t xml:space="preserve">SAS5P HAMACHI   </t>
  </si>
  <si>
    <t>SAS5P SUZUKI</t>
  </si>
  <si>
    <t xml:space="preserve">SAS5P SUZUKI    </t>
  </si>
  <si>
    <t>SAS5P COBIA</t>
  </si>
  <si>
    <t xml:space="preserve">SAS5P COBIA     </t>
  </si>
  <si>
    <t>SAS5P UNAGI</t>
  </si>
  <si>
    <t xml:space="preserve">SAS5P UNAGI     </t>
  </si>
  <si>
    <t>SAS5P SHAKE TAT</t>
  </si>
  <si>
    <t xml:space="preserve">SAS5P SHAKE TAT </t>
  </si>
  <si>
    <t>MAK4P SHAKE</t>
  </si>
  <si>
    <t>MAK4P KAPPA</t>
  </si>
  <si>
    <t xml:space="preserve">MAK4P KAPPA     </t>
  </si>
  <si>
    <t>MAK4P SAUMON</t>
  </si>
  <si>
    <t xml:space="preserve">MAK4P SAUMON    </t>
  </si>
  <si>
    <t>MAK4P CALIFORNIA</t>
  </si>
  <si>
    <t>MAK4P N.S CALI</t>
  </si>
  <si>
    <t xml:space="preserve">MAK4P N.S CALI  </t>
  </si>
  <si>
    <t>MAK4P RED FIRE</t>
  </si>
  <si>
    <t xml:space="preserve">MAK4P RED FIRE  </t>
  </si>
  <si>
    <t>MAK4P PINK LADY</t>
  </si>
  <si>
    <t>MAK4P SALMON</t>
  </si>
  <si>
    <t xml:space="preserve">MAK4P SALMON    </t>
  </si>
  <si>
    <t>MAK ASS 12P</t>
  </si>
  <si>
    <t xml:space="preserve">MAK ASS 12P     </t>
  </si>
  <si>
    <t>SAUCE SOJA SSGLU</t>
  </si>
  <si>
    <t>MAK8P SHAKE</t>
  </si>
  <si>
    <t xml:space="preserve">MAK8P SHAKE     </t>
  </si>
  <si>
    <t>MAK8P KAPPA</t>
  </si>
  <si>
    <t>MAK8P SAUMON</t>
  </si>
  <si>
    <t xml:space="preserve">MAK8P SAUMON    </t>
  </si>
  <si>
    <t>MAK8P CALIFORNIA</t>
  </si>
  <si>
    <t>MAK8P N.S CALI</t>
  </si>
  <si>
    <t xml:space="preserve">MAK8P N.S CALI  </t>
  </si>
  <si>
    <t>MAK8P RED FIRE</t>
  </si>
  <si>
    <t xml:space="preserve">MAK8P RED FIRE  </t>
  </si>
  <si>
    <t>MAK8P PINK LADY</t>
  </si>
  <si>
    <t xml:space="preserve">MAK8P PINK LADY </t>
  </si>
  <si>
    <t>MAK8P SALMON</t>
  </si>
  <si>
    <t xml:space="preserve">MAK8P SALMON    </t>
  </si>
  <si>
    <t>TARTE FRAISE</t>
  </si>
  <si>
    <t xml:space="preserve">TARTE FRAISE    </t>
  </si>
  <si>
    <t>BARRE PISTACHE</t>
  </si>
  <si>
    <t xml:space="preserve">BARRE PISTACHE  </t>
  </si>
  <si>
    <t>BABA EXOTIQUE</t>
  </si>
  <si>
    <t xml:space="preserve">BABA EXOTIQUE   </t>
  </si>
  <si>
    <t>CHEESECAKE</t>
  </si>
  <si>
    <t xml:space="preserve">CHEESECAKE      </t>
  </si>
  <si>
    <t>TRIO CREME</t>
  </si>
  <si>
    <t xml:space="preserve">TRIO CREME      </t>
  </si>
  <si>
    <t>ASS.FRUIT RG</t>
  </si>
  <si>
    <t xml:space="preserve">ASS.FRUIT RG    </t>
  </si>
  <si>
    <t>ASS.PARTAGE</t>
  </si>
  <si>
    <t xml:space="preserve">ASS.PARTAGE     </t>
  </si>
  <si>
    <t>ASS.FRUIT EXO</t>
  </si>
  <si>
    <t xml:space="preserve">ASS.FRUIT EXO   </t>
  </si>
  <si>
    <t>ASS MOCHI</t>
  </si>
  <si>
    <t xml:space="preserve">ASS MOCHI       </t>
  </si>
  <si>
    <t>FONDANT CHOCO</t>
  </si>
  <si>
    <t xml:space="preserve">FONDANT CHOCO   </t>
  </si>
  <si>
    <t>ALLUMET CROUS</t>
  </si>
  <si>
    <t xml:space="preserve">ALLUMET CROUS   </t>
  </si>
  <si>
    <t>PAVLOVA</t>
  </si>
  <si>
    <t xml:space="preserve">PAVLOVA         </t>
  </si>
  <si>
    <t>HOT FUDGE</t>
  </si>
  <si>
    <t xml:space="preserve">HOT FUDGE       </t>
  </si>
  <si>
    <t>GLACE 1 B</t>
  </si>
  <si>
    <t xml:space="preserve">GLACE 1 B       </t>
  </si>
  <si>
    <t>GLACE 2 B</t>
  </si>
  <si>
    <t xml:space="preserve">GLACE 2 B       </t>
  </si>
  <si>
    <t>GLACE 3 B</t>
  </si>
  <si>
    <t xml:space="preserve">GLACE 3 B       </t>
  </si>
  <si>
    <t>2023909</t>
  </si>
  <si>
    <t>GINGER PHILA ROL</t>
  </si>
  <si>
    <t>2023910</t>
  </si>
  <si>
    <t>UNAGI ROLL</t>
  </si>
  <si>
    <t xml:space="preserve">UNAGI ROLL      </t>
  </si>
  <si>
    <t>2023911</t>
  </si>
  <si>
    <t>RED FIRE DRAGON</t>
  </si>
  <si>
    <t xml:space="preserve">RED FIRE DRAGON </t>
  </si>
  <si>
    <t>2023912</t>
  </si>
  <si>
    <t>N.S CALIFORNIA</t>
  </si>
  <si>
    <t xml:space="preserve">N.S CALIFORNIA  </t>
  </si>
  <si>
    <t>2023913</t>
  </si>
  <si>
    <t>2023914</t>
  </si>
  <si>
    <t>N.S YELLOWTAIL</t>
  </si>
  <si>
    <t xml:space="preserve">N.S YELLOWTAIL  </t>
  </si>
  <si>
    <t>2023915</t>
  </si>
  <si>
    <t>2023916</t>
  </si>
  <si>
    <t>SPICY CRAB</t>
  </si>
  <si>
    <t xml:space="preserve">SPICY CRAB      </t>
  </si>
  <si>
    <t>2023917</t>
  </si>
  <si>
    <t>KIURI POP</t>
  </si>
  <si>
    <t xml:space="preserve">KIURI POP       </t>
  </si>
  <si>
    <t>2023918</t>
  </si>
  <si>
    <t>AVOCADO</t>
  </si>
  <si>
    <t xml:space="preserve">AVOCADO         </t>
  </si>
  <si>
    <t>2023919</t>
  </si>
  <si>
    <t>2023920</t>
  </si>
  <si>
    <t>MINI BOBUN</t>
  </si>
  <si>
    <t xml:space="preserve">MINI BOBUN      </t>
  </si>
  <si>
    <t>2023921</t>
  </si>
  <si>
    <t>RAVIOLI VAPEUR</t>
  </si>
  <si>
    <t xml:space="preserve">RAVIOLI VAPEUR  </t>
  </si>
  <si>
    <t>2023922</t>
  </si>
  <si>
    <t>SPRING ROLL</t>
  </si>
  <si>
    <t xml:space="preserve">SPRING ROLL     </t>
  </si>
  <si>
    <t>2023923</t>
  </si>
  <si>
    <t>GYOZA POULET</t>
  </si>
  <si>
    <t xml:space="preserve">GYOZA POULET    </t>
  </si>
  <si>
    <t>2023924</t>
  </si>
  <si>
    <t>ROCK SHRIMP</t>
  </si>
  <si>
    <t xml:space="preserve">ROCK SHRIMP     </t>
  </si>
  <si>
    <t>2023925</t>
  </si>
  <si>
    <t>BROCHET.POULET</t>
  </si>
  <si>
    <t xml:space="preserve">BROCHET.POULET  </t>
  </si>
  <si>
    <t>2023926</t>
  </si>
  <si>
    <t>ASS MAKI 12P</t>
  </si>
  <si>
    <t xml:space="preserve">ASS MAKI 12P    </t>
  </si>
  <si>
    <t>2023927</t>
  </si>
  <si>
    <t>ASS MAKI 24P</t>
  </si>
  <si>
    <t>2023928</t>
  </si>
  <si>
    <t>ASS SASHI 12P</t>
  </si>
  <si>
    <t xml:space="preserve">ASS SASHI 12P   </t>
  </si>
  <si>
    <t>2023929</t>
  </si>
  <si>
    <t>ASS SSI MAKI 18P</t>
  </si>
  <si>
    <t>2023930</t>
  </si>
  <si>
    <t>ASS SSI SASH 20P</t>
  </si>
  <si>
    <t>2023931</t>
  </si>
  <si>
    <t>SSI 2P HAMACHI</t>
  </si>
  <si>
    <t xml:space="preserve">SSI 2P HAMACHI  </t>
  </si>
  <si>
    <t>2023932</t>
  </si>
  <si>
    <t>SSI 2P SHAKE</t>
  </si>
  <si>
    <t xml:space="preserve">SSI 2P SHAKE    </t>
  </si>
  <si>
    <t>2023933</t>
  </si>
  <si>
    <t>SSI 2P SUZUKI</t>
  </si>
  <si>
    <t xml:space="preserve">SSI 2P SUZUKI   </t>
  </si>
  <si>
    <t>2023934</t>
  </si>
  <si>
    <t>SSI 2P KANI</t>
  </si>
  <si>
    <t>2023935</t>
  </si>
  <si>
    <t>SSI 2P COBIA</t>
  </si>
  <si>
    <t xml:space="preserve">SSI 2P COBIA    </t>
  </si>
  <si>
    <t>2023936</t>
  </si>
  <si>
    <t>SAS3P SHAKE</t>
  </si>
  <si>
    <t xml:space="preserve">SAS3P SHAKE     </t>
  </si>
  <si>
    <t>2023937</t>
  </si>
  <si>
    <t>2023938</t>
  </si>
  <si>
    <t xml:space="preserve">SAS3P SUZUKI    </t>
  </si>
  <si>
    <t>2023939</t>
  </si>
  <si>
    <t xml:space="preserve">SAS3P COBIA     </t>
  </si>
  <si>
    <t>2023940</t>
  </si>
  <si>
    <t>2023941</t>
  </si>
  <si>
    <t>SAS3P TATAKI</t>
  </si>
  <si>
    <t xml:space="preserve">SAS3P TATAKI    </t>
  </si>
  <si>
    <t>2023944</t>
  </si>
  <si>
    <t>2023945</t>
  </si>
  <si>
    <t>SALADE WAKAME</t>
  </si>
  <si>
    <t xml:space="preserve">SALADE WAKAME   </t>
  </si>
  <si>
    <t>2023946</t>
  </si>
  <si>
    <t xml:space="preserve">MAK4P SHAKE     </t>
  </si>
  <si>
    <t>2023947</t>
  </si>
  <si>
    <t>2023948</t>
  </si>
  <si>
    <t>2023949</t>
  </si>
  <si>
    <t>2023951</t>
  </si>
  <si>
    <t xml:space="preserve">MAK4P PINK LADY </t>
  </si>
  <si>
    <t>2023952</t>
  </si>
  <si>
    <t>2023953</t>
  </si>
  <si>
    <t>2023955</t>
  </si>
  <si>
    <t>2023956</t>
  </si>
  <si>
    <t>2023957</t>
  </si>
  <si>
    <t>2023958</t>
  </si>
  <si>
    <t>2023960</t>
  </si>
  <si>
    <t>2023961</t>
  </si>
  <si>
    <t>2023962</t>
  </si>
  <si>
    <t>2023963</t>
  </si>
  <si>
    <t>2023964</t>
  </si>
  <si>
    <t>2023966</t>
  </si>
  <si>
    <t>2023968</t>
  </si>
  <si>
    <t>2023970</t>
  </si>
  <si>
    <t>2023971</t>
  </si>
  <si>
    <t>2023972</t>
  </si>
  <si>
    <t>2023973</t>
  </si>
  <si>
    <t>2023974</t>
  </si>
  <si>
    <t>2023976</t>
  </si>
  <si>
    <t>2023977</t>
  </si>
  <si>
    <t>2023978</t>
  </si>
  <si>
    <t>2023979</t>
  </si>
  <si>
    <t>2023980</t>
  </si>
  <si>
    <t>2023981</t>
  </si>
  <si>
    <t>2023982</t>
  </si>
  <si>
    <t>2023983</t>
  </si>
  <si>
    <t>2023984</t>
  </si>
  <si>
    <t>2023986</t>
  </si>
  <si>
    <t>2023987</t>
  </si>
  <si>
    <t>2023988</t>
  </si>
  <si>
    <t>ASS SSI SAS 20P</t>
  </si>
  <si>
    <t xml:space="preserve">ASS SSI SAS 20P </t>
  </si>
  <si>
    <t>2023990</t>
  </si>
  <si>
    <t>2023991</t>
  </si>
  <si>
    <t>2023992</t>
  </si>
  <si>
    <t>2023993</t>
  </si>
  <si>
    <t>2023994</t>
  </si>
  <si>
    <t>2023995</t>
  </si>
  <si>
    <t>2023996</t>
  </si>
  <si>
    <t>2023997</t>
  </si>
  <si>
    <t>2023999</t>
  </si>
  <si>
    <t>2024003</t>
  </si>
  <si>
    <t>2024004</t>
  </si>
  <si>
    <t>2024005</t>
  </si>
  <si>
    <t>2024006</t>
  </si>
  <si>
    <t>2024007</t>
  </si>
  <si>
    <t>2024008</t>
  </si>
  <si>
    <t>2024009</t>
  </si>
  <si>
    <t>2024010</t>
  </si>
  <si>
    <t>2024011</t>
  </si>
  <si>
    <t>2024012</t>
  </si>
  <si>
    <t>2024013</t>
  </si>
  <si>
    <t>2024015</t>
  </si>
  <si>
    <t>2024017</t>
  </si>
  <si>
    <t>2024020</t>
  </si>
  <si>
    <t>MIGNON BOEUF</t>
  </si>
  <si>
    <t xml:space="preserve">MIGNON BOEUF    </t>
  </si>
  <si>
    <t>FT PRODUITS FINIS NOURRITURE</t>
  </si>
  <si>
    <t>FT NOURRITURE CAFET</t>
  </si>
  <si>
    <t>93</t>
  </si>
  <si>
    <t>93931</t>
  </si>
  <si>
    <t>1141631</t>
  </si>
  <si>
    <t>CAIPIRINHA</t>
  </si>
  <si>
    <t xml:space="preserve">CAIPIRINHA      </t>
  </si>
  <si>
    <t>1141657</t>
  </si>
  <si>
    <t>NEGRONI</t>
  </si>
  <si>
    <t xml:space="preserve">NEGRONI         </t>
  </si>
  <si>
    <t>1141665</t>
  </si>
  <si>
    <t>DAIQUIRI</t>
  </si>
  <si>
    <t xml:space="preserve">DAIQUIRI        </t>
  </si>
  <si>
    <t>1141690</t>
  </si>
  <si>
    <t>OLD FASHIONED</t>
  </si>
  <si>
    <t xml:space="preserve">OLD FASHIONED   </t>
  </si>
  <si>
    <t>1141745</t>
  </si>
  <si>
    <t>IRISH COFFEE</t>
  </si>
  <si>
    <t>1141761</t>
  </si>
  <si>
    <t>PINA COLADA</t>
  </si>
  <si>
    <t xml:space="preserve">PINA COLADA     </t>
  </si>
  <si>
    <t>1141788</t>
  </si>
  <si>
    <t>AMERICANO</t>
  </si>
  <si>
    <t>1141809</t>
  </si>
  <si>
    <t xml:space="preserve">BLOODY MARY     </t>
  </si>
  <si>
    <t>1141825</t>
  </si>
  <si>
    <t>DRY MARTINI</t>
  </si>
  <si>
    <t>1141841</t>
  </si>
  <si>
    <t>MARGARITA</t>
  </si>
  <si>
    <t xml:space="preserve">MARGARITA       </t>
  </si>
  <si>
    <t>1141884</t>
  </si>
  <si>
    <t>GIN FIZZ</t>
  </si>
  <si>
    <t>1141892</t>
  </si>
  <si>
    <t>BELLINI</t>
  </si>
  <si>
    <t xml:space="preserve">BELLINI         </t>
  </si>
  <si>
    <t>1141905</t>
  </si>
  <si>
    <t>ROSSINI</t>
  </si>
  <si>
    <t>1141956</t>
  </si>
  <si>
    <t>VIRGIN COLADA</t>
  </si>
  <si>
    <t>1144516</t>
  </si>
  <si>
    <t>MOJITO</t>
  </si>
  <si>
    <t xml:space="preserve">MOJITO          </t>
  </si>
  <si>
    <t>1165296</t>
  </si>
  <si>
    <t>CAIPIROSKA</t>
  </si>
  <si>
    <t>1165510</t>
  </si>
  <si>
    <t>SEX ON THE BEACH</t>
  </si>
  <si>
    <t>1165579</t>
  </si>
  <si>
    <t>COSMOPOLITAN</t>
  </si>
  <si>
    <t xml:space="preserve">COSMOPOLITAN    </t>
  </si>
  <si>
    <t>1165923</t>
  </si>
  <si>
    <t>CUBA LIBRE</t>
  </si>
  <si>
    <t>1165931</t>
  </si>
  <si>
    <t>LONG ISLAND</t>
  </si>
  <si>
    <t xml:space="preserve">LONG ISLAND     </t>
  </si>
  <si>
    <t>1166248</t>
  </si>
  <si>
    <t>KIR ROYAL</t>
  </si>
  <si>
    <t xml:space="preserve">KIR ROYAL       </t>
  </si>
  <si>
    <t>1177828</t>
  </si>
  <si>
    <t>KIR</t>
  </si>
  <si>
    <t xml:space="preserve">KIR             </t>
  </si>
  <si>
    <t>1187487</t>
  </si>
  <si>
    <t>MAI TAI</t>
  </si>
  <si>
    <t xml:space="preserve">MAI TAI         </t>
  </si>
  <si>
    <t>1187516</t>
  </si>
  <si>
    <t>AMARETTO SOUR</t>
  </si>
  <si>
    <t xml:space="preserve">AMARETTO SOUR   </t>
  </si>
  <si>
    <t>1223960</t>
  </si>
  <si>
    <t>CHAMPAGNE COCKT.</t>
  </si>
  <si>
    <t>1225210</t>
  </si>
  <si>
    <t>SCOTCH SOUR</t>
  </si>
  <si>
    <t xml:space="preserve">SCOTCH SOUR     </t>
  </si>
  <si>
    <t>1274628</t>
  </si>
  <si>
    <t>PISCINE</t>
  </si>
  <si>
    <t xml:space="preserve">PISCINE         </t>
  </si>
  <si>
    <t>1274636</t>
  </si>
  <si>
    <t>PISCINE RS</t>
  </si>
  <si>
    <t>1286451</t>
  </si>
  <si>
    <t>TENTATION</t>
  </si>
  <si>
    <t xml:space="preserve">TENTATION       </t>
  </si>
  <si>
    <t>1297205</t>
  </si>
  <si>
    <t>VIRGIN MOJITO</t>
  </si>
  <si>
    <t xml:space="preserve">VIRGIN MOJITO   </t>
  </si>
  <si>
    <t>1307160</t>
  </si>
  <si>
    <t>BORA BORA</t>
  </si>
  <si>
    <t xml:space="preserve">BORA BORA       </t>
  </si>
  <si>
    <t>1308111</t>
  </si>
  <si>
    <t>P.MARTINI G</t>
  </si>
  <si>
    <t xml:space="preserve">P.MARTINI G     </t>
  </si>
  <si>
    <t>1308120</t>
  </si>
  <si>
    <t>P.MARTINI V</t>
  </si>
  <si>
    <t>1348754</t>
  </si>
  <si>
    <t>BUBBLE WAP</t>
  </si>
  <si>
    <t xml:space="preserve">BUBBLE WAP      </t>
  </si>
  <si>
    <t>1348906</t>
  </si>
  <si>
    <t>RASBERRY SAKETIN</t>
  </si>
  <si>
    <t>1349108</t>
  </si>
  <si>
    <t>WHITE RUSSIAN</t>
  </si>
  <si>
    <t>1350133</t>
  </si>
  <si>
    <t>PIMMS N1</t>
  </si>
  <si>
    <t>1350184</t>
  </si>
  <si>
    <t>MOSCOW MULE</t>
  </si>
  <si>
    <t xml:space="preserve">MOSCOW MULE     </t>
  </si>
  <si>
    <t>1350424</t>
  </si>
  <si>
    <t xml:space="preserve">B 52            </t>
  </si>
  <si>
    <t>1351814</t>
  </si>
  <si>
    <t>VESPER</t>
  </si>
  <si>
    <t xml:space="preserve">VESPER          </t>
  </si>
  <si>
    <t>1353553</t>
  </si>
  <si>
    <t>VODKATINI</t>
  </si>
  <si>
    <t>1365141</t>
  </si>
  <si>
    <t>SPRITZ CHAMP.</t>
  </si>
  <si>
    <t xml:space="preserve">SPRITZ CHAMP.   </t>
  </si>
  <si>
    <t>1393168</t>
  </si>
  <si>
    <t>ALOHA</t>
  </si>
  <si>
    <t xml:space="preserve">ALOHA           </t>
  </si>
  <si>
    <t>1393272</t>
  </si>
  <si>
    <t>ELECTRIC DAIQUIR</t>
  </si>
  <si>
    <t>1393336</t>
  </si>
  <si>
    <t>SAKE LITCHEE</t>
  </si>
  <si>
    <t xml:space="preserve">SAKE LITCHEE    </t>
  </si>
  <si>
    <t>1393379</t>
  </si>
  <si>
    <t>OH MY DOG</t>
  </si>
  <si>
    <t xml:space="preserve">OH MY DOG       </t>
  </si>
  <si>
    <t>1401181</t>
  </si>
  <si>
    <t>VIRGIN DAIQUIRI</t>
  </si>
  <si>
    <t xml:space="preserve">VIRGIN DAIQUIRI </t>
  </si>
  <si>
    <t>1403531</t>
  </si>
  <si>
    <t>BOURBON SOUR</t>
  </si>
  <si>
    <t>1404699</t>
  </si>
  <si>
    <t>EXPRESSO MARTINI</t>
  </si>
  <si>
    <t>1405328</t>
  </si>
  <si>
    <t>LITCHEE MARTINI</t>
  </si>
  <si>
    <t xml:space="preserve">LITCHEE MARTINI </t>
  </si>
  <si>
    <t>1408489</t>
  </si>
  <si>
    <t>SHOT SAUZA</t>
  </si>
  <si>
    <t>1408500</t>
  </si>
  <si>
    <t>SHOT GREY GOOSE</t>
  </si>
  <si>
    <t xml:space="preserve">SHOT GREY GOOSE </t>
  </si>
  <si>
    <t>1408518</t>
  </si>
  <si>
    <t>SHOT BELVEDERE</t>
  </si>
  <si>
    <t>1408526</t>
  </si>
  <si>
    <t>SHOT PATRON KF</t>
  </si>
  <si>
    <t>1410909</t>
  </si>
  <si>
    <t>SHOT PATRON SIL.</t>
  </si>
  <si>
    <t>1450062</t>
  </si>
  <si>
    <t>WARSOW MOJITO</t>
  </si>
  <si>
    <t xml:space="preserve">WARSOW MOJITO   </t>
  </si>
  <si>
    <t>1463744</t>
  </si>
  <si>
    <t>SHOT RUSSIAN PLA</t>
  </si>
  <si>
    <t>1492289</t>
  </si>
  <si>
    <t>APEROL SPRITZ</t>
  </si>
  <si>
    <t xml:space="preserve">APEROL SPRITZ   </t>
  </si>
  <si>
    <t>2002846</t>
  </si>
  <si>
    <t>PINKY SPARKLING</t>
  </si>
  <si>
    <t xml:space="preserve">PINKY SPARKLING </t>
  </si>
  <si>
    <t>2005545</t>
  </si>
  <si>
    <t>PASSION TINI</t>
  </si>
  <si>
    <t>2009357</t>
  </si>
  <si>
    <t>PORN STAR</t>
  </si>
  <si>
    <t>2013833</t>
  </si>
  <si>
    <t>MANGO GRENADE</t>
  </si>
  <si>
    <t xml:space="preserve">MANGO GRENADE   </t>
  </si>
  <si>
    <t>2017595</t>
  </si>
  <si>
    <t>CAIPIASIAN</t>
  </si>
  <si>
    <t xml:space="preserve">CAIPIASIAN      </t>
  </si>
  <si>
    <t>2017596</t>
  </si>
  <si>
    <t>APPLE CUC</t>
  </si>
  <si>
    <t xml:space="preserve">APPLE CUC       </t>
  </si>
  <si>
    <t>2017597</t>
  </si>
  <si>
    <t>LITCHI ISLAND</t>
  </si>
  <si>
    <t xml:space="preserve">LITCHI ISLAND   </t>
  </si>
  <si>
    <t>2017598</t>
  </si>
  <si>
    <t>ROYAL JASMIN</t>
  </si>
  <si>
    <t xml:space="preserve">ROYAL JASMIN    </t>
  </si>
  <si>
    <t>2020590</t>
  </si>
  <si>
    <t>N.STYLE FIZZ</t>
  </si>
  <si>
    <t>2020592</t>
  </si>
  <si>
    <t>FRENCH JULEP</t>
  </si>
  <si>
    <t xml:space="preserve">FRENCH JULEP    </t>
  </si>
  <si>
    <t>2020594</t>
  </si>
  <si>
    <t>CHOCOTINI</t>
  </si>
  <si>
    <t xml:space="preserve">CHOCOTINI       </t>
  </si>
  <si>
    <t>2020595</t>
  </si>
  <si>
    <t>JACK &amp; JULEP</t>
  </si>
  <si>
    <t xml:space="preserve">JACK &amp; JULEP    </t>
  </si>
  <si>
    <t>2020597</t>
  </si>
  <si>
    <t>GOLD &amp; GINGER</t>
  </si>
  <si>
    <t xml:space="preserve">GOLD &amp; GINGER   </t>
  </si>
  <si>
    <t>FT CREATIONS COCKTAILS</t>
  </si>
  <si>
    <t>93932</t>
  </si>
  <si>
    <t>1139362</t>
  </si>
  <si>
    <t>J.WALKER BLACK</t>
  </si>
  <si>
    <t xml:space="preserve">J.WALKER BLACK  </t>
  </si>
  <si>
    <t>1139389</t>
  </si>
  <si>
    <t>SOUTHERN COMFORT</t>
  </si>
  <si>
    <t>1139565</t>
  </si>
  <si>
    <t>GLENMORAGIE 18A</t>
  </si>
  <si>
    <t xml:space="preserve">GLENMORAGIE 18A </t>
  </si>
  <si>
    <t>1139645</t>
  </si>
  <si>
    <t>JACK DANIELS</t>
  </si>
  <si>
    <t xml:space="preserve">JACK DANIELS    </t>
  </si>
  <si>
    <t>1139653</t>
  </si>
  <si>
    <t>MAKERS MARK</t>
  </si>
  <si>
    <t>1139670</t>
  </si>
  <si>
    <t xml:space="preserve">JAMESON         </t>
  </si>
  <si>
    <t>1139688</t>
  </si>
  <si>
    <t xml:space="preserve">BEEFEATER       </t>
  </si>
  <si>
    <t>1139696</t>
  </si>
  <si>
    <t>BOMBAY</t>
  </si>
  <si>
    <t xml:space="preserve">BOMBAY          </t>
  </si>
  <si>
    <t>1139768</t>
  </si>
  <si>
    <t>HENDRICKS</t>
  </si>
  <si>
    <t xml:space="preserve">HENDRICKS       </t>
  </si>
  <si>
    <t>1139881</t>
  </si>
  <si>
    <t>TANQUERAY</t>
  </si>
  <si>
    <t xml:space="preserve">TANQUERAY       </t>
  </si>
  <si>
    <t>1139899</t>
  </si>
  <si>
    <t>TANQUERAY TEN</t>
  </si>
  <si>
    <t xml:space="preserve">TANQUERAY TEN   </t>
  </si>
  <si>
    <t>1140005</t>
  </si>
  <si>
    <t>BELVEDERE</t>
  </si>
  <si>
    <t xml:space="preserve">BELVEDERE       </t>
  </si>
  <si>
    <t>1140072</t>
  </si>
  <si>
    <t>GREY GOOSE</t>
  </si>
  <si>
    <t xml:space="preserve">GREY GOOSE      </t>
  </si>
  <si>
    <t>1140101</t>
  </si>
  <si>
    <t>GREYG.CITRON</t>
  </si>
  <si>
    <t>1140179</t>
  </si>
  <si>
    <t>BAILEYS</t>
  </si>
  <si>
    <t>1140195</t>
  </si>
  <si>
    <t>COINTREAU</t>
  </si>
  <si>
    <t>1140232</t>
  </si>
  <si>
    <t>GET 27</t>
  </si>
  <si>
    <t xml:space="preserve">GET 27          </t>
  </si>
  <si>
    <t>1140275</t>
  </si>
  <si>
    <t>LIQUEUR LITCHEE</t>
  </si>
  <si>
    <t>1140321</t>
  </si>
  <si>
    <t>FRANGELICO</t>
  </si>
  <si>
    <t>1140347</t>
  </si>
  <si>
    <t>JAGERMEISTER</t>
  </si>
  <si>
    <t>1140451</t>
  </si>
  <si>
    <t>HAVANA CLUB</t>
  </si>
  <si>
    <t>1140460</t>
  </si>
  <si>
    <t>HAVANA 7 ANS</t>
  </si>
  <si>
    <t xml:space="preserve">HAVANA 7 ANS    </t>
  </si>
  <si>
    <t>1140507</t>
  </si>
  <si>
    <t>MALIBU</t>
  </si>
  <si>
    <t>1140831</t>
  </si>
  <si>
    <t>SAMBUCA MOLINARI</t>
  </si>
  <si>
    <t>1140849</t>
  </si>
  <si>
    <t>CAMPARI</t>
  </si>
  <si>
    <t xml:space="preserve">CAMPARI         </t>
  </si>
  <si>
    <t>1140857</t>
  </si>
  <si>
    <t>MARTINI BLANC</t>
  </si>
  <si>
    <t xml:space="preserve">MARTINI BLANC   </t>
  </si>
  <si>
    <t>1140865</t>
  </si>
  <si>
    <t>MARTINI DRY</t>
  </si>
  <si>
    <t xml:space="preserve">MARTINI DRY     </t>
  </si>
  <si>
    <t>1140873</t>
  </si>
  <si>
    <t>MARTINI ROUGE</t>
  </si>
  <si>
    <t xml:space="preserve">MARTINI ROUGE   </t>
  </si>
  <si>
    <t>1140890</t>
  </si>
  <si>
    <t>RICARD</t>
  </si>
  <si>
    <t xml:space="preserve">RICARD          </t>
  </si>
  <si>
    <t>1144313</t>
  </si>
  <si>
    <t>TIO PEPE</t>
  </si>
  <si>
    <t>1145383</t>
  </si>
  <si>
    <t>AMARETTO SARONNO</t>
  </si>
  <si>
    <t>1164779</t>
  </si>
  <si>
    <t>JB RARE</t>
  </si>
  <si>
    <t xml:space="preserve">JB RARE         </t>
  </si>
  <si>
    <t>1164912</t>
  </si>
  <si>
    <t xml:space="preserve">OBAN 14A        </t>
  </si>
  <si>
    <t>1166256</t>
  </si>
  <si>
    <t>JUS CRANBERRY</t>
  </si>
  <si>
    <t xml:space="preserve">JUS CRANBERRY   </t>
  </si>
  <si>
    <t>1166264</t>
  </si>
  <si>
    <t>JUS TOMATE</t>
  </si>
  <si>
    <t xml:space="preserve">JUS TOMATE      </t>
  </si>
  <si>
    <t>1166272</t>
  </si>
  <si>
    <t>JUS ANANAS</t>
  </si>
  <si>
    <t xml:space="preserve">JUS ANANAS      </t>
  </si>
  <si>
    <t>1166328</t>
  </si>
  <si>
    <t>CHIVAS 12A</t>
  </si>
  <si>
    <t xml:space="preserve">CHIVAS 12A      </t>
  </si>
  <si>
    <t>1166336</t>
  </si>
  <si>
    <t>J.WALKER RED</t>
  </si>
  <si>
    <t xml:space="preserve">J.WALKER RED    </t>
  </si>
  <si>
    <t>1166379</t>
  </si>
  <si>
    <t>GLENLIVET</t>
  </si>
  <si>
    <t>1166408</t>
  </si>
  <si>
    <t>HENNESSY XO</t>
  </si>
  <si>
    <t xml:space="preserve">HENNESSY XO     </t>
  </si>
  <si>
    <t>1166993</t>
  </si>
  <si>
    <t>BIERE PANACHE</t>
  </si>
  <si>
    <t>1169262</t>
  </si>
  <si>
    <t>C.DEVAUX ROSE</t>
  </si>
  <si>
    <t xml:space="preserve">C.DEVAUX ROSE   </t>
  </si>
  <si>
    <t>1169490</t>
  </si>
  <si>
    <t>CREME PECHE</t>
  </si>
  <si>
    <t xml:space="preserve">CREME PECHE     </t>
  </si>
  <si>
    <t>1183566</t>
  </si>
  <si>
    <t>JUS ORANGE</t>
  </si>
  <si>
    <t xml:space="preserve">JUS ORANGE      </t>
  </si>
  <si>
    <t>1183988</t>
  </si>
  <si>
    <t>HAVANA ANEJO AMB</t>
  </si>
  <si>
    <t>1183996</t>
  </si>
  <si>
    <t>ELDORADO DEM.15A</t>
  </si>
  <si>
    <t>1184016</t>
  </si>
  <si>
    <t>MATHUSALEM 15A</t>
  </si>
  <si>
    <t>1184850</t>
  </si>
  <si>
    <t>COUPE MUMM</t>
  </si>
  <si>
    <t xml:space="preserve">COUPE MUMM      </t>
  </si>
  <si>
    <t>1187559</t>
  </si>
  <si>
    <t>LAGAVULIN 16A</t>
  </si>
  <si>
    <t xml:space="preserve">LAGAVULIN 16A   </t>
  </si>
  <si>
    <t>1194978</t>
  </si>
  <si>
    <t>CROWN ROYAL</t>
  </si>
  <si>
    <t>1199963</t>
  </si>
  <si>
    <t>RAMOS PINTO TAW.</t>
  </si>
  <si>
    <t>1238862</t>
  </si>
  <si>
    <t>C.RUINART BL/BL</t>
  </si>
  <si>
    <t xml:space="preserve">C.RUINART BL/BL </t>
  </si>
  <si>
    <t>1263427</t>
  </si>
  <si>
    <t>BACARDI RESERVA</t>
  </si>
  <si>
    <t xml:space="preserve">BACARDI RESERVA </t>
  </si>
  <si>
    <t>1268640</t>
  </si>
  <si>
    <t>SIROP GRENAD.</t>
  </si>
  <si>
    <t xml:space="preserve">SIROP GRENAD.   </t>
  </si>
  <si>
    <t>1273490</t>
  </si>
  <si>
    <t>CIROC SNACK</t>
  </si>
  <si>
    <t>1273641</t>
  </si>
  <si>
    <t>SIROP MENTHE M.</t>
  </si>
  <si>
    <t>1273852</t>
  </si>
  <si>
    <t>SIROP FRAISE</t>
  </si>
  <si>
    <t>1286223</t>
  </si>
  <si>
    <t>1286231</t>
  </si>
  <si>
    <t>JUS POMME</t>
  </si>
  <si>
    <t xml:space="preserve">JUS POMME       </t>
  </si>
  <si>
    <t>1286266</t>
  </si>
  <si>
    <t>JUS PAMPLEMOUSSE</t>
  </si>
  <si>
    <t>1289731</t>
  </si>
  <si>
    <t>CALV.HORS AGE</t>
  </si>
  <si>
    <t>1290871</t>
  </si>
  <si>
    <t>AMARO MONTENEGRO</t>
  </si>
  <si>
    <t>1299999</t>
  </si>
  <si>
    <t>APPLETON WHITE</t>
  </si>
  <si>
    <t>1341350</t>
  </si>
  <si>
    <t>CREME D.CASSIS</t>
  </si>
  <si>
    <t xml:space="preserve">CREME D.CASSIS  </t>
  </si>
  <si>
    <t>1351638</t>
  </si>
  <si>
    <t>VODKA GET</t>
  </si>
  <si>
    <t>1353094</t>
  </si>
  <si>
    <t>PATRON SILVER</t>
  </si>
  <si>
    <t xml:space="preserve">PATRON SILVER   </t>
  </si>
  <si>
    <t>1353107</t>
  </si>
  <si>
    <t>PATRON CAFE</t>
  </si>
  <si>
    <t>1353115</t>
  </si>
  <si>
    <t>PATRON AMBRE</t>
  </si>
  <si>
    <t>1369811</t>
  </si>
  <si>
    <t>PATRON PLATINIUM</t>
  </si>
  <si>
    <t>1379631</t>
  </si>
  <si>
    <t>RIVIERE 8A</t>
  </si>
  <si>
    <t>1386945</t>
  </si>
  <si>
    <t>RUSSIAN PLAT.</t>
  </si>
  <si>
    <t xml:space="preserve">RUSSIAN PLAT.   </t>
  </si>
  <si>
    <t>1387737</t>
  </si>
  <si>
    <t>HIBIKI 17A</t>
  </si>
  <si>
    <t>1395091</t>
  </si>
  <si>
    <t>SAUZA HORNITOS</t>
  </si>
  <si>
    <t>1395462</t>
  </si>
  <si>
    <t>RON ZACAPA 23A</t>
  </si>
  <si>
    <t xml:space="preserve">RON ZACAPA 23A  </t>
  </si>
  <si>
    <t>1395471</t>
  </si>
  <si>
    <t>GLENFIDDICH 21A</t>
  </si>
  <si>
    <t>1397177</t>
  </si>
  <si>
    <t>JUS KIWI</t>
  </si>
  <si>
    <t>1398049</t>
  </si>
  <si>
    <t>V.PIBARNON 09</t>
  </si>
  <si>
    <t xml:space="preserve">V.PIBARNON 09   </t>
  </si>
  <si>
    <t>1405755</t>
  </si>
  <si>
    <t>JUS BANANE</t>
  </si>
  <si>
    <t xml:space="preserve">JUS BANANE      </t>
  </si>
  <si>
    <t>1448595</t>
  </si>
  <si>
    <t>BELUGA GOLD</t>
  </si>
  <si>
    <t>1452666</t>
  </si>
  <si>
    <t>VODKA BELUGA SIL</t>
  </si>
  <si>
    <t>1469100</t>
  </si>
  <si>
    <t xml:space="preserve">10CL BOMBAY     </t>
  </si>
  <si>
    <t>1469118</t>
  </si>
  <si>
    <t>10CL TANQUERAY</t>
  </si>
  <si>
    <t>1469151</t>
  </si>
  <si>
    <t>10CL BELVEDERE</t>
  </si>
  <si>
    <t>1469169</t>
  </si>
  <si>
    <t>10CL GREY GOOSE</t>
  </si>
  <si>
    <t>1469177</t>
  </si>
  <si>
    <t>10CL KETEL ONE</t>
  </si>
  <si>
    <t>2002638</t>
  </si>
  <si>
    <t>LIMONCELLO</t>
  </si>
  <si>
    <t xml:space="preserve">LIMONCELLO      </t>
  </si>
  <si>
    <t>2003531</t>
  </si>
  <si>
    <t>V.PLUM TAKARA</t>
  </si>
  <si>
    <t xml:space="preserve">V.PLUM TAKARA   </t>
  </si>
  <si>
    <t>2006824</t>
  </si>
  <si>
    <t>ABSOLUT ELYX</t>
  </si>
  <si>
    <t>2008304</t>
  </si>
  <si>
    <t>MACALLAN RUBY</t>
  </si>
  <si>
    <t xml:space="preserve">MACALLAN RUBY   </t>
  </si>
  <si>
    <t>2009878</t>
  </si>
  <si>
    <t>MACALLAN AMBER</t>
  </si>
  <si>
    <t xml:space="preserve">MACALLAN AMBER  </t>
  </si>
  <si>
    <t>2017750</t>
  </si>
  <si>
    <t>V.SANCERRE RES14</t>
  </si>
  <si>
    <t>2018658</t>
  </si>
  <si>
    <t>V.MONBRISON 03</t>
  </si>
  <si>
    <t xml:space="preserve">V.MONBRISON 03  </t>
  </si>
  <si>
    <t>2018946</t>
  </si>
  <si>
    <t>V.CHARD.SEG13</t>
  </si>
  <si>
    <t xml:space="preserve">V.CHARD.SEG13   </t>
  </si>
  <si>
    <t>2019910</t>
  </si>
  <si>
    <t>SAILOR &amp; JERRY</t>
  </si>
  <si>
    <t>2019936</t>
  </si>
  <si>
    <t>V.JOSEPH RG12</t>
  </si>
  <si>
    <t xml:space="preserve">V.JOSEPH RG12   </t>
  </si>
  <si>
    <t>2020315</t>
  </si>
  <si>
    <t xml:space="preserve">MOUNT G.EXTRA   </t>
  </si>
  <si>
    <t>2020650</t>
  </si>
  <si>
    <t>V.CHABLIS 12</t>
  </si>
  <si>
    <t xml:space="preserve">V.CHABLIS 12    </t>
  </si>
  <si>
    <t>2023069</t>
  </si>
  <si>
    <t>V.TOKAJI 08</t>
  </si>
  <si>
    <t>FT BOISSONS AU VERRE</t>
  </si>
  <si>
    <t>FT BOISSONS AU  VERRE COCKTAILS</t>
  </si>
  <si>
    <t>10000000</t>
  </si>
  <si>
    <t>THE</t>
  </si>
  <si>
    <t xml:space="preserve">THE             </t>
  </si>
  <si>
    <t>10000014</t>
  </si>
  <si>
    <t>THE MENTHE FRAIC</t>
  </si>
  <si>
    <t>1396078</t>
  </si>
  <si>
    <t>TETE BLANC 15CM</t>
  </si>
  <si>
    <t>1396490</t>
  </si>
  <si>
    <t>COMPIL CD III</t>
  </si>
  <si>
    <t>1396633</t>
  </si>
  <si>
    <t>DVD OCEAN</t>
  </si>
  <si>
    <t>1404306</t>
  </si>
  <si>
    <t>CD LITTLE B.II</t>
  </si>
  <si>
    <t>1481871</t>
  </si>
  <si>
    <t>TETE SILVER 15CM</t>
  </si>
  <si>
    <t>1481897</t>
  </si>
  <si>
    <t xml:space="preserve">TETE ROUGE 7CM  </t>
  </si>
  <si>
    <t>2006407</t>
  </si>
  <si>
    <t>BUDDHA ATT.04</t>
  </si>
  <si>
    <t>2014</t>
  </si>
  <si>
    <t>FFT BOISSON</t>
  </si>
  <si>
    <t>20166</t>
  </si>
  <si>
    <t>RAVIOLI</t>
  </si>
  <si>
    <t>2016763</t>
  </si>
  <si>
    <t>COMPIL CD 16</t>
  </si>
  <si>
    <t xml:space="preserve">COMPIL CD 16    </t>
  </si>
  <si>
    <t>2017</t>
  </si>
  <si>
    <t>FFT SOFTS</t>
  </si>
  <si>
    <t>2018448</t>
  </si>
  <si>
    <t>CD IBIZA</t>
  </si>
  <si>
    <t xml:space="preserve">CD IBIZA        </t>
  </si>
  <si>
    <t>20243</t>
  </si>
  <si>
    <t>SCE SOJA SS GLUT</t>
  </si>
  <si>
    <t>21006</t>
  </si>
  <si>
    <t>21018</t>
  </si>
  <si>
    <t>VAPEUR CREVETTE</t>
  </si>
  <si>
    <t xml:space="preserve">VAPEUR CREVETTE </t>
  </si>
  <si>
    <t>3</t>
  </si>
  <si>
    <t>CARAFE</t>
  </si>
  <si>
    <t xml:space="preserve">CARAFE          </t>
  </si>
  <si>
    <t>30</t>
  </si>
  <si>
    <t>* CUISINE</t>
  </si>
  <si>
    <t>31</t>
  </si>
  <si>
    <t>* BOISSON</t>
  </si>
  <si>
    <t>31000</t>
  </si>
  <si>
    <t>FILET MIGNON</t>
  </si>
  <si>
    <t xml:space="preserve">FILET MIGNON    </t>
  </si>
  <si>
    <t>391</t>
  </si>
  <si>
    <t xml:space="preserve">NATURE          </t>
  </si>
  <si>
    <t>396</t>
  </si>
  <si>
    <t>EPICE</t>
  </si>
  <si>
    <t xml:space="preserve">EPICE           </t>
  </si>
  <si>
    <t>41065</t>
  </si>
  <si>
    <t>DINER ESPRIT</t>
  </si>
  <si>
    <t xml:space="preserve">DINER ESPRIT    </t>
  </si>
  <si>
    <t>41068</t>
  </si>
  <si>
    <t>ASSORT.MAKI 12</t>
  </si>
  <si>
    <t>51005</t>
  </si>
  <si>
    <t>MESCLUN</t>
  </si>
  <si>
    <t xml:space="preserve">MESCLUN         </t>
  </si>
  <si>
    <t>557</t>
  </si>
  <si>
    <t>MENTHE</t>
  </si>
  <si>
    <t xml:space="preserve">MENTHE          </t>
  </si>
  <si>
    <t>61014</t>
  </si>
  <si>
    <t>DESS. PARTAGE</t>
  </si>
  <si>
    <t xml:space="preserve">DESS. PARTAGE   </t>
  </si>
  <si>
    <t>61041</t>
  </si>
  <si>
    <t>DESS.PRESTIGE</t>
  </si>
  <si>
    <t>80100</t>
  </si>
  <si>
    <t>SHISHA COMPOS</t>
  </si>
  <si>
    <t xml:space="preserve">SHISHA COMPOS   </t>
  </si>
  <si>
    <t>80101</t>
  </si>
  <si>
    <t>SHISHAS SUGG</t>
  </si>
  <si>
    <t>80108</t>
  </si>
  <si>
    <t>SHISHA CREATIONS</t>
  </si>
  <si>
    <t>80251</t>
  </si>
  <si>
    <t>POMMES</t>
  </si>
  <si>
    <t xml:space="preserve">POMMES          </t>
  </si>
  <si>
    <t>80252</t>
  </si>
  <si>
    <t>MELON</t>
  </si>
  <si>
    <t>80253</t>
  </si>
  <si>
    <t>ANANAS</t>
  </si>
  <si>
    <t>80255</t>
  </si>
  <si>
    <t>PAMPLEMOUSSE</t>
  </si>
  <si>
    <t xml:space="preserve">PAMPLEMOUSSE    </t>
  </si>
  <si>
    <t>80268</t>
  </si>
  <si>
    <t>LAIT</t>
  </si>
  <si>
    <t>80306</t>
  </si>
  <si>
    <t>DIAMOND</t>
  </si>
  <si>
    <t>80369</t>
  </si>
  <si>
    <t>KISS COOL</t>
  </si>
  <si>
    <t xml:space="preserve">KISS COOL       </t>
  </si>
  <si>
    <t>80370</t>
  </si>
  <si>
    <t>SWEET DREAM</t>
  </si>
  <si>
    <t xml:space="preserve">SWEET DREAM     </t>
  </si>
  <si>
    <t>80371</t>
  </si>
  <si>
    <t>PARADISE</t>
  </si>
  <si>
    <t xml:space="preserve">PARADISE        </t>
  </si>
  <si>
    <t>80372</t>
  </si>
  <si>
    <t>553 Articles</t>
  </si>
  <si>
    <t>TOTAL Général</t>
  </si>
  <si>
    <t>1 491 Couverts</t>
  </si>
  <si>
    <t>PRIX MOYEN TTC</t>
  </si>
  <si>
    <t>PVHTHS</t>
  </si>
  <si>
    <t>Coût U</t>
  </si>
  <si>
    <t>Marge U</t>
  </si>
  <si>
    <t>Code Micros</t>
  </si>
</sst>
</file>

<file path=xl/styles.xml><?xml version="1.0" encoding="utf-8"?>
<styleSheet xmlns="http://schemas.openxmlformats.org/spreadsheetml/2006/main">
  <numFmts count="4">
    <numFmt numFmtId="43" formatCode="_-* #,##0.00\ _€_-;\-* #,##0.00\ _€_-;_-* &quot;-&quot;??\ _€_-;_-@_-"/>
    <numFmt numFmtId="164" formatCode="&quot;Edamame&quot;"/>
    <numFmt numFmtId="165" formatCode="&quot;Rouleaux printemps&quot;"/>
    <numFmt numFmtId="166" formatCode="###\ ##0.00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3"/>
      <name val="Times New Roman"/>
      <family val="1"/>
    </font>
    <font>
      <i/>
      <sz val="11"/>
      <color theme="3"/>
      <name val="Times New Roman"/>
      <family val="1"/>
    </font>
    <font>
      <sz val="16"/>
      <color theme="3"/>
      <name val="Lucida Handwriting"/>
      <family val="4"/>
    </font>
    <font>
      <sz val="10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0"/>
      <name val="Times New Roman"/>
      <family val="1"/>
    </font>
    <font>
      <b/>
      <sz val="11"/>
      <color theme="0"/>
      <name val="Calibri"/>
      <family val="2"/>
      <scheme val="minor"/>
    </font>
    <font>
      <i/>
      <sz val="8"/>
      <name val="Calibri"/>
      <family val="2"/>
      <scheme val="minor"/>
    </font>
    <font>
      <sz val="6"/>
      <color indexed="8"/>
      <name val="Arial"/>
      <family val="2"/>
    </font>
    <font>
      <b/>
      <sz val="9"/>
      <color indexed="9"/>
      <name val="Arial"/>
      <family val="2"/>
    </font>
    <font>
      <b/>
      <i/>
      <sz val="9"/>
      <color indexed="12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b/>
      <sz val="9"/>
      <color indexed="21"/>
      <name val="Arial"/>
      <family val="2"/>
    </font>
    <font>
      <b/>
      <sz val="9"/>
      <color indexed="63"/>
      <name val="Arial"/>
      <family val="2"/>
    </font>
    <font>
      <b/>
      <sz val="8"/>
      <color indexed="12"/>
      <name val="Arial"/>
      <family val="2"/>
    </font>
    <font>
      <b/>
      <sz val="9"/>
      <color indexed="12"/>
      <name val="Arial"/>
      <family val="2"/>
    </font>
    <font>
      <b/>
      <sz val="9"/>
      <color indexed="6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99FF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30"/>
        <bgColor indexed="9"/>
      </patternFill>
    </fill>
  </fills>
  <borders count="23">
    <border>
      <left/>
      <right/>
      <top/>
      <bottom/>
      <diagonal/>
    </border>
    <border>
      <left style="medium">
        <color theme="3"/>
      </left>
      <right style="medium">
        <color theme="3"/>
      </right>
      <top style="medium">
        <color theme="3"/>
      </top>
      <bottom style="medium">
        <color theme="3"/>
      </bottom>
      <diagonal/>
    </border>
    <border>
      <left style="medium">
        <color theme="3"/>
      </left>
      <right/>
      <top/>
      <bottom/>
      <diagonal/>
    </border>
    <border>
      <left style="medium">
        <color theme="3"/>
      </left>
      <right/>
      <top/>
      <bottom style="medium">
        <color theme="3"/>
      </bottom>
      <diagonal/>
    </border>
    <border>
      <left/>
      <right/>
      <top/>
      <bottom style="medium">
        <color theme="3"/>
      </bottom>
      <diagonal/>
    </border>
    <border>
      <left style="medium">
        <color theme="3"/>
      </left>
      <right style="medium">
        <color theme="3"/>
      </right>
      <top style="medium">
        <color theme="3"/>
      </top>
      <bottom/>
      <diagonal/>
    </border>
    <border>
      <left style="medium">
        <color theme="3"/>
      </left>
      <right style="medium">
        <color theme="3"/>
      </right>
      <top/>
      <bottom/>
      <diagonal/>
    </border>
    <border>
      <left style="medium">
        <color theme="3"/>
      </left>
      <right style="medium">
        <color theme="3"/>
      </right>
      <top/>
      <bottom style="medium">
        <color theme="3"/>
      </bottom>
      <diagonal/>
    </border>
    <border>
      <left style="medium">
        <color theme="3"/>
      </left>
      <right/>
      <top style="medium">
        <color theme="3"/>
      </top>
      <bottom style="medium">
        <color theme="3"/>
      </bottom>
      <diagonal/>
    </border>
    <border>
      <left style="medium">
        <color theme="3"/>
      </left>
      <right/>
      <top style="medium">
        <color theme="3"/>
      </top>
      <bottom/>
      <diagonal/>
    </border>
    <border>
      <left/>
      <right/>
      <top style="medium">
        <color theme="3"/>
      </top>
      <bottom/>
      <diagonal/>
    </border>
    <border>
      <left/>
      <right style="medium">
        <color theme="3"/>
      </right>
      <top style="medium">
        <color theme="3"/>
      </top>
      <bottom/>
      <diagonal/>
    </border>
    <border>
      <left/>
      <right style="medium">
        <color theme="3"/>
      </right>
      <top/>
      <bottom/>
      <diagonal/>
    </border>
    <border>
      <left/>
      <right style="medium">
        <color theme="3"/>
      </right>
      <top/>
      <bottom style="medium">
        <color theme="3"/>
      </bottom>
      <diagonal/>
    </border>
    <border>
      <left/>
      <right style="medium">
        <color theme="3"/>
      </right>
      <top style="medium">
        <color theme="3"/>
      </top>
      <bottom style="medium">
        <color theme="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54"/>
      </left>
      <right style="thin">
        <color indexed="54"/>
      </right>
      <top style="thin">
        <color indexed="54"/>
      </top>
      <bottom style="thin">
        <color indexed="55"/>
      </bottom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  <border>
      <left style="thin">
        <color indexed="32"/>
      </left>
      <right style="thin">
        <color indexed="32"/>
      </right>
      <top style="thin">
        <color indexed="31"/>
      </top>
      <bottom style="thin">
        <color indexed="32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5" fillId="0" borderId="0"/>
    <xf numFmtId="0" fontId="6" fillId="0" borderId="0"/>
    <xf numFmtId="9" fontId="1" fillId="0" borderId="0" applyFont="0" applyFill="0" applyBorder="0" applyAlignment="0" applyProtection="0"/>
  </cellStyleXfs>
  <cellXfs count="147">
    <xf numFmtId="0" fontId="0" fillId="0" borderId="0" xfId="0"/>
    <xf numFmtId="0" fontId="2" fillId="0" borderId="0" xfId="0" applyFont="1"/>
    <xf numFmtId="0" fontId="2" fillId="0" borderId="11" xfId="0" applyFont="1" applyBorder="1"/>
    <xf numFmtId="0" fontId="2" fillId="0" borderId="4" xfId="0" applyFont="1" applyBorder="1"/>
    <xf numFmtId="43" fontId="2" fillId="3" borderId="4" xfId="0" applyNumberFormat="1" applyFont="1" applyFill="1" applyBorder="1"/>
    <xf numFmtId="43" fontId="2" fillId="3" borderId="13" xfId="0" applyNumberFormat="1" applyFont="1" applyFill="1" applyBorder="1"/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vertical="center"/>
    </xf>
    <xf numFmtId="43" fontId="2" fillId="0" borderId="0" xfId="0" applyNumberFormat="1" applyFont="1" applyAlignment="1">
      <alignment vertical="center"/>
    </xf>
    <xf numFmtId="0" fontId="2" fillId="2" borderId="9" xfId="0" applyFont="1" applyFill="1" applyBorder="1"/>
    <xf numFmtId="43" fontId="2" fillId="2" borderId="10" xfId="1" applyFont="1" applyFill="1" applyBorder="1"/>
    <xf numFmtId="0" fontId="2" fillId="4" borderId="5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2" fillId="4" borderId="10" xfId="0" applyFont="1" applyFill="1" applyBorder="1"/>
    <xf numFmtId="43" fontId="2" fillId="4" borderId="10" xfId="1" applyFont="1" applyFill="1" applyBorder="1"/>
    <xf numFmtId="43" fontId="2" fillId="4" borderId="10" xfId="0" applyNumberFormat="1" applyFont="1" applyFill="1" applyBorder="1"/>
    <xf numFmtId="0" fontId="2" fillId="4" borderId="11" xfId="0" applyFont="1" applyFill="1" applyBorder="1"/>
    <xf numFmtId="0" fontId="2" fillId="4" borderId="0" xfId="0" applyFont="1" applyFill="1" applyBorder="1"/>
    <xf numFmtId="43" fontId="2" fillId="4" borderId="0" xfId="1" applyFont="1" applyFill="1" applyBorder="1"/>
    <xf numFmtId="43" fontId="2" fillId="4" borderId="0" xfId="0" applyNumberFormat="1" applyFont="1" applyFill="1" applyBorder="1"/>
    <xf numFmtId="0" fontId="2" fillId="4" borderId="12" xfId="0" applyFont="1" applyFill="1" applyBorder="1"/>
    <xf numFmtId="43" fontId="2" fillId="4" borderId="4" xfId="1" applyFont="1" applyFill="1" applyBorder="1"/>
    <xf numFmtId="0" fontId="2" fillId="4" borderId="7" xfId="0" applyFont="1" applyFill="1" applyBorder="1"/>
    <xf numFmtId="0" fontId="2" fillId="4" borderId="5" xfId="0" applyFont="1" applyFill="1" applyBorder="1"/>
    <xf numFmtId="0" fontId="2" fillId="4" borderId="3" xfId="0" applyFont="1" applyFill="1" applyBorder="1"/>
    <xf numFmtId="0" fontId="4" fillId="4" borderId="9" xfId="0" applyFont="1" applyFill="1" applyBorder="1"/>
    <xf numFmtId="0" fontId="4" fillId="4" borderId="1" xfId="0" applyFont="1" applyFill="1" applyBorder="1"/>
    <xf numFmtId="43" fontId="2" fillId="0" borderId="1" xfId="0" applyNumberFormat="1" applyFont="1" applyBorder="1" applyAlignment="1">
      <alignment vertical="center"/>
    </xf>
    <xf numFmtId="0" fontId="2" fillId="0" borderId="10" xfId="0" applyFont="1" applyBorder="1"/>
    <xf numFmtId="0" fontId="0" fillId="5" borderId="0" xfId="0" applyFill="1"/>
    <xf numFmtId="0" fontId="8" fillId="0" borderId="0" xfId="0" applyFont="1"/>
    <xf numFmtId="0" fontId="9" fillId="6" borderId="15" xfId="0" applyFont="1" applyFill="1" applyBorder="1" applyAlignment="1">
      <alignment horizontal="center" vertical="center"/>
    </xf>
    <xf numFmtId="43" fontId="9" fillId="6" borderId="15" xfId="1" applyFont="1" applyFill="1" applyBorder="1" applyAlignment="1">
      <alignment horizontal="center" vertical="center"/>
    </xf>
    <xf numFmtId="10" fontId="0" fillId="0" borderId="16" xfId="0" applyNumberFormat="1" applyFill="1" applyBorder="1" applyAlignment="1">
      <alignment horizontal="center"/>
    </xf>
    <xf numFmtId="43" fontId="0" fillId="0" borderId="16" xfId="1" applyFont="1" applyFill="1" applyBorder="1"/>
    <xf numFmtId="10" fontId="0" fillId="0" borderId="16" xfId="4" applyNumberFormat="1" applyFont="1" applyFill="1" applyBorder="1"/>
    <xf numFmtId="10" fontId="0" fillId="0" borderId="17" xfId="0" applyNumberFormat="1" applyFill="1" applyBorder="1" applyAlignment="1">
      <alignment horizontal="center"/>
    </xf>
    <xf numFmtId="43" fontId="0" fillId="0" borderId="17" xfId="1" applyFont="1" applyFill="1" applyBorder="1"/>
    <xf numFmtId="10" fontId="0" fillId="0" borderId="17" xfId="0" applyNumberFormat="1" applyFill="1" applyBorder="1"/>
    <xf numFmtId="10" fontId="0" fillId="0" borderId="19" xfId="0" applyNumberFormat="1" applyFill="1" applyBorder="1"/>
    <xf numFmtId="10" fontId="0" fillId="0" borderId="19" xfId="0" applyNumberFormat="1" applyFill="1" applyBorder="1" applyAlignment="1">
      <alignment horizontal="center"/>
    </xf>
    <xf numFmtId="43" fontId="0" fillId="0" borderId="19" xfId="1" applyFont="1" applyFill="1" applyBorder="1"/>
    <xf numFmtId="0" fontId="0" fillId="0" borderId="0" xfId="0" applyAlignment="1">
      <alignment horizontal="center"/>
    </xf>
    <xf numFmtId="43" fontId="0" fillId="0" borderId="0" xfId="1" applyFont="1"/>
    <xf numFmtId="10" fontId="0" fillId="0" borderId="16" xfId="0" applyNumberFormat="1" applyFill="1" applyBorder="1"/>
    <xf numFmtId="10" fontId="0" fillId="0" borderId="16" xfId="0" applyNumberFormat="1" applyBorder="1"/>
    <xf numFmtId="10" fontId="0" fillId="0" borderId="16" xfId="0" applyNumberFormat="1" applyBorder="1" applyAlignment="1">
      <alignment horizontal="center"/>
    </xf>
    <xf numFmtId="43" fontId="0" fillId="0" borderId="16" xfId="1" applyFont="1" applyBorder="1"/>
    <xf numFmtId="10" fontId="0" fillId="0" borderId="17" xfId="0" applyNumberFormat="1" applyBorder="1"/>
    <xf numFmtId="10" fontId="0" fillId="0" borderId="17" xfId="0" applyNumberFormat="1" applyBorder="1" applyAlignment="1">
      <alignment horizontal="center"/>
    </xf>
    <xf numFmtId="43" fontId="0" fillId="0" borderId="17" xfId="1" applyFont="1" applyBorder="1"/>
    <xf numFmtId="10" fontId="0" fillId="0" borderId="19" xfId="0" applyNumberFormat="1" applyBorder="1"/>
    <xf numFmtId="10" fontId="0" fillId="0" borderId="19" xfId="0" applyNumberFormat="1" applyBorder="1" applyAlignment="1">
      <alignment horizontal="center"/>
    </xf>
    <xf numFmtId="43" fontId="0" fillId="0" borderId="19" xfId="1" applyFont="1" applyBorder="1"/>
    <xf numFmtId="0" fontId="0" fillId="0" borderId="16" xfId="0" applyFill="1" applyBorder="1" applyAlignment="1">
      <alignment horizontal="center" vertical="center"/>
    </xf>
    <xf numFmtId="43" fontId="0" fillId="0" borderId="16" xfId="1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43" fontId="0" fillId="0" borderId="17" xfId="1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3" fontId="0" fillId="0" borderId="17" xfId="1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43" fontId="0" fillId="0" borderId="19" xfId="1" applyFont="1" applyFill="1" applyBorder="1" applyAlignment="1">
      <alignment horizontal="center" vertical="center"/>
    </xf>
    <xf numFmtId="43" fontId="0" fillId="0" borderId="19" xfId="1" applyFont="1" applyBorder="1" applyAlignment="1">
      <alignment horizontal="center" vertical="center"/>
    </xf>
    <xf numFmtId="10" fontId="0" fillId="0" borderId="0" xfId="0" applyNumberFormat="1" applyBorder="1" applyAlignment="1">
      <alignment horizontal="center"/>
    </xf>
    <xf numFmtId="10" fontId="0" fillId="0" borderId="0" xfId="0" applyNumberFormat="1" applyBorder="1"/>
    <xf numFmtId="43" fontId="0" fillId="0" borderId="0" xfId="1" applyFont="1" applyBorder="1"/>
    <xf numFmtId="0" fontId="10" fillId="0" borderId="17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0" fillId="0" borderId="0" xfId="0" applyFill="1"/>
    <xf numFmtId="0" fontId="10" fillId="0" borderId="17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11" fillId="7" borderId="0" xfId="0" applyFont="1" applyFill="1" applyAlignment="1">
      <alignment horizontal="left"/>
    </xf>
    <xf numFmtId="49" fontId="12" fillId="8" borderId="20" xfId="0" applyNumberFormat="1" applyFont="1" applyFill="1" applyBorder="1" applyAlignment="1">
      <alignment horizontal="left" vertical="center"/>
    </xf>
    <xf numFmtId="49" fontId="12" fillId="8" borderId="20" xfId="0" applyNumberFormat="1" applyFont="1" applyFill="1" applyBorder="1" applyAlignment="1">
      <alignment horizontal="center" vertical="center" wrapText="1"/>
    </xf>
    <xf numFmtId="49" fontId="12" fillId="8" borderId="20" xfId="0" applyNumberFormat="1" applyFont="1" applyFill="1" applyBorder="1" applyAlignment="1">
      <alignment horizontal="left" vertical="center" wrapText="1"/>
    </xf>
    <xf numFmtId="49" fontId="12" fillId="8" borderId="20" xfId="0" applyNumberFormat="1" applyFont="1" applyFill="1" applyBorder="1" applyAlignment="1">
      <alignment horizontal="right" vertical="center" wrapText="1"/>
    </xf>
    <xf numFmtId="49" fontId="13" fillId="7" borderId="0" xfId="0" applyNumberFormat="1" applyFont="1" applyFill="1" applyAlignment="1">
      <alignment horizontal="center"/>
    </xf>
    <xf numFmtId="49" fontId="14" fillId="7" borderId="21" xfId="0" applyNumberFormat="1" applyFont="1" applyFill="1" applyBorder="1" applyAlignment="1">
      <alignment horizontal="center"/>
    </xf>
    <xf numFmtId="49" fontId="15" fillId="7" borderId="21" xfId="0" applyNumberFormat="1" applyFont="1" applyFill="1" applyBorder="1" applyAlignment="1">
      <alignment horizontal="left"/>
    </xf>
    <xf numFmtId="166" fontId="15" fillId="7" borderId="21" xfId="0" applyNumberFormat="1" applyFont="1" applyFill="1" applyBorder="1" applyAlignment="1">
      <alignment horizontal="right"/>
    </xf>
    <xf numFmtId="49" fontId="16" fillId="7" borderId="21" xfId="0" applyNumberFormat="1" applyFont="1" applyFill="1" applyBorder="1" applyAlignment="1">
      <alignment horizontal="center"/>
    </xf>
    <xf numFmtId="0" fontId="13" fillId="7" borderId="0" xfId="0" applyFont="1" applyFill="1" applyAlignment="1">
      <alignment horizontal="center"/>
    </xf>
    <xf numFmtId="0" fontId="17" fillId="7" borderId="0" xfId="0" applyFont="1" applyFill="1" applyAlignment="1">
      <alignment vertical="center"/>
    </xf>
    <xf numFmtId="49" fontId="18" fillId="7" borderId="0" xfId="0" applyNumberFormat="1" applyFont="1" applyFill="1" applyAlignment="1">
      <alignment horizontal="left" wrapText="1"/>
    </xf>
    <xf numFmtId="166" fontId="19" fillId="7" borderId="21" xfId="0" applyNumberFormat="1" applyFont="1" applyFill="1" applyBorder="1" applyAlignment="1">
      <alignment horizontal="right"/>
    </xf>
    <xf numFmtId="0" fontId="17" fillId="7" borderId="22" xfId="0" applyFont="1" applyFill="1" applyBorder="1" applyAlignment="1">
      <alignment vertical="center"/>
    </xf>
    <xf numFmtId="0" fontId="13" fillId="7" borderId="0" xfId="0" applyFont="1" applyFill="1" applyAlignment="1">
      <alignment horizontal="right"/>
    </xf>
    <xf numFmtId="0" fontId="19" fillId="7" borderId="0" xfId="0" applyFont="1" applyFill="1" applyAlignment="1">
      <alignment horizontal="left"/>
    </xf>
    <xf numFmtId="0" fontId="19" fillId="7" borderId="0" xfId="0" applyFont="1" applyFill="1" applyAlignment="1">
      <alignment horizontal="right"/>
    </xf>
    <xf numFmtId="49" fontId="13" fillId="7" borderId="21" xfId="0" applyNumberFormat="1" applyFont="1" applyFill="1" applyBorder="1" applyAlignment="1">
      <alignment horizontal="center"/>
    </xf>
    <xf numFmtId="49" fontId="17" fillId="7" borderId="0" xfId="0" applyNumberFormat="1" applyFont="1" applyFill="1" applyAlignment="1">
      <alignment vertical="center"/>
    </xf>
    <xf numFmtId="49" fontId="19" fillId="7" borderId="21" xfId="0" applyNumberFormat="1" applyFont="1" applyFill="1" applyBorder="1" applyAlignment="1">
      <alignment horizontal="center"/>
    </xf>
    <xf numFmtId="49" fontId="20" fillId="7" borderId="21" xfId="0" applyNumberFormat="1" applyFont="1" applyFill="1" applyBorder="1" applyAlignment="1">
      <alignment horizontal="center"/>
    </xf>
    <xf numFmtId="0" fontId="20" fillId="7" borderId="21" xfId="0" applyFont="1" applyFill="1" applyBorder="1" applyAlignment="1">
      <alignment horizontal="right"/>
    </xf>
    <xf numFmtId="49" fontId="11" fillId="7" borderId="0" xfId="0" applyNumberFormat="1" applyFont="1" applyFill="1" applyAlignment="1">
      <alignment horizontal="left"/>
    </xf>
    <xf numFmtId="49" fontId="11" fillId="7" borderId="0" xfId="1" applyNumberFormat="1" applyFont="1" applyFill="1" applyAlignment="1">
      <alignment horizontal="left"/>
    </xf>
    <xf numFmtId="49" fontId="0" fillId="0" borderId="0" xfId="0" applyNumberFormat="1"/>
    <xf numFmtId="49" fontId="9" fillId="6" borderId="15" xfId="0" applyNumberFormat="1" applyFont="1" applyFill="1" applyBorder="1" applyAlignment="1">
      <alignment horizontal="center" vertical="center"/>
    </xf>
    <xf numFmtId="49" fontId="0" fillId="0" borderId="16" xfId="1" applyNumberFormat="1" applyFont="1" applyFill="1" applyBorder="1" applyAlignment="1">
      <alignment horizontal="center"/>
    </xf>
    <xf numFmtId="49" fontId="0" fillId="0" borderId="17" xfId="1" applyNumberFormat="1" applyFont="1" applyFill="1" applyBorder="1" applyAlignment="1">
      <alignment horizontal="center"/>
    </xf>
    <xf numFmtId="49" fontId="0" fillId="0" borderId="19" xfId="1" applyNumberFormat="1" applyFont="1" applyFill="1" applyBorder="1" applyAlignment="1">
      <alignment horizontal="center"/>
    </xf>
    <xf numFmtId="49" fontId="0" fillId="0" borderId="0" xfId="0" applyNumberFormat="1" applyAlignment="1">
      <alignment horizontal="center"/>
    </xf>
    <xf numFmtId="49" fontId="7" fillId="6" borderId="15" xfId="0" applyNumberFormat="1" applyFont="1" applyFill="1" applyBorder="1" applyAlignment="1">
      <alignment horizontal="center"/>
    </xf>
    <xf numFmtId="49" fontId="0" fillId="0" borderId="16" xfId="1" applyNumberFormat="1" applyFont="1" applyBorder="1" applyAlignment="1">
      <alignment horizontal="center"/>
    </xf>
    <xf numFmtId="49" fontId="0" fillId="0" borderId="19" xfId="1" applyNumberFormat="1" applyFont="1" applyBorder="1" applyAlignment="1">
      <alignment horizontal="center"/>
    </xf>
    <xf numFmtId="49" fontId="0" fillId="0" borderId="16" xfId="1" applyNumberFormat="1" applyFont="1" applyFill="1" applyBorder="1" applyAlignment="1">
      <alignment horizontal="center" vertical="center"/>
    </xf>
    <xf numFmtId="49" fontId="0" fillId="0" borderId="17" xfId="1" applyNumberFormat="1" applyFont="1" applyFill="1" applyBorder="1" applyAlignment="1">
      <alignment horizontal="center" vertical="center"/>
    </xf>
    <xf numFmtId="49" fontId="0" fillId="0" borderId="17" xfId="1" applyNumberFormat="1" applyFont="1" applyBorder="1" applyAlignment="1">
      <alignment horizontal="center" vertical="center"/>
    </xf>
    <xf numFmtId="49" fontId="0" fillId="0" borderId="19" xfId="1" applyNumberFormat="1" applyFont="1" applyBorder="1" applyAlignment="1">
      <alignment horizontal="center" vertical="center"/>
    </xf>
    <xf numFmtId="49" fontId="0" fillId="0" borderId="17" xfId="1" applyNumberFormat="1" applyFont="1" applyBorder="1" applyAlignment="1">
      <alignment horizontal="center"/>
    </xf>
    <xf numFmtId="49" fontId="0" fillId="0" borderId="0" xfId="0" applyNumberFormat="1" applyBorder="1" applyAlignment="1">
      <alignment horizontal="center"/>
    </xf>
    <xf numFmtId="0" fontId="2" fillId="4" borderId="9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2" fillId="0" borderId="0" xfId="0" applyFont="1" applyFill="1"/>
    <xf numFmtId="165" fontId="2" fillId="0" borderId="0" xfId="1" applyNumberFormat="1" applyFont="1" applyFill="1" applyBorder="1"/>
    <xf numFmtId="164" fontId="8" fillId="0" borderId="0" xfId="1" applyNumberFormat="1" applyFont="1" applyFill="1" applyBorder="1"/>
    <xf numFmtId="0" fontId="8" fillId="0" borderId="0" xfId="0" applyFont="1" applyFill="1"/>
    <xf numFmtId="164" fontId="8" fillId="0" borderId="2" xfId="1" applyNumberFormat="1" applyFont="1" applyFill="1" applyBorder="1"/>
    <xf numFmtId="10" fontId="2" fillId="4" borderId="10" xfId="4" applyNumberFormat="1" applyFont="1" applyFill="1" applyBorder="1"/>
    <xf numFmtId="10" fontId="2" fillId="4" borderId="0" xfId="4" applyNumberFormat="1" applyFont="1" applyFill="1" applyBorder="1"/>
    <xf numFmtId="43" fontId="2" fillId="0" borderId="0" xfId="1" applyFont="1"/>
    <xf numFmtId="49" fontId="2" fillId="4" borderId="6" xfId="1" applyNumberFormat="1" applyFont="1" applyFill="1" applyBorder="1"/>
    <xf numFmtId="49" fontId="2" fillId="4" borderId="7" xfId="1" applyNumberFormat="1" applyFont="1" applyFill="1" applyBorder="1"/>
    <xf numFmtId="0" fontId="2" fillId="0" borderId="1" xfId="0" applyFont="1" applyBorder="1" applyAlignment="1">
      <alignment horizontal="center" vertical="center"/>
    </xf>
    <xf numFmtId="43" fontId="2" fillId="4" borderId="5" xfId="1" applyFont="1" applyFill="1" applyBorder="1" applyAlignment="1">
      <alignment horizontal="center" vertical="center" wrapText="1"/>
    </xf>
    <xf numFmtId="43" fontId="2" fillId="4" borderId="6" xfId="1" applyFont="1" applyFill="1" applyBorder="1" applyAlignment="1">
      <alignment horizontal="center" vertical="center" wrapText="1"/>
    </xf>
    <xf numFmtId="49" fontId="2" fillId="4" borderId="5" xfId="1" applyNumberFormat="1" applyFont="1" applyFill="1" applyBorder="1"/>
    <xf numFmtId="2" fontId="2" fillId="0" borderId="0" xfId="0" applyNumberFormat="1" applyFont="1"/>
    <xf numFmtId="2" fontId="2" fillId="4" borderId="8" xfId="0" applyNumberFormat="1" applyFont="1" applyFill="1" applyBorder="1" applyAlignment="1">
      <alignment horizontal="center" vertical="center"/>
    </xf>
    <xf numFmtId="2" fontId="2" fillId="4" borderId="6" xfId="1" applyNumberFormat="1" applyFont="1" applyFill="1" applyBorder="1"/>
    <xf numFmtId="2" fontId="2" fillId="4" borderId="7" xfId="1" applyNumberFormat="1" applyFont="1" applyFill="1" applyBorder="1"/>
    <xf numFmtId="2" fontId="2" fillId="4" borderId="14" xfId="0" applyNumberFormat="1" applyFont="1" applyFill="1" applyBorder="1" applyAlignment="1">
      <alignment horizontal="center" vertical="center"/>
    </xf>
    <xf numFmtId="2" fontId="2" fillId="4" borderId="6" xfId="1" applyNumberFormat="1" applyFont="1" applyFill="1" applyBorder="1" applyProtection="1">
      <protection locked="0"/>
    </xf>
    <xf numFmtId="2" fontId="2" fillId="4" borderId="7" xfId="1" applyNumberFormat="1" applyFont="1" applyFill="1" applyBorder="1" applyProtection="1">
      <protection locked="0"/>
    </xf>
    <xf numFmtId="2" fontId="2" fillId="4" borderId="6" xfId="4" applyNumberFormat="1" applyFont="1" applyFill="1" applyBorder="1"/>
    <xf numFmtId="2" fontId="2" fillId="4" borderId="7" xfId="4" applyNumberFormat="1" applyFont="1" applyFill="1" applyBorder="1"/>
    <xf numFmtId="49" fontId="19" fillId="7" borderId="21" xfId="0" applyNumberFormat="1" applyFont="1" applyFill="1" applyBorder="1" applyAlignment="1">
      <alignment horizontal="left"/>
    </xf>
    <xf numFmtId="0" fontId="2" fillId="4" borderId="5" xfId="0" applyFont="1" applyFill="1" applyBorder="1" applyAlignment="1">
      <alignment horizontal="center"/>
    </xf>
    <xf numFmtId="0" fontId="2" fillId="4" borderId="7" xfId="0" applyFont="1" applyFill="1" applyBorder="1" applyAlignment="1">
      <alignment horizontal="center"/>
    </xf>
    <xf numFmtId="0" fontId="8" fillId="0" borderId="0" xfId="0" applyNumberFormat="1" applyFont="1"/>
  </cellXfs>
  <cellStyles count="5">
    <cellStyle name="Milliers" xfId="1" builtinId="3"/>
    <cellStyle name="Normal" xfId="0" builtinId="0"/>
    <cellStyle name="Normal 2" xfId="2"/>
    <cellStyle name="Normal 3" xfId="3"/>
    <cellStyle name="Pourcentage" xfId="4" builtinId="5"/>
  </cellStyles>
  <dxfs count="8"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5665F4"/>
      <color rgb="FFF99DE7"/>
      <color rgb="FF10DA9B"/>
      <color rgb="FFFFCCFF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scatterChart>
        <c:scatterStyle val="lineMarker"/>
        <c:ser>
          <c:idx val="1"/>
          <c:order val="0"/>
          <c:tx>
            <c:strRef>
              <c:f>Entrees!$C$46</c:f>
              <c:strCache>
                <c:ptCount val="1"/>
                <c:pt idx="0">
                  <c:v>Marge U</c:v>
                </c:pt>
              </c:strCache>
            </c:strRef>
          </c:tx>
          <c:spPr>
            <a:ln w="28575">
              <a:noFill/>
            </a:ln>
          </c:spPr>
          <c:xVal>
            <c:numRef>
              <c:f>Entrees!$D$47:$D$51</c:f>
              <c:numCache>
                <c:formatCode>General</c:formatCode>
                <c:ptCount val="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</c:numCache>
            </c:numRef>
          </c:xVal>
          <c:yVal>
            <c:numRef>
              <c:f>Entrees!$C$47:$C$51</c:f>
              <c:numCache>
                <c:formatCode>_-* #,##0.00\ _€_-;\-* #,##0.00\ _€_-;_-* "-"??\ _€_-;_-@_-</c:formatCode>
                <c:ptCount val="5"/>
                <c:pt idx="0">
                  <c:v>11.432658254696786</c:v>
                </c:pt>
                <c:pt idx="1">
                  <c:v>11.432658254696786</c:v>
                </c:pt>
                <c:pt idx="2">
                  <c:v>11.432658254696786</c:v>
                </c:pt>
                <c:pt idx="3">
                  <c:v>11.432658254696786</c:v>
                </c:pt>
                <c:pt idx="4">
                  <c:v>11.432658254696786</c:v>
                </c:pt>
              </c:numCache>
            </c:numRef>
          </c:yVal>
        </c:ser>
        <c:ser>
          <c:idx val="0"/>
          <c:order val="1"/>
          <c:tx>
            <c:strRef>
              <c:f>Entrees!$B$46</c:f>
              <c:strCache>
                <c:ptCount val="1"/>
                <c:pt idx="0">
                  <c:v>% ventes</c:v>
                </c:pt>
              </c:strCache>
            </c:strRef>
          </c:tx>
          <c:spPr>
            <a:ln w="28575">
              <a:noFill/>
            </a:ln>
          </c:spPr>
          <c:xVal>
            <c:numRef>
              <c:f>Entrees!$B$47:$B$83</c:f>
              <c:numCache>
                <c:formatCode>_-* #,##0.00\ _€_-;\-* #,##0.00\ _€_-;_-* "-"??\ _€_-;_-@_-</c:formatCode>
                <c:ptCount val="37"/>
                <c:pt idx="0">
                  <c:v>5.5555555555555552E-2</c:v>
                </c:pt>
                <c:pt idx="1">
                  <c:v>5.5555555555555552E-2</c:v>
                </c:pt>
                <c:pt idx="2">
                  <c:v>5.5555555555555552E-2</c:v>
                </c:pt>
                <c:pt idx="3">
                  <c:v>5.5555555555555552E-2</c:v>
                </c:pt>
                <c:pt idx="4">
                  <c:v>5.5555555555555552E-2</c:v>
                </c:pt>
                <c:pt idx="5">
                  <c:v>5.5555555555555552E-2</c:v>
                </c:pt>
                <c:pt idx="6">
                  <c:v>5.5555555555555552E-2</c:v>
                </c:pt>
                <c:pt idx="7">
                  <c:v>5.5555555555555552E-2</c:v>
                </c:pt>
                <c:pt idx="8">
                  <c:v>5.5555555555555552E-2</c:v>
                </c:pt>
                <c:pt idx="9">
                  <c:v>5.5555555555555552E-2</c:v>
                </c:pt>
                <c:pt idx="10">
                  <c:v>5.5555555555555552E-2</c:v>
                </c:pt>
                <c:pt idx="11">
                  <c:v>5.5555555555555552E-2</c:v>
                </c:pt>
                <c:pt idx="12">
                  <c:v>5.5555555555555552E-2</c:v>
                </c:pt>
                <c:pt idx="13">
                  <c:v>5.5555555555555552E-2</c:v>
                </c:pt>
                <c:pt idx="14">
                  <c:v>5.5555555555555552E-2</c:v>
                </c:pt>
                <c:pt idx="15">
                  <c:v>5.5555555555555552E-2</c:v>
                </c:pt>
                <c:pt idx="16">
                  <c:v>5.5555555555555552E-2</c:v>
                </c:pt>
                <c:pt idx="17">
                  <c:v>5.5555555555555552E-2</c:v>
                </c:pt>
                <c:pt idx="18">
                  <c:v>5.5555555555555552E-2</c:v>
                </c:pt>
                <c:pt idx="19">
                  <c:v>5.5555555555555552E-2</c:v>
                </c:pt>
                <c:pt idx="20">
                  <c:v>5.5555555555555552E-2</c:v>
                </c:pt>
                <c:pt idx="21">
                  <c:v>5.5555555555555552E-2</c:v>
                </c:pt>
                <c:pt idx="22">
                  <c:v>5.5555555555555552E-2</c:v>
                </c:pt>
                <c:pt idx="23">
                  <c:v>5.5555555555555552E-2</c:v>
                </c:pt>
                <c:pt idx="24">
                  <c:v>5.5555555555555552E-2</c:v>
                </c:pt>
                <c:pt idx="25">
                  <c:v>5.5555555555555552E-2</c:v>
                </c:pt>
                <c:pt idx="26">
                  <c:v>5.5555555555555552E-2</c:v>
                </c:pt>
                <c:pt idx="27">
                  <c:v>5.5555555555555552E-2</c:v>
                </c:pt>
                <c:pt idx="28">
                  <c:v>5.5555555555555552E-2</c:v>
                </c:pt>
                <c:pt idx="29">
                  <c:v>5.5555555555555552E-2</c:v>
                </c:pt>
                <c:pt idx="30">
                  <c:v>5.5555555555555552E-2</c:v>
                </c:pt>
                <c:pt idx="31">
                  <c:v>5.5555555555555552E-2</c:v>
                </c:pt>
                <c:pt idx="32">
                  <c:v>5.5555555555555552E-2</c:v>
                </c:pt>
                <c:pt idx="33">
                  <c:v>5.5555555555555552E-2</c:v>
                </c:pt>
                <c:pt idx="34">
                  <c:v>5.5555555555555552E-2</c:v>
                </c:pt>
                <c:pt idx="35">
                  <c:v>5.5555555555555552E-2</c:v>
                </c:pt>
                <c:pt idx="36">
                  <c:v>5.5555555555555552E-2</c:v>
                </c:pt>
              </c:numCache>
            </c:numRef>
          </c:xVal>
          <c:yVal>
            <c:numRef>
              <c:f>Entrees!$D$47:$D$83</c:f>
              <c:numCache>
                <c:formatCode>General</c:formatCode>
                <c:ptCount val="3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</c:numCache>
            </c:numRef>
          </c:yVal>
        </c:ser>
        <c:ser>
          <c:idx val="2"/>
          <c:order val="2"/>
          <c:tx>
            <c:strRef>
              <c:f>Entrees!$B$24</c:f>
              <c:strCache>
                <c:ptCount val="1"/>
                <c:pt idx="0">
                  <c:v>Noms des plats</c:v>
                </c:pt>
              </c:strCache>
            </c:strRef>
          </c:tx>
          <c:spPr>
            <a:ln w="28575">
              <a:noFill/>
            </a:ln>
          </c:spPr>
          <c:xVal>
            <c:numRef>
              <c:f>Entrees!$C$25:$C$42</c:f>
              <c:numCache>
                <c:formatCode>0.00</c:formatCode>
                <c:ptCount val="18"/>
                <c:pt idx="0">
                  <c:v>9.0090090090090089E-3</c:v>
                </c:pt>
                <c:pt idx="1">
                  <c:v>3.6036036036036036E-2</c:v>
                </c:pt>
                <c:pt idx="2">
                  <c:v>1.8018018018018018E-2</c:v>
                </c:pt>
                <c:pt idx="3">
                  <c:v>6.7567567567567571E-3</c:v>
                </c:pt>
                <c:pt idx="4">
                  <c:v>3.6036036036036036E-2</c:v>
                </c:pt>
                <c:pt idx="5">
                  <c:v>0.12162162162162163</c:v>
                </c:pt>
                <c:pt idx="6">
                  <c:v>3.3783783783783786E-2</c:v>
                </c:pt>
                <c:pt idx="7">
                  <c:v>0.15990990990990991</c:v>
                </c:pt>
                <c:pt idx="8">
                  <c:v>4.954954954954955E-2</c:v>
                </c:pt>
                <c:pt idx="9">
                  <c:v>9.0090090090090089E-3</c:v>
                </c:pt>
                <c:pt idx="10">
                  <c:v>4.0540540540540543E-2</c:v>
                </c:pt>
                <c:pt idx="11">
                  <c:v>6.9819819819819814E-2</c:v>
                </c:pt>
                <c:pt idx="12">
                  <c:v>1.3513513513513514E-2</c:v>
                </c:pt>
                <c:pt idx="13">
                  <c:v>1.3513513513513514E-2</c:v>
                </c:pt>
                <c:pt idx="14">
                  <c:v>4.2792792792792793E-2</c:v>
                </c:pt>
                <c:pt idx="15">
                  <c:v>0.10585585585585586</c:v>
                </c:pt>
                <c:pt idx="16">
                  <c:v>0.20045045045045046</c:v>
                </c:pt>
                <c:pt idx="17">
                  <c:v>3.3783783783783786E-2</c:v>
                </c:pt>
              </c:numCache>
            </c:numRef>
          </c:xVal>
          <c:yVal>
            <c:numRef>
              <c:f>Entrees!$D$25:$D$42</c:f>
              <c:numCache>
                <c:formatCode>0.00</c:formatCode>
                <c:ptCount val="18"/>
                <c:pt idx="0">
                  <c:v>20.032283304787001</c:v>
                </c:pt>
                <c:pt idx="1">
                  <c:v>11.127287547336723</c:v>
                </c:pt>
                <c:pt idx="2">
                  <c:v>15.760948863940298</c:v>
                </c:pt>
                <c:pt idx="3">
                  <c:v>11.29081898620068</c:v>
                </c:pt>
                <c:pt idx="4">
                  <c:v>13.264954115463055</c:v>
                </c:pt>
                <c:pt idx="5">
                  <c:v>2.9125691699604745</c:v>
                </c:pt>
                <c:pt idx="6">
                  <c:v>4.6835968379446644</c:v>
                </c:pt>
                <c:pt idx="7">
                  <c:v>13.900276679841898</c:v>
                </c:pt>
                <c:pt idx="8">
                  <c:v>14.462845849802374</c:v>
                </c:pt>
                <c:pt idx="9">
                  <c:v>12.139762845849802</c:v>
                </c:pt>
                <c:pt idx="10">
                  <c:v>11.20822134387352</c:v>
                </c:pt>
                <c:pt idx="11">
                  <c:v>13.950790513833992</c:v>
                </c:pt>
                <c:pt idx="12">
                  <c:v>16.174901185770754</c:v>
                </c:pt>
                <c:pt idx="13">
                  <c:v>13.401304347826089</c:v>
                </c:pt>
                <c:pt idx="14">
                  <c:v>12.229249011857709</c:v>
                </c:pt>
                <c:pt idx="15">
                  <c:v>11.648735177865614</c:v>
                </c:pt>
                <c:pt idx="16">
                  <c:v>11.79822134387352</c:v>
                </c:pt>
                <c:pt idx="17">
                  <c:v>14.864901185770753</c:v>
                </c:pt>
              </c:numCache>
            </c:numRef>
          </c:yVal>
        </c:ser>
        <c:dLbls/>
        <c:axId val="154883584"/>
        <c:axId val="154885504"/>
      </c:scatterChart>
      <c:valAx>
        <c:axId val="154883584"/>
        <c:scaling>
          <c:orientation val="minMax"/>
          <c:max val="0.25"/>
        </c:scaling>
        <c:axPos val="b"/>
        <c:numFmt formatCode="General" sourceLinked="1"/>
        <c:tickLblPos val="nextTo"/>
        <c:crossAx val="154885504"/>
        <c:crosses val="autoZero"/>
        <c:crossBetween val="midCat"/>
      </c:valAx>
      <c:valAx>
        <c:axId val="154885504"/>
        <c:scaling>
          <c:orientation val="minMax"/>
          <c:max val="21"/>
        </c:scaling>
        <c:axPos val="l"/>
        <c:majorGridlines/>
        <c:numFmt formatCode="_-* #,##0.00\ _€_-;\-* #,##0.00\ _€_-;_-* &quot;-&quot;??\ _€_-;_-@_-" sourceLinked="1"/>
        <c:tickLblPos val="nextTo"/>
        <c:crossAx val="154883584"/>
        <c:crosses val="autoZero"/>
        <c:crossBetween val="midCat"/>
      </c:valAx>
    </c:plotArea>
    <c:legend>
      <c:legendPos val="r"/>
      <c:layout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1</xdr:row>
      <xdr:rowOff>0</xdr:rowOff>
    </xdr:from>
    <xdr:to>
      <xdr:col>16</xdr:col>
      <xdr:colOff>389715</xdr:colOff>
      <xdr:row>9</xdr:row>
      <xdr:rowOff>161714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096000" y="190500"/>
          <a:ext cx="6485715" cy="168571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750794</xdr:colOff>
      <xdr:row>6</xdr:row>
      <xdr:rowOff>11205</xdr:rowOff>
    </xdr:from>
    <xdr:to>
      <xdr:col>11</xdr:col>
      <xdr:colOff>0</xdr:colOff>
      <xdr:row>6</xdr:row>
      <xdr:rowOff>302558</xdr:rowOff>
    </xdr:to>
    <xdr:sp macro="[0]!Module3.Data" textlink="">
      <xdr:nvSpPr>
        <xdr:cNvPr id="2" name="Rectangle 1"/>
        <xdr:cNvSpPr/>
      </xdr:nvSpPr>
      <xdr:spPr>
        <a:xfrm>
          <a:off x="13503088" y="1860176"/>
          <a:ext cx="1871383" cy="291353"/>
        </a:xfrm>
        <a:prstGeom prst="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Faire tourner Macro</a:t>
          </a:r>
        </a:p>
      </xdr:txBody>
    </xdr:sp>
    <xdr:clientData/>
  </xdr:twoCellAnchor>
  <xdr:twoCellAnchor>
    <xdr:from>
      <xdr:col>6</xdr:col>
      <xdr:colOff>0</xdr:colOff>
      <xdr:row>24</xdr:row>
      <xdr:rowOff>0</xdr:rowOff>
    </xdr:from>
    <xdr:to>
      <xdr:col>7</xdr:col>
      <xdr:colOff>161925</xdr:colOff>
      <xdr:row>25</xdr:row>
      <xdr:rowOff>119342</xdr:rowOff>
    </xdr:to>
    <xdr:sp macro="[0]!test" textlink="">
      <xdr:nvSpPr>
        <xdr:cNvPr id="3" name="Rectangle 2"/>
        <xdr:cNvSpPr>
          <a:spLocks noChangeArrowheads="1"/>
        </xdr:cNvSpPr>
      </xdr:nvSpPr>
      <xdr:spPr bwMode="auto">
        <a:xfrm>
          <a:off x="9614647" y="6936441"/>
          <a:ext cx="923925" cy="2762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Etiquette</a:t>
          </a:r>
        </a:p>
      </xdr:txBody>
    </xdr:sp>
    <xdr:clientData/>
  </xdr:twoCellAnchor>
  <xdr:twoCellAnchor>
    <xdr:from>
      <xdr:col>6</xdr:col>
      <xdr:colOff>0</xdr:colOff>
      <xdr:row>27</xdr:row>
      <xdr:rowOff>100853</xdr:rowOff>
    </xdr:from>
    <xdr:to>
      <xdr:col>7</xdr:col>
      <xdr:colOff>161925</xdr:colOff>
      <xdr:row>30</xdr:row>
      <xdr:rowOff>49306</xdr:rowOff>
    </xdr:to>
    <xdr:sp macro="[0]!EffaceEtique" textlink="">
      <xdr:nvSpPr>
        <xdr:cNvPr id="4" name="Rectangle 3"/>
        <xdr:cNvSpPr>
          <a:spLocks noChangeArrowheads="1"/>
        </xdr:cNvSpPr>
      </xdr:nvSpPr>
      <xdr:spPr bwMode="auto">
        <a:xfrm>
          <a:off x="9614647" y="7507941"/>
          <a:ext cx="923925" cy="4191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Efface Etiquette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53225</xdr:colOff>
      <xdr:row>0</xdr:row>
      <xdr:rowOff>35578</xdr:rowOff>
    </xdr:from>
    <xdr:to>
      <xdr:col>17</xdr:col>
      <xdr:colOff>342900</xdr:colOff>
      <xdr:row>31</xdr:row>
      <xdr:rowOff>59391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750794</xdr:colOff>
      <xdr:row>6</xdr:row>
      <xdr:rowOff>11205</xdr:rowOff>
    </xdr:from>
    <xdr:to>
      <xdr:col>11</xdr:col>
      <xdr:colOff>0</xdr:colOff>
      <xdr:row>6</xdr:row>
      <xdr:rowOff>302558</xdr:rowOff>
    </xdr:to>
    <xdr:sp macro="[0]!Module3.Data" textlink="">
      <xdr:nvSpPr>
        <xdr:cNvPr id="2" name="Rectangle 1"/>
        <xdr:cNvSpPr/>
      </xdr:nvSpPr>
      <xdr:spPr>
        <a:xfrm>
          <a:off x="13523819" y="1840005"/>
          <a:ext cx="1868581" cy="291353"/>
        </a:xfrm>
        <a:prstGeom prst="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Faire tourner Macro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922"/>
  <sheetViews>
    <sheetView workbookViewId="0">
      <selection activeCell="K12" sqref="K12"/>
    </sheetView>
  </sheetViews>
  <sheetFormatPr baseColWidth="10" defaultRowHeight="15"/>
  <cols>
    <col min="1" max="1" width="0.5703125" style="101" customWidth="1"/>
    <col min="2" max="2" width="3.7109375" customWidth="1"/>
    <col min="3" max="3" width="7.28515625" customWidth="1"/>
    <col min="4" max="4" width="15.140625" customWidth="1"/>
    <col min="5" max="5" width="30" customWidth="1"/>
    <col min="6" max="6" width="11.140625" customWidth="1"/>
    <col min="7" max="7" width="8.85546875" customWidth="1"/>
    <col min="8" max="8" width="15.5703125" customWidth="1"/>
    <col min="9" max="9" width="6.5703125" customWidth="1"/>
  </cols>
  <sheetData>
    <row r="1" spans="1:9" ht="24">
      <c r="A1" s="99"/>
      <c r="B1" s="77" t="s">
        <v>381</v>
      </c>
      <c r="C1" s="77" t="s">
        <v>382</v>
      </c>
      <c r="D1" s="78" t="s">
        <v>383</v>
      </c>
      <c r="E1" s="79" t="s">
        <v>384</v>
      </c>
      <c r="F1" s="80" t="s">
        <v>385</v>
      </c>
      <c r="G1" s="80" t="s">
        <v>386</v>
      </c>
      <c r="H1" s="80" t="s">
        <v>387</v>
      </c>
      <c r="I1" s="78" t="s">
        <v>388</v>
      </c>
    </row>
    <row r="2" spans="1:9">
      <c r="A2" s="100"/>
      <c r="B2" s="81" t="s">
        <v>389</v>
      </c>
      <c r="C2" s="81" t="s">
        <v>390</v>
      </c>
      <c r="D2" s="82" t="s">
        <v>391</v>
      </c>
      <c r="E2" s="83" t="s">
        <v>392</v>
      </c>
      <c r="F2" s="84">
        <v>1</v>
      </c>
      <c r="G2" s="84">
        <v>95</v>
      </c>
      <c r="H2" s="84">
        <v>95</v>
      </c>
      <c r="I2" s="85" t="s">
        <v>393</v>
      </c>
    </row>
    <row r="3" spans="1:9">
      <c r="A3" s="100"/>
      <c r="B3" s="86"/>
      <c r="C3" s="86"/>
      <c r="D3" s="82" t="s">
        <v>394</v>
      </c>
      <c r="E3" s="83" t="s">
        <v>395</v>
      </c>
      <c r="F3" s="84">
        <v>1</v>
      </c>
      <c r="G3" s="84">
        <v>100</v>
      </c>
      <c r="H3" s="84">
        <v>100</v>
      </c>
      <c r="I3" s="85" t="s">
        <v>393</v>
      </c>
    </row>
    <row r="4" spans="1:9">
      <c r="A4" s="100"/>
      <c r="B4" s="86"/>
      <c r="C4" s="86"/>
      <c r="D4" s="82" t="s">
        <v>396</v>
      </c>
      <c r="E4" s="83" t="s">
        <v>397</v>
      </c>
      <c r="F4" s="84">
        <v>1</v>
      </c>
      <c r="G4" s="84">
        <v>700</v>
      </c>
      <c r="H4" s="84">
        <v>700</v>
      </c>
      <c r="I4" s="85" t="s">
        <v>393</v>
      </c>
    </row>
    <row r="5" spans="1:9">
      <c r="A5" s="100"/>
      <c r="B5" s="86"/>
      <c r="C5" s="86"/>
      <c r="D5" s="82" t="s">
        <v>398</v>
      </c>
      <c r="E5" s="83" t="s">
        <v>399</v>
      </c>
      <c r="F5" s="84">
        <v>2</v>
      </c>
      <c r="G5" s="84">
        <v>400</v>
      </c>
      <c r="H5" s="84">
        <v>800</v>
      </c>
      <c r="I5" s="85" t="s">
        <v>393</v>
      </c>
    </row>
    <row r="6" spans="1:9">
      <c r="A6" s="100"/>
      <c r="B6" s="86"/>
      <c r="C6" s="86"/>
      <c r="D6" s="82" t="s">
        <v>400</v>
      </c>
      <c r="E6" s="83" t="s">
        <v>401</v>
      </c>
      <c r="F6" s="84">
        <v>1</v>
      </c>
      <c r="G6" s="84">
        <v>1000</v>
      </c>
      <c r="H6" s="84">
        <v>1000</v>
      </c>
      <c r="I6" s="85" t="s">
        <v>393</v>
      </c>
    </row>
    <row r="7" spans="1:9">
      <c r="A7" s="100"/>
      <c r="B7" s="86"/>
      <c r="C7" s="86"/>
      <c r="D7" s="82" t="s">
        <v>402</v>
      </c>
      <c r="E7" s="83" t="s">
        <v>403</v>
      </c>
      <c r="F7" s="84">
        <v>3</v>
      </c>
      <c r="G7" s="84">
        <v>145</v>
      </c>
      <c r="H7" s="84">
        <v>435</v>
      </c>
      <c r="I7" s="85" t="s">
        <v>393</v>
      </c>
    </row>
    <row r="8" spans="1:9">
      <c r="A8" s="100"/>
      <c r="B8" s="86"/>
      <c r="C8" s="86"/>
      <c r="D8" s="82" t="s">
        <v>402</v>
      </c>
      <c r="E8" s="83" t="s">
        <v>404</v>
      </c>
      <c r="F8" s="84">
        <v>1</v>
      </c>
      <c r="G8" s="84">
        <v>145</v>
      </c>
      <c r="H8" s="84">
        <v>145</v>
      </c>
      <c r="I8" s="85" t="s">
        <v>393</v>
      </c>
    </row>
    <row r="9" spans="1:9">
      <c r="A9" s="100"/>
      <c r="B9" s="86"/>
      <c r="C9" s="86"/>
      <c r="D9" s="82" t="s">
        <v>405</v>
      </c>
      <c r="E9" s="83" t="s">
        <v>406</v>
      </c>
      <c r="F9" s="84">
        <v>2</v>
      </c>
      <c r="G9" s="84">
        <v>190</v>
      </c>
      <c r="H9" s="84">
        <v>380</v>
      </c>
      <c r="I9" s="85" t="s">
        <v>393</v>
      </c>
    </row>
    <row r="10" spans="1:9">
      <c r="A10" s="100"/>
      <c r="B10" s="86"/>
      <c r="C10" s="86"/>
      <c r="D10" s="82" t="s">
        <v>407</v>
      </c>
      <c r="E10" s="83" t="s">
        <v>408</v>
      </c>
      <c r="F10" s="84">
        <v>2</v>
      </c>
      <c r="G10" s="84">
        <v>210</v>
      </c>
      <c r="H10" s="84">
        <v>420</v>
      </c>
      <c r="I10" s="85" t="s">
        <v>393</v>
      </c>
    </row>
    <row r="11" spans="1:9">
      <c r="A11" s="100"/>
      <c r="B11" s="86"/>
      <c r="C11" s="86"/>
      <c r="D11" s="82" t="s">
        <v>409</v>
      </c>
      <c r="E11" s="83" t="s">
        <v>410</v>
      </c>
      <c r="F11" s="84">
        <v>5</v>
      </c>
      <c r="G11" s="84">
        <v>105</v>
      </c>
      <c r="H11" s="84">
        <v>525</v>
      </c>
      <c r="I11" s="85" t="s">
        <v>393</v>
      </c>
    </row>
    <row r="12" spans="1:9">
      <c r="A12" s="100"/>
      <c r="B12" s="86"/>
      <c r="C12" s="86"/>
      <c r="D12" s="82" t="s">
        <v>411</v>
      </c>
      <c r="E12" s="83" t="s">
        <v>412</v>
      </c>
      <c r="F12" s="84">
        <v>8</v>
      </c>
      <c r="G12" s="84">
        <v>87.5</v>
      </c>
      <c r="H12" s="84">
        <v>700</v>
      </c>
      <c r="I12" s="85" t="s">
        <v>393</v>
      </c>
    </row>
    <row r="13" spans="1:9">
      <c r="A13" s="100"/>
      <c r="B13" s="86"/>
      <c r="C13" s="86"/>
      <c r="D13" s="82" t="s">
        <v>413</v>
      </c>
      <c r="E13" s="83" t="s">
        <v>414</v>
      </c>
      <c r="F13" s="84">
        <v>1</v>
      </c>
      <c r="G13" s="84">
        <v>210</v>
      </c>
      <c r="H13" s="84">
        <v>210</v>
      </c>
      <c r="I13" s="85" t="s">
        <v>393</v>
      </c>
    </row>
    <row r="14" spans="1:9">
      <c r="A14" s="100"/>
      <c r="B14" s="86"/>
      <c r="C14" s="86"/>
      <c r="D14" s="82" t="s">
        <v>415</v>
      </c>
      <c r="E14" s="83" t="s">
        <v>416</v>
      </c>
      <c r="F14" s="84">
        <v>8</v>
      </c>
      <c r="G14" s="84">
        <v>100</v>
      </c>
      <c r="H14" s="84">
        <v>800</v>
      </c>
      <c r="I14" s="85" t="s">
        <v>393</v>
      </c>
    </row>
    <row r="15" spans="1:9">
      <c r="A15" s="100"/>
      <c r="B15" s="86"/>
      <c r="C15" s="86"/>
      <c r="D15" s="82" t="s">
        <v>415</v>
      </c>
      <c r="E15" s="83" t="s">
        <v>417</v>
      </c>
      <c r="F15" s="84">
        <v>1</v>
      </c>
      <c r="G15" s="84">
        <v>100</v>
      </c>
      <c r="H15" s="84">
        <v>100</v>
      </c>
      <c r="I15" s="85" t="s">
        <v>393</v>
      </c>
    </row>
    <row r="16" spans="1:9">
      <c r="A16" s="100"/>
      <c r="B16" s="86"/>
      <c r="C16" s="86"/>
      <c r="D16" s="82" t="s">
        <v>418</v>
      </c>
      <c r="E16" s="83" t="s">
        <v>419</v>
      </c>
      <c r="F16" s="84">
        <v>6</v>
      </c>
      <c r="G16" s="84">
        <v>160</v>
      </c>
      <c r="H16" s="84">
        <v>960</v>
      </c>
      <c r="I16" s="85" t="s">
        <v>393</v>
      </c>
    </row>
    <row r="17" spans="1:9">
      <c r="A17" s="100"/>
      <c r="B17" s="86"/>
      <c r="C17" s="86"/>
      <c r="D17" s="82" t="s">
        <v>420</v>
      </c>
      <c r="E17" s="83" t="s">
        <v>421</v>
      </c>
      <c r="F17" s="84">
        <v>6</v>
      </c>
      <c r="G17" s="84">
        <v>106.66666666666667</v>
      </c>
      <c r="H17" s="84">
        <v>640</v>
      </c>
      <c r="I17" s="85" t="s">
        <v>393</v>
      </c>
    </row>
    <row r="18" spans="1:9">
      <c r="A18" s="100"/>
      <c r="B18" s="86"/>
      <c r="C18" s="86"/>
      <c r="D18" s="82" t="s">
        <v>420</v>
      </c>
      <c r="E18" s="83" t="s">
        <v>422</v>
      </c>
      <c r="F18" s="84">
        <v>4</v>
      </c>
      <c r="G18" s="84">
        <v>100</v>
      </c>
      <c r="H18" s="84">
        <v>400</v>
      </c>
      <c r="I18" s="85" t="s">
        <v>393</v>
      </c>
    </row>
    <row r="19" spans="1:9">
      <c r="A19" s="100"/>
      <c r="B19" s="86"/>
      <c r="C19" s="86"/>
      <c r="D19" s="82" t="s">
        <v>423</v>
      </c>
      <c r="E19" s="83" t="s">
        <v>424</v>
      </c>
      <c r="F19" s="84">
        <v>4</v>
      </c>
      <c r="G19" s="84">
        <v>110</v>
      </c>
      <c r="H19" s="84">
        <v>440</v>
      </c>
      <c r="I19" s="85" t="s">
        <v>393</v>
      </c>
    </row>
    <row r="20" spans="1:9">
      <c r="A20" s="100"/>
      <c r="B20" s="86"/>
      <c r="C20" s="86"/>
      <c r="D20" s="82" t="s">
        <v>425</v>
      </c>
      <c r="E20" s="83" t="s">
        <v>426</v>
      </c>
      <c r="F20" s="84">
        <v>8</v>
      </c>
      <c r="G20" s="84">
        <v>180</v>
      </c>
      <c r="H20" s="84">
        <v>1440</v>
      </c>
      <c r="I20" s="85" t="s">
        <v>393</v>
      </c>
    </row>
    <row r="21" spans="1:9">
      <c r="A21" s="100"/>
      <c r="B21" s="86"/>
      <c r="C21" s="86"/>
      <c r="D21" s="82" t="s">
        <v>425</v>
      </c>
      <c r="E21" s="83" t="s">
        <v>427</v>
      </c>
      <c r="F21" s="84">
        <v>3</v>
      </c>
      <c r="G21" s="84">
        <v>180</v>
      </c>
      <c r="H21" s="84">
        <v>540</v>
      </c>
      <c r="I21" s="85" t="s">
        <v>393</v>
      </c>
    </row>
    <row r="22" spans="1:9">
      <c r="A22" s="100"/>
      <c r="B22" s="87"/>
      <c r="C22" s="86"/>
      <c r="D22" s="81" t="s">
        <v>390</v>
      </c>
      <c r="E22" s="88" t="s">
        <v>428</v>
      </c>
      <c r="F22" s="89">
        <v>68</v>
      </c>
      <c r="G22" s="90"/>
      <c r="H22" s="89">
        <v>10830</v>
      </c>
      <c r="I22" s="87"/>
    </row>
    <row r="23" spans="1:9">
      <c r="A23" s="100"/>
      <c r="B23" s="87"/>
      <c r="C23" s="86"/>
      <c r="D23" s="91"/>
      <c r="E23" s="92"/>
      <c r="F23" s="93"/>
      <c r="G23" s="87"/>
      <c r="H23" s="93"/>
      <c r="I23" s="87"/>
    </row>
    <row r="24" spans="1:9">
      <c r="A24" s="100"/>
      <c r="B24" s="86"/>
      <c r="C24" s="81" t="s">
        <v>429</v>
      </c>
      <c r="D24" s="82" t="s">
        <v>430</v>
      </c>
      <c r="E24" s="83" t="s">
        <v>431</v>
      </c>
      <c r="F24" s="84">
        <v>2</v>
      </c>
      <c r="G24" s="84">
        <v>210</v>
      </c>
      <c r="H24" s="84">
        <v>420</v>
      </c>
      <c r="I24" s="85" t="s">
        <v>393</v>
      </c>
    </row>
    <row r="25" spans="1:9">
      <c r="A25" s="100"/>
      <c r="B25" s="86"/>
      <c r="C25" s="86"/>
      <c r="D25" s="82" t="s">
        <v>432</v>
      </c>
      <c r="E25" s="83" t="s">
        <v>433</v>
      </c>
      <c r="F25" s="84">
        <v>1</v>
      </c>
      <c r="G25" s="84">
        <v>235</v>
      </c>
      <c r="H25" s="84">
        <v>235</v>
      </c>
      <c r="I25" s="85" t="s">
        <v>393</v>
      </c>
    </row>
    <row r="26" spans="1:9">
      <c r="A26" s="100"/>
      <c r="B26" s="86"/>
      <c r="C26" s="86"/>
      <c r="D26" s="82" t="s">
        <v>434</v>
      </c>
      <c r="E26" s="83" t="s">
        <v>435</v>
      </c>
      <c r="F26" s="84">
        <v>2</v>
      </c>
      <c r="G26" s="84">
        <v>240</v>
      </c>
      <c r="H26" s="84">
        <v>480</v>
      </c>
      <c r="I26" s="85" t="s">
        <v>393</v>
      </c>
    </row>
    <row r="27" spans="1:9">
      <c r="A27" s="100"/>
      <c r="B27" s="86"/>
      <c r="C27" s="86"/>
      <c r="D27" s="82" t="s">
        <v>436</v>
      </c>
      <c r="E27" s="83" t="s">
        <v>437</v>
      </c>
      <c r="F27" s="84">
        <v>1</v>
      </c>
      <c r="G27" s="84">
        <v>110</v>
      </c>
      <c r="H27" s="84">
        <v>110</v>
      </c>
      <c r="I27" s="85" t="s">
        <v>393</v>
      </c>
    </row>
    <row r="28" spans="1:9">
      <c r="A28" s="100"/>
      <c r="B28" s="86"/>
      <c r="C28" s="86"/>
      <c r="D28" s="82" t="s">
        <v>438</v>
      </c>
      <c r="E28" s="83" t="s">
        <v>439</v>
      </c>
      <c r="F28" s="84">
        <v>3</v>
      </c>
      <c r="G28" s="84">
        <v>45</v>
      </c>
      <c r="H28" s="84">
        <v>135</v>
      </c>
      <c r="I28" s="85" t="s">
        <v>393</v>
      </c>
    </row>
    <row r="29" spans="1:9">
      <c r="A29" s="100"/>
      <c r="B29" s="86"/>
      <c r="C29" s="86"/>
      <c r="D29" s="82" t="s">
        <v>440</v>
      </c>
      <c r="E29" s="83" t="s">
        <v>441</v>
      </c>
      <c r="F29" s="84">
        <v>2</v>
      </c>
      <c r="G29" s="84">
        <v>140</v>
      </c>
      <c r="H29" s="84">
        <v>280</v>
      </c>
      <c r="I29" s="85" t="s">
        <v>393</v>
      </c>
    </row>
    <row r="30" spans="1:9">
      <c r="A30" s="100"/>
      <c r="B30" s="86"/>
      <c r="C30" s="86"/>
      <c r="D30" s="82" t="s">
        <v>442</v>
      </c>
      <c r="E30" s="83" t="s">
        <v>443</v>
      </c>
      <c r="F30" s="84">
        <v>2</v>
      </c>
      <c r="G30" s="84">
        <v>240</v>
      </c>
      <c r="H30" s="84">
        <v>480</v>
      </c>
      <c r="I30" s="85" t="s">
        <v>393</v>
      </c>
    </row>
    <row r="31" spans="1:9">
      <c r="A31" s="100"/>
      <c r="B31" s="86"/>
      <c r="C31" s="86"/>
      <c r="D31" s="82" t="s">
        <v>444</v>
      </c>
      <c r="E31" s="83" t="s">
        <v>445</v>
      </c>
      <c r="F31" s="84">
        <v>8</v>
      </c>
      <c r="G31" s="84">
        <v>95</v>
      </c>
      <c r="H31" s="84">
        <v>760</v>
      </c>
      <c r="I31" s="85" t="s">
        <v>393</v>
      </c>
    </row>
    <row r="32" spans="1:9">
      <c r="A32" s="100"/>
      <c r="B32" s="86"/>
      <c r="C32" s="86"/>
      <c r="D32" s="82" t="s">
        <v>446</v>
      </c>
      <c r="E32" s="83" t="s">
        <v>447</v>
      </c>
      <c r="F32" s="84">
        <v>1</v>
      </c>
      <c r="G32" s="84">
        <v>115</v>
      </c>
      <c r="H32" s="84">
        <v>115</v>
      </c>
      <c r="I32" s="85" t="s">
        <v>393</v>
      </c>
    </row>
    <row r="33" spans="1:9">
      <c r="A33" s="100"/>
      <c r="B33" s="86"/>
      <c r="C33" s="86"/>
      <c r="D33" s="82" t="s">
        <v>448</v>
      </c>
      <c r="E33" s="83" t="s">
        <v>449</v>
      </c>
      <c r="F33" s="84">
        <v>1</v>
      </c>
      <c r="G33" s="84">
        <v>680</v>
      </c>
      <c r="H33" s="84">
        <v>680</v>
      </c>
      <c r="I33" s="85" t="s">
        <v>393</v>
      </c>
    </row>
    <row r="34" spans="1:9">
      <c r="A34" s="100"/>
      <c r="B34" s="86"/>
      <c r="C34" s="86"/>
      <c r="D34" s="82" t="s">
        <v>450</v>
      </c>
      <c r="E34" s="83" t="s">
        <v>451</v>
      </c>
      <c r="F34" s="84">
        <v>2</v>
      </c>
      <c r="G34" s="84">
        <v>150</v>
      </c>
      <c r="H34" s="84">
        <v>300</v>
      </c>
      <c r="I34" s="85" t="s">
        <v>393</v>
      </c>
    </row>
    <row r="35" spans="1:9">
      <c r="A35" s="100"/>
      <c r="B35" s="86"/>
      <c r="C35" s="86"/>
      <c r="D35" s="82" t="s">
        <v>450</v>
      </c>
      <c r="E35" s="83" t="s">
        <v>452</v>
      </c>
      <c r="F35" s="84">
        <v>1</v>
      </c>
      <c r="G35" s="84">
        <v>150</v>
      </c>
      <c r="H35" s="84">
        <v>150</v>
      </c>
      <c r="I35" s="85" t="s">
        <v>393</v>
      </c>
    </row>
    <row r="36" spans="1:9">
      <c r="A36" s="100"/>
      <c r="B36" s="86"/>
      <c r="C36" s="86"/>
      <c r="D36" s="82" t="s">
        <v>453</v>
      </c>
      <c r="E36" s="83" t="s">
        <v>454</v>
      </c>
      <c r="F36" s="84">
        <v>1</v>
      </c>
      <c r="G36" s="84">
        <v>230</v>
      </c>
      <c r="H36" s="84">
        <v>230</v>
      </c>
      <c r="I36" s="85" t="s">
        <v>393</v>
      </c>
    </row>
    <row r="37" spans="1:9">
      <c r="A37" s="100"/>
      <c r="B37" s="86"/>
      <c r="C37" s="86"/>
      <c r="D37" s="82" t="s">
        <v>455</v>
      </c>
      <c r="E37" s="83" t="s">
        <v>456</v>
      </c>
      <c r="F37" s="84">
        <v>2</v>
      </c>
      <c r="G37" s="84">
        <v>100</v>
      </c>
      <c r="H37" s="84">
        <v>200</v>
      </c>
      <c r="I37" s="85" t="s">
        <v>393</v>
      </c>
    </row>
    <row r="38" spans="1:9">
      <c r="A38" s="100"/>
      <c r="B38" s="86"/>
      <c r="C38" s="86"/>
      <c r="D38" s="82" t="s">
        <v>455</v>
      </c>
      <c r="E38" s="83" t="s">
        <v>457</v>
      </c>
      <c r="F38" s="84">
        <v>1</v>
      </c>
      <c r="G38" s="84">
        <v>100</v>
      </c>
      <c r="H38" s="84">
        <v>100</v>
      </c>
      <c r="I38" s="85" t="s">
        <v>393</v>
      </c>
    </row>
    <row r="39" spans="1:9">
      <c r="A39" s="100"/>
      <c r="B39" s="86"/>
      <c r="C39" s="86"/>
      <c r="D39" s="82" t="s">
        <v>458</v>
      </c>
      <c r="E39" s="83" t="s">
        <v>459</v>
      </c>
      <c r="F39" s="84">
        <v>3</v>
      </c>
      <c r="G39" s="84">
        <v>170</v>
      </c>
      <c r="H39" s="84">
        <v>510</v>
      </c>
      <c r="I39" s="85" t="s">
        <v>393</v>
      </c>
    </row>
    <row r="40" spans="1:9">
      <c r="A40" s="100"/>
      <c r="B40" s="86"/>
      <c r="C40" s="86"/>
      <c r="D40" s="82" t="s">
        <v>460</v>
      </c>
      <c r="E40" s="83" t="s">
        <v>461</v>
      </c>
      <c r="F40" s="84">
        <v>1</v>
      </c>
      <c r="G40" s="84">
        <v>550</v>
      </c>
      <c r="H40" s="84">
        <v>550</v>
      </c>
      <c r="I40" s="85" t="s">
        <v>393</v>
      </c>
    </row>
    <row r="41" spans="1:9">
      <c r="A41" s="100"/>
      <c r="B41" s="86"/>
      <c r="C41" s="86"/>
      <c r="D41" s="82" t="s">
        <v>462</v>
      </c>
      <c r="E41" s="83" t="s">
        <v>463</v>
      </c>
      <c r="F41" s="84">
        <v>1</v>
      </c>
      <c r="G41" s="84">
        <v>88</v>
      </c>
      <c r="H41" s="84">
        <v>88</v>
      </c>
      <c r="I41" s="85" t="s">
        <v>393</v>
      </c>
    </row>
    <row r="42" spans="1:9">
      <c r="A42" s="100"/>
      <c r="B42" s="86"/>
      <c r="C42" s="86"/>
      <c r="D42" s="82" t="s">
        <v>464</v>
      </c>
      <c r="E42" s="83" t="s">
        <v>465</v>
      </c>
      <c r="F42" s="84">
        <v>1</v>
      </c>
      <c r="G42" s="84">
        <v>210</v>
      </c>
      <c r="H42" s="84">
        <v>210</v>
      </c>
      <c r="I42" s="85" t="s">
        <v>393</v>
      </c>
    </row>
    <row r="43" spans="1:9">
      <c r="A43" s="100"/>
      <c r="B43" s="86"/>
      <c r="C43" s="86"/>
      <c r="D43" s="82" t="s">
        <v>464</v>
      </c>
      <c r="E43" s="83" t="s">
        <v>466</v>
      </c>
      <c r="F43" s="84">
        <v>2</v>
      </c>
      <c r="G43" s="84">
        <v>210</v>
      </c>
      <c r="H43" s="84">
        <v>420</v>
      </c>
      <c r="I43" s="85" t="s">
        <v>393</v>
      </c>
    </row>
    <row r="44" spans="1:9">
      <c r="A44" s="100"/>
      <c r="B44" s="86"/>
      <c r="C44" s="86"/>
      <c r="D44" s="82" t="s">
        <v>467</v>
      </c>
      <c r="E44" s="83" t="s">
        <v>468</v>
      </c>
      <c r="F44" s="84">
        <v>1</v>
      </c>
      <c r="G44" s="84">
        <v>110</v>
      </c>
      <c r="H44" s="84">
        <v>110</v>
      </c>
      <c r="I44" s="85" t="s">
        <v>393</v>
      </c>
    </row>
    <row r="45" spans="1:9">
      <c r="A45" s="100"/>
      <c r="B45" s="86"/>
      <c r="C45" s="86"/>
      <c r="D45" s="82" t="s">
        <v>469</v>
      </c>
      <c r="E45" s="83" t="s">
        <v>470</v>
      </c>
      <c r="F45" s="84">
        <v>2</v>
      </c>
      <c r="G45" s="84">
        <v>380</v>
      </c>
      <c r="H45" s="84">
        <v>760</v>
      </c>
      <c r="I45" s="85" t="s">
        <v>393</v>
      </c>
    </row>
    <row r="46" spans="1:9">
      <c r="A46" s="100"/>
      <c r="B46" s="86"/>
      <c r="C46" s="86"/>
      <c r="D46" s="82" t="s">
        <v>471</v>
      </c>
      <c r="E46" s="83" t="s">
        <v>472</v>
      </c>
      <c r="F46" s="84">
        <v>1</v>
      </c>
      <c r="G46" s="84">
        <v>65</v>
      </c>
      <c r="H46" s="84">
        <v>65</v>
      </c>
      <c r="I46" s="85" t="s">
        <v>393</v>
      </c>
    </row>
    <row r="47" spans="1:9">
      <c r="A47" s="100"/>
      <c r="B47" s="86"/>
      <c r="C47" s="86"/>
      <c r="D47" s="82" t="s">
        <v>471</v>
      </c>
      <c r="E47" s="83" t="s">
        <v>473</v>
      </c>
      <c r="F47" s="84">
        <v>2</v>
      </c>
      <c r="G47" s="84">
        <v>65</v>
      </c>
      <c r="H47" s="84">
        <v>130</v>
      </c>
      <c r="I47" s="85" t="s">
        <v>393</v>
      </c>
    </row>
    <row r="48" spans="1:9">
      <c r="A48" s="100"/>
      <c r="B48" s="86"/>
      <c r="C48" s="86"/>
      <c r="D48" s="82" t="s">
        <v>474</v>
      </c>
      <c r="E48" s="83" t="s">
        <v>475</v>
      </c>
      <c r="F48" s="84">
        <v>3</v>
      </c>
      <c r="G48" s="84">
        <v>65</v>
      </c>
      <c r="H48" s="84">
        <v>195</v>
      </c>
      <c r="I48" s="85" t="s">
        <v>393</v>
      </c>
    </row>
    <row r="49" spans="1:9">
      <c r="A49" s="100"/>
      <c r="B49" s="86"/>
      <c r="C49" s="86"/>
      <c r="D49" s="82" t="s">
        <v>476</v>
      </c>
      <c r="E49" s="83" t="s">
        <v>477</v>
      </c>
      <c r="F49" s="84">
        <v>2</v>
      </c>
      <c r="G49" s="84">
        <v>0</v>
      </c>
      <c r="H49" s="84">
        <v>0</v>
      </c>
      <c r="I49" s="85" t="s">
        <v>393</v>
      </c>
    </row>
    <row r="50" spans="1:9">
      <c r="A50" s="100"/>
      <c r="B50" s="86"/>
      <c r="C50" s="86"/>
      <c r="D50" s="82" t="s">
        <v>478</v>
      </c>
      <c r="E50" s="83" t="s">
        <v>479</v>
      </c>
      <c r="F50" s="84">
        <v>2</v>
      </c>
      <c r="G50" s="84">
        <v>40</v>
      </c>
      <c r="H50" s="84">
        <v>80</v>
      </c>
      <c r="I50" s="85" t="s">
        <v>393</v>
      </c>
    </row>
    <row r="51" spans="1:9">
      <c r="A51" s="100"/>
      <c r="B51" s="86"/>
      <c r="C51" s="86"/>
      <c r="D51" s="82" t="s">
        <v>480</v>
      </c>
      <c r="E51" s="83" t="s">
        <v>481</v>
      </c>
      <c r="F51" s="84">
        <v>1</v>
      </c>
      <c r="G51" s="84">
        <v>49</v>
      </c>
      <c r="H51" s="84">
        <v>49</v>
      </c>
      <c r="I51" s="85" t="s">
        <v>393</v>
      </c>
    </row>
    <row r="52" spans="1:9">
      <c r="A52" s="100"/>
      <c r="B52" s="86"/>
      <c r="C52" s="86"/>
      <c r="D52" s="82" t="s">
        <v>482</v>
      </c>
      <c r="E52" s="83" t="s">
        <v>483</v>
      </c>
      <c r="F52" s="84">
        <v>3</v>
      </c>
      <c r="G52" s="84">
        <v>50</v>
      </c>
      <c r="H52" s="84">
        <v>150</v>
      </c>
      <c r="I52" s="85" t="s">
        <v>393</v>
      </c>
    </row>
    <row r="53" spans="1:9">
      <c r="A53" s="100"/>
      <c r="B53" s="86"/>
      <c r="C53" s="86"/>
      <c r="D53" s="82" t="s">
        <v>482</v>
      </c>
      <c r="E53" s="83" t="s">
        <v>484</v>
      </c>
      <c r="F53" s="84">
        <v>2</v>
      </c>
      <c r="G53" s="84">
        <v>50</v>
      </c>
      <c r="H53" s="84">
        <v>100</v>
      </c>
      <c r="I53" s="85" t="s">
        <v>393</v>
      </c>
    </row>
    <row r="54" spans="1:9">
      <c r="A54" s="100"/>
      <c r="B54" s="86"/>
      <c r="C54" s="86"/>
      <c r="D54" s="82" t="s">
        <v>485</v>
      </c>
      <c r="E54" s="83" t="s">
        <v>486</v>
      </c>
      <c r="F54" s="84">
        <v>1</v>
      </c>
      <c r="G54" s="84">
        <v>180</v>
      </c>
      <c r="H54" s="84">
        <v>180</v>
      </c>
      <c r="I54" s="85" t="s">
        <v>393</v>
      </c>
    </row>
    <row r="55" spans="1:9">
      <c r="A55" s="100"/>
      <c r="B55" s="86"/>
      <c r="C55" s="86"/>
      <c r="D55" s="82" t="s">
        <v>487</v>
      </c>
      <c r="E55" s="83" t="s">
        <v>488</v>
      </c>
      <c r="F55" s="84">
        <v>1</v>
      </c>
      <c r="G55" s="84">
        <v>48</v>
      </c>
      <c r="H55" s="84">
        <v>48</v>
      </c>
      <c r="I55" s="85" t="s">
        <v>393</v>
      </c>
    </row>
    <row r="56" spans="1:9">
      <c r="A56" s="100"/>
      <c r="B56" s="86"/>
      <c r="C56" s="86"/>
      <c r="D56" s="82" t="s">
        <v>487</v>
      </c>
      <c r="E56" s="83" t="s">
        <v>489</v>
      </c>
      <c r="F56" s="84">
        <v>2</v>
      </c>
      <c r="G56" s="84">
        <v>48</v>
      </c>
      <c r="H56" s="84">
        <v>96</v>
      </c>
      <c r="I56" s="85" t="s">
        <v>393</v>
      </c>
    </row>
    <row r="57" spans="1:9">
      <c r="A57" s="100"/>
      <c r="B57" s="86"/>
      <c r="C57" s="86"/>
      <c r="D57" s="82" t="s">
        <v>490</v>
      </c>
      <c r="E57" s="83" t="s">
        <v>491</v>
      </c>
      <c r="F57" s="84">
        <v>2</v>
      </c>
      <c r="G57" s="84">
        <v>0</v>
      </c>
      <c r="H57" s="84">
        <v>0</v>
      </c>
      <c r="I57" s="85" t="s">
        <v>393</v>
      </c>
    </row>
    <row r="58" spans="1:9">
      <c r="A58" s="100"/>
      <c r="B58" s="86"/>
      <c r="C58" s="86"/>
      <c r="D58" s="82" t="s">
        <v>492</v>
      </c>
      <c r="E58" s="83" t="s">
        <v>493</v>
      </c>
      <c r="F58" s="84">
        <v>2</v>
      </c>
      <c r="G58" s="84">
        <v>39.5</v>
      </c>
      <c r="H58" s="84">
        <v>79</v>
      </c>
      <c r="I58" s="85" t="s">
        <v>393</v>
      </c>
    </row>
    <row r="59" spans="1:9">
      <c r="A59" s="100"/>
      <c r="B59" s="86"/>
      <c r="C59" s="86"/>
      <c r="D59" s="82" t="s">
        <v>492</v>
      </c>
      <c r="E59" s="83" t="s">
        <v>494</v>
      </c>
      <c r="F59" s="84">
        <v>3</v>
      </c>
      <c r="G59" s="84">
        <v>79</v>
      </c>
      <c r="H59" s="84">
        <v>237</v>
      </c>
      <c r="I59" s="85" t="s">
        <v>393</v>
      </c>
    </row>
    <row r="60" spans="1:9">
      <c r="A60" s="100"/>
      <c r="B60" s="86"/>
      <c r="C60" s="86"/>
      <c r="D60" s="82" t="s">
        <v>495</v>
      </c>
      <c r="E60" s="83" t="s">
        <v>496</v>
      </c>
      <c r="F60" s="84">
        <v>1</v>
      </c>
      <c r="G60" s="84">
        <v>66</v>
      </c>
      <c r="H60" s="84">
        <v>66</v>
      </c>
      <c r="I60" s="85" t="s">
        <v>393</v>
      </c>
    </row>
    <row r="61" spans="1:9">
      <c r="A61" s="100"/>
      <c r="B61" s="86"/>
      <c r="C61" s="86"/>
      <c r="D61" s="82" t="s">
        <v>495</v>
      </c>
      <c r="E61" s="83" t="s">
        <v>497</v>
      </c>
      <c r="F61" s="84">
        <v>4</v>
      </c>
      <c r="G61" s="84">
        <v>66</v>
      </c>
      <c r="H61" s="84">
        <v>264</v>
      </c>
      <c r="I61" s="85" t="s">
        <v>393</v>
      </c>
    </row>
    <row r="62" spans="1:9">
      <c r="A62" s="100"/>
      <c r="B62" s="86"/>
      <c r="C62" s="86"/>
      <c r="D62" s="82" t="s">
        <v>498</v>
      </c>
      <c r="E62" s="83" t="s">
        <v>499</v>
      </c>
      <c r="F62" s="84">
        <v>1</v>
      </c>
      <c r="G62" s="84">
        <v>190</v>
      </c>
      <c r="H62" s="84">
        <v>190</v>
      </c>
      <c r="I62" s="85" t="s">
        <v>393</v>
      </c>
    </row>
    <row r="63" spans="1:9">
      <c r="A63" s="100"/>
      <c r="B63" s="86"/>
      <c r="C63" s="86"/>
      <c r="D63" s="82" t="s">
        <v>500</v>
      </c>
      <c r="E63" s="83" t="s">
        <v>501</v>
      </c>
      <c r="F63" s="84">
        <v>2</v>
      </c>
      <c r="G63" s="84">
        <v>76</v>
      </c>
      <c r="H63" s="84">
        <v>152</v>
      </c>
      <c r="I63" s="85" t="s">
        <v>393</v>
      </c>
    </row>
    <row r="64" spans="1:9">
      <c r="A64" s="100"/>
      <c r="B64" s="86"/>
      <c r="C64" s="86"/>
      <c r="D64" s="82" t="s">
        <v>500</v>
      </c>
      <c r="E64" s="83" t="s">
        <v>502</v>
      </c>
      <c r="F64" s="84">
        <v>1</v>
      </c>
      <c r="G64" s="84">
        <v>76</v>
      </c>
      <c r="H64" s="84">
        <v>76</v>
      </c>
      <c r="I64" s="85" t="s">
        <v>393</v>
      </c>
    </row>
    <row r="65" spans="1:9">
      <c r="A65" s="100"/>
      <c r="B65" s="86"/>
      <c r="C65" s="86"/>
      <c r="D65" s="82" t="s">
        <v>503</v>
      </c>
      <c r="E65" s="83" t="s">
        <v>504</v>
      </c>
      <c r="F65" s="84">
        <v>1</v>
      </c>
      <c r="G65" s="84">
        <v>65</v>
      </c>
      <c r="H65" s="84">
        <v>65</v>
      </c>
      <c r="I65" s="85" t="s">
        <v>393</v>
      </c>
    </row>
    <row r="66" spans="1:9">
      <c r="A66" s="100"/>
      <c r="B66" s="86"/>
      <c r="C66" s="86"/>
      <c r="D66" s="82" t="s">
        <v>505</v>
      </c>
      <c r="E66" s="83" t="s">
        <v>506</v>
      </c>
      <c r="F66" s="84">
        <v>5</v>
      </c>
      <c r="G66" s="84">
        <v>79</v>
      </c>
      <c r="H66" s="84">
        <v>395</v>
      </c>
      <c r="I66" s="85" t="s">
        <v>393</v>
      </c>
    </row>
    <row r="67" spans="1:9">
      <c r="A67" s="100"/>
      <c r="B67" s="86"/>
      <c r="C67" s="86"/>
      <c r="D67" s="82" t="s">
        <v>505</v>
      </c>
      <c r="E67" s="83" t="s">
        <v>507</v>
      </c>
      <c r="F67" s="84">
        <v>2</v>
      </c>
      <c r="G67" s="84">
        <v>79</v>
      </c>
      <c r="H67" s="84">
        <v>158</v>
      </c>
      <c r="I67" s="85" t="s">
        <v>393</v>
      </c>
    </row>
    <row r="68" spans="1:9">
      <c r="A68" s="100"/>
      <c r="B68" s="86"/>
      <c r="C68" s="86"/>
      <c r="D68" s="82" t="s">
        <v>508</v>
      </c>
      <c r="E68" s="83" t="s">
        <v>509</v>
      </c>
      <c r="F68" s="84">
        <v>1</v>
      </c>
      <c r="G68" s="84">
        <v>105</v>
      </c>
      <c r="H68" s="84">
        <v>105</v>
      </c>
      <c r="I68" s="85" t="s">
        <v>393</v>
      </c>
    </row>
    <row r="69" spans="1:9">
      <c r="A69" s="100"/>
      <c r="B69" s="86"/>
      <c r="C69" s="86"/>
      <c r="D69" s="82" t="s">
        <v>510</v>
      </c>
      <c r="E69" s="83" t="s">
        <v>511</v>
      </c>
      <c r="F69" s="84">
        <v>1</v>
      </c>
      <c r="G69" s="84">
        <v>135</v>
      </c>
      <c r="H69" s="84">
        <v>135</v>
      </c>
      <c r="I69" s="85" t="s">
        <v>393</v>
      </c>
    </row>
    <row r="70" spans="1:9">
      <c r="A70" s="100"/>
      <c r="B70" s="86"/>
      <c r="C70" s="86"/>
      <c r="D70" s="82" t="s">
        <v>510</v>
      </c>
      <c r="E70" s="83" t="s">
        <v>512</v>
      </c>
      <c r="F70" s="84">
        <v>2</v>
      </c>
      <c r="G70" s="84">
        <v>135</v>
      </c>
      <c r="H70" s="84">
        <v>270</v>
      </c>
      <c r="I70" s="85" t="s">
        <v>393</v>
      </c>
    </row>
    <row r="71" spans="1:9">
      <c r="A71" s="100"/>
      <c r="B71" s="86"/>
      <c r="C71" s="86"/>
      <c r="D71" s="82" t="s">
        <v>513</v>
      </c>
      <c r="E71" s="83" t="s">
        <v>514</v>
      </c>
      <c r="F71" s="84">
        <v>4</v>
      </c>
      <c r="G71" s="84">
        <v>28</v>
      </c>
      <c r="H71" s="84">
        <v>112</v>
      </c>
      <c r="I71" s="85" t="s">
        <v>393</v>
      </c>
    </row>
    <row r="72" spans="1:9">
      <c r="A72" s="100"/>
      <c r="B72" s="86"/>
      <c r="C72" s="86"/>
      <c r="D72" s="82" t="s">
        <v>513</v>
      </c>
      <c r="E72" s="83" t="s">
        <v>515</v>
      </c>
      <c r="F72" s="84">
        <v>1</v>
      </c>
      <c r="G72" s="84">
        <v>28</v>
      </c>
      <c r="H72" s="84">
        <v>28</v>
      </c>
      <c r="I72" s="85" t="s">
        <v>393</v>
      </c>
    </row>
    <row r="73" spans="1:9">
      <c r="A73" s="100"/>
      <c r="B73" s="86"/>
      <c r="C73" s="86"/>
      <c r="D73" s="82" t="s">
        <v>516</v>
      </c>
      <c r="E73" s="83" t="s">
        <v>517</v>
      </c>
      <c r="F73" s="84">
        <v>1</v>
      </c>
      <c r="G73" s="84">
        <v>40</v>
      </c>
      <c r="H73" s="84">
        <v>40</v>
      </c>
      <c r="I73" s="85" t="s">
        <v>393</v>
      </c>
    </row>
    <row r="74" spans="1:9">
      <c r="A74" s="100"/>
      <c r="B74" s="86"/>
      <c r="C74" s="86"/>
      <c r="D74" s="82" t="s">
        <v>516</v>
      </c>
      <c r="E74" s="83" t="s">
        <v>518</v>
      </c>
      <c r="F74" s="84">
        <v>2</v>
      </c>
      <c r="G74" s="84">
        <v>40</v>
      </c>
      <c r="H74" s="84">
        <v>80</v>
      </c>
      <c r="I74" s="85" t="s">
        <v>393</v>
      </c>
    </row>
    <row r="75" spans="1:9">
      <c r="A75" s="100"/>
      <c r="B75" s="86"/>
      <c r="C75" s="86"/>
      <c r="D75" s="82" t="s">
        <v>519</v>
      </c>
      <c r="E75" s="83" t="s">
        <v>520</v>
      </c>
      <c r="F75" s="84">
        <v>10</v>
      </c>
      <c r="G75" s="84">
        <v>29.6</v>
      </c>
      <c r="H75" s="84">
        <v>296</v>
      </c>
      <c r="I75" s="85" t="s">
        <v>393</v>
      </c>
    </row>
    <row r="76" spans="1:9">
      <c r="A76" s="100"/>
      <c r="B76" s="86"/>
      <c r="C76" s="86"/>
      <c r="D76" s="82" t="s">
        <v>521</v>
      </c>
      <c r="E76" s="83" t="s">
        <v>522</v>
      </c>
      <c r="F76" s="84">
        <v>1</v>
      </c>
      <c r="G76" s="84">
        <v>90</v>
      </c>
      <c r="H76" s="84">
        <v>90</v>
      </c>
      <c r="I76" s="85" t="s">
        <v>393</v>
      </c>
    </row>
    <row r="77" spans="1:9">
      <c r="A77" s="100"/>
      <c r="B77" s="86"/>
      <c r="C77" s="86"/>
      <c r="D77" s="82" t="s">
        <v>523</v>
      </c>
      <c r="E77" s="83" t="s">
        <v>524</v>
      </c>
      <c r="F77" s="84">
        <v>2</v>
      </c>
      <c r="G77" s="84">
        <v>60</v>
      </c>
      <c r="H77" s="84">
        <v>120</v>
      </c>
      <c r="I77" s="85" t="s">
        <v>393</v>
      </c>
    </row>
    <row r="78" spans="1:9">
      <c r="A78" s="100"/>
      <c r="B78" s="86"/>
      <c r="C78" s="86"/>
      <c r="D78" s="82" t="s">
        <v>523</v>
      </c>
      <c r="E78" s="83" t="s">
        <v>525</v>
      </c>
      <c r="F78" s="84">
        <v>3</v>
      </c>
      <c r="G78" s="84">
        <v>60</v>
      </c>
      <c r="H78" s="84">
        <v>180</v>
      </c>
      <c r="I78" s="85" t="s">
        <v>393</v>
      </c>
    </row>
    <row r="79" spans="1:9">
      <c r="A79" s="100"/>
      <c r="B79" s="86"/>
      <c r="C79" s="86"/>
      <c r="D79" s="82" t="s">
        <v>526</v>
      </c>
      <c r="E79" s="83" t="s">
        <v>527</v>
      </c>
      <c r="F79" s="84">
        <v>1</v>
      </c>
      <c r="G79" s="84">
        <v>84</v>
      </c>
      <c r="H79" s="84">
        <v>84</v>
      </c>
      <c r="I79" s="85" t="s">
        <v>393</v>
      </c>
    </row>
    <row r="80" spans="1:9">
      <c r="A80" s="100"/>
      <c r="B80" s="86"/>
      <c r="C80" s="86"/>
      <c r="D80" s="82" t="s">
        <v>526</v>
      </c>
      <c r="E80" s="83" t="s">
        <v>528</v>
      </c>
      <c r="F80" s="84">
        <v>2</v>
      </c>
      <c r="G80" s="84">
        <v>84</v>
      </c>
      <c r="H80" s="84">
        <v>168</v>
      </c>
      <c r="I80" s="85" t="s">
        <v>393</v>
      </c>
    </row>
    <row r="81" spans="1:9">
      <c r="A81" s="100"/>
      <c r="B81" s="86"/>
      <c r="C81" s="86"/>
      <c r="D81" s="82" t="s">
        <v>529</v>
      </c>
      <c r="E81" s="83" t="s">
        <v>530</v>
      </c>
      <c r="F81" s="84">
        <v>29</v>
      </c>
      <c r="G81" s="84">
        <v>38</v>
      </c>
      <c r="H81" s="84">
        <v>1102</v>
      </c>
      <c r="I81" s="85" t="s">
        <v>393</v>
      </c>
    </row>
    <row r="82" spans="1:9">
      <c r="A82" s="100"/>
      <c r="B82" s="86"/>
      <c r="C82" s="86"/>
      <c r="D82" s="82" t="s">
        <v>529</v>
      </c>
      <c r="E82" s="83" t="s">
        <v>531</v>
      </c>
      <c r="F82" s="84">
        <v>3</v>
      </c>
      <c r="G82" s="84">
        <v>38</v>
      </c>
      <c r="H82" s="84">
        <v>114</v>
      </c>
      <c r="I82" s="85" t="s">
        <v>393</v>
      </c>
    </row>
    <row r="83" spans="1:9">
      <c r="A83" s="100"/>
      <c r="B83" s="86"/>
      <c r="C83" s="86"/>
      <c r="D83" s="82" t="s">
        <v>532</v>
      </c>
      <c r="E83" s="83" t="s">
        <v>533</v>
      </c>
      <c r="F83" s="84">
        <v>5</v>
      </c>
      <c r="G83" s="84">
        <v>14.8</v>
      </c>
      <c r="H83" s="84">
        <v>74</v>
      </c>
      <c r="I83" s="85" t="s">
        <v>393</v>
      </c>
    </row>
    <row r="84" spans="1:9">
      <c r="A84" s="100"/>
      <c r="B84" s="86"/>
      <c r="C84" s="86"/>
      <c r="D84" s="82" t="s">
        <v>534</v>
      </c>
      <c r="E84" s="83" t="s">
        <v>535</v>
      </c>
      <c r="F84" s="84">
        <v>5</v>
      </c>
      <c r="G84" s="84">
        <v>44</v>
      </c>
      <c r="H84" s="84">
        <v>220</v>
      </c>
      <c r="I84" s="85" t="s">
        <v>393</v>
      </c>
    </row>
    <row r="85" spans="1:9">
      <c r="A85" s="100"/>
      <c r="B85" s="86"/>
      <c r="C85" s="86"/>
      <c r="D85" s="82" t="s">
        <v>536</v>
      </c>
      <c r="E85" s="83" t="s">
        <v>537</v>
      </c>
      <c r="F85" s="84">
        <v>3</v>
      </c>
      <c r="G85" s="84">
        <v>55</v>
      </c>
      <c r="H85" s="84">
        <v>165</v>
      </c>
      <c r="I85" s="85" t="s">
        <v>393</v>
      </c>
    </row>
    <row r="86" spans="1:9">
      <c r="A86" s="100"/>
      <c r="B86" s="86"/>
      <c r="C86" s="86"/>
      <c r="D86" s="82" t="s">
        <v>536</v>
      </c>
      <c r="E86" s="83" t="s">
        <v>538</v>
      </c>
      <c r="F86" s="84">
        <v>1</v>
      </c>
      <c r="G86" s="84">
        <v>55</v>
      </c>
      <c r="H86" s="84">
        <v>55</v>
      </c>
      <c r="I86" s="85" t="s">
        <v>393</v>
      </c>
    </row>
    <row r="87" spans="1:9">
      <c r="A87" s="100"/>
      <c r="B87" s="86"/>
      <c r="C87" s="86"/>
      <c r="D87" s="82" t="s">
        <v>539</v>
      </c>
      <c r="E87" s="83" t="s">
        <v>540</v>
      </c>
      <c r="F87" s="84">
        <v>4</v>
      </c>
      <c r="G87" s="84">
        <v>52</v>
      </c>
      <c r="H87" s="84">
        <v>208</v>
      </c>
      <c r="I87" s="85" t="s">
        <v>393</v>
      </c>
    </row>
    <row r="88" spans="1:9">
      <c r="A88" s="100"/>
      <c r="B88" s="86"/>
      <c r="C88" s="86"/>
      <c r="D88" s="82" t="s">
        <v>541</v>
      </c>
      <c r="E88" s="83" t="s">
        <v>542</v>
      </c>
      <c r="F88" s="84">
        <v>1</v>
      </c>
      <c r="G88" s="84">
        <v>128</v>
      </c>
      <c r="H88" s="84">
        <v>128</v>
      </c>
      <c r="I88" s="85" t="s">
        <v>393</v>
      </c>
    </row>
    <row r="89" spans="1:9">
      <c r="A89" s="100"/>
      <c r="B89" s="86"/>
      <c r="C89" s="86"/>
      <c r="D89" s="82" t="s">
        <v>543</v>
      </c>
      <c r="E89" s="83" t="s">
        <v>544</v>
      </c>
      <c r="F89" s="84">
        <v>6</v>
      </c>
      <c r="G89" s="84">
        <v>30</v>
      </c>
      <c r="H89" s="84">
        <v>180</v>
      </c>
      <c r="I89" s="85" t="s">
        <v>393</v>
      </c>
    </row>
    <row r="90" spans="1:9">
      <c r="A90" s="100"/>
      <c r="B90" s="86"/>
      <c r="C90" s="86"/>
      <c r="D90" s="82" t="s">
        <v>545</v>
      </c>
      <c r="E90" s="83" t="s">
        <v>546</v>
      </c>
      <c r="F90" s="84">
        <v>8</v>
      </c>
      <c r="G90" s="84">
        <v>45</v>
      </c>
      <c r="H90" s="84">
        <v>360</v>
      </c>
      <c r="I90" s="85" t="s">
        <v>393</v>
      </c>
    </row>
    <row r="91" spans="1:9">
      <c r="A91" s="100"/>
      <c r="B91" s="86"/>
      <c r="C91" s="86"/>
      <c r="D91" s="82" t="s">
        <v>545</v>
      </c>
      <c r="E91" s="83" t="s">
        <v>547</v>
      </c>
      <c r="F91" s="84">
        <v>2</v>
      </c>
      <c r="G91" s="84">
        <v>45</v>
      </c>
      <c r="H91" s="84">
        <v>90</v>
      </c>
      <c r="I91" s="85" t="s">
        <v>393</v>
      </c>
    </row>
    <row r="92" spans="1:9">
      <c r="A92" s="100"/>
      <c r="B92" s="86"/>
      <c r="C92" s="86"/>
      <c r="D92" s="82" t="s">
        <v>548</v>
      </c>
      <c r="E92" s="83" t="s">
        <v>549</v>
      </c>
      <c r="F92" s="84">
        <v>9</v>
      </c>
      <c r="G92" s="84">
        <v>65</v>
      </c>
      <c r="H92" s="84">
        <v>585</v>
      </c>
      <c r="I92" s="85" t="s">
        <v>393</v>
      </c>
    </row>
    <row r="93" spans="1:9">
      <c r="A93" s="100"/>
      <c r="B93" s="86"/>
      <c r="C93" s="86"/>
      <c r="D93" s="82" t="s">
        <v>548</v>
      </c>
      <c r="E93" s="83" t="s">
        <v>550</v>
      </c>
      <c r="F93" s="84">
        <v>4</v>
      </c>
      <c r="G93" s="84">
        <v>65</v>
      </c>
      <c r="H93" s="84">
        <v>260</v>
      </c>
      <c r="I93" s="85" t="s">
        <v>393</v>
      </c>
    </row>
    <row r="94" spans="1:9">
      <c r="A94" s="100"/>
      <c r="B94" s="86"/>
      <c r="C94" s="86"/>
      <c r="D94" s="82" t="s">
        <v>551</v>
      </c>
      <c r="E94" s="83" t="s">
        <v>552</v>
      </c>
      <c r="F94" s="84">
        <v>2</v>
      </c>
      <c r="G94" s="84">
        <v>84</v>
      </c>
      <c r="H94" s="84">
        <v>168</v>
      </c>
      <c r="I94" s="85" t="s">
        <v>393</v>
      </c>
    </row>
    <row r="95" spans="1:9">
      <c r="A95" s="100"/>
      <c r="B95" s="86"/>
      <c r="C95" s="86"/>
      <c r="D95" s="82" t="s">
        <v>553</v>
      </c>
      <c r="E95" s="83" t="s">
        <v>554</v>
      </c>
      <c r="F95" s="84">
        <v>1</v>
      </c>
      <c r="G95" s="84">
        <v>49</v>
      </c>
      <c r="H95" s="84">
        <v>49</v>
      </c>
      <c r="I95" s="85" t="s">
        <v>393</v>
      </c>
    </row>
    <row r="96" spans="1:9">
      <c r="A96" s="100"/>
      <c r="B96" s="86"/>
      <c r="C96" s="86"/>
      <c r="D96" s="82" t="s">
        <v>553</v>
      </c>
      <c r="E96" s="83" t="s">
        <v>555</v>
      </c>
      <c r="F96" s="84">
        <v>2</v>
      </c>
      <c r="G96" s="84">
        <v>49</v>
      </c>
      <c r="H96" s="84">
        <v>98</v>
      </c>
      <c r="I96" s="85" t="s">
        <v>393</v>
      </c>
    </row>
    <row r="97" spans="1:9">
      <c r="A97" s="100"/>
      <c r="B97" s="86"/>
      <c r="C97" s="86"/>
      <c r="D97" s="82" t="s">
        <v>556</v>
      </c>
      <c r="E97" s="83" t="s">
        <v>557</v>
      </c>
      <c r="F97" s="84">
        <v>9</v>
      </c>
      <c r="G97" s="84">
        <v>55</v>
      </c>
      <c r="H97" s="84">
        <v>495</v>
      </c>
      <c r="I97" s="85" t="s">
        <v>393</v>
      </c>
    </row>
    <row r="98" spans="1:9">
      <c r="A98" s="100"/>
      <c r="B98" s="86"/>
      <c r="C98" s="86"/>
      <c r="D98" s="82" t="s">
        <v>556</v>
      </c>
      <c r="E98" s="83" t="s">
        <v>558</v>
      </c>
      <c r="F98" s="84">
        <v>1</v>
      </c>
      <c r="G98" s="84">
        <v>55</v>
      </c>
      <c r="H98" s="84">
        <v>55</v>
      </c>
      <c r="I98" s="85" t="s">
        <v>393</v>
      </c>
    </row>
    <row r="99" spans="1:9">
      <c r="A99" s="100"/>
      <c r="B99" s="86"/>
      <c r="C99" s="86"/>
      <c r="D99" s="82" t="s">
        <v>559</v>
      </c>
      <c r="E99" s="83" t="s">
        <v>560</v>
      </c>
      <c r="F99" s="84">
        <v>1</v>
      </c>
      <c r="G99" s="84">
        <v>58</v>
      </c>
      <c r="H99" s="84">
        <v>58</v>
      </c>
      <c r="I99" s="85" t="s">
        <v>393</v>
      </c>
    </row>
    <row r="100" spans="1:9">
      <c r="A100" s="100"/>
      <c r="B100" s="86"/>
      <c r="C100" s="86"/>
      <c r="D100" s="82" t="s">
        <v>561</v>
      </c>
      <c r="E100" s="83" t="s">
        <v>562</v>
      </c>
      <c r="F100" s="84">
        <v>1</v>
      </c>
      <c r="G100" s="84">
        <v>60</v>
      </c>
      <c r="H100" s="84">
        <v>60</v>
      </c>
      <c r="I100" s="85" t="s">
        <v>393</v>
      </c>
    </row>
    <row r="101" spans="1:9">
      <c r="A101" s="100"/>
      <c r="B101" s="86"/>
      <c r="C101" s="86"/>
      <c r="D101" s="82" t="s">
        <v>563</v>
      </c>
      <c r="E101" s="83" t="s">
        <v>564</v>
      </c>
      <c r="F101" s="84">
        <v>25</v>
      </c>
      <c r="G101" s="84">
        <v>56.64</v>
      </c>
      <c r="H101" s="84">
        <v>1416</v>
      </c>
      <c r="I101" s="85" t="s">
        <v>393</v>
      </c>
    </row>
    <row r="102" spans="1:9">
      <c r="A102" s="100"/>
      <c r="B102" s="86"/>
      <c r="C102" s="86"/>
      <c r="D102" s="82" t="s">
        <v>563</v>
      </c>
      <c r="E102" s="83" t="s">
        <v>565</v>
      </c>
      <c r="F102" s="84">
        <v>6</v>
      </c>
      <c r="G102" s="84">
        <v>59</v>
      </c>
      <c r="H102" s="84">
        <v>354</v>
      </c>
      <c r="I102" s="85" t="s">
        <v>393</v>
      </c>
    </row>
    <row r="103" spans="1:9">
      <c r="A103" s="100"/>
      <c r="B103" s="86"/>
      <c r="C103" s="86"/>
      <c r="D103" s="82" t="s">
        <v>566</v>
      </c>
      <c r="E103" s="83" t="s">
        <v>567</v>
      </c>
      <c r="F103" s="84">
        <v>2</v>
      </c>
      <c r="G103" s="84">
        <v>38</v>
      </c>
      <c r="H103" s="84">
        <v>76</v>
      </c>
      <c r="I103" s="85" t="s">
        <v>393</v>
      </c>
    </row>
    <row r="104" spans="1:9">
      <c r="A104" s="100"/>
      <c r="B104" s="86"/>
      <c r="C104" s="86"/>
      <c r="D104" s="82" t="s">
        <v>566</v>
      </c>
      <c r="E104" s="83" t="s">
        <v>568</v>
      </c>
      <c r="F104" s="84">
        <v>1</v>
      </c>
      <c r="G104" s="84">
        <v>38</v>
      </c>
      <c r="H104" s="84">
        <v>38</v>
      </c>
      <c r="I104" s="85" t="s">
        <v>393</v>
      </c>
    </row>
    <row r="105" spans="1:9">
      <c r="A105" s="100"/>
      <c r="B105" s="86"/>
      <c r="C105" s="86"/>
      <c r="D105" s="82" t="s">
        <v>569</v>
      </c>
      <c r="E105" s="83" t="s">
        <v>570</v>
      </c>
      <c r="F105" s="84">
        <v>30</v>
      </c>
      <c r="G105" s="84">
        <v>10.7</v>
      </c>
      <c r="H105" s="84">
        <v>321</v>
      </c>
      <c r="I105" s="85" t="s">
        <v>393</v>
      </c>
    </row>
    <row r="106" spans="1:9">
      <c r="A106" s="100"/>
      <c r="B106" s="86"/>
      <c r="C106" s="86"/>
      <c r="D106" s="82" t="s">
        <v>569</v>
      </c>
      <c r="E106" s="83" t="s">
        <v>571</v>
      </c>
      <c r="F106" s="84">
        <v>10</v>
      </c>
      <c r="G106" s="84">
        <v>11</v>
      </c>
      <c r="H106" s="84">
        <v>110</v>
      </c>
      <c r="I106" s="85" t="s">
        <v>393</v>
      </c>
    </row>
    <row r="107" spans="1:9">
      <c r="A107" s="100"/>
      <c r="B107" s="86"/>
      <c r="C107" s="86"/>
      <c r="D107" s="82" t="s">
        <v>572</v>
      </c>
      <c r="E107" s="83" t="s">
        <v>573</v>
      </c>
      <c r="F107" s="84">
        <v>8</v>
      </c>
      <c r="G107" s="84">
        <v>92</v>
      </c>
      <c r="H107" s="84">
        <v>736</v>
      </c>
      <c r="I107" s="85" t="s">
        <v>393</v>
      </c>
    </row>
    <row r="108" spans="1:9">
      <c r="A108" s="100"/>
      <c r="B108" s="86"/>
      <c r="C108" s="86"/>
      <c r="D108" s="82" t="s">
        <v>572</v>
      </c>
      <c r="E108" s="83" t="s">
        <v>574</v>
      </c>
      <c r="F108" s="84">
        <v>5</v>
      </c>
      <c r="G108" s="84">
        <v>92</v>
      </c>
      <c r="H108" s="84">
        <v>460</v>
      </c>
      <c r="I108" s="85" t="s">
        <v>393</v>
      </c>
    </row>
    <row r="109" spans="1:9">
      <c r="A109" s="100"/>
      <c r="B109" s="86"/>
      <c r="C109" s="86"/>
      <c r="D109" s="82" t="s">
        <v>575</v>
      </c>
      <c r="E109" s="83" t="s">
        <v>576</v>
      </c>
      <c r="F109" s="84">
        <v>1</v>
      </c>
      <c r="G109" s="84">
        <v>55</v>
      </c>
      <c r="H109" s="84">
        <v>55</v>
      </c>
      <c r="I109" s="85" t="s">
        <v>393</v>
      </c>
    </row>
    <row r="110" spans="1:9">
      <c r="A110" s="100"/>
      <c r="B110" s="86"/>
      <c r="C110" s="86"/>
      <c r="D110" s="82" t="s">
        <v>577</v>
      </c>
      <c r="E110" s="83" t="s">
        <v>578</v>
      </c>
      <c r="F110" s="84">
        <v>35</v>
      </c>
      <c r="G110" s="84">
        <v>9.4</v>
      </c>
      <c r="H110" s="84">
        <v>329</v>
      </c>
      <c r="I110" s="85" t="s">
        <v>393</v>
      </c>
    </row>
    <row r="111" spans="1:9">
      <c r="A111" s="100"/>
      <c r="B111" s="86"/>
      <c r="C111" s="86"/>
      <c r="D111" s="82" t="s">
        <v>577</v>
      </c>
      <c r="E111" s="83" t="s">
        <v>579</v>
      </c>
      <c r="F111" s="84">
        <v>19</v>
      </c>
      <c r="G111" s="84">
        <v>9.3684210526315788</v>
      </c>
      <c r="H111" s="84">
        <v>178</v>
      </c>
      <c r="I111" s="85" t="s">
        <v>393</v>
      </c>
    </row>
    <row r="112" spans="1:9">
      <c r="A112" s="100"/>
      <c r="B112" s="86"/>
      <c r="C112" s="86"/>
      <c r="D112" s="82" t="s">
        <v>580</v>
      </c>
      <c r="E112" s="83" t="s">
        <v>581</v>
      </c>
      <c r="F112" s="84">
        <v>45</v>
      </c>
      <c r="G112" s="84">
        <v>7.7333333333333334</v>
      </c>
      <c r="H112" s="84">
        <v>348</v>
      </c>
      <c r="I112" s="85" t="s">
        <v>393</v>
      </c>
    </row>
    <row r="113" spans="1:9">
      <c r="A113" s="100"/>
      <c r="B113" s="86"/>
      <c r="C113" s="86"/>
      <c r="D113" s="82" t="s">
        <v>580</v>
      </c>
      <c r="E113" s="83" t="s">
        <v>582</v>
      </c>
      <c r="F113" s="84">
        <v>27</v>
      </c>
      <c r="G113" s="84">
        <v>7.8518518518518521</v>
      </c>
      <c r="H113" s="84">
        <v>212</v>
      </c>
      <c r="I113" s="85" t="s">
        <v>393</v>
      </c>
    </row>
    <row r="114" spans="1:9">
      <c r="A114" s="100"/>
      <c r="B114" s="86"/>
      <c r="C114" s="86"/>
      <c r="D114" s="82" t="s">
        <v>583</v>
      </c>
      <c r="E114" s="83" t="s">
        <v>584</v>
      </c>
      <c r="F114" s="84">
        <v>13</v>
      </c>
      <c r="G114" s="84">
        <v>9.5384615384615383</v>
      </c>
      <c r="H114" s="84">
        <v>124</v>
      </c>
      <c r="I114" s="85" t="s">
        <v>393</v>
      </c>
    </row>
    <row r="115" spans="1:9">
      <c r="A115" s="100"/>
      <c r="B115" s="86"/>
      <c r="C115" s="86"/>
      <c r="D115" s="82" t="s">
        <v>583</v>
      </c>
      <c r="E115" s="83" t="s">
        <v>585</v>
      </c>
      <c r="F115" s="84">
        <v>5</v>
      </c>
      <c r="G115" s="84">
        <v>9.4</v>
      </c>
      <c r="H115" s="84">
        <v>47</v>
      </c>
      <c r="I115" s="85" t="s">
        <v>393</v>
      </c>
    </row>
    <row r="116" spans="1:9">
      <c r="A116" s="100"/>
      <c r="B116" s="86"/>
      <c r="C116" s="86"/>
      <c r="D116" s="82" t="s">
        <v>586</v>
      </c>
      <c r="E116" s="83" t="s">
        <v>587</v>
      </c>
      <c r="F116" s="84">
        <v>1</v>
      </c>
      <c r="G116" s="84">
        <v>390</v>
      </c>
      <c r="H116" s="84">
        <v>390</v>
      </c>
      <c r="I116" s="85" t="s">
        <v>393</v>
      </c>
    </row>
    <row r="117" spans="1:9">
      <c r="A117" s="100"/>
      <c r="B117" s="86"/>
      <c r="C117" s="86"/>
      <c r="D117" s="82" t="s">
        <v>588</v>
      </c>
      <c r="E117" s="83" t="s">
        <v>589</v>
      </c>
      <c r="F117" s="84">
        <v>1</v>
      </c>
      <c r="G117" s="84">
        <v>410</v>
      </c>
      <c r="H117" s="84">
        <v>410</v>
      </c>
      <c r="I117" s="85" t="s">
        <v>393</v>
      </c>
    </row>
    <row r="118" spans="1:9">
      <c r="A118" s="100"/>
      <c r="B118" s="86"/>
      <c r="C118" s="86"/>
      <c r="D118" s="82" t="s">
        <v>590</v>
      </c>
      <c r="E118" s="83" t="s">
        <v>591</v>
      </c>
      <c r="F118" s="84">
        <v>1</v>
      </c>
      <c r="G118" s="84">
        <v>450</v>
      </c>
      <c r="H118" s="84">
        <v>450</v>
      </c>
      <c r="I118" s="85" t="s">
        <v>393</v>
      </c>
    </row>
    <row r="119" spans="1:9">
      <c r="A119" s="100"/>
      <c r="B119" s="87"/>
      <c r="C119" s="86"/>
      <c r="D119" s="81" t="s">
        <v>429</v>
      </c>
      <c r="E119" s="88" t="s">
        <v>592</v>
      </c>
      <c r="F119" s="89">
        <v>448</v>
      </c>
      <c r="G119" s="90"/>
      <c r="H119" s="89">
        <v>22384</v>
      </c>
      <c r="I119" s="87"/>
    </row>
    <row r="120" spans="1:9">
      <c r="A120" s="100"/>
      <c r="B120" s="87"/>
      <c r="C120" s="86"/>
      <c r="D120" s="91"/>
      <c r="E120" s="92"/>
      <c r="F120" s="93"/>
      <c r="G120" s="87"/>
      <c r="H120" s="93"/>
      <c r="I120" s="87"/>
    </row>
    <row r="121" spans="1:9">
      <c r="A121" s="100"/>
      <c r="B121" s="86"/>
      <c r="C121" s="81" t="s">
        <v>593</v>
      </c>
      <c r="D121" s="82" t="s">
        <v>594</v>
      </c>
      <c r="E121" s="83" t="s">
        <v>595</v>
      </c>
      <c r="F121" s="84">
        <v>2</v>
      </c>
      <c r="G121" s="84">
        <v>140</v>
      </c>
      <c r="H121" s="84">
        <v>280</v>
      </c>
      <c r="I121" s="85" t="s">
        <v>393</v>
      </c>
    </row>
    <row r="122" spans="1:9">
      <c r="A122" s="100"/>
      <c r="B122" s="86"/>
      <c r="C122" s="86"/>
      <c r="D122" s="82" t="s">
        <v>596</v>
      </c>
      <c r="E122" s="83" t="s">
        <v>597</v>
      </c>
      <c r="F122" s="84">
        <v>3</v>
      </c>
      <c r="G122" s="84">
        <v>210</v>
      </c>
      <c r="H122" s="84">
        <v>630</v>
      </c>
      <c r="I122" s="85" t="s">
        <v>393</v>
      </c>
    </row>
    <row r="123" spans="1:9">
      <c r="A123" s="100"/>
      <c r="B123" s="86"/>
      <c r="C123" s="86"/>
      <c r="D123" s="82" t="s">
        <v>598</v>
      </c>
      <c r="E123" s="83" t="s">
        <v>599</v>
      </c>
      <c r="F123" s="84">
        <v>5</v>
      </c>
      <c r="G123" s="84">
        <v>28</v>
      </c>
      <c r="H123" s="84">
        <v>140</v>
      </c>
      <c r="I123" s="85" t="s">
        <v>393</v>
      </c>
    </row>
    <row r="124" spans="1:9">
      <c r="A124" s="100"/>
      <c r="B124" s="86"/>
      <c r="C124" s="86"/>
      <c r="D124" s="82" t="s">
        <v>600</v>
      </c>
      <c r="E124" s="83" t="s">
        <v>601</v>
      </c>
      <c r="F124" s="84">
        <v>16</v>
      </c>
      <c r="G124" s="84">
        <v>25</v>
      </c>
      <c r="H124" s="84">
        <v>400</v>
      </c>
      <c r="I124" s="85" t="s">
        <v>393</v>
      </c>
    </row>
    <row r="125" spans="1:9">
      <c r="A125" s="100"/>
      <c r="B125" s="86"/>
      <c r="C125" s="86"/>
      <c r="D125" s="82" t="s">
        <v>600</v>
      </c>
      <c r="E125" s="83" t="s">
        <v>602</v>
      </c>
      <c r="F125" s="84">
        <v>2</v>
      </c>
      <c r="G125" s="84">
        <v>25</v>
      </c>
      <c r="H125" s="84">
        <v>50</v>
      </c>
      <c r="I125" s="85" t="s">
        <v>393</v>
      </c>
    </row>
    <row r="126" spans="1:9">
      <c r="A126" s="100"/>
      <c r="B126" s="86"/>
      <c r="C126" s="86"/>
      <c r="D126" s="82" t="s">
        <v>603</v>
      </c>
      <c r="E126" s="83" t="s">
        <v>604</v>
      </c>
      <c r="F126" s="84">
        <v>5</v>
      </c>
      <c r="G126" s="84">
        <v>92</v>
      </c>
      <c r="H126" s="84">
        <v>460</v>
      </c>
      <c r="I126" s="85" t="s">
        <v>393</v>
      </c>
    </row>
    <row r="127" spans="1:9">
      <c r="A127" s="100"/>
      <c r="B127" s="86"/>
      <c r="C127" s="86"/>
      <c r="D127" s="82" t="s">
        <v>605</v>
      </c>
      <c r="E127" s="83" t="s">
        <v>606</v>
      </c>
      <c r="F127" s="84">
        <v>5</v>
      </c>
      <c r="G127" s="84">
        <v>18</v>
      </c>
      <c r="H127" s="84">
        <v>90</v>
      </c>
      <c r="I127" s="85" t="s">
        <v>393</v>
      </c>
    </row>
    <row r="128" spans="1:9">
      <c r="A128" s="100"/>
      <c r="B128" s="86"/>
      <c r="C128" s="86"/>
      <c r="D128" s="82" t="s">
        <v>605</v>
      </c>
      <c r="E128" s="83" t="s">
        <v>607</v>
      </c>
      <c r="F128" s="84">
        <v>2</v>
      </c>
      <c r="G128" s="84">
        <v>18</v>
      </c>
      <c r="H128" s="84">
        <v>36</v>
      </c>
      <c r="I128" s="85" t="s">
        <v>393</v>
      </c>
    </row>
    <row r="129" spans="1:9">
      <c r="A129" s="100"/>
      <c r="B129" s="86"/>
      <c r="C129" s="86"/>
      <c r="D129" s="82" t="s">
        <v>608</v>
      </c>
      <c r="E129" s="83" t="s">
        <v>609</v>
      </c>
      <c r="F129" s="84">
        <v>1</v>
      </c>
      <c r="G129" s="84">
        <v>8</v>
      </c>
      <c r="H129" s="84">
        <v>8</v>
      </c>
      <c r="I129" s="85" t="s">
        <v>393</v>
      </c>
    </row>
    <row r="130" spans="1:9">
      <c r="A130" s="100"/>
      <c r="B130" s="86"/>
      <c r="C130" s="86"/>
      <c r="D130" s="82" t="s">
        <v>610</v>
      </c>
      <c r="E130" s="83" t="s">
        <v>611</v>
      </c>
      <c r="F130" s="84">
        <v>1</v>
      </c>
      <c r="G130" s="84">
        <v>140</v>
      </c>
      <c r="H130" s="84">
        <v>140</v>
      </c>
      <c r="I130" s="85" t="s">
        <v>393</v>
      </c>
    </row>
    <row r="131" spans="1:9">
      <c r="A131" s="100"/>
      <c r="B131" s="86"/>
      <c r="C131" s="86"/>
      <c r="D131" s="82" t="s">
        <v>612</v>
      </c>
      <c r="E131" s="83" t="s">
        <v>613</v>
      </c>
      <c r="F131" s="84">
        <v>1</v>
      </c>
      <c r="G131" s="84">
        <v>180</v>
      </c>
      <c r="H131" s="84">
        <v>180</v>
      </c>
      <c r="I131" s="85" t="s">
        <v>393</v>
      </c>
    </row>
    <row r="132" spans="1:9">
      <c r="A132" s="100"/>
      <c r="B132" s="86"/>
      <c r="C132" s="86"/>
      <c r="D132" s="82" t="s">
        <v>614</v>
      </c>
      <c r="E132" s="83" t="s">
        <v>615</v>
      </c>
      <c r="F132" s="84">
        <v>1</v>
      </c>
      <c r="G132" s="84">
        <v>180</v>
      </c>
      <c r="H132" s="84">
        <v>180</v>
      </c>
      <c r="I132" s="85" t="s">
        <v>393</v>
      </c>
    </row>
    <row r="133" spans="1:9">
      <c r="A133" s="100"/>
      <c r="B133" s="87"/>
      <c r="C133" s="86"/>
      <c r="D133" s="81" t="s">
        <v>593</v>
      </c>
      <c r="E133" s="88" t="s">
        <v>616</v>
      </c>
      <c r="F133" s="89">
        <v>44</v>
      </c>
      <c r="G133" s="90"/>
      <c r="H133" s="89">
        <v>2594</v>
      </c>
      <c r="I133" s="87"/>
    </row>
    <row r="134" spans="1:9">
      <c r="A134" s="100"/>
      <c r="B134" s="87"/>
      <c r="C134" s="86"/>
      <c r="D134" s="91"/>
      <c r="E134" s="92"/>
      <c r="F134" s="93"/>
      <c r="G134" s="87"/>
      <c r="H134" s="93"/>
      <c r="I134" s="87"/>
    </row>
    <row r="135" spans="1:9">
      <c r="A135" s="100"/>
      <c r="B135" s="86"/>
      <c r="C135" s="81" t="s">
        <v>617</v>
      </c>
      <c r="D135" s="82" t="s">
        <v>618</v>
      </c>
      <c r="E135" s="83" t="s">
        <v>619</v>
      </c>
      <c r="F135" s="84">
        <v>35</v>
      </c>
      <c r="G135" s="84">
        <v>7.5428571428571427</v>
      </c>
      <c r="H135" s="84">
        <v>264</v>
      </c>
      <c r="I135" s="85" t="s">
        <v>393</v>
      </c>
    </row>
    <row r="136" spans="1:9">
      <c r="A136" s="100"/>
      <c r="B136" s="86"/>
      <c r="C136" s="86"/>
      <c r="D136" s="82" t="s">
        <v>618</v>
      </c>
      <c r="E136" s="83" t="s">
        <v>620</v>
      </c>
      <c r="F136" s="84">
        <v>7</v>
      </c>
      <c r="G136" s="84">
        <v>8</v>
      </c>
      <c r="H136" s="84">
        <v>56</v>
      </c>
      <c r="I136" s="85" t="s">
        <v>393</v>
      </c>
    </row>
    <row r="137" spans="1:9">
      <c r="A137" s="100"/>
      <c r="B137" s="86"/>
      <c r="C137" s="86"/>
      <c r="D137" s="82" t="s">
        <v>621</v>
      </c>
      <c r="E137" s="83" t="s">
        <v>622</v>
      </c>
      <c r="F137" s="84">
        <v>50</v>
      </c>
      <c r="G137" s="84">
        <v>7.72</v>
      </c>
      <c r="H137" s="84">
        <v>386</v>
      </c>
      <c r="I137" s="85" t="s">
        <v>393</v>
      </c>
    </row>
    <row r="138" spans="1:9">
      <c r="A138" s="100"/>
      <c r="B138" s="86"/>
      <c r="C138" s="86"/>
      <c r="D138" s="82" t="s">
        <v>621</v>
      </c>
      <c r="E138" s="83" t="s">
        <v>623</v>
      </c>
      <c r="F138" s="84">
        <v>22</v>
      </c>
      <c r="G138" s="84">
        <v>7.6363636363636367</v>
      </c>
      <c r="H138" s="84">
        <v>168</v>
      </c>
      <c r="I138" s="85" t="s">
        <v>393</v>
      </c>
    </row>
    <row r="139" spans="1:9">
      <c r="A139" s="100"/>
      <c r="B139" s="86"/>
      <c r="C139" s="86"/>
      <c r="D139" s="82" t="s">
        <v>624</v>
      </c>
      <c r="E139" s="83" t="s">
        <v>625</v>
      </c>
      <c r="F139" s="84">
        <v>10</v>
      </c>
      <c r="G139" s="84">
        <v>7.6</v>
      </c>
      <c r="H139" s="84">
        <v>76</v>
      </c>
      <c r="I139" s="85" t="s">
        <v>393</v>
      </c>
    </row>
    <row r="140" spans="1:9">
      <c r="A140" s="100"/>
      <c r="B140" s="86"/>
      <c r="C140" s="86"/>
      <c r="D140" s="82" t="s">
        <v>624</v>
      </c>
      <c r="E140" s="83" t="s">
        <v>626</v>
      </c>
      <c r="F140" s="84">
        <v>1</v>
      </c>
      <c r="G140" s="84">
        <v>8</v>
      </c>
      <c r="H140" s="84">
        <v>8</v>
      </c>
      <c r="I140" s="85" t="s">
        <v>393</v>
      </c>
    </row>
    <row r="141" spans="1:9">
      <c r="A141" s="100"/>
      <c r="B141" s="86"/>
      <c r="C141" s="86"/>
      <c r="D141" s="82" t="s">
        <v>627</v>
      </c>
      <c r="E141" s="83" t="s">
        <v>628</v>
      </c>
      <c r="F141" s="84">
        <v>2</v>
      </c>
      <c r="G141" s="84">
        <v>8</v>
      </c>
      <c r="H141" s="84">
        <v>16</v>
      </c>
      <c r="I141" s="85" t="s">
        <v>629</v>
      </c>
    </row>
    <row r="142" spans="1:9">
      <c r="A142" s="100"/>
      <c r="B142" s="86"/>
      <c r="C142" s="86"/>
      <c r="D142" s="82" t="s">
        <v>627</v>
      </c>
      <c r="E142" s="83" t="s">
        <v>630</v>
      </c>
      <c r="F142" s="84">
        <v>2</v>
      </c>
      <c r="G142" s="84">
        <v>8</v>
      </c>
      <c r="H142" s="84">
        <v>16</v>
      </c>
      <c r="I142" s="85" t="s">
        <v>629</v>
      </c>
    </row>
    <row r="143" spans="1:9">
      <c r="A143" s="100"/>
      <c r="B143" s="86"/>
      <c r="C143" s="86"/>
      <c r="D143" s="82" t="s">
        <v>631</v>
      </c>
      <c r="E143" s="83" t="s">
        <v>632</v>
      </c>
      <c r="F143" s="84">
        <v>15</v>
      </c>
      <c r="G143" s="84">
        <v>7.8666666666666663</v>
      </c>
      <c r="H143" s="84">
        <v>118</v>
      </c>
      <c r="I143" s="85" t="s">
        <v>393</v>
      </c>
    </row>
    <row r="144" spans="1:9">
      <c r="A144" s="100"/>
      <c r="B144" s="86"/>
      <c r="C144" s="86"/>
      <c r="D144" s="82" t="s">
        <v>631</v>
      </c>
      <c r="E144" s="83" t="s">
        <v>633</v>
      </c>
      <c r="F144" s="84">
        <v>6</v>
      </c>
      <c r="G144" s="84">
        <v>8</v>
      </c>
      <c r="H144" s="84">
        <v>48</v>
      </c>
      <c r="I144" s="85" t="s">
        <v>393</v>
      </c>
    </row>
    <row r="145" spans="1:9">
      <c r="A145" s="100"/>
      <c r="B145" s="86"/>
      <c r="C145" s="86"/>
      <c r="D145" s="82" t="s">
        <v>634</v>
      </c>
      <c r="E145" s="83" t="s">
        <v>635</v>
      </c>
      <c r="F145" s="84">
        <v>76</v>
      </c>
      <c r="G145" s="84">
        <v>7.8684210526315788</v>
      </c>
      <c r="H145" s="84">
        <v>598</v>
      </c>
      <c r="I145" s="85" t="s">
        <v>393</v>
      </c>
    </row>
    <row r="146" spans="1:9">
      <c r="A146" s="100"/>
      <c r="B146" s="86"/>
      <c r="C146" s="86"/>
      <c r="D146" s="82" t="s">
        <v>634</v>
      </c>
      <c r="E146" s="83" t="s">
        <v>636</v>
      </c>
      <c r="F146" s="84">
        <v>11</v>
      </c>
      <c r="G146" s="84">
        <v>8</v>
      </c>
      <c r="H146" s="84">
        <v>88</v>
      </c>
      <c r="I146" s="85" t="s">
        <v>393</v>
      </c>
    </row>
    <row r="147" spans="1:9">
      <c r="A147" s="100"/>
      <c r="B147" s="86"/>
      <c r="C147" s="86"/>
      <c r="D147" s="82" t="s">
        <v>637</v>
      </c>
      <c r="E147" s="83" t="s">
        <v>638</v>
      </c>
      <c r="F147" s="84">
        <v>39</v>
      </c>
      <c r="G147" s="84">
        <v>7.8974358974358978</v>
      </c>
      <c r="H147" s="84">
        <v>308</v>
      </c>
      <c r="I147" s="85" t="s">
        <v>393</v>
      </c>
    </row>
    <row r="148" spans="1:9">
      <c r="A148" s="100"/>
      <c r="B148" s="86"/>
      <c r="C148" s="86"/>
      <c r="D148" s="82" t="s">
        <v>637</v>
      </c>
      <c r="E148" s="83" t="s">
        <v>639</v>
      </c>
      <c r="F148" s="84">
        <v>13</v>
      </c>
      <c r="G148" s="84">
        <v>8</v>
      </c>
      <c r="H148" s="84">
        <v>104</v>
      </c>
      <c r="I148" s="85" t="s">
        <v>393</v>
      </c>
    </row>
    <row r="149" spans="1:9">
      <c r="A149" s="100"/>
      <c r="B149" s="87"/>
      <c r="C149" s="86"/>
      <c r="D149" s="81" t="s">
        <v>617</v>
      </c>
      <c r="E149" s="88" t="s">
        <v>640</v>
      </c>
      <c r="F149" s="89">
        <v>289</v>
      </c>
      <c r="G149" s="90"/>
      <c r="H149" s="89">
        <v>2254</v>
      </c>
      <c r="I149" s="87"/>
    </row>
    <row r="150" spans="1:9">
      <c r="A150" s="100"/>
      <c r="B150" s="87"/>
      <c r="C150" s="86"/>
      <c r="D150" s="91"/>
      <c r="E150" s="92"/>
      <c r="F150" s="93"/>
      <c r="G150" s="87"/>
      <c r="H150" s="93"/>
      <c r="I150" s="87"/>
    </row>
    <row r="151" spans="1:9">
      <c r="A151" s="100"/>
      <c r="B151" s="86"/>
      <c r="C151" s="81" t="s">
        <v>641</v>
      </c>
      <c r="D151" s="82" t="s">
        <v>642</v>
      </c>
      <c r="E151" s="83" t="s">
        <v>643</v>
      </c>
      <c r="F151" s="84">
        <v>5</v>
      </c>
      <c r="G151" s="84">
        <v>8</v>
      </c>
      <c r="H151" s="84">
        <v>40</v>
      </c>
      <c r="I151" s="85" t="s">
        <v>629</v>
      </c>
    </row>
    <row r="152" spans="1:9">
      <c r="A152" s="100"/>
      <c r="B152" s="86"/>
      <c r="C152" s="86"/>
      <c r="D152" s="82" t="s">
        <v>642</v>
      </c>
      <c r="E152" s="83" t="s">
        <v>644</v>
      </c>
      <c r="F152" s="84">
        <v>1</v>
      </c>
      <c r="G152" s="84">
        <v>8</v>
      </c>
      <c r="H152" s="84">
        <v>8</v>
      </c>
      <c r="I152" s="85" t="s">
        <v>629</v>
      </c>
    </row>
    <row r="153" spans="1:9">
      <c r="A153" s="100"/>
      <c r="B153" s="86"/>
      <c r="C153" s="86"/>
      <c r="D153" s="82" t="s">
        <v>645</v>
      </c>
      <c r="E153" s="83" t="s">
        <v>646</v>
      </c>
      <c r="F153" s="84">
        <v>3</v>
      </c>
      <c r="G153" s="84">
        <v>8</v>
      </c>
      <c r="H153" s="84">
        <v>24</v>
      </c>
      <c r="I153" s="85" t="s">
        <v>629</v>
      </c>
    </row>
    <row r="154" spans="1:9">
      <c r="A154" s="100"/>
      <c r="B154" s="86"/>
      <c r="C154" s="86"/>
      <c r="D154" s="82" t="s">
        <v>645</v>
      </c>
      <c r="E154" s="83" t="s">
        <v>647</v>
      </c>
      <c r="F154" s="84">
        <v>1</v>
      </c>
      <c r="G154" s="84">
        <v>8</v>
      </c>
      <c r="H154" s="84">
        <v>8</v>
      </c>
      <c r="I154" s="85" t="s">
        <v>629</v>
      </c>
    </row>
    <row r="155" spans="1:9">
      <c r="A155" s="100"/>
      <c r="B155" s="86"/>
      <c r="C155" s="86"/>
      <c r="D155" s="82" t="s">
        <v>648</v>
      </c>
      <c r="E155" s="83" t="s">
        <v>649</v>
      </c>
      <c r="F155" s="84">
        <v>2</v>
      </c>
      <c r="G155" s="84">
        <v>8</v>
      </c>
      <c r="H155" s="84">
        <v>16</v>
      </c>
      <c r="I155" s="85" t="s">
        <v>629</v>
      </c>
    </row>
    <row r="156" spans="1:9">
      <c r="A156" s="100"/>
      <c r="B156" s="86"/>
      <c r="C156" s="86"/>
      <c r="D156" s="82" t="s">
        <v>648</v>
      </c>
      <c r="E156" s="83" t="s">
        <v>650</v>
      </c>
      <c r="F156" s="84">
        <v>2</v>
      </c>
      <c r="G156" s="84">
        <v>8</v>
      </c>
      <c r="H156" s="84">
        <v>16</v>
      </c>
      <c r="I156" s="85" t="s">
        <v>629</v>
      </c>
    </row>
    <row r="157" spans="1:9">
      <c r="A157" s="100"/>
      <c r="B157" s="86"/>
      <c r="C157" s="86"/>
      <c r="D157" s="82" t="s">
        <v>651</v>
      </c>
      <c r="E157" s="83" t="s">
        <v>652</v>
      </c>
      <c r="F157" s="84">
        <v>2</v>
      </c>
      <c r="G157" s="84">
        <v>8</v>
      </c>
      <c r="H157" s="84">
        <v>16</v>
      </c>
      <c r="I157" s="85" t="s">
        <v>629</v>
      </c>
    </row>
    <row r="158" spans="1:9">
      <c r="A158" s="100"/>
      <c r="B158" s="86"/>
      <c r="C158" s="86"/>
      <c r="D158" s="82" t="s">
        <v>653</v>
      </c>
      <c r="E158" s="83" t="s">
        <v>654</v>
      </c>
      <c r="F158" s="84">
        <v>7</v>
      </c>
      <c r="G158" s="84">
        <v>8</v>
      </c>
      <c r="H158" s="84">
        <v>56</v>
      </c>
      <c r="I158" s="85" t="s">
        <v>629</v>
      </c>
    </row>
    <row r="159" spans="1:9">
      <c r="A159" s="100"/>
      <c r="B159" s="86"/>
      <c r="C159" s="86"/>
      <c r="D159" s="82" t="s">
        <v>653</v>
      </c>
      <c r="E159" s="83" t="s">
        <v>655</v>
      </c>
      <c r="F159" s="84">
        <v>5</v>
      </c>
      <c r="G159" s="84">
        <v>8</v>
      </c>
      <c r="H159" s="84">
        <v>40</v>
      </c>
      <c r="I159" s="85" t="s">
        <v>629</v>
      </c>
    </row>
    <row r="160" spans="1:9">
      <c r="A160" s="100"/>
      <c r="B160" s="87"/>
      <c r="C160" s="86"/>
      <c r="D160" s="81" t="s">
        <v>641</v>
      </c>
      <c r="E160" s="88" t="s">
        <v>656</v>
      </c>
      <c r="F160" s="89">
        <v>28</v>
      </c>
      <c r="G160" s="90"/>
      <c r="H160" s="89">
        <v>224</v>
      </c>
      <c r="I160" s="87"/>
    </row>
    <row r="161" spans="1:9">
      <c r="A161" s="100"/>
      <c r="B161" s="87"/>
      <c r="C161" s="86"/>
      <c r="D161" s="91"/>
      <c r="E161" s="92"/>
      <c r="F161" s="93"/>
      <c r="G161" s="87"/>
      <c r="H161" s="93"/>
      <c r="I161" s="87"/>
    </row>
    <row r="162" spans="1:9">
      <c r="A162" s="100"/>
      <c r="B162" s="86"/>
      <c r="C162" s="81" t="s">
        <v>657</v>
      </c>
      <c r="D162" s="82" t="s">
        <v>658</v>
      </c>
      <c r="E162" s="83" t="s">
        <v>659</v>
      </c>
      <c r="F162" s="84">
        <v>259</v>
      </c>
      <c r="G162" s="84">
        <v>6.7027027027027026</v>
      </c>
      <c r="H162" s="84">
        <v>1736</v>
      </c>
      <c r="I162" s="85" t="s">
        <v>629</v>
      </c>
    </row>
    <row r="163" spans="1:9">
      <c r="A163" s="100"/>
      <c r="B163" s="86"/>
      <c r="C163" s="86"/>
      <c r="D163" s="82" t="s">
        <v>658</v>
      </c>
      <c r="E163" s="83" t="s">
        <v>660</v>
      </c>
      <c r="F163" s="84">
        <v>105</v>
      </c>
      <c r="G163" s="84">
        <v>7</v>
      </c>
      <c r="H163" s="84">
        <v>735</v>
      </c>
      <c r="I163" s="85" t="s">
        <v>629</v>
      </c>
    </row>
    <row r="164" spans="1:9">
      <c r="A164" s="100"/>
      <c r="B164" s="86"/>
      <c r="C164" s="86"/>
      <c r="D164" s="82" t="s">
        <v>661</v>
      </c>
      <c r="E164" s="83" t="s">
        <v>662</v>
      </c>
      <c r="F164" s="84">
        <v>131</v>
      </c>
      <c r="G164" s="84">
        <v>6.6259541984732824</v>
      </c>
      <c r="H164" s="84">
        <v>868</v>
      </c>
      <c r="I164" s="85" t="s">
        <v>629</v>
      </c>
    </row>
    <row r="165" spans="1:9">
      <c r="A165" s="100"/>
      <c r="B165" s="86"/>
      <c r="C165" s="86"/>
      <c r="D165" s="82" t="s">
        <v>661</v>
      </c>
      <c r="E165" s="83" t="s">
        <v>663</v>
      </c>
      <c r="F165" s="84">
        <v>31</v>
      </c>
      <c r="G165" s="84">
        <v>7.0000000000000009</v>
      </c>
      <c r="H165" s="84">
        <v>217.00000000000003</v>
      </c>
      <c r="I165" s="85" t="s">
        <v>629</v>
      </c>
    </row>
    <row r="166" spans="1:9">
      <c r="A166" s="100"/>
      <c r="B166" s="86"/>
      <c r="C166" s="86"/>
      <c r="D166" s="82" t="s">
        <v>664</v>
      </c>
      <c r="E166" s="83" t="s">
        <v>665</v>
      </c>
      <c r="F166" s="84">
        <v>67</v>
      </c>
      <c r="G166" s="84">
        <v>4.2835820895522385</v>
      </c>
      <c r="H166" s="84">
        <v>287</v>
      </c>
      <c r="I166" s="85" t="s">
        <v>666</v>
      </c>
    </row>
    <row r="167" spans="1:9">
      <c r="A167" s="100"/>
      <c r="B167" s="86"/>
      <c r="C167" s="86"/>
      <c r="D167" s="82" t="s">
        <v>664</v>
      </c>
      <c r="E167" s="83" t="s">
        <v>667</v>
      </c>
      <c r="F167" s="84">
        <v>15</v>
      </c>
      <c r="G167" s="84">
        <v>4.4666666666666668</v>
      </c>
      <c r="H167" s="84">
        <v>67</v>
      </c>
      <c r="I167" s="85" t="s">
        <v>666</v>
      </c>
    </row>
    <row r="168" spans="1:9">
      <c r="A168" s="100"/>
      <c r="B168" s="86"/>
      <c r="C168" s="86"/>
      <c r="D168" s="82" t="s">
        <v>668</v>
      </c>
      <c r="E168" s="83" t="s">
        <v>669</v>
      </c>
      <c r="F168" s="84">
        <v>69</v>
      </c>
      <c r="G168" s="84">
        <v>3.347826086956522</v>
      </c>
      <c r="H168" s="84">
        <v>231</v>
      </c>
      <c r="I168" s="85" t="s">
        <v>666</v>
      </c>
    </row>
    <row r="169" spans="1:9">
      <c r="A169" s="100"/>
      <c r="B169" s="86"/>
      <c r="C169" s="86"/>
      <c r="D169" s="82" t="s">
        <v>668</v>
      </c>
      <c r="E169" s="83" t="s">
        <v>670</v>
      </c>
      <c r="F169" s="84">
        <v>31</v>
      </c>
      <c r="G169" s="84">
        <v>4.645161290322581</v>
      </c>
      <c r="H169" s="84">
        <v>144</v>
      </c>
      <c r="I169" s="85" t="s">
        <v>666</v>
      </c>
    </row>
    <row r="170" spans="1:9">
      <c r="A170" s="100"/>
      <c r="B170" s="87"/>
      <c r="C170" s="86"/>
      <c r="D170" s="81" t="s">
        <v>657</v>
      </c>
      <c r="E170" s="88" t="s">
        <v>671</v>
      </c>
      <c r="F170" s="89">
        <v>708</v>
      </c>
      <c r="G170" s="90"/>
      <c r="H170" s="89">
        <v>4285</v>
      </c>
      <c r="I170" s="87"/>
    </row>
    <row r="171" spans="1:9">
      <c r="A171" s="100"/>
      <c r="B171" s="87"/>
      <c r="C171" s="86"/>
      <c r="D171" s="91"/>
      <c r="E171" s="92"/>
      <c r="F171" s="93"/>
      <c r="G171" s="87"/>
      <c r="H171" s="93"/>
      <c r="I171" s="87"/>
    </row>
    <row r="172" spans="1:9">
      <c r="A172" s="100"/>
      <c r="B172" s="86"/>
      <c r="C172" s="81" t="s">
        <v>672</v>
      </c>
      <c r="D172" s="82" t="s">
        <v>673</v>
      </c>
      <c r="E172" s="83" t="s">
        <v>674</v>
      </c>
      <c r="F172" s="84">
        <v>41</v>
      </c>
      <c r="G172" s="84">
        <v>5.1707317073170733</v>
      </c>
      <c r="H172" s="84">
        <v>212</v>
      </c>
      <c r="I172" s="85" t="s">
        <v>666</v>
      </c>
    </row>
    <row r="173" spans="1:9">
      <c r="A173" s="100"/>
      <c r="B173" s="86"/>
      <c r="C173" s="86"/>
      <c r="D173" s="82" t="s">
        <v>673</v>
      </c>
      <c r="E173" s="83" t="s">
        <v>675</v>
      </c>
      <c r="F173" s="84">
        <v>10</v>
      </c>
      <c r="G173" s="84">
        <v>5.9</v>
      </c>
      <c r="H173" s="84">
        <v>59</v>
      </c>
      <c r="I173" s="85" t="s">
        <v>666</v>
      </c>
    </row>
    <row r="174" spans="1:9">
      <c r="A174" s="100"/>
      <c r="B174" s="86"/>
      <c r="C174" s="86"/>
      <c r="D174" s="82" t="s">
        <v>676</v>
      </c>
      <c r="E174" s="83" t="s">
        <v>677</v>
      </c>
      <c r="F174" s="84">
        <v>2</v>
      </c>
      <c r="G174" s="84">
        <v>2</v>
      </c>
      <c r="H174" s="84">
        <v>4</v>
      </c>
      <c r="I174" s="85" t="s">
        <v>666</v>
      </c>
    </row>
    <row r="175" spans="1:9">
      <c r="A175" s="100"/>
      <c r="B175" s="86"/>
      <c r="C175" s="86"/>
      <c r="D175" s="82" t="s">
        <v>676</v>
      </c>
      <c r="E175" s="83" t="s">
        <v>678</v>
      </c>
      <c r="F175" s="84">
        <v>3</v>
      </c>
      <c r="G175" s="84">
        <v>6</v>
      </c>
      <c r="H175" s="84">
        <v>18</v>
      </c>
      <c r="I175" s="85" t="s">
        <v>666</v>
      </c>
    </row>
    <row r="176" spans="1:9">
      <c r="A176" s="100"/>
      <c r="B176" s="86"/>
      <c r="C176" s="86"/>
      <c r="D176" s="82" t="s">
        <v>679</v>
      </c>
      <c r="E176" s="83" t="s">
        <v>680</v>
      </c>
      <c r="F176" s="84">
        <v>147</v>
      </c>
      <c r="G176" s="84">
        <v>2.1360544217687076</v>
      </c>
      <c r="H176" s="84">
        <v>314</v>
      </c>
      <c r="I176" s="85" t="s">
        <v>666</v>
      </c>
    </row>
    <row r="177" spans="1:9">
      <c r="A177" s="100"/>
      <c r="B177" s="86"/>
      <c r="C177" s="86"/>
      <c r="D177" s="82" t="s">
        <v>679</v>
      </c>
      <c r="E177" s="83" t="s">
        <v>681</v>
      </c>
      <c r="F177" s="84">
        <v>43</v>
      </c>
      <c r="G177" s="84">
        <v>2.0930232558139537</v>
      </c>
      <c r="H177" s="84">
        <v>90</v>
      </c>
      <c r="I177" s="85" t="s">
        <v>666</v>
      </c>
    </row>
    <row r="178" spans="1:9">
      <c r="A178" s="100"/>
      <c r="B178" s="86"/>
      <c r="C178" s="86"/>
      <c r="D178" s="82" t="s">
        <v>682</v>
      </c>
      <c r="E178" s="83" t="s">
        <v>683</v>
      </c>
      <c r="F178" s="84">
        <v>43</v>
      </c>
      <c r="G178" s="84">
        <v>2.4883720930232558</v>
      </c>
      <c r="H178" s="84">
        <v>107</v>
      </c>
      <c r="I178" s="85" t="s">
        <v>666</v>
      </c>
    </row>
    <row r="179" spans="1:9">
      <c r="A179" s="100"/>
      <c r="B179" s="86"/>
      <c r="C179" s="86"/>
      <c r="D179" s="82" t="s">
        <v>682</v>
      </c>
      <c r="E179" s="83" t="s">
        <v>684</v>
      </c>
      <c r="F179" s="84">
        <v>6</v>
      </c>
      <c r="G179" s="84">
        <v>2.6666666666666665</v>
      </c>
      <c r="H179" s="84">
        <v>16</v>
      </c>
      <c r="I179" s="85" t="s">
        <v>666</v>
      </c>
    </row>
    <row r="180" spans="1:9">
      <c r="A180" s="100"/>
      <c r="B180" s="86"/>
      <c r="C180" s="86"/>
      <c r="D180" s="82" t="s">
        <v>685</v>
      </c>
      <c r="E180" s="83" t="s">
        <v>686</v>
      </c>
      <c r="F180" s="84">
        <v>3</v>
      </c>
      <c r="G180" s="84">
        <v>5.333333333333333</v>
      </c>
      <c r="H180" s="84">
        <v>16</v>
      </c>
      <c r="I180" s="85" t="s">
        <v>666</v>
      </c>
    </row>
    <row r="181" spans="1:9">
      <c r="A181" s="100"/>
      <c r="B181" s="86"/>
      <c r="C181" s="86"/>
      <c r="D181" s="82" t="s">
        <v>685</v>
      </c>
      <c r="E181" s="83" t="s">
        <v>687</v>
      </c>
      <c r="F181" s="84">
        <v>2</v>
      </c>
      <c r="G181" s="84">
        <v>4.5</v>
      </c>
      <c r="H181" s="84">
        <v>9</v>
      </c>
      <c r="I181" s="85" t="s">
        <v>666</v>
      </c>
    </row>
    <row r="182" spans="1:9">
      <c r="A182" s="100"/>
      <c r="B182" s="86"/>
      <c r="C182" s="86"/>
      <c r="D182" s="82" t="s">
        <v>688</v>
      </c>
      <c r="E182" s="83" t="s">
        <v>689</v>
      </c>
      <c r="F182" s="84">
        <v>11</v>
      </c>
      <c r="G182" s="84">
        <v>3</v>
      </c>
      <c r="H182" s="84">
        <v>33</v>
      </c>
      <c r="I182" s="85" t="s">
        <v>666</v>
      </c>
    </row>
    <row r="183" spans="1:9">
      <c r="A183" s="100"/>
      <c r="B183" s="86"/>
      <c r="C183" s="86"/>
      <c r="D183" s="82" t="s">
        <v>688</v>
      </c>
      <c r="E183" s="83" t="s">
        <v>690</v>
      </c>
      <c r="F183" s="84">
        <v>8</v>
      </c>
      <c r="G183" s="84">
        <v>3.5</v>
      </c>
      <c r="H183" s="84">
        <v>28</v>
      </c>
      <c r="I183" s="85" t="s">
        <v>666</v>
      </c>
    </row>
    <row r="184" spans="1:9">
      <c r="A184" s="100"/>
      <c r="B184" s="86"/>
      <c r="C184" s="86"/>
      <c r="D184" s="82" t="s">
        <v>691</v>
      </c>
      <c r="E184" s="83" t="s">
        <v>692</v>
      </c>
      <c r="F184" s="84">
        <v>40</v>
      </c>
      <c r="G184" s="84">
        <v>4.8250000000000002</v>
      </c>
      <c r="H184" s="84">
        <v>193</v>
      </c>
      <c r="I184" s="85" t="s">
        <v>666</v>
      </c>
    </row>
    <row r="185" spans="1:9">
      <c r="A185" s="100"/>
      <c r="B185" s="86"/>
      <c r="C185" s="86"/>
      <c r="D185" s="82" t="s">
        <v>691</v>
      </c>
      <c r="E185" s="83" t="s">
        <v>693</v>
      </c>
      <c r="F185" s="84">
        <v>14</v>
      </c>
      <c r="G185" s="84">
        <v>4.6428571428571432</v>
      </c>
      <c r="H185" s="84">
        <v>65</v>
      </c>
      <c r="I185" s="85" t="s">
        <v>666</v>
      </c>
    </row>
    <row r="186" spans="1:9">
      <c r="A186" s="100"/>
      <c r="B186" s="86"/>
      <c r="C186" s="86"/>
      <c r="D186" s="82" t="s">
        <v>694</v>
      </c>
      <c r="E186" s="83" t="s">
        <v>695</v>
      </c>
      <c r="F186" s="84">
        <v>179</v>
      </c>
      <c r="G186" s="84">
        <v>4.0837988826815641</v>
      </c>
      <c r="H186" s="84">
        <v>731</v>
      </c>
      <c r="I186" s="85" t="s">
        <v>666</v>
      </c>
    </row>
    <row r="187" spans="1:9">
      <c r="A187" s="100"/>
      <c r="B187" s="86"/>
      <c r="C187" s="86"/>
      <c r="D187" s="82" t="s">
        <v>694</v>
      </c>
      <c r="E187" s="83" t="s">
        <v>696</v>
      </c>
      <c r="F187" s="84">
        <v>53</v>
      </c>
      <c r="G187" s="84">
        <v>3.9811320754716979</v>
      </c>
      <c r="H187" s="84">
        <v>211</v>
      </c>
      <c r="I187" s="85" t="s">
        <v>666</v>
      </c>
    </row>
    <row r="188" spans="1:9">
      <c r="A188" s="100"/>
      <c r="B188" s="86"/>
      <c r="C188" s="86"/>
      <c r="D188" s="82" t="s">
        <v>697</v>
      </c>
      <c r="E188" s="83" t="s">
        <v>698</v>
      </c>
      <c r="F188" s="84">
        <v>3</v>
      </c>
      <c r="G188" s="84">
        <v>6</v>
      </c>
      <c r="H188" s="84">
        <v>18</v>
      </c>
      <c r="I188" s="85" t="s">
        <v>629</v>
      </c>
    </row>
    <row r="189" spans="1:9">
      <c r="A189" s="100"/>
      <c r="B189" s="86"/>
      <c r="C189" s="86"/>
      <c r="D189" s="82" t="s">
        <v>697</v>
      </c>
      <c r="E189" s="83" t="s">
        <v>699</v>
      </c>
      <c r="F189" s="84">
        <v>1</v>
      </c>
      <c r="G189" s="84">
        <v>6</v>
      </c>
      <c r="H189" s="84">
        <v>6</v>
      </c>
      <c r="I189" s="85" t="s">
        <v>629</v>
      </c>
    </row>
    <row r="190" spans="1:9">
      <c r="A190" s="100"/>
      <c r="B190" s="86"/>
      <c r="C190" s="86"/>
      <c r="D190" s="82" t="s">
        <v>700</v>
      </c>
      <c r="E190" s="83" t="s">
        <v>701</v>
      </c>
      <c r="F190" s="84">
        <v>53</v>
      </c>
      <c r="G190" s="84">
        <v>2.3207547169811322</v>
      </c>
      <c r="H190" s="84">
        <v>123</v>
      </c>
      <c r="I190" s="85" t="s">
        <v>666</v>
      </c>
    </row>
    <row r="191" spans="1:9">
      <c r="A191" s="100"/>
      <c r="B191" s="86"/>
      <c r="C191" s="86"/>
      <c r="D191" s="82" t="s">
        <v>700</v>
      </c>
      <c r="E191" s="83" t="s">
        <v>702</v>
      </c>
      <c r="F191" s="84">
        <v>4</v>
      </c>
      <c r="G191" s="84">
        <v>3.25</v>
      </c>
      <c r="H191" s="84">
        <v>13</v>
      </c>
      <c r="I191" s="85" t="s">
        <v>666</v>
      </c>
    </row>
    <row r="192" spans="1:9">
      <c r="A192" s="100"/>
      <c r="B192" s="87"/>
      <c r="C192" s="86"/>
      <c r="D192" s="81" t="s">
        <v>672</v>
      </c>
      <c r="E192" s="88" t="s">
        <v>703</v>
      </c>
      <c r="F192" s="89">
        <v>666</v>
      </c>
      <c r="G192" s="90"/>
      <c r="H192" s="89">
        <v>2266</v>
      </c>
      <c r="I192" s="87"/>
    </row>
    <row r="193" spans="1:9">
      <c r="A193" s="100"/>
      <c r="B193" s="87"/>
      <c r="C193" s="86"/>
      <c r="D193" s="91"/>
      <c r="E193" s="92"/>
      <c r="F193" s="93"/>
      <c r="G193" s="87"/>
      <c r="H193" s="93"/>
      <c r="I193" s="87"/>
    </row>
    <row r="194" spans="1:9">
      <c r="A194" s="100"/>
      <c r="B194" s="87"/>
      <c r="C194" s="94" t="s">
        <v>389</v>
      </c>
      <c r="D194" s="143" t="s">
        <v>704</v>
      </c>
      <c r="E194" s="143"/>
      <c r="F194" s="89">
        <v>2251</v>
      </c>
      <c r="G194" s="87"/>
      <c r="H194" s="89">
        <v>44837</v>
      </c>
      <c r="I194" s="87"/>
    </row>
    <row r="195" spans="1:9">
      <c r="A195" s="100"/>
      <c r="B195" s="95"/>
      <c r="C195" s="95"/>
      <c r="D195" s="95"/>
      <c r="E195" s="95"/>
      <c r="F195" s="95"/>
      <c r="G195" s="95"/>
      <c r="H195" s="95"/>
      <c r="I195" s="95"/>
    </row>
    <row r="196" spans="1:9">
      <c r="A196" s="100"/>
      <c r="B196" s="81" t="s">
        <v>705</v>
      </c>
      <c r="C196" s="81" t="s">
        <v>706</v>
      </c>
      <c r="D196" s="82" t="s">
        <v>707</v>
      </c>
      <c r="E196" s="83" t="s">
        <v>708</v>
      </c>
      <c r="F196" s="84">
        <v>2</v>
      </c>
      <c r="G196" s="84">
        <v>4.5</v>
      </c>
      <c r="H196" s="84">
        <v>9</v>
      </c>
      <c r="I196" s="85" t="s">
        <v>629</v>
      </c>
    </row>
    <row r="197" spans="1:9">
      <c r="A197" s="100"/>
      <c r="B197" s="86"/>
      <c r="C197" s="86"/>
      <c r="D197" s="82" t="s">
        <v>707</v>
      </c>
      <c r="E197" s="83" t="s">
        <v>709</v>
      </c>
      <c r="F197" s="84">
        <v>3</v>
      </c>
      <c r="G197" s="84">
        <v>4.5</v>
      </c>
      <c r="H197" s="84">
        <v>13.5</v>
      </c>
      <c r="I197" s="85" t="s">
        <v>629</v>
      </c>
    </row>
    <row r="198" spans="1:9">
      <c r="A198" s="100"/>
      <c r="B198" s="86"/>
      <c r="C198" s="86"/>
      <c r="D198" s="82" t="s">
        <v>710</v>
      </c>
      <c r="E198" s="83" t="s">
        <v>711</v>
      </c>
      <c r="F198" s="84">
        <v>2</v>
      </c>
      <c r="G198" s="84">
        <v>4.5</v>
      </c>
      <c r="H198" s="84">
        <v>9</v>
      </c>
      <c r="I198" s="85" t="s">
        <v>629</v>
      </c>
    </row>
    <row r="199" spans="1:9">
      <c r="A199" s="100"/>
      <c r="B199" s="86"/>
      <c r="C199" s="86"/>
      <c r="D199" s="82" t="s">
        <v>712</v>
      </c>
      <c r="E199" s="83" t="s">
        <v>713</v>
      </c>
      <c r="F199" s="84">
        <v>13</v>
      </c>
      <c r="G199" s="84">
        <v>3.2307692307692308</v>
      </c>
      <c r="H199" s="84">
        <v>42</v>
      </c>
      <c r="I199" s="85" t="s">
        <v>629</v>
      </c>
    </row>
    <row r="200" spans="1:9">
      <c r="A200" s="100"/>
      <c r="B200" s="86"/>
      <c r="C200" s="86"/>
      <c r="D200" s="82" t="s">
        <v>712</v>
      </c>
      <c r="E200" s="83" t="s">
        <v>714</v>
      </c>
      <c r="F200" s="84">
        <v>10</v>
      </c>
      <c r="G200" s="84">
        <v>3.5</v>
      </c>
      <c r="H200" s="84">
        <v>35</v>
      </c>
      <c r="I200" s="85" t="s">
        <v>629</v>
      </c>
    </row>
    <row r="201" spans="1:9">
      <c r="A201" s="100"/>
      <c r="B201" s="86"/>
      <c r="C201" s="86"/>
      <c r="D201" s="82" t="s">
        <v>715</v>
      </c>
      <c r="E201" s="83" t="s">
        <v>716</v>
      </c>
      <c r="F201" s="84">
        <v>159</v>
      </c>
      <c r="G201" s="84">
        <v>2.39937106918239</v>
      </c>
      <c r="H201" s="84">
        <v>381.5</v>
      </c>
      <c r="I201" s="85" t="s">
        <v>629</v>
      </c>
    </row>
    <row r="202" spans="1:9">
      <c r="A202" s="100"/>
      <c r="B202" s="86"/>
      <c r="C202" s="86"/>
      <c r="D202" s="82" t="s">
        <v>715</v>
      </c>
      <c r="E202" s="83" t="s">
        <v>717</v>
      </c>
      <c r="F202" s="84">
        <v>48</v>
      </c>
      <c r="G202" s="84">
        <v>3.1354166666666665</v>
      </c>
      <c r="H202" s="84">
        <v>150.5</v>
      </c>
      <c r="I202" s="85" t="s">
        <v>629</v>
      </c>
    </row>
    <row r="203" spans="1:9">
      <c r="A203" s="100"/>
      <c r="B203" s="86"/>
      <c r="C203" s="86"/>
      <c r="D203" s="82" t="s">
        <v>718</v>
      </c>
      <c r="E203" s="83" t="s">
        <v>719</v>
      </c>
      <c r="F203" s="84">
        <v>1</v>
      </c>
      <c r="G203" s="84">
        <v>8</v>
      </c>
      <c r="H203" s="84">
        <v>8</v>
      </c>
      <c r="I203" s="85" t="s">
        <v>629</v>
      </c>
    </row>
    <row r="204" spans="1:9">
      <c r="A204" s="100"/>
      <c r="B204" s="86"/>
      <c r="C204" s="86"/>
      <c r="D204" s="82" t="s">
        <v>718</v>
      </c>
      <c r="E204" s="83" t="s">
        <v>720</v>
      </c>
      <c r="F204" s="84">
        <v>1</v>
      </c>
      <c r="G204" s="84">
        <v>8</v>
      </c>
      <c r="H204" s="84">
        <v>8</v>
      </c>
      <c r="I204" s="85" t="s">
        <v>629</v>
      </c>
    </row>
    <row r="205" spans="1:9">
      <c r="A205" s="100"/>
      <c r="B205" s="86"/>
      <c r="C205" s="86"/>
      <c r="D205" s="82" t="s">
        <v>721</v>
      </c>
      <c r="E205" s="83" t="s">
        <v>722</v>
      </c>
      <c r="F205" s="84">
        <v>4</v>
      </c>
      <c r="G205" s="84">
        <v>8</v>
      </c>
      <c r="H205" s="84">
        <v>32</v>
      </c>
      <c r="I205" s="85" t="s">
        <v>629</v>
      </c>
    </row>
    <row r="206" spans="1:9">
      <c r="A206" s="100"/>
      <c r="B206" s="86"/>
      <c r="C206" s="86"/>
      <c r="D206" s="82" t="s">
        <v>723</v>
      </c>
      <c r="E206" s="83" t="s">
        <v>724</v>
      </c>
      <c r="F206" s="84">
        <v>11</v>
      </c>
      <c r="G206" s="84">
        <v>7.8181818181818183</v>
      </c>
      <c r="H206" s="84">
        <v>86</v>
      </c>
      <c r="I206" s="85" t="s">
        <v>629</v>
      </c>
    </row>
    <row r="207" spans="1:9">
      <c r="A207" s="100"/>
      <c r="B207" s="86"/>
      <c r="C207" s="86"/>
      <c r="D207" s="82" t="s">
        <v>723</v>
      </c>
      <c r="E207" s="83" t="s">
        <v>725</v>
      </c>
      <c r="F207" s="84">
        <v>6</v>
      </c>
      <c r="G207" s="84">
        <v>8</v>
      </c>
      <c r="H207" s="84">
        <v>48</v>
      </c>
      <c r="I207" s="85" t="s">
        <v>629</v>
      </c>
    </row>
    <row r="208" spans="1:9">
      <c r="A208" s="100"/>
      <c r="B208" s="86"/>
      <c r="C208" s="86"/>
      <c r="D208" s="82" t="s">
        <v>726</v>
      </c>
      <c r="E208" s="83" t="s">
        <v>727</v>
      </c>
      <c r="F208" s="84">
        <v>13</v>
      </c>
      <c r="G208" s="84">
        <v>3.4615384615384617</v>
      </c>
      <c r="H208" s="84">
        <v>45</v>
      </c>
      <c r="I208" s="85" t="s">
        <v>629</v>
      </c>
    </row>
    <row r="209" spans="1:9">
      <c r="A209" s="100"/>
      <c r="B209" s="86"/>
      <c r="C209" s="86"/>
      <c r="D209" s="82" t="s">
        <v>726</v>
      </c>
      <c r="E209" s="83" t="s">
        <v>728</v>
      </c>
      <c r="F209" s="84">
        <v>4</v>
      </c>
      <c r="G209" s="84">
        <v>4.5</v>
      </c>
      <c r="H209" s="84">
        <v>18</v>
      </c>
      <c r="I209" s="85" t="s">
        <v>629</v>
      </c>
    </row>
    <row r="210" spans="1:9">
      <c r="A210" s="100"/>
      <c r="B210" s="86"/>
      <c r="C210" s="86"/>
      <c r="D210" s="82" t="s">
        <v>729</v>
      </c>
      <c r="E210" s="83" t="s">
        <v>730</v>
      </c>
      <c r="F210" s="84">
        <v>22</v>
      </c>
      <c r="G210" s="84">
        <v>2.7045454545454546</v>
      </c>
      <c r="H210" s="84">
        <v>59.5</v>
      </c>
      <c r="I210" s="85" t="s">
        <v>629</v>
      </c>
    </row>
    <row r="211" spans="1:9">
      <c r="A211" s="100"/>
      <c r="B211" s="86"/>
      <c r="C211" s="86"/>
      <c r="D211" s="82" t="s">
        <v>729</v>
      </c>
      <c r="E211" s="83" t="s">
        <v>731</v>
      </c>
      <c r="F211" s="84">
        <v>9</v>
      </c>
      <c r="G211" s="84">
        <v>3.5</v>
      </c>
      <c r="H211" s="84">
        <v>31.5</v>
      </c>
      <c r="I211" s="85" t="s">
        <v>629</v>
      </c>
    </row>
    <row r="212" spans="1:9">
      <c r="A212" s="100"/>
      <c r="B212" s="86"/>
      <c r="C212" s="86"/>
      <c r="D212" s="82" t="s">
        <v>732</v>
      </c>
      <c r="E212" s="83" t="s">
        <v>733</v>
      </c>
      <c r="F212" s="84">
        <v>18</v>
      </c>
      <c r="G212" s="84">
        <v>3.1111111111111112</v>
      </c>
      <c r="H212" s="84">
        <v>56</v>
      </c>
      <c r="I212" s="85" t="s">
        <v>629</v>
      </c>
    </row>
    <row r="213" spans="1:9">
      <c r="A213" s="100"/>
      <c r="B213" s="86"/>
      <c r="C213" s="86"/>
      <c r="D213" s="82" t="s">
        <v>732</v>
      </c>
      <c r="E213" s="83" t="s">
        <v>734</v>
      </c>
      <c r="F213" s="84">
        <v>9</v>
      </c>
      <c r="G213" s="84">
        <v>3.5</v>
      </c>
      <c r="H213" s="84">
        <v>31.5</v>
      </c>
      <c r="I213" s="85" t="s">
        <v>629</v>
      </c>
    </row>
    <row r="214" spans="1:9">
      <c r="A214" s="100"/>
      <c r="B214" s="86"/>
      <c r="C214" s="86"/>
      <c r="D214" s="82" t="s">
        <v>735</v>
      </c>
      <c r="E214" s="83" t="s">
        <v>736</v>
      </c>
      <c r="F214" s="84">
        <v>21</v>
      </c>
      <c r="G214" s="84">
        <v>4.5</v>
      </c>
      <c r="H214" s="84">
        <v>94.5</v>
      </c>
      <c r="I214" s="85" t="s">
        <v>629</v>
      </c>
    </row>
    <row r="215" spans="1:9">
      <c r="A215" s="100"/>
      <c r="B215" s="86"/>
      <c r="C215" s="86"/>
      <c r="D215" s="82" t="s">
        <v>735</v>
      </c>
      <c r="E215" s="83" t="s">
        <v>737</v>
      </c>
      <c r="F215" s="84">
        <v>7</v>
      </c>
      <c r="G215" s="84">
        <v>4.5</v>
      </c>
      <c r="H215" s="84">
        <v>31.5</v>
      </c>
      <c r="I215" s="85" t="s">
        <v>629</v>
      </c>
    </row>
    <row r="216" spans="1:9">
      <c r="A216" s="100"/>
      <c r="B216" s="86"/>
      <c r="C216" s="86"/>
      <c r="D216" s="82" t="s">
        <v>738</v>
      </c>
      <c r="E216" s="83" t="s">
        <v>739</v>
      </c>
      <c r="F216" s="84">
        <v>13</v>
      </c>
      <c r="G216" s="84">
        <v>3.9230769230769229</v>
      </c>
      <c r="H216" s="84">
        <v>51</v>
      </c>
      <c r="I216" s="85" t="s">
        <v>629</v>
      </c>
    </row>
    <row r="217" spans="1:9">
      <c r="A217" s="100"/>
      <c r="B217" s="86"/>
      <c r="C217" s="86"/>
      <c r="D217" s="82" t="s">
        <v>738</v>
      </c>
      <c r="E217" s="83" t="s">
        <v>740</v>
      </c>
      <c r="F217" s="84">
        <v>2</v>
      </c>
      <c r="G217" s="84">
        <v>5</v>
      </c>
      <c r="H217" s="84">
        <v>10</v>
      </c>
      <c r="I217" s="85" t="s">
        <v>629</v>
      </c>
    </row>
    <row r="218" spans="1:9">
      <c r="A218" s="100"/>
      <c r="B218" s="86"/>
      <c r="C218" s="86"/>
      <c r="D218" s="82" t="s">
        <v>741</v>
      </c>
      <c r="E218" s="83" t="s">
        <v>742</v>
      </c>
      <c r="F218" s="84">
        <v>9</v>
      </c>
      <c r="G218" s="84">
        <v>3</v>
      </c>
      <c r="H218" s="84">
        <v>27</v>
      </c>
      <c r="I218" s="85" t="s">
        <v>629</v>
      </c>
    </row>
    <row r="219" spans="1:9">
      <c r="A219" s="100"/>
      <c r="B219" s="86"/>
      <c r="C219" s="86"/>
      <c r="D219" s="82" t="s">
        <v>741</v>
      </c>
      <c r="E219" s="83" t="s">
        <v>743</v>
      </c>
      <c r="F219" s="84">
        <v>1</v>
      </c>
      <c r="G219" s="84">
        <v>4.5</v>
      </c>
      <c r="H219" s="84">
        <v>4.5</v>
      </c>
      <c r="I219" s="85" t="s">
        <v>629</v>
      </c>
    </row>
    <row r="220" spans="1:9">
      <c r="A220" s="100"/>
      <c r="B220" s="86"/>
      <c r="C220" s="86"/>
      <c r="D220" s="82" t="s">
        <v>53</v>
      </c>
      <c r="E220" s="83" t="s">
        <v>744</v>
      </c>
      <c r="F220" s="84">
        <v>4</v>
      </c>
      <c r="G220" s="84">
        <v>41</v>
      </c>
      <c r="H220" s="84">
        <v>164</v>
      </c>
      <c r="I220" s="85" t="s">
        <v>629</v>
      </c>
    </row>
    <row r="221" spans="1:9">
      <c r="A221" s="100"/>
      <c r="B221" s="86"/>
      <c r="C221" s="86"/>
      <c r="D221" s="82" t="s">
        <v>56</v>
      </c>
      <c r="E221" s="83" t="s">
        <v>745</v>
      </c>
      <c r="F221" s="84">
        <v>16</v>
      </c>
      <c r="G221" s="84">
        <v>16</v>
      </c>
      <c r="H221" s="84">
        <v>256</v>
      </c>
      <c r="I221" s="85" t="s">
        <v>629</v>
      </c>
    </row>
    <row r="222" spans="1:9">
      <c r="A222" s="100"/>
      <c r="B222" s="86"/>
      <c r="C222" s="86"/>
      <c r="D222" s="82" t="s">
        <v>56</v>
      </c>
      <c r="E222" s="83" t="s">
        <v>746</v>
      </c>
      <c r="F222" s="84">
        <v>4</v>
      </c>
      <c r="G222" s="84">
        <v>16</v>
      </c>
      <c r="H222" s="84">
        <v>64</v>
      </c>
      <c r="I222" s="85" t="s">
        <v>629</v>
      </c>
    </row>
    <row r="223" spans="1:9">
      <c r="A223" s="100"/>
      <c r="B223" s="86"/>
      <c r="C223" s="86"/>
      <c r="D223" s="82" t="s">
        <v>59</v>
      </c>
      <c r="E223" s="83" t="s">
        <v>747</v>
      </c>
      <c r="F223" s="84">
        <v>8</v>
      </c>
      <c r="G223" s="84">
        <v>29</v>
      </c>
      <c r="H223" s="84">
        <v>232</v>
      </c>
      <c r="I223" s="85" t="s">
        <v>629</v>
      </c>
    </row>
    <row r="224" spans="1:9">
      <c r="A224" s="100"/>
      <c r="B224" s="86"/>
      <c r="C224" s="86"/>
      <c r="D224" s="82" t="s">
        <v>59</v>
      </c>
      <c r="E224" s="83" t="s">
        <v>748</v>
      </c>
      <c r="F224" s="84">
        <v>4</v>
      </c>
      <c r="G224" s="84">
        <v>29</v>
      </c>
      <c r="H224" s="84">
        <v>116</v>
      </c>
      <c r="I224" s="85" t="s">
        <v>629</v>
      </c>
    </row>
    <row r="225" spans="1:9">
      <c r="A225" s="100"/>
      <c r="B225" s="86"/>
      <c r="C225" s="86"/>
      <c r="D225" s="82" t="s">
        <v>62</v>
      </c>
      <c r="E225" s="83" t="s">
        <v>749</v>
      </c>
      <c r="F225" s="84">
        <v>3</v>
      </c>
      <c r="G225" s="84">
        <v>19</v>
      </c>
      <c r="H225" s="84">
        <v>57</v>
      </c>
      <c r="I225" s="85" t="s">
        <v>629</v>
      </c>
    </row>
    <row r="226" spans="1:9">
      <c r="A226" s="100"/>
      <c r="B226" s="86"/>
      <c r="C226" s="86"/>
      <c r="D226" s="82" t="s">
        <v>62</v>
      </c>
      <c r="E226" s="83" t="s">
        <v>750</v>
      </c>
      <c r="F226" s="84">
        <v>2</v>
      </c>
      <c r="G226" s="84">
        <v>19</v>
      </c>
      <c r="H226" s="84">
        <v>38</v>
      </c>
      <c r="I226" s="85" t="s">
        <v>629</v>
      </c>
    </row>
    <row r="227" spans="1:9">
      <c r="A227" s="100"/>
      <c r="B227" s="86"/>
      <c r="C227" s="86"/>
      <c r="D227" s="82" t="s">
        <v>65</v>
      </c>
      <c r="E227" s="83" t="s">
        <v>751</v>
      </c>
      <c r="F227" s="84">
        <v>16</v>
      </c>
      <c r="G227" s="84">
        <v>24</v>
      </c>
      <c r="H227" s="84">
        <v>384</v>
      </c>
      <c r="I227" s="85" t="s">
        <v>629</v>
      </c>
    </row>
    <row r="228" spans="1:9">
      <c r="A228" s="100"/>
      <c r="B228" s="86"/>
      <c r="C228" s="86"/>
      <c r="D228" s="82" t="s">
        <v>65</v>
      </c>
      <c r="E228" s="83" t="s">
        <v>752</v>
      </c>
      <c r="F228" s="84">
        <v>4</v>
      </c>
      <c r="G228" s="84">
        <v>24</v>
      </c>
      <c r="H228" s="84">
        <v>96</v>
      </c>
      <c r="I228" s="85" t="s">
        <v>629</v>
      </c>
    </row>
    <row r="229" spans="1:9">
      <c r="A229" s="100"/>
      <c r="B229" s="86"/>
      <c r="C229" s="86"/>
      <c r="D229" s="82" t="s">
        <v>68</v>
      </c>
      <c r="E229" s="83" t="s">
        <v>753</v>
      </c>
      <c r="F229" s="84">
        <v>54</v>
      </c>
      <c r="G229" s="84">
        <v>4.2592592592592595</v>
      </c>
      <c r="H229" s="84">
        <v>230</v>
      </c>
      <c r="I229" s="85" t="s">
        <v>629</v>
      </c>
    </row>
    <row r="230" spans="1:9">
      <c r="A230" s="100"/>
      <c r="B230" s="86"/>
      <c r="C230" s="86"/>
      <c r="D230" s="82" t="s">
        <v>68</v>
      </c>
      <c r="E230" s="83" t="s">
        <v>754</v>
      </c>
      <c r="F230" s="84">
        <v>21</v>
      </c>
      <c r="G230" s="84">
        <v>4.5238095238095237</v>
      </c>
      <c r="H230" s="84">
        <v>95</v>
      </c>
      <c r="I230" s="85" t="s">
        <v>629</v>
      </c>
    </row>
    <row r="231" spans="1:9">
      <c r="A231" s="100"/>
      <c r="B231" s="86"/>
      <c r="C231" s="86"/>
      <c r="D231" s="82" t="s">
        <v>70</v>
      </c>
      <c r="E231" s="83" t="s">
        <v>755</v>
      </c>
      <c r="F231" s="84">
        <v>15</v>
      </c>
      <c r="G231" s="84">
        <v>7</v>
      </c>
      <c r="H231" s="84">
        <v>105</v>
      </c>
      <c r="I231" s="85" t="s">
        <v>629</v>
      </c>
    </row>
    <row r="232" spans="1:9">
      <c r="A232" s="100"/>
      <c r="B232" s="86"/>
      <c r="C232" s="86"/>
      <c r="D232" s="82" t="s">
        <v>70</v>
      </c>
      <c r="E232" s="83" t="s">
        <v>756</v>
      </c>
      <c r="F232" s="84">
        <v>10</v>
      </c>
      <c r="G232" s="84">
        <v>7</v>
      </c>
      <c r="H232" s="84">
        <v>70</v>
      </c>
      <c r="I232" s="85" t="s">
        <v>629</v>
      </c>
    </row>
    <row r="233" spans="1:9">
      <c r="A233" s="100"/>
      <c r="B233" s="86"/>
      <c r="C233" s="86"/>
      <c r="D233" s="82" t="s">
        <v>73</v>
      </c>
      <c r="E233" s="83" t="s">
        <v>757</v>
      </c>
      <c r="F233" s="84">
        <v>71</v>
      </c>
      <c r="G233" s="84">
        <v>11.267605633802816</v>
      </c>
      <c r="H233" s="84">
        <v>800</v>
      </c>
      <c r="I233" s="85" t="s">
        <v>629</v>
      </c>
    </row>
    <row r="234" spans="1:9">
      <c r="A234" s="100"/>
      <c r="B234" s="86"/>
      <c r="C234" s="86"/>
      <c r="D234" s="82" t="s">
        <v>73</v>
      </c>
      <c r="E234" s="83" t="s">
        <v>758</v>
      </c>
      <c r="F234" s="84">
        <v>23</v>
      </c>
      <c r="G234" s="84">
        <v>18.260869565217391</v>
      </c>
      <c r="H234" s="84">
        <v>420</v>
      </c>
      <c r="I234" s="85" t="s">
        <v>629</v>
      </c>
    </row>
    <row r="235" spans="1:9">
      <c r="A235" s="100"/>
      <c r="B235" s="86"/>
      <c r="C235" s="86"/>
      <c r="D235" s="82" t="s">
        <v>75</v>
      </c>
      <c r="E235" s="83" t="s">
        <v>759</v>
      </c>
      <c r="F235" s="84">
        <v>22</v>
      </c>
      <c r="G235" s="84">
        <v>25</v>
      </c>
      <c r="H235" s="84">
        <v>550</v>
      </c>
      <c r="I235" s="85" t="s">
        <v>629</v>
      </c>
    </row>
    <row r="236" spans="1:9">
      <c r="A236" s="100"/>
      <c r="B236" s="86"/>
      <c r="C236" s="86"/>
      <c r="D236" s="82" t="s">
        <v>78</v>
      </c>
      <c r="E236" s="83" t="s">
        <v>760</v>
      </c>
      <c r="F236" s="84">
        <v>4</v>
      </c>
      <c r="G236" s="84">
        <v>19</v>
      </c>
      <c r="H236" s="84">
        <v>76</v>
      </c>
      <c r="I236" s="85" t="s">
        <v>629</v>
      </c>
    </row>
    <row r="237" spans="1:9">
      <c r="A237" s="100"/>
      <c r="B237" s="86"/>
      <c r="C237" s="86"/>
      <c r="D237" s="82" t="s">
        <v>78</v>
      </c>
      <c r="E237" s="83" t="s">
        <v>761</v>
      </c>
      <c r="F237" s="84">
        <v>2</v>
      </c>
      <c r="G237" s="84">
        <v>19</v>
      </c>
      <c r="H237" s="84">
        <v>38</v>
      </c>
      <c r="I237" s="85" t="s">
        <v>629</v>
      </c>
    </row>
    <row r="238" spans="1:9">
      <c r="A238" s="100"/>
      <c r="B238" s="86"/>
      <c r="C238" s="86"/>
      <c r="D238" s="82" t="s">
        <v>81</v>
      </c>
      <c r="E238" s="83" t="s">
        <v>762</v>
      </c>
      <c r="F238" s="84">
        <v>18</v>
      </c>
      <c r="G238" s="84">
        <v>16</v>
      </c>
      <c r="H238" s="84">
        <v>288</v>
      </c>
      <c r="I238" s="85" t="s">
        <v>629</v>
      </c>
    </row>
    <row r="239" spans="1:9">
      <c r="A239" s="100"/>
      <c r="B239" s="86"/>
      <c r="C239" s="86"/>
      <c r="D239" s="82" t="s">
        <v>81</v>
      </c>
      <c r="E239" s="83" t="s">
        <v>763</v>
      </c>
      <c r="F239" s="84">
        <v>9</v>
      </c>
      <c r="G239" s="84">
        <v>16</v>
      </c>
      <c r="H239" s="84">
        <v>144</v>
      </c>
      <c r="I239" s="85" t="s">
        <v>629</v>
      </c>
    </row>
    <row r="240" spans="1:9">
      <c r="A240" s="100"/>
      <c r="B240" s="86"/>
      <c r="C240" s="86"/>
      <c r="D240" s="82" t="s">
        <v>84</v>
      </c>
      <c r="E240" s="83" t="s">
        <v>764</v>
      </c>
      <c r="F240" s="84">
        <v>31</v>
      </c>
      <c r="G240" s="84">
        <v>17.612903225806452</v>
      </c>
      <c r="H240" s="84">
        <v>546</v>
      </c>
      <c r="I240" s="85" t="s">
        <v>629</v>
      </c>
    </row>
    <row r="241" spans="1:9">
      <c r="A241" s="100"/>
      <c r="B241" s="86"/>
      <c r="C241" s="86"/>
      <c r="D241" s="82" t="s">
        <v>84</v>
      </c>
      <c r="E241" s="83" t="s">
        <v>765</v>
      </c>
      <c r="F241" s="84">
        <v>15</v>
      </c>
      <c r="G241" s="84">
        <v>18.2</v>
      </c>
      <c r="H241" s="84">
        <v>273</v>
      </c>
      <c r="I241" s="85" t="s">
        <v>629</v>
      </c>
    </row>
    <row r="242" spans="1:9">
      <c r="A242" s="100"/>
      <c r="B242" s="86"/>
      <c r="C242" s="86"/>
      <c r="D242" s="82" t="s">
        <v>87</v>
      </c>
      <c r="E242" s="83" t="s">
        <v>766</v>
      </c>
      <c r="F242" s="84">
        <v>6</v>
      </c>
      <c r="G242" s="84">
        <v>29</v>
      </c>
      <c r="H242" s="84">
        <v>174</v>
      </c>
      <c r="I242" s="85" t="s">
        <v>629</v>
      </c>
    </row>
    <row r="243" spans="1:9">
      <c r="A243" s="100"/>
      <c r="B243" s="86"/>
      <c r="C243" s="86"/>
      <c r="D243" s="82" t="s">
        <v>87</v>
      </c>
      <c r="E243" s="83" t="s">
        <v>767</v>
      </c>
      <c r="F243" s="84">
        <v>3</v>
      </c>
      <c r="G243" s="84">
        <v>29</v>
      </c>
      <c r="H243" s="84">
        <v>87</v>
      </c>
      <c r="I243" s="85" t="s">
        <v>629</v>
      </c>
    </row>
    <row r="244" spans="1:9">
      <c r="A244" s="100"/>
      <c r="B244" s="86"/>
      <c r="C244" s="86"/>
      <c r="D244" s="82" t="s">
        <v>89</v>
      </c>
      <c r="E244" s="83" t="s">
        <v>768</v>
      </c>
      <c r="F244" s="84">
        <v>6</v>
      </c>
      <c r="G244" s="84">
        <v>22</v>
      </c>
      <c r="H244" s="84">
        <v>132</v>
      </c>
      <c r="I244" s="85" t="s">
        <v>629</v>
      </c>
    </row>
    <row r="245" spans="1:9">
      <c r="A245" s="100"/>
      <c r="B245" s="86"/>
      <c r="C245" s="86"/>
      <c r="D245" s="82" t="s">
        <v>89</v>
      </c>
      <c r="E245" s="83" t="s">
        <v>769</v>
      </c>
      <c r="F245" s="84">
        <v>2</v>
      </c>
      <c r="G245" s="84">
        <v>22</v>
      </c>
      <c r="H245" s="84">
        <v>44</v>
      </c>
      <c r="I245" s="85" t="s">
        <v>629</v>
      </c>
    </row>
    <row r="246" spans="1:9">
      <c r="A246" s="100"/>
      <c r="B246" s="86"/>
      <c r="C246" s="86"/>
      <c r="D246" s="82" t="s">
        <v>92</v>
      </c>
      <c r="E246" s="83" t="s">
        <v>770</v>
      </c>
      <c r="F246" s="84">
        <v>19</v>
      </c>
      <c r="G246" s="84">
        <v>18</v>
      </c>
      <c r="H246" s="84">
        <v>342</v>
      </c>
      <c r="I246" s="85" t="s">
        <v>629</v>
      </c>
    </row>
    <row r="247" spans="1:9">
      <c r="A247" s="100"/>
      <c r="B247" s="86"/>
      <c r="C247" s="86"/>
      <c r="D247" s="82" t="s">
        <v>95</v>
      </c>
      <c r="E247" s="83" t="s">
        <v>771</v>
      </c>
      <c r="F247" s="84">
        <v>47</v>
      </c>
      <c r="G247" s="84">
        <v>17</v>
      </c>
      <c r="H247" s="84">
        <v>799</v>
      </c>
      <c r="I247" s="85" t="s">
        <v>629</v>
      </c>
    </row>
    <row r="248" spans="1:9">
      <c r="A248" s="100"/>
      <c r="B248" s="86"/>
      <c r="C248" s="86"/>
      <c r="D248" s="82" t="s">
        <v>95</v>
      </c>
      <c r="E248" s="83" t="s">
        <v>772</v>
      </c>
      <c r="F248" s="84">
        <v>12</v>
      </c>
      <c r="G248" s="84">
        <v>17</v>
      </c>
      <c r="H248" s="84">
        <v>204</v>
      </c>
      <c r="I248" s="85" t="s">
        <v>629</v>
      </c>
    </row>
    <row r="249" spans="1:9">
      <c r="A249" s="100"/>
      <c r="B249" s="86"/>
      <c r="C249" s="86"/>
      <c r="D249" s="82" t="s">
        <v>98</v>
      </c>
      <c r="E249" s="83" t="s">
        <v>773</v>
      </c>
      <c r="F249" s="84">
        <v>89</v>
      </c>
      <c r="G249" s="84">
        <v>10.786516853932584</v>
      </c>
      <c r="H249" s="84">
        <v>960</v>
      </c>
      <c r="I249" s="85" t="s">
        <v>629</v>
      </c>
    </row>
    <row r="250" spans="1:9">
      <c r="A250" s="100"/>
      <c r="B250" s="86"/>
      <c r="C250" s="86"/>
      <c r="D250" s="82" t="s">
        <v>98</v>
      </c>
      <c r="E250" s="83" t="s">
        <v>774</v>
      </c>
      <c r="F250" s="84">
        <v>21</v>
      </c>
      <c r="G250" s="84">
        <v>14.476190476190476</v>
      </c>
      <c r="H250" s="84">
        <v>304</v>
      </c>
      <c r="I250" s="85" t="s">
        <v>629</v>
      </c>
    </row>
    <row r="251" spans="1:9">
      <c r="A251" s="100"/>
      <c r="B251" s="86"/>
      <c r="C251" s="86"/>
      <c r="D251" s="82" t="s">
        <v>101</v>
      </c>
      <c r="E251" s="83" t="s">
        <v>775</v>
      </c>
      <c r="F251" s="84">
        <v>15</v>
      </c>
      <c r="G251" s="84">
        <v>29</v>
      </c>
      <c r="H251" s="84">
        <v>435</v>
      </c>
      <c r="I251" s="85" t="s">
        <v>629</v>
      </c>
    </row>
    <row r="252" spans="1:9">
      <c r="A252" s="100"/>
      <c r="B252" s="86"/>
      <c r="C252" s="86"/>
      <c r="D252" s="82" t="s">
        <v>101</v>
      </c>
      <c r="E252" s="83" t="s">
        <v>776</v>
      </c>
      <c r="F252" s="84">
        <v>13</v>
      </c>
      <c r="G252" s="84">
        <v>29</v>
      </c>
      <c r="H252" s="84">
        <v>377</v>
      </c>
      <c r="I252" s="85" t="s">
        <v>629</v>
      </c>
    </row>
    <row r="253" spans="1:9">
      <c r="A253" s="100"/>
      <c r="B253" s="86"/>
      <c r="C253" s="86"/>
      <c r="D253" s="82" t="s">
        <v>103</v>
      </c>
      <c r="E253" s="83" t="s">
        <v>777</v>
      </c>
      <c r="F253" s="84">
        <v>3</v>
      </c>
      <c r="G253" s="84">
        <v>92</v>
      </c>
      <c r="H253" s="84">
        <v>276</v>
      </c>
      <c r="I253" s="85" t="s">
        <v>629</v>
      </c>
    </row>
    <row r="254" spans="1:9">
      <c r="A254" s="100"/>
      <c r="B254" s="86"/>
      <c r="C254" s="86"/>
      <c r="D254" s="82" t="s">
        <v>103</v>
      </c>
      <c r="E254" s="83" t="s">
        <v>778</v>
      </c>
      <c r="F254" s="84">
        <v>4</v>
      </c>
      <c r="G254" s="84">
        <v>92</v>
      </c>
      <c r="H254" s="84">
        <v>368</v>
      </c>
      <c r="I254" s="85" t="s">
        <v>629</v>
      </c>
    </row>
    <row r="255" spans="1:9">
      <c r="A255" s="100"/>
      <c r="B255" s="86"/>
      <c r="C255" s="86"/>
      <c r="D255" s="82" t="s">
        <v>105</v>
      </c>
      <c r="E255" s="83" t="s">
        <v>779</v>
      </c>
      <c r="F255" s="84">
        <v>38</v>
      </c>
      <c r="G255" s="84">
        <v>25.05263157894737</v>
      </c>
      <c r="H255" s="84">
        <v>952</v>
      </c>
      <c r="I255" s="85" t="s">
        <v>629</v>
      </c>
    </row>
    <row r="256" spans="1:9">
      <c r="A256" s="100"/>
      <c r="B256" s="86"/>
      <c r="C256" s="86"/>
      <c r="D256" s="82" t="s">
        <v>105</v>
      </c>
      <c r="E256" s="83" t="s">
        <v>780</v>
      </c>
      <c r="F256" s="84">
        <v>17</v>
      </c>
      <c r="G256" s="84">
        <v>24.705882352941178</v>
      </c>
      <c r="H256" s="84">
        <v>420</v>
      </c>
      <c r="I256" s="85" t="s">
        <v>629</v>
      </c>
    </row>
    <row r="257" spans="1:9">
      <c r="A257" s="100"/>
      <c r="B257" s="86"/>
      <c r="C257" s="86"/>
      <c r="D257" s="82" t="s">
        <v>108</v>
      </c>
      <c r="E257" s="83" t="s">
        <v>781</v>
      </c>
      <c r="F257" s="84">
        <v>25</v>
      </c>
      <c r="G257" s="84">
        <v>39</v>
      </c>
      <c r="H257" s="84">
        <v>975</v>
      </c>
      <c r="I257" s="85" t="s">
        <v>629</v>
      </c>
    </row>
    <row r="258" spans="1:9">
      <c r="A258" s="100"/>
      <c r="B258" s="86"/>
      <c r="C258" s="86"/>
      <c r="D258" s="82" t="s">
        <v>108</v>
      </c>
      <c r="E258" s="83" t="s">
        <v>782</v>
      </c>
      <c r="F258" s="84">
        <v>14</v>
      </c>
      <c r="G258" s="84">
        <v>39</v>
      </c>
      <c r="H258" s="84">
        <v>546</v>
      </c>
      <c r="I258" s="85" t="s">
        <v>629</v>
      </c>
    </row>
    <row r="259" spans="1:9">
      <c r="A259" s="100"/>
      <c r="B259" s="86"/>
      <c r="C259" s="86"/>
      <c r="D259" s="82" t="s">
        <v>111</v>
      </c>
      <c r="E259" s="83" t="s">
        <v>783</v>
      </c>
      <c r="F259" s="84">
        <v>7</v>
      </c>
      <c r="G259" s="84">
        <v>44</v>
      </c>
      <c r="H259" s="84">
        <v>308</v>
      </c>
      <c r="I259" s="85" t="s">
        <v>629</v>
      </c>
    </row>
    <row r="260" spans="1:9">
      <c r="A260" s="100"/>
      <c r="B260" s="86"/>
      <c r="C260" s="86"/>
      <c r="D260" s="82" t="s">
        <v>111</v>
      </c>
      <c r="E260" s="83" t="s">
        <v>784</v>
      </c>
      <c r="F260" s="84">
        <v>2</v>
      </c>
      <c r="G260" s="84">
        <v>44</v>
      </c>
      <c r="H260" s="84">
        <v>88</v>
      </c>
      <c r="I260" s="85" t="s">
        <v>629</v>
      </c>
    </row>
    <row r="261" spans="1:9">
      <c r="A261" s="100"/>
      <c r="B261" s="86"/>
      <c r="C261" s="86"/>
      <c r="D261" s="82" t="s">
        <v>114</v>
      </c>
      <c r="E261" s="83" t="s">
        <v>785</v>
      </c>
      <c r="F261" s="84">
        <v>18</v>
      </c>
      <c r="G261" s="84">
        <v>30</v>
      </c>
      <c r="H261" s="84">
        <v>540</v>
      </c>
      <c r="I261" s="85" t="s">
        <v>629</v>
      </c>
    </row>
    <row r="262" spans="1:9">
      <c r="A262" s="100"/>
      <c r="B262" s="86"/>
      <c r="C262" s="86"/>
      <c r="D262" s="82" t="s">
        <v>114</v>
      </c>
      <c r="E262" s="83" t="s">
        <v>786</v>
      </c>
      <c r="F262" s="84">
        <v>9</v>
      </c>
      <c r="G262" s="84">
        <v>30</v>
      </c>
      <c r="H262" s="84">
        <v>270</v>
      </c>
      <c r="I262" s="85" t="s">
        <v>629</v>
      </c>
    </row>
    <row r="263" spans="1:9">
      <c r="A263" s="100"/>
      <c r="B263" s="86"/>
      <c r="C263" s="86"/>
      <c r="D263" s="82" t="s">
        <v>117</v>
      </c>
      <c r="E263" s="83" t="s">
        <v>787</v>
      </c>
      <c r="F263" s="84">
        <v>20</v>
      </c>
      <c r="G263" s="84">
        <v>28</v>
      </c>
      <c r="H263" s="84">
        <v>560</v>
      </c>
      <c r="I263" s="85" t="s">
        <v>629</v>
      </c>
    </row>
    <row r="264" spans="1:9">
      <c r="A264" s="100"/>
      <c r="B264" s="86"/>
      <c r="C264" s="86"/>
      <c r="D264" s="82" t="s">
        <v>117</v>
      </c>
      <c r="E264" s="83" t="s">
        <v>788</v>
      </c>
      <c r="F264" s="84">
        <v>12</v>
      </c>
      <c r="G264" s="84">
        <v>28</v>
      </c>
      <c r="H264" s="84">
        <v>336</v>
      </c>
      <c r="I264" s="85" t="s">
        <v>629</v>
      </c>
    </row>
    <row r="265" spans="1:9">
      <c r="A265" s="100"/>
      <c r="B265" s="86"/>
      <c r="C265" s="86"/>
      <c r="D265" s="82" t="s">
        <v>120</v>
      </c>
      <c r="E265" s="83" t="s">
        <v>789</v>
      </c>
      <c r="F265" s="84">
        <v>22</v>
      </c>
      <c r="G265" s="84">
        <v>26</v>
      </c>
      <c r="H265" s="84">
        <v>572</v>
      </c>
      <c r="I265" s="85" t="s">
        <v>629</v>
      </c>
    </row>
    <row r="266" spans="1:9">
      <c r="A266" s="100"/>
      <c r="B266" s="86"/>
      <c r="C266" s="86"/>
      <c r="D266" s="82" t="s">
        <v>120</v>
      </c>
      <c r="E266" s="83" t="s">
        <v>790</v>
      </c>
      <c r="F266" s="84">
        <v>15</v>
      </c>
      <c r="G266" s="84">
        <v>26</v>
      </c>
      <c r="H266" s="84">
        <v>390</v>
      </c>
      <c r="I266" s="85" t="s">
        <v>629</v>
      </c>
    </row>
    <row r="267" spans="1:9">
      <c r="A267" s="100"/>
      <c r="B267" s="86"/>
      <c r="C267" s="86"/>
      <c r="D267" s="82" t="s">
        <v>123</v>
      </c>
      <c r="E267" s="83" t="s">
        <v>791</v>
      </c>
      <c r="F267" s="84">
        <v>38</v>
      </c>
      <c r="G267" s="84">
        <v>25.94736842105263</v>
      </c>
      <c r="H267" s="84">
        <v>986</v>
      </c>
      <c r="I267" s="85" t="s">
        <v>629</v>
      </c>
    </row>
    <row r="268" spans="1:9">
      <c r="A268" s="100"/>
      <c r="B268" s="86"/>
      <c r="C268" s="86"/>
      <c r="D268" s="82" t="s">
        <v>123</v>
      </c>
      <c r="E268" s="83" t="s">
        <v>792</v>
      </c>
      <c r="F268" s="84">
        <v>18</v>
      </c>
      <c r="G268" s="84">
        <v>25.777777777777779</v>
      </c>
      <c r="H268" s="84">
        <v>464</v>
      </c>
      <c r="I268" s="85" t="s">
        <v>629</v>
      </c>
    </row>
    <row r="269" spans="1:9">
      <c r="A269" s="100"/>
      <c r="B269" s="86"/>
      <c r="C269" s="86"/>
      <c r="D269" s="82" t="s">
        <v>126</v>
      </c>
      <c r="E269" s="83" t="s">
        <v>793</v>
      </c>
      <c r="F269" s="84">
        <v>68</v>
      </c>
      <c r="G269" s="84">
        <v>25.926470588235293</v>
      </c>
      <c r="H269" s="84">
        <v>1763</v>
      </c>
      <c r="I269" s="85" t="s">
        <v>629</v>
      </c>
    </row>
    <row r="270" spans="1:9">
      <c r="A270" s="100"/>
      <c r="B270" s="86"/>
      <c r="C270" s="86"/>
      <c r="D270" s="82" t="s">
        <v>126</v>
      </c>
      <c r="E270" s="83" t="s">
        <v>794</v>
      </c>
      <c r="F270" s="84">
        <v>31</v>
      </c>
      <c r="G270" s="84">
        <v>41</v>
      </c>
      <c r="H270" s="84">
        <v>1271</v>
      </c>
      <c r="I270" s="85" t="s">
        <v>629</v>
      </c>
    </row>
    <row r="271" spans="1:9">
      <c r="A271" s="100"/>
      <c r="B271" s="86"/>
      <c r="C271" s="86"/>
      <c r="D271" s="82" t="s">
        <v>129</v>
      </c>
      <c r="E271" s="83" t="s">
        <v>795</v>
      </c>
      <c r="F271" s="84">
        <v>75</v>
      </c>
      <c r="G271" s="84">
        <v>18.559999999999999</v>
      </c>
      <c r="H271" s="84">
        <v>1392</v>
      </c>
      <c r="I271" s="85" t="s">
        <v>629</v>
      </c>
    </row>
    <row r="272" spans="1:9">
      <c r="A272" s="100"/>
      <c r="B272" s="86"/>
      <c r="C272" s="86"/>
      <c r="D272" s="82" t="s">
        <v>129</v>
      </c>
      <c r="E272" s="83" t="s">
        <v>796</v>
      </c>
      <c r="F272" s="84">
        <v>23</v>
      </c>
      <c r="G272" s="84">
        <v>29</v>
      </c>
      <c r="H272" s="84">
        <v>667</v>
      </c>
      <c r="I272" s="85" t="s">
        <v>629</v>
      </c>
    </row>
    <row r="273" spans="1:9">
      <c r="A273" s="100"/>
      <c r="B273" s="86"/>
      <c r="C273" s="86"/>
      <c r="D273" s="82" t="s">
        <v>132</v>
      </c>
      <c r="E273" s="83" t="s">
        <v>797</v>
      </c>
      <c r="F273" s="84">
        <v>10</v>
      </c>
      <c r="G273" s="84">
        <v>40</v>
      </c>
      <c r="H273" s="84">
        <v>400</v>
      </c>
      <c r="I273" s="85" t="s">
        <v>629</v>
      </c>
    </row>
    <row r="274" spans="1:9">
      <c r="A274" s="100"/>
      <c r="B274" s="86"/>
      <c r="C274" s="86"/>
      <c r="D274" s="82" t="s">
        <v>132</v>
      </c>
      <c r="E274" s="83" t="s">
        <v>798</v>
      </c>
      <c r="F274" s="84">
        <v>6</v>
      </c>
      <c r="G274" s="84">
        <v>40</v>
      </c>
      <c r="H274" s="84">
        <v>240</v>
      </c>
      <c r="I274" s="85" t="s">
        <v>629</v>
      </c>
    </row>
    <row r="275" spans="1:9">
      <c r="A275" s="100"/>
      <c r="B275" s="86"/>
      <c r="C275" s="86"/>
      <c r="D275" s="82" t="s">
        <v>135</v>
      </c>
      <c r="E275" s="83" t="s">
        <v>799</v>
      </c>
      <c r="F275" s="84">
        <v>39</v>
      </c>
      <c r="G275" s="84">
        <v>26.025641025641026</v>
      </c>
      <c r="H275" s="84">
        <v>1015</v>
      </c>
      <c r="I275" s="85" t="s">
        <v>629</v>
      </c>
    </row>
    <row r="276" spans="1:9">
      <c r="A276" s="100"/>
      <c r="B276" s="86"/>
      <c r="C276" s="86"/>
      <c r="D276" s="82" t="s">
        <v>135</v>
      </c>
      <c r="E276" s="83" t="s">
        <v>800</v>
      </c>
      <c r="F276" s="84">
        <v>15</v>
      </c>
      <c r="G276" s="84">
        <v>25.133333333333333</v>
      </c>
      <c r="H276" s="84">
        <v>377</v>
      </c>
      <c r="I276" s="85" t="s">
        <v>629</v>
      </c>
    </row>
    <row r="277" spans="1:9">
      <c r="A277" s="100"/>
      <c r="B277" s="86"/>
      <c r="C277" s="86"/>
      <c r="D277" s="82" t="s">
        <v>137</v>
      </c>
      <c r="E277" s="83" t="s">
        <v>801</v>
      </c>
      <c r="F277" s="84">
        <v>73</v>
      </c>
      <c r="G277" s="84">
        <v>20.602739726027398</v>
      </c>
      <c r="H277" s="84">
        <v>1504</v>
      </c>
      <c r="I277" s="85" t="s">
        <v>629</v>
      </c>
    </row>
    <row r="278" spans="1:9">
      <c r="A278" s="100"/>
      <c r="B278" s="86"/>
      <c r="C278" s="86"/>
      <c r="D278" s="82" t="s">
        <v>137</v>
      </c>
      <c r="E278" s="83" t="s">
        <v>802</v>
      </c>
      <c r="F278" s="84">
        <v>26</v>
      </c>
      <c r="G278" s="84">
        <v>29.53846153846154</v>
      </c>
      <c r="H278" s="84">
        <v>768</v>
      </c>
      <c r="I278" s="85" t="s">
        <v>629</v>
      </c>
    </row>
    <row r="279" spans="1:9">
      <c r="A279" s="100"/>
      <c r="B279" s="86"/>
      <c r="C279" s="86"/>
      <c r="D279" s="82" t="s">
        <v>140</v>
      </c>
      <c r="E279" s="83" t="s">
        <v>803</v>
      </c>
      <c r="F279" s="84">
        <v>11</v>
      </c>
      <c r="G279" s="84">
        <v>22</v>
      </c>
      <c r="H279" s="84">
        <v>242</v>
      </c>
      <c r="I279" s="85" t="s">
        <v>629</v>
      </c>
    </row>
    <row r="280" spans="1:9">
      <c r="A280" s="100"/>
      <c r="B280" s="86"/>
      <c r="C280" s="86"/>
      <c r="D280" s="82" t="s">
        <v>140</v>
      </c>
      <c r="E280" s="83" t="s">
        <v>804</v>
      </c>
      <c r="F280" s="84">
        <v>4</v>
      </c>
      <c r="G280" s="84">
        <v>22</v>
      </c>
      <c r="H280" s="84">
        <v>88</v>
      </c>
      <c r="I280" s="85" t="s">
        <v>629</v>
      </c>
    </row>
    <row r="281" spans="1:9">
      <c r="A281" s="100"/>
      <c r="B281" s="86"/>
      <c r="C281" s="86"/>
      <c r="D281" s="82" t="s">
        <v>146</v>
      </c>
      <c r="E281" s="83" t="s">
        <v>805</v>
      </c>
      <c r="F281" s="84">
        <v>48</v>
      </c>
      <c r="G281" s="84">
        <v>20.604166666666668</v>
      </c>
      <c r="H281" s="84">
        <v>989</v>
      </c>
      <c r="I281" s="85" t="s">
        <v>629</v>
      </c>
    </row>
    <row r="282" spans="1:9">
      <c r="A282" s="100"/>
      <c r="B282" s="86"/>
      <c r="C282" s="86"/>
      <c r="D282" s="82" t="s">
        <v>146</v>
      </c>
      <c r="E282" s="83" t="s">
        <v>806</v>
      </c>
      <c r="F282" s="84">
        <v>11</v>
      </c>
      <c r="G282" s="84">
        <v>43</v>
      </c>
      <c r="H282" s="84">
        <v>473</v>
      </c>
      <c r="I282" s="85" t="s">
        <v>629</v>
      </c>
    </row>
    <row r="283" spans="1:9">
      <c r="A283" s="100"/>
      <c r="B283" s="86"/>
      <c r="C283" s="86"/>
      <c r="D283" s="82" t="s">
        <v>148</v>
      </c>
      <c r="E283" s="83" t="s">
        <v>807</v>
      </c>
      <c r="F283" s="84">
        <v>88</v>
      </c>
      <c r="G283" s="84">
        <v>3.0681818181818183</v>
      </c>
      <c r="H283" s="84">
        <v>270</v>
      </c>
      <c r="I283" s="85" t="s">
        <v>629</v>
      </c>
    </row>
    <row r="284" spans="1:9">
      <c r="A284" s="100"/>
      <c r="B284" s="86"/>
      <c r="C284" s="86"/>
      <c r="D284" s="82" t="s">
        <v>148</v>
      </c>
      <c r="E284" s="83" t="s">
        <v>808</v>
      </c>
      <c r="F284" s="84">
        <v>20</v>
      </c>
      <c r="G284" s="84">
        <v>6</v>
      </c>
      <c r="H284" s="84">
        <v>120</v>
      </c>
      <c r="I284" s="85" t="s">
        <v>629</v>
      </c>
    </row>
    <row r="285" spans="1:9">
      <c r="A285" s="100"/>
      <c r="B285" s="86"/>
      <c r="C285" s="86"/>
      <c r="D285" s="82" t="s">
        <v>150</v>
      </c>
      <c r="E285" s="83" t="s">
        <v>809</v>
      </c>
      <c r="F285" s="84">
        <v>14</v>
      </c>
      <c r="G285" s="84">
        <v>6</v>
      </c>
      <c r="H285" s="84">
        <v>84</v>
      </c>
      <c r="I285" s="85" t="s">
        <v>629</v>
      </c>
    </row>
    <row r="286" spans="1:9">
      <c r="A286" s="100"/>
      <c r="B286" s="86"/>
      <c r="C286" s="86"/>
      <c r="D286" s="82" t="s">
        <v>150</v>
      </c>
      <c r="E286" s="83" t="s">
        <v>810</v>
      </c>
      <c r="F286" s="84">
        <v>4</v>
      </c>
      <c r="G286" s="84">
        <v>6</v>
      </c>
      <c r="H286" s="84">
        <v>24</v>
      </c>
      <c r="I286" s="85" t="s">
        <v>629</v>
      </c>
    </row>
    <row r="287" spans="1:9">
      <c r="A287" s="100"/>
      <c r="B287" s="86"/>
      <c r="C287" s="86"/>
      <c r="D287" s="82" t="s">
        <v>151</v>
      </c>
      <c r="E287" s="83" t="s">
        <v>811</v>
      </c>
      <c r="F287" s="84">
        <v>35</v>
      </c>
      <c r="G287" s="84">
        <v>8.742857142857142</v>
      </c>
      <c r="H287" s="84">
        <v>306</v>
      </c>
      <c r="I287" s="85" t="s">
        <v>629</v>
      </c>
    </row>
    <row r="288" spans="1:9">
      <c r="A288" s="100"/>
      <c r="B288" s="86"/>
      <c r="C288" s="86"/>
      <c r="D288" s="82" t="s">
        <v>151</v>
      </c>
      <c r="E288" s="83" t="s">
        <v>812</v>
      </c>
      <c r="F288" s="84">
        <v>13</v>
      </c>
      <c r="G288" s="84">
        <v>9</v>
      </c>
      <c r="H288" s="84">
        <v>117</v>
      </c>
      <c r="I288" s="85" t="s">
        <v>629</v>
      </c>
    </row>
    <row r="289" spans="1:9">
      <c r="A289" s="100"/>
      <c r="B289" s="86"/>
      <c r="C289" s="86"/>
      <c r="D289" s="82" t="s">
        <v>154</v>
      </c>
      <c r="E289" s="83" t="s">
        <v>813</v>
      </c>
      <c r="F289" s="84">
        <v>49</v>
      </c>
      <c r="G289" s="84">
        <v>6.6122448979591839</v>
      </c>
      <c r="H289" s="84">
        <v>324</v>
      </c>
      <c r="I289" s="85" t="s">
        <v>629</v>
      </c>
    </row>
    <row r="290" spans="1:9">
      <c r="A290" s="100"/>
      <c r="B290" s="86"/>
      <c r="C290" s="86"/>
      <c r="D290" s="82" t="s">
        <v>154</v>
      </c>
      <c r="E290" s="83" t="s">
        <v>814</v>
      </c>
      <c r="F290" s="84">
        <v>27</v>
      </c>
      <c r="G290" s="84">
        <v>7.666666666666667</v>
      </c>
      <c r="H290" s="84">
        <v>207</v>
      </c>
      <c r="I290" s="85" t="s">
        <v>629</v>
      </c>
    </row>
    <row r="291" spans="1:9">
      <c r="A291" s="100"/>
      <c r="B291" s="86"/>
      <c r="C291" s="86"/>
      <c r="D291" s="82" t="s">
        <v>157</v>
      </c>
      <c r="E291" s="83" t="s">
        <v>815</v>
      </c>
      <c r="F291" s="84">
        <v>5</v>
      </c>
      <c r="G291" s="84">
        <v>7</v>
      </c>
      <c r="H291" s="84">
        <v>35</v>
      </c>
      <c r="I291" s="85" t="s">
        <v>629</v>
      </c>
    </row>
    <row r="292" spans="1:9">
      <c r="A292" s="100"/>
      <c r="B292" s="86"/>
      <c r="C292" s="86"/>
      <c r="D292" s="82" t="s">
        <v>157</v>
      </c>
      <c r="E292" s="83" t="s">
        <v>816</v>
      </c>
      <c r="F292" s="84">
        <v>2</v>
      </c>
      <c r="G292" s="84">
        <v>7</v>
      </c>
      <c r="H292" s="84">
        <v>14</v>
      </c>
      <c r="I292" s="85" t="s">
        <v>629</v>
      </c>
    </row>
    <row r="293" spans="1:9">
      <c r="A293" s="100"/>
      <c r="B293" s="86"/>
      <c r="C293" s="86"/>
      <c r="D293" s="82" t="s">
        <v>160</v>
      </c>
      <c r="E293" s="83" t="s">
        <v>817</v>
      </c>
      <c r="F293" s="84">
        <v>26</v>
      </c>
      <c r="G293" s="84">
        <v>11</v>
      </c>
      <c r="H293" s="84">
        <v>286</v>
      </c>
      <c r="I293" s="85" t="s">
        <v>629</v>
      </c>
    </row>
    <row r="294" spans="1:9">
      <c r="A294" s="100"/>
      <c r="B294" s="86"/>
      <c r="C294" s="86"/>
      <c r="D294" s="82" t="s">
        <v>160</v>
      </c>
      <c r="E294" s="83" t="s">
        <v>818</v>
      </c>
      <c r="F294" s="84">
        <v>9</v>
      </c>
      <c r="G294" s="84">
        <v>11</v>
      </c>
      <c r="H294" s="84">
        <v>99</v>
      </c>
      <c r="I294" s="85" t="s">
        <v>629</v>
      </c>
    </row>
    <row r="295" spans="1:9">
      <c r="A295" s="100"/>
      <c r="B295" s="86"/>
      <c r="C295" s="86"/>
      <c r="D295" s="82" t="s">
        <v>165</v>
      </c>
      <c r="E295" s="83" t="s">
        <v>819</v>
      </c>
      <c r="F295" s="84">
        <v>5</v>
      </c>
      <c r="G295" s="84">
        <v>20</v>
      </c>
      <c r="H295" s="84">
        <v>100</v>
      </c>
      <c r="I295" s="85" t="s">
        <v>629</v>
      </c>
    </row>
    <row r="296" spans="1:9">
      <c r="A296" s="100"/>
      <c r="B296" s="86"/>
      <c r="C296" s="86"/>
      <c r="D296" s="82" t="s">
        <v>165</v>
      </c>
      <c r="E296" s="83" t="s">
        <v>820</v>
      </c>
      <c r="F296" s="84">
        <v>11</v>
      </c>
      <c r="G296" s="84">
        <v>20</v>
      </c>
      <c r="H296" s="84">
        <v>220</v>
      </c>
      <c r="I296" s="85" t="s">
        <v>629</v>
      </c>
    </row>
    <row r="297" spans="1:9">
      <c r="A297" s="100"/>
      <c r="B297" s="86"/>
      <c r="C297" s="86"/>
      <c r="D297" s="82" t="s">
        <v>168</v>
      </c>
      <c r="E297" s="83" t="s">
        <v>821</v>
      </c>
      <c r="F297" s="84">
        <v>3</v>
      </c>
      <c r="G297" s="84">
        <v>17</v>
      </c>
      <c r="H297" s="84">
        <v>51</v>
      </c>
      <c r="I297" s="85" t="s">
        <v>629</v>
      </c>
    </row>
    <row r="298" spans="1:9">
      <c r="A298" s="100"/>
      <c r="B298" s="86"/>
      <c r="C298" s="86"/>
      <c r="D298" s="82" t="s">
        <v>168</v>
      </c>
      <c r="E298" s="83" t="s">
        <v>822</v>
      </c>
      <c r="F298" s="84">
        <v>1</v>
      </c>
      <c r="G298" s="84">
        <v>17</v>
      </c>
      <c r="H298" s="84">
        <v>17</v>
      </c>
      <c r="I298" s="85" t="s">
        <v>629</v>
      </c>
    </row>
    <row r="299" spans="1:9">
      <c r="A299" s="100"/>
      <c r="B299" s="86"/>
      <c r="C299" s="86"/>
      <c r="D299" s="82" t="s">
        <v>171</v>
      </c>
      <c r="E299" s="83" t="s">
        <v>823</v>
      </c>
      <c r="F299" s="84">
        <v>3</v>
      </c>
      <c r="G299" s="84">
        <v>18</v>
      </c>
      <c r="H299" s="84">
        <v>54</v>
      </c>
      <c r="I299" s="85" t="s">
        <v>629</v>
      </c>
    </row>
    <row r="300" spans="1:9">
      <c r="A300" s="100"/>
      <c r="B300" s="86"/>
      <c r="C300" s="86"/>
      <c r="D300" s="82" t="s">
        <v>171</v>
      </c>
      <c r="E300" s="83" t="s">
        <v>824</v>
      </c>
      <c r="F300" s="84">
        <v>5</v>
      </c>
      <c r="G300" s="84">
        <v>18</v>
      </c>
      <c r="H300" s="84">
        <v>90</v>
      </c>
      <c r="I300" s="85" t="s">
        <v>629</v>
      </c>
    </row>
    <row r="301" spans="1:9">
      <c r="A301" s="100"/>
      <c r="B301" s="86"/>
      <c r="C301" s="86"/>
      <c r="D301" s="82" t="s">
        <v>174</v>
      </c>
      <c r="E301" s="83" t="s">
        <v>825</v>
      </c>
      <c r="F301" s="84">
        <v>20</v>
      </c>
      <c r="G301" s="84">
        <v>21</v>
      </c>
      <c r="H301" s="84">
        <v>420</v>
      </c>
      <c r="I301" s="85" t="s">
        <v>629</v>
      </c>
    </row>
    <row r="302" spans="1:9">
      <c r="A302" s="100"/>
      <c r="B302" s="86"/>
      <c r="C302" s="86"/>
      <c r="D302" s="82" t="s">
        <v>174</v>
      </c>
      <c r="E302" s="83" t="s">
        <v>826</v>
      </c>
      <c r="F302" s="84">
        <v>10</v>
      </c>
      <c r="G302" s="84">
        <v>21</v>
      </c>
      <c r="H302" s="84">
        <v>210</v>
      </c>
      <c r="I302" s="85" t="s">
        <v>629</v>
      </c>
    </row>
    <row r="303" spans="1:9">
      <c r="A303" s="100"/>
      <c r="B303" s="86"/>
      <c r="C303" s="86"/>
      <c r="D303" s="82" t="s">
        <v>179</v>
      </c>
      <c r="E303" s="83" t="s">
        <v>827</v>
      </c>
      <c r="F303" s="84">
        <v>9</v>
      </c>
      <c r="G303" s="84">
        <v>19</v>
      </c>
      <c r="H303" s="84">
        <v>171</v>
      </c>
      <c r="I303" s="85" t="s">
        <v>629</v>
      </c>
    </row>
    <row r="304" spans="1:9">
      <c r="A304" s="100"/>
      <c r="B304" s="86"/>
      <c r="C304" s="86"/>
      <c r="D304" s="82" t="s">
        <v>179</v>
      </c>
      <c r="E304" s="83" t="s">
        <v>828</v>
      </c>
      <c r="F304" s="84">
        <v>3</v>
      </c>
      <c r="G304" s="84">
        <v>19</v>
      </c>
      <c r="H304" s="84">
        <v>57</v>
      </c>
      <c r="I304" s="85" t="s">
        <v>629</v>
      </c>
    </row>
    <row r="305" spans="1:9">
      <c r="A305" s="100"/>
      <c r="B305" s="86"/>
      <c r="C305" s="86"/>
      <c r="D305" s="82" t="s">
        <v>182</v>
      </c>
      <c r="E305" s="83" t="s">
        <v>829</v>
      </c>
      <c r="F305" s="84">
        <v>10</v>
      </c>
      <c r="G305" s="84">
        <v>20</v>
      </c>
      <c r="H305" s="84">
        <v>200</v>
      </c>
      <c r="I305" s="85" t="s">
        <v>629</v>
      </c>
    </row>
    <row r="306" spans="1:9">
      <c r="A306" s="100"/>
      <c r="B306" s="86"/>
      <c r="C306" s="86"/>
      <c r="D306" s="82" t="s">
        <v>185</v>
      </c>
      <c r="E306" s="83" t="s">
        <v>830</v>
      </c>
      <c r="F306" s="84">
        <v>6</v>
      </c>
      <c r="G306" s="84">
        <v>18</v>
      </c>
      <c r="H306" s="84">
        <v>108</v>
      </c>
      <c r="I306" s="85" t="s">
        <v>629</v>
      </c>
    </row>
    <row r="307" spans="1:9">
      <c r="A307" s="100"/>
      <c r="B307" s="86"/>
      <c r="C307" s="86"/>
      <c r="D307" s="82" t="s">
        <v>185</v>
      </c>
      <c r="E307" s="83" t="s">
        <v>831</v>
      </c>
      <c r="F307" s="84">
        <v>9</v>
      </c>
      <c r="G307" s="84">
        <v>18</v>
      </c>
      <c r="H307" s="84">
        <v>162</v>
      </c>
      <c r="I307" s="85" t="s">
        <v>629</v>
      </c>
    </row>
    <row r="308" spans="1:9">
      <c r="A308" s="100"/>
      <c r="B308" s="86"/>
      <c r="C308" s="86"/>
      <c r="D308" s="82" t="s">
        <v>188</v>
      </c>
      <c r="E308" s="83" t="s">
        <v>832</v>
      </c>
      <c r="F308" s="84">
        <v>7</v>
      </c>
      <c r="G308" s="84">
        <v>18</v>
      </c>
      <c r="H308" s="84">
        <v>126</v>
      </c>
      <c r="I308" s="85" t="s">
        <v>629</v>
      </c>
    </row>
    <row r="309" spans="1:9">
      <c r="A309" s="100"/>
      <c r="B309" s="86"/>
      <c r="C309" s="86"/>
      <c r="D309" s="82" t="s">
        <v>188</v>
      </c>
      <c r="E309" s="83" t="s">
        <v>833</v>
      </c>
      <c r="F309" s="84">
        <v>5</v>
      </c>
      <c r="G309" s="84">
        <v>18</v>
      </c>
      <c r="H309" s="84">
        <v>90</v>
      </c>
      <c r="I309" s="85" t="s">
        <v>629</v>
      </c>
    </row>
    <row r="310" spans="1:9">
      <c r="A310" s="100"/>
      <c r="B310" s="86"/>
      <c r="C310" s="86"/>
      <c r="D310" s="82" t="s">
        <v>191</v>
      </c>
      <c r="E310" s="83" t="s">
        <v>834</v>
      </c>
      <c r="F310" s="84">
        <v>23</v>
      </c>
      <c r="G310" s="84">
        <v>22</v>
      </c>
      <c r="H310" s="84">
        <v>506</v>
      </c>
      <c r="I310" s="85" t="s">
        <v>629</v>
      </c>
    </row>
    <row r="311" spans="1:9">
      <c r="A311" s="100"/>
      <c r="B311" s="86"/>
      <c r="C311" s="86"/>
      <c r="D311" s="82" t="s">
        <v>191</v>
      </c>
      <c r="E311" s="83" t="s">
        <v>835</v>
      </c>
      <c r="F311" s="84">
        <v>7</v>
      </c>
      <c r="G311" s="84">
        <v>22</v>
      </c>
      <c r="H311" s="84">
        <v>154</v>
      </c>
      <c r="I311" s="85" t="s">
        <v>629</v>
      </c>
    </row>
    <row r="312" spans="1:9">
      <c r="A312" s="100"/>
      <c r="B312" s="86"/>
      <c r="C312" s="86"/>
      <c r="D312" s="82" t="s">
        <v>194</v>
      </c>
      <c r="E312" s="83" t="s">
        <v>836</v>
      </c>
      <c r="F312" s="84">
        <v>15</v>
      </c>
      <c r="G312" s="84">
        <v>19</v>
      </c>
      <c r="H312" s="84">
        <v>285</v>
      </c>
      <c r="I312" s="85" t="s">
        <v>629</v>
      </c>
    </row>
    <row r="313" spans="1:9">
      <c r="A313" s="100"/>
      <c r="B313" s="86"/>
      <c r="C313" s="86"/>
      <c r="D313" s="82" t="s">
        <v>194</v>
      </c>
      <c r="E313" s="83" t="s">
        <v>837</v>
      </c>
      <c r="F313" s="84">
        <v>18</v>
      </c>
      <c r="G313" s="84">
        <v>19</v>
      </c>
      <c r="H313" s="84">
        <v>342</v>
      </c>
      <c r="I313" s="85" t="s">
        <v>629</v>
      </c>
    </row>
    <row r="314" spans="1:9">
      <c r="A314" s="100"/>
      <c r="B314" s="86"/>
      <c r="C314" s="86"/>
      <c r="D314" s="82" t="s">
        <v>197</v>
      </c>
      <c r="E314" s="83" t="s">
        <v>838</v>
      </c>
      <c r="F314" s="84">
        <v>11</v>
      </c>
      <c r="G314" s="84">
        <v>20</v>
      </c>
      <c r="H314" s="84">
        <v>220</v>
      </c>
      <c r="I314" s="85" t="s">
        <v>629</v>
      </c>
    </row>
    <row r="315" spans="1:9">
      <c r="A315" s="100"/>
      <c r="B315" s="86"/>
      <c r="C315" s="86"/>
      <c r="D315" s="82" t="s">
        <v>200</v>
      </c>
      <c r="E315" s="83" t="s">
        <v>839</v>
      </c>
      <c r="F315" s="84">
        <v>19</v>
      </c>
      <c r="G315" s="84">
        <v>21</v>
      </c>
      <c r="H315" s="84">
        <v>399</v>
      </c>
      <c r="I315" s="85" t="s">
        <v>629</v>
      </c>
    </row>
    <row r="316" spans="1:9">
      <c r="A316" s="100"/>
      <c r="B316" s="86"/>
      <c r="C316" s="86"/>
      <c r="D316" s="82" t="s">
        <v>200</v>
      </c>
      <c r="E316" s="83" t="s">
        <v>840</v>
      </c>
      <c r="F316" s="84">
        <v>8</v>
      </c>
      <c r="G316" s="84">
        <v>21</v>
      </c>
      <c r="H316" s="84">
        <v>168</v>
      </c>
      <c r="I316" s="85" t="s">
        <v>629</v>
      </c>
    </row>
    <row r="317" spans="1:9">
      <c r="A317" s="100"/>
      <c r="B317" s="86"/>
      <c r="C317" s="86"/>
      <c r="D317" s="82" t="s">
        <v>203</v>
      </c>
      <c r="E317" s="83" t="s">
        <v>841</v>
      </c>
      <c r="F317" s="84">
        <v>4</v>
      </c>
      <c r="G317" s="84">
        <v>21</v>
      </c>
      <c r="H317" s="84">
        <v>84</v>
      </c>
      <c r="I317" s="85" t="s">
        <v>629</v>
      </c>
    </row>
    <row r="318" spans="1:9">
      <c r="A318" s="100"/>
      <c r="B318" s="86"/>
      <c r="C318" s="86"/>
      <c r="D318" s="82" t="s">
        <v>203</v>
      </c>
      <c r="E318" s="83" t="s">
        <v>842</v>
      </c>
      <c r="F318" s="84">
        <v>6</v>
      </c>
      <c r="G318" s="84">
        <v>21</v>
      </c>
      <c r="H318" s="84">
        <v>126</v>
      </c>
      <c r="I318" s="85" t="s">
        <v>629</v>
      </c>
    </row>
    <row r="319" spans="1:9">
      <c r="A319" s="100"/>
      <c r="B319" s="86"/>
      <c r="C319" s="86"/>
      <c r="D319" s="82" t="s">
        <v>206</v>
      </c>
      <c r="E319" s="83" t="s">
        <v>843</v>
      </c>
      <c r="F319" s="84">
        <v>31</v>
      </c>
      <c r="G319" s="84">
        <v>28</v>
      </c>
      <c r="H319" s="84">
        <v>868</v>
      </c>
      <c r="I319" s="85" t="s">
        <v>629</v>
      </c>
    </row>
    <row r="320" spans="1:9">
      <c r="A320" s="100"/>
      <c r="B320" s="86"/>
      <c r="C320" s="86"/>
      <c r="D320" s="82" t="s">
        <v>206</v>
      </c>
      <c r="E320" s="83" t="s">
        <v>844</v>
      </c>
      <c r="F320" s="84">
        <v>8</v>
      </c>
      <c r="G320" s="84">
        <v>28</v>
      </c>
      <c r="H320" s="84">
        <v>224</v>
      </c>
      <c r="I320" s="85" t="s">
        <v>629</v>
      </c>
    </row>
    <row r="321" spans="1:9">
      <c r="A321" s="100"/>
      <c r="B321" s="86"/>
      <c r="C321" s="86"/>
      <c r="D321" s="82" t="s">
        <v>209</v>
      </c>
      <c r="E321" s="83" t="s">
        <v>845</v>
      </c>
      <c r="F321" s="84">
        <v>17</v>
      </c>
      <c r="G321" s="84">
        <v>18</v>
      </c>
      <c r="H321" s="84">
        <v>306</v>
      </c>
      <c r="I321" s="85" t="s">
        <v>629</v>
      </c>
    </row>
    <row r="322" spans="1:9">
      <c r="A322" s="100"/>
      <c r="B322" s="86"/>
      <c r="C322" s="86"/>
      <c r="D322" s="82" t="s">
        <v>209</v>
      </c>
      <c r="E322" s="83" t="s">
        <v>846</v>
      </c>
      <c r="F322" s="84">
        <v>9</v>
      </c>
      <c r="G322" s="84">
        <v>18</v>
      </c>
      <c r="H322" s="84">
        <v>162</v>
      </c>
      <c r="I322" s="85" t="s">
        <v>629</v>
      </c>
    </row>
    <row r="323" spans="1:9">
      <c r="A323" s="100"/>
      <c r="B323" s="86"/>
      <c r="C323" s="86"/>
      <c r="D323" s="82" t="s">
        <v>212</v>
      </c>
      <c r="E323" s="83" t="s">
        <v>847</v>
      </c>
      <c r="F323" s="84">
        <v>32</v>
      </c>
      <c r="G323" s="84">
        <v>15</v>
      </c>
      <c r="H323" s="84">
        <v>480</v>
      </c>
      <c r="I323" s="85" t="s">
        <v>629</v>
      </c>
    </row>
    <row r="324" spans="1:9">
      <c r="A324" s="100"/>
      <c r="B324" s="86"/>
      <c r="C324" s="86"/>
      <c r="D324" s="82" t="s">
        <v>217</v>
      </c>
      <c r="E324" s="83" t="s">
        <v>848</v>
      </c>
      <c r="F324" s="84">
        <v>19</v>
      </c>
      <c r="G324" s="84">
        <v>88</v>
      </c>
      <c r="H324" s="84">
        <v>1672</v>
      </c>
      <c r="I324" s="85" t="s">
        <v>629</v>
      </c>
    </row>
    <row r="325" spans="1:9">
      <c r="A325" s="100"/>
      <c r="B325" s="86"/>
      <c r="C325" s="86"/>
      <c r="D325" s="82" t="s">
        <v>217</v>
      </c>
      <c r="E325" s="83" t="s">
        <v>849</v>
      </c>
      <c r="F325" s="84">
        <v>7</v>
      </c>
      <c r="G325" s="84">
        <v>88</v>
      </c>
      <c r="H325" s="84">
        <v>616</v>
      </c>
      <c r="I325" s="85" t="s">
        <v>629</v>
      </c>
    </row>
    <row r="326" spans="1:9">
      <c r="A326" s="100"/>
      <c r="B326" s="86"/>
      <c r="C326" s="86"/>
      <c r="D326" s="82" t="s">
        <v>220</v>
      </c>
      <c r="E326" s="83" t="s">
        <v>850</v>
      </c>
      <c r="F326" s="84">
        <v>1</v>
      </c>
      <c r="G326" s="84">
        <v>44</v>
      </c>
      <c r="H326" s="84">
        <v>44</v>
      </c>
      <c r="I326" s="85" t="s">
        <v>629</v>
      </c>
    </row>
    <row r="327" spans="1:9">
      <c r="A327" s="100"/>
      <c r="B327" s="86"/>
      <c r="C327" s="86"/>
      <c r="D327" s="82" t="s">
        <v>220</v>
      </c>
      <c r="E327" s="83" t="s">
        <v>851</v>
      </c>
      <c r="F327" s="84">
        <v>2</v>
      </c>
      <c r="G327" s="84">
        <v>44</v>
      </c>
      <c r="H327" s="84">
        <v>88</v>
      </c>
      <c r="I327" s="85" t="s">
        <v>629</v>
      </c>
    </row>
    <row r="328" spans="1:9">
      <c r="A328" s="100"/>
      <c r="B328" s="86"/>
      <c r="C328" s="86"/>
      <c r="D328" s="82" t="s">
        <v>225</v>
      </c>
      <c r="E328" s="83" t="s">
        <v>852</v>
      </c>
      <c r="F328" s="84">
        <v>9</v>
      </c>
      <c r="G328" s="84">
        <v>6</v>
      </c>
      <c r="H328" s="84">
        <v>54</v>
      </c>
      <c r="I328" s="85" t="s">
        <v>629</v>
      </c>
    </row>
    <row r="329" spans="1:9">
      <c r="A329" s="100"/>
      <c r="B329" s="86"/>
      <c r="C329" s="86"/>
      <c r="D329" s="82" t="s">
        <v>225</v>
      </c>
      <c r="E329" s="83" t="s">
        <v>853</v>
      </c>
      <c r="F329" s="84">
        <v>2</v>
      </c>
      <c r="G329" s="84">
        <v>6</v>
      </c>
      <c r="H329" s="84">
        <v>12</v>
      </c>
      <c r="I329" s="85" t="s">
        <v>629</v>
      </c>
    </row>
    <row r="330" spans="1:9">
      <c r="A330" s="100"/>
      <c r="B330" s="86"/>
      <c r="C330" s="86"/>
      <c r="D330" s="82" t="s">
        <v>228</v>
      </c>
      <c r="E330" s="83" t="s">
        <v>854</v>
      </c>
      <c r="F330" s="84">
        <v>93</v>
      </c>
      <c r="G330" s="84">
        <v>5</v>
      </c>
      <c r="H330" s="84">
        <v>465</v>
      </c>
      <c r="I330" s="85" t="s">
        <v>629</v>
      </c>
    </row>
    <row r="331" spans="1:9">
      <c r="A331" s="100"/>
      <c r="B331" s="86"/>
      <c r="C331" s="86"/>
      <c r="D331" s="82" t="s">
        <v>228</v>
      </c>
      <c r="E331" s="83" t="s">
        <v>855</v>
      </c>
      <c r="F331" s="84">
        <v>11</v>
      </c>
      <c r="G331" s="84">
        <v>5</v>
      </c>
      <c r="H331" s="84">
        <v>55</v>
      </c>
      <c r="I331" s="85" t="s">
        <v>629</v>
      </c>
    </row>
    <row r="332" spans="1:9">
      <c r="A332" s="100"/>
      <c r="B332" s="86"/>
      <c r="C332" s="86"/>
      <c r="D332" s="82" t="s">
        <v>231</v>
      </c>
      <c r="E332" s="83" t="s">
        <v>856</v>
      </c>
      <c r="F332" s="84">
        <v>8</v>
      </c>
      <c r="G332" s="84">
        <v>6</v>
      </c>
      <c r="H332" s="84">
        <v>48</v>
      </c>
      <c r="I332" s="85" t="s">
        <v>629</v>
      </c>
    </row>
    <row r="333" spans="1:9">
      <c r="A333" s="100"/>
      <c r="B333" s="86"/>
      <c r="C333" s="86"/>
      <c r="D333" s="82" t="s">
        <v>234</v>
      </c>
      <c r="E333" s="83" t="s">
        <v>857</v>
      </c>
      <c r="F333" s="84">
        <v>6</v>
      </c>
      <c r="G333" s="84">
        <v>5</v>
      </c>
      <c r="H333" s="84">
        <v>30</v>
      </c>
      <c r="I333" s="85" t="s">
        <v>629</v>
      </c>
    </row>
    <row r="334" spans="1:9">
      <c r="A334" s="100"/>
      <c r="B334" s="86"/>
      <c r="C334" s="86"/>
      <c r="D334" s="82" t="s">
        <v>234</v>
      </c>
      <c r="E334" s="83" t="s">
        <v>858</v>
      </c>
      <c r="F334" s="84">
        <v>2</v>
      </c>
      <c r="G334" s="84">
        <v>5</v>
      </c>
      <c r="H334" s="84">
        <v>10</v>
      </c>
      <c r="I334" s="85" t="s">
        <v>629</v>
      </c>
    </row>
    <row r="335" spans="1:9">
      <c r="A335" s="100"/>
      <c r="B335" s="86"/>
      <c r="C335" s="86"/>
      <c r="D335" s="82" t="s">
        <v>237</v>
      </c>
      <c r="E335" s="83" t="s">
        <v>859</v>
      </c>
      <c r="F335" s="84">
        <v>15</v>
      </c>
      <c r="G335" s="84">
        <v>5</v>
      </c>
      <c r="H335" s="84">
        <v>75</v>
      </c>
      <c r="I335" s="85" t="s">
        <v>629</v>
      </c>
    </row>
    <row r="336" spans="1:9">
      <c r="A336" s="100"/>
      <c r="B336" s="86"/>
      <c r="C336" s="86"/>
      <c r="D336" s="82" t="s">
        <v>237</v>
      </c>
      <c r="E336" s="83" t="s">
        <v>860</v>
      </c>
      <c r="F336" s="84">
        <v>6</v>
      </c>
      <c r="G336" s="84">
        <v>5</v>
      </c>
      <c r="H336" s="84">
        <v>30</v>
      </c>
      <c r="I336" s="85" t="s">
        <v>629</v>
      </c>
    </row>
    <row r="337" spans="1:9">
      <c r="A337" s="100"/>
      <c r="B337" s="86"/>
      <c r="C337" s="86"/>
      <c r="D337" s="82" t="s">
        <v>240</v>
      </c>
      <c r="E337" s="83" t="s">
        <v>861</v>
      </c>
      <c r="F337" s="84">
        <v>13</v>
      </c>
      <c r="G337" s="84">
        <v>6</v>
      </c>
      <c r="H337" s="84">
        <v>78</v>
      </c>
      <c r="I337" s="85" t="s">
        <v>629</v>
      </c>
    </row>
    <row r="338" spans="1:9">
      <c r="A338" s="100"/>
      <c r="B338" s="86"/>
      <c r="C338" s="86"/>
      <c r="D338" s="82" t="s">
        <v>240</v>
      </c>
      <c r="E338" s="83" t="s">
        <v>862</v>
      </c>
      <c r="F338" s="84">
        <v>9</v>
      </c>
      <c r="G338" s="84">
        <v>6</v>
      </c>
      <c r="H338" s="84">
        <v>54</v>
      </c>
      <c r="I338" s="85" t="s">
        <v>629</v>
      </c>
    </row>
    <row r="339" spans="1:9">
      <c r="A339" s="100"/>
      <c r="B339" s="86"/>
      <c r="C339" s="86"/>
      <c r="D339" s="82" t="s">
        <v>243</v>
      </c>
      <c r="E339" s="83" t="s">
        <v>863</v>
      </c>
      <c r="F339" s="84">
        <v>31</v>
      </c>
      <c r="G339" s="84">
        <v>6</v>
      </c>
      <c r="H339" s="84">
        <v>186</v>
      </c>
      <c r="I339" s="85" t="s">
        <v>629</v>
      </c>
    </row>
    <row r="340" spans="1:9">
      <c r="A340" s="100"/>
      <c r="B340" s="86"/>
      <c r="C340" s="86"/>
      <c r="D340" s="82" t="s">
        <v>243</v>
      </c>
      <c r="E340" s="83" t="s">
        <v>864</v>
      </c>
      <c r="F340" s="84">
        <v>1</v>
      </c>
      <c r="G340" s="84">
        <v>6</v>
      </c>
      <c r="H340" s="84">
        <v>6</v>
      </c>
      <c r="I340" s="85" t="s">
        <v>629</v>
      </c>
    </row>
    <row r="341" spans="1:9">
      <c r="A341" s="100"/>
      <c r="B341" s="86"/>
      <c r="C341" s="86"/>
      <c r="D341" s="82" t="s">
        <v>246</v>
      </c>
      <c r="E341" s="83" t="s">
        <v>865</v>
      </c>
      <c r="F341" s="84">
        <v>10</v>
      </c>
      <c r="G341" s="84">
        <v>5</v>
      </c>
      <c r="H341" s="84">
        <v>50</v>
      </c>
      <c r="I341" s="85" t="s">
        <v>629</v>
      </c>
    </row>
    <row r="342" spans="1:9">
      <c r="A342" s="100"/>
      <c r="B342" s="86"/>
      <c r="C342" s="86"/>
      <c r="D342" s="82" t="s">
        <v>246</v>
      </c>
      <c r="E342" s="83" t="s">
        <v>866</v>
      </c>
      <c r="F342" s="84">
        <v>2</v>
      </c>
      <c r="G342" s="84">
        <v>5</v>
      </c>
      <c r="H342" s="84">
        <v>10</v>
      </c>
      <c r="I342" s="85" t="s">
        <v>629</v>
      </c>
    </row>
    <row r="343" spans="1:9">
      <c r="A343" s="100"/>
      <c r="B343" s="86"/>
      <c r="C343" s="86"/>
      <c r="D343" s="82" t="s">
        <v>249</v>
      </c>
      <c r="E343" s="83" t="s">
        <v>867</v>
      </c>
      <c r="F343" s="84">
        <v>16</v>
      </c>
      <c r="G343" s="84">
        <v>7</v>
      </c>
      <c r="H343" s="84">
        <v>112</v>
      </c>
      <c r="I343" s="85" t="s">
        <v>629</v>
      </c>
    </row>
    <row r="344" spans="1:9">
      <c r="A344" s="100"/>
      <c r="B344" s="86"/>
      <c r="C344" s="86"/>
      <c r="D344" s="82" t="s">
        <v>249</v>
      </c>
      <c r="E344" s="83" t="s">
        <v>868</v>
      </c>
      <c r="F344" s="84">
        <v>16</v>
      </c>
      <c r="G344" s="84">
        <v>7</v>
      </c>
      <c r="H344" s="84">
        <v>112</v>
      </c>
      <c r="I344" s="85" t="s">
        <v>629</v>
      </c>
    </row>
    <row r="345" spans="1:9">
      <c r="A345" s="100"/>
      <c r="B345" s="86"/>
      <c r="C345" s="86"/>
      <c r="D345" s="82" t="s">
        <v>252</v>
      </c>
      <c r="E345" s="83" t="s">
        <v>869</v>
      </c>
      <c r="F345" s="84">
        <v>3</v>
      </c>
      <c r="G345" s="84">
        <v>5</v>
      </c>
      <c r="H345" s="84">
        <v>15</v>
      </c>
      <c r="I345" s="85" t="s">
        <v>629</v>
      </c>
    </row>
    <row r="346" spans="1:9">
      <c r="A346" s="100"/>
      <c r="B346" s="86"/>
      <c r="C346" s="86"/>
      <c r="D346" s="82" t="s">
        <v>252</v>
      </c>
      <c r="E346" s="83" t="s">
        <v>870</v>
      </c>
      <c r="F346" s="84">
        <v>5</v>
      </c>
      <c r="G346" s="84">
        <v>5</v>
      </c>
      <c r="H346" s="84">
        <v>25</v>
      </c>
      <c r="I346" s="85" t="s">
        <v>629</v>
      </c>
    </row>
    <row r="347" spans="1:9">
      <c r="A347" s="100"/>
      <c r="B347" s="86"/>
      <c r="C347" s="86"/>
      <c r="D347" s="82" t="s">
        <v>255</v>
      </c>
      <c r="E347" s="83" t="s">
        <v>871</v>
      </c>
      <c r="F347" s="84">
        <v>13</v>
      </c>
      <c r="G347" s="84">
        <v>5</v>
      </c>
      <c r="H347" s="84">
        <v>65</v>
      </c>
      <c r="I347" s="85" t="s">
        <v>629</v>
      </c>
    </row>
    <row r="348" spans="1:9">
      <c r="A348" s="100"/>
      <c r="B348" s="86"/>
      <c r="C348" s="86"/>
      <c r="D348" s="82" t="s">
        <v>255</v>
      </c>
      <c r="E348" s="83" t="s">
        <v>872</v>
      </c>
      <c r="F348" s="84">
        <v>2</v>
      </c>
      <c r="G348" s="84">
        <v>5</v>
      </c>
      <c r="H348" s="84">
        <v>10</v>
      </c>
      <c r="I348" s="85" t="s">
        <v>629</v>
      </c>
    </row>
    <row r="349" spans="1:9">
      <c r="A349" s="100"/>
      <c r="B349" s="86"/>
      <c r="C349" s="86"/>
      <c r="D349" s="82" t="s">
        <v>258</v>
      </c>
      <c r="E349" s="83" t="s">
        <v>873</v>
      </c>
      <c r="F349" s="84">
        <v>8</v>
      </c>
      <c r="G349" s="84">
        <v>32</v>
      </c>
      <c r="H349" s="84">
        <v>256</v>
      </c>
      <c r="I349" s="85" t="s">
        <v>629</v>
      </c>
    </row>
    <row r="350" spans="1:9">
      <c r="A350" s="100"/>
      <c r="B350" s="86"/>
      <c r="C350" s="86"/>
      <c r="D350" s="82" t="s">
        <v>258</v>
      </c>
      <c r="E350" s="83" t="s">
        <v>874</v>
      </c>
      <c r="F350" s="84">
        <v>4</v>
      </c>
      <c r="G350" s="84">
        <v>32</v>
      </c>
      <c r="H350" s="84">
        <v>128</v>
      </c>
      <c r="I350" s="85" t="s">
        <v>629</v>
      </c>
    </row>
    <row r="351" spans="1:9">
      <c r="A351" s="100"/>
      <c r="B351" s="86"/>
      <c r="C351" s="86"/>
      <c r="D351" s="82" t="s">
        <v>262</v>
      </c>
      <c r="E351" s="83" t="s">
        <v>875</v>
      </c>
      <c r="F351" s="84">
        <v>10</v>
      </c>
      <c r="G351" s="84">
        <v>9</v>
      </c>
      <c r="H351" s="84">
        <v>90</v>
      </c>
      <c r="I351" s="85" t="s">
        <v>629</v>
      </c>
    </row>
    <row r="352" spans="1:9">
      <c r="A352" s="100"/>
      <c r="B352" s="86"/>
      <c r="C352" s="86"/>
      <c r="D352" s="82" t="s">
        <v>262</v>
      </c>
      <c r="E352" s="83" t="s">
        <v>876</v>
      </c>
      <c r="F352" s="84">
        <v>4</v>
      </c>
      <c r="G352" s="84">
        <v>9</v>
      </c>
      <c r="H352" s="84">
        <v>36</v>
      </c>
      <c r="I352" s="85" t="s">
        <v>629</v>
      </c>
    </row>
    <row r="353" spans="1:9">
      <c r="A353" s="100"/>
      <c r="B353" s="86"/>
      <c r="C353" s="86"/>
      <c r="D353" s="82" t="s">
        <v>264</v>
      </c>
      <c r="E353" s="83" t="s">
        <v>877</v>
      </c>
      <c r="F353" s="84">
        <v>8</v>
      </c>
      <c r="G353" s="84">
        <v>11</v>
      </c>
      <c r="H353" s="84">
        <v>88</v>
      </c>
      <c r="I353" s="85" t="s">
        <v>629</v>
      </c>
    </row>
    <row r="354" spans="1:9">
      <c r="A354" s="100"/>
      <c r="B354" s="86"/>
      <c r="C354" s="86"/>
      <c r="D354" s="82" t="s">
        <v>264</v>
      </c>
      <c r="E354" s="83" t="s">
        <v>878</v>
      </c>
      <c r="F354" s="84">
        <v>6</v>
      </c>
      <c r="G354" s="84">
        <v>11</v>
      </c>
      <c r="H354" s="84">
        <v>66</v>
      </c>
      <c r="I354" s="85" t="s">
        <v>629</v>
      </c>
    </row>
    <row r="355" spans="1:9">
      <c r="A355" s="100"/>
      <c r="B355" s="86"/>
      <c r="C355" s="86"/>
      <c r="D355" s="82" t="s">
        <v>266</v>
      </c>
      <c r="E355" s="83" t="s">
        <v>879</v>
      </c>
      <c r="F355" s="84">
        <v>6</v>
      </c>
      <c r="G355" s="84">
        <v>11</v>
      </c>
      <c r="H355" s="84">
        <v>66</v>
      </c>
      <c r="I355" s="85" t="s">
        <v>629</v>
      </c>
    </row>
    <row r="356" spans="1:9">
      <c r="A356" s="100"/>
      <c r="B356" s="86"/>
      <c r="C356" s="86"/>
      <c r="D356" s="82" t="s">
        <v>268</v>
      </c>
      <c r="E356" s="83" t="s">
        <v>880</v>
      </c>
      <c r="F356" s="84">
        <v>1</v>
      </c>
      <c r="G356" s="84">
        <v>11</v>
      </c>
      <c r="H356" s="84">
        <v>11</v>
      </c>
      <c r="I356" s="85" t="s">
        <v>629</v>
      </c>
    </row>
    <row r="357" spans="1:9">
      <c r="A357" s="100"/>
      <c r="B357" s="86"/>
      <c r="C357" s="86"/>
      <c r="D357" s="82" t="s">
        <v>270</v>
      </c>
      <c r="E357" s="83" t="s">
        <v>881</v>
      </c>
      <c r="F357" s="84">
        <v>2</v>
      </c>
      <c r="G357" s="84">
        <v>11</v>
      </c>
      <c r="H357" s="84">
        <v>22</v>
      </c>
      <c r="I357" s="85" t="s">
        <v>629</v>
      </c>
    </row>
    <row r="358" spans="1:9">
      <c r="A358" s="100"/>
      <c r="B358" s="86"/>
      <c r="C358" s="86"/>
      <c r="D358" s="82" t="s">
        <v>270</v>
      </c>
      <c r="E358" s="83" t="s">
        <v>882</v>
      </c>
      <c r="F358" s="84">
        <v>2</v>
      </c>
      <c r="G358" s="84">
        <v>11</v>
      </c>
      <c r="H358" s="84">
        <v>22</v>
      </c>
      <c r="I358" s="85" t="s">
        <v>629</v>
      </c>
    </row>
    <row r="359" spans="1:9">
      <c r="A359" s="100"/>
      <c r="B359" s="86"/>
      <c r="C359" s="86"/>
      <c r="D359" s="82" t="s">
        <v>272</v>
      </c>
      <c r="E359" s="83" t="s">
        <v>883</v>
      </c>
      <c r="F359" s="84">
        <v>1</v>
      </c>
      <c r="G359" s="84">
        <v>9</v>
      </c>
      <c r="H359" s="84">
        <v>9</v>
      </c>
      <c r="I359" s="85" t="s">
        <v>629</v>
      </c>
    </row>
    <row r="360" spans="1:9">
      <c r="A360" s="100"/>
      <c r="B360" s="86"/>
      <c r="C360" s="86"/>
      <c r="D360" s="82" t="s">
        <v>274</v>
      </c>
      <c r="E360" s="83" t="s">
        <v>884</v>
      </c>
      <c r="F360" s="84">
        <v>36</v>
      </c>
      <c r="G360" s="84">
        <v>9.7222222222222214</v>
      </c>
      <c r="H360" s="84">
        <v>350</v>
      </c>
      <c r="I360" s="85" t="s">
        <v>629</v>
      </c>
    </row>
    <row r="361" spans="1:9">
      <c r="A361" s="100"/>
      <c r="B361" s="86"/>
      <c r="C361" s="86"/>
      <c r="D361" s="82" t="s">
        <v>274</v>
      </c>
      <c r="E361" s="83" t="s">
        <v>885</v>
      </c>
      <c r="F361" s="84">
        <v>9</v>
      </c>
      <c r="G361" s="84">
        <v>31.111111111111111</v>
      </c>
      <c r="H361" s="84">
        <v>280</v>
      </c>
      <c r="I361" s="85" t="s">
        <v>629</v>
      </c>
    </row>
    <row r="362" spans="1:9">
      <c r="A362" s="100"/>
      <c r="B362" s="86"/>
      <c r="C362" s="86"/>
      <c r="D362" s="82" t="s">
        <v>278</v>
      </c>
      <c r="E362" s="83" t="s">
        <v>886</v>
      </c>
      <c r="F362" s="84">
        <v>6</v>
      </c>
      <c r="G362" s="84">
        <v>14</v>
      </c>
      <c r="H362" s="84">
        <v>84</v>
      </c>
      <c r="I362" s="85" t="s">
        <v>629</v>
      </c>
    </row>
    <row r="363" spans="1:9">
      <c r="A363" s="100"/>
      <c r="B363" s="86"/>
      <c r="C363" s="86"/>
      <c r="D363" s="82" t="s">
        <v>278</v>
      </c>
      <c r="E363" s="83" t="s">
        <v>887</v>
      </c>
      <c r="F363" s="84">
        <v>1</v>
      </c>
      <c r="G363" s="84">
        <v>14</v>
      </c>
      <c r="H363" s="84">
        <v>14</v>
      </c>
      <c r="I363" s="85" t="s">
        <v>629</v>
      </c>
    </row>
    <row r="364" spans="1:9">
      <c r="A364" s="100"/>
      <c r="B364" s="86"/>
      <c r="C364" s="86"/>
      <c r="D364" s="82" t="s">
        <v>280</v>
      </c>
      <c r="E364" s="83" t="s">
        <v>888</v>
      </c>
      <c r="F364" s="84">
        <v>4</v>
      </c>
      <c r="G364" s="84">
        <v>16</v>
      </c>
      <c r="H364" s="84">
        <v>64</v>
      </c>
      <c r="I364" s="85" t="s">
        <v>629</v>
      </c>
    </row>
    <row r="365" spans="1:9">
      <c r="A365" s="100"/>
      <c r="B365" s="86"/>
      <c r="C365" s="86"/>
      <c r="D365" s="82" t="s">
        <v>282</v>
      </c>
      <c r="E365" s="83" t="s">
        <v>889</v>
      </c>
      <c r="F365" s="84">
        <v>2</v>
      </c>
      <c r="G365" s="84">
        <v>16</v>
      </c>
      <c r="H365" s="84">
        <v>32</v>
      </c>
      <c r="I365" s="85" t="s">
        <v>629</v>
      </c>
    </row>
    <row r="366" spans="1:9">
      <c r="A366" s="100"/>
      <c r="B366" s="86"/>
      <c r="C366" s="86"/>
      <c r="D366" s="82" t="s">
        <v>282</v>
      </c>
      <c r="E366" s="83" t="s">
        <v>890</v>
      </c>
      <c r="F366" s="84">
        <v>1</v>
      </c>
      <c r="G366" s="84">
        <v>16</v>
      </c>
      <c r="H366" s="84">
        <v>16</v>
      </c>
      <c r="I366" s="85" t="s">
        <v>629</v>
      </c>
    </row>
    <row r="367" spans="1:9">
      <c r="A367" s="100"/>
      <c r="B367" s="86"/>
      <c r="C367" s="86"/>
      <c r="D367" s="82" t="s">
        <v>284</v>
      </c>
      <c r="E367" s="83" t="s">
        <v>891</v>
      </c>
      <c r="F367" s="84">
        <v>1</v>
      </c>
      <c r="G367" s="84">
        <v>16</v>
      </c>
      <c r="H367" s="84">
        <v>16</v>
      </c>
      <c r="I367" s="85" t="s">
        <v>629</v>
      </c>
    </row>
    <row r="368" spans="1:9">
      <c r="A368" s="100"/>
      <c r="B368" s="86"/>
      <c r="C368" s="86"/>
      <c r="D368" s="82" t="s">
        <v>284</v>
      </c>
      <c r="E368" s="83" t="s">
        <v>892</v>
      </c>
      <c r="F368" s="84">
        <v>1</v>
      </c>
      <c r="G368" s="84">
        <v>16</v>
      </c>
      <c r="H368" s="84">
        <v>16</v>
      </c>
      <c r="I368" s="85" t="s">
        <v>629</v>
      </c>
    </row>
    <row r="369" spans="1:9">
      <c r="A369" s="100"/>
      <c r="B369" s="86"/>
      <c r="C369" s="86"/>
      <c r="D369" s="82" t="s">
        <v>286</v>
      </c>
      <c r="E369" s="83" t="s">
        <v>893</v>
      </c>
      <c r="F369" s="84">
        <v>2</v>
      </c>
      <c r="G369" s="84">
        <v>16</v>
      </c>
      <c r="H369" s="84">
        <v>32</v>
      </c>
      <c r="I369" s="85" t="s">
        <v>629</v>
      </c>
    </row>
    <row r="370" spans="1:9">
      <c r="A370" s="100"/>
      <c r="B370" s="86"/>
      <c r="C370" s="86"/>
      <c r="D370" s="82" t="s">
        <v>286</v>
      </c>
      <c r="E370" s="83" t="s">
        <v>894</v>
      </c>
      <c r="F370" s="84">
        <v>3</v>
      </c>
      <c r="G370" s="84">
        <v>16</v>
      </c>
      <c r="H370" s="84">
        <v>48</v>
      </c>
      <c r="I370" s="85" t="s">
        <v>629</v>
      </c>
    </row>
    <row r="371" spans="1:9">
      <c r="A371" s="100"/>
      <c r="B371" s="86"/>
      <c r="C371" s="86"/>
      <c r="D371" s="82" t="s">
        <v>288</v>
      </c>
      <c r="E371" s="83" t="s">
        <v>895</v>
      </c>
      <c r="F371" s="84">
        <v>1</v>
      </c>
      <c r="G371" s="84">
        <v>14</v>
      </c>
      <c r="H371" s="84">
        <v>14</v>
      </c>
      <c r="I371" s="85" t="s">
        <v>629</v>
      </c>
    </row>
    <row r="372" spans="1:9">
      <c r="A372" s="100"/>
      <c r="B372" s="86"/>
      <c r="C372" s="86"/>
      <c r="D372" s="82" t="s">
        <v>288</v>
      </c>
      <c r="E372" s="83" t="s">
        <v>896</v>
      </c>
      <c r="F372" s="84">
        <v>4</v>
      </c>
      <c r="G372" s="84">
        <v>14</v>
      </c>
      <c r="H372" s="84">
        <v>56</v>
      </c>
      <c r="I372" s="85" t="s">
        <v>629</v>
      </c>
    </row>
    <row r="373" spans="1:9">
      <c r="A373" s="100"/>
      <c r="B373" s="86"/>
      <c r="C373" s="86"/>
      <c r="D373" s="82" t="s">
        <v>291</v>
      </c>
      <c r="E373" s="83" t="s">
        <v>897</v>
      </c>
      <c r="F373" s="84">
        <v>5</v>
      </c>
      <c r="G373" s="84">
        <v>10</v>
      </c>
      <c r="H373" s="84">
        <v>50</v>
      </c>
      <c r="I373" s="85" t="s">
        <v>629</v>
      </c>
    </row>
    <row r="374" spans="1:9">
      <c r="A374" s="100"/>
      <c r="B374" s="86"/>
      <c r="C374" s="86"/>
      <c r="D374" s="82" t="s">
        <v>293</v>
      </c>
      <c r="E374" s="83" t="s">
        <v>898</v>
      </c>
      <c r="F374" s="84">
        <v>5</v>
      </c>
      <c r="G374" s="84">
        <v>8</v>
      </c>
      <c r="H374" s="84">
        <v>40</v>
      </c>
      <c r="I374" s="85" t="s">
        <v>629</v>
      </c>
    </row>
    <row r="375" spans="1:9">
      <c r="A375" s="100"/>
      <c r="B375" s="86"/>
      <c r="C375" s="86"/>
      <c r="D375" s="82" t="s">
        <v>293</v>
      </c>
      <c r="E375" s="83" t="s">
        <v>899</v>
      </c>
      <c r="F375" s="84">
        <v>2</v>
      </c>
      <c r="G375" s="84">
        <v>8</v>
      </c>
      <c r="H375" s="84">
        <v>16</v>
      </c>
      <c r="I375" s="85" t="s">
        <v>629</v>
      </c>
    </row>
    <row r="376" spans="1:9">
      <c r="A376" s="100"/>
      <c r="B376" s="86"/>
      <c r="C376" s="86"/>
      <c r="D376" s="82" t="s">
        <v>296</v>
      </c>
      <c r="E376" s="83" t="s">
        <v>900</v>
      </c>
      <c r="F376" s="84">
        <v>16</v>
      </c>
      <c r="G376" s="84">
        <v>11</v>
      </c>
      <c r="H376" s="84">
        <v>176</v>
      </c>
      <c r="I376" s="85" t="s">
        <v>629</v>
      </c>
    </row>
    <row r="377" spans="1:9">
      <c r="A377" s="100"/>
      <c r="B377" s="86"/>
      <c r="C377" s="86"/>
      <c r="D377" s="82" t="s">
        <v>296</v>
      </c>
      <c r="E377" s="83" t="s">
        <v>901</v>
      </c>
      <c r="F377" s="84">
        <v>3</v>
      </c>
      <c r="G377" s="84">
        <v>11</v>
      </c>
      <c r="H377" s="84">
        <v>33</v>
      </c>
      <c r="I377" s="85" t="s">
        <v>629</v>
      </c>
    </row>
    <row r="378" spans="1:9">
      <c r="A378" s="100"/>
      <c r="B378" s="86"/>
      <c r="C378" s="86"/>
      <c r="D378" s="82" t="s">
        <v>299</v>
      </c>
      <c r="E378" s="83" t="s">
        <v>902</v>
      </c>
      <c r="F378" s="84">
        <v>11</v>
      </c>
      <c r="G378" s="84">
        <v>11</v>
      </c>
      <c r="H378" s="84">
        <v>121</v>
      </c>
      <c r="I378" s="85" t="s">
        <v>629</v>
      </c>
    </row>
    <row r="379" spans="1:9">
      <c r="A379" s="100"/>
      <c r="B379" s="86"/>
      <c r="C379" s="86"/>
      <c r="D379" s="82" t="s">
        <v>302</v>
      </c>
      <c r="E379" s="83" t="s">
        <v>903</v>
      </c>
      <c r="F379" s="84">
        <v>19</v>
      </c>
      <c r="G379" s="84">
        <v>12</v>
      </c>
      <c r="H379" s="84">
        <v>228</v>
      </c>
      <c r="I379" s="85" t="s">
        <v>629</v>
      </c>
    </row>
    <row r="380" spans="1:9">
      <c r="A380" s="100"/>
      <c r="B380" s="86"/>
      <c r="C380" s="86"/>
      <c r="D380" s="82" t="s">
        <v>302</v>
      </c>
      <c r="E380" s="83" t="s">
        <v>904</v>
      </c>
      <c r="F380" s="84">
        <v>7</v>
      </c>
      <c r="G380" s="84">
        <v>12</v>
      </c>
      <c r="H380" s="84">
        <v>84</v>
      </c>
      <c r="I380" s="85" t="s">
        <v>629</v>
      </c>
    </row>
    <row r="381" spans="1:9">
      <c r="A381" s="100"/>
      <c r="B381" s="86"/>
      <c r="C381" s="86"/>
      <c r="D381" s="82" t="s">
        <v>305</v>
      </c>
      <c r="E381" s="83" t="s">
        <v>905</v>
      </c>
      <c r="F381" s="84">
        <v>10</v>
      </c>
      <c r="G381" s="84">
        <v>12</v>
      </c>
      <c r="H381" s="84">
        <v>120</v>
      </c>
      <c r="I381" s="85" t="s">
        <v>629</v>
      </c>
    </row>
    <row r="382" spans="1:9">
      <c r="A382" s="100"/>
      <c r="B382" s="86"/>
      <c r="C382" s="86"/>
      <c r="D382" s="82" t="s">
        <v>305</v>
      </c>
      <c r="E382" s="83" t="s">
        <v>906</v>
      </c>
      <c r="F382" s="84">
        <v>1</v>
      </c>
      <c r="G382" s="84">
        <v>12</v>
      </c>
      <c r="H382" s="84">
        <v>12</v>
      </c>
      <c r="I382" s="85" t="s">
        <v>629</v>
      </c>
    </row>
    <row r="383" spans="1:9">
      <c r="A383" s="100"/>
      <c r="B383" s="86"/>
      <c r="C383" s="86"/>
      <c r="D383" s="82" t="s">
        <v>308</v>
      </c>
      <c r="E383" s="83" t="s">
        <v>907</v>
      </c>
      <c r="F383" s="84">
        <v>8</v>
      </c>
      <c r="G383" s="84">
        <v>12</v>
      </c>
      <c r="H383" s="84">
        <v>96</v>
      </c>
      <c r="I383" s="85" t="s">
        <v>629</v>
      </c>
    </row>
    <row r="384" spans="1:9">
      <c r="A384" s="100"/>
      <c r="B384" s="86"/>
      <c r="C384" s="86"/>
      <c r="D384" s="82" t="s">
        <v>311</v>
      </c>
      <c r="E384" s="83" t="s">
        <v>908</v>
      </c>
      <c r="F384" s="84">
        <v>15</v>
      </c>
      <c r="G384" s="84">
        <v>12</v>
      </c>
      <c r="H384" s="84">
        <v>180</v>
      </c>
      <c r="I384" s="85" t="s">
        <v>629</v>
      </c>
    </row>
    <row r="385" spans="1:9">
      <c r="A385" s="100"/>
      <c r="B385" s="86"/>
      <c r="C385" s="86"/>
      <c r="D385" s="82" t="s">
        <v>311</v>
      </c>
      <c r="E385" s="83" t="s">
        <v>909</v>
      </c>
      <c r="F385" s="84">
        <v>5</v>
      </c>
      <c r="G385" s="84">
        <v>12</v>
      </c>
      <c r="H385" s="84">
        <v>60</v>
      </c>
      <c r="I385" s="85" t="s">
        <v>629</v>
      </c>
    </row>
    <row r="386" spans="1:9">
      <c r="A386" s="100"/>
      <c r="B386" s="86"/>
      <c r="C386" s="86"/>
      <c r="D386" s="82" t="s">
        <v>314</v>
      </c>
      <c r="E386" s="83" t="s">
        <v>910</v>
      </c>
      <c r="F386" s="84">
        <v>43</v>
      </c>
      <c r="G386" s="84">
        <v>12.279069767441861</v>
      </c>
      <c r="H386" s="84">
        <v>528</v>
      </c>
      <c r="I386" s="85" t="s">
        <v>629</v>
      </c>
    </row>
    <row r="387" spans="1:9">
      <c r="A387" s="100"/>
      <c r="B387" s="86"/>
      <c r="C387" s="86"/>
      <c r="D387" s="82" t="s">
        <v>314</v>
      </c>
      <c r="E387" s="83" t="s">
        <v>911</v>
      </c>
      <c r="F387" s="84">
        <v>13</v>
      </c>
      <c r="G387" s="84">
        <v>33</v>
      </c>
      <c r="H387" s="84">
        <v>429</v>
      </c>
      <c r="I387" s="85" t="s">
        <v>629</v>
      </c>
    </row>
    <row r="388" spans="1:9">
      <c r="A388" s="100"/>
      <c r="B388" s="86"/>
      <c r="C388" s="86"/>
      <c r="D388" s="82" t="s">
        <v>317</v>
      </c>
      <c r="E388" s="83" t="s">
        <v>912</v>
      </c>
      <c r="F388" s="84">
        <v>3</v>
      </c>
      <c r="G388" s="84">
        <v>5</v>
      </c>
      <c r="H388" s="84">
        <v>15</v>
      </c>
      <c r="I388" s="85" t="s">
        <v>629</v>
      </c>
    </row>
    <row r="389" spans="1:9">
      <c r="A389" s="100"/>
      <c r="B389" s="86"/>
      <c r="C389" s="86"/>
      <c r="D389" s="82" t="s">
        <v>321</v>
      </c>
      <c r="E389" s="83" t="s">
        <v>913</v>
      </c>
      <c r="F389" s="84">
        <v>4</v>
      </c>
      <c r="G389" s="84">
        <v>18</v>
      </c>
      <c r="H389" s="84">
        <v>72</v>
      </c>
      <c r="I389" s="85" t="s">
        <v>629</v>
      </c>
    </row>
    <row r="390" spans="1:9">
      <c r="A390" s="100"/>
      <c r="B390" s="86"/>
      <c r="C390" s="86"/>
      <c r="D390" s="82" t="s">
        <v>321</v>
      </c>
      <c r="E390" s="83" t="s">
        <v>914</v>
      </c>
      <c r="F390" s="84">
        <v>2</v>
      </c>
      <c r="G390" s="84">
        <v>18</v>
      </c>
      <c r="H390" s="84">
        <v>36</v>
      </c>
      <c r="I390" s="85" t="s">
        <v>629</v>
      </c>
    </row>
    <row r="391" spans="1:9">
      <c r="A391" s="100"/>
      <c r="B391" s="86"/>
      <c r="C391" s="86"/>
      <c r="D391" s="82" t="s">
        <v>323</v>
      </c>
      <c r="E391" s="83" t="s">
        <v>915</v>
      </c>
      <c r="F391" s="84">
        <v>4</v>
      </c>
      <c r="G391" s="84">
        <v>15</v>
      </c>
      <c r="H391" s="84">
        <v>60</v>
      </c>
      <c r="I391" s="85" t="s">
        <v>629</v>
      </c>
    </row>
    <row r="392" spans="1:9">
      <c r="A392" s="100"/>
      <c r="B392" s="86"/>
      <c r="C392" s="86"/>
      <c r="D392" s="82" t="s">
        <v>325</v>
      </c>
      <c r="E392" s="83" t="s">
        <v>916</v>
      </c>
      <c r="F392" s="84">
        <v>10</v>
      </c>
      <c r="G392" s="84">
        <v>20</v>
      </c>
      <c r="H392" s="84">
        <v>200</v>
      </c>
      <c r="I392" s="85" t="s">
        <v>629</v>
      </c>
    </row>
    <row r="393" spans="1:9">
      <c r="A393" s="100"/>
      <c r="B393" s="86"/>
      <c r="C393" s="86"/>
      <c r="D393" s="82" t="s">
        <v>325</v>
      </c>
      <c r="E393" s="83" t="s">
        <v>917</v>
      </c>
      <c r="F393" s="84">
        <v>1</v>
      </c>
      <c r="G393" s="84">
        <v>20</v>
      </c>
      <c r="H393" s="84">
        <v>20</v>
      </c>
      <c r="I393" s="85" t="s">
        <v>629</v>
      </c>
    </row>
    <row r="394" spans="1:9">
      <c r="A394" s="100"/>
      <c r="B394" s="86"/>
      <c r="C394" s="86"/>
      <c r="D394" s="82" t="s">
        <v>327</v>
      </c>
      <c r="E394" s="83" t="s">
        <v>918</v>
      </c>
      <c r="F394" s="84">
        <v>10</v>
      </c>
      <c r="G394" s="84">
        <v>20</v>
      </c>
      <c r="H394" s="84">
        <v>200</v>
      </c>
      <c r="I394" s="85" t="s">
        <v>629</v>
      </c>
    </row>
    <row r="395" spans="1:9">
      <c r="A395" s="100"/>
      <c r="B395" s="86"/>
      <c r="C395" s="86"/>
      <c r="D395" s="82" t="s">
        <v>329</v>
      </c>
      <c r="E395" s="83" t="s">
        <v>919</v>
      </c>
      <c r="F395" s="84">
        <v>27</v>
      </c>
      <c r="G395" s="84">
        <v>22</v>
      </c>
      <c r="H395" s="84">
        <v>594</v>
      </c>
      <c r="I395" s="85" t="s">
        <v>629</v>
      </c>
    </row>
    <row r="396" spans="1:9">
      <c r="A396" s="100"/>
      <c r="B396" s="86"/>
      <c r="C396" s="86"/>
      <c r="D396" s="82" t="s">
        <v>329</v>
      </c>
      <c r="E396" s="83" t="s">
        <v>920</v>
      </c>
      <c r="F396" s="84">
        <v>7</v>
      </c>
      <c r="G396" s="84">
        <v>22</v>
      </c>
      <c r="H396" s="84">
        <v>154</v>
      </c>
      <c r="I396" s="85" t="s">
        <v>629</v>
      </c>
    </row>
    <row r="397" spans="1:9">
      <c r="A397" s="100"/>
      <c r="B397" s="86"/>
      <c r="C397" s="86"/>
      <c r="D397" s="82" t="s">
        <v>331</v>
      </c>
      <c r="E397" s="83" t="s">
        <v>921</v>
      </c>
      <c r="F397" s="84">
        <v>8</v>
      </c>
      <c r="G397" s="84">
        <v>22</v>
      </c>
      <c r="H397" s="84">
        <v>176</v>
      </c>
      <c r="I397" s="85" t="s">
        <v>629</v>
      </c>
    </row>
    <row r="398" spans="1:9">
      <c r="A398" s="100"/>
      <c r="B398" s="86"/>
      <c r="C398" s="86"/>
      <c r="D398" s="82" t="s">
        <v>331</v>
      </c>
      <c r="E398" s="83" t="s">
        <v>922</v>
      </c>
      <c r="F398" s="84">
        <v>6</v>
      </c>
      <c r="G398" s="84">
        <v>22</v>
      </c>
      <c r="H398" s="84">
        <v>132</v>
      </c>
      <c r="I398" s="85" t="s">
        <v>629</v>
      </c>
    </row>
    <row r="399" spans="1:9">
      <c r="A399" s="100"/>
      <c r="B399" s="86"/>
      <c r="C399" s="86"/>
      <c r="D399" s="82" t="s">
        <v>333</v>
      </c>
      <c r="E399" s="83" t="s">
        <v>923</v>
      </c>
      <c r="F399" s="84">
        <v>3</v>
      </c>
      <c r="G399" s="84">
        <v>22</v>
      </c>
      <c r="H399" s="84">
        <v>66</v>
      </c>
      <c r="I399" s="85" t="s">
        <v>629</v>
      </c>
    </row>
    <row r="400" spans="1:9">
      <c r="A400" s="100"/>
      <c r="B400" s="86"/>
      <c r="C400" s="86"/>
      <c r="D400" s="82" t="s">
        <v>333</v>
      </c>
      <c r="E400" s="83" t="s">
        <v>924</v>
      </c>
      <c r="F400" s="84">
        <v>5</v>
      </c>
      <c r="G400" s="84">
        <v>22</v>
      </c>
      <c r="H400" s="84">
        <v>110</v>
      </c>
      <c r="I400" s="85" t="s">
        <v>629</v>
      </c>
    </row>
    <row r="401" spans="1:9">
      <c r="A401" s="100"/>
      <c r="B401" s="86"/>
      <c r="C401" s="86"/>
      <c r="D401" s="82" t="s">
        <v>335</v>
      </c>
      <c r="E401" s="83" t="s">
        <v>925</v>
      </c>
      <c r="F401" s="84">
        <v>15</v>
      </c>
      <c r="G401" s="84">
        <v>22</v>
      </c>
      <c r="H401" s="84">
        <v>330</v>
      </c>
      <c r="I401" s="85" t="s">
        <v>629</v>
      </c>
    </row>
    <row r="402" spans="1:9">
      <c r="A402" s="100"/>
      <c r="B402" s="86"/>
      <c r="C402" s="86"/>
      <c r="D402" s="82" t="s">
        <v>335</v>
      </c>
      <c r="E402" s="83" t="s">
        <v>926</v>
      </c>
      <c r="F402" s="84">
        <v>5</v>
      </c>
      <c r="G402" s="84">
        <v>22</v>
      </c>
      <c r="H402" s="84">
        <v>110</v>
      </c>
      <c r="I402" s="85" t="s">
        <v>629</v>
      </c>
    </row>
    <row r="403" spans="1:9">
      <c r="A403" s="100"/>
      <c r="B403" s="86"/>
      <c r="C403" s="86"/>
      <c r="D403" s="82" t="s">
        <v>337</v>
      </c>
      <c r="E403" s="83" t="s">
        <v>927</v>
      </c>
      <c r="F403" s="84">
        <v>10</v>
      </c>
      <c r="G403" s="84">
        <v>14</v>
      </c>
      <c r="H403" s="84">
        <v>140</v>
      </c>
      <c r="I403" s="85" t="s">
        <v>629</v>
      </c>
    </row>
    <row r="404" spans="1:9">
      <c r="A404" s="100"/>
      <c r="B404" s="86"/>
      <c r="C404" s="86"/>
      <c r="D404" s="82" t="s">
        <v>337</v>
      </c>
      <c r="E404" s="83" t="s">
        <v>928</v>
      </c>
      <c r="F404" s="84">
        <v>3</v>
      </c>
      <c r="G404" s="84">
        <v>14</v>
      </c>
      <c r="H404" s="84">
        <v>42</v>
      </c>
      <c r="I404" s="85" t="s">
        <v>629</v>
      </c>
    </row>
    <row r="405" spans="1:9">
      <c r="A405" s="100"/>
      <c r="B405" s="86"/>
      <c r="C405" s="86"/>
      <c r="D405" s="82" t="s">
        <v>340</v>
      </c>
      <c r="E405" s="83" t="s">
        <v>929</v>
      </c>
      <c r="F405" s="84">
        <v>12</v>
      </c>
      <c r="G405" s="84">
        <v>11</v>
      </c>
      <c r="H405" s="84">
        <v>132</v>
      </c>
      <c r="I405" s="85" t="s">
        <v>629</v>
      </c>
    </row>
    <row r="406" spans="1:9">
      <c r="A406" s="100"/>
      <c r="B406" s="86"/>
      <c r="C406" s="86"/>
      <c r="D406" s="82" t="s">
        <v>340</v>
      </c>
      <c r="E406" s="83" t="s">
        <v>930</v>
      </c>
      <c r="F406" s="84">
        <v>2</v>
      </c>
      <c r="G406" s="84">
        <v>11</v>
      </c>
      <c r="H406" s="84">
        <v>22</v>
      </c>
      <c r="I406" s="85" t="s">
        <v>629</v>
      </c>
    </row>
    <row r="407" spans="1:9">
      <c r="A407" s="100"/>
      <c r="B407" s="86"/>
      <c r="C407" s="86"/>
      <c r="D407" s="82" t="s">
        <v>342</v>
      </c>
      <c r="E407" s="83" t="s">
        <v>931</v>
      </c>
      <c r="F407" s="84">
        <v>15</v>
      </c>
      <c r="G407" s="84">
        <v>12</v>
      </c>
      <c r="H407" s="84">
        <v>180</v>
      </c>
      <c r="I407" s="85" t="s">
        <v>629</v>
      </c>
    </row>
    <row r="408" spans="1:9">
      <c r="A408" s="100"/>
      <c r="B408" s="86"/>
      <c r="C408" s="86"/>
      <c r="D408" s="82" t="s">
        <v>342</v>
      </c>
      <c r="E408" s="83" t="s">
        <v>932</v>
      </c>
      <c r="F408" s="84">
        <v>1</v>
      </c>
      <c r="G408" s="84">
        <v>12</v>
      </c>
      <c r="H408" s="84">
        <v>12</v>
      </c>
      <c r="I408" s="85" t="s">
        <v>629</v>
      </c>
    </row>
    <row r="409" spans="1:9">
      <c r="A409" s="100"/>
      <c r="B409" s="86"/>
      <c r="C409" s="86"/>
      <c r="D409" s="82" t="s">
        <v>345</v>
      </c>
      <c r="E409" s="83" t="s">
        <v>933</v>
      </c>
      <c r="F409" s="84">
        <v>24</v>
      </c>
      <c r="G409" s="84">
        <v>12</v>
      </c>
      <c r="H409" s="84">
        <v>288</v>
      </c>
      <c r="I409" s="85" t="s">
        <v>629</v>
      </c>
    </row>
    <row r="410" spans="1:9">
      <c r="A410" s="100"/>
      <c r="B410" s="86"/>
      <c r="C410" s="86"/>
      <c r="D410" s="82" t="s">
        <v>345</v>
      </c>
      <c r="E410" s="83" t="s">
        <v>934</v>
      </c>
      <c r="F410" s="84">
        <v>9</v>
      </c>
      <c r="G410" s="84">
        <v>12</v>
      </c>
      <c r="H410" s="84">
        <v>108</v>
      </c>
      <c r="I410" s="85" t="s">
        <v>629</v>
      </c>
    </row>
    <row r="411" spans="1:9">
      <c r="A411" s="100"/>
      <c r="B411" s="86"/>
      <c r="C411" s="86"/>
      <c r="D411" s="82" t="s">
        <v>348</v>
      </c>
      <c r="E411" s="83" t="s">
        <v>935</v>
      </c>
      <c r="F411" s="84">
        <v>25</v>
      </c>
      <c r="G411" s="84">
        <v>10</v>
      </c>
      <c r="H411" s="84">
        <v>250</v>
      </c>
      <c r="I411" s="85" t="s">
        <v>629</v>
      </c>
    </row>
    <row r="412" spans="1:9">
      <c r="A412" s="100"/>
      <c r="B412" s="86"/>
      <c r="C412" s="86"/>
      <c r="D412" s="82" t="s">
        <v>348</v>
      </c>
      <c r="E412" s="83" t="s">
        <v>936</v>
      </c>
      <c r="F412" s="84">
        <v>5</v>
      </c>
      <c r="G412" s="84">
        <v>10</v>
      </c>
      <c r="H412" s="84">
        <v>50</v>
      </c>
      <c r="I412" s="85" t="s">
        <v>629</v>
      </c>
    </row>
    <row r="413" spans="1:9">
      <c r="A413" s="100"/>
      <c r="B413" s="86"/>
      <c r="C413" s="86"/>
      <c r="D413" s="82" t="s">
        <v>351</v>
      </c>
      <c r="E413" s="83" t="s">
        <v>937</v>
      </c>
      <c r="F413" s="84">
        <v>4</v>
      </c>
      <c r="G413" s="84">
        <v>27</v>
      </c>
      <c r="H413" s="84">
        <v>108</v>
      </c>
      <c r="I413" s="85" t="s">
        <v>629</v>
      </c>
    </row>
    <row r="414" spans="1:9">
      <c r="A414" s="100"/>
      <c r="B414" s="86"/>
      <c r="C414" s="86"/>
      <c r="D414" s="82" t="s">
        <v>351</v>
      </c>
      <c r="E414" s="83" t="s">
        <v>938</v>
      </c>
      <c r="F414" s="84">
        <v>3</v>
      </c>
      <c r="G414" s="84">
        <v>27</v>
      </c>
      <c r="H414" s="84">
        <v>81</v>
      </c>
      <c r="I414" s="85" t="s">
        <v>629</v>
      </c>
    </row>
    <row r="415" spans="1:9">
      <c r="A415" s="100"/>
      <c r="B415" s="86"/>
      <c r="C415" s="86"/>
      <c r="D415" s="82" t="s">
        <v>354</v>
      </c>
      <c r="E415" s="83" t="s">
        <v>939</v>
      </c>
      <c r="F415" s="84">
        <v>11</v>
      </c>
      <c r="G415" s="84">
        <v>18</v>
      </c>
      <c r="H415" s="84">
        <v>198</v>
      </c>
      <c r="I415" s="85" t="s">
        <v>629</v>
      </c>
    </row>
    <row r="416" spans="1:9">
      <c r="A416" s="100"/>
      <c r="B416" s="86"/>
      <c r="C416" s="86"/>
      <c r="D416" s="82" t="s">
        <v>354</v>
      </c>
      <c r="E416" s="83" t="s">
        <v>940</v>
      </c>
      <c r="F416" s="84">
        <v>6</v>
      </c>
      <c r="G416" s="84">
        <v>18</v>
      </c>
      <c r="H416" s="84">
        <v>108</v>
      </c>
      <c r="I416" s="85" t="s">
        <v>629</v>
      </c>
    </row>
    <row r="417" spans="1:9">
      <c r="A417" s="100"/>
      <c r="B417" s="86"/>
      <c r="C417" s="86"/>
      <c r="D417" s="82" t="s">
        <v>356</v>
      </c>
      <c r="E417" s="83" t="s">
        <v>941</v>
      </c>
      <c r="F417" s="84">
        <v>9</v>
      </c>
      <c r="G417" s="84">
        <v>20</v>
      </c>
      <c r="H417" s="84">
        <v>180</v>
      </c>
      <c r="I417" s="85" t="s">
        <v>629</v>
      </c>
    </row>
    <row r="418" spans="1:9">
      <c r="A418" s="100"/>
      <c r="B418" s="86"/>
      <c r="C418" s="86"/>
      <c r="D418" s="82" t="s">
        <v>356</v>
      </c>
      <c r="E418" s="83" t="s">
        <v>942</v>
      </c>
      <c r="F418" s="84">
        <v>6</v>
      </c>
      <c r="G418" s="84">
        <v>20</v>
      </c>
      <c r="H418" s="84">
        <v>120</v>
      </c>
      <c r="I418" s="85" t="s">
        <v>629</v>
      </c>
    </row>
    <row r="419" spans="1:9">
      <c r="A419" s="100"/>
      <c r="B419" s="86"/>
      <c r="C419" s="86"/>
      <c r="D419" s="82" t="s">
        <v>359</v>
      </c>
      <c r="E419" s="83" t="s">
        <v>943</v>
      </c>
      <c r="F419" s="84">
        <v>16</v>
      </c>
      <c r="G419" s="84">
        <v>17</v>
      </c>
      <c r="H419" s="84">
        <v>272</v>
      </c>
      <c r="I419" s="85" t="s">
        <v>629</v>
      </c>
    </row>
    <row r="420" spans="1:9">
      <c r="A420" s="100"/>
      <c r="B420" s="86"/>
      <c r="C420" s="86"/>
      <c r="D420" s="82" t="s">
        <v>359</v>
      </c>
      <c r="E420" s="83" t="s">
        <v>944</v>
      </c>
      <c r="F420" s="84">
        <v>10</v>
      </c>
      <c r="G420" s="84">
        <v>17</v>
      </c>
      <c r="H420" s="84">
        <v>170</v>
      </c>
      <c r="I420" s="85" t="s">
        <v>629</v>
      </c>
    </row>
    <row r="421" spans="1:9">
      <c r="A421" s="100"/>
      <c r="B421" s="86"/>
      <c r="C421" s="86"/>
      <c r="D421" s="82" t="s">
        <v>362</v>
      </c>
      <c r="E421" s="83" t="s">
        <v>945</v>
      </c>
      <c r="F421" s="84">
        <v>29</v>
      </c>
      <c r="G421" s="84">
        <v>9.862068965517242</v>
      </c>
      <c r="H421" s="84">
        <v>286</v>
      </c>
      <c r="I421" s="85" t="s">
        <v>629</v>
      </c>
    </row>
    <row r="422" spans="1:9">
      <c r="A422" s="100"/>
      <c r="B422" s="86"/>
      <c r="C422" s="86"/>
      <c r="D422" s="82" t="s">
        <v>362</v>
      </c>
      <c r="E422" s="83" t="s">
        <v>946</v>
      </c>
      <c r="F422" s="84">
        <v>14</v>
      </c>
      <c r="G422" s="84">
        <v>11</v>
      </c>
      <c r="H422" s="84">
        <v>154</v>
      </c>
      <c r="I422" s="85" t="s">
        <v>629</v>
      </c>
    </row>
    <row r="423" spans="1:9">
      <c r="A423" s="100"/>
      <c r="B423" s="86"/>
      <c r="C423" s="86"/>
      <c r="D423" s="82" t="s">
        <v>365</v>
      </c>
      <c r="E423" s="83" t="s">
        <v>947</v>
      </c>
      <c r="F423" s="84">
        <v>20</v>
      </c>
      <c r="G423" s="84">
        <v>10</v>
      </c>
      <c r="H423" s="84">
        <v>200</v>
      </c>
      <c r="I423" s="85" t="s">
        <v>629</v>
      </c>
    </row>
    <row r="424" spans="1:9">
      <c r="A424" s="100"/>
      <c r="B424" s="86"/>
      <c r="C424" s="86"/>
      <c r="D424" s="82" t="s">
        <v>365</v>
      </c>
      <c r="E424" s="83" t="s">
        <v>948</v>
      </c>
      <c r="F424" s="84">
        <v>2</v>
      </c>
      <c r="G424" s="84">
        <v>10</v>
      </c>
      <c r="H424" s="84">
        <v>20</v>
      </c>
      <c r="I424" s="85" t="s">
        <v>629</v>
      </c>
    </row>
    <row r="425" spans="1:9">
      <c r="A425" s="100"/>
      <c r="B425" s="86"/>
      <c r="C425" s="86"/>
      <c r="D425" s="82" t="s">
        <v>367</v>
      </c>
      <c r="E425" s="83" t="s">
        <v>949</v>
      </c>
      <c r="F425" s="84">
        <v>6</v>
      </c>
      <c r="G425" s="84">
        <v>18</v>
      </c>
      <c r="H425" s="84">
        <v>108</v>
      </c>
      <c r="I425" s="85" t="s">
        <v>629</v>
      </c>
    </row>
    <row r="426" spans="1:9">
      <c r="A426" s="100"/>
      <c r="B426" s="86"/>
      <c r="C426" s="86"/>
      <c r="D426" s="82" t="s">
        <v>367</v>
      </c>
      <c r="E426" s="83" t="s">
        <v>950</v>
      </c>
      <c r="F426" s="84">
        <v>6</v>
      </c>
      <c r="G426" s="84">
        <v>18</v>
      </c>
      <c r="H426" s="84">
        <v>108</v>
      </c>
      <c r="I426" s="85" t="s">
        <v>629</v>
      </c>
    </row>
    <row r="427" spans="1:9">
      <c r="A427" s="100"/>
      <c r="B427" s="86"/>
      <c r="C427" s="86"/>
      <c r="D427" s="82" t="s">
        <v>369</v>
      </c>
      <c r="E427" s="83" t="s">
        <v>951</v>
      </c>
      <c r="F427" s="84">
        <v>6</v>
      </c>
      <c r="G427" s="84">
        <v>12</v>
      </c>
      <c r="H427" s="84">
        <v>72</v>
      </c>
      <c r="I427" s="85" t="s">
        <v>629</v>
      </c>
    </row>
    <row r="428" spans="1:9">
      <c r="A428" s="100"/>
      <c r="B428" s="86"/>
      <c r="C428" s="86"/>
      <c r="D428" s="82" t="s">
        <v>369</v>
      </c>
      <c r="E428" s="83" t="s">
        <v>952</v>
      </c>
      <c r="F428" s="84">
        <v>1</v>
      </c>
      <c r="G428" s="84">
        <v>12</v>
      </c>
      <c r="H428" s="84">
        <v>12</v>
      </c>
      <c r="I428" s="85" t="s">
        <v>629</v>
      </c>
    </row>
    <row r="429" spans="1:9">
      <c r="A429" s="100"/>
      <c r="B429" s="86"/>
      <c r="C429" s="86"/>
      <c r="D429" s="82" t="s">
        <v>371</v>
      </c>
      <c r="E429" s="83" t="s">
        <v>953</v>
      </c>
      <c r="F429" s="84">
        <v>15</v>
      </c>
      <c r="G429" s="84">
        <v>3</v>
      </c>
      <c r="H429" s="84">
        <v>45</v>
      </c>
      <c r="I429" s="85" t="s">
        <v>629</v>
      </c>
    </row>
    <row r="430" spans="1:9">
      <c r="A430" s="100"/>
      <c r="B430" s="86"/>
      <c r="C430" s="86"/>
      <c r="D430" s="82" t="s">
        <v>371</v>
      </c>
      <c r="E430" s="83" t="s">
        <v>954</v>
      </c>
      <c r="F430" s="84">
        <v>4</v>
      </c>
      <c r="G430" s="84">
        <v>3</v>
      </c>
      <c r="H430" s="84">
        <v>12</v>
      </c>
      <c r="I430" s="85" t="s">
        <v>629</v>
      </c>
    </row>
    <row r="431" spans="1:9">
      <c r="A431" s="100"/>
      <c r="B431" s="86"/>
      <c r="C431" s="86"/>
      <c r="D431" s="82" t="s">
        <v>374</v>
      </c>
      <c r="E431" s="83" t="s">
        <v>955</v>
      </c>
      <c r="F431" s="84">
        <v>12</v>
      </c>
      <c r="G431" s="84">
        <v>6</v>
      </c>
      <c r="H431" s="84">
        <v>72</v>
      </c>
      <c r="I431" s="85" t="s">
        <v>629</v>
      </c>
    </row>
    <row r="432" spans="1:9">
      <c r="A432" s="100"/>
      <c r="B432" s="86"/>
      <c r="C432" s="86"/>
      <c r="D432" s="82" t="s">
        <v>374</v>
      </c>
      <c r="E432" s="83" t="s">
        <v>956</v>
      </c>
      <c r="F432" s="84">
        <v>10</v>
      </c>
      <c r="G432" s="84">
        <v>6</v>
      </c>
      <c r="H432" s="84">
        <v>60</v>
      </c>
      <c r="I432" s="85" t="s">
        <v>629</v>
      </c>
    </row>
    <row r="433" spans="1:9">
      <c r="A433" s="100"/>
      <c r="B433" s="86"/>
      <c r="C433" s="86"/>
      <c r="D433" s="82" t="s">
        <v>377</v>
      </c>
      <c r="E433" s="83" t="s">
        <v>957</v>
      </c>
      <c r="F433" s="84">
        <v>26</v>
      </c>
      <c r="G433" s="84">
        <v>10</v>
      </c>
      <c r="H433" s="84">
        <v>260</v>
      </c>
      <c r="I433" s="85" t="s">
        <v>629</v>
      </c>
    </row>
    <row r="434" spans="1:9">
      <c r="A434" s="100"/>
      <c r="B434" s="86"/>
      <c r="C434" s="86"/>
      <c r="D434" s="82" t="s">
        <v>377</v>
      </c>
      <c r="E434" s="83" t="s">
        <v>958</v>
      </c>
      <c r="F434" s="84">
        <v>9</v>
      </c>
      <c r="G434" s="84">
        <v>10</v>
      </c>
      <c r="H434" s="84">
        <v>90</v>
      </c>
      <c r="I434" s="85" t="s">
        <v>629</v>
      </c>
    </row>
    <row r="435" spans="1:9">
      <c r="A435" s="100"/>
      <c r="B435" s="86"/>
      <c r="C435" s="86"/>
      <c r="D435" s="82" t="s">
        <v>959</v>
      </c>
      <c r="E435" s="83" t="s">
        <v>960</v>
      </c>
      <c r="F435" s="84">
        <v>20</v>
      </c>
      <c r="G435" s="84">
        <v>18</v>
      </c>
      <c r="H435" s="84">
        <v>360</v>
      </c>
      <c r="I435" s="85" t="s">
        <v>629</v>
      </c>
    </row>
    <row r="436" spans="1:9">
      <c r="A436" s="100"/>
      <c r="B436" s="86"/>
      <c r="C436" s="86"/>
      <c r="D436" s="82" t="s">
        <v>961</v>
      </c>
      <c r="E436" s="83" t="s">
        <v>962</v>
      </c>
      <c r="F436" s="84">
        <v>6</v>
      </c>
      <c r="G436" s="84">
        <v>16</v>
      </c>
      <c r="H436" s="84">
        <v>96</v>
      </c>
      <c r="I436" s="85" t="s">
        <v>629</v>
      </c>
    </row>
    <row r="437" spans="1:9">
      <c r="A437" s="100"/>
      <c r="B437" s="86"/>
      <c r="C437" s="86"/>
      <c r="D437" s="82" t="s">
        <v>961</v>
      </c>
      <c r="E437" s="83" t="s">
        <v>963</v>
      </c>
      <c r="F437" s="84">
        <v>2</v>
      </c>
      <c r="G437" s="84">
        <v>8</v>
      </c>
      <c r="H437" s="84">
        <v>16</v>
      </c>
      <c r="I437" s="85" t="s">
        <v>629</v>
      </c>
    </row>
    <row r="438" spans="1:9">
      <c r="A438" s="100"/>
      <c r="B438" s="86"/>
      <c r="C438" s="86"/>
      <c r="D438" s="82" t="s">
        <v>964</v>
      </c>
      <c r="E438" s="83" t="s">
        <v>965</v>
      </c>
      <c r="F438" s="84">
        <v>22</v>
      </c>
      <c r="G438" s="84">
        <v>22</v>
      </c>
      <c r="H438" s="84">
        <v>484</v>
      </c>
      <c r="I438" s="85" t="s">
        <v>629</v>
      </c>
    </row>
    <row r="439" spans="1:9">
      <c r="A439" s="100"/>
      <c r="B439" s="86"/>
      <c r="C439" s="86"/>
      <c r="D439" s="82" t="s">
        <v>964</v>
      </c>
      <c r="E439" s="83" t="s">
        <v>966</v>
      </c>
      <c r="F439" s="84">
        <v>5</v>
      </c>
      <c r="G439" s="84">
        <v>22</v>
      </c>
      <c r="H439" s="84">
        <v>110</v>
      </c>
      <c r="I439" s="85" t="s">
        <v>629</v>
      </c>
    </row>
    <row r="440" spans="1:9">
      <c r="A440" s="100"/>
      <c r="B440" s="86"/>
      <c r="C440" s="86"/>
      <c r="D440" s="82" t="s">
        <v>967</v>
      </c>
      <c r="E440" s="83" t="s">
        <v>968</v>
      </c>
      <c r="F440" s="84">
        <v>35</v>
      </c>
      <c r="G440" s="84">
        <v>22</v>
      </c>
      <c r="H440" s="84">
        <v>770</v>
      </c>
      <c r="I440" s="85" t="s">
        <v>629</v>
      </c>
    </row>
    <row r="441" spans="1:9">
      <c r="A441" s="100"/>
      <c r="B441" s="86"/>
      <c r="C441" s="86"/>
      <c r="D441" s="82" t="s">
        <v>967</v>
      </c>
      <c r="E441" s="83" t="s">
        <v>969</v>
      </c>
      <c r="F441" s="84">
        <v>18</v>
      </c>
      <c r="G441" s="84">
        <v>22</v>
      </c>
      <c r="H441" s="84">
        <v>396</v>
      </c>
      <c r="I441" s="85" t="s">
        <v>629</v>
      </c>
    </row>
    <row r="442" spans="1:9">
      <c r="A442" s="100"/>
      <c r="B442" s="86"/>
      <c r="C442" s="86"/>
      <c r="D442" s="82" t="s">
        <v>970</v>
      </c>
      <c r="E442" s="83" t="s">
        <v>843</v>
      </c>
      <c r="F442" s="84">
        <v>9</v>
      </c>
      <c r="G442" s="84">
        <v>28</v>
      </c>
      <c r="H442" s="84">
        <v>252</v>
      </c>
      <c r="I442" s="85" t="s">
        <v>629</v>
      </c>
    </row>
    <row r="443" spans="1:9">
      <c r="A443" s="100"/>
      <c r="B443" s="86"/>
      <c r="C443" s="86"/>
      <c r="D443" s="82" t="s">
        <v>970</v>
      </c>
      <c r="E443" s="83" t="s">
        <v>844</v>
      </c>
      <c r="F443" s="84">
        <v>5</v>
      </c>
      <c r="G443" s="84">
        <v>22.4</v>
      </c>
      <c r="H443" s="84">
        <v>112</v>
      </c>
      <c r="I443" s="85" t="s">
        <v>629</v>
      </c>
    </row>
    <row r="444" spans="1:9">
      <c r="A444" s="100"/>
      <c r="B444" s="86"/>
      <c r="C444" s="86"/>
      <c r="D444" s="82" t="s">
        <v>971</v>
      </c>
      <c r="E444" s="83" t="s">
        <v>972</v>
      </c>
      <c r="F444" s="84">
        <v>13</v>
      </c>
      <c r="G444" s="84">
        <v>19</v>
      </c>
      <c r="H444" s="84">
        <v>247</v>
      </c>
      <c r="I444" s="85" t="s">
        <v>629</v>
      </c>
    </row>
    <row r="445" spans="1:9">
      <c r="A445" s="100"/>
      <c r="B445" s="86"/>
      <c r="C445" s="86"/>
      <c r="D445" s="82" t="s">
        <v>971</v>
      </c>
      <c r="E445" s="83" t="s">
        <v>973</v>
      </c>
      <c r="F445" s="84">
        <v>5</v>
      </c>
      <c r="G445" s="84">
        <v>15.2</v>
      </c>
      <c r="H445" s="84">
        <v>76</v>
      </c>
      <c r="I445" s="85" t="s">
        <v>629</v>
      </c>
    </row>
    <row r="446" spans="1:9">
      <c r="A446" s="100"/>
      <c r="B446" s="86"/>
      <c r="C446" s="86"/>
      <c r="D446" s="82" t="s">
        <v>974</v>
      </c>
      <c r="E446" s="83" t="s">
        <v>836</v>
      </c>
      <c r="F446" s="84">
        <v>11</v>
      </c>
      <c r="G446" s="84">
        <v>19</v>
      </c>
      <c r="H446" s="84">
        <v>209</v>
      </c>
      <c r="I446" s="85" t="s">
        <v>629</v>
      </c>
    </row>
    <row r="447" spans="1:9">
      <c r="A447" s="100"/>
      <c r="B447" s="86"/>
      <c r="C447" s="86"/>
      <c r="D447" s="82" t="s">
        <v>974</v>
      </c>
      <c r="E447" s="83" t="s">
        <v>837</v>
      </c>
      <c r="F447" s="84">
        <v>3</v>
      </c>
      <c r="G447" s="84">
        <v>19</v>
      </c>
      <c r="H447" s="84">
        <v>57</v>
      </c>
      <c r="I447" s="85" t="s">
        <v>629</v>
      </c>
    </row>
    <row r="448" spans="1:9">
      <c r="A448" s="100"/>
      <c r="B448" s="86"/>
      <c r="C448" s="86"/>
      <c r="D448" s="82" t="s">
        <v>975</v>
      </c>
      <c r="E448" s="83" t="s">
        <v>976</v>
      </c>
      <c r="F448" s="84">
        <v>27</v>
      </c>
      <c r="G448" s="84">
        <v>21</v>
      </c>
      <c r="H448" s="84">
        <v>567</v>
      </c>
      <c r="I448" s="85" t="s">
        <v>629</v>
      </c>
    </row>
    <row r="449" spans="1:9">
      <c r="A449" s="100"/>
      <c r="B449" s="86"/>
      <c r="C449" s="86"/>
      <c r="D449" s="82" t="s">
        <v>975</v>
      </c>
      <c r="E449" s="83" t="s">
        <v>977</v>
      </c>
      <c r="F449" s="84">
        <v>1</v>
      </c>
      <c r="G449" s="84">
        <v>21</v>
      </c>
      <c r="H449" s="84">
        <v>21</v>
      </c>
      <c r="I449" s="85" t="s">
        <v>629</v>
      </c>
    </row>
    <row r="450" spans="1:9">
      <c r="A450" s="100"/>
      <c r="B450" s="86"/>
      <c r="C450" s="86"/>
      <c r="D450" s="82" t="s">
        <v>978</v>
      </c>
      <c r="E450" s="83" t="s">
        <v>979</v>
      </c>
      <c r="F450" s="84">
        <v>7</v>
      </c>
      <c r="G450" s="84">
        <v>28</v>
      </c>
      <c r="H450" s="84">
        <v>196</v>
      </c>
      <c r="I450" s="85" t="s">
        <v>629</v>
      </c>
    </row>
    <row r="451" spans="1:9">
      <c r="A451" s="100"/>
      <c r="B451" s="86"/>
      <c r="C451" s="86"/>
      <c r="D451" s="82" t="s">
        <v>978</v>
      </c>
      <c r="E451" s="83" t="s">
        <v>980</v>
      </c>
      <c r="F451" s="84">
        <v>1</v>
      </c>
      <c r="G451" s="84">
        <v>28</v>
      </c>
      <c r="H451" s="84">
        <v>28</v>
      </c>
      <c r="I451" s="85" t="s">
        <v>629</v>
      </c>
    </row>
    <row r="452" spans="1:9">
      <c r="A452" s="100"/>
      <c r="B452" s="86"/>
      <c r="C452" s="86"/>
      <c r="D452" s="82" t="s">
        <v>981</v>
      </c>
      <c r="E452" s="83" t="s">
        <v>982</v>
      </c>
      <c r="F452" s="84">
        <v>5</v>
      </c>
      <c r="G452" s="84">
        <v>16</v>
      </c>
      <c r="H452" s="84">
        <v>80</v>
      </c>
      <c r="I452" s="85" t="s">
        <v>629</v>
      </c>
    </row>
    <row r="453" spans="1:9">
      <c r="A453" s="100"/>
      <c r="B453" s="86"/>
      <c r="C453" s="86"/>
      <c r="D453" s="82" t="s">
        <v>981</v>
      </c>
      <c r="E453" s="83" t="s">
        <v>983</v>
      </c>
      <c r="F453" s="84">
        <v>2</v>
      </c>
      <c r="G453" s="84">
        <v>0</v>
      </c>
      <c r="H453" s="84">
        <v>0</v>
      </c>
      <c r="I453" s="85" t="s">
        <v>629</v>
      </c>
    </row>
    <row r="454" spans="1:9">
      <c r="A454" s="100"/>
      <c r="B454" s="86"/>
      <c r="C454" s="86"/>
      <c r="D454" s="82" t="s">
        <v>984</v>
      </c>
      <c r="E454" s="83" t="s">
        <v>757</v>
      </c>
      <c r="F454" s="84">
        <v>30</v>
      </c>
      <c r="G454" s="84">
        <v>10</v>
      </c>
      <c r="H454" s="84">
        <v>300</v>
      </c>
      <c r="I454" s="85" t="s">
        <v>629</v>
      </c>
    </row>
    <row r="455" spans="1:9">
      <c r="A455" s="100"/>
      <c r="B455" s="86"/>
      <c r="C455" s="86"/>
      <c r="D455" s="82" t="s">
        <v>984</v>
      </c>
      <c r="E455" s="83" t="s">
        <v>758</v>
      </c>
      <c r="F455" s="84">
        <v>18</v>
      </c>
      <c r="G455" s="84">
        <v>10</v>
      </c>
      <c r="H455" s="84">
        <v>180</v>
      </c>
      <c r="I455" s="85" t="s">
        <v>629</v>
      </c>
    </row>
    <row r="456" spans="1:9">
      <c r="A456" s="100"/>
      <c r="B456" s="86"/>
      <c r="C456" s="86"/>
      <c r="D456" s="82" t="s">
        <v>985</v>
      </c>
      <c r="E456" s="83" t="s">
        <v>986</v>
      </c>
      <c r="F456" s="84">
        <v>11</v>
      </c>
      <c r="G456" s="84">
        <v>13.636363636363637</v>
      </c>
      <c r="H456" s="84">
        <v>150</v>
      </c>
      <c r="I456" s="85" t="s">
        <v>629</v>
      </c>
    </row>
    <row r="457" spans="1:9">
      <c r="A457" s="100"/>
      <c r="B457" s="86"/>
      <c r="C457" s="86"/>
      <c r="D457" s="82" t="s">
        <v>985</v>
      </c>
      <c r="E457" s="83" t="s">
        <v>987</v>
      </c>
      <c r="F457" s="84">
        <v>6</v>
      </c>
      <c r="G457" s="84">
        <v>8.3333333333333339</v>
      </c>
      <c r="H457" s="84">
        <v>50</v>
      </c>
      <c r="I457" s="85" t="s">
        <v>629</v>
      </c>
    </row>
    <row r="458" spans="1:9">
      <c r="A458" s="100"/>
      <c r="B458" s="86"/>
      <c r="C458" s="86"/>
      <c r="D458" s="82" t="s">
        <v>988</v>
      </c>
      <c r="E458" s="83" t="s">
        <v>989</v>
      </c>
      <c r="F458" s="84">
        <v>16</v>
      </c>
      <c r="G458" s="84">
        <v>10</v>
      </c>
      <c r="H458" s="84">
        <v>160</v>
      </c>
      <c r="I458" s="85" t="s">
        <v>629</v>
      </c>
    </row>
    <row r="459" spans="1:9">
      <c r="A459" s="100"/>
      <c r="B459" s="86"/>
      <c r="C459" s="86"/>
      <c r="D459" s="82" t="s">
        <v>988</v>
      </c>
      <c r="E459" s="83" t="s">
        <v>990</v>
      </c>
      <c r="F459" s="84">
        <v>3</v>
      </c>
      <c r="G459" s="84">
        <v>10</v>
      </c>
      <c r="H459" s="84">
        <v>30</v>
      </c>
      <c r="I459" s="85" t="s">
        <v>629</v>
      </c>
    </row>
    <row r="460" spans="1:9">
      <c r="A460" s="100"/>
      <c r="B460" s="86"/>
      <c r="C460" s="86"/>
      <c r="D460" s="82" t="s">
        <v>991</v>
      </c>
      <c r="E460" s="83" t="s">
        <v>992</v>
      </c>
      <c r="F460" s="84">
        <v>30</v>
      </c>
      <c r="G460" s="84">
        <v>10</v>
      </c>
      <c r="H460" s="84">
        <v>300</v>
      </c>
      <c r="I460" s="85" t="s">
        <v>629</v>
      </c>
    </row>
    <row r="461" spans="1:9">
      <c r="A461" s="100"/>
      <c r="B461" s="86"/>
      <c r="C461" s="86"/>
      <c r="D461" s="82" t="s">
        <v>991</v>
      </c>
      <c r="E461" s="83" t="s">
        <v>993</v>
      </c>
      <c r="F461" s="84">
        <v>3</v>
      </c>
      <c r="G461" s="84">
        <v>10</v>
      </c>
      <c r="H461" s="84">
        <v>30</v>
      </c>
      <c r="I461" s="85" t="s">
        <v>629</v>
      </c>
    </row>
    <row r="462" spans="1:9">
      <c r="A462" s="100"/>
      <c r="B462" s="86"/>
      <c r="C462" s="86"/>
      <c r="D462" s="82" t="s">
        <v>994</v>
      </c>
      <c r="E462" s="83" t="s">
        <v>995</v>
      </c>
      <c r="F462" s="84">
        <v>21</v>
      </c>
      <c r="G462" s="84">
        <v>10</v>
      </c>
      <c r="H462" s="84">
        <v>210</v>
      </c>
      <c r="I462" s="85" t="s">
        <v>629</v>
      </c>
    </row>
    <row r="463" spans="1:9">
      <c r="A463" s="100"/>
      <c r="B463" s="86"/>
      <c r="C463" s="86"/>
      <c r="D463" s="82" t="s">
        <v>994</v>
      </c>
      <c r="E463" s="83" t="s">
        <v>996</v>
      </c>
      <c r="F463" s="84">
        <v>10</v>
      </c>
      <c r="G463" s="84">
        <v>10</v>
      </c>
      <c r="H463" s="84">
        <v>100</v>
      </c>
      <c r="I463" s="85" t="s">
        <v>629</v>
      </c>
    </row>
    <row r="464" spans="1:9">
      <c r="A464" s="100"/>
      <c r="B464" s="86"/>
      <c r="C464" s="86"/>
      <c r="D464" s="82" t="s">
        <v>997</v>
      </c>
      <c r="E464" s="83" t="s">
        <v>998</v>
      </c>
      <c r="F464" s="84">
        <v>33</v>
      </c>
      <c r="G464" s="84">
        <v>12</v>
      </c>
      <c r="H464" s="84">
        <v>396</v>
      </c>
      <c r="I464" s="85" t="s">
        <v>629</v>
      </c>
    </row>
    <row r="465" spans="1:9">
      <c r="A465" s="100"/>
      <c r="B465" s="86"/>
      <c r="C465" s="86"/>
      <c r="D465" s="82" t="s">
        <v>997</v>
      </c>
      <c r="E465" s="83" t="s">
        <v>999</v>
      </c>
      <c r="F465" s="84">
        <v>14</v>
      </c>
      <c r="G465" s="84">
        <v>12</v>
      </c>
      <c r="H465" s="84">
        <v>168</v>
      </c>
      <c r="I465" s="85" t="s">
        <v>629</v>
      </c>
    </row>
    <row r="466" spans="1:9">
      <c r="A466" s="100"/>
      <c r="B466" s="86"/>
      <c r="C466" s="86"/>
      <c r="D466" s="82" t="s">
        <v>1000</v>
      </c>
      <c r="E466" s="83" t="s">
        <v>1001</v>
      </c>
      <c r="F466" s="84">
        <v>11</v>
      </c>
      <c r="G466" s="84">
        <v>10</v>
      </c>
      <c r="H466" s="84">
        <v>110</v>
      </c>
      <c r="I466" s="85" t="s">
        <v>629</v>
      </c>
    </row>
    <row r="467" spans="1:9">
      <c r="A467" s="100"/>
      <c r="B467" s="86"/>
      <c r="C467" s="86"/>
      <c r="D467" s="82" t="s">
        <v>1000</v>
      </c>
      <c r="E467" s="83" t="s">
        <v>1002</v>
      </c>
      <c r="F467" s="84">
        <v>5</v>
      </c>
      <c r="G467" s="84">
        <v>8</v>
      </c>
      <c r="H467" s="84">
        <v>40</v>
      </c>
      <c r="I467" s="85" t="s">
        <v>629</v>
      </c>
    </row>
    <row r="468" spans="1:9">
      <c r="A468" s="100"/>
      <c r="B468" s="86"/>
      <c r="C468" s="86"/>
      <c r="D468" s="82" t="s">
        <v>1003</v>
      </c>
      <c r="E468" s="83" t="s">
        <v>1004</v>
      </c>
      <c r="F468" s="84">
        <v>19</v>
      </c>
      <c r="G468" s="84">
        <v>33</v>
      </c>
      <c r="H468" s="84">
        <v>627</v>
      </c>
      <c r="I468" s="85" t="s">
        <v>629</v>
      </c>
    </row>
    <row r="469" spans="1:9">
      <c r="A469" s="100"/>
      <c r="B469" s="86"/>
      <c r="C469" s="86"/>
      <c r="D469" s="82" t="s">
        <v>1003</v>
      </c>
      <c r="E469" s="83" t="s">
        <v>1005</v>
      </c>
      <c r="F469" s="84">
        <v>4</v>
      </c>
      <c r="G469" s="84">
        <v>33</v>
      </c>
      <c r="H469" s="84">
        <v>132</v>
      </c>
      <c r="I469" s="85" t="s">
        <v>629</v>
      </c>
    </row>
    <row r="470" spans="1:9">
      <c r="A470" s="100"/>
      <c r="B470" s="86"/>
      <c r="C470" s="86"/>
      <c r="D470" s="82" t="s">
        <v>1006</v>
      </c>
      <c r="E470" s="83" t="s">
        <v>1007</v>
      </c>
      <c r="F470" s="84">
        <v>1</v>
      </c>
      <c r="G470" s="84">
        <v>66</v>
      </c>
      <c r="H470" s="84">
        <v>66</v>
      </c>
      <c r="I470" s="85" t="s">
        <v>629</v>
      </c>
    </row>
    <row r="471" spans="1:9">
      <c r="A471" s="100"/>
      <c r="B471" s="86"/>
      <c r="C471" s="86"/>
      <c r="D471" s="82" t="s">
        <v>1008</v>
      </c>
      <c r="E471" s="83" t="s">
        <v>1009</v>
      </c>
      <c r="F471" s="84">
        <v>9</v>
      </c>
      <c r="G471" s="84">
        <v>34.555555555555557</v>
      </c>
      <c r="H471" s="84">
        <v>311</v>
      </c>
      <c r="I471" s="85" t="s">
        <v>629</v>
      </c>
    </row>
    <row r="472" spans="1:9">
      <c r="A472" s="100"/>
      <c r="B472" s="86"/>
      <c r="C472" s="86"/>
      <c r="D472" s="82" t="s">
        <v>1008</v>
      </c>
      <c r="E472" s="83" t="s">
        <v>1010</v>
      </c>
      <c r="F472" s="84">
        <v>2</v>
      </c>
      <c r="G472" s="84">
        <v>35</v>
      </c>
      <c r="H472" s="84">
        <v>70</v>
      </c>
      <c r="I472" s="85" t="s">
        <v>629</v>
      </c>
    </row>
    <row r="473" spans="1:9">
      <c r="A473" s="100"/>
      <c r="B473" s="86"/>
      <c r="C473" s="86"/>
      <c r="D473" s="82" t="s">
        <v>1011</v>
      </c>
      <c r="E473" s="83" t="s">
        <v>1012</v>
      </c>
      <c r="F473" s="84">
        <v>14</v>
      </c>
      <c r="G473" s="84">
        <v>58</v>
      </c>
      <c r="H473" s="84">
        <v>812</v>
      </c>
      <c r="I473" s="85" t="s">
        <v>629</v>
      </c>
    </row>
    <row r="474" spans="1:9">
      <c r="A474" s="100"/>
      <c r="B474" s="86"/>
      <c r="C474" s="86"/>
      <c r="D474" s="82" t="s">
        <v>1013</v>
      </c>
      <c r="E474" s="83" t="s">
        <v>1014</v>
      </c>
      <c r="F474" s="84">
        <v>6</v>
      </c>
      <c r="G474" s="84">
        <v>62</v>
      </c>
      <c r="H474" s="84">
        <v>372</v>
      </c>
      <c r="I474" s="85" t="s">
        <v>629</v>
      </c>
    </row>
    <row r="475" spans="1:9">
      <c r="A475" s="100"/>
      <c r="B475" s="86"/>
      <c r="C475" s="86"/>
      <c r="D475" s="82" t="s">
        <v>1015</v>
      </c>
      <c r="E475" s="83" t="s">
        <v>1016</v>
      </c>
      <c r="F475" s="84">
        <v>4</v>
      </c>
      <c r="G475" s="84">
        <v>10</v>
      </c>
      <c r="H475" s="84">
        <v>40</v>
      </c>
      <c r="I475" s="85" t="s">
        <v>629</v>
      </c>
    </row>
    <row r="476" spans="1:9">
      <c r="A476" s="100"/>
      <c r="B476" s="86"/>
      <c r="C476" s="86"/>
      <c r="D476" s="82" t="s">
        <v>1015</v>
      </c>
      <c r="E476" s="83" t="s">
        <v>1017</v>
      </c>
      <c r="F476" s="84">
        <v>2</v>
      </c>
      <c r="G476" s="84">
        <v>10</v>
      </c>
      <c r="H476" s="84">
        <v>20</v>
      </c>
      <c r="I476" s="85" t="s">
        <v>629</v>
      </c>
    </row>
    <row r="477" spans="1:9">
      <c r="A477" s="100"/>
      <c r="B477" s="86"/>
      <c r="C477" s="86"/>
      <c r="D477" s="82" t="s">
        <v>1018</v>
      </c>
      <c r="E477" s="83" t="s">
        <v>1019</v>
      </c>
      <c r="F477" s="84">
        <v>13</v>
      </c>
      <c r="G477" s="84">
        <v>10</v>
      </c>
      <c r="H477" s="84">
        <v>130</v>
      </c>
      <c r="I477" s="85" t="s">
        <v>629</v>
      </c>
    </row>
    <row r="478" spans="1:9">
      <c r="A478" s="100"/>
      <c r="B478" s="86"/>
      <c r="C478" s="86"/>
      <c r="D478" s="82" t="s">
        <v>1018</v>
      </c>
      <c r="E478" s="83" t="s">
        <v>1020</v>
      </c>
      <c r="F478" s="84">
        <v>16</v>
      </c>
      <c r="G478" s="84">
        <v>10</v>
      </c>
      <c r="H478" s="84">
        <v>160</v>
      </c>
      <c r="I478" s="85" t="s">
        <v>629</v>
      </c>
    </row>
    <row r="479" spans="1:9">
      <c r="A479" s="100"/>
      <c r="B479" s="86"/>
      <c r="C479" s="86"/>
      <c r="D479" s="82" t="s">
        <v>1021</v>
      </c>
      <c r="E479" s="83" t="s">
        <v>1022</v>
      </c>
      <c r="F479" s="84">
        <v>1</v>
      </c>
      <c r="G479" s="84">
        <v>12</v>
      </c>
      <c r="H479" s="84">
        <v>12</v>
      </c>
      <c r="I479" s="85" t="s">
        <v>629</v>
      </c>
    </row>
    <row r="480" spans="1:9">
      <c r="A480" s="100"/>
      <c r="B480" s="86"/>
      <c r="C480" s="86"/>
      <c r="D480" s="82" t="s">
        <v>1021</v>
      </c>
      <c r="E480" s="83" t="s">
        <v>1023</v>
      </c>
      <c r="F480" s="84">
        <v>1</v>
      </c>
      <c r="G480" s="84">
        <v>12</v>
      </c>
      <c r="H480" s="84">
        <v>12</v>
      </c>
      <c r="I480" s="85" t="s">
        <v>629</v>
      </c>
    </row>
    <row r="481" spans="1:9">
      <c r="A481" s="100"/>
      <c r="B481" s="86"/>
      <c r="C481" s="86"/>
      <c r="D481" s="82" t="s">
        <v>1024</v>
      </c>
      <c r="E481" s="83" t="s">
        <v>1025</v>
      </c>
      <c r="F481" s="84">
        <v>4</v>
      </c>
      <c r="G481" s="84">
        <v>12</v>
      </c>
      <c r="H481" s="84">
        <v>48</v>
      </c>
      <c r="I481" s="85" t="s">
        <v>629</v>
      </c>
    </row>
    <row r="482" spans="1:9">
      <c r="A482" s="100"/>
      <c r="B482" s="86"/>
      <c r="C482" s="86"/>
      <c r="D482" s="82" t="s">
        <v>1026</v>
      </c>
      <c r="E482" s="83" t="s">
        <v>1027</v>
      </c>
      <c r="F482" s="84">
        <v>2</v>
      </c>
      <c r="G482" s="84">
        <v>12</v>
      </c>
      <c r="H482" s="84">
        <v>24</v>
      </c>
      <c r="I482" s="85" t="s">
        <v>629</v>
      </c>
    </row>
    <row r="483" spans="1:9">
      <c r="A483" s="100"/>
      <c r="B483" s="86"/>
      <c r="C483" s="86"/>
      <c r="D483" s="82" t="s">
        <v>1026</v>
      </c>
      <c r="E483" s="83" t="s">
        <v>1028</v>
      </c>
      <c r="F483" s="84">
        <v>2</v>
      </c>
      <c r="G483" s="84">
        <v>0</v>
      </c>
      <c r="H483" s="84">
        <v>0</v>
      </c>
      <c r="I483" s="85" t="s">
        <v>629</v>
      </c>
    </row>
    <row r="484" spans="1:9">
      <c r="A484" s="100"/>
      <c r="B484" s="86"/>
      <c r="C484" s="86"/>
      <c r="D484" s="82" t="s">
        <v>1029</v>
      </c>
      <c r="E484" s="83" t="s">
        <v>1030</v>
      </c>
      <c r="F484" s="84">
        <v>15</v>
      </c>
      <c r="G484" s="84">
        <v>9</v>
      </c>
      <c r="H484" s="84">
        <v>135</v>
      </c>
      <c r="I484" s="85" t="s">
        <v>629</v>
      </c>
    </row>
    <row r="485" spans="1:9">
      <c r="A485" s="100"/>
      <c r="B485" s="86"/>
      <c r="C485" s="86"/>
      <c r="D485" s="82" t="s">
        <v>1029</v>
      </c>
      <c r="E485" s="83" t="s">
        <v>1031</v>
      </c>
      <c r="F485" s="84">
        <v>6</v>
      </c>
      <c r="G485" s="84">
        <v>9</v>
      </c>
      <c r="H485" s="84">
        <v>54</v>
      </c>
      <c r="I485" s="85" t="s">
        <v>629</v>
      </c>
    </row>
    <row r="486" spans="1:9">
      <c r="A486" s="100"/>
      <c r="B486" s="86"/>
      <c r="C486" s="86"/>
      <c r="D486" s="82" t="s">
        <v>1032</v>
      </c>
      <c r="E486" s="83" t="s">
        <v>877</v>
      </c>
      <c r="F486" s="84">
        <v>2</v>
      </c>
      <c r="G486" s="84">
        <v>10</v>
      </c>
      <c r="H486" s="84">
        <v>20</v>
      </c>
      <c r="I486" s="85" t="s">
        <v>629</v>
      </c>
    </row>
    <row r="487" spans="1:9">
      <c r="A487" s="100"/>
      <c r="B487" s="86"/>
      <c r="C487" s="86"/>
      <c r="D487" s="82" t="s">
        <v>1032</v>
      </c>
      <c r="E487" s="83" t="s">
        <v>878</v>
      </c>
      <c r="F487" s="84">
        <v>2</v>
      </c>
      <c r="G487" s="84">
        <v>10</v>
      </c>
      <c r="H487" s="84">
        <v>20</v>
      </c>
      <c r="I487" s="85" t="s">
        <v>629</v>
      </c>
    </row>
    <row r="488" spans="1:9">
      <c r="A488" s="100"/>
      <c r="B488" s="86"/>
      <c r="C488" s="86"/>
      <c r="D488" s="82" t="s">
        <v>1033</v>
      </c>
      <c r="E488" s="83" t="s">
        <v>879</v>
      </c>
      <c r="F488" s="84">
        <v>3</v>
      </c>
      <c r="G488" s="84">
        <v>10</v>
      </c>
      <c r="H488" s="84">
        <v>30</v>
      </c>
      <c r="I488" s="85" t="s">
        <v>629</v>
      </c>
    </row>
    <row r="489" spans="1:9">
      <c r="A489" s="100"/>
      <c r="B489" s="86"/>
      <c r="C489" s="86"/>
      <c r="D489" s="82" t="s">
        <v>1033</v>
      </c>
      <c r="E489" s="83" t="s">
        <v>1034</v>
      </c>
      <c r="F489" s="84">
        <v>1</v>
      </c>
      <c r="G489" s="84">
        <v>10</v>
      </c>
      <c r="H489" s="84">
        <v>10</v>
      </c>
      <c r="I489" s="85" t="s">
        <v>629</v>
      </c>
    </row>
    <row r="490" spans="1:9">
      <c r="A490" s="100"/>
      <c r="B490" s="86"/>
      <c r="C490" s="86"/>
      <c r="D490" s="82" t="s">
        <v>1035</v>
      </c>
      <c r="E490" s="83" t="s">
        <v>880</v>
      </c>
      <c r="F490" s="84">
        <v>3</v>
      </c>
      <c r="G490" s="84">
        <v>10</v>
      </c>
      <c r="H490" s="84">
        <v>30</v>
      </c>
      <c r="I490" s="85" t="s">
        <v>629</v>
      </c>
    </row>
    <row r="491" spans="1:9">
      <c r="A491" s="100"/>
      <c r="B491" s="86"/>
      <c r="C491" s="86"/>
      <c r="D491" s="82" t="s">
        <v>1035</v>
      </c>
      <c r="E491" s="83" t="s">
        <v>1036</v>
      </c>
      <c r="F491" s="84">
        <v>1</v>
      </c>
      <c r="G491" s="84">
        <v>0</v>
      </c>
      <c r="H491" s="84">
        <v>0</v>
      </c>
      <c r="I491" s="85" t="s">
        <v>629</v>
      </c>
    </row>
    <row r="492" spans="1:9">
      <c r="A492" s="100"/>
      <c r="B492" s="86"/>
      <c r="C492" s="86"/>
      <c r="D492" s="82" t="s">
        <v>1037</v>
      </c>
      <c r="E492" s="83" t="s">
        <v>881</v>
      </c>
      <c r="F492" s="84">
        <v>5</v>
      </c>
      <c r="G492" s="84">
        <v>11</v>
      </c>
      <c r="H492" s="84">
        <v>55</v>
      </c>
      <c r="I492" s="85" t="s">
        <v>629</v>
      </c>
    </row>
    <row r="493" spans="1:9">
      <c r="A493" s="100"/>
      <c r="B493" s="86"/>
      <c r="C493" s="86"/>
      <c r="D493" s="82" t="s">
        <v>1037</v>
      </c>
      <c r="E493" s="83" t="s">
        <v>882</v>
      </c>
      <c r="F493" s="84">
        <v>3</v>
      </c>
      <c r="G493" s="84">
        <v>7.333333333333333</v>
      </c>
      <c r="H493" s="84">
        <v>22</v>
      </c>
      <c r="I493" s="85" t="s">
        <v>629</v>
      </c>
    </row>
    <row r="494" spans="1:9">
      <c r="A494" s="100"/>
      <c r="B494" s="86"/>
      <c r="C494" s="86"/>
      <c r="D494" s="82" t="s">
        <v>1038</v>
      </c>
      <c r="E494" s="83" t="s">
        <v>1039</v>
      </c>
      <c r="F494" s="84">
        <v>6</v>
      </c>
      <c r="G494" s="84">
        <v>9</v>
      </c>
      <c r="H494" s="84">
        <v>54</v>
      </c>
      <c r="I494" s="85" t="s">
        <v>629</v>
      </c>
    </row>
    <row r="495" spans="1:9">
      <c r="A495" s="100"/>
      <c r="B495" s="86"/>
      <c r="C495" s="86"/>
      <c r="D495" s="82" t="s">
        <v>1038</v>
      </c>
      <c r="E495" s="83" t="s">
        <v>1040</v>
      </c>
      <c r="F495" s="84">
        <v>1</v>
      </c>
      <c r="G495" s="84">
        <v>9</v>
      </c>
      <c r="H495" s="84">
        <v>9</v>
      </c>
      <c r="I495" s="85" t="s">
        <v>629</v>
      </c>
    </row>
    <row r="496" spans="1:9">
      <c r="A496" s="100"/>
      <c r="B496" s="86"/>
      <c r="C496" s="86"/>
      <c r="D496" s="82" t="s">
        <v>1041</v>
      </c>
      <c r="E496" s="83" t="s">
        <v>753</v>
      </c>
      <c r="F496" s="84">
        <v>24</v>
      </c>
      <c r="G496" s="84">
        <v>5</v>
      </c>
      <c r="H496" s="84">
        <v>120</v>
      </c>
      <c r="I496" s="85" t="s">
        <v>629</v>
      </c>
    </row>
    <row r="497" spans="1:9">
      <c r="A497" s="100"/>
      <c r="B497" s="86"/>
      <c r="C497" s="86"/>
      <c r="D497" s="82" t="s">
        <v>1041</v>
      </c>
      <c r="E497" s="83" t="s">
        <v>754</v>
      </c>
      <c r="F497" s="84">
        <v>3</v>
      </c>
      <c r="G497" s="84">
        <v>5</v>
      </c>
      <c r="H497" s="84">
        <v>15</v>
      </c>
      <c r="I497" s="85" t="s">
        <v>629</v>
      </c>
    </row>
    <row r="498" spans="1:9">
      <c r="A498" s="100"/>
      <c r="B498" s="86"/>
      <c r="C498" s="86"/>
      <c r="D498" s="82" t="s">
        <v>1042</v>
      </c>
      <c r="E498" s="83" t="s">
        <v>1043</v>
      </c>
      <c r="F498" s="84">
        <v>10</v>
      </c>
      <c r="G498" s="84">
        <v>7</v>
      </c>
      <c r="H498" s="84">
        <v>70</v>
      </c>
      <c r="I498" s="85" t="s">
        <v>629</v>
      </c>
    </row>
    <row r="499" spans="1:9">
      <c r="A499" s="100"/>
      <c r="B499" s="86"/>
      <c r="C499" s="86"/>
      <c r="D499" s="82" t="s">
        <v>1042</v>
      </c>
      <c r="E499" s="83" t="s">
        <v>1044</v>
      </c>
      <c r="F499" s="84">
        <v>3</v>
      </c>
      <c r="G499" s="84">
        <v>7</v>
      </c>
      <c r="H499" s="84">
        <v>21</v>
      </c>
      <c r="I499" s="85" t="s">
        <v>629</v>
      </c>
    </row>
    <row r="500" spans="1:9">
      <c r="A500" s="100"/>
      <c r="B500" s="86"/>
      <c r="C500" s="86"/>
      <c r="D500" s="82" t="s">
        <v>1045</v>
      </c>
      <c r="E500" s="83" t="s">
        <v>897</v>
      </c>
      <c r="F500" s="84">
        <v>4</v>
      </c>
      <c r="G500" s="84">
        <v>10</v>
      </c>
      <c r="H500" s="84">
        <v>40</v>
      </c>
      <c r="I500" s="85" t="s">
        <v>629</v>
      </c>
    </row>
    <row r="501" spans="1:9">
      <c r="A501" s="100"/>
      <c r="B501" s="86"/>
      <c r="C501" s="86"/>
      <c r="D501" s="82" t="s">
        <v>1045</v>
      </c>
      <c r="E501" s="83" t="s">
        <v>1046</v>
      </c>
      <c r="F501" s="84">
        <v>1</v>
      </c>
      <c r="G501" s="84">
        <v>10</v>
      </c>
      <c r="H501" s="84">
        <v>10</v>
      </c>
      <c r="I501" s="85" t="s">
        <v>629</v>
      </c>
    </row>
    <row r="502" spans="1:9">
      <c r="A502" s="100"/>
      <c r="B502" s="86"/>
      <c r="C502" s="86"/>
      <c r="D502" s="82" t="s">
        <v>1047</v>
      </c>
      <c r="E502" s="83" t="s">
        <v>898</v>
      </c>
      <c r="F502" s="84">
        <v>4</v>
      </c>
      <c r="G502" s="84">
        <v>8</v>
      </c>
      <c r="H502" s="84">
        <v>32</v>
      </c>
      <c r="I502" s="85" t="s">
        <v>629</v>
      </c>
    </row>
    <row r="503" spans="1:9">
      <c r="A503" s="100"/>
      <c r="B503" s="86"/>
      <c r="C503" s="86"/>
      <c r="D503" s="82" t="s">
        <v>1048</v>
      </c>
      <c r="E503" s="83" t="s">
        <v>900</v>
      </c>
      <c r="F503" s="84">
        <v>20</v>
      </c>
      <c r="G503" s="84">
        <v>11</v>
      </c>
      <c r="H503" s="84">
        <v>220</v>
      </c>
      <c r="I503" s="85" t="s">
        <v>629</v>
      </c>
    </row>
    <row r="504" spans="1:9">
      <c r="A504" s="100"/>
      <c r="B504" s="86"/>
      <c r="C504" s="86"/>
      <c r="D504" s="82" t="s">
        <v>1048</v>
      </c>
      <c r="E504" s="83" t="s">
        <v>901</v>
      </c>
      <c r="F504" s="84">
        <v>7</v>
      </c>
      <c r="G504" s="84">
        <v>11</v>
      </c>
      <c r="H504" s="84">
        <v>77</v>
      </c>
      <c r="I504" s="85" t="s">
        <v>629</v>
      </c>
    </row>
    <row r="505" spans="1:9">
      <c r="A505" s="100"/>
      <c r="B505" s="86"/>
      <c r="C505" s="86"/>
      <c r="D505" s="82" t="s">
        <v>1049</v>
      </c>
      <c r="E505" s="83" t="s">
        <v>902</v>
      </c>
      <c r="F505" s="84">
        <v>23</v>
      </c>
      <c r="G505" s="84">
        <v>11</v>
      </c>
      <c r="H505" s="84">
        <v>253</v>
      </c>
      <c r="I505" s="85" t="s">
        <v>629</v>
      </c>
    </row>
    <row r="506" spans="1:9">
      <c r="A506" s="100"/>
      <c r="B506" s="86"/>
      <c r="C506" s="86"/>
      <c r="D506" s="82" t="s">
        <v>1050</v>
      </c>
      <c r="E506" s="83" t="s">
        <v>907</v>
      </c>
      <c r="F506" s="84">
        <v>12</v>
      </c>
      <c r="G506" s="84">
        <v>12</v>
      </c>
      <c r="H506" s="84">
        <v>144</v>
      </c>
      <c r="I506" s="85" t="s">
        <v>629</v>
      </c>
    </row>
    <row r="507" spans="1:9">
      <c r="A507" s="100"/>
      <c r="B507" s="86"/>
      <c r="C507" s="86"/>
      <c r="D507" s="82" t="s">
        <v>1050</v>
      </c>
      <c r="E507" s="83" t="s">
        <v>1051</v>
      </c>
      <c r="F507" s="84">
        <v>2</v>
      </c>
      <c r="G507" s="84">
        <v>12</v>
      </c>
      <c r="H507" s="84">
        <v>24</v>
      </c>
      <c r="I507" s="85" t="s">
        <v>629</v>
      </c>
    </row>
    <row r="508" spans="1:9">
      <c r="A508" s="100"/>
      <c r="B508" s="86"/>
      <c r="C508" s="86"/>
      <c r="D508" s="82" t="s">
        <v>1052</v>
      </c>
      <c r="E508" s="83" t="s">
        <v>927</v>
      </c>
      <c r="F508" s="84">
        <v>13</v>
      </c>
      <c r="G508" s="84">
        <v>14</v>
      </c>
      <c r="H508" s="84">
        <v>182</v>
      </c>
      <c r="I508" s="85" t="s">
        <v>629</v>
      </c>
    </row>
    <row r="509" spans="1:9">
      <c r="A509" s="100"/>
      <c r="B509" s="86"/>
      <c r="C509" s="86"/>
      <c r="D509" s="82" t="s">
        <v>1052</v>
      </c>
      <c r="E509" s="83" t="s">
        <v>928</v>
      </c>
      <c r="F509" s="84">
        <v>2</v>
      </c>
      <c r="G509" s="84">
        <v>7</v>
      </c>
      <c r="H509" s="84">
        <v>14</v>
      </c>
      <c r="I509" s="85" t="s">
        <v>629</v>
      </c>
    </row>
    <row r="510" spans="1:9">
      <c r="A510" s="100"/>
      <c r="B510" s="86"/>
      <c r="C510" s="86"/>
      <c r="D510" s="82" t="s">
        <v>1053</v>
      </c>
      <c r="E510" s="83" t="s">
        <v>933</v>
      </c>
      <c r="F510" s="84">
        <v>17</v>
      </c>
      <c r="G510" s="84">
        <v>12</v>
      </c>
      <c r="H510" s="84">
        <v>204</v>
      </c>
      <c r="I510" s="85" t="s">
        <v>629</v>
      </c>
    </row>
    <row r="511" spans="1:9">
      <c r="A511" s="100"/>
      <c r="B511" s="86"/>
      <c r="C511" s="86"/>
      <c r="D511" s="82" t="s">
        <v>1053</v>
      </c>
      <c r="E511" s="83" t="s">
        <v>934</v>
      </c>
      <c r="F511" s="84">
        <v>2</v>
      </c>
      <c r="G511" s="84">
        <v>12</v>
      </c>
      <c r="H511" s="84">
        <v>24</v>
      </c>
      <c r="I511" s="85" t="s">
        <v>629</v>
      </c>
    </row>
    <row r="512" spans="1:9">
      <c r="A512" s="100"/>
      <c r="B512" s="86"/>
      <c r="C512" s="86"/>
      <c r="D512" s="82" t="s">
        <v>1054</v>
      </c>
      <c r="E512" s="83" t="s">
        <v>935</v>
      </c>
      <c r="F512" s="84">
        <v>8</v>
      </c>
      <c r="G512" s="84">
        <v>10</v>
      </c>
      <c r="H512" s="84">
        <v>80</v>
      </c>
      <c r="I512" s="85" t="s">
        <v>629</v>
      </c>
    </row>
    <row r="513" spans="1:9">
      <c r="A513" s="100"/>
      <c r="B513" s="86"/>
      <c r="C513" s="86"/>
      <c r="D513" s="82" t="s">
        <v>1054</v>
      </c>
      <c r="E513" s="83" t="s">
        <v>936</v>
      </c>
      <c r="F513" s="84">
        <v>5</v>
      </c>
      <c r="G513" s="84">
        <v>10</v>
      </c>
      <c r="H513" s="84">
        <v>50</v>
      </c>
      <c r="I513" s="85" t="s">
        <v>629</v>
      </c>
    </row>
    <row r="514" spans="1:9">
      <c r="A514" s="100"/>
      <c r="B514" s="86"/>
      <c r="C514" s="86"/>
      <c r="D514" s="82" t="s">
        <v>1055</v>
      </c>
      <c r="E514" s="83" t="s">
        <v>937</v>
      </c>
      <c r="F514" s="84">
        <v>6</v>
      </c>
      <c r="G514" s="84">
        <v>19.5</v>
      </c>
      <c r="H514" s="84">
        <v>117</v>
      </c>
      <c r="I514" s="85" t="s">
        <v>629</v>
      </c>
    </row>
    <row r="515" spans="1:9">
      <c r="A515" s="100"/>
      <c r="B515" s="86"/>
      <c r="C515" s="86"/>
      <c r="D515" s="82" t="s">
        <v>1056</v>
      </c>
      <c r="E515" s="83" t="s">
        <v>941</v>
      </c>
      <c r="F515" s="84">
        <v>7</v>
      </c>
      <c r="G515" s="84">
        <v>18</v>
      </c>
      <c r="H515" s="84">
        <v>126</v>
      </c>
      <c r="I515" s="85" t="s">
        <v>629</v>
      </c>
    </row>
    <row r="516" spans="1:9">
      <c r="A516" s="100"/>
      <c r="B516" s="86"/>
      <c r="C516" s="86"/>
      <c r="D516" s="82" t="s">
        <v>1056</v>
      </c>
      <c r="E516" s="83" t="s">
        <v>942</v>
      </c>
      <c r="F516" s="84">
        <v>2</v>
      </c>
      <c r="G516" s="84">
        <v>18</v>
      </c>
      <c r="H516" s="84">
        <v>36</v>
      </c>
      <c r="I516" s="85" t="s">
        <v>629</v>
      </c>
    </row>
    <row r="517" spans="1:9">
      <c r="A517" s="100"/>
      <c r="B517" s="86"/>
      <c r="C517" s="86"/>
      <c r="D517" s="82" t="s">
        <v>1057</v>
      </c>
      <c r="E517" s="83" t="s">
        <v>943</v>
      </c>
      <c r="F517" s="84">
        <v>10</v>
      </c>
      <c r="G517" s="84">
        <v>17</v>
      </c>
      <c r="H517" s="84">
        <v>170</v>
      </c>
      <c r="I517" s="85" t="s">
        <v>629</v>
      </c>
    </row>
    <row r="518" spans="1:9">
      <c r="A518" s="100"/>
      <c r="B518" s="86"/>
      <c r="C518" s="86"/>
      <c r="D518" s="82" t="s">
        <v>1057</v>
      </c>
      <c r="E518" s="83" t="s">
        <v>944</v>
      </c>
      <c r="F518" s="84">
        <v>1</v>
      </c>
      <c r="G518" s="84">
        <v>17</v>
      </c>
      <c r="H518" s="84">
        <v>17</v>
      </c>
      <c r="I518" s="85" t="s">
        <v>629</v>
      </c>
    </row>
    <row r="519" spans="1:9">
      <c r="A519" s="100"/>
      <c r="B519" s="86"/>
      <c r="C519" s="86"/>
      <c r="D519" s="82" t="s">
        <v>1058</v>
      </c>
      <c r="E519" s="83" t="s">
        <v>951</v>
      </c>
      <c r="F519" s="84">
        <v>5</v>
      </c>
      <c r="G519" s="84">
        <v>12</v>
      </c>
      <c r="H519" s="84">
        <v>60</v>
      </c>
      <c r="I519" s="85" t="s">
        <v>629</v>
      </c>
    </row>
    <row r="520" spans="1:9">
      <c r="A520" s="100"/>
      <c r="B520" s="86"/>
      <c r="C520" s="86"/>
      <c r="D520" s="82" t="s">
        <v>1058</v>
      </c>
      <c r="E520" s="83" t="s">
        <v>952</v>
      </c>
      <c r="F520" s="84">
        <v>1</v>
      </c>
      <c r="G520" s="84">
        <v>12</v>
      </c>
      <c r="H520" s="84">
        <v>12</v>
      </c>
      <c r="I520" s="85" t="s">
        <v>629</v>
      </c>
    </row>
    <row r="521" spans="1:9">
      <c r="A521" s="100"/>
      <c r="B521" s="86"/>
      <c r="C521" s="86"/>
      <c r="D521" s="82" t="s">
        <v>1059</v>
      </c>
      <c r="E521" s="83" t="s">
        <v>953</v>
      </c>
      <c r="F521" s="84">
        <v>1</v>
      </c>
      <c r="G521" s="84">
        <v>3</v>
      </c>
      <c r="H521" s="84">
        <v>3</v>
      </c>
      <c r="I521" s="85" t="s">
        <v>629</v>
      </c>
    </row>
    <row r="522" spans="1:9">
      <c r="A522" s="100"/>
      <c r="B522" s="86"/>
      <c r="C522" s="86"/>
      <c r="D522" s="82" t="s">
        <v>1059</v>
      </c>
      <c r="E522" s="83" t="s">
        <v>954</v>
      </c>
      <c r="F522" s="84">
        <v>1</v>
      </c>
      <c r="G522" s="84">
        <v>3</v>
      </c>
      <c r="H522" s="84">
        <v>3</v>
      </c>
      <c r="I522" s="85" t="s">
        <v>629</v>
      </c>
    </row>
    <row r="523" spans="1:9">
      <c r="A523" s="100"/>
      <c r="B523" s="86"/>
      <c r="C523" s="86"/>
      <c r="D523" s="82" t="s">
        <v>1060</v>
      </c>
      <c r="E523" s="83" t="s">
        <v>955</v>
      </c>
      <c r="F523" s="84">
        <v>3</v>
      </c>
      <c r="G523" s="84">
        <v>6</v>
      </c>
      <c r="H523" s="84">
        <v>18</v>
      </c>
      <c r="I523" s="85" t="s">
        <v>629</v>
      </c>
    </row>
    <row r="524" spans="1:9">
      <c r="A524" s="100"/>
      <c r="B524" s="86"/>
      <c r="C524" s="86"/>
      <c r="D524" s="82" t="s">
        <v>1061</v>
      </c>
      <c r="E524" s="83" t="s">
        <v>957</v>
      </c>
      <c r="F524" s="84">
        <v>4</v>
      </c>
      <c r="G524" s="84">
        <v>10</v>
      </c>
      <c r="H524" s="84">
        <v>40</v>
      </c>
      <c r="I524" s="85" t="s">
        <v>629</v>
      </c>
    </row>
    <row r="525" spans="1:9">
      <c r="A525" s="100"/>
      <c r="B525" s="86"/>
      <c r="C525" s="86"/>
      <c r="D525" s="82" t="s">
        <v>1062</v>
      </c>
      <c r="E525" s="83" t="s">
        <v>960</v>
      </c>
      <c r="F525" s="84">
        <v>8</v>
      </c>
      <c r="G525" s="84">
        <v>13</v>
      </c>
      <c r="H525" s="84">
        <v>104</v>
      </c>
      <c r="I525" s="85" t="s">
        <v>629</v>
      </c>
    </row>
    <row r="526" spans="1:9">
      <c r="A526" s="100"/>
      <c r="B526" s="86"/>
      <c r="C526" s="86"/>
      <c r="D526" s="82" t="s">
        <v>1063</v>
      </c>
      <c r="E526" s="83" t="s">
        <v>962</v>
      </c>
      <c r="F526" s="84">
        <v>1</v>
      </c>
      <c r="G526" s="84">
        <v>12</v>
      </c>
      <c r="H526" s="84">
        <v>12</v>
      </c>
      <c r="I526" s="85" t="s">
        <v>629</v>
      </c>
    </row>
    <row r="527" spans="1:9">
      <c r="A527" s="100"/>
      <c r="B527" s="86"/>
      <c r="C527" s="86"/>
      <c r="D527" s="82" t="s">
        <v>1063</v>
      </c>
      <c r="E527" s="83" t="s">
        <v>963</v>
      </c>
      <c r="F527" s="84">
        <v>2</v>
      </c>
      <c r="G527" s="84">
        <v>12</v>
      </c>
      <c r="H527" s="84">
        <v>24</v>
      </c>
      <c r="I527" s="85" t="s">
        <v>629</v>
      </c>
    </row>
    <row r="528" spans="1:9">
      <c r="A528" s="100"/>
      <c r="B528" s="86"/>
      <c r="C528" s="86"/>
      <c r="D528" s="82" t="s">
        <v>1064</v>
      </c>
      <c r="E528" s="83" t="s">
        <v>965</v>
      </c>
      <c r="F528" s="84">
        <v>5</v>
      </c>
      <c r="G528" s="84">
        <v>17</v>
      </c>
      <c r="H528" s="84">
        <v>85</v>
      </c>
      <c r="I528" s="85" t="s">
        <v>629</v>
      </c>
    </row>
    <row r="529" spans="1:9">
      <c r="A529" s="100"/>
      <c r="B529" s="86"/>
      <c r="C529" s="86"/>
      <c r="D529" s="82" t="s">
        <v>1065</v>
      </c>
      <c r="E529" s="83" t="s">
        <v>968</v>
      </c>
      <c r="F529" s="84">
        <v>19</v>
      </c>
      <c r="G529" s="84">
        <v>17</v>
      </c>
      <c r="H529" s="84">
        <v>323</v>
      </c>
      <c r="I529" s="85" t="s">
        <v>629</v>
      </c>
    </row>
    <row r="530" spans="1:9">
      <c r="A530" s="100"/>
      <c r="B530" s="86"/>
      <c r="C530" s="86"/>
      <c r="D530" s="82" t="s">
        <v>1065</v>
      </c>
      <c r="E530" s="83" t="s">
        <v>969</v>
      </c>
      <c r="F530" s="84">
        <v>7</v>
      </c>
      <c r="G530" s="84">
        <v>17</v>
      </c>
      <c r="H530" s="84">
        <v>119</v>
      </c>
      <c r="I530" s="85" t="s">
        <v>629</v>
      </c>
    </row>
    <row r="531" spans="1:9">
      <c r="A531" s="100"/>
      <c r="B531" s="86"/>
      <c r="C531" s="86"/>
      <c r="D531" s="82" t="s">
        <v>1066</v>
      </c>
      <c r="E531" s="83" t="s">
        <v>843</v>
      </c>
      <c r="F531" s="84">
        <v>3</v>
      </c>
      <c r="G531" s="84">
        <v>28</v>
      </c>
      <c r="H531" s="84">
        <v>84</v>
      </c>
      <c r="I531" s="85" t="s">
        <v>629</v>
      </c>
    </row>
    <row r="532" spans="1:9">
      <c r="A532" s="100"/>
      <c r="B532" s="86"/>
      <c r="C532" s="86"/>
      <c r="D532" s="82" t="s">
        <v>1066</v>
      </c>
      <c r="E532" s="83" t="s">
        <v>844</v>
      </c>
      <c r="F532" s="84">
        <v>1</v>
      </c>
      <c r="G532" s="84">
        <v>28</v>
      </c>
      <c r="H532" s="84">
        <v>28</v>
      </c>
      <c r="I532" s="85" t="s">
        <v>629</v>
      </c>
    </row>
    <row r="533" spans="1:9">
      <c r="A533" s="100"/>
      <c r="B533" s="86"/>
      <c r="C533" s="86"/>
      <c r="D533" s="82" t="s">
        <v>1067</v>
      </c>
      <c r="E533" s="83" t="s">
        <v>972</v>
      </c>
      <c r="F533" s="84">
        <v>3</v>
      </c>
      <c r="G533" s="84">
        <v>14</v>
      </c>
      <c r="H533" s="84">
        <v>42</v>
      </c>
      <c r="I533" s="85" t="s">
        <v>629</v>
      </c>
    </row>
    <row r="534" spans="1:9">
      <c r="A534" s="100"/>
      <c r="B534" s="86"/>
      <c r="C534" s="86"/>
      <c r="D534" s="82" t="s">
        <v>1068</v>
      </c>
      <c r="E534" s="83" t="s">
        <v>836</v>
      </c>
      <c r="F534" s="84">
        <v>11</v>
      </c>
      <c r="G534" s="84">
        <v>14</v>
      </c>
      <c r="H534" s="84">
        <v>154</v>
      </c>
      <c r="I534" s="85" t="s">
        <v>629</v>
      </c>
    </row>
    <row r="535" spans="1:9">
      <c r="A535" s="100"/>
      <c r="B535" s="86"/>
      <c r="C535" s="86"/>
      <c r="D535" s="82" t="s">
        <v>1068</v>
      </c>
      <c r="E535" s="83" t="s">
        <v>837</v>
      </c>
      <c r="F535" s="84">
        <v>1</v>
      </c>
      <c r="G535" s="84">
        <v>14</v>
      </c>
      <c r="H535" s="84">
        <v>14</v>
      </c>
      <c r="I535" s="85" t="s">
        <v>629</v>
      </c>
    </row>
    <row r="536" spans="1:9">
      <c r="A536" s="100"/>
      <c r="B536" s="86"/>
      <c r="C536" s="86"/>
      <c r="D536" s="82" t="s">
        <v>1069</v>
      </c>
      <c r="E536" s="83" t="s">
        <v>976</v>
      </c>
      <c r="F536" s="84">
        <v>5</v>
      </c>
      <c r="G536" s="84">
        <v>15</v>
      </c>
      <c r="H536" s="84">
        <v>75</v>
      </c>
      <c r="I536" s="85" t="s">
        <v>629</v>
      </c>
    </row>
    <row r="537" spans="1:9">
      <c r="A537" s="100"/>
      <c r="B537" s="86"/>
      <c r="C537" s="86"/>
      <c r="D537" s="82" t="s">
        <v>1069</v>
      </c>
      <c r="E537" s="83" t="s">
        <v>977</v>
      </c>
      <c r="F537" s="84">
        <v>2</v>
      </c>
      <c r="G537" s="84">
        <v>15</v>
      </c>
      <c r="H537" s="84">
        <v>30</v>
      </c>
      <c r="I537" s="85" t="s">
        <v>629</v>
      </c>
    </row>
    <row r="538" spans="1:9">
      <c r="A538" s="100"/>
      <c r="B538" s="86"/>
      <c r="C538" s="86"/>
      <c r="D538" s="82" t="s">
        <v>1070</v>
      </c>
      <c r="E538" s="83" t="s">
        <v>982</v>
      </c>
      <c r="F538" s="84">
        <v>1</v>
      </c>
      <c r="G538" s="84">
        <v>12</v>
      </c>
      <c r="H538" s="84">
        <v>12</v>
      </c>
      <c r="I538" s="85" t="s">
        <v>629</v>
      </c>
    </row>
    <row r="539" spans="1:9">
      <c r="A539" s="100"/>
      <c r="B539" s="86"/>
      <c r="C539" s="86"/>
      <c r="D539" s="82" t="s">
        <v>1070</v>
      </c>
      <c r="E539" s="83" t="s">
        <v>983</v>
      </c>
      <c r="F539" s="84">
        <v>1</v>
      </c>
      <c r="G539" s="84">
        <v>12</v>
      </c>
      <c r="H539" s="84">
        <v>12</v>
      </c>
      <c r="I539" s="85" t="s">
        <v>629</v>
      </c>
    </row>
    <row r="540" spans="1:9">
      <c r="A540" s="100"/>
      <c r="B540" s="86"/>
      <c r="C540" s="86"/>
      <c r="D540" s="82" t="s">
        <v>1071</v>
      </c>
      <c r="E540" s="83" t="s">
        <v>757</v>
      </c>
      <c r="F540" s="84">
        <v>9</v>
      </c>
      <c r="G540" s="84">
        <v>8</v>
      </c>
      <c r="H540" s="84">
        <v>72</v>
      </c>
      <c r="I540" s="85" t="s">
        <v>629</v>
      </c>
    </row>
    <row r="541" spans="1:9">
      <c r="A541" s="100"/>
      <c r="B541" s="86"/>
      <c r="C541" s="86"/>
      <c r="D541" s="82" t="s">
        <v>1071</v>
      </c>
      <c r="E541" s="83" t="s">
        <v>758</v>
      </c>
      <c r="F541" s="84">
        <v>1</v>
      </c>
      <c r="G541" s="84">
        <v>8</v>
      </c>
      <c r="H541" s="84">
        <v>8</v>
      </c>
      <c r="I541" s="85" t="s">
        <v>629</v>
      </c>
    </row>
    <row r="542" spans="1:9">
      <c r="A542" s="100"/>
      <c r="B542" s="86"/>
      <c r="C542" s="86"/>
      <c r="D542" s="82" t="s">
        <v>1072</v>
      </c>
      <c r="E542" s="83" t="s">
        <v>986</v>
      </c>
      <c r="F542" s="84">
        <v>7</v>
      </c>
      <c r="G542" s="84">
        <v>11.428571428571429</v>
      </c>
      <c r="H542" s="84">
        <v>80</v>
      </c>
      <c r="I542" s="85" t="s">
        <v>629</v>
      </c>
    </row>
    <row r="543" spans="1:9">
      <c r="A543" s="100"/>
      <c r="B543" s="86"/>
      <c r="C543" s="86"/>
      <c r="D543" s="82" t="s">
        <v>1073</v>
      </c>
      <c r="E543" s="83" t="s">
        <v>989</v>
      </c>
      <c r="F543" s="84">
        <v>7</v>
      </c>
      <c r="G543" s="84">
        <v>8</v>
      </c>
      <c r="H543" s="84">
        <v>56</v>
      </c>
      <c r="I543" s="85" t="s">
        <v>629</v>
      </c>
    </row>
    <row r="544" spans="1:9">
      <c r="A544" s="100"/>
      <c r="B544" s="86"/>
      <c r="C544" s="86"/>
      <c r="D544" s="82" t="s">
        <v>1073</v>
      </c>
      <c r="E544" s="83" t="s">
        <v>990</v>
      </c>
      <c r="F544" s="84">
        <v>1</v>
      </c>
      <c r="G544" s="84">
        <v>8</v>
      </c>
      <c r="H544" s="84">
        <v>8</v>
      </c>
      <c r="I544" s="85" t="s">
        <v>629</v>
      </c>
    </row>
    <row r="545" spans="1:9">
      <c r="A545" s="100"/>
      <c r="B545" s="86"/>
      <c r="C545" s="86"/>
      <c r="D545" s="82" t="s">
        <v>1074</v>
      </c>
      <c r="E545" s="83" t="s">
        <v>992</v>
      </c>
      <c r="F545" s="84">
        <v>9</v>
      </c>
      <c r="G545" s="84">
        <v>8</v>
      </c>
      <c r="H545" s="84">
        <v>72</v>
      </c>
      <c r="I545" s="85" t="s">
        <v>629</v>
      </c>
    </row>
    <row r="546" spans="1:9">
      <c r="A546" s="100"/>
      <c r="B546" s="86"/>
      <c r="C546" s="86"/>
      <c r="D546" s="82" t="s">
        <v>1074</v>
      </c>
      <c r="E546" s="83" t="s">
        <v>993</v>
      </c>
      <c r="F546" s="84">
        <v>2</v>
      </c>
      <c r="G546" s="84">
        <v>8</v>
      </c>
      <c r="H546" s="84">
        <v>16</v>
      </c>
      <c r="I546" s="85" t="s">
        <v>629</v>
      </c>
    </row>
    <row r="547" spans="1:9">
      <c r="A547" s="100"/>
      <c r="B547" s="86"/>
      <c r="C547" s="86"/>
      <c r="D547" s="82" t="s">
        <v>1075</v>
      </c>
      <c r="E547" s="83" t="s">
        <v>996</v>
      </c>
      <c r="F547" s="84">
        <v>1</v>
      </c>
      <c r="G547" s="84">
        <v>8</v>
      </c>
      <c r="H547" s="84">
        <v>8</v>
      </c>
      <c r="I547" s="85" t="s">
        <v>629</v>
      </c>
    </row>
    <row r="548" spans="1:9">
      <c r="A548" s="100"/>
      <c r="B548" s="86"/>
      <c r="C548" s="86"/>
      <c r="D548" s="82" t="s">
        <v>1076</v>
      </c>
      <c r="E548" s="83" t="s">
        <v>998</v>
      </c>
      <c r="F548" s="84">
        <v>14</v>
      </c>
      <c r="G548" s="84">
        <v>10</v>
      </c>
      <c r="H548" s="84">
        <v>140</v>
      </c>
      <c r="I548" s="85" t="s">
        <v>629</v>
      </c>
    </row>
    <row r="549" spans="1:9">
      <c r="A549" s="100"/>
      <c r="B549" s="86"/>
      <c r="C549" s="86"/>
      <c r="D549" s="82" t="s">
        <v>1076</v>
      </c>
      <c r="E549" s="83" t="s">
        <v>999</v>
      </c>
      <c r="F549" s="84">
        <v>5</v>
      </c>
      <c r="G549" s="84">
        <v>10</v>
      </c>
      <c r="H549" s="84">
        <v>50</v>
      </c>
      <c r="I549" s="85" t="s">
        <v>629</v>
      </c>
    </row>
    <row r="550" spans="1:9">
      <c r="A550" s="100"/>
      <c r="B550" s="86"/>
      <c r="C550" s="86"/>
      <c r="D550" s="82" t="s">
        <v>1077</v>
      </c>
      <c r="E550" s="83" t="s">
        <v>1001</v>
      </c>
      <c r="F550" s="84">
        <v>5</v>
      </c>
      <c r="G550" s="84">
        <v>8</v>
      </c>
      <c r="H550" s="84">
        <v>40</v>
      </c>
      <c r="I550" s="85" t="s">
        <v>629</v>
      </c>
    </row>
    <row r="551" spans="1:9">
      <c r="A551" s="100"/>
      <c r="B551" s="86"/>
      <c r="C551" s="86"/>
      <c r="D551" s="82" t="s">
        <v>1077</v>
      </c>
      <c r="E551" s="83" t="s">
        <v>1002</v>
      </c>
      <c r="F551" s="84">
        <v>3</v>
      </c>
      <c r="G551" s="84">
        <v>8</v>
      </c>
      <c r="H551" s="84">
        <v>24</v>
      </c>
      <c r="I551" s="85" t="s">
        <v>629</v>
      </c>
    </row>
    <row r="552" spans="1:9">
      <c r="A552" s="100"/>
      <c r="B552" s="86"/>
      <c r="C552" s="86"/>
      <c r="D552" s="82" t="s">
        <v>1078</v>
      </c>
      <c r="E552" s="83" t="s">
        <v>1004</v>
      </c>
      <c r="F552" s="84">
        <v>5</v>
      </c>
      <c r="G552" s="84">
        <v>23</v>
      </c>
      <c r="H552" s="84">
        <v>115</v>
      </c>
      <c r="I552" s="85" t="s">
        <v>629</v>
      </c>
    </row>
    <row r="553" spans="1:9">
      <c r="A553" s="100"/>
      <c r="B553" s="86"/>
      <c r="C553" s="86"/>
      <c r="D553" s="82" t="s">
        <v>1078</v>
      </c>
      <c r="E553" s="83" t="s">
        <v>1005</v>
      </c>
      <c r="F553" s="84">
        <v>1</v>
      </c>
      <c r="G553" s="84">
        <v>23</v>
      </c>
      <c r="H553" s="84">
        <v>23</v>
      </c>
      <c r="I553" s="85" t="s">
        <v>629</v>
      </c>
    </row>
    <row r="554" spans="1:9">
      <c r="A554" s="100"/>
      <c r="B554" s="86"/>
      <c r="C554" s="86"/>
      <c r="D554" s="82" t="s">
        <v>1079</v>
      </c>
      <c r="E554" s="83" t="s">
        <v>1009</v>
      </c>
      <c r="F554" s="84">
        <v>3</v>
      </c>
      <c r="G554" s="84">
        <v>24.333333333333332</v>
      </c>
      <c r="H554" s="84">
        <v>73</v>
      </c>
      <c r="I554" s="85" t="s">
        <v>629</v>
      </c>
    </row>
    <row r="555" spans="1:9">
      <c r="A555" s="100"/>
      <c r="B555" s="86"/>
      <c r="C555" s="86"/>
      <c r="D555" s="82" t="s">
        <v>1080</v>
      </c>
      <c r="E555" s="83" t="s">
        <v>1012</v>
      </c>
      <c r="F555" s="84">
        <v>5</v>
      </c>
      <c r="G555" s="84">
        <v>44</v>
      </c>
      <c r="H555" s="84">
        <v>220</v>
      </c>
      <c r="I555" s="85" t="s">
        <v>629</v>
      </c>
    </row>
    <row r="556" spans="1:9">
      <c r="A556" s="100"/>
      <c r="B556" s="86"/>
      <c r="C556" s="86"/>
      <c r="D556" s="82" t="s">
        <v>1081</v>
      </c>
      <c r="E556" s="83" t="s">
        <v>1082</v>
      </c>
      <c r="F556" s="84">
        <v>1</v>
      </c>
      <c r="G556" s="84">
        <v>46</v>
      </c>
      <c r="H556" s="84">
        <v>46</v>
      </c>
      <c r="I556" s="85" t="s">
        <v>629</v>
      </c>
    </row>
    <row r="557" spans="1:9">
      <c r="A557" s="100"/>
      <c r="B557" s="86"/>
      <c r="C557" s="86"/>
      <c r="D557" s="82" t="s">
        <v>1081</v>
      </c>
      <c r="E557" s="83" t="s">
        <v>1083</v>
      </c>
      <c r="F557" s="84">
        <v>1</v>
      </c>
      <c r="G557" s="84">
        <v>46</v>
      </c>
      <c r="H557" s="84">
        <v>46</v>
      </c>
      <c r="I557" s="85" t="s">
        <v>629</v>
      </c>
    </row>
    <row r="558" spans="1:9">
      <c r="A558" s="100"/>
      <c r="B558" s="86"/>
      <c r="C558" s="86"/>
      <c r="D558" s="82" t="s">
        <v>1084</v>
      </c>
      <c r="E558" s="83" t="s">
        <v>1017</v>
      </c>
      <c r="F558" s="84">
        <v>1</v>
      </c>
      <c r="G558" s="84">
        <v>8</v>
      </c>
      <c r="H558" s="84">
        <v>8</v>
      </c>
      <c r="I558" s="85" t="s">
        <v>629</v>
      </c>
    </row>
    <row r="559" spans="1:9">
      <c r="A559" s="100"/>
      <c r="B559" s="86"/>
      <c r="C559" s="86"/>
      <c r="D559" s="82" t="s">
        <v>1085</v>
      </c>
      <c r="E559" s="83" t="s">
        <v>1019</v>
      </c>
      <c r="F559" s="84">
        <v>16</v>
      </c>
      <c r="G559" s="84">
        <v>8</v>
      </c>
      <c r="H559" s="84">
        <v>128</v>
      </c>
      <c r="I559" s="85" t="s">
        <v>629</v>
      </c>
    </row>
    <row r="560" spans="1:9">
      <c r="A560" s="100"/>
      <c r="B560" s="86"/>
      <c r="C560" s="86"/>
      <c r="D560" s="82" t="s">
        <v>1085</v>
      </c>
      <c r="E560" s="83" t="s">
        <v>1020</v>
      </c>
      <c r="F560" s="84">
        <v>1</v>
      </c>
      <c r="G560" s="84">
        <v>8</v>
      </c>
      <c r="H560" s="84">
        <v>8</v>
      </c>
      <c r="I560" s="85" t="s">
        <v>629</v>
      </c>
    </row>
    <row r="561" spans="1:9">
      <c r="A561" s="100"/>
      <c r="B561" s="86"/>
      <c r="C561" s="86"/>
      <c r="D561" s="82" t="s">
        <v>1086</v>
      </c>
      <c r="E561" s="83" t="s">
        <v>1023</v>
      </c>
      <c r="F561" s="84">
        <v>3</v>
      </c>
      <c r="G561" s="84">
        <v>10</v>
      </c>
      <c r="H561" s="84">
        <v>30</v>
      </c>
      <c r="I561" s="85" t="s">
        <v>629</v>
      </c>
    </row>
    <row r="562" spans="1:9">
      <c r="A562" s="100"/>
      <c r="B562" s="86"/>
      <c r="C562" s="86"/>
      <c r="D562" s="82" t="s">
        <v>1087</v>
      </c>
      <c r="E562" s="83" t="s">
        <v>1025</v>
      </c>
      <c r="F562" s="84">
        <v>1</v>
      </c>
      <c r="G562" s="84">
        <v>10</v>
      </c>
      <c r="H562" s="84">
        <v>10</v>
      </c>
      <c r="I562" s="85" t="s">
        <v>629</v>
      </c>
    </row>
    <row r="563" spans="1:9">
      <c r="A563" s="100"/>
      <c r="B563" s="86"/>
      <c r="C563" s="86"/>
      <c r="D563" s="82" t="s">
        <v>1088</v>
      </c>
      <c r="E563" s="83" t="s">
        <v>1028</v>
      </c>
      <c r="F563" s="84">
        <v>1</v>
      </c>
      <c r="G563" s="84">
        <v>10</v>
      </c>
      <c r="H563" s="84">
        <v>10</v>
      </c>
      <c r="I563" s="85" t="s">
        <v>629</v>
      </c>
    </row>
    <row r="564" spans="1:9">
      <c r="A564" s="100"/>
      <c r="B564" s="86"/>
      <c r="C564" s="86"/>
      <c r="D564" s="82" t="s">
        <v>1089</v>
      </c>
      <c r="E564" s="83" t="s">
        <v>1030</v>
      </c>
      <c r="F564" s="84">
        <v>14</v>
      </c>
      <c r="G564" s="84">
        <v>7</v>
      </c>
      <c r="H564" s="84">
        <v>98</v>
      </c>
      <c r="I564" s="85" t="s">
        <v>629</v>
      </c>
    </row>
    <row r="565" spans="1:9">
      <c r="A565" s="100"/>
      <c r="B565" s="86"/>
      <c r="C565" s="86"/>
      <c r="D565" s="82" t="s">
        <v>1090</v>
      </c>
      <c r="E565" s="83" t="s">
        <v>877</v>
      </c>
      <c r="F565" s="84">
        <v>2</v>
      </c>
      <c r="G565" s="84">
        <v>8</v>
      </c>
      <c r="H565" s="84">
        <v>16</v>
      </c>
      <c r="I565" s="85" t="s">
        <v>629</v>
      </c>
    </row>
    <row r="566" spans="1:9">
      <c r="A566" s="100"/>
      <c r="B566" s="86"/>
      <c r="C566" s="86"/>
      <c r="D566" s="82" t="s">
        <v>1091</v>
      </c>
      <c r="E566" s="83" t="s">
        <v>879</v>
      </c>
      <c r="F566" s="84">
        <v>3</v>
      </c>
      <c r="G566" s="84">
        <v>8</v>
      </c>
      <c r="H566" s="84">
        <v>24</v>
      </c>
      <c r="I566" s="85" t="s">
        <v>629</v>
      </c>
    </row>
    <row r="567" spans="1:9">
      <c r="A567" s="100"/>
      <c r="B567" s="86"/>
      <c r="C567" s="86"/>
      <c r="D567" s="82" t="s">
        <v>1092</v>
      </c>
      <c r="E567" s="83" t="s">
        <v>881</v>
      </c>
      <c r="F567" s="84">
        <v>1</v>
      </c>
      <c r="G567" s="84">
        <v>9</v>
      </c>
      <c r="H567" s="84">
        <v>9</v>
      </c>
      <c r="I567" s="85" t="s">
        <v>629</v>
      </c>
    </row>
    <row r="568" spans="1:9">
      <c r="A568" s="100"/>
      <c r="B568" s="86"/>
      <c r="C568" s="86"/>
      <c r="D568" s="82" t="s">
        <v>1093</v>
      </c>
      <c r="E568" s="83" t="s">
        <v>753</v>
      </c>
      <c r="F568" s="84">
        <v>6</v>
      </c>
      <c r="G568" s="84">
        <v>5</v>
      </c>
      <c r="H568" s="84">
        <v>30</v>
      </c>
      <c r="I568" s="85" t="s">
        <v>629</v>
      </c>
    </row>
    <row r="569" spans="1:9">
      <c r="A569" s="100"/>
      <c r="B569" s="86"/>
      <c r="C569" s="86"/>
      <c r="D569" s="82" t="s">
        <v>1093</v>
      </c>
      <c r="E569" s="83" t="s">
        <v>754</v>
      </c>
      <c r="F569" s="84">
        <v>2</v>
      </c>
      <c r="G569" s="84">
        <v>5</v>
      </c>
      <c r="H569" s="84">
        <v>10</v>
      </c>
      <c r="I569" s="85" t="s">
        <v>629</v>
      </c>
    </row>
    <row r="570" spans="1:9">
      <c r="A570" s="100"/>
      <c r="B570" s="86"/>
      <c r="C570" s="86"/>
      <c r="D570" s="82" t="s">
        <v>1094</v>
      </c>
      <c r="E570" s="83" t="s">
        <v>1043</v>
      </c>
      <c r="F570" s="84">
        <v>5</v>
      </c>
      <c r="G570" s="84">
        <v>7</v>
      </c>
      <c r="H570" s="84">
        <v>35</v>
      </c>
      <c r="I570" s="85" t="s">
        <v>629</v>
      </c>
    </row>
    <row r="571" spans="1:9">
      <c r="A571" s="100"/>
      <c r="B571" s="86"/>
      <c r="C571" s="86"/>
      <c r="D571" s="82" t="s">
        <v>1094</v>
      </c>
      <c r="E571" s="83" t="s">
        <v>1044</v>
      </c>
      <c r="F571" s="84">
        <v>1</v>
      </c>
      <c r="G571" s="84">
        <v>7</v>
      </c>
      <c r="H571" s="84">
        <v>7</v>
      </c>
      <c r="I571" s="85" t="s">
        <v>629</v>
      </c>
    </row>
    <row r="572" spans="1:9">
      <c r="A572" s="100"/>
      <c r="B572" s="86"/>
      <c r="C572" s="86"/>
      <c r="D572" s="82" t="s">
        <v>1095</v>
      </c>
      <c r="E572" s="83" t="s">
        <v>897</v>
      </c>
      <c r="F572" s="84">
        <v>1</v>
      </c>
      <c r="G572" s="84">
        <v>7</v>
      </c>
      <c r="H572" s="84">
        <v>7</v>
      </c>
      <c r="I572" s="85" t="s">
        <v>629</v>
      </c>
    </row>
    <row r="573" spans="1:9">
      <c r="A573" s="100"/>
      <c r="B573" s="86"/>
      <c r="C573" s="86"/>
      <c r="D573" s="82" t="s">
        <v>1096</v>
      </c>
      <c r="E573" s="83" t="s">
        <v>898</v>
      </c>
      <c r="F573" s="84">
        <v>3</v>
      </c>
      <c r="G573" s="84">
        <v>5</v>
      </c>
      <c r="H573" s="84">
        <v>15</v>
      </c>
      <c r="I573" s="85" t="s">
        <v>629</v>
      </c>
    </row>
    <row r="574" spans="1:9">
      <c r="A574" s="100"/>
      <c r="B574" s="86"/>
      <c r="C574" s="86"/>
      <c r="D574" s="82" t="s">
        <v>1096</v>
      </c>
      <c r="E574" s="83" t="s">
        <v>899</v>
      </c>
      <c r="F574" s="84">
        <v>1</v>
      </c>
      <c r="G574" s="84">
        <v>5</v>
      </c>
      <c r="H574" s="84">
        <v>5</v>
      </c>
      <c r="I574" s="85" t="s">
        <v>629</v>
      </c>
    </row>
    <row r="575" spans="1:9">
      <c r="A575" s="100"/>
      <c r="B575" s="86"/>
      <c r="C575" s="86"/>
      <c r="D575" s="82" t="s">
        <v>1097</v>
      </c>
      <c r="E575" s="83" t="s">
        <v>900</v>
      </c>
      <c r="F575" s="84">
        <v>8</v>
      </c>
      <c r="G575" s="84">
        <v>8</v>
      </c>
      <c r="H575" s="84">
        <v>64</v>
      </c>
      <c r="I575" s="85" t="s">
        <v>629</v>
      </c>
    </row>
    <row r="576" spans="1:9">
      <c r="A576" s="100"/>
      <c r="B576" s="86"/>
      <c r="C576" s="86"/>
      <c r="D576" s="82" t="s">
        <v>1097</v>
      </c>
      <c r="E576" s="83" t="s">
        <v>901</v>
      </c>
      <c r="F576" s="84">
        <v>3</v>
      </c>
      <c r="G576" s="84">
        <v>8</v>
      </c>
      <c r="H576" s="84">
        <v>24</v>
      </c>
      <c r="I576" s="85" t="s">
        <v>629</v>
      </c>
    </row>
    <row r="577" spans="1:9">
      <c r="A577" s="100"/>
      <c r="B577" s="86"/>
      <c r="C577" s="86"/>
      <c r="D577" s="82" t="s">
        <v>1098</v>
      </c>
      <c r="E577" s="83" t="s">
        <v>902</v>
      </c>
      <c r="F577" s="84">
        <v>5</v>
      </c>
      <c r="G577" s="84">
        <v>8</v>
      </c>
      <c r="H577" s="84">
        <v>40</v>
      </c>
      <c r="I577" s="85" t="s">
        <v>629</v>
      </c>
    </row>
    <row r="578" spans="1:9">
      <c r="A578" s="100"/>
      <c r="B578" s="86"/>
      <c r="C578" s="86"/>
      <c r="D578" s="82" t="s">
        <v>1099</v>
      </c>
      <c r="E578" s="83" t="s">
        <v>907</v>
      </c>
      <c r="F578" s="84">
        <v>5</v>
      </c>
      <c r="G578" s="84">
        <v>8</v>
      </c>
      <c r="H578" s="84">
        <v>40</v>
      </c>
      <c r="I578" s="85" t="s">
        <v>629</v>
      </c>
    </row>
    <row r="579" spans="1:9">
      <c r="A579" s="100"/>
      <c r="B579" s="86"/>
      <c r="C579" s="86"/>
      <c r="D579" s="82" t="s">
        <v>1099</v>
      </c>
      <c r="E579" s="83" t="s">
        <v>1051</v>
      </c>
      <c r="F579" s="84">
        <v>1</v>
      </c>
      <c r="G579" s="84">
        <v>8</v>
      </c>
      <c r="H579" s="84">
        <v>8</v>
      </c>
      <c r="I579" s="85" t="s">
        <v>629</v>
      </c>
    </row>
    <row r="580" spans="1:9">
      <c r="A580" s="100"/>
      <c r="B580" s="86"/>
      <c r="C580" s="86"/>
      <c r="D580" s="82" t="s">
        <v>1100</v>
      </c>
      <c r="E580" s="83" t="s">
        <v>927</v>
      </c>
      <c r="F580" s="84">
        <v>1</v>
      </c>
      <c r="G580" s="84">
        <v>10</v>
      </c>
      <c r="H580" s="84">
        <v>10</v>
      </c>
      <c r="I580" s="85" t="s">
        <v>629</v>
      </c>
    </row>
    <row r="581" spans="1:9">
      <c r="A581" s="100"/>
      <c r="B581" s="86"/>
      <c r="C581" s="86"/>
      <c r="D581" s="82" t="s">
        <v>1101</v>
      </c>
      <c r="E581" s="83" t="s">
        <v>933</v>
      </c>
      <c r="F581" s="84">
        <v>4</v>
      </c>
      <c r="G581" s="84">
        <v>9</v>
      </c>
      <c r="H581" s="84">
        <v>36</v>
      </c>
      <c r="I581" s="85" t="s">
        <v>629</v>
      </c>
    </row>
    <row r="582" spans="1:9">
      <c r="A582" s="100"/>
      <c r="B582" s="86"/>
      <c r="C582" s="86"/>
      <c r="D582" s="82" t="s">
        <v>1102</v>
      </c>
      <c r="E582" s="83" t="s">
        <v>935</v>
      </c>
      <c r="F582" s="84">
        <v>2</v>
      </c>
      <c r="G582" s="84">
        <v>7</v>
      </c>
      <c r="H582" s="84">
        <v>14</v>
      </c>
      <c r="I582" s="85" t="s">
        <v>629</v>
      </c>
    </row>
    <row r="583" spans="1:9">
      <c r="A583" s="100"/>
      <c r="B583" s="86"/>
      <c r="C583" s="86"/>
      <c r="D583" s="82" t="s">
        <v>1103</v>
      </c>
      <c r="E583" s="83" t="s">
        <v>937</v>
      </c>
      <c r="F583" s="84">
        <v>1</v>
      </c>
      <c r="G583" s="84">
        <v>15</v>
      </c>
      <c r="H583" s="84">
        <v>15</v>
      </c>
      <c r="I583" s="85" t="s">
        <v>629</v>
      </c>
    </row>
    <row r="584" spans="1:9">
      <c r="A584" s="100"/>
      <c r="B584" s="86"/>
      <c r="C584" s="86"/>
      <c r="D584" s="82" t="s">
        <v>1104</v>
      </c>
      <c r="E584" s="83" t="s">
        <v>943</v>
      </c>
      <c r="F584" s="84">
        <v>1</v>
      </c>
      <c r="G584" s="84">
        <v>14</v>
      </c>
      <c r="H584" s="84">
        <v>14</v>
      </c>
      <c r="I584" s="85" t="s">
        <v>629</v>
      </c>
    </row>
    <row r="585" spans="1:9">
      <c r="A585" s="100"/>
      <c r="B585" s="86"/>
      <c r="C585" s="86"/>
      <c r="D585" s="82" t="s">
        <v>1104</v>
      </c>
      <c r="E585" s="83" t="s">
        <v>944</v>
      </c>
      <c r="F585" s="84">
        <v>1</v>
      </c>
      <c r="G585" s="84">
        <v>14</v>
      </c>
      <c r="H585" s="84">
        <v>14</v>
      </c>
      <c r="I585" s="85" t="s">
        <v>629</v>
      </c>
    </row>
    <row r="586" spans="1:9">
      <c r="A586" s="100"/>
      <c r="B586" s="86"/>
      <c r="C586" s="86"/>
      <c r="D586" s="82" t="s">
        <v>1105</v>
      </c>
      <c r="E586" s="83" t="s">
        <v>952</v>
      </c>
      <c r="F586" s="84">
        <v>1</v>
      </c>
      <c r="G586" s="84">
        <v>9</v>
      </c>
      <c r="H586" s="84">
        <v>9</v>
      </c>
      <c r="I586" s="85" t="s">
        <v>629</v>
      </c>
    </row>
    <row r="587" spans="1:9">
      <c r="A587" s="100"/>
      <c r="B587" s="86"/>
      <c r="C587" s="86"/>
      <c r="D587" s="82" t="s">
        <v>1106</v>
      </c>
      <c r="E587" s="83" t="s">
        <v>957</v>
      </c>
      <c r="F587" s="84">
        <v>2</v>
      </c>
      <c r="G587" s="84">
        <v>7</v>
      </c>
      <c r="H587" s="84">
        <v>14</v>
      </c>
      <c r="I587" s="85" t="s">
        <v>629</v>
      </c>
    </row>
    <row r="588" spans="1:9">
      <c r="A588" s="100"/>
      <c r="B588" s="86"/>
      <c r="C588" s="86"/>
      <c r="D588" s="82" t="s">
        <v>143</v>
      </c>
      <c r="E588" s="83" t="s">
        <v>1107</v>
      </c>
      <c r="F588" s="84">
        <v>25</v>
      </c>
      <c r="G588" s="84">
        <v>40</v>
      </c>
      <c r="H588" s="84">
        <v>1000</v>
      </c>
      <c r="I588" s="85" t="s">
        <v>629</v>
      </c>
    </row>
    <row r="589" spans="1:9">
      <c r="A589" s="100"/>
      <c r="B589" s="86"/>
      <c r="C589" s="86"/>
      <c r="D589" s="82" t="s">
        <v>143</v>
      </c>
      <c r="E589" s="83" t="s">
        <v>1108</v>
      </c>
      <c r="F589" s="84">
        <v>5</v>
      </c>
      <c r="G589" s="84">
        <v>40</v>
      </c>
      <c r="H589" s="84">
        <v>200</v>
      </c>
      <c r="I589" s="85" t="s">
        <v>629</v>
      </c>
    </row>
    <row r="590" spans="1:9">
      <c r="A590" s="100"/>
      <c r="B590" s="87"/>
      <c r="C590" s="86"/>
      <c r="D590" s="81" t="s">
        <v>706</v>
      </c>
      <c r="E590" s="88" t="s">
        <v>1109</v>
      </c>
      <c r="F590" s="89">
        <v>4349</v>
      </c>
      <c r="G590" s="90"/>
      <c r="H590" s="89">
        <v>67779.5</v>
      </c>
      <c r="I590" s="87"/>
    </row>
    <row r="591" spans="1:9">
      <c r="A591" s="100"/>
      <c r="B591" s="87"/>
      <c r="C591" s="86"/>
      <c r="D591" s="91"/>
      <c r="E591" s="92"/>
      <c r="F591" s="93"/>
      <c r="G591" s="87"/>
      <c r="H591" s="93"/>
      <c r="I591" s="87"/>
    </row>
    <row r="592" spans="1:9">
      <c r="A592" s="100"/>
      <c r="B592" s="87"/>
      <c r="C592" s="94" t="s">
        <v>705</v>
      </c>
      <c r="D592" s="143" t="s">
        <v>1110</v>
      </c>
      <c r="E592" s="143"/>
      <c r="F592" s="89">
        <v>4349</v>
      </c>
      <c r="G592" s="87"/>
      <c r="H592" s="89">
        <v>67779.5</v>
      </c>
      <c r="I592" s="87"/>
    </row>
    <row r="593" spans="1:9">
      <c r="A593" s="100"/>
      <c r="B593" s="95"/>
      <c r="C593" s="95"/>
      <c r="D593" s="95"/>
      <c r="E593" s="95"/>
      <c r="F593" s="95"/>
      <c r="G593" s="95"/>
      <c r="H593" s="95"/>
      <c r="I593" s="95"/>
    </row>
    <row r="594" spans="1:9">
      <c r="A594" s="100"/>
      <c r="B594" s="81" t="s">
        <v>1111</v>
      </c>
      <c r="C594" s="81" t="s">
        <v>1112</v>
      </c>
      <c r="D594" s="82" t="s">
        <v>1113</v>
      </c>
      <c r="E594" s="83" t="s">
        <v>1114</v>
      </c>
      <c r="F594" s="84">
        <v>14</v>
      </c>
      <c r="G594" s="84">
        <v>16</v>
      </c>
      <c r="H594" s="84">
        <v>224</v>
      </c>
      <c r="I594" s="85" t="s">
        <v>393</v>
      </c>
    </row>
    <row r="595" spans="1:9">
      <c r="A595" s="100"/>
      <c r="B595" s="86"/>
      <c r="C595" s="86"/>
      <c r="D595" s="82" t="s">
        <v>1113</v>
      </c>
      <c r="E595" s="83" t="s">
        <v>1115</v>
      </c>
      <c r="F595" s="84">
        <v>5</v>
      </c>
      <c r="G595" s="84">
        <v>16</v>
      </c>
      <c r="H595" s="84">
        <v>80</v>
      </c>
      <c r="I595" s="85" t="s">
        <v>393</v>
      </c>
    </row>
    <row r="596" spans="1:9">
      <c r="A596" s="100"/>
      <c r="B596" s="86"/>
      <c r="C596" s="86"/>
      <c r="D596" s="82" t="s">
        <v>1116</v>
      </c>
      <c r="E596" s="83" t="s">
        <v>1117</v>
      </c>
      <c r="F596" s="84">
        <v>1</v>
      </c>
      <c r="G596" s="84">
        <v>16</v>
      </c>
      <c r="H596" s="84">
        <v>16</v>
      </c>
      <c r="I596" s="85" t="s">
        <v>393</v>
      </c>
    </row>
    <row r="597" spans="1:9">
      <c r="A597" s="100"/>
      <c r="B597" s="86"/>
      <c r="C597" s="86"/>
      <c r="D597" s="82" t="s">
        <v>1116</v>
      </c>
      <c r="E597" s="83" t="s">
        <v>1118</v>
      </c>
      <c r="F597" s="84">
        <v>1</v>
      </c>
      <c r="G597" s="84">
        <v>16</v>
      </c>
      <c r="H597" s="84">
        <v>16</v>
      </c>
      <c r="I597" s="85" t="s">
        <v>393</v>
      </c>
    </row>
    <row r="598" spans="1:9">
      <c r="A598" s="100"/>
      <c r="B598" s="86"/>
      <c r="C598" s="86"/>
      <c r="D598" s="82" t="s">
        <v>1119</v>
      </c>
      <c r="E598" s="83" t="s">
        <v>1120</v>
      </c>
      <c r="F598" s="84">
        <v>25</v>
      </c>
      <c r="G598" s="84">
        <v>16</v>
      </c>
      <c r="H598" s="84">
        <v>400</v>
      </c>
      <c r="I598" s="85" t="s">
        <v>393</v>
      </c>
    </row>
    <row r="599" spans="1:9">
      <c r="A599" s="100"/>
      <c r="B599" s="86"/>
      <c r="C599" s="86"/>
      <c r="D599" s="82" t="s">
        <v>1119</v>
      </c>
      <c r="E599" s="83" t="s">
        <v>1121</v>
      </c>
      <c r="F599" s="84">
        <v>3</v>
      </c>
      <c r="G599" s="84">
        <v>16</v>
      </c>
      <c r="H599" s="84">
        <v>48</v>
      </c>
      <c r="I599" s="85" t="s">
        <v>393</v>
      </c>
    </row>
    <row r="600" spans="1:9">
      <c r="A600" s="100"/>
      <c r="B600" s="86"/>
      <c r="C600" s="86"/>
      <c r="D600" s="82" t="s">
        <v>1122</v>
      </c>
      <c r="E600" s="83" t="s">
        <v>1123</v>
      </c>
      <c r="F600" s="84">
        <v>1</v>
      </c>
      <c r="G600" s="84">
        <v>16</v>
      </c>
      <c r="H600" s="84">
        <v>16</v>
      </c>
      <c r="I600" s="85" t="s">
        <v>393</v>
      </c>
    </row>
    <row r="601" spans="1:9">
      <c r="A601" s="100"/>
      <c r="B601" s="86"/>
      <c r="C601" s="86"/>
      <c r="D601" s="82" t="s">
        <v>1122</v>
      </c>
      <c r="E601" s="83" t="s">
        <v>1124</v>
      </c>
      <c r="F601" s="84">
        <v>1</v>
      </c>
      <c r="G601" s="84">
        <v>16</v>
      </c>
      <c r="H601" s="84">
        <v>16</v>
      </c>
      <c r="I601" s="85" t="s">
        <v>393</v>
      </c>
    </row>
    <row r="602" spans="1:9">
      <c r="A602" s="100"/>
      <c r="B602" s="86"/>
      <c r="C602" s="86"/>
      <c r="D602" s="82" t="s">
        <v>1125</v>
      </c>
      <c r="E602" s="83" t="s">
        <v>1126</v>
      </c>
      <c r="F602" s="84">
        <v>1</v>
      </c>
      <c r="G602" s="84">
        <v>16</v>
      </c>
      <c r="H602" s="84">
        <v>16</v>
      </c>
      <c r="I602" s="85" t="s">
        <v>393</v>
      </c>
    </row>
    <row r="603" spans="1:9">
      <c r="A603" s="100"/>
      <c r="B603" s="86"/>
      <c r="C603" s="86"/>
      <c r="D603" s="82" t="s">
        <v>1127</v>
      </c>
      <c r="E603" s="83" t="s">
        <v>1128</v>
      </c>
      <c r="F603" s="84">
        <v>5</v>
      </c>
      <c r="G603" s="84">
        <v>16</v>
      </c>
      <c r="H603" s="84">
        <v>80</v>
      </c>
      <c r="I603" s="85" t="s">
        <v>393</v>
      </c>
    </row>
    <row r="604" spans="1:9">
      <c r="A604" s="100"/>
      <c r="B604" s="86"/>
      <c r="C604" s="86"/>
      <c r="D604" s="82" t="s">
        <v>1127</v>
      </c>
      <c r="E604" s="83" t="s">
        <v>1129</v>
      </c>
      <c r="F604" s="84">
        <v>8</v>
      </c>
      <c r="G604" s="84">
        <v>14.75</v>
      </c>
      <c r="H604" s="84">
        <v>118</v>
      </c>
      <c r="I604" s="85" t="s">
        <v>393</v>
      </c>
    </row>
    <row r="605" spans="1:9">
      <c r="A605" s="100"/>
      <c r="B605" s="86"/>
      <c r="C605" s="86"/>
      <c r="D605" s="82" t="s">
        <v>1130</v>
      </c>
      <c r="E605" s="83" t="s">
        <v>1131</v>
      </c>
      <c r="F605" s="84">
        <v>4</v>
      </c>
      <c r="G605" s="84">
        <v>16</v>
      </c>
      <c r="H605" s="84">
        <v>64</v>
      </c>
      <c r="I605" s="85" t="s">
        <v>393</v>
      </c>
    </row>
    <row r="606" spans="1:9">
      <c r="A606" s="100"/>
      <c r="B606" s="86"/>
      <c r="C606" s="86"/>
      <c r="D606" s="82" t="s">
        <v>1132</v>
      </c>
      <c r="E606" s="83" t="s">
        <v>1133</v>
      </c>
      <c r="F606" s="84">
        <v>1</v>
      </c>
      <c r="G606" s="84">
        <v>16</v>
      </c>
      <c r="H606" s="84">
        <v>16</v>
      </c>
      <c r="I606" s="85" t="s">
        <v>393</v>
      </c>
    </row>
    <row r="607" spans="1:9">
      <c r="A607" s="100"/>
      <c r="B607" s="86"/>
      <c r="C607" s="86"/>
      <c r="D607" s="82" t="s">
        <v>1134</v>
      </c>
      <c r="E607" s="83" t="s">
        <v>1135</v>
      </c>
      <c r="F607" s="84">
        <v>3</v>
      </c>
      <c r="G607" s="84">
        <v>16</v>
      </c>
      <c r="H607" s="84">
        <v>48</v>
      </c>
      <c r="I607" s="85" t="s">
        <v>393</v>
      </c>
    </row>
    <row r="608" spans="1:9">
      <c r="A608" s="100"/>
      <c r="B608" s="86"/>
      <c r="C608" s="86"/>
      <c r="D608" s="82" t="s">
        <v>1136</v>
      </c>
      <c r="E608" s="83" t="s">
        <v>1137</v>
      </c>
      <c r="F608" s="84">
        <v>17</v>
      </c>
      <c r="G608" s="84">
        <v>16</v>
      </c>
      <c r="H608" s="84">
        <v>272</v>
      </c>
      <c r="I608" s="85" t="s">
        <v>393</v>
      </c>
    </row>
    <row r="609" spans="1:9">
      <c r="A609" s="100"/>
      <c r="B609" s="86"/>
      <c r="C609" s="86"/>
      <c r="D609" s="82" t="s">
        <v>1136</v>
      </c>
      <c r="E609" s="83" t="s">
        <v>1138</v>
      </c>
      <c r="F609" s="84">
        <v>8</v>
      </c>
      <c r="G609" s="84">
        <v>16</v>
      </c>
      <c r="H609" s="84">
        <v>128</v>
      </c>
      <c r="I609" s="85" t="s">
        <v>393</v>
      </c>
    </row>
    <row r="610" spans="1:9">
      <c r="A610" s="100"/>
      <c r="B610" s="86"/>
      <c r="C610" s="86"/>
      <c r="D610" s="82" t="s">
        <v>1139</v>
      </c>
      <c r="E610" s="83" t="s">
        <v>1140</v>
      </c>
      <c r="F610" s="84">
        <v>1</v>
      </c>
      <c r="G610" s="84">
        <v>16</v>
      </c>
      <c r="H610" s="84">
        <v>16</v>
      </c>
      <c r="I610" s="85" t="s">
        <v>393</v>
      </c>
    </row>
    <row r="611" spans="1:9">
      <c r="A611" s="100"/>
      <c r="B611" s="86"/>
      <c r="C611" s="86"/>
      <c r="D611" s="82" t="s">
        <v>1141</v>
      </c>
      <c r="E611" s="83" t="s">
        <v>1142</v>
      </c>
      <c r="F611" s="84">
        <v>5</v>
      </c>
      <c r="G611" s="84">
        <v>17</v>
      </c>
      <c r="H611" s="84">
        <v>85</v>
      </c>
      <c r="I611" s="85" t="s">
        <v>393</v>
      </c>
    </row>
    <row r="612" spans="1:9">
      <c r="A612" s="100"/>
      <c r="B612" s="86"/>
      <c r="C612" s="86"/>
      <c r="D612" s="82" t="s">
        <v>1141</v>
      </c>
      <c r="E612" s="83" t="s">
        <v>1143</v>
      </c>
      <c r="F612" s="84">
        <v>3</v>
      </c>
      <c r="G612" s="84">
        <v>17</v>
      </c>
      <c r="H612" s="84">
        <v>51</v>
      </c>
      <c r="I612" s="85" t="s">
        <v>393</v>
      </c>
    </row>
    <row r="613" spans="1:9">
      <c r="A613" s="100"/>
      <c r="B613" s="86"/>
      <c r="C613" s="86"/>
      <c r="D613" s="82" t="s">
        <v>1144</v>
      </c>
      <c r="E613" s="83" t="s">
        <v>1145</v>
      </c>
      <c r="F613" s="84">
        <v>3</v>
      </c>
      <c r="G613" s="84">
        <v>17</v>
      </c>
      <c r="H613" s="84">
        <v>51</v>
      </c>
      <c r="I613" s="85" t="s">
        <v>393</v>
      </c>
    </row>
    <row r="614" spans="1:9">
      <c r="A614" s="100"/>
      <c r="B614" s="86"/>
      <c r="C614" s="86"/>
      <c r="D614" s="82" t="s">
        <v>1146</v>
      </c>
      <c r="E614" s="83" t="s">
        <v>1147</v>
      </c>
      <c r="F614" s="84">
        <v>3</v>
      </c>
      <c r="G614" s="84">
        <v>9.3333333333333339</v>
      </c>
      <c r="H614" s="84">
        <v>28</v>
      </c>
      <c r="I614" s="85" t="s">
        <v>629</v>
      </c>
    </row>
    <row r="615" spans="1:9">
      <c r="A615" s="100"/>
      <c r="B615" s="86"/>
      <c r="C615" s="86"/>
      <c r="D615" s="82" t="s">
        <v>1148</v>
      </c>
      <c r="E615" s="83" t="s">
        <v>1149</v>
      </c>
      <c r="F615" s="84">
        <v>119</v>
      </c>
      <c r="G615" s="84">
        <v>15.789915966386555</v>
      </c>
      <c r="H615" s="84">
        <v>1879</v>
      </c>
      <c r="I615" s="85" t="s">
        <v>393</v>
      </c>
    </row>
    <row r="616" spans="1:9">
      <c r="A616" s="100"/>
      <c r="B616" s="86"/>
      <c r="C616" s="86"/>
      <c r="D616" s="82" t="s">
        <v>1148</v>
      </c>
      <c r="E616" s="83" t="s">
        <v>1150</v>
      </c>
      <c r="F616" s="84">
        <v>43</v>
      </c>
      <c r="G616" s="84">
        <v>14.720930232558139</v>
      </c>
      <c r="H616" s="84">
        <v>633</v>
      </c>
      <c r="I616" s="85" t="s">
        <v>393</v>
      </c>
    </row>
    <row r="617" spans="1:9">
      <c r="A617" s="100"/>
      <c r="B617" s="86"/>
      <c r="C617" s="86"/>
      <c r="D617" s="82" t="s">
        <v>1151</v>
      </c>
      <c r="E617" s="83" t="s">
        <v>1152</v>
      </c>
      <c r="F617" s="84">
        <v>6</v>
      </c>
      <c r="G617" s="84">
        <v>16</v>
      </c>
      <c r="H617" s="84">
        <v>96</v>
      </c>
      <c r="I617" s="85" t="s">
        <v>393</v>
      </c>
    </row>
    <row r="618" spans="1:9">
      <c r="A618" s="100"/>
      <c r="B618" s="86"/>
      <c r="C618" s="86"/>
      <c r="D618" s="82" t="s">
        <v>1153</v>
      </c>
      <c r="E618" s="83" t="s">
        <v>1154</v>
      </c>
      <c r="F618" s="84">
        <v>15</v>
      </c>
      <c r="G618" s="84">
        <v>16</v>
      </c>
      <c r="H618" s="84">
        <v>240</v>
      </c>
      <c r="I618" s="85" t="s">
        <v>393</v>
      </c>
    </row>
    <row r="619" spans="1:9">
      <c r="A619" s="100"/>
      <c r="B619" s="86"/>
      <c r="C619" s="86"/>
      <c r="D619" s="82" t="s">
        <v>1155</v>
      </c>
      <c r="E619" s="83" t="s">
        <v>1156</v>
      </c>
      <c r="F619" s="84">
        <v>16</v>
      </c>
      <c r="G619" s="84">
        <v>16</v>
      </c>
      <c r="H619" s="84">
        <v>256</v>
      </c>
      <c r="I619" s="85" t="s">
        <v>393</v>
      </c>
    </row>
    <row r="620" spans="1:9">
      <c r="A620" s="100"/>
      <c r="B620" s="86"/>
      <c r="C620" s="86"/>
      <c r="D620" s="82" t="s">
        <v>1155</v>
      </c>
      <c r="E620" s="83" t="s">
        <v>1157</v>
      </c>
      <c r="F620" s="84">
        <v>4</v>
      </c>
      <c r="G620" s="84">
        <v>16</v>
      </c>
      <c r="H620" s="84">
        <v>64</v>
      </c>
      <c r="I620" s="85" t="s">
        <v>393</v>
      </c>
    </row>
    <row r="621" spans="1:9">
      <c r="A621" s="100"/>
      <c r="B621" s="86"/>
      <c r="C621" s="86"/>
      <c r="D621" s="82" t="s">
        <v>1158</v>
      </c>
      <c r="E621" s="83" t="s">
        <v>1159</v>
      </c>
      <c r="F621" s="84">
        <v>6</v>
      </c>
      <c r="G621" s="84">
        <v>16</v>
      </c>
      <c r="H621" s="84">
        <v>96</v>
      </c>
      <c r="I621" s="85" t="s">
        <v>393</v>
      </c>
    </row>
    <row r="622" spans="1:9">
      <c r="A622" s="100"/>
      <c r="B622" s="86"/>
      <c r="C622" s="86"/>
      <c r="D622" s="82" t="s">
        <v>1160</v>
      </c>
      <c r="E622" s="83" t="s">
        <v>1161</v>
      </c>
      <c r="F622" s="84">
        <v>14</v>
      </c>
      <c r="G622" s="84">
        <v>17</v>
      </c>
      <c r="H622" s="84">
        <v>238</v>
      </c>
      <c r="I622" s="85" t="s">
        <v>393</v>
      </c>
    </row>
    <row r="623" spans="1:9">
      <c r="A623" s="100"/>
      <c r="B623" s="86"/>
      <c r="C623" s="86"/>
      <c r="D623" s="82" t="s">
        <v>1160</v>
      </c>
      <c r="E623" s="83" t="s">
        <v>1162</v>
      </c>
      <c r="F623" s="84">
        <v>1</v>
      </c>
      <c r="G623" s="84">
        <v>12</v>
      </c>
      <c r="H623" s="84">
        <v>12</v>
      </c>
      <c r="I623" s="85" t="s">
        <v>393</v>
      </c>
    </row>
    <row r="624" spans="1:9">
      <c r="A624" s="100"/>
      <c r="B624" s="86"/>
      <c r="C624" s="86"/>
      <c r="D624" s="82" t="s">
        <v>1163</v>
      </c>
      <c r="E624" s="83" t="s">
        <v>1164</v>
      </c>
      <c r="F624" s="84">
        <v>19</v>
      </c>
      <c r="G624" s="84">
        <v>15.894736842105264</v>
      </c>
      <c r="H624" s="84">
        <v>302</v>
      </c>
      <c r="I624" s="85" t="s">
        <v>393</v>
      </c>
    </row>
    <row r="625" spans="1:9">
      <c r="A625" s="100"/>
      <c r="B625" s="86"/>
      <c r="C625" s="86"/>
      <c r="D625" s="82" t="s">
        <v>1163</v>
      </c>
      <c r="E625" s="83" t="s">
        <v>1165</v>
      </c>
      <c r="F625" s="84">
        <v>13</v>
      </c>
      <c r="G625" s="84">
        <v>16</v>
      </c>
      <c r="H625" s="84">
        <v>208</v>
      </c>
      <c r="I625" s="85" t="s">
        <v>393</v>
      </c>
    </row>
    <row r="626" spans="1:9">
      <c r="A626" s="100"/>
      <c r="B626" s="86"/>
      <c r="C626" s="86"/>
      <c r="D626" s="82" t="s">
        <v>1166</v>
      </c>
      <c r="E626" s="83" t="s">
        <v>1167</v>
      </c>
      <c r="F626" s="84">
        <v>12</v>
      </c>
      <c r="G626" s="84">
        <v>8</v>
      </c>
      <c r="H626" s="84">
        <v>96</v>
      </c>
      <c r="I626" s="85" t="s">
        <v>393</v>
      </c>
    </row>
    <row r="627" spans="1:9">
      <c r="A627" s="100"/>
      <c r="B627" s="86"/>
      <c r="C627" s="86"/>
      <c r="D627" s="82" t="s">
        <v>1166</v>
      </c>
      <c r="E627" s="83" t="s">
        <v>1168</v>
      </c>
      <c r="F627" s="84">
        <v>1</v>
      </c>
      <c r="G627" s="84">
        <v>8</v>
      </c>
      <c r="H627" s="84">
        <v>8</v>
      </c>
      <c r="I627" s="85" t="s">
        <v>393</v>
      </c>
    </row>
    <row r="628" spans="1:9">
      <c r="A628" s="100"/>
      <c r="B628" s="86"/>
      <c r="C628" s="86"/>
      <c r="D628" s="82" t="s">
        <v>1169</v>
      </c>
      <c r="E628" s="83" t="s">
        <v>1170</v>
      </c>
      <c r="F628" s="84">
        <v>2</v>
      </c>
      <c r="G628" s="84">
        <v>16</v>
      </c>
      <c r="H628" s="84">
        <v>32</v>
      </c>
      <c r="I628" s="85" t="s">
        <v>393</v>
      </c>
    </row>
    <row r="629" spans="1:9">
      <c r="A629" s="100"/>
      <c r="B629" s="86"/>
      <c r="C629" s="86"/>
      <c r="D629" s="82" t="s">
        <v>1169</v>
      </c>
      <c r="E629" s="83" t="s">
        <v>1171</v>
      </c>
      <c r="F629" s="84">
        <v>1</v>
      </c>
      <c r="G629" s="84">
        <v>16</v>
      </c>
      <c r="H629" s="84">
        <v>16</v>
      </c>
      <c r="I629" s="85" t="s">
        <v>393</v>
      </c>
    </row>
    <row r="630" spans="1:9">
      <c r="A630" s="100"/>
      <c r="B630" s="86"/>
      <c r="C630" s="86"/>
      <c r="D630" s="82" t="s">
        <v>1172</v>
      </c>
      <c r="E630" s="83" t="s">
        <v>1173</v>
      </c>
      <c r="F630" s="84">
        <v>3</v>
      </c>
      <c r="G630" s="84">
        <v>16</v>
      </c>
      <c r="H630" s="84">
        <v>48</v>
      </c>
      <c r="I630" s="85" t="s">
        <v>393</v>
      </c>
    </row>
    <row r="631" spans="1:9">
      <c r="A631" s="100"/>
      <c r="B631" s="86"/>
      <c r="C631" s="86"/>
      <c r="D631" s="82" t="s">
        <v>1172</v>
      </c>
      <c r="E631" s="83" t="s">
        <v>1174</v>
      </c>
      <c r="F631" s="84">
        <v>2</v>
      </c>
      <c r="G631" s="84">
        <v>16</v>
      </c>
      <c r="H631" s="84">
        <v>32</v>
      </c>
      <c r="I631" s="85" t="s">
        <v>393</v>
      </c>
    </row>
    <row r="632" spans="1:9">
      <c r="A632" s="100"/>
      <c r="B632" s="86"/>
      <c r="C632" s="86"/>
      <c r="D632" s="82" t="s">
        <v>1175</v>
      </c>
      <c r="E632" s="83" t="s">
        <v>1176</v>
      </c>
      <c r="F632" s="84">
        <v>1</v>
      </c>
      <c r="G632" s="84">
        <v>17</v>
      </c>
      <c r="H632" s="84">
        <v>17</v>
      </c>
      <c r="I632" s="85" t="s">
        <v>393</v>
      </c>
    </row>
    <row r="633" spans="1:9">
      <c r="A633" s="100"/>
      <c r="B633" s="86"/>
      <c r="C633" s="86"/>
      <c r="D633" s="82" t="s">
        <v>1177</v>
      </c>
      <c r="E633" s="83" t="s">
        <v>1178</v>
      </c>
      <c r="F633" s="84">
        <v>3</v>
      </c>
      <c r="G633" s="84">
        <v>16</v>
      </c>
      <c r="H633" s="84">
        <v>48</v>
      </c>
      <c r="I633" s="85" t="s">
        <v>393</v>
      </c>
    </row>
    <row r="634" spans="1:9">
      <c r="A634" s="100"/>
      <c r="B634" s="86"/>
      <c r="C634" s="86"/>
      <c r="D634" s="82" t="s">
        <v>1177</v>
      </c>
      <c r="E634" s="83" t="s">
        <v>1179</v>
      </c>
      <c r="F634" s="84">
        <v>1</v>
      </c>
      <c r="G634" s="84">
        <v>16</v>
      </c>
      <c r="H634" s="84">
        <v>16</v>
      </c>
      <c r="I634" s="85" t="s">
        <v>393</v>
      </c>
    </row>
    <row r="635" spans="1:9">
      <c r="A635" s="100"/>
      <c r="B635" s="86"/>
      <c r="C635" s="86"/>
      <c r="D635" s="82" t="s">
        <v>1180</v>
      </c>
      <c r="E635" s="83" t="s">
        <v>1181</v>
      </c>
      <c r="F635" s="84">
        <v>38</v>
      </c>
      <c r="G635" s="84">
        <v>15.657894736842104</v>
      </c>
      <c r="H635" s="84">
        <v>595</v>
      </c>
      <c r="I635" s="85" t="s">
        <v>393</v>
      </c>
    </row>
    <row r="636" spans="1:9">
      <c r="A636" s="100"/>
      <c r="B636" s="86"/>
      <c r="C636" s="86"/>
      <c r="D636" s="82" t="s">
        <v>1180</v>
      </c>
      <c r="E636" s="83" t="s">
        <v>1182</v>
      </c>
      <c r="F636" s="84">
        <v>2</v>
      </c>
      <c r="G636" s="84">
        <v>17</v>
      </c>
      <c r="H636" s="84">
        <v>34</v>
      </c>
      <c r="I636" s="85" t="s">
        <v>393</v>
      </c>
    </row>
    <row r="637" spans="1:9">
      <c r="A637" s="100"/>
      <c r="B637" s="86"/>
      <c r="C637" s="86"/>
      <c r="D637" s="82" t="s">
        <v>1183</v>
      </c>
      <c r="E637" s="83" t="s">
        <v>1184</v>
      </c>
      <c r="F637" s="84">
        <v>3</v>
      </c>
      <c r="G637" s="84">
        <v>19</v>
      </c>
      <c r="H637" s="84">
        <v>57</v>
      </c>
      <c r="I637" s="85" t="s">
        <v>393</v>
      </c>
    </row>
    <row r="638" spans="1:9">
      <c r="A638" s="100"/>
      <c r="B638" s="86"/>
      <c r="C638" s="86"/>
      <c r="D638" s="82" t="s">
        <v>1185</v>
      </c>
      <c r="E638" s="83" t="s">
        <v>1186</v>
      </c>
      <c r="F638" s="84">
        <v>29</v>
      </c>
      <c r="G638" s="84">
        <v>14.551724137931034</v>
      </c>
      <c r="H638" s="84">
        <v>422</v>
      </c>
      <c r="I638" s="85" t="s">
        <v>393</v>
      </c>
    </row>
    <row r="639" spans="1:9">
      <c r="A639" s="100"/>
      <c r="B639" s="86"/>
      <c r="C639" s="86"/>
      <c r="D639" s="82" t="s">
        <v>1185</v>
      </c>
      <c r="E639" s="83" t="s">
        <v>1187</v>
      </c>
      <c r="F639" s="84">
        <v>13</v>
      </c>
      <c r="G639" s="84">
        <v>15.461538461538462</v>
      </c>
      <c r="H639" s="84">
        <v>201</v>
      </c>
      <c r="I639" s="85" t="s">
        <v>393</v>
      </c>
    </row>
    <row r="640" spans="1:9">
      <c r="A640" s="100"/>
      <c r="B640" s="86"/>
      <c r="C640" s="86"/>
      <c r="D640" s="82" t="s">
        <v>1188</v>
      </c>
      <c r="E640" s="83" t="s">
        <v>1189</v>
      </c>
      <c r="F640" s="84">
        <v>12</v>
      </c>
      <c r="G640" s="84">
        <v>9.5</v>
      </c>
      <c r="H640" s="84">
        <v>114</v>
      </c>
      <c r="I640" s="85" t="s">
        <v>629</v>
      </c>
    </row>
    <row r="641" spans="1:9">
      <c r="A641" s="100"/>
      <c r="B641" s="86"/>
      <c r="C641" s="86"/>
      <c r="D641" s="82" t="s">
        <v>1188</v>
      </c>
      <c r="E641" s="83" t="s">
        <v>1190</v>
      </c>
      <c r="F641" s="84">
        <v>8</v>
      </c>
      <c r="G641" s="84">
        <v>10</v>
      </c>
      <c r="H641" s="84">
        <v>80</v>
      </c>
      <c r="I641" s="85" t="s">
        <v>629</v>
      </c>
    </row>
    <row r="642" spans="1:9">
      <c r="A642" s="100"/>
      <c r="B642" s="86"/>
      <c r="C642" s="86"/>
      <c r="D642" s="82" t="s">
        <v>1191</v>
      </c>
      <c r="E642" s="83" t="s">
        <v>1192</v>
      </c>
      <c r="F642" s="84">
        <v>16</v>
      </c>
      <c r="G642" s="84">
        <v>9.25</v>
      </c>
      <c r="H642" s="84">
        <v>148</v>
      </c>
      <c r="I642" s="85" t="s">
        <v>629</v>
      </c>
    </row>
    <row r="643" spans="1:9">
      <c r="A643" s="100"/>
      <c r="B643" s="86"/>
      <c r="C643" s="86"/>
      <c r="D643" s="82" t="s">
        <v>1191</v>
      </c>
      <c r="E643" s="83" t="s">
        <v>1193</v>
      </c>
      <c r="F643" s="84">
        <v>4</v>
      </c>
      <c r="G643" s="84">
        <v>10</v>
      </c>
      <c r="H643" s="84">
        <v>40</v>
      </c>
      <c r="I643" s="85" t="s">
        <v>629</v>
      </c>
    </row>
    <row r="644" spans="1:9">
      <c r="A644" s="100"/>
      <c r="B644" s="86"/>
      <c r="C644" s="86"/>
      <c r="D644" s="82" t="s">
        <v>1194</v>
      </c>
      <c r="E644" s="83" t="s">
        <v>1195</v>
      </c>
      <c r="F644" s="84">
        <v>1</v>
      </c>
      <c r="G644" s="84">
        <v>0</v>
      </c>
      <c r="H644" s="84">
        <v>0</v>
      </c>
      <c r="I644" s="85" t="s">
        <v>393</v>
      </c>
    </row>
    <row r="645" spans="1:9">
      <c r="A645" s="100"/>
      <c r="B645" s="86"/>
      <c r="C645" s="86"/>
      <c r="D645" s="82" t="s">
        <v>1194</v>
      </c>
      <c r="E645" s="83" t="s">
        <v>1196</v>
      </c>
      <c r="F645" s="84">
        <v>1</v>
      </c>
      <c r="G645" s="84">
        <v>0</v>
      </c>
      <c r="H645" s="84">
        <v>0</v>
      </c>
      <c r="I645" s="85" t="s">
        <v>393</v>
      </c>
    </row>
    <row r="646" spans="1:9">
      <c r="A646" s="100"/>
      <c r="B646" s="86"/>
      <c r="C646" s="86"/>
      <c r="D646" s="82" t="s">
        <v>1197</v>
      </c>
      <c r="E646" s="83" t="s">
        <v>1198</v>
      </c>
      <c r="F646" s="84">
        <v>13</v>
      </c>
      <c r="G646" s="84">
        <v>0</v>
      </c>
      <c r="H646" s="84">
        <v>0</v>
      </c>
      <c r="I646" s="85" t="s">
        <v>393</v>
      </c>
    </row>
    <row r="647" spans="1:9">
      <c r="A647" s="100"/>
      <c r="B647" s="86"/>
      <c r="C647" s="86"/>
      <c r="D647" s="82" t="s">
        <v>1199</v>
      </c>
      <c r="E647" s="83" t="s">
        <v>1200</v>
      </c>
      <c r="F647" s="84">
        <v>35</v>
      </c>
      <c r="G647" s="84">
        <v>18.428571428571427</v>
      </c>
      <c r="H647" s="84">
        <v>645</v>
      </c>
      <c r="I647" s="85" t="s">
        <v>393</v>
      </c>
    </row>
    <row r="648" spans="1:9">
      <c r="A648" s="100"/>
      <c r="B648" s="86"/>
      <c r="C648" s="86"/>
      <c r="D648" s="82" t="s">
        <v>1199</v>
      </c>
      <c r="E648" s="83" t="s">
        <v>1201</v>
      </c>
      <c r="F648" s="84">
        <v>17</v>
      </c>
      <c r="G648" s="84">
        <v>18.294117647058822</v>
      </c>
      <c r="H648" s="84">
        <v>311</v>
      </c>
      <c r="I648" s="85" t="s">
        <v>393</v>
      </c>
    </row>
    <row r="649" spans="1:9">
      <c r="A649" s="100"/>
      <c r="B649" s="86"/>
      <c r="C649" s="86"/>
      <c r="D649" s="82" t="s">
        <v>1202</v>
      </c>
      <c r="E649" s="83" t="s">
        <v>1203</v>
      </c>
      <c r="F649" s="84">
        <v>2</v>
      </c>
      <c r="G649" s="84">
        <v>17</v>
      </c>
      <c r="H649" s="84">
        <v>34</v>
      </c>
      <c r="I649" s="85" t="s">
        <v>393</v>
      </c>
    </row>
    <row r="650" spans="1:9">
      <c r="A650" s="100"/>
      <c r="B650" s="86"/>
      <c r="C650" s="86"/>
      <c r="D650" s="82" t="s">
        <v>1204</v>
      </c>
      <c r="E650" s="83" t="s">
        <v>1205</v>
      </c>
      <c r="F650" s="84">
        <v>1</v>
      </c>
      <c r="G650" s="84">
        <v>16</v>
      </c>
      <c r="H650" s="84">
        <v>16</v>
      </c>
      <c r="I650" s="85" t="s">
        <v>393</v>
      </c>
    </row>
    <row r="651" spans="1:9">
      <c r="A651" s="100"/>
      <c r="B651" s="86"/>
      <c r="C651" s="86"/>
      <c r="D651" s="82" t="s">
        <v>1206</v>
      </c>
      <c r="E651" s="83" t="s">
        <v>1207</v>
      </c>
      <c r="F651" s="84">
        <v>1</v>
      </c>
      <c r="G651" s="84">
        <v>16</v>
      </c>
      <c r="H651" s="84">
        <v>16</v>
      </c>
      <c r="I651" s="85" t="s">
        <v>393</v>
      </c>
    </row>
    <row r="652" spans="1:9">
      <c r="A652" s="100"/>
      <c r="B652" s="86"/>
      <c r="C652" s="86"/>
      <c r="D652" s="82" t="s">
        <v>1208</v>
      </c>
      <c r="E652" s="83" t="s">
        <v>1209</v>
      </c>
      <c r="F652" s="84">
        <v>10</v>
      </c>
      <c r="G652" s="84">
        <v>17</v>
      </c>
      <c r="H652" s="84">
        <v>170</v>
      </c>
      <c r="I652" s="85" t="s">
        <v>393</v>
      </c>
    </row>
    <row r="653" spans="1:9">
      <c r="A653" s="100"/>
      <c r="B653" s="86"/>
      <c r="C653" s="86"/>
      <c r="D653" s="82" t="s">
        <v>1208</v>
      </c>
      <c r="E653" s="83" t="s">
        <v>1210</v>
      </c>
      <c r="F653" s="84">
        <v>1</v>
      </c>
      <c r="G653" s="84">
        <v>17</v>
      </c>
      <c r="H653" s="84">
        <v>17</v>
      </c>
      <c r="I653" s="85" t="s">
        <v>393</v>
      </c>
    </row>
    <row r="654" spans="1:9">
      <c r="A654" s="100"/>
      <c r="B654" s="86"/>
      <c r="C654" s="86"/>
      <c r="D654" s="82" t="s">
        <v>1211</v>
      </c>
      <c r="E654" s="83" t="s">
        <v>1212</v>
      </c>
      <c r="F654" s="84">
        <v>1</v>
      </c>
      <c r="G654" s="84">
        <v>8</v>
      </c>
      <c r="H654" s="84">
        <v>8</v>
      </c>
      <c r="I654" s="85" t="s">
        <v>393</v>
      </c>
    </row>
    <row r="655" spans="1:9">
      <c r="A655" s="100"/>
      <c r="B655" s="86"/>
      <c r="C655" s="86"/>
      <c r="D655" s="82" t="s">
        <v>1213</v>
      </c>
      <c r="E655" s="83" t="s">
        <v>1214</v>
      </c>
      <c r="F655" s="84">
        <v>1</v>
      </c>
      <c r="G655" s="84">
        <v>17</v>
      </c>
      <c r="H655" s="84">
        <v>17</v>
      </c>
      <c r="I655" s="85" t="s">
        <v>393</v>
      </c>
    </row>
    <row r="656" spans="1:9">
      <c r="A656" s="100"/>
      <c r="B656" s="86"/>
      <c r="C656" s="86"/>
      <c r="D656" s="82" t="s">
        <v>1213</v>
      </c>
      <c r="E656" s="83" t="s">
        <v>1215</v>
      </c>
      <c r="F656" s="84">
        <v>1</v>
      </c>
      <c r="G656" s="84">
        <v>17</v>
      </c>
      <c r="H656" s="84">
        <v>17</v>
      </c>
      <c r="I656" s="85" t="s">
        <v>393</v>
      </c>
    </row>
    <row r="657" spans="1:9">
      <c r="A657" s="100"/>
      <c r="B657" s="86"/>
      <c r="C657" s="86"/>
      <c r="D657" s="82" t="s">
        <v>1216</v>
      </c>
      <c r="E657" s="83" t="s">
        <v>1217</v>
      </c>
      <c r="F657" s="84">
        <v>17</v>
      </c>
      <c r="G657" s="84">
        <v>13.647058823529411</v>
      </c>
      <c r="H657" s="84">
        <v>232</v>
      </c>
      <c r="I657" s="85" t="s">
        <v>393</v>
      </c>
    </row>
    <row r="658" spans="1:9">
      <c r="A658" s="100"/>
      <c r="B658" s="86"/>
      <c r="C658" s="86"/>
      <c r="D658" s="82" t="s">
        <v>1218</v>
      </c>
      <c r="E658" s="83" t="s">
        <v>1219</v>
      </c>
      <c r="F658" s="84">
        <v>11</v>
      </c>
      <c r="G658" s="84">
        <v>15.636363636363637</v>
      </c>
      <c r="H658" s="84">
        <v>172</v>
      </c>
      <c r="I658" s="85" t="s">
        <v>393</v>
      </c>
    </row>
    <row r="659" spans="1:9">
      <c r="A659" s="100"/>
      <c r="B659" s="86"/>
      <c r="C659" s="86"/>
      <c r="D659" s="82" t="s">
        <v>1218</v>
      </c>
      <c r="E659" s="83" t="s">
        <v>1220</v>
      </c>
      <c r="F659" s="84">
        <v>3</v>
      </c>
      <c r="G659" s="84">
        <v>17</v>
      </c>
      <c r="H659" s="84">
        <v>51</v>
      </c>
      <c r="I659" s="85" t="s">
        <v>393</v>
      </c>
    </row>
    <row r="660" spans="1:9">
      <c r="A660" s="100"/>
      <c r="B660" s="86"/>
      <c r="C660" s="86"/>
      <c r="D660" s="82" t="s">
        <v>1221</v>
      </c>
      <c r="E660" s="83" t="s">
        <v>1222</v>
      </c>
      <c r="F660" s="84">
        <v>24</v>
      </c>
      <c r="G660" s="84">
        <v>8.9166666666666661</v>
      </c>
      <c r="H660" s="84">
        <v>214</v>
      </c>
      <c r="I660" s="85" t="s">
        <v>629</v>
      </c>
    </row>
    <row r="661" spans="1:9">
      <c r="A661" s="100"/>
      <c r="B661" s="86"/>
      <c r="C661" s="86"/>
      <c r="D661" s="82" t="s">
        <v>1221</v>
      </c>
      <c r="E661" s="83" t="s">
        <v>1223</v>
      </c>
      <c r="F661" s="84">
        <v>13</v>
      </c>
      <c r="G661" s="84">
        <v>9.0769230769230766</v>
      </c>
      <c r="H661" s="84">
        <v>118</v>
      </c>
      <c r="I661" s="85" t="s">
        <v>629</v>
      </c>
    </row>
    <row r="662" spans="1:9">
      <c r="A662" s="100"/>
      <c r="B662" s="86"/>
      <c r="C662" s="86"/>
      <c r="D662" s="82" t="s">
        <v>1224</v>
      </c>
      <c r="E662" s="83" t="s">
        <v>1225</v>
      </c>
      <c r="F662" s="84">
        <v>19</v>
      </c>
      <c r="G662" s="84">
        <v>19.210526315789473</v>
      </c>
      <c r="H662" s="84">
        <v>365</v>
      </c>
      <c r="I662" s="85" t="s">
        <v>393</v>
      </c>
    </row>
    <row r="663" spans="1:9">
      <c r="A663" s="100"/>
      <c r="B663" s="86"/>
      <c r="C663" s="86"/>
      <c r="D663" s="82" t="s">
        <v>1226</v>
      </c>
      <c r="E663" s="83" t="s">
        <v>1227</v>
      </c>
      <c r="F663" s="84">
        <v>7</v>
      </c>
      <c r="G663" s="84">
        <v>17</v>
      </c>
      <c r="H663" s="84">
        <v>119</v>
      </c>
      <c r="I663" s="85" t="s">
        <v>393</v>
      </c>
    </row>
    <row r="664" spans="1:9">
      <c r="A664" s="100"/>
      <c r="B664" s="86"/>
      <c r="C664" s="86"/>
      <c r="D664" s="82" t="s">
        <v>1226</v>
      </c>
      <c r="E664" s="83" t="s">
        <v>1228</v>
      </c>
      <c r="F664" s="84">
        <v>1</v>
      </c>
      <c r="G664" s="84">
        <v>17</v>
      </c>
      <c r="H664" s="84">
        <v>17</v>
      </c>
      <c r="I664" s="85" t="s">
        <v>393</v>
      </c>
    </row>
    <row r="665" spans="1:9">
      <c r="A665" s="100"/>
      <c r="B665" s="86"/>
      <c r="C665" s="86"/>
      <c r="D665" s="82" t="s">
        <v>1229</v>
      </c>
      <c r="E665" s="83" t="s">
        <v>1230</v>
      </c>
      <c r="F665" s="84">
        <v>35</v>
      </c>
      <c r="G665" s="84">
        <v>16.285714285714285</v>
      </c>
      <c r="H665" s="84">
        <v>570</v>
      </c>
      <c r="I665" s="85" t="s">
        <v>393</v>
      </c>
    </row>
    <row r="666" spans="1:9">
      <c r="A666" s="100"/>
      <c r="B666" s="86"/>
      <c r="C666" s="86"/>
      <c r="D666" s="82" t="s">
        <v>1229</v>
      </c>
      <c r="E666" s="83" t="s">
        <v>1231</v>
      </c>
      <c r="F666" s="84">
        <v>7</v>
      </c>
      <c r="G666" s="84">
        <v>16.285714285714285</v>
      </c>
      <c r="H666" s="84">
        <v>114</v>
      </c>
      <c r="I666" s="85" t="s">
        <v>393</v>
      </c>
    </row>
    <row r="667" spans="1:9">
      <c r="A667" s="100"/>
      <c r="B667" s="86"/>
      <c r="C667" s="86"/>
      <c r="D667" s="82" t="s">
        <v>1232</v>
      </c>
      <c r="E667" s="83" t="s">
        <v>1233</v>
      </c>
      <c r="F667" s="84">
        <v>1</v>
      </c>
      <c r="G667" s="84">
        <v>10</v>
      </c>
      <c r="H667" s="84">
        <v>10</v>
      </c>
      <c r="I667" s="85" t="s">
        <v>629</v>
      </c>
    </row>
    <row r="668" spans="1:9">
      <c r="A668" s="100"/>
      <c r="B668" s="86"/>
      <c r="C668" s="86"/>
      <c r="D668" s="82" t="s">
        <v>1232</v>
      </c>
      <c r="E668" s="83" t="s">
        <v>1234</v>
      </c>
      <c r="F668" s="84">
        <v>1</v>
      </c>
      <c r="G668" s="84">
        <v>10</v>
      </c>
      <c r="H668" s="84">
        <v>10</v>
      </c>
      <c r="I668" s="85" t="s">
        <v>629</v>
      </c>
    </row>
    <row r="669" spans="1:9">
      <c r="A669" s="100"/>
      <c r="B669" s="86"/>
      <c r="C669" s="86"/>
      <c r="D669" s="82" t="s">
        <v>1235</v>
      </c>
      <c r="E669" s="83" t="s">
        <v>1236</v>
      </c>
      <c r="F669" s="84">
        <v>1</v>
      </c>
      <c r="G669" s="84">
        <v>16</v>
      </c>
      <c r="H669" s="84">
        <v>16</v>
      </c>
      <c r="I669" s="85" t="s">
        <v>393</v>
      </c>
    </row>
    <row r="670" spans="1:9">
      <c r="A670" s="100"/>
      <c r="B670" s="86"/>
      <c r="C670" s="86"/>
      <c r="D670" s="82" t="s">
        <v>1237</v>
      </c>
      <c r="E670" s="83" t="s">
        <v>1238</v>
      </c>
      <c r="F670" s="84">
        <v>6</v>
      </c>
      <c r="G670" s="84">
        <v>16</v>
      </c>
      <c r="H670" s="84">
        <v>96</v>
      </c>
      <c r="I670" s="85" t="s">
        <v>393</v>
      </c>
    </row>
    <row r="671" spans="1:9">
      <c r="A671" s="100"/>
      <c r="B671" s="86"/>
      <c r="C671" s="86"/>
      <c r="D671" s="82" t="s">
        <v>1239</v>
      </c>
      <c r="E671" s="83" t="s">
        <v>1240</v>
      </c>
      <c r="F671" s="84">
        <v>6</v>
      </c>
      <c r="G671" s="84">
        <v>16</v>
      </c>
      <c r="H671" s="84">
        <v>96</v>
      </c>
      <c r="I671" s="85" t="s">
        <v>393</v>
      </c>
    </row>
    <row r="672" spans="1:9">
      <c r="A672" s="100"/>
      <c r="B672" s="86"/>
      <c r="C672" s="86"/>
      <c r="D672" s="82" t="s">
        <v>1239</v>
      </c>
      <c r="E672" s="83" t="s">
        <v>1241</v>
      </c>
      <c r="F672" s="84">
        <v>1</v>
      </c>
      <c r="G672" s="84">
        <v>16</v>
      </c>
      <c r="H672" s="84">
        <v>16</v>
      </c>
      <c r="I672" s="85" t="s">
        <v>393</v>
      </c>
    </row>
    <row r="673" spans="1:9">
      <c r="A673" s="100"/>
      <c r="B673" s="86"/>
      <c r="C673" s="86"/>
      <c r="D673" s="82" t="s">
        <v>1242</v>
      </c>
      <c r="E673" s="83" t="s">
        <v>1243</v>
      </c>
      <c r="F673" s="84">
        <v>7</v>
      </c>
      <c r="G673" s="84">
        <v>8</v>
      </c>
      <c r="H673" s="84">
        <v>56</v>
      </c>
      <c r="I673" s="85" t="s">
        <v>393</v>
      </c>
    </row>
    <row r="674" spans="1:9">
      <c r="A674" s="100"/>
      <c r="B674" s="86"/>
      <c r="C674" s="86"/>
      <c r="D674" s="82" t="s">
        <v>1244</v>
      </c>
      <c r="E674" s="83" t="s">
        <v>1245</v>
      </c>
      <c r="F674" s="84">
        <v>10</v>
      </c>
      <c r="G674" s="84">
        <v>8</v>
      </c>
      <c r="H674" s="84">
        <v>80</v>
      </c>
      <c r="I674" s="85" t="s">
        <v>393</v>
      </c>
    </row>
    <row r="675" spans="1:9">
      <c r="A675" s="100"/>
      <c r="B675" s="86"/>
      <c r="C675" s="86"/>
      <c r="D675" s="82" t="s">
        <v>1244</v>
      </c>
      <c r="E675" s="83" t="s">
        <v>1246</v>
      </c>
      <c r="F675" s="84">
        <v>2</v>
      </c>
      <c r="G675" s="84">
        <v>8</v>
      </c>
      <c r="H675" s="84">
        <v>16</v>
      </c>
      <c r="I675" s="85" t="s">
        <v>393</v>
      </c>
    </row>
    <row r="676" spans="1:9">
      <c r="A676" s="100"/>
      <c r="B676" s="86"/>
      <c r="C676" s="86"/>
      <c r="D676" s="82" t="s">
        <v>1247</v>
      </c>
      <c r="E676" s="83" t="s">
        <v>1248</v>
      </c>
      <c r="F676" s="84">
        <v>9</v>
      </c>
      <c r="G676" s="84">
        <v>8</v>
      </c>
      <c r="H676" s="84">
        <v>72</v>
      </c>
      <c r="I676" s="85" t="s">
        <v>393</v>
      </c>
    </row>
    <row r="677" spans="1:9">
      <c r="A677" s="100"/>
      <c r="B677" s="86"/>
      <c r="C677" s="86"/>
      <c r="D677" s="82" t="s">
        <v>1249</v>
      </c>
      <c r="E677" s="83" t="s">
        <v>1250</v>
      </c>
      <c r="F677" s="84">
        <v>4</v>
      </c>
      <c r="G677" s="84">
        <v>8</v>
      </c>
      <c r="H677" s="84">
        <v>32</v>
      </c>
      <c r="I677" s="85" t="s">
        <v>393</v>
      </c>
    </row>
    <row r="678" spans="1:9">
      <c r="A678" s="100"/>
      <c r="B678" s="86"/>
      <c r="C678" s="86"/>
      <c r="D678" s="82" t="s">
        <v>1251</v>
      </c>
      <c r="E678" s="83" t="s">
        <v>1252</v>
      </c>
      <c r="F678" s="84">
        <v>12</v>
      </c>
      <c r="G678" s="84">
        <v>8</v>
      </c>
      <c r="H678" s="84">
        <v>96</v>
      </c>
      <c r="I678" s="85" t="s">
        <v>393</v>
      </c>
    </row>
    <row r="679" spans="1:9">
      <c r="A679" s="100"/>
      <c r="B679" s="86"/>
      <c r="C679" s="86"/>
      <c r="D679" s="82" t="s">
        <v>1253</v>
      </c>
      <c r="E679" s="83" t="s">
        <v>1254</v>
      </c>
      <c r="F679" s="84">
        <v>53</v>
      </c>
      <c r="G679" s="84">
        <v>15.962264150943396</v>
      </c>
      <c r="H679" s="84">
        <v>846</v>
      </c>
      <c r="I679" s="85" t="s">
        <v>393</v>
      </c>
    </row>
    <row r="680" spans="1:9">
      <c r="A680" s="100"/>
      <c r="B680" s="86"/>
      <c r="C680" s="86"/>
      <c r="D680" s="82" t="s">
        <v>1253</v>
      </c>
      <c r="E680" s="83" t="s">
        <v>1255</v>
      </c>
      <c r="F680" s="84">
        <v>22</v>
      </c>
      <c r="G680" s="84">
        <v>14.954545454545455</v>
      </c>
      <c r="H680" s="84">
        <v>329</v>
      </c>
      <c r="I680" s="85" t="s">
        <v>393</v>
      </c>
    </row>
    <row r="681" spans="1:9">
      <c r="A681" s="100"/>
      <c r="B681" s="86"/>
      <c r="C681" s="86"/>
      <c r="D681" s="82" t="s">
        <v>1256</v>
      </c>
      <c r="E681" s="83" t="s">
        <v>1257</v>
      </c>
      <c r="F681" s="84">
        <v>9</v>
      </c>
      <c r="G681" s="84">
        <v>8</v>
      </c>
      <c r="H681" s="84">
        <v>72</v>
      </c>
      <c r="I681" s="85" t="s">
        <v>393</v>
      </c>
    </row>
    <row r="682" spans="1:9">
      <c r="A682" s="100"/>
      <c r="B682" s="86"/>
      <c r="C682" s="86"/>
      <c r="D682" s="82" t="s">
        <v>1258</v>
      </c>
      <c r="E682" s="83" t="s">
        <v>1259</v>
      </c>
      <c r="F682" s="84">
        <v>25</v>
      </c>
      <c r="G682" s="84">
        <v>16.2</v>
      </c>
      <c r="H682" s="84">
        <v>405</v>
      </c>
      <c r="I682" s="85" t="s">
        <v>393</v>
      </c>
    </row>
    <row r="683" spans="1:9">
      <c r="A683" s="100"/>
      <c r="B683" s="86"/>
      <c r="C683" s="86"/>
      <c r="D683" s="82" t="s">
        <v>1258</v>
      </c>
      <c r="E683" s="83" t="s">
        <v>1260</v>
      </c>
      <c r="F683" s="84">
        <v>3</v>
      </c>
      <c r="G683" s="84">
        <v>17</v>
      </c>
      <c r="H683" s="84">
        <v>51</v>
      </c>
      <c r="I683" s="85" t="s">
        <v>393</v>
      </c>
    </row>
    <row r="684" spans="1:9">
      <c r="A684" s="100"/>
      <c r="B684" s="86"/>
      <c r="C684" s="86"/>
      <c r="D684" s="82" t="s">
        <v>1261</v>
      </c>
      <c r="E684" s="83" t="s">
        <v>1262</v>
      </c>
      <c r="F684" s="84">
        <v>15</v>
      </c>
      <c r="G684" s="84">
        <v>18.733333333333334</v>
      </c>
      <c r="H684" s="84">
        <v>281</v>
      </c>
      <c r="I684" s="85" t="s">
        <v>393</v>
      </c>
    </row>
    <row r="685" spans="1:9">
      <c r="A685" s="100"/>
      <c r="B685" s="86"/>
      <c r="C685" s="86"/>
      <c r="D685" s="82" t="s">
        <v>1261</v>
      </c>
      <c r="E685" s="83" t="s">
        <v>1263</v>
      </c>
      <c r="F685" s="84">
        <v>7</v>
      </c>
      <c r="G685" s="84">
        <v>17.857142857142858</v>
      </c>
      <c r="H685" s="84">
        <v>125</v>
      </c>
      <c r="I685" s="85" t="s">
        <v>393</v>
      </c>
    </row>
    <row r="686" spans="1:9">
      <c r="A686" s="100"/>
      <c r="B686" s="86"/>
      <c r="C686" s="86"/>
      <c r="D686" s="82" t="s">
        <v>1264</v>
      </c>
      <c r="E686" s="83" t="s">
        <v>1265</v>
      </c>
      <c r="F686" s="84">
        <v>3</v>
      </c>
      <c r="G686" s="84">
        <v>16</v>
      </c>
      <c r="H686" s="84">
        <v>48</v>
      </c>
      <c r="I686" s="85" t="s">
        <v>393</v>
      </c>
    </row>
    <row r="687" spans="1:9">
      <c r="A687" s="100"/>
      <c r="B687" s="86"/>
      <c r="C687" s="86"/>
      <c r="D687" s="82" t="s">
        <v>1266</v>
      </c>
      <c r="E687" s="83" t="s">
        <v>1267</v>
      </c>
      <c r="F687" s="84">
        <v>1</v>
      </c>
      <c r="G687" s="84">
        <v>17</v>
      </c>
      <c r="H687" s="84">
        <v>17</v>
      </c>
      <c r="I687" s="85" t="s">
        <v>393</v>
      </c>
    </row>
    <row r="688" spans="1:9">
      <c r="A688" s="100"/>
      <c r="B688" s="86"/>
      <c r="C688" s="86"/>
      <c r="D688" s="82" t="s">
        <v>1268</v>
      </c>
      <c r="E688" s="83" t="s">
        <v>1269</v>
      </c>
      <c r="F688" s="84">
        <v>20</v>
      </c>
      <c r="G688" s="84">
        <v>9.3000000000000007</v>
      </c>
      <c r="H688" s="84">
        <v>186</v>
      </c>
      <c r="I688" s="85" t="s">
        <v>629</v>
      </c>
    </row>
    <row r="689" spans="1:9">
      <c r="A689" s="100"/>
      <c r="B689" s="86"/>
      <c r="C689" s="86"/>
      <c r="D689" s="82" t="s">
        <v>1268</v>
      </c>
      <c r="E689" s="83" t="s">
        <v>1270</v>
      </c>
      <c r="F689" s="84">
        <v>9</v>
      </c>
      <c r="G689" s="84">
        <v>8.8888888888888893</v>
      </c>
      <c r="H689" s="84">
        <v>80</v>
      </c>
      <c r="I689" s="85" t="s">
        <v>629</v>
      </c>
    </row>
    <row r="690" spans="1:9">
      <c r="A690" s="100"/>
      <c r="B690" s="86"/>
      <c r="C690" s="86"/>
      <c r="D690" s="82" t="s">
        <v>1271</v>
      </c>
      <c r="E690" s="83" t="s">
        <v>1272</v>
      </c>
      <c r="F690" s="84">
        <v>11</v>
      </c>
      <c r="G690" s="84">
        <v>17</v>
      </c>
      <c r="H690" s="84">
        <v>187</v>
      </c>
      <c r="I690" s="85" t="s">
        <v>393</v>
      </c>
    </row>
    <row r="691" spans="1:9">
      <c r="A691" s="100"/>
      <c r="B691" s="86"/>
      <c r="C691" s="86"/>
      <c r="D691" s="82" t="s">
        <v>1271</v>
      </c>
      <c r="E691" s="83" t="s">
        <v>1273</v>
      </c>
      <c r="F691" s="84">
        <v>7</v>
      </c>
      <c r="G691" s="84">
        <v>16.285714285714285</v>
      </c>
      <c r="H691" s="84">
        <v>114</v>
      </c>
      <c r="I691" s="85" t="s">
        <v>393</v>
      </c>
    </row>
    <row r="692" spans="1:9">
      <c r="A692" s="100"/>
      <c r="B692" s="86"/>
      <c r="C692" s="86"/>
      <c r="D692" s="82" t="s">
        <v>1274</v>
      </c>
      <c r="E692" s="83" t="s">
        <v>1275</v>
      </c>
      <c r="F692" s="84">
        <v>3</v>
      </c>
      <c r="G692" s="84">
        <v>17</v>
      </c>
      <c r="H692" s="84">
        <v>51</v>
      </c>
      <c r="I692" s="85" t="s">
        <v>393</v>
      </c>
    </row>
    <row r="693" spans="1:9">
      <c r="A693" s="100"/>
      <c r="B693" s="86"/>
      <c r="C693" s="86"/>
      <c r="D693" s="82" t="s">
        <v>1274</v>
      </c>
      <c r="E693" s="83" t="s">
        <v>1276</v>
      </c>
      <c r="F693" s="84">
        <v>4</v>
      </c>
      <c r="G693" s="84">
        <v>17</v>
      </c>
      <c r="H693" s="84">
        <v>68</v>
      </c>
      <c r="I693" s="85" t="s">
        <v>393</v>
      </c>
    </row>
    <row r="694" spans="1:9">
      <c r="A694" s="100"/>
      <c r="B694" s="86"/>
      <c r="C694" s="86"/>
      <c r="D694" s="82" t="s">
        <v>1277</v>
      </c>
      <c r="E694" s="83" t="s">
        <v>1278</v>
      </c>
      <c r="F694" s="84">
        <v>22</v>
      </c>
      <c r="G694" s="84">
        <v>16.545454545454547</v>
      </c>
      <c r="H694" s="84">
        <v>364</v>
      </c>
      <c r="I694" s="85" t="s">
        <v>393</v>
      </c>
    </row>
    <row r="695" spans="1:9">
      <c r="A695" s="100"/>
      <c r="B695" s="86"/>
      <c r="C695" s="86"/>
      <c r="D695" s="82" t="s">
        <v>1277</v>
      </c>
      <c r="E695" s="83" t="s">
        <v>1279</v>
      </c>
      <c r="F695" s="84">
        <v>5</v>
      </c>
      <c r="G695" s="84">
        <v>17</v>
      </c>
      <c r="H695" s="84">
        <v>85</v>
      </c>
      <c r="I695" s="85" t="s">
        <v>393</v>
      </c>
    </row>
    <row r="696" spans="1:9">
      <c r="A696" s="100"/>
      <c r="B696" s="86"/>
      <c r="C696" s="86"/>
      <c r="D696" s="82" t="s">
        <v>1280</v>
      </c>
      <c r="E696" s="83" t="s">
        <v>1281</v>
      </c>
      <c r="F696" s="84">
        <v>14</v>
      </c>
      <c r="G696" s="84">
        <v>19</v>
      </c>
      <c r="H696" s="84">
        <v>266</v>
      </c>
      <c r="I696" s="85" t="s">
        <v>393</v>
      </c>
    </row>
    <row r="697" spans="1:9">
      <c r="A697" s="100"/>
      <c r="B697" s="86"/>
      <c r="C697" s="86"/>
      <c r="D697" s="82" t="s">
        <v>1280</v>
      </c>
      <c r="E697" s="83" t="s">
        <v>1282</v>
      </c>
      <c r="F697" s="84">
        <v>5</v>
      </c>
      <c r="G697" s="84">
        <v>18.2</v>
      </c>
      <c r="H697" s="84">
        <v>91</v>
      </c>
      <c r="I697" s="85" t="s">
        <v>393</v>
      </c>
    </row>
    <row r="698" spans="1:9">
      <c r="A698" s="100"/>
      <c r="B698" s="86"/>
      <c r="C698" s="86"/>
      <c r="D698" s="82" t="s">
        <v>1283</v>
      </c>
      <c r="E698" s="83" t="s">
        <v>1284</v>
      </c>
      <c r="F698" s="84">
        <v>7</v>
      </c>
      <c r="G698" s="84">
        <v>16.285714285714285</v>
      </c>
      <c r="H698" s="84">
        <v>114</v>
      </c>
      <c r="I698" s="85" t="s">
        <v>393</v>
      </c>
    </row>
    <row r="699" spans="1:9">
      <c r="A699" s="100"/>
      <c r="B699" s="86"/>
      <c r="C699" s="86"/>
      <c r="D699" s="82" t="s">
        <v>1285</v>
      </c>
      <c r="E699" s="83" t="s">
        <v>1286</v>
      </c>
      <c r="F699" s="84">
        <v>2</v>
      </c>
      <c r="G699" s="84">
        <v>14.5</v>
      </c>
      <c r="H699" s="84">
        <v>29</v>
      </c>
      <c r="I699" s="85" t="s">
        <v>393</v>
      </c>
    </row>
    <row r="700" spans="1:9">
      <c r="A700" s="100"/>
      <c r="B700" s="86"/>
      <c r="C700" s="86"/>
      <c r="D700" s="82" t="s">
        <v>1285</v>
      </c>
      <c r="E700" s="83" t="s">
        <v>1287</v>
      </c>
      <c r="F700" s="84">
        <v>1</v>
      </c>
      <c r="G700" s="84">
        <v>17</v>
      </c>
      <c r="H700" s="84">
        <v>17</v>
      </c>
      <c r="I700" s="85" t="s">
        <v>393</v>
      </c>
    </row>
    <row r="701" spans="1:9">
      <c r="A701" s="100"/>
      <c r="B701" s="86"/>
      <c r="C701" s="86"/>
      <c r="D701" s="82" t="s">
        <v>1288</v>
      </c>
      <c r="E701" s="83" t="s">
        <v>1289</v>
      </c>
      <c r="F701" s="84">
        <v>1</v>
      </c>
      <c r="G701" s="84">
        <v>12</v>
      </c>
      <c r="H701" s="84">
        <v>12</v>
      </c>
      <c r="I701" s="85" t="s">
        <v>393</v>
      </c>
    </row>
    <row r="702" spans="1:9">
      <c r="A702" s="100"/>
      <c r="B702" s="86"/>
      <c r="C702" s="86"/>
      <c r="D702" s="82" t="s">
        <v>1288</v>
      </c>
      <c r="E702" s="83" t="s">
        <v>1290</v>
      </c>
      <c r="F702" s="84">
        <v>3</v>
      </c>
      <c r="G702" s="84">
        <v>17</v>
      </c>
      <c r="H702" s="84">
        <v>51</v>
      </c>
      <c r="I702" s="85" t="s">
        <v>393</v>
      </c>
    </row>
    <row r="703" spans="1:9">
      <c r="A703" s="100"/>
      <c r="B703" s="86"/>
      <c r="C703" s="86"/>
      <c r="D703" s="82" t="s">
        <v>1291</v>
      </c>
      <c r="E703" s="83" t="s">
        <v>1292</v>
      </c>
      <c r="F703" s="84">
        <v>12</v>
      </c>
      <c r="G703" s="84">
        <v>16.166666666666668</v>
      </c>
      <c r="H703" s="84">
        <v>194</v>
      </c>
      <c r="I703" s="85" t="s">
        <v>393</v>
      </c>
    </row>
    <row r="704" spans="1:9">
      <c r="A704" s="100"/>
      <c r="B704" s="86"/>
      <c r="C704" s="86"/>
      <c r="D704" s="82" t="s">
        <v>1291</v>
      </c>
      <c r="E704" s="83" t="s">
        <v>1293</v>
      </c>
      <c r="F704" s="84">
        <v>11</v>
      </c>
      <c r="G704" s="84">
        <v>16.09090909090909</v>
      </c>
      <c r="H704" s="84">
        <v>177</v>
      </c>
      <c r="I704" s="85" t="s">
        <v>393</v>
      </c>
    </row>
    <row r="705" spans="1:9">
      <c r="A705" s="100"/>
      <c r="B705" s="86"/>
      <c r="C705" s="86"/>
      <c r="D705" s="82" t="s">
        <v>1294</v>
      </c>
      <c r="E705" s="83" t="s">
        <v>1295</v>
      </c>
      <c r="F705" s="84">
        <v>3</v>
      </c>
      <c r="G705" s="84">
        <v>17</v>
      </c>
      <c r="H705" s="84">
        <v>51</v>
      </c>
      <c r="I705" s="85" t="s">
        <v>393</v>
      </c>
    </row>
    <row r="706" spans="1:9">
      <c r="A706" s="100"/>
      <c r="B706" s="86"/>
      <c r="C706" s="86"/>
      <c r="D706" s="82" t="s">
        <v>1294</v>
      </c>
      <c r="E706" s="83" t="s">
        <v>1296</v>
      </c>
      <c r="F706" s="84">
        <v>2</v>
      </c>
      <c r="G706" s="84">
        <v>17</v>
      </c>
      <c r="H706" s="84">
        <v>34</v>
      </c>
      <c r="I706" s="85" t="s">
        <v>393</v>
      </c>
    </row>
    <row r="707" spans="1:9">
      <c r="A707" s="100"/>
      <c r="B707" s="87"/>
      <c r="C707" s="86"/>
      <c r="D707" s="81" t="s">
        <v>1112</v>
      </c>
      <c r="E707" s="88" t="s">
        <v>1297</v>
      </c>
      <c r="F707" s="89">
        <v>1082</v>
      </c>
      <c r="G707" s="90"/>
      <c r="H707" s="89">
        <v>15981</v>
      </c>
      <c r="I707" s="87"/>
    </row>
    <row r="708" spans="1:9">
      <c r="A708" s="100"/>
      <c r="B708" s="87"/>
      <c r="C708" s="86"/>
      <c r="D708" s="91"/>
      <c r="E708" s="92"/>
      <c r="F708" s="93"/>
      <c r="G708" s="87"/>
      <c r="H708" s="93"/>
      <c r="I708" s="87"/>
    </row>
    <row r="709" spans="1:9">
      <c r="A709" s="100"/>
      <c r="B709" s="86"/>
      <c r="C709" s="81" t="s">
        <v>1298</v>
      </c>
      <c r="D709" s="82" t="s">
        <v>1299</v>
      </c>
      <c r="E709" s="83" t="s">
        <v>1300</v>
      </c>
      <c r="F709" s="84">
        <v>19</v>
      </c>
      <c r="G709" s="84">
        <v>15</v>
      </c>
      <c r="H709" s="84">
        <v>285</v>
      </c>
      <c r="I709" s="85" t="s">
        <v>393</v>
      </c>
    </row>
    <row r="710" spans="1:9">
      <c r="A710" s="100"/>
      <c r="B710" s="86"/>
      <c r="C710" s="86"/>
      <c r="D710" s="82" t="s">
        <v>1299</v>
      </c>
      <c r="E710" s="83" t="s">
        <v>1301</v>
      </c>
      <c r="F710" s="84">
        <v>8</v>
      </c>
      <c r="G710" s="84">
        <v>15</v>
      </c>
      <c r="H710" s="84">
        <v>120</v>
      </c>
      <c r="I710" s="85" t="s">
        <v>393</v>
      </c>
    </row>
    <row r="711" spans="1:9">
      <c r="A711" s="100"/>
      <c r="B711" s="86"/>
      <c r="C711" s="86"/>
      <c r="D711" s="82" t="s">
        <v>1302</v>
      </c>
      <c r="E711" s="83" t="s">
        <v>1303</v>
      </c>
      <c r="F711" s="84">
        <v>1</v>
      </c>
      <c r="G711" s="84">
        <v>9</v>
      </c>
      <c r="H711" s="84">
        <v>9</v>
      </c>
      <c r="I711" s="85" t="s">
        <v>393</v>
      </c>
    </row>
    <row r="712" spans="1:9">
      <c r="A712" s="100"/>
      <c r="B712" s="86"/>
      <c r="C712" s="86"/>
      <c r="D712" s="82" t="s">
        <v>1304</v>
      </c>
      <c r="E712" s="83" t="s">
        <v>1305</v>
      </c>
      <c r="F712" s="84">
        <v>6</v>
      </c>
      <c r="G712" s="84">
        <v>20</v>
      </c>
      <c r="H712" s="84">
        <v>120</v>
      </c>
      <c r="I712" s="85" t="s">
        <v>393</v>
      </c>
    </row>
    <row r="713" spans="1:9">
      <c r="A713" s="100"/>
      <c r="B713" s="86"/>
      <c r="C713" s="86"/>
      <c r="D713" s="82" t="s">
        <v>1304</v>
      </c>
      <c r="E713" s="83" t="s">
        <v>1306</v>
      </c>
      <c r="F713" s="84">
        <v>3</v>
      </c>
      <c r="G713" s="84">
        <v>20</v>
      </c>
      <c r="H713" s="84">
        <v>60</v>
      </c>
      <c r="I713" s="85" t="s">
        <v>393</v>
      </c>
    </row>
    <row r="714" spans="1:9">
      <c r="A714" s="100"/>
      <c r="B714" s="86"/>
      <c r="C714" s="86"/>
      <c r="D714" s="82" t="s">
        <v>1307</v>
      </c>
      <c r="E714" s="83" t="s">
        <v>1308</v>
      </c>
      <c r="F714" s="84">
        <v>33</v>
      </c>
      <c r="G714" s="84">
        <v>15</v>
      </c>
      <c r="H714" s="84">
        <v>495</v>
      </c>
      <c r="I714" s="85" t="s">
        <v>393</v>
      </c>
    </row>
    <row r="715" spans="1:9">
      <c r="A715" s="100"/>
      <c r="B715" s="86"/>
      <c r="C715" s="86"/>
      <c r="D715" s="82" t="s">
        <v>1307</v>
      </c>
      <c r="E715" s="83" t="s">
        <v>1309</v>
      </c>
      <c r="F715" s="84">
        <v>11</v>
      </c>
      <c r="G715" s="84">
        <v>14.636363636363637</v>
      </c>
      <c r="H715" s="84">
        <v>161</v>
      </c>
      <c r="I715" s="85" t="s">
        <v>393</v>
      </c>
    </row>
    <row r="716" spans="1:9">
      <c r="A716" s="100"/>
      <c r="B716" s="86"/>
      <c r="C716" s="86"/>
      <c r="D716" s="82" t="s">
        <v>1310</v>
      </c>
      <c r="E716" s="83" t="s">
        <v>1311</v>
      </c>
      <c r="F716" s="84">
        <v>2</v>
      </c>
      <c r="G716" s="84">
        <v>16</v>
      </c>
      <c r="H716" s="84">
        <v>32</v>
      </c>
      <c r="I716" s="85" t="s">
        <v>393</v>
      </c>
    </row>
    <row r="717" spans="1:9">
      <c r="A717" s="100"/>
      <c r="B717" s="86"/>
      <c r="C717" s="86"/>
      <c r="D717" s="82" t="s">
        <v>1312</v>
      </c>
      <c r="E717" s="83" t="s">
        <v>1313</v>
      </c>
      <c r="F717" s="84">
        <v>2</v>
      </c>
      <c r="G717" s="84">
        <v>13</v>
      </c>
      <c r="H717" s="84">
        <v>26</v>
      </c>
      <c r="I717" s="85" t="s">
        <v>393</v>
      </c>
    </row>
    <row r="718" spans="1:9">
      <c r="A718" s="100"/>
      <c r="B718" s="86"/>
      <c r="C718" s="86"/>
      <c r="D718" s="82" t="s">
        <v>1314</v>
      </c>
      <c r="E718" s="83" t="s">
        <v>1315</v>
      </c>
      <c r="F718" s="84">
        <v>2</v>
      </c>
      <c r="G718" s="84">
        <v>13</v>
      </c>
      <c r="H718" s="84">
        <v>26</v>
      </c>
      <c r="I718" s="85" t="s">
        <v>393</v>
      </c>
    </row>
    <row r="719" spans="1:9">
      <c r="A719" s="100"/>
      <c r="B719" s="86"/>
      <c r="C719" s="86"/>
      <c r="D719" s="82" t="s">
        <v>1316</v>
      </c>
      <c r="E719" s="83" t="s">
        <v>1317</v>
      </c>
      <c r="F719" s="84">
        <v>63</v>
      </c>
      <c r="G719" s="84">
        <v>14.873015873015873</v>
      </c>
      <c r="H719" s="84">
        <v>937</v>
      </c>
      <c r="I719" s="85" t="s">
        <v>393</v>
      </c>
    </row>
    <row r="720" spans="1:9">
      <c r="A720" s="100"/>
      <c r="B720" s="86"/>
      <c r="C720" s="86"/>
      <c r="D720" s="82" t="s">
        <v>1316</v>
      </c>
      <c r="E720" s="83" t="s">
        <v>1318</v>
      </c>
      <c r="F720" s="84">
        <v>23</v>
      </c>
      <c r="G720" s="84">
        <v>14.304347826086957</v>
      </c>
      <c r="H720" s="84">
        <v>329</v>
      </c>
      <c r="I720" s="85" t="s">
        <v>393</v>
      </c>
    </row>
    <row r="721" spans="1:9">
      <c r="A721" s="100"/>
      <c r="B721" s="86"/>
      <c r="C721" s="86"/>
      <c r="D721" s="82" t="s">
        <v>1319</v>
      </c>
      <c r="E721" s="83" t="s">
        <v>1320</v>
      </c>
      <c r="F721" s="84">
        <v>36</v>
      </c>
      <c r="G721" s="84">
        <v>14.777777777777779</v>
      </c>
      <c r="H721" s="84">
        <v>532</v>
      </c>
      <c r="I721" s="85" t="s">
        <v>393</v>
      </c>
    </row>
    <row r="722" spans="1:9">
      <c r="A722" s="100"/>
      <c r="B722" s="86"/>
      <c r="C722" s="86"/>
      <c r="D722" s="82" t="s">
        <v>1319</v>
      </c>
      <c r="E722" s="83" t="s">
        <v>1321</v>
      </c>
      <c r="F722" s="84">
        <v>5</v>
      </c>
      <c r="G722" s="84">
        <v>15</v>
      </c>
      <c r="H722" s="84">
        <v>75</v>
      </c>
      <c r="I722" s="85" t="s">
        <v>393</v>
      </c>
    </row>
    <row r="723" spans="1:9">
      <c r="A723" s="100"/>
      <c r="B723" s="86"/>
      <c r="C723" s="86"/>
      <c r="D723" s="82" t="s">
        <v>1322</v>
      </c>
      <c r="E723" s="83" t="s">
        <v>1323</v>
      </c>
      <c r="F723" s="84">
        <v>22</v>
      </c>
      <c r="G723" s="84">
        <v>14.636363636363637</v>
      </c>
      <c r="H723" s="84">
        <v>322</v>
      </c>
      <c r="I723" s="85" t="s">
        <v>393</v>
      </c>
    </row>
    <row r="724" spans="1:9">
      <c r="A724" s="100"/>
      <c r="B724" s="86"/>
      <c r="C724" s="86"/>
      <c r="D724" s="82" t="s">
        <v>1322</v>
      </c>
      <c r="E724" s="83" t="s">
        <v>1324</v>
      </c>
      <c r="F724" s="84">
        <v>4</v>
      </c>
      <c r="G724" s="84">
        <v>15</v>
      </c>
      <c r="H724" s="84">
        <v>60</v>
      </c>
      <c r="I724" s="85" t="s">
        <v>393</v>
      </c>
    </row>
    <row r="725" spans="1:9">
      <c r="A725" s="100"/>
      <c r="B725" s="86"/>
      <c r="C725" s="86"/>
      <c r="D725" s="82" t="s">
        <v>1325</v>
      </c>
      <c r="E725" s="83" t="s">
        <v>1326</v>
      </c>
      <c r="F725" s="84">
        <v>1</v>
      </c>
      <c r="G725" s="84">
        <v>16</v>
      </c>
      <c r="H725" s="84">
        <v>16</v>
      </c>
      <c r="I725" s="85" t="s">
        <v>393</v>
      </c>
    </row>
    <row r="726" spans="1:9">
      <c r="A726" s="100"/>
      <c r="B726" s="86"/>
      <c r="C726" s="86"/>
      <c r="D726" s="82" t="s">
        <v>1325</v>
      </c>
      <c r="E726" s="83" t="s">
        <v>1327</v>
      </c>
      <c r="F726" s="84">
        <v>1</v>
      </c>
      <c r="G726" s="84">
        <v>16</v>
      </c>
      <c r="H726" s="84">
        <v>16</v>
      </c>
      <c r="I726" s="85" t="s">
        <v>393</v>
      </c>
    </row>
    <row r="727" spans="1:9">
      <c r="A727" s="100"/>
      <c r="B727" s="86"/>
      <c r="C727" s="86"/>
      <c r="D727" s="82" t="s">
        <v>1328</v>
      </c>
      <c r="E727" s="83" t="s">
        <v>1329</v>
      </c>
      <c r="F727" s="84">
        <v>49</v>
      </c>
      <c r="G727" s="84">
        <v>15</v>
      </c>
      <c r="H727" s="84">
        <v>735</v>
      </c>
      <c r="I727" s="85" t="s">
        <v>393</v>
      </c>
    </row>
    <row r="728" spans="1:9">
      <c r="A728" s="100"/>
      <c r="B728" s="86"/>
      <c r="C728" s="86"/>
      <c r="D728" s="82" t="s">
        <v>1328</v>
      </c>
      <c r="E728" s="83" t="s">
        <v>1330</v>
      </c>
      <c r="F728" s="84">
        <v>13</v>
      </c>
      <c r="G728" s="84">
        <v>14.692307692307692</v>
      </c>
      <c r="H728" s="84">
        <v>191</v>
      </c>
      <c r="I728" s="85" t="s">
        <v>393</v>
      </c>
    </row>
    <row r="729" spans="1:9">
      <c r="A729" s="100"/>
      <c r="B729" s="86"/>
      <c r="C729" s="86"/>
      <c r="D729" s="82" t="s">
        <v>1331</v>
      </c>
      <c r="E729" s="83" t="s">
        <v>1332</v>
      </c>
      <c r="F729" s="84">
        <v>66</v>
      </c>
      <c r="G729" s="84">
        <v>14.757575757575758</v>
      </c>
      <c r="H729" s="84">
        <v>974</v>
      </c>
      <c r="I729" s="85" t="s">
        <v>393</v>
      </c>
    </row>
    <row r="730" spans="1:9">
      <c r="A730" s="100"/>
      <c r="B730" s="86"/>
      <c r="C730" s="86"/>
      <c r="D730" s="82" t="s">
        <v>1331</v>
      </c>
      <c r="E730" s="83" t="s">
        <v>1333</v>
      </c>
      <c r="F730" s="84">
        <v>28</v>
      </c>
      <c r="G730" s="84">
        <v>15</v>
      </c>
      <c r="H730" s="84">
        <v>420</v>
      </c>
      <c r="I730" s="85" t="s">
        <v>393</v>
      </c>
    </row>
    <row r="731" spans="1:9">
      <c r="A731" s="100"/>
      <c r="B731" s="86"/>
      <c r="C731" s="86"/>
      <c r="D731" s="82" t="s">
        <v>1334</v>
      </c>
      <c r="E731" s="83" t="s">
        <v>1335</v>
      </c>
      <c r="F731" s="84">
        <v>5</v>
      </c>
      <c r="G731" s="84">
        <v>14</v>
      </c>
      <c r="H731" s="84">
        <v>70</v>
      </c>
      <c r="I731" s="85" t="s">
        <v>393</v>
      </c>
    </row>
    <row r="732" spans="1:9">
      <c r="A732" s="100"/>
      <c r="B732" s="86"/>
      <c r="C732" s="86"/>
      <c r="D732" s="82" t="s">
        <v>1336</v>
      </c>
      <c r="E732" s="83" t="s">
        <v>1337</v>
      </c>
      <c r="F732" s="84">
        <v>9</v>
      </c>
      <c r="G732" s="84">
        <v>12</v>
      </c>
      <c r="H732" s="84">
        <v>108</v>
      </c>
      <c r="I732" s="85" t="s">
        <v>393</v>
      </c>
    </row>
    <row r="733" spans="1:9">
      <c r="A733" s="100"/>
      <c r="B733" s="86"/>
      <c r="C733" s="86"/>
      <c r="D733" s="82" t="s">
        <v>1338</v>
      </c>
      <c r="E733" s="83" t="s">
        <v>1339</v>
      </c>
      <c r="F733" s="84">
        <v>1</v>
      </c>
      <c r="G733" s="84">
        <v>12</v>
      </c>
      <c r="H733" s="84">
        <v>12</v>
      </c>
      <c r="I733" s="85" t="s">
        <v>393</v>
      </c>
    </row>
    <row r="734" spans="1:9">
      <c r="A734" s="100"/>
      <c r="B734" s="86"/>
      <c r="C734" s="86"/>
      <c r="D734" s="82" t="s">
        <v>1340</v>
      </c>
      <c r="E734" s="83" t="s">
        <v>1341</v>
      </c>
      <c r="F734" s="84">
        <v>12</v>
      </c>
      <c r="G734" s="84">
        <v>12</v>
      </c>
      <c r="H734" s="84">
        <v>144</v>
      </c>
      <c r="I734" s="85" t="s">
        <v>393</v>
      </c>
    </row>
    <row r="735" spans="1:9">
      <c r="A735" s="100"/>
      <c r="B735" s="86"/>
      <c r="C735" s="86"/>
      <c r="D735" s="82" t="s">
        <v>1340</v>
      </c>
      <c r="E735" s="83" t="s">
        <v>1342</v>
      </c>
      <c r="F735" s="84">
        <v>1</v>
      </c>
      <c r="G735" s="84">
        <v>12</v>
      </c>
      <c r="H735" s="84">
        <v>12</v>
      </c>
      <c r="I735" s="85" t="s">
        <v>393</v>
      </c>
    </row>
    <row r="736" spans="1:9">
      <c r="A736" s="100"/>
      <c r="B736" s="86"/>
      <c r="C736" s="86"/>
      <c r="D736" s="82" t="s">
        <v>1343</v>
      </c>
      <c r="E736" s="83" t="s">
        <v>1344</v>
      </c>
      <c r="F736" s="84">
        <v>2</v>
      </c>
      <c r="G736" s="84">
        <v>12</v>
      </c>
      <c r="H736" s="84">
        <v>24</v>
      </c>
      <c r="I736" s="85" t="s">
        <v>393</v>
      </c>
    </row>
    <row r="737" spans="1:9">
      <c r="A737" s="100"/>
      <c r="B737" s="86"/>
      <c r="C737" s="86"/>
      <c r="D737" s="82" t="s">
        <v>1345</v>
      </c>
      <c r="E737" s="83" t="s">
        <v>1346</v>
      </c>
      <c r="F737" s="84">
        <v>1</v>
      </c>
      <c r="G737" s="84">
        <v>12</v>
      </c>
      <c r="H737" s="84">
        <v>12</v>
      </c>
      <c r="I737" s="85" t="s">
        <v>393</v>
      </c>
    </row>
    <row r="738" spans="1:9">
      <c r="A738" s="100"/>
      <c r="B738" s="86"/>
      <c r="C738" s="86"/>
      <c r="D738" s="82" t="s">
        <v>1347</v>
      </c>
      <c r="E738" s="83" t="s">
        <v>1348</v>
      </c>
      <c r="F738" s="84">
        <v>3</v>
      </c>
      <c r="G738" s="84">
        <v>12</v>
      </c>
      <c r="H738" s="84">
        <v>36</v>
      </c>
      <c r="I738" s="85" t="s">
        <v>393</v>
      </c>
    </row>
    <row r="739" spans="1:9">
      <c r="A739" s="100"/>
      <c r="B739" s="86"/>
      <c r="C739" s="86"/>
      <c r="D739" s="82" t="s">
        <v>1349</v>
      </c>
      <c r="E739" s="83" t="s">
        <v>1350</v>
      </c>
      <c r="F739" s="84">
        <v>5</v>
      </c>
      <c r="G739" s="84">
        <v>13</v>
      </c>
      <c r="H739" s="84">
        <v>65</v>
      </c>
      <c r="I739" s="85" t="s">
        <v>393</v>
      </c>
    </row>
    <row r="740" spans="1:9">
      <c r="A740" s="100"/>
      <c r="B740" s="86"/>
      <c r="C740" s="86"/>
      <c r="D740" s="82" t="s">
        <v>1351</v>
      </c>
      <c r="E740" s="83" t="s">
        <v>1352</v>
      </c>
      <c r="F740" s="84">
        <v>15</v>
      </c>
      <c r="G740" s="84">
        <v>16</v>
      </c>
      <c r="H740" s="84">
        <v>240</v>
      </c>
      <c r="I740" s="85" t="s">
        <v>393</v>
      </c>
    </row>
    <row r="741" spans="1:9">
      <c r="A741" s="100"/>
      <c r="B741" s="86"/>
      <c r="C741" s="86"/>
      <c r="D741" s="82" t="s">
        <v>1351</v>
      </c>
      <c r="E741" s="83" t="s">
        <v>1353</v>
      </c>
      <c r="F741" s="84">
        <v>3</v>
      </c>
      <c r="G741" s="84">
        <v>16</v>
      </c>
      <c r="H741" s="84">
        <v>48</v>
      </c>
      <c r="I741" s="85" t="s">
        <v>393</v>
      </c>
    </row>
    <row r="742" spans="1:9">
      <c r="A742" s="100"/>
      <c r="B742" s="86"/>
      <c r="C742" s="86"/>
      <c r="D742" s="82" t="s">
        <v>1354</v>
      </c>
      <c r="E742" s="83" t="s">
        <v>1355</v>
      </c>
      <c r="F742" s="84">
        <v>2</v>
      </c>
      <c r="G742" s="84">
        <v>12</v>
      </c>
      <c r="H742" s="84">
        <v>24</v>
      </c>
      <c r="I742" s="85" t="s">
        <v>393</v>
      </c>
    </row>
    <row r="743" spans="1:9">
      <c r="A743" s="100"/>
      <c r="B743" s="86"/>
      <c r="C743" s="86"/>
      <c r="D743" s="82" t="s">
        <v>1356</v>
      </c>
      <c r="E743" s="83" t="s">
        <v>1357</v>
      </c>
      <c r="F743" s="84">
        <v>2</v>
      </c>
      <c r="G743" s="84">
        <v>12</v>
      </c>
      <c r="H743" s="84">
        <v>24</v>
      </c>
      <c r="I743" s="85" t="s">
        <v>393</v>
      </c>
    </row>
    <row r="744" spans="1:9">
      <c r="A744" s="100"/>
      <c r="B744" s="86"/>
      <c r="C744" s="86"/>
      <c r="D744" s="82" t="s">
        <v>1358</v>
      </c>
      <c r="E744" s="83" t="s">
        <v>1359</v>
      </c>
      <c r="F744" s="84">
        <v>8</v>
      </c>
      <c r="G744" s="84">
        <v>7.25</v>
      </c>
      <c r="H744" s="84">
        <v>58</v>
      </c>
      <c r="I744" s="85" t="s">
        <v>393</v>
      </c>
    </row>
    <row r="745" spans="1:9">
      <c r="A745" s="100"/>
      <c r="B745" s="86"/>
      <c r="C745" s="86"/>
      <c r="D745" s="82" t="s">
        <v>1358</v>
      </c>
      <c r="E745" s="83" t="s">
        <v>1360</v>
      </c>
      <c r="F745" s="84">
        <v>7</v>
      </c>
      <c r="G745" s="84">
        <v>7.7142857142857144</v>
      </c>
      <c r="H745" s="84">
        <v>54</v>
      </c>
      <c r="I745" s="85" t="s">
        <v>393</v>
      </c>
    </row>
    <row r="746" spans="1:9">
      <c r="A746" s="100"/>
      <c r="B746" s="86"/>
      <c r="C746" s="86"/>
      <c r="D746" s="82" t="s">
        <v>1361</v>
      </c>
      <c r="E746" s="83" t="s">
        <v>1362</v>
      </c>
      <c r="F746" s="84">
        <v>29</v>
      </c>
      <c r="G746" s="84">
        <v>7.6551724137931032</v>
      </c>
      <c r="H746" s="84">
        <v>222</v>
      </c>
      <c r="I746" s="85" t="s">
        <v>393</v>
      </c>
    </row>
    <row r="747" spans="1:9">
      <c r="A747" s="100"/>
      <c r="B747" s="86"/>
      <c r="C747" s="86"/>
      <c r="D747" s="82" t="s">
        <v>1361</v>
      </c>
      <c r="E747" s="83" t="s">
        <v>1363</v>
      </c>
      <c r="F747" s="84">
        <v>31</v>
      </c>
      <c r="G747" s="84">
        <v>8</v>
      </c>
      <c r="H747" s="84">
        <v>248</v>
      </c>
      <c r="I747" s="85" t="s">
        <v>393</v>
      </c>
    </row>
    <row r="748" spans="1:9">
      <c r="A748" s="100"/>
      <c r="B748" s="86"/>
      <c r="C748" s="86"/>
      <c r="D748" s="82" t="s">
        <v>1364</v>
      </c>
      <c r="E748" s="83" t="s">
        <v>1365</v>
      </c>
      <c r="F748" s="84">
        <v>4</v>
      </c>
      <c r="G748" s="84">
        <v>8</v>
      </c>
      <c r="H748" s="84">
        <v>32</v>
      </c>
      <c r="I748" s="85" t="s">
        <v>393</v>
      </c>
    </row>
    <row r="749" spans="1:9">
      <c r="A749" s="100"/>
      <c r="B749" s="86"/>
      <c r="C749" s="86"/>
      <c r="D749" s="82" t="s">
        <v>1364</v>
      </c>
      <c r="E749" s="83" t="s">
        <v>1366</v>
      </c>
      <c r="F749" s="84">
        <v>1</v>
      </c>
      <c r="G749" s="84">
        <v>8</v>
      </c>
      <c r="H749" s="84">
        <v>8</v>
      </c>
      <c r="I749" s="85" t="s">
        <v>393</v>
      </c>
    </row>
    <row r="750" spans="1:9">
      <c r="A750" s="100"/>
      <c r="B750" s="86"/>
      <c r="C750" s="86"/>
      <c r="D750" s="82" t="s">
        <v>1367</v>
      </c>
      <c r="E750" s="83" t="s">
        <v>1368</v>
      </c>
      <c r="F750" s="84">
        <v>9</v>
      </c>
      <c r="G750" s="84">
        <v>7.5555555555555554</v>
      </c>
      <c r="H750" s="84">
        <v>68</v>
      </c>
      <c r="I750" s="85" t="s">
        <v>393</v>
      </c>
    </row>
    <row r="751" spans="1:9">
      <c r="A751" s="100"/>
      <c r="B751" s="86"/>
      <c r="C751" s="86"/>
      <c r="D751" s="82" t="s">
        <v>1367</v>
      </c>
      <c r="E751" s="83" t="s">
        <v>1369</v>
      </c>
      <c r="F751" s="84">
        <v>1</v>
      </c>
      <c r="G751" s="84">
        <v>8</v>
      </c>
      <c r="H751" s="84">
        <v>8</v>
      </c>
      <c r="I751" s="85" t="s">
        <v>393</v>
      </c>
    </row>
    <row r="752" spans="1:9">
      <c r="A752" s="100"/>
      <c r="B752" s="86"/>
      <c r="C752" s="86"/>
      <c r="D752" s="82" t="s">
        <v>1370</v>
      </c>
      <c r="E752" s="83" t="s">
        <v>1371</v>
      </c>
      <c r="F752" s="84">
        <v>5</v>
      </c>
      <c r="G752" s="84">
        <v>7.6</v>
      </c>
      <c r="H752" s="84">
        <v>38</v>
      </c>
      <c r="I752" s="85" t="s">
        <v>393</v>
      </c>
    </row>
    <row r="753" spans="1:9">
      <c r="A753" s="100"/>
      <c r="B753" s="86"/>
      <c r="C753" s="86"/>
      <c r="D753" s="82" t="s">
        <v>1370</v>
      </c>
      <c r="E753" s="83" t="s">
        <v>1372</v>
      </c>
      <c r="F753" s="84">
        <v>2</v>
      </c>
      <c r="G753" s="84">
        <v>8</v>
      </c>
      <c r="H753" s="84">
        <v>16</v>
      </c>
      <c r="I753" s="85" t="s">
        <v>393</v>
      </c>
    </row>
    <row r="754" spans="1:9">
      <c r="A754" s="100"/>
      <c r="B754" s="86"/>
      <c r="C754" s="86"/>
      <c r="D754" s="82" t="s">
        <v>1373</v>
      </c>
      <c r="E754" s="83" t="s">
        <v>1374</v>
      </c>
      <c r="F754" s="84">
        <v>1</v>
      </c>
      <c r="G754" s="84">
        <v>10</v>
      </c>
      <c r="H754" s="84">
        <v>10</v>
      </c>
      <c r="I754" s="85" t="s">
        <v>393</v>
      </c>
    </row>
    <row r="755" spans="1:9">
      <c r="A755" s="100"/>
      <c r="B755" s="86"/>
      <c r="C755" s="86"/>
      <c r="D755" s="82" t="s">
        <v>1375</v>
      </c>
      <c r="E755" s="83" t="s">
        <v>1376</v>
      </c>
      <c r="F755" s="84">
        <v>5</v>
      </c>
      <c r="G755" s="84">
        <v>12</v>
      </c>
      <c r="H755" s="84">
        <v>60</v>
      </c>
      <c r="I755" s="85" t="s">
        <v>393</v>
      </c>
    </row>
    <row r="756" spans="1:9">
      <c r="A756" s="100"/>
      <c r="B756" s="86"/>
      <c r="C756" s="86"/>
      <c r="D756" s="82" t="s">
        <v>1377</v>
      </c>
      <c r="E756" s="83" t="s">
        <v>1378</v>
      </c>
      <c r="F756" s="84">
        <v>9</v>
      </c>
      <c r="G756" s="84">
        <v>13</v>
      </c>
      <c r="H756" s="84">
        <v>117</v>
      </c>
      <c r="I756" s="85" t="s">
        <v>393</v>
      </c>
    </row>
    <row r="757" spans="1:9">
      <c r="A757" s="100"/>
      <c r="B757" s="86"/>
      <c r="C757" s="86"/>
      <c r="D757" s="82" t="s">
        <v>1377</v>
      </c>
      <c r="E757" s="83" t="s">
        <v>1379</v>
      </c>
      <c r="F757" s="84">
        <v>2</v>
      </c>
      <c r="G757" s="84">
        <v>13</v>
      </c>
      <c r="H757" s="84">
        <v>26</v>
      </c>
      <c r="I757" s="85" t="s">
        <v>393</v>
      </c>
    </row>
    <row r="758" spans="1:9">
      <c r="A758" s="100"/>
      <c r="B758" s="86"/>
      <c r="C758" s="86"/>
      <c r="D758" s="82" t="s">
        <v>1380</v>
      </c>
      <c r="E758" s="83" t="s">
        <v>1381</v>
      </c>
      <c r="F758" s="84">
        <v>3</v>
      </c>
      <c r="G758" s="84">
        <v>16</v>
      </c>
      <c r="H758" s="84">
        <v>48</v>
      </c>
      <c r="I758" s="85" t="s">
        <v>393</v>
      </c>
    </row>
    <row r="759" spans="1:9">
      <c r="A759" s="100"/>
      <c r="B759" s="86"/>
      <c r="C759" s="86"/>
      <c r="D759" s="82" t="s">
        <v>1382</v>
      </c>
      <c r="E759" s="83" t="s">
        <v>1383</v>
      </c>
      <c r="F759" s="84">
        <v>15</v>
      </c>
      <c r="G759" s="84">
        <v>2</v>
      </c>
      <c r="H759" s="84">
        <v>30</v>
      </c>
      <c r="I759" s="85" t="s">
        <v>666</v>
      </c>
    </row>
    <row r="760" spans="1:9">
      <c r="A760" s="100"/>
      <c r="B760" s="86"/>
      <c r="C760" s="86"/>
      <c r="D760" s="82" t="s">
        <v>1382</v>
      </c>
      <c r="E760" s="83" t="s">
        <v>1384</v>
      </c>
      <c r="F760" s="84">
        <v>7</v>
      </c>
      <c r="G760" s="84">
        <v>2.5714285714285716</v>
      </c>
      <c r="H760" s="84">
        <v>18</v>
      </c>
      <c r="I760" s="85" t="s">
        <v>666</v>
      </c>
    </row>
    <row r="761" spans="1:9">
      <c r="A761" s="100"/>
      <c r="B761" s="86"/>
      <c r="C761" s="86"/>
      <c r="D761" s="82" t="s">
        <v>1385</v>
      </c>
      <c r="E761" s="83" t="s">
        <v>1386</v>
      </c>
      <c r="F761" s="84">
        <v>2</v>
      </c>
      <c r="G761" s="84">
        <v>5.5</v>
      </c>
      <c r="H761" s="84">
        <v>11</v>
      </c>
      <c r="I761" s="85" t="s">
        <v>629</v>
      </c>
    </row>
    <row r="762" spans="1:9">
      <c r="A762" s="100"/>
      <c r="B762" s="86"/>
      <c r="C762" s="86"/>
      <c r="D762" s="82" t="s">
        <v>1385</v>
      </c>
      <c r="E762" s="83" t="s">
        <v>1387</v>
      </c>
      <c r="F762" s="84">
        <v>3</v>
      </c>
      <c r="G762" s="84">
        <v>5.666666666666667</v>
      </c>
      <c r="H762" s="84">
        <v>17</v>
      </c>
      <c r="I762" s="85" t="s">
        <v>629</v>
      </c>
    </row>
    <row r="763" spans="1:9">
      <c r="A763" s="100"/>
      <c r="B763" s="86"/>
      <c r="C763" s="86"/>
      <c r="D763" s="82" t="s">
        <v>1388</v>
      </c>
      <c r="E763" s="83" t="s">
        <v>1389</v>
      </c>
      <c r="F763" s="84">
        <v>8</v>
      </c>
      <c r="G763" s="84">
        <v>5.875</v>
      </c>
      <c r="H763" s="84">
        <v>47</v>
      </c>
      <c r="I763" s="85" t="s">
        <v>629</v>
      </c>
    </row>
    <row r="764" spans="1:9">
      <c r="A764" s="100"/>
      <c r="B764" s="86"/>
      <c r="C764" s="86"/>
      <c r="D764" s="82" t="s">
        <v>1388</v>
      </c>
      <c r="E764" s="83" t="s">
        <v>1390</v>
      </c>
      <c r="F764" s="84">
        <v>1</v>
      </c>
      <c r="G764" s="84">
        <v>6</v>
      </c>
      <c r="H764" s="84">
        <v>6</v>
      </c>
      <c r="I764" s="85" t="s">
        <v>629</v>
      </c>
    </row>
    <row r="765" spans="1:9">
      <c r="A765" s="100"/>
      <c r="B765" s="86"/>
      <c r="C765" s="86"/>
      <c r="D765" s="82" t="s">
        <v>1391</v>
      </c>
      <c r="E765" s="83" t="s">
        <v>1392</v>
      </c>
      <c r="F765" s="84">
        <v>11</v>
      </c>
      <c r="G765" s="84">
        <v>15</v>
      </c>
      <c r="H765" s="84">
        <v>165</v>
      </c>
      <c r="I765" s="85" t="s">
        <v>393</v>
      </c>
    </row>
    <row r="766" spans="1:9">
      <c r="A766" s="100"/>
      <c r="B766" s="86"/>
      <c r="C766" s="86"/>
      <c r="D766" s="82" t="s">
        <v>1391</v>
      </c>
      <c r="E766" s="83" t="s">
        <v>1393</v>
      </c>
      <c r="F766" s="84">
        <v>19</v>
      </c>
      <c r="G766" s="84">
        <v>15</v>
      </c>
      <c r="H766" s="84">
        <v>285</v>
      </c>
      <c r="I766" s="85" t="s">
        <v>393</v>
      </c>
    </row>
    <row r="767" spans="1:9">
      <c r="A767" s="100"/>
      <c r="B767" s="86"/>
      <c r="C767" s="86"/>
      <c r="D767" s="82" t="s">
        <v>1394</v>
      </c>
      <c r="E767" s="83" t="s">
        <v>1395</v>
      </c>
      <c r="F767" s="84">
        <v>5</v>
      </c>
      <c r="G767" s="84">
        <v>13</v>
      </c>
      <c r="H767" s="84">
        <v>65</v>
      </c>
      <c r="I767" s="85" t="s">
        <v>393</v>
      </c>
    </row>
    <row r="768" spans="1:9">
      <c r="A768" s="100"/>
      <c r="B768" s="86"/>
      <c r="C768" s="86"/>
      <c r="D768" s="82" t="s">
        <v>1394</v>
      </c>
      <c r="E768" s="83" t="s">
        <v>1396</v>
      </c>
      <c r="F768" s="84">
        <v>1</v>
      </c>
      <c r="G768" s="84">
        <v>13</v>
      </c>
      <c r="H768" s="84">
        <v>13</v>
      </c>
      <c r="I768" s="85" t="s">
        <v>393</v>
      </c>
    </row>
    <row r="769" spans="1:9">
      <c r="A769" s="100"/>
      <c r="B769" s="86"/>
      <c r="C769" s="86"/>
      <c r="D769" s="82" t="s">
        <v>1397</v>
      </c>
      <c r="E769" s="83" t="s">
        <v>1398</v>
      </c>
      <c r="F769" s="84">
        <v>2</v>
      </c>
      <c r="G769" s="84">
        <v>16</v>
      </c>
      <c r="H769" s="84">
        <v>32</v>
      </c>
      <c r="I769" s="85" t="s">
        <v>393</v>
      </c>
    </row>
    <row r="770" spans="1:9">
      <c r="A770" s="100"/>
      <c r="B770" s="86"/>
      <c r="C770" s="86"/>
      <c r="D770" s="82" t="s">
        <v>1399</v>
      </c>
      <c r="E770" s="83" t="s">
        <v>1400</v>
      </c>
      <c r="F770" s="84">
        <v>11</v>
      </c>
      <c r="G770" s="84">
        <v>30</v>
      </c>
      <c r="H770" s="84">
        <v>330</v>
      </c>
      <c r="I770" s="85" t="s">
        <v>393</v>
      </c>
    </row>
    <row r="771" spans="1:9">
      <c r="A771" s="100"/>
      <c r="B771" s="86"/>
      <c r="C771" s="86"/>
      <c r="D771" s="82" t="s">
        <v>1399</v>
      </c>
      <c r="E771" s="83" t="s">
        <v>1401</v>
      </c>
      <c r="F771" s="84">
        <v>1</v>
      </c>
      <c r="G771" s="84">
        <v>30</v>
      </c>
      <c r="H771" s="84">
        <v>30</v>
      </c>
      <c r="I771" s="85" t="s">
        <v>393</v>
      </c>
    </row>
    <row r="772" spans="1:9">
      <c r="A772" s="100"/>
      <c r="B772" s="86"/>
      <c r="C772" s="86"/>
      <c r="D772" s="82" t="s">
        <v>1402</v>
      </c>
      <c r="E772" s="83" t="s">
        <v>1403</v>
      </c>
      <c r="F772" s="84">
        <v>1</v>
      </c>
      <c r="G772" s="84">
        <v>6</v>
      </c>
      <c r="H772" s="84">
        <v>6</v>
      </c>
      <c r="I772" s="85" t="s">
        <v>393</v>
      </c>
    </row>
    <row r="773" spans="1:9">
      <c r="A773" s="100"/>
      <c r="B773" s="86"/>
      <c r="C773" s="86"/>
      <c r="D773" s="82" t="s">
        <v>1404</v>
      </c>
      <c r="E773" s="83" t="s">
        <v>1405</v>
      </c>
      <c r="F773" s="84">
        <v>63</v>
      </c>
      <c r="G773" s="84">
        <v>17.682539682539684</v>
      </c>
      <c r="H773" s="84">
        <v>1114</v>
      </c>
      <c r="I773" s="85" t="s">
        <v>393</v>
      </c>
    </row>
    <row r="774" spans="1:9">
      <c r="A774" s="100"/>
      <c r="B774" s="86"/>
      <c r="C774" s="86"/>
      <c r="D774" s="82" t="s">
        <v>1404</v>
      </c>
      <c r="E774" s="83" t="s">
        <v>1406</v>
      </c>
      <c r="F774" s="84">
        <v>30</v>
      </c>
      <c r="G774" s="84">
        <v>16.033333333333335</v>
      </c>
      <c r="H774" s="84">
        <v>481</v>
      </c>
      <c r="I774" s="85" t="s">
        <v>393</v>
      </c>
    </row>
    <row r="775" spans="1:9">
      <c r="A775" s="100"/>
      <c r="B775" s="86"/>
      <c r="C775" s="86"/>
      <c r="D775" s="82" t="s">
        <v>1407</v>
      </c>
      <c r="E775" s="83" t="s">
        <v>1408</v>
      </c>
      <c r="F775" s="84">
        <v>2</v>
      </c>
      <c r="G775" s="84">
        <v>0</v>
      </c>
      <c r="H775" s="84">
        <v>0</v>
      </c>
      <c r="I775" s="85" t="s">
        <v>393</v>
      </c>
    </row>
    <row r="776" spans="1:9">
      <c r="A776" s="100"/>
      <c r="B776" s="86"/>
      <c r="C776" s="86"/>
      <c r="D776" s="82" t="s">
        <v>1407</v>
      </c>
      <c r="E776" s="83" t="s">
        <v>1409</v>
      </c>
      <c r="F776" s="84">
        <v>1</v>
      </c>
      <c r="G776" s="84">
        <v>0</v>
      </c>
      <c r="H776" s="84">
        <v>0</v>
      </c>
      <c r="I776" s="85" t="s">
        <v>393</v>
      </c>
    </row>
    <row r="777" spans="1:9">
      <c r="A777" s="100"/>
      <c r="B777" s="86"/>
      <c r="C777" s="86"/>
      <c r="D777" s="82" t="s">
        <v>1410</v>
      </c>
      <c r="E777" s="83" t="s">
        <v>1411</v>
      </c>
      <c r="F777" s="84">
        <v>4</v>
      </c>
      <c r="G777" s="84">
        <v>5</v>
      </c>
      <c r="H777" s="84">
        <v>20</v>
      </c>
      <c r="I777" s="85" t="s">
        <v>666</v>
      </c>
    </row>
    <row r="778" spans="1:9">
      <c r="A778" s="100"/>
      <c r="B778" s="86"/>
      <c r="C778" s="86"/>
      <c r="D778" s="82" t="s">
        <v>1410</v>
      </c>
      <c r="E778" s="83" t="s">
        <v>1412</v>
      </c>
      <c r="F778" s="84">
        <v>4</v>
      </c>
      <c r="G778" s="84">
        <v>2</v>
      </c>
      <c r="H778" s="84">
        <v>8</v>
      </c>
      <c r="I778" s="85" t="s">
        <v>666</v>
      </c>
    </row>
    <row r="779" spans="1:9">
      <c r="A779" s="100"/>
      <c r="B779" s="86"/>
      <c r="C779" s="86"/>
      <c r="D779" s="82" t="s">
        <v>1413</v>
      </c>
      <c r="E779" s="83" t="s">
        <v>1414</v>
      </c>
      <c r="F779" s="84">
        <v>2</v>
      </c>
      <c r="G779" s="84">
        <v>14</v>
      </c>
      <c r="H779" s="84">
        <v>28</v>
      </c>
      <c r="I779" s="85" t="s">
        <v>393</v>
      </c>
    </row>
    <row r="780" spans="1:9">
      <c r="A780" s="100"/>
      <c r="B780" s="86"/>
      <c r="C780" s="86"/>
      <c r="D780" s="82" t="s">
        <v>1415</v>
      </c>
      <c r="E780" s="83" t="s">
        <v>1416</v>
      </c>
      <c r="F780" s="84">
        <v>7</v>
      </c>
      <c r="G780" s="84">
        <v>16</v>
      </c>
      <c r="H780" s="84">
        <v>112</v>
      </c>
      <c r="I780" s="85" t="s">
        <v>393</v>
      </c>
    </row>
    <row r="781" spans="1:9">
      <c r="A781" s="100"/>
      <c r="B781" s="86"/>
      <c r="C781" s="86"/>
      <c r="D781" s="82" t="s">
        <v>1417</v>
      </c>
      <c r="E781" s="83" t="s">
        <v>1418</v>
      </c>
      <c r="F781" s="84">
        <v>3</v>
      </c>
      <c r="G781" s="84">
        <v>16</v>
      </c>
      <c r="H781" s="84">
        <v>48</v>
      </c>
      <c r="I781" s="85" t="s">
        <v>393</v>
      </c>
    </row>
    <row r="782" spans="1:9">
      <c r="A782" s="100"/>
      <c r="B782" s="86"/>
      <c r="C782" s="86"/>
      <c r="D782" s="82" t="s">
        <v>1419</v>
      </c>
      <c r="E782" s="83" t="s">
        <v>1420</v>
      </c>
      <c r="F782" s="84">
        <v>157</v>
      </c>
      <c r="G782" s="84">
        <v>15.337579617834395</v>
      </c>
      <c r="H782" s="84">
        <v>2408</v>
      </c>
      <c r="I782" s="85" t="s">
        <v>393</v>
      </c>
    </row>
    <row r="783" spans="1:9">
      <c r="A783" s="100"/>
      <c r="B783" s="86"/>
      <c r="C783" s="86"/>
      <c r="D783" s="82" t="s">
        <v>1419</v>
      </c>
      <c r="E783" s="83" t="s">
        <v>1421</v>
      </c>
      <c r="F783" s="84">
        <v>54</v>
      </c>
      <c r="G783" s="84">
        <v>14.222222222222221</v>
      </c>
      <c r="H783" s="84">
        <v>768</v>
      </c>
      <c r="I783" s="85" t="s">
        <v>393</v>
      </c>
    </row>
    <row r="784" spans="1:9">
      <c r="A784" s="100"/>
      <c r="B784" s="86"/>
      <c r="C784" s="86"/>
      <c r="D784" s="82" t="s">
        <v>1422</v>
      </c>
      <c r="E784" s="83" t="s">
        <v>1423</v>
      </c>
      <c r="F784" s="84">
        <v>4</v>
      </c>
      <c r="G784" s="84">
        <v>18</v>
      </c>
      <c r="H784" s="84">
        <v>72</v>
      </c>
      <c r="I784" s="85" t="s">
        <v>393</v>
      </c>
    </row>
    <row r="785" spans="1:9">
      <c r="A785" s="100"/>
      <c r="B785" s="86"/>
      <c r="C785" s="86"/>
      <c r="D785" s="82" t="s">
        <v>1422</v>
      </c>
      <c r="E785" s="83" t="s">
        <v>1424</v>
      </c>
      <c r="F785" s="84">
        <v>2</v>
      </c>
      <c r="G785" s="84">
        <v>18</v>
      </c>
      <c r="H785" s="84">
        <v>36</v>
      </c>
      <c r="I785" s="85" t="s">
        <v>393</v>
      </c>
    </row>
    <row r="786" spans="1:9">
      <c r="A786" s="100"/>
      <c r="B786" s="86"/>
      <c r="C786" s="86"/>
      <c r="D786" s="82" t="s">
        <v>1425</v>
      </c>
      <c r="E786" s="83" t="s">
        <v>1426</v>
      </c>
      <c r="F786" s="84">
        <v>1</v>
      </c>
      <c r="G786" s="84">
        <v>15</v>
      </c>
      <c r="H786" s="84">
        <v>15</v>
      </c>
      <c r="I786" s="85" t="s">
        <v>393</v>
      </c>
    </row>
    <row r="787" spans="1:9">
      <c r="A787" s="100"/>
      <c r="B787" s="86"/>
      <c r="C787" s="86"/>
      <c r="D787" s="82" t="s">
        <v>1427</v>
      </c>
      <c r="E787" s="83" t="s">
        <v>1428</v>
      </c>
      <c r="F787" s="84">
        <v>2</v>
      </c>
      <c r="G787" s="84">
        <v>8</v>
      </c>
      <c r="H787" s="84">
        <v>16</v>
      </c>
      <c r="I787" s="85" t="s">
        <v>393</v>
      </c>
    </row>
    <row r="788" spans="1:9">
      <c r="A788" s="100"/>
      <c r="B788" s="86"/>
      <c r="C788" s="86"/>
      <c r="D788" s="82" t="s">
        <v>1429</v>
      </c>
      <c r="E788" s="83" t="s">
        <v>1430</v>
      </c>
      <c r="F788" s="84">
        <v>7</v>
      </c>
      <c r="G788" s="84">
        <v>22.857142857142858</v>
      </c>
      <c r="H788" s="84">
        <v>160</v>
      </c>
      <c r="I788" s="85" t="s">
        <v>393</v>
      </c>
    </row>
    <row r="789" spans="1:9">
      <c r="A789" s="100"/>
      <c r="B789" s="86"/>
      <c r="C789" s="86"/>
      <c r="D789" s="82" t="s">
        <v>1429</v>
      </c>
      <c r="E789" s="83" t="s">
        <v>1431</v>
      </c>
      <c r="F789" s="84">
        <v>9</v>
      </c>
      <c r="G789" s="84">
        <v>23.555555555555557</v>
      </c>
      <c r="H789" s="84">
        <v>212</v>
      </c>
      <c r="I789" s="85" t="s">
        <v>393</v>
      </c>
    </row>
    <row r="790" spans="1:9">
      <c r="A790" s="100"/>
      <c r="B790" s="86"/>
      <c r="C790" s="86"/>
      <c r="D790" s="82" t="s">
        <v>1432</v>
      </c>
      <c r="E790" s="83" t="s">
        <v>1433</v>
      </c>
      <c r="F790" s="84">
        <v>4</v>
      </c>
      <c r="G790" s="84">
        <v>13</v>
      </c>
      <c r="H790" s="84">
        <v>52</v>
      </c>
      <c r="I790" s="85" t="s">
        <v>393</v>
      </c>
    </row>
    <row r="791" spans="1:9">
      <c r="A791" s="100"/>
      <c r="B791" s="86"/>
      <c r="C791" s="86"/>
      <c r="D791" s="82" t="s">
        <v>1432</v>
      </c>
      <c r="E791" s="83" t="s">
        <v>1434</v>
      </c>
      <c r="F791" s="84">
        <v>6</v>
      </c>
      <c r="G791" s="84">
        <v>13</v>
      </c>
      <c r="H791" s="84">
        <v>78</v>
      </c>
      <c r="I791" s="85" t="s">
        <v>393</v>
      </c>
    </row>
    <row r="792" spans="1:9">
      <c r="A792" s="100"/>
      <c r="B792" s="86"/>
      <c r="C792" s="86"/>
      <c r="D792" s="82" t="s">
        <v>1435</v>
      </c>
      <c r="E792" s="83" t="s">
        <v>1436</v>
      </c>
      <c r="F792" s="84">
        <v>1</v>
      </c>
      <c r="G792" s="84">
        <v>0</v>
      </c>
      <c r="H792" s="84">
        <v>0</v>
      </c>
      <c r="I792" s="85" t="s">
        <v>393</v>
      </c>
    </row>
    <row r="793" spans="1:9">
      <c r="A793" s="100"/>
      <c r="B793" s="86"/>
      <c r="C793" s="86"/>
      <c r="D793" s="82" t="s">
        <v>1435</v>
      </c>
      <c r="E793" s="83" t="s">
        <v>1437</v>
      </c>
      <c r="F793" s="84">
        <v>1</v>
      </c>
      <c r="G793" s="84">
        <v>0</v>
      </c>
      <c r="H793" s="84">
        <v>0</v>
      </c>
      <c r="I793" s="85" t="s">
        <v>393</v>
      </c>
    </row>
    <row r="794" spans="1:9">
      <c r="A794" s="100"/>
      <c r="B794" s="86"/>
      <c r="C794" s="86"/>
      <c r="D794" s="82" t="s">
        <v>1438</v>
      </c>
      <c r="E794" s="83" t="s">
        <v>1439</v>
      </c>
      <c r="F794" s="84">
        <v>2</v>
      </c>
      <c r="G794" s="84">
        <v>15</v>
      </c>
      <c r="H794" s="84">
        <v>30</v>
      </c>
      <c r="I794" s="85" t="s">
        <v>393</v>
      </c>
    </row>
    <row r="795" spans="1:9">
      <c r="A795" s="100"/>
      <c r="B795" s="86"/>
      <c r="C795" s="86"/>
      <c r="D795" s="82" t="s">
        <v>1440</v>
      </c>
      <c r="E795" s="83" t="s">
        <v>1441</v>
      </c>
      <c r="F795" s="84">
        <v>2</v>
      </c>
      <c r="G795" s="84">
        <v>0</v>
      </c>
      <c r="H795" s="84">
        <v>0</v>
      </c>
      <c r="I795" s="85" t="s">
        <v>393</v>
      </c>
    </row>
    <row r="796" spans="1:9">
      <c r="A796" s="100"/>
      <c r="B796" s="86"/>
      <c r="C796" s="86"/>
      <c r="D796" s="82" t="s">
        <v>1442</v>
      </c>
      <c r="E796" s="83" t="s">
        <v>1443</v>
      </c>
      <c r="F796" s="84">
        <v>1</v>
      </c>
      <c r="G796" s="84">
        <v>0</v>
      </c>
      <c r="H796" s="84">
        <v>0</v>
      </c>
      <c r="I796" s="85" t="s">
        <v>393</v>
      </c>
    </row>
    <row r="797" spans="1:9">
      <c r="A797" s="100"/>
      <c r="B797" s="86"/>
      <c r="C797" s="86"/>
      <c r="D797" s="82" t="s">
        <v>1444</v>
      </c>
      <c r="E797" s="83" t="s">
        <v>649</v>
      </c>
      <c r="F797" s="84">
        <v>3</v>
      </c>
      <c r="G797" s="84">
        <v>2</v>
      </c>
      <c r="H797" s="84">
        <v>6</v>
      </c>
      <c r="I797" s="85" t="s">
        <v>393</v>
      </c>
    </row>
    <row r="798" spans="1:9">
      <c r="A798" s="100"/>
      <c r="B798" s="86"/>
      <c r="C798" s="86"/>
      <c r="D798" s="82" t="s">
        <v>1445</v>
      </c>
      <c r="E798" s="83" t="s">
        <v>1446</v>
      </c>
      <c r="F798" s="84">
        <v>22</v>
      </c>
      <c r="G798" s="84">
        <v>3.1818181818181817</v>
      </c>
      <c r="H798" s="84">
        <v>70</v>
      </c>
      <c r="I798" s="85" t="s">
        <v>666</v>
      </c>
    </row>
    <row r="799" spans="1:9">
      <c r="A799" s="100"/>
      <c r="B799" s="86"/>
      <c r="C799" s="86"/>
      <c r="D799" s="82" t="s">
        <v>1445</v>
      </c>
      <c r="E799" s="83" t="s">
        <v>1447</v>
      </c>
      <c r="F799" s="84">
        <v>4</v>
      </c>
      <c r="G799" s="84">
        <v>4</v>
      </c>
      <c r="H799" s="84">
        <v>16</v>
      </c>
      <c r="I799" s="85" t="s">
        <v>666</v>
      </c>
    </row>
    <row r="800" spans="1:9">
      <c r="A800" s="100"/>
      <c r="B800" s="86"/>
      <c r="C800" s="86"/>
      <c r="D800" s="82" t="s">
        <v>1448</v>
      </c>
      <c r="E800" s="83" t="s">
        <v>1449</v>
      </c>
      <c r="F800" s="84">
        <v>1</v>
      </c>
      <c r="G800" s="84">
        <v>2</v>
      </c>
      <c r="H800" s="84">
        <v>2</v>
      </c>
      <c r="I800" s="85" t="s">
        <v>393</v>
      </c>
    </row>
    <row r="801" spans="1:9">
      <c r="A801" s="100"/>
      <c r="B801" s="86"/>
      <c r="C801" s="86"/>
      <c r="D801" s="82" t="s">
        <v>1450</v>
      </c>
      <c r="E801" s="83" t="s">
        <v>1451</v>
      </c>
      <c r="F801" s="84">
        <v>2</v>
      </c>
      <c r="G801" s="84">
        <v>20</v>
      </c>
      <c r="H801" s="84">
        <v>40</v>
      </c>
      <c r="I801" s="85" t="s">
        <v>393</v>
      </c>
    </row>
    <row r="802" spans="1:9">
      <c r="A802" s="100"/>
      <c r="B802" s="86"/>
      <c r="C802" s="86"/>
      <c r="D802" s="82" t="s">
        <v>1452</v>
      </c>
      <c r="E802" s="83" t="s">
        <v>1453</v>
      </c>
      <c r="F802" s="84">
        <v>5</v>
      </c>
      <c r="G802" s="84">
        <v>12</v>
      </c>
      <c r="H802" s="84">
        <v>60</v>
      </c>
      <c r="I802" s="85" t="s">
        <v>393</v>
      </c>
    </row>
    <row r="803" spans="1:9">
      <c r="A803" s="100"/>
      <c r="B803" s="86"/>
      <c r="C803" s="86"/>
      <c r="D803" s="82" t="s">
        <v>1454</v>
      </c>
      <c r="E803" s="83" t="s">
        <v>1455</v>
      </c>
      <c r="F803" s="84">
        <v>2</v>
      </c>
      <c r="G803" s="84">
        <v>13</v>
      </c>
      <c r="H803" s="84">
        <v>26</v>
      </c>
      <c r="I803" s="85" t="s">
        <v>393</v>
      </c>
    </row>
    <row r="804" spans="1:9">
      <c r="A804" s="100"/>
      <c r="B804" s="86"/>
      <c r="C804" s="86"/>
      <c r="D804" s="82" t="s">
        <v>1456</v>
      </c>
      <c r="E804" s="83" t="s">
        <v>1457</v>
      </c>
      <c r="F804" s="84">
        <v>29</v>
      </c>
      <c r="G804" s="84">
        <v>0</v>
      </c>
      <c r="H804" s="84">
        <v>0</v>
      </c>
      <c r="I804" s="85" t="s">
        <v>393</v>
      </c>
    </row>
    <row r="805" spans="1:9">
      <c r="A805" s="100"/>
      <c r="B805" s="86"/>
      <c r="C805" s="86"/>
      <c r="D805" s="82" t="s">
        <v>1456</v>
      </c>
      <c r="E805" s="83" t="s">
        <v>1458</v>
      </c>
      <c r="F805" s="84">
        <v>12</v>
      </c>
      <c r="G805" s="84">
        <v>0</v>
      </c>
      <c r="H805" s="84">
        <v>0</v>
      </c>
      <c r="I805" s="85" t="s">
        <v>393</v>
      </c>
    </row>
    <row r="806" spans="1:9">
      <c r="A806" s="100"/>
      <c r="B806" s="86"/>
      <c r="C806" s="86"/>
      <c r="D806" s="82" t="s">
        <v>1459</v>
      </c>
      <c r="E806" s="83" t="s">
        <v>1460</v>
      </c>
      <c r="F806" s="84">
        <v>1</v>
      </c>
      <c r="G806" s="84">
        <v>16</v>
      </c>
      <c r="H806" s="84">
        <v>16</v>
      </c>
      <c r="I806" s="85" t="s">
        <v>393</v>
      </c>
    </row>
    <row r="807" spans="1:9">
      <c r="A807" s="100"/>
      <c r="B807" s="86"/>
      <c r="C807" s="86"/>
      <c r="D807" s="82" t="s">
        <v>1461</v>
      </c>
      <c r="E807" s="83" t="s">
        <v>1462</v>
      </c>
      <c r="F807" s="84">
        <v>2</v>
      </c>
      <c r="G807" s="84">
        <v>16</v>
      </c>
      <c r="H807" s="84">
        <v>32</v>
      </c>
      <c r="I807" s="85" t="s">
        <v>393</v>
      </c>
    </row>
    <row r="808" spans="1:9">
      <c r="A808" s="100"/>
      <c r="B808" s="86"/>
      <c r="C808" s="86"/>
      <c r="D808" s="82" t="s">
        <v>1461</v>
      </c>
      <c r="E808" s="83" t="s">
        <v>1463</v>
      </c>
      <c r="F808" s="84">
        <v>3</v>
      </c>
      <c r="G808" s="84">
        <v>16</v>
      </c>
      <c r="H808" s="84">
        <v>48</v>
      </c>
      <c r="I808" s="85" t="s">
        <v>393</v>
      </c>
    </row>
    <row r="809" spans="1:9">
      <c r="A809" s="100"/>
      <c r="B809" s="86"/>
      <c r="C809" s="86"/>
      <c r="D809" s="82" t="s">
        <v>1464</v>
      </c>
      <c r="E809" s="83" t="s">
        <v>1465</v>
      </c>
      <c r="F809" s="84">
        <v>8</v>
      </c>
      <c r="G809" s="84">
        <v>12</v>
      </c>
      <c r="H809" s="84">
        <v>96</v>
      </c>
      <c r="I809" s="85" t="s">
        <v>393</v>
      </c>
    </row>
    <row r="810" spans="1:9">
      <c r="A810" s="100"/>
      <c r="B810" s="86"/>
      <c r="C810" s="86"/>
      <c r="D810" s="82" t="s">
        <v>1466</v>
      </c>
      <c r="E810" s="83" t="s">
        <v>1467</v>
      </c>
      <c r="F810" s="84">
        <v>2</v>
      </c>
      <c r="G810" s="84">
        <v>18</v>
      </c>
      <c r="H810" s="84">
        <v>36</v>
      </c>
      <c r="I810" s="85" t="s">
        <v>393</v>
      </c>
    </row>
    <row r="811" spans="1:9">
      <c r="A811" s="100"/>
      <c r="B811" s="86"/>
      <c r="C811" s="86"/>
      <c r="D811" s="82" t="s">
        <v>1468</v>
      </c>
      <c r="E811" s="83" t="s">
        <v>1469</v>
      </c>
      <c r="F811" s="84">
        <v>3</v>
      </c>
      <c r="G811" s="84">
        <v>40</v>
      </c>
      <c r="H811" s="84">
        <v>120</v>
      </c>
      <c r="I811" s="85" t="s">
        <v>393</v>
      </c>
    </row>
    <row r="812" spans="1:9">
      <c r="A812" s="100"/>
      <c r="B812" s="86"/>
      <c r="C812" s="86"/>
      <c r="D812" s="82" t="s">
        <v>1470</v>
      </c>
      <c r="E812" s="83" t="s">
        <v>1471</v>
      </c>
      <c r="F812" s="84">
        <v>4</v>
      </c>
      <c r="G812" s="84">
        <v>16</v>
      </c>
      <c r="H812" s="84">
        <v>64</v>
      </c>
      <c r="I812" s="85" t="s">
        <v>393</v>
      </c>
    </row>
    <row r="813" spans="1:9">
      <c r="A813" s="100"/>
      <c r="B813" s="86"/>
      <c r="C813" s="86"/>
      <c r="D813" s="82" t="s">
        <v>1472</v>
      </c>
      <c r="E813" s="83" t="s">
        <v>1473</v>
      </c>
      <c r="F813" s="84">
        <v>6</v>
      </c>
      <c r="G813" s="84">
        <v>13</v>
      </c>
      <c r="H813" s="84">
        <v>78</v>
      </c>
      <c r="I813" s="85" t="s">
        <v>393</v>
      </c>
    </row>
    <row r="814" spans="1:9">
      <c r="A814" s="100"/>
      <c r="B814" s="86"/>
      <c r="C814" s="86"/>
      <c r="D814" s="82" t="s">
        <v>1472</v>
      </c>
      <c r="E814" s="83" t="s">
        <v>1474</v>
      </c>
      <c r="F814" s="84">
        <v>2</v>
      </c>
      <c r="G814" s="84">
        <v>13</v>
      </c>
      <c r="H814" s="84">
        <v>26</v>
      </c>
      <c r="I814" s="85" t="s">
        <v>393</v>
      </c>
    </row>
    <row r="815" spans="1:9">
      <c r="A815" s="100"/>
      <c r="B815" s="86"/>
      <c r="C815" s="86"/>
      <c r="D815" s="82" t="s">
        <v>1475</v>
      </c>
      <c r="E815" s="83" t="s">
        <v>1476</v>
      </c>
      <c r="F815" s="84">
        <v>1</v>
      </c>
      <c r="G815" s="84">
        <v>20</v>
      </c>
      <c r="H815" s="84">
        <v>20</v>
      </c>
      <c r="I815" s="85" t="s">
        <v>393</v>
      </c>
    </row>
    <row r="816" spans="1:9">
      <c r="A816" s="100"/>
      <c r="B816" s="86"/>
      <c r="C816" s="86"/>
      <c r="D816" s="82" t="s">
        <v>1477</v>
      </c>
      <c r="E816" s="83" t="s">
        <v>1478</v>
      </c>
      <c r="F816" s="84">
        <v>1</v>
      </c>
      <c r="G816" s="84">
        <v>13</v>
      </c>
      <c r="H816" s="84">
        <v>13</v>
      </c>
      <c r="I816" s="85" t="s">
        <v>393</v>
      </c>
    </row>
    <row r="817" spans="1:9">
      <c r="A817" s="100"/>
      <c r="B817" s="86"/>
      <c r="C817" s="86"/>
      <c r="D817" s="82" t="s">
        <v>1479</v>
      </c>
      <c r="E817" s="83" t="s">
        <v>1480</v>
      </c>
      <c r="F817" s="84">
        <v>9</v>
      </c>
      <c r="G817" s="84">
        <v>20</v>
      </c>
      <c r="H817" s="84">
        <v>180</v>
      </c>
      <c r="I817" s="85" t="s">
        <v>393</v>
      </c>
    </row>
    <row r="818" spans="1:9">
      <c r="A818" s="100"/>
      <c r="B818" s="86"/>
      <c r="C818" s="86"/>
      <c r="D818" s="82" t="s">
        <v>1479</v>
      </c>
      <c r="E818" s="83" t="s">
        <v>1481</v>
      </c>
      <c r="F818" s="84">
        <v>1</v>
      </c>
      <c r="G818" s="84">
        <v>20</v>
      </c>
      <c r="H818" s="84">
        <v>20</v>
      </c>
      <c r="I818" s="85" t="s">
        <v>393</v>
      </c>
    </row>
    <row r="819" spans="1:9">
      <c r="A819" s="100"/>
      <c r="B819" s="86"/>
      <c r="C819" s="86"/>
      <c r="D819" s="82" t="s">
        <v>1482</v>
      </c>
      <c r="E819" s="83" t="s">
        <v>1483</v>
      </c>
      <c r="F819" s="84">
        <v>3</v>
      </c>
      <c r="G819" s="84">
        <v>35</v>
      </c>
      <c r="H819" s="84">
        <v>105</v>
      </c>
      <c r="I819" s="85" t="s">
        <v>393</v>
      </c>
    </row>
    <row r="820" spans="1:9">
      <c r="A820" s="100"/>
      <c r="B820" s="86"/>
      <c r="C820" s="86"/>
      <c r="D820" s="82" t="s">
        <v>1484</v>
      </c>
      <c r="E820" s="83" t="s">
        <v>1485</v>
      </c>
      <c r="F820" s="84">
        <v>1</v>
      </c>
      <c r="G820" s="84">
        <v>6</v>
      </c>
      <c r="H820" s="84">
        <v>6</v>
      </c>
      <c r="I820" s="85" t="s">
        <v>629</v>
      </c>
    </row>
    <row r="821" spans="1:9">
      <c r="A821" s="100"/>
      <c r="B821" s="86"/>
      <c r="C821" s="86"/>
      <c r="D821" s="82" t="s">
        <v>1486</v>
      </c>
      <c r="E821" s="83" t="s">
        <v>1487</v>
      </c>
      <c r="F821" s="84">
        <v>1</v>
      </c>
      <c r="G821" s="84">
        <v>18</v>
      </c>
      <c r="H821" s="84">
        <v>18</v>
      </c>
      <c r="I821" s="85" t="s">
        <v>393</v>
      </c>
    </row>
    <row r="822" spans="1:9">
      <c r="A822" s="100"/>
      <c r="B822" s="86"/>
      <c r="C822" s="86"/>
      <c r="D822" s="82" t="s">
        <v>1486</v>
      </c>
      <c r="E822" s="83" t="s">
        <v>1488</v>
      </c>
      <c r="F822" s="84">
        <v>1</v>
      </c>
      <c r="G822" s="84">
        <v>18</v>
      </c>
      <c r="H822" s="84">
        <v>18</v>
      </c>
      <c r="I822" s="85" t="s">
        <v>393</v>
      </c>
    </row>
    <row r="823" spans="1:9">
      <c r="A823" s="100"/>
      <c r="B823" s="86"/>
      <c r="C823" s="86"/>
      <c r="D823" s="82" t="s">
        <v>1489</v>
      </c>
      <c r="E823" s="83" t="s">
        <v>1490</v>
      </c>
      <c r="F823" s="84">
        <v>1</v>
      </c>
      <c r="G823" s="84">
        <v>6</v>
      </c>
      <c r="H823" s="84">
        <v>6</v>
      </c>
      <c r="I823" s="85" t="s">
        <v>666</v>
      </c>
    </row>
    <row r="824" spans="1:9">
      <c r="A824" s="100"/>
      <c r="B824" s="86"/>
      <c r="C824" s="86"/>
      <c r="D824" s="82" t="s">
        <v>1489</v>
      </c>
      <c r="E824" s="83" t="s">
        <v>1491</v>
      </c>
      <c r="F824" s="84">
        <v>1</v>
      </c>
      <c r="G824" s="84">
        <v>2</v>
      </c>
      <c r="H824" s="84">
        <v>2</v>
      </c>
      <c r="I824" s="85" t="s">
        <v>666</v>
      </c>
    </row>
    <row r="825" spans="1:9">
      <c r="A825" s="100"/>
      <c r="B825" s="86"/>
      <c r="C825" s="86"/>
      <c r="D825" s="82" t="s">
        <v>1492</v>
      </c>
      <c r="E825" s="83" t="s">
        <v>1493</v>
      </c>
      <c r="F825" s="84">
        <v>6</v>
      </c>
      <c r="G825" s="84">
        <v>40</v>
      </c>
      <c r="H825" s="84">
        <v>240</v>
      </c>
      <c r="I825" s="85" t="s">
        <v>393</v>
      </c>
    </row>
    <row r="826" spans="1:9">
      <c r="A826" s="100"/>
      <c r="B826" s="86"/>
      <c r="C826" s="86"/>
      <c r="D826" s="82" t="s">
        <v>1494</v>
      </c>
      <c r="E826" s="83" t="s">
        <v>1495</v>
      </c>
      <c r="F826" s="84">
        <v>11</v>
      </c>
      <c r="G826" s="84">
        <v>14.272727272727273</v>
      </c>
      <c r="H826" s="84">
        <v>157</v>
      </c>
      <c r="I826" s="85" t="s">
        <v>393</v>
      </c>
    </row>
    <row r="827" spans="1:9">
      <c r="A827" s="100"/>
      <c r="B827" s="86"/>
      <c r="C827" s="86"/>
      <c r="D827" s="82" t="s">
        <v>1496</v>
      </c>
      <c r="E827" s="83" t="s">
        <v>1497</v>
      </c>
      <c r="F827" s="84">
        <v>1</v>
      </c>
      <c r="G827" s="84">
        <v>18</v>
      </c>
      <c r="H827" s="84">
        <v>18</v>
      </c>
      <c r="I827" s="85" t="s">
        <v>393</v>
      </c>
    </row>
    <row r="828" spans="1:9">
      <c r="A828" s="100"/>
      <c r="B828" s="86"/>
      <c r="C828" s="86"/>
      <c r="D828" s="82" t="s">
        <v>1498</v>
      </c>
      <c r="E828" s="83" t="s">
        <v>1499</v>
      </c>
      <c r="F828" s="84">
        <v>1</v>
      </c>
      <c r="G828" s="84">
        <v>18</v>
      </c>
      <c r="H828" s="84">
        <v>18</v>
      </c>
      <c r="I828" s="85" t="s">
        <v>393</v>
      </c>
    </row>
    <row r="829" spans="1:9">
      <c r="A829" s="100"/>
      <c r="B829" s="86"/>
      <c r="C829" s="86"/>
      <c r="D829" s="82" t="s">
        <v>1500</v>
      </c>
      <c r="E829" s="83" t="s">
        <v>1501</v>
      </c>
      <c r="F829" s="84">
        <v>7</v>
      </c>
      <c r="G829" s="84">
        <v>18</v>
      </c>
      <c r="H829" s="84">
        <v>126</v>
      </c>
      <c r="I829" s="85" t="s">
        <v>393</v>
      </c>
    </row>
    <row r="830" spans="1:9">
      <c r="A830" s="100"/>
      <c r="B830" s="86"/>
      <c r="C830" s="86"/>
      <c r="D830" s="82" t="s">
        <v>1502</v>
      </c>
      <c r="E830" s="83" t="s">
        <v>1503</v>
      </c>
      <c r="F830" s="84">
        <v>5</v>
      </c>
      <c r="G830" s="84">
        <v>18</v>
      </c>
      <c r="H830" s="84">
        <v>90</v>
      </c>
      <c r="I830" s="85" t="s">
        <v>393</v>
      </c>
    </row>
    <row r="831" spans="1:9">
      <c r="A831" s="100"/>
      <c r="B831" s="86"/>
      <c r="C831" s="86"/>
      <c r="D831" s="82" t="s">
        <v>1504</v>
      </c>
      <c r="E831" s="83" t="s">
        <v>1505</v>
      </c>
      <c r="F831" s="84">
        <v>1</v>
      </c>
      <c r="G831" s="84">
        <v>18</v>
      </c>
      <c r="H831" s="84">
        <v>18</v>
      </c>
      <c r="I831" s="85" t="s">
        <v>393</v>
      </c>
    </row>
    <row r="832" spans="1:9">
      <c r="A832" s="100"/>
      <c r="B832" s="86"/>
      <c r="C832" s="86"/>
      <c r="D832" s="82" t="s">
        <v>1506</v>
      </c>
      <c r="E832" s="83" t="s">
        <v>1507</v>
      </c>
      <c r="F832" s="84">
        <v>16</v>
      </c>
      <c r="G832" s="84">
        <v>11.8125</v>
      </c>
      <c r="H832" s="84">
        <v>189</v>
      </c>
      <c r="I832" s="85" t="s">
        <v>393</v>
      </c>
    </row>
    <row r="833" spans="1:9">
      <c r="A833" s="100"/>
      <c r="B833" s="86"/>
      <c r="C833" s="86"/>
      <c r="D833" s="82" t="s">
        <v>1506</v>
      </c>
      <c r="E833" s="83" t="s">
        <v>1508</v>
      </c>
      <c r="F833" s="84">
        <v>1</v>
      </c>
      <c r="G833" s="84">
        <v>12</v>
      </c>
      <c r="H833" s="84">
        <v>12</v>
      </c>
      <c r="I833" s="85" t="s">
        <v>393</v>
      </c>
    </row>
    <row r="834" spans="1:9">
      <c r="A834" s="100"/>
      <c r="B834" s="86"/>
      <c r="C834" s="86"/>
      <c r="D834" s="82" t="s">
        <v>1509</v>
      </c>
      <c r="E834" s="83" t="s">
        <v>1510</v>
      </c>
      <c r="F834" s="84">
        <v>2</v>
      </c>
      <c r="G834" s="84">
        <v>8</v>
      </c>
      <c r="H834" s="84">
        <v>16</v>
      </c>
      <c r="I834" s="85" t="s">
        <v>393</v>
      </c>
    </row>
    <row r="835" spans="1:9">
      <c r="A835" s="100"/>
      <c r="B835" s="86"/>
      <c r="C835" s="86"/>
      <c r="D835" s="82" t="s">
        <v>1509</v>
      </c>
      <c r="E835" s="83" t="s">
        <v>1511</v>
      </c>
      <c r="F835" s="84">
        <v>2</v>
      </c>
      <c r="G835" s="84">
        <v>8</v>
      </c>
      <c r="H835" s="84">
        <v>16</v>
      </c>
      <c r="I835" s="85" t="s">
        <v>393</v>
      </c>
    </row>
    <row r="836" spans="1:9">
      <c r="A836" s="100"/>
      <c r="B836" s="86"/>
      <c r="C836" s="86"/>
      <c r="D836" s="82" t="s">
        <v>1512</v>
      </c>
      <c r="E836" s="83" t="s">
        <v>1513</v>
      </c>
      <c r="F836" s="84">
        <v>3</v>
      </c>
      <c r="G836" s="84">
        <v>15</v>
      </c>
      <c r="H836" s="84">
        <v>45</v>
      </c>
      <c r="I836" s="85" t="s">
        <v>393</v>
      </c>
    </row>
    <row r="837" spans="1:9">
      <c r="A837" s="100"/>
      <c r="B837" s="86"/>
      <c r="C837" s="86"/>
      <c r="D837" s="82" t="s">
        <v>1514</v>
      </c>
      <c r="E837" s="83" t="s">
        <v>1515</v>
      </c>
      <c r="F837" s="84">
        <v>2</v>
      </c>
      <c r="G837" s="84">
        <v>35</v>
      </c>
      <c r="H837" s="84">
        <v>70</v>
      </c>
      <c r="I837" s="85" t="s">
        <v>393</v>
      </c>
    </row>
    <row r="838" spans="1:9">
      <c r="A838" s="100"/>
      <c r="B838" s="86"/>
      <c r="C838" s="86"/>
      <c r="D838" s="82" t="s">
        <v>1514</v>
      </c>
      <c r="E838" s="83" t="s">
        <v>1516</v>
      </c>
      <c r="F838" s="84">
        <v>2</v>
      </c>
      <c r="G838" s="84">
        <v>35</v>
      </c>
      <c r="H838" s="84">
        <v>70</v>
      </c>
      <c r="I838" s="85" t="s">
        <v>393</v>
      </c>
    </row>
    <row r="839" spans="1:9">
      <c r="A839" s="100"/>
      <c r="B839" s="86"/>
      <c r="C839" s="86"/>
      <c r="D839" s="82" t="s">
        <v>1517</v>
      </c>
      <c r="E839" s="83" t="s">
        <v>1518</v>
      </c>
      <c r="F839" s="84">
        <v>30</v>
      </c>
      <c r="G839" s="84">
        <v>16</v>
      </c>
      <c r="H839" s="84">
        <v>480</v>
      </c>
      <c r="I839" s="85" t="s">
        <v>393</v>
      </c>
    </row>
    <row r="840" spans="1:9">
      <c r="A840" s="100"/>
      <c r="B840" s="86"/>
      <c r="C840" s="86"/>
      <c r="D840" s="82" t="s">
        <v>1517</v>
      </c>
      <c r="E840" s="83" t="s">
        <v>1519</v>
      </c>
      <c r="F840" s="84">
        <v>4</v>
      </c>
      <c r="G840" s="84">
        <v>16</v>
      </c>
      <c r="H840" s="84">
        <v>64</v>
      </c>
      <c r="I840" s="85" t="s">
        <v>393</v>
      </c>
    </row>
    <row r="841" spans="1:9">
      <c r="A841" s="100"/>
      <c r="B841" s="86"/>
      <c r="C841" s="86"/>
      <c r="D841" s="82" t="s">
        <v>1520</v>
      </c>
      <c r="E841" s="83" t="s">
        <v>1521</v>
      </c>
      <c r="F841" s="84">
        <v>124</v>
      </c>
      <c r="G841" s="84">
        <v>10.685483870967742</v>
      </c>
      <c r="H841" s="84">
        <v>1325</v>
      </c>
      <c r="I841" s="85" t="s">
        <v>393</v>
      </c>
    </row>
    <row r="842" spans="1:9">
      <c r="A842" s="100"/>
      <c r="B842" s="86"/>
      <c r="C842" s="86"/>
      <c r="D842" s="82" t="s">
        <v>1522</v>
      </c>
      <c r="E842" s="83" t="s">
        <v>1523</v>
      </c>
      <c r="F842" s="84">
        <v>4</v>
      </c>
      <c r="G842" s="84">
        <v>24</v>
      </c>
      <c r="H842" s="84">
        <v>96</v>
      </c>
      <c r="I842" s="85" t="s">
        <v>393</v>
      </c>
    </row>
    <row r="843" spans="1:9">
      <c r="A843" s="100"/>
      <c r="B843" s="86"/>
      <c r="C843" s="86"/>
      <c r="D843" s="82" t="s">
        <v>1522</v>
      </c>
      <c r="E843" s="83" t="s">
        <v>1524</v>
      </c>
      <c r="F843" s="84">
        <v>5</v>
      </c>
      <c r="G843" s="84">
        <v>24</v>
      </c>
      <c r="H843" s="84">
        <v>120</v>
      </c>
      <c r="I843" s="85" t="s">
        <v>393</v>
      </c>
    </row>
    <row r="844" spans="1:9">
      <c r="A844" s="100"/>
      <c r="B844" s="86"/>
      <c r="C844" s="86"/>
      <c r="D844" s="82" t="s">
        <v>1525</v>
      </c>
      <c r="E844" s="83" t="s">
        <v>1526</v>
      </c>
      <c r="F844" s="84">
        <v>58</v>
      </c>
      <c r="G844" s="84">
        <v>7.7586206896551726</v>
      </c>
      <c r="H844" s="84">
        <v>450</v>
      </c>
      <c r="I844" s="85" t="s">
        <v>393</v>
      </c>
    </row>
    <row r="845" spans="1:9">
      <c r="A845" s="100"/>
      <c r="B845" s="86"/>
      <c r="C845" s="86"/>
      <c r="D845" s="82" t="s">
        <v>1525</v>
      </c>
      <c r="E845" s="83" t="s">
        <v>1527</v>
      </c>
      <c r="F845" s="84">
        <v>45</v>
      </c>
      <c r="G845" s="84">
        <v>7.7777777777777777</v>
      </c>
      <c r="H845" s="84">
        <v>350</v>
      </c>
      <c r="I845" s="85" t="s">
        <v>393</v>
      </c>
    </row>
    <row r="846" spans="1:9">
      <c r="A846" s="100"/>
      <c r="B846" s="86"/>
      <c r="C846" s="86"/>
      <c r="D846" s="82" t="s">
        <v>1528</v>
      </c>
      <c r="E846" s="83" t="s">
        <v>1529</v>
      </c>
      <c r="F846" s="84">
        <v>2</v>
      </c>
      <c r="G846" s="84">
        <v>13</v>
      </c>
      <c r="H846" s="84">
        <v>26</v>
      </c>
      <c r="I846" s="85" t="s">
        <v>393</v>
      </c>
    </row>
    <row r="847" spans="1:9">
      <c r="A847" s="100"/>
      <c r="B847" s="86"/>
      <c r="C847" s="86"/>
      <c r="D847" s="82" t="s">
        <v>1530</v>
      </c>
      <c r="E847" s="83" t="s">
        <v>1531</v>
      </c>
      <c r="F847" s="84">
        <v>39</v>
      </c>
      <c r="G847" s="84">
        <v>10.76923076923077</v>
      </c>
      <c r="H847" s="84">
        <v>420</v>
      </c>
      <c r="I847" s="85" t="s">
        <v>393</v>
      </c>
    </row>
    <row r="848" spans="1:9">
      <c r="A848" s="100"/>
      <c r="B848" s="86"/>
      <c r="C848" s="86"/>
      <c r="D848" s="82" t="s">
        <v>1530</v>
      </c>
      <c r="E848" s="83" t="s">
        <v>1532</v>
      </c>
      <c r="F848" s="84">
        <v>31</v>
      </c>
      <c r="G848" s="84">
        <v>10.129032258064516</v>
      </c>
      <c r="H848" s="84">
        <v>314</v>
      </c>
      <c r="I848" s="85" t="s">
        <v>393</v>
      </c>
    </row>
    <row r="849" spans="1:9">
      <c r="A849" s="100"/>
      <c r="B849" s="86"/>
      <c r="C849" s="86"/>
      <c r="D849" s="82" t="s">
        <v>1533</v>
      </c>
      <c r="E849" s="83" t="s">
        <v>1534</v>
      </c>
      <c r="F849" s="84">
        <v>2</v>
      </c>
      <c r="G849" s="84">
        <v>16</v>
      </c>
      <c r="H849" s="84">
        <v>32</v>
      </c>
      <c r="I849" s="85" t="s">
        <v>393</v>
      </c>
    </row>
    <row r="850" spans="1:9">
      <c r="A850" s="100"/>
      <c r="B850" s="86"/>
      <c r="C850" s="86"/>
      <c r="D850" s="82" t="s">
        <v>1535</v>
      </c>
      <c r="E850" s="83" t="s">
        <v>1536</v>
      </c>
      <c r="F850" s="84">
        <v>23</v>
      </c>
      <c r="G850" s="84">
        <v>24</v>
      </c>
      <c r="H850" s="84">
        <v>552</v>
      </c>
      <c r="I850" s="85" t="s">
        <v>393</v>
      </c>
    </row>
    <row r="851" spans="1:9">
      <c r="A851" s="100"/>
      <c r="B851" s="86"/>
      <c r="C851" s="86"/>
      <c r="D851" s="82" t="s">
        <v>1535</v>
      </c>
      <c r="E851" s="83" t="s">
        <v>1537</v>
      </c>
      <c r="F851" s="84">
        <v>2</v>
      </c>
      <c r="G851" s="84">
        <v>24</v>
      </c>
      <c r="H851" s="84">
        <v>48</v>
      </c>
      <c r="I851" s="85" t="s">
        <v>393</v>
      </c>
    </row>
    <row r="852" spans="1:9">
      <c r="A852" s="100"/>
      <c r="B852" s="86"/>
      <c r="C852" s="86"/>
      <c r="D852" s="82" t="s">
        <v>1538</v>
      </c>
      <c r="E852" s="83" t="s">
        <v>1539</v>
      </c>
      <c r="F852" s="84">
        <v>1</v>
      </c>
      <c r="G852" s="84">
        <v>12</v>
      </c>
      <c r="H852" s="84">
        <v>12</v>
      </c>
      <c r="I852" s="85" t="s">
        <v>393</v>
      </c>
    </row>
    <row r="853" spans="1:9">
      <c r="A853" s="100"/>
      <c r="B853" s="87"/>
      <c r="C853" s="86"/>
      <c r="D853" s="81" t="s">
        <v>1298</v>
      </c>
      <c r="E853" s="88" t="s">
        <v>1540</v>
      </c>
      <c r="F853" s="89">
        <v>1593</v>
      </c>
      <c r="G853" s="90"/>
      <c r="H853" s="89">
        <v>20984</v>
      </c>
      <c r="I853" s="87"/>
    </row>
    <row r="854" spans="1:9">
      <c r="A854" s="100"/>
      <c r="B854" s="87"/>
      <c r="C854" s="86"/>
      <c r="D854" s="91"/>
      <c r="E854" s="92"/>
      <c r="F854" s="93"/>
      <c r="G854" s="87"/>
      <c r="H854" s="93"/>
      <c r="I854" s="87"/>
    </row>
    <row r="855" spans="1:9">
      <c r="A855" s="100"/>
      <c r="B855" s="87"/>
      <c r="C855" s="94" t="s">
        <v>1111</v>
      </c>
      <c r="D855" s="143" t="s">
        <v>1541</v>
      </c>
      <c r="E855" s="143"/>
      <c r="F855" s="89">
        <v>2675</v>
      </c>
      <c r="G855" s="87"/>
      <c r="H855" s="89">
        <v>36965</v>
      </c>
      <c r="I855" s="87"/>
    </row>
    <row r="856" spans="1:9">
      <c r="A856" s="100"/>
      <c r="B856" s="95"/>
      <c r="C856" s="95"/>
      <c r="D856" s="95"/>
      <c r="E856" s="95"/>
      <c r="F856" s="95"/>
      <c r="G856" s="95"/>
      <c r="H856" s="95"/>
      <c r="I856" s="95"/>
    </row>
    <row r="857" spans="1:9">
      <c r="A857" s="100"/>
      <c r="B857" s="81"/>
      <c r="C857" s="81"/>
      <c r="D857" s="82" t="s">
        <v>1542</v>
      </c>
      <c r="E857" s="83" t="s">
        <v>1543</v>
      </c>
      <c r="F857" s="84">
        <v>72</v>
      </c>
      <c r="G857" s="84">
        <v>4.7222222222222223</v>
      </c>
      <c r="H857" s="84">
        <v>340</v>
      </c>
      <c r="I857" s="85" t="s">
        <v>629</v>
      </c>
    </row>
    <row r="858" spans="1:9">
      <c r="A858" s="100"/>
      <c r="B858" s="86"/>
      <c r="C858" s="86"/>
      <c r="D858" s="82" t="s">
        <v>1542</v>
      </c>
      <c r="E858" s="83" t="s">
        <v>1544</v>
      </c>
      <c r="F858" s="84">
        <v>48</v>
      </c>
      <c r="G858" s="84">
        <v>5</v>
      </c>
      <c r="H858" s="84">
        <v>240</v>
      </c>
      <c r="I858" s="85" t="s">
        <v>629</v>
      </c>
    </row>
    <row r="859" spans="1:9">
      <c r="A859" s="100"/>
      <c r="B859" s="86"/>
      <c r="C859" s="86"/>
      <c r="D859" s="82" t="s">
        <v>1545</v>
      </c>
      <c r="E859" s="83" t="s">
        <v>1546</v>
      </c>
      <c r="F859" s="84">
        <v>10</v>
      </c>
      <c r="G859" s="84">
        <v>4.2</v>
      </c>
      <c r="H859" s="84">
        <v>42</v>
      </c>
      <c r="I859" s="85" t="s">
        <v>629</v>
      </c>
    </row>
    <row r="860" spans="1:9">
      <c r="A860" s="100"/>
      <c r="B860" s="86"/>
      <c r="C860" s="86"/>
      <c r="D860" s="82" t="s">
        <v>1547</v>
      </c>
      <c r="E860" s="83" t="s">
        <v>1548</v>
      </c>
      <c r="F860" s="84">
        <v>1</v>
      </c>
      <c r="G860" s="84">
        <v>75</v>
      </c>
      <c r="H860" s="84">
        <v>75</v>
      </c>
      <c r="I860" s="85" t="s">
        <v>393</v>
      </c>
    </row>
    <row r="861" spans="1:9">
      <c r="A861" s="100"/>
      <c r="B861" s="86"/>
      <c r="C861" s="86"/>
      <c r="D861" s="82" t="s">
        <v>1549</v>
      </c>
      <c r="E861" s="83" t="s">
        <v>1550</v>
      </c>
      <c r="F861" s="84">
        <v>1</v>
      </c>
      <c r="G861" s="84">
        <v>28</v>
      </c>
      <c r="H861" s="84">
        <v>28</v>
      </c>
      <c r="I861" s="85" t="s">
        <v>393</v>
      </c>
    </row>
    <row r="862" spans="1:9">
      <c r="A862" s="100"/>
      <c r="B862" s="86"/>
      <c r="C862" s="86"/>
      <c r="D862" s="82" t="s">
        <v>1551</v>
      </c>
      <c r="E862" s="83" t="s">
        <v>1552</v>
      </c>
      <c r="F862" s="84">
        <v>1</v>
      </c>
      <c r="G862" s="84">
        <v>35</v>
      </c>
      <c r="H862" s="84">
        <v>35</v>
      </c>
      <c r="I862" s="85" t="s">
        <v>393</v>
      </c>
    </row>
    <row r="863" spans="1:9">
      <c r="A863" s="100"/>
      <c r="B863" s="86"/>
      <c r="C863" s="86"/>
      <c r="D863" s="82" t="s">
        <v>1553</v>
      </c>
      <c r="E863" s="83" t="s">
        <v>1554</v>
      </c>
      <c r="F863" s="84">
        <v>1</v>
      </c>
      <c r="G863" s="84">
        <v>20</v>
      </c>
      <c r="H863" s="84">
        <v>20</v>
      </c>
      <c r="I863" s="85" t="s">
        <v>393</v>
      </c>
    </row>
    <row r="864" spans="1:9">
      <c r="A864" s="100"/>
      <c r="B864" s="86"/>
      <c r="C864" s="86"/>
      <c r="D864" s="82" t="s">
        <v>1555</v>
      </c>
      <c r="E864" s="83" t="s">
        <v>1556</v>
      </c>
      <c r="F864" s="84">
        <v>1</v>
      </c>
      <c r="G864" s="84">
        <v>75</v>
      </c>
      <c r="H864" s="84">
        <v>75</v>
      </c>
      <c r="I864" s="85" t="s">
        <v>393</v>
      </c>
    </row>
    <row r="865" spans="1:9">
      <c r="A865" s="100"/>
      <c r="B865" s="86"/>
      <c r="C865" s="86"/>
      <c r="D865" s="82" t="s">
        <v>1557</v>
      </c>
      <c r="E865" s="83" t="s">
        <v>1558</v>
      </c>
      <c r="F865" s="84">
        <v>1</v>
      </c>
      <c r="G865" s="84">
        <v>38</v>
      </c>
      <c r="H865" s="84">
        <v>38</v>
      </c>
      <c r="I865" s="85" t="s">
        <v>393</v>
      </c>
    </row>
    <row r="866" spans="1:9">
      <c r="A866" s="100"/>
      <c r="B866" s="86"/>
      <c r="C866" s="86"/>
      <c r="D866" s="82" t="s">
        <v>1559</v>
      </c>
      <c r="E866" s="83" t="s">
        <v>1560</v>
      </c>
      <c r="F866" s="84">
        <v>2</v>
      </c>
      <c r="G866" s="84">
        <v>20</v>
      </c>
      <c r="H866" s="84">
        <v>40</v>
      </c>
      <c r="I866" s="85" t="s">
        <v>393</v>
      </c>
    </row>
    <row r="867" spans="1:9">
      <c r="A867" s="100"/>
      <c r="B867" s="86"/>
      <c r="C867" s="86"/>
      <c r="D867" s="82" t="s">
        <v>1561</v>
      </c>
      <c r="E867" s="83" t="s">
        <v>1562</v>
      </c>
      <c r="F867" s="84">
        <v>36</v>
      </c>
      <c r="G867" s="84">
        <v>34.75</v>
      </c>
      <c r="H867" s="84">
        <v>1251</v>
      </c>
      <c r="I867" s="85" t="s">
        <v>393</v>
      </c>
    </row>
    <row r="868" spans="1:9">
      <c r="A868" s="100"/>
      <c r="B868" s="86"/>
      <c r="C868" s="86"/>
      <c r="D868" s="82" t="s">
        <v>1563</v>
      </c>
      <c r="E868" s="83" t="s">
        <v>1564</v>
      </c>
      <c r="F868" s="84">
        <v>4</v>
      </c>
      <c r="G868" s="84">
        <v>10</v>
      </c>
      <c r="H868" s="84">
        <v>40</v>
      </c>
      <c r="I868" s="85" t="s">
        <v>629</v>
      </c>
    </row>
    <row r="869" spans="1:9">
      <c r="A869" s="100"/>
      <c r="B869" s="86"/>
      <c r="C869" s="86"/>
      <c r="D869" s="82" t="s">
        <v>1565</v>
      </c>
      <c r="E869" s="83" t="s">
        <v>1566</v>
      </c>
      <c r="F869" s="84">
        <v>6</v>
      </c>
      <c r="G869" s="84">
        <v>28</v>
      </c>
      <c r="H869" s="84">
        <v>168</v>
      </c>
      <c r="I869" s="85" t="s">
        <v>393</v>
      </c>
    </row>
    <row r="870" spans="1:9">
      <c r="A870" s="100"/>
      <c r="B870" s="86"/>
      <c r="C870" s="86"/>
      <c r="D870" s="82" t="s">
        <v>1565</v>
      </c>
      <c r="E870" s="83" t="s">
        <v>1567</v>
      </c>
      <c r="F870" s="84">
        <v>1</v>
      </c>
      <c r="G870" s="84">
        <v>28</v>
      </c>
      <c r="H870" s="84">
        <v>28</v>
      </c>
      <c r="I870" s="85" t="s">
        <v>393</v>
      </c>
    </row>
    <row r="871" spans="1:9">
      <c r="A871" s="100"/>
      <c r="B871" s="86"/>
      <c r="C871" s="86"/>
      <c r="D871" s="82" t="s">
        <v>1568</v>
      </c>
      <c r="E871" s="83" t="s">
        <v>1569</v>
      </c>
      <c r="F871" s="84">
        <v>36</v>
      </c>
      <c r="G871" s="84">
        <v>5</v>
      </c>
      <c r="H871" s="84">
        <v>180</v>
      </c>
      <c r="I871" s="85" t="s">
        <v>629</v>
      </c>
    </row>
    <row r="872" spans="1:9">
      <c r="A872" s="100"/>
      <c r="B872" s="86"/>
      <c r="C872" s="86"/>
      <c r="D872" s="82" t="s">
        <v>1570</v>
      </c>
      <c r="E872" s="83" t="s">
        <v>1571</v>
      </c>
      <c r="F872" s="84">
        <v>2</v>
      </c>
      <c r="G872" s="84">
        <v>20</v>
      </c>
      <c r="H872" s="84">
        <v>40</v>
      </c>
      <c r="I872" s="85" t="s">
        <v>393</v>
      </c>
    </row>
    <row r="873" spans="1:9">
      <c r="A873" s="100"/>
      <c r="B873" s="86"/>
      <c r="C873" s="86"/>
      <c r="D873" s="82" t="s">
        <v>1570</v>
      </c>
      <c r="E873" s="83" t="s">
        <v>1572</v>
      </c>
      <c r="F873" s="84">
        <v>1</v>
      </c>
      <c r="G873" s="84">
        <v>20</v>
      </c>
      <c r="H873" s="84">
        <v>20</v>
      </c>
      <c r="I873" s="85" t="s">
        <v>393</v>
      </c>
    </row>
    <row r="874" spans="1:9">
      <c r="A874" s="100"/>
      <c r="B874" s="86"/>
      <c r="C874" s="86"/>
      <c r="D874" s="82" t="s">
        <v>1573</v>
      </c>
      <c r="E874" s="83" t="s">
        <v>1574</v>
      </c>
      <c r="F874" s="84">
        <v>1</v>
      </c>
      <c r="G874" s="84">
        <v>5</v>
      </c>
      <c r="H874" s="84">
        <v>5</v>
      </c>
      <c r="I874" s="85" t="s">
        <v>629</v>
      </c>
    </row>
    <row r="875" spans="1:9">
      <c r="A875" s="100"/>
      <c r="B875" s="86"/>
      <c r="C875" s="86"/>
      <c r="D875" s="82" t="s">
        <v>1575</v>
      </c>
      <c r="E875" s="83" t="s">
        <v>807</v>
      </c>
      <c r="F875" s="84">
        <v>8</v>
      </c>
      <c r="G875" s="84">
        <v>4.625</v>
      </c>
      <c r="H875" s="84">
        <v>37</v>
      </c>
      <c r="I875" s="85" t="s">
        <v>629</v>
      </c>
    </row>
    <row r="876" spans="1:9">
      <c r="A876" s="100"/>
      <c r="B876" s="86"/>
      <c r="C876" s="86"/>
      <c r="D876" s="82" t="s">
        <v>1576</v>
      </c>
      <c r="E876" s="83" t="s">
        <v>1577</v>
      </c>
      <c r="F876" s="84">
        <v>1</v>
      </c>
      <c r="G876" s="84">
        <v>19</v>
      </c>
      <c r="H876" s="84">
        <v>19</v>
      </c>
      <c r="I876" s="85" t="s">
        <v>629</v>
      </c>
    </row>
    <row r="877" spans="1:9">
      <c r="A877" s="100"/>
      <c r="B877" s="86"/>
      <c r="C877" s="86"/>
      <c r="D877" s="82" t="s">
        <v>1576</v>
      </c>
      <c r="E877" s="83" t="s">
        <v>1578</v>
      </c>
      <c r="F877" s="84">
        <v>1</v>
      </c>
      <c r="G877" s="84">
        <v>19</v>
      </c>
      <c r="H877" s="84">
        <v>19</v>
      </c>
      <c r="I877" s="85" t="s">
        <v>629</v>
      </c>
    </row>
    <row r="878" spans="1:9">
      <c r="A878" s="100"/>
      <c r="B878" s="86"/>
      <c r="C878" s="86"/>
      <c r="D878" s="82" t="s">
        <v>1579</v>
      </c>
      <c r="E878" s="83" t="s">
        <v>1580</v>
      </c>
      <c r="F878" s="84">
        <v>8</v>
      </c>
      <c r="G878" s="84">
        <v>0</v>
      </c>
      <c r="H878" s="84">
        <v>0</v>
      </c>
      <c r="I878" s="85" t="s">
        <v>629</v>
      </c>
    </row>
    <row r="879" spans="1:9">
      <c r="A879" s="100"/>
      <c r="B879" s="86"/>
      <c r="C879" s="86"/>
      <c r="D879" s="82" t="s">
        <v>1579</v>
      </c>
      <c r="E879" s="83" t="s">
        <v>1581</v>
      </c>
      <c r="F879" s="84">
        <v>2</v>
      </c>
      <c r="G879" s="84">
        <v>0</v>
      </c>
      <c r="H879" s="84">
        <v>0</v>
      </c>
      <c r="I879" s="85" t="s">
        <v>629</v>
      </c>
    </row>
    <row r="880" spans="1:9">
      <c r="A880" s="100"/>
      <c r="B880" s="86"/>
      <c r="C880" s="86"/>
      <c r="D880" s="82" t="s">
        <v>1582</v>
      </c>
      <c r="E880" s="83" t="s">
        <v>1583</v>
      </c>
      <c r="F880" s="84">
        <v>1</v>
      </c>
      <c r="G880" s="84">
        <v>88</v>
      </c>
      <c r="H880" s="84">
        <v>88</v>
      </c>
      <c r="I880" s="85" t="s">
        <v>629</v>
      </c>
    </row>
    <row r="881" spans="1:9">
      <c r="A881" s="100"/>
      <c r="B881" s="86"/>
      <c r="C881" s="86"/>
      <c r="D881" s="82" t="s">
        <v>1584</v>
      </c>
      <c r="E881" s="83" t="s">
        <v>1585</v>
      </c>
      <c r="F881" s="84">
        <v>1</v>
      </c>
      <c r="G881" s="84">
        <v>950</v>
      </c>
      <c r="H881" s="84">
        <v>950</v>
      </c>
      <c r="I881" s="85" t="s">
        <v>393</v>
      </c>
    </row>
    <row r="882" spans="1:9">
      <c r="A882" s="100"/>
      <c r="B882" s="86"/>
      <c r="C882" s="86"/>
      <c r="D882" s="82" t="s">
        <v>1586</v>
      </c>
      <c r="E882" s="83" t="s">
        <v>1587</v>
      </c>
      <c r="F882" s="84">
        <v>1</v>
      </c>
      <c r="G882" s="84">
        <v>40</v>
      </c>
      <c r="H882" s="84">
        <v>40</v>
      </c>
      <c r="I882" s="85" t="s">
        <v>629</v>
      </c>
    </row>
    <row r="883" spans="1:9">
      <c r="A883" s="100"/>
      <c r="B883" s="86"/>
      <c r="C883" s="86"/>
      <c r="D883" s="82" t="s">
        <v>1586</v>
      </c>
      <c r="E883" s="83" t="s">
        <v>1588</v>
      </c>
      <c r="F883" s="84">
        <v>1</v>
      </c>
      <c r="G883" s="84">
        <v>40</v>
      </c>
      <c r="H883" s="84">
        <v>40</v>
      </c>
      <c r="I883" s="85" t="s">
        <v>629</v>
      </c>
    </row>
    <row r="884" spans="1:9">
      <c r="A884" s="100"/>
      <c r="B884" s="86"/>
      <c r="C884" s="86"/>
      <c r="D884" s="82" t="s">
        <v>1589</v>
      </c>
      <c r="E884" s="83" t="s">
        <v>1590</v>
      </c>
      <c r="F884" s="84">
        <v>2</v>
      </c>
      <c r="G884" s="84">
        <v>0</v>
      </c>
      <c r="H884" s="84">
        <v>0</v>
      </c>
      <c r="I884" s="85" t="s">
        <v>629</v>
      </c>
    </row>
    <row r="885" spans="1:9">
      <c r="A885" s="100"/>
      <c r="B885" s="86"/>
      <c r="C885" s="86"/>
      <c r="D885" s="82" t="s">
        <v>1591</v>
      </c>
      <c r="E885" s="83" t="s">
        <v>1592</v>
      </c>
      <c r="F885" s="84">
        <v>1</v>
      </c>
      <c r="G885" s="84">
        <v>0</v>
      </c>
      <c r="H885" s="84">
        <v>0</v>
      </c>
      <c r="I885" s="85" t="s">
        <v>629</v>
      </c>
    </row>
    <row r="886" spans="1:9">
      <c r="A886" s="100"/>
      <c r="B886" s="86"/>
      <c r="C886" s="86"/>
      <c r="D886" s="82" t="s">
        <v>1591</v>
      </c>
      <c r="E886" s="83" t="s">
        <v>1593</v>
      </c>
      <c r="F886" s="84">
        <v>1</v>
      </c>
      <c r="G886" s="84">
        <v>0</v>
      </c>
      <c r="H886" s="84">
        <v>0</v>
      </c>
      <c r="I886" s="85" t="s">
        <v>629</v>
      </c>
    </row>
    <row r="887" spans="1:9">
      <c r="A887" s="100"/>
      <c r="B887" s="86"/>
      <c r="C887" s="86"/>
      <c r="D887" s="82" t="s">
        <v>1594</v>
      </c>
      <c r="E887" s="83" t="s">
        <v>1595</v>
      </c>
      <c r="F887" s="84">
        <v>109</v>
      </c>
      <c r="G887" s="84">
        <v>86.623853211009177</v>
      </c>
      <c r="H887" s="84">
        <v>9442</v>
      </c>
      <c r="I887" s="85" t="s">
        <v>629</v>
      </c>
    </row>
    <row r="888" spans="1:9">
      <c r="A888" s="100"/>
      <c r="B888" s="86"/>
      <c r="C888" s="86"/>
      <c r="D888" s="82" t="s">
        <v>1594</v>
      </c>
      <c r="E888" s="83" t="s">
        <v>1596</v>
      </c>
      <c r="F888" s="84">
        <v>8</v>
      </c>
      <c r="G888" s="84">
        <v>78</v>
      </c>
      <c r="H888" s="84">
        <v>624</v>
      </c>
      <c r="I888" s="85" t="s">
        <v>629</v>
      </c>
    </row>
    <row r="889" spans="1:9">
      <c r="A889" s="100"/>
      <c r="B889" s="86"/>
      <c r="C889" s="86"/>
      <c r="D889" s="82" t="s">
        <v>1597</v>
      </c>
      <c r="E889" s="83" t="s">
        <v>1598</v>
      </c>
      <c r="F889" s="84">
        <v>1</v>
      </c>
      <c r="G889" s="84">
        <v>30</v>
      </c>
      <c r="H889" s="84">
        <v>30</v>
      </c>
      <c r="I889" s="85" t="s">
        <v>629</v>
      </c>
    </row>
    <row r="890" spans="1:9">
      <c r="A890" s="100"/>
      <c r="B890" s="86"/>
      <c r="C890" s="86"/>
      <c r="D890" s="82" t="s">
        <v>1599</v>
      </c>
      <c r="E890" s="83" t="s">
        <v>1600</v>
      </c>
      <c r="F890" s="84">
        <v>54</v>
      </c>
      <c r="G890" s="84">
        <v>0</v>
      </c>
      <c r="H890" s="84">
        <v>0</v>
      </c>
      <c r="I890" s="85" t="s">
        <v>629</v>
      </c>
    </row>
    <row r="891" spans="1:9">
      <c r="A891" s="100"/>
      <c r="B891" s="86"/>
      <c r="C891" s="86"/>
      <c r="D891" s="82" t="s">
        <v>1599</v>
      </c>
      <c r="E891" s="83" t="s">
        <v>1601</v>
      </c>
      <c r="F891" s="84">
        <v>4</v>
      </c>
      <c r="G891" s="84">
        <v>0</v>
      </c>
      <c r="H891" s="84">
        <v>0</v>
      </c>
      <c r="I891" s="85" t="s">
        <v>629</v>
      </c>
    </row>
    <row r="892" spans="1:9">
      <c r="A892" s="100"/>
      <c r="B892" s="86"/>
      <c r="C892" s="86"/>
      <c r="D892" s="82" t="s">
        <v>1602</v>
      </c>
      <c r="E892" s="83" t="s">
        <v>1603</v>
      </c>
      <c r="F892" s="84">
        <v>10</v>
      </c>
      <c r="G892" s="84">
        <v>1</v>
      </c>
      <c r="H892" s="84">
        <v>10</v>
      </c>
      <c r="I892" s="85" t="s">
        <v>393</v>
      </c>
    </row>
    <row r="893" spans="1:9">
      <c r="A893" s="100"/>
      <c r="B893" s="86"/>
      <c r="C893" s="86"/>
      <c r="D893" s="82" t="s">
        <v>1602</v>
      </c>
      <c r="E893" s="83" t="s">
        <v>1604</v>
      </c>
      <c r="F893" s="84">
        <v>3</v>
      </c>
      <c r="G893" s="84">
        <v>1</v>
      </c>
      <c r="H893" s="84">
        <v>3</v>
      </c>
      <c r="I893" s="85" t="s">
        <v>393</v>
      </c>
    </row>
    <row r="894" spans="1:9">
      <c r="A894" s="100"/>
      <c r="B894" s="86"/>
      <c r="C894" s="86"/>
      <c r="D894" s="82" t="s">
        <v>1605</v>
      </c>
      <c r="E894" s="83" t="s">
        <v>1606</v>
      </c>
      <c r="F894" s="84">
        <v>15</v>
      </c>
      <c r="G894" s="84">
        <v>0</v>
      </c>
      <c r="H894" s="84">
        <v>0</v>
      </c>
      <c r="I894" s="85" t="s">
        <v>629</v>
      </c>
    </row>
    <row r="895" spans="1:9">
      <c r="A895" s="100"/>
      <c r="B895" s="86"/>
      <c r="C895" s="86"/>
      <c r="D895" s="82" t="s">
        <v>1605</v>
      </c>
      <c r="E895" s="83" t="s">
        <v>1607</v>
      </c>
      <c r="F895" s="84">
        <v>4</v>
      </c>
      <c r="G895" s="84">
        <v>0</v>
      </c>
      <c r="H895" s="84">
        <v>0</v>
      </c>
      <c r="I895" s="85" t="s">
        <v>629</v>
      </c>
    </row>
    <row r="896" spans="1:9">
      <c r="A896" s="100"/>
      <c r="B896" s="86"/>
      <c r="C896" s="86"/>
      <c r="D896" s="82" t="s">
        <v>1608</v>
      </c>
      <c r="E896" s="83" t="s">
        <v>1609</v>
      </c>
      <c r="F896" s="84">
        <v>93</v>
      </c>
      <c r="G896" s="84">
        <v>0</v>
      </c>
      <c r="H896" s="84">
        <v>0</v>
      </c>
      <c r="I896" s="85" t="s">
        <v>629</v>
      </c>
    </row>
    <row r="897" spans="1:9">
      <c r="A897" s="100"/>
      <c r="B897" s="86"/>
      <c r="C897" s="86"/>
      <c r="D897" s="82" t="s">
        <v>1610</v>
      </c>
      <c r="E897" s="83" t="s">
        <v>1611</v>
      </c>
      <c r="F897" s="84">
        <v>122</v>
      </c>
      <c r="G897" s="84">
        <v>65</v>
      </c>
      <c r="H897" s="84">
        <v>7930</v>
      </c>
      <c r="I897" s="85" t="s">
        <v>393</v>
      </c>
    </row>
    <row r="898" spans="1:9">
      <c r="A898" s="100"/>
      <c r="B898" s="86"/>
      <c r="C898" s="86"/>
      <c r="D898" s="82" t="s">
        <v>1610</v>
      </c>
      <c r="E898" s="83" t="s">
        <v>1612</v>
      </c>
      <c r="F898" s="84">
        <v>74</v>
      </c>
      <c r="G898" s="84">
        <v>65</v>
      </c>
      <c r="H898" s="84">
        <v>4810</v>
      </c>
      <c r="I898" s="85" t="s">
        <v>393</v>
      </c>
    </row>
    <row r="899" spans="1:9">
      <c r="A899" s="100"/>
      <c r="B899" s="86"/>
      <c r="C899" s="86"/>
      <c r="D899" s="82" t="s">
        <v>1613</v>
      </c>
      <c r="E899" s="83" t="s">
        <v>1614</v>
      </c>
      <c r="F899" s="84">
        <v>1</v>
      </c>
      <c r="G899" s="84">
        <v>65</v>
      </c>
      <c r="H899" s="84">
        <v>65</v>
      </c>
      <c r="I899" s="85" t="s">
        <v>393</v>
      </c>
    </row>
    <row r="900" spans="1:9">
      <c r="A900" s="100"/>
      <c r="B900" s="86"/>
      <c r="C900" s="86"/>
      <c r="D900" s="82" t="s">
        <v>1615</v>
      </c>
      <c r="E900" s="83" t="s">
        <v>1616</v>
      </c>
      <c r="F900" s="84">
        <v>11</v>
      </c>
      <c r="G900" s="84">
        <v>65</v>
      </c>
      <c r="H900" s="84">
        <v>715</v>
      </c>
      <c r="I900" s="85" t="s">
        <v>393</v>
      </c>
    </row>
    <row r="901" spans="1:9">
      <c r="A901" s="100"/>
      <c r="B901" s="86"/>
      <c r="C901" s="86"/>
      <c r="D901" s="82" t="s">
        <v>1617</v>
      </c>
      <c r="E901" s="83" t="s">
        <v>1618</v>
      </c>
      <c r="F901" s="84">
        <v>26</v>
      </c>
      <c r="G901" s="84">
        <v>0</v>
      </c>
      <c r="H901" s="84">
        <v>0</v>
      </c>
      <c r="I901" s="85" t="s">
        <v>393</v>
      </c>
    </row>
    <row r="902" spans="1:9">
      <c r="A902" s="100"/>
      <c r="B902" s="86"/>
      <c r="C902" s="86"/>
      <c r="D902" s="82" t="s">
        <v>1617</v>
      </c>
      <c r="E902" s="83" t="s">
        <v>1619</v>
      </c>
      <c r="F902" s="84">
        <v>11</v>
      </c>
      <c r="G902" s="84">
        <v>0</v>
      </c>
      <c r="H902" s="84">
        <v>0</v>
      </c>
      <c r="I902" s="85" t="s">
        <v>393</v>
      </c>
    </row>
    <row r="903" spans="1:9">
      <c r="A903" s="100"/>
      <c r="B903" s="86"/>
      <c r="C903" s="86"/>
      <c r="D903" s="82" t="s">
        <v>1620</v>
      </c>
      <c r="E903" s="83" t="s">
        <v>1621</v>
      </c>
      <c r="F903" s="84">
        <v>1</v>
      </c>
      <c r="G903" s="84">
        <v>60</v>
      </c>
      <c r="H903" s="84">
        <v>60</v>
      </c>
      <c r="I903" s="85" t="s">
        <v>393</v>
      </c>
    </row>
    <row r="904" spans="1:9">
      <c r="A904" s="100"/>
      <c r="B904" s="86"/>
      <c r="C904" s="86"/>
      <c r="D904" s="82" t="s">
        <v>1622</v>
      </c>
      <c r="E904" s="83" t="s">
        <v>1623</v>
      </c>
      <c r="F904" s="84">
        <v>1</v>
      </c>
      <c r="G904" s="84">
        <v>40</v>
      </c>
      <c r="H904" s="84">
        <v>40</v>
      </c>
      <c r="I904" s="85" t="s">
        <v>393</v>
      </c>
    </row>
    <row r="905" spans="1:9">
      <c r="A905" s="100"/>
      <c r="B905" s="86"/>
      <c r="C905" s="86"/>
      <c r="D905" s="82" t="s">
        <v>1624</v>
      </c>
      <c r="E905" s="83" t="s">
        <v>1625</v>
      </c>
      <c r="F905" s="84">
        <v>94</v>
      </c>
      <c r="G905" s="84">
        <v>15</v>
      </c>
      <c r="H905" s="84">
        <v>1410</v>
      </c>
      <c r="I905" s="85" t="s">
        <v>393</v>
      </c>
    </row>
    <row r="906" spans="1:9">
      <c r="A906" s="100"/>
      <c r="B906" s="86"/>
      <c r="C906" s="86"/>
      <c r="D906" s="82" t="s">
        <v>1624</v>
      </c>
      <c r="E906" s="83" t="s">
        <v>1626</v>
      </c>
      <c r="F906" s="84">
        <v>63</v>
      </c>
      <c r="G906" s="84">
        <v>15</v>
      </c>
      <c r="H906" s="84">
        <v>945</v>
      </c>
      <c r="I906" s="85" t="s">
        <v>393</v>
      </c>
    </row>
    <row r="907" spans="1:9">
      <c r="A907" s="100"/>
      <c r="B907" s="86"/>
      <c r="C907" s="86"/>
      <c r="D907" s="82" t="s">
        <v>1627</v>
      </c>
      <c r="E907" s="83" t="s">
        <v>1628</v>
      </c>
      <c r="F907" s="84">
        <v>2</v>
      </c>
      <c r="G907" s="84">
        <v>10</v>
      </c>
      <c r="H907" s="84">
        <v>20</v>
      </c>
      <c r="I907" s="85" t="s">
        <v>393</v>
      </c>
    </row>
    <row r="908" spans="1:9">
      <c r="A908" s="100"/>
      <c r="B908" s="86"/>
      <c r="C908" s="86"/>
      <c r="D908" s="82" t="s">
        <v>1629</v>
      </c>
      <c r="E908" s="83" t="s">
        <v>1630</v>
      </c>
      <c r="F908" s="84">
        <v>1</v>
      </c>
      <c r="G908" s="84">
        <v>35</v>
      </c>
      <c r="H908" s="84">
        <v>35</v>
      </c>
      <c r="I908" s="85" t="s">
        <v>393</v>
      </c>
    </row>
    <row r="909" spans="1:9">
      <c r="A909" s="100"/>
      <c r="B909" s="86"/>
      <c r="C909" s="86"/>
      <c r="D909" s="82" t="s">
        <v>1631</v>
      </c>
      <c r="E909" s="83" t="s">
        <v>1632</v>
      </c>
      <c r="F909" s="84">
        <v>2</v>
      </c>
      <c r="G909" s="84">
        <v>0</v>
      </c>
      <c r="H909" s="84">
        <v>0</v>
      </c>
      <c r="I909" s="85" t="s">
        <v>393</v>
      </c>
    </row>
    <row r="910" spans="1:9">
      <c r="A910" s="100"/>
      <c r="B910" s="86"/>
      <c r="C910" s="86"/>
      <c r="D910" s="82" t="s">
        <v>1631</v>
      </c>
      <c r="E910" s="83" t="s">
        <v>1633</v>
      </c>
      <c r="F910" s="84">
        <v>2</v>
      </c>
      <c r="G910" s="84">
        <v>0</v>
      </c>
      <c r="H910" s="84">
        <v>0</v>
      </c>
      <c r="I910" s="85" t="s">
        <v>393</v>
      </c>
    </row>
    <row r="911" spans="1:9">
      <c r="A911" s="100"/>
      <c r="B911" s="86"/>
      <c r="C911" s="86"/>
      <c r="D911" s="82" t="s">
        <v>1634</v>
      </c>
      <c r="E911" s="83" t="s">
        <v>1635</v>
      </c>
      <c r="F911" s="84">
        <v>1</v>
      </c>
      <c r="G911" s="84">
        <v>0</v>
      </c>
      <c r="H911" s="84">
        <v>0</v>
      </c>
      <c r="I911" s="85" t="s">
        <v>393</v>
      </c>
    </row>
    <row r="912" spans="1:9">
      <c r="A912" s="100"/>
      <c r="B912" s="86"/>
      <c r="C912" s="86"/>
      <c r="D912" s="82" t="s">
        <v>1634</v>
      </c>
      <c r="E912" s="83" t="s">
        <v>1636</v>
      </c>
      <c r="F912" s="84">
        <v>1</v>
      </c>
      <c r="G912" s="84">
        <v>0</v>
      </c>
      <c r="H912" s="84">
        <v>0</v>
      </c>
      <c r="I912" s="85" t="s">
        <v>393</v>
      </c>
    </row>
    <row r="913" spans="1:9">
      <c r="A913" s="100"/>
      <c r="B913" s="86"/>
      <c r="C913" s="86"/>
      <c r="D913" s="82" t="s">
        <v>1637</v>
      </c>
      <c r="E913" s="83" t="s">
        <v>1638</v>
      </c>
      <c r="F913" s="84">
        <v>1</v>
      </c>
      <c r="G913" s="84">
        <v>15</v>
      </c>
      <c r="H913" s="84">
        <v>15</v>
      </c>
      <c r="I913" s="85" t="s">
        <v>393</v>
      </c>
    </row>
    <row r="914" spans="1:9">
      <c r="A914" s="100"/>
      <c r="B914" s="86"/>
      <c r="C914" s="86"/>
      <c r="D914" s="82" t="s">
        <v>1637</v>
      </c>
      <c r="E914" s="83" t="s">
        <v>1639</v>
      </c>
      <c r="F914" s="84">
        <v>1</v>
      </c>
      <c r="G914" s="84">
        <v>15</v>
      </c>
      <c r="H914" s="84">
        <v>15</v>
      </c>
      <c r="I914" s="85" t="s">
        <v>393</v>
      </c>
    </row>
    <row r="915" spans="1:9">
      <c r="A915" s="100"/>
      <c r="B915" s="86"/>
      <c r="C915" s="86"/>
      <c r="D915" s="82" t="s">
        <v>1640</v>
      </c>
      <c r="E915" s="83" t="s">
        <v>1192</v>
      </c>
      <c r="F915" s="84">
        <v>3</v>
      </c>
      <c r="G915" s="84">
        <v>15</v>
      </c>
      <c r="H915" s="84">
        <v>45</v>
      </c>
      <c r="I915" s="85" t="s">
        <v>393</v>
      </c>
    </row>
    <row r="916" spans="1:9">
      <c r="A916" s="100"/>
      <c r="B916" s="87"/>
      <c r="C916" s="86"/>
      <c r="D916" s="81"/>
      <c r="E916" s="88"/>
      <c r="F916" s="89">
        <v>972</v>
      </c>
      <c r="G916" s="90"/>
      <c r="H916" s="89">
        <v>30072</v>
      </c>
      <c r="I916" s="87"/>
    </row>
    <row r="917" spans="1:9">
      <c r="A917" s="100"/>
      <c r="B917" s="87"/>
      <c r="C917" s="86"/>
      <c r="D917" s="91"/>
      <c r="E917" s="92"/>
      <c r="F917" s="93"/>
      <c r="G917" s="87"/>
      <c r="H917" s="93"/>
      <c r="I917" s="87"/>
    </row>
    <row r="918" spans="1:9">
      <c r="A918" s="100"/>
      <c r="B918" s="87"/>
      <c r="C918" s="94"/>
      <c r="D918" s="143"/>
      <c r="E918" s="143"/>
      <c r="F918" s="89">
        <v>972</v>
      </c>
      <c r="G918" s="87"/>
      <c r="H918" s="89">
        <v>30072</v>
      </c>
      <c r="I918" s="87"/>
    </row>
    <row r="919" spans="1:9">
      <c r="A919" s="100"/>
      <c r="B919" s="95"/>
      <c r="C919" s="95"/>
      <c r="D919" s="95"/>
      <c r="E919" s="95"/>
      <c r="F919" s="95"/>
      <c r="G919" s="95"/>
      <c r="H919" s="95"/>
      <c r="I919" s="95"/>
    </row>
    <row r="920" spans="1:9">
      <c r="A920" s="100"/>
      <c r="B920" s="87"/>
      <c r="C920" s="87"/>
      <c r="D920" s="96" t="s">
        <v>1641</v>
      </c>
      <c r="E920" s="96" t="s">
        <v>1642</v>
      </c>
      <c r="F920" s="89">
        <v>10247</v>
      </c>
      <c r="G920" s="87"/>
      <c r="H920" s="89">
        <v>179653.5</v>
      </c>
      <c r="I920" s="87"/>
    </row>
    <row r="921" spans="1:9">
      <c r="A921" s="100"/>
      <c r="B921" s="87"/>
      <c r="C921" s="87"/>
      <c r="D921" s="97" t="s">
        <v>1643</v>
      </c>
      <c r="E921" s="97" t="s">
        <v>1644</v>
      </c>
      <c r="F921" s="93"/>
      <c r="G921" s="98">
        <v>120.49195171026157</v>
      </c>
      <c r="H921" s="93"/>
      <c r="I921" s="87"/>
    </row>
    <row r="922" spans="1:9">
      <c r="A922" s="99"/>
      <c r="B922" s="76"/>
      <c r="C922" s="76"/>
      <c r="D922" s="76"/>
      <c r="E922" s="76"/>
      <c r="F922" s="76"/>
      <c r="G922" s="76"/>
      <c r="H922" s="76"/>
      <c r="I922" s="76"/>
    </row>
  </sheetData>
  <mergeCells count="4">
    <mergeCell ref="D194:E194"/>
    <mergeCell ref="D592:E592"/>
    <mergeCell ref="D855:E855"/>
    <mergeCell ref="D918:E91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I142"/>
  <sheetViews>
    <sheetView workbookViewId="0">
      <selection activeCell="A9" sqref="A9"/>
    </sheetView>
  </sheetViews>
  <sheetFormatPr baseColWidth="10" defaultRowHeight="15"/>
  <cols>
    <col min="1" max="1" width="22.85546875" style="69" bestFit="1" customWidth="1"/>
    <col min="2" max="2" width="19.85546875" style="101" bestFit="1" customWidth="1"/>
    <col min="3" max="3" width="16.42578125" bestFit="1" customWidth="1"/>
    <col min="4" max="4" width="64.7109375" bestFit="1" customWidth="1"/>
    <col min="5" max="6" width="8.42578125" bestFit="1" customWidth="1"/>
    <col min="7" max="7" width="9.85546875" bestFit="1" customWidth="1"/>
    <col min="8" max="8" width="9.5703125" bestFit="1" customWidth="1"/>
  </cols>
  <sheetData>
    <row r="1" spans="1:9" ht="27" customHeight="1">
      <c r="A1" s="31" t="s">
        <v>11</v>
      </c>
      <c r="B1" s="102" t="s">
        <v>46</v>
      </c>
      <c r="C1" s="31" t="s">
        <v>47</v>
      </c>
      <c r="D1" s="31" t="s">
        <v>48</v>
      </c>
      <c r="E1" s="32" t="s">
        <v>49</v>
      </c>
      <c r="F1" s="32" t="s">
        <v>50</v>
      </c>
      <c r="G1" s="32" t="s">
        <v>51</v>
      </c>
      <c r="H1" s="31" t="s">
        <v>52</v>
      </c>
      <c r="I1" s="32" t="s">
        <v>380</v>
      </c>
    </row>
    <row r="2" spans="1:9">
      <c r="A2" s="71" t="str">
        <f>A1</f>
        <v>Entrées</v>
      </c>
      <c r="B2" s="103" t="s">
        <v>53</v>
      </c>
      <c r="C2" s="72" t="s">
        <v>54</v>
      </c>
      <c r="D2" s="33" t="s">
        <v>55</v>
      </c>
      <c r="E2" s="34">
        <v>12.37878388888889</v>
      </c>
      <c r="F2" s="34">
        <v>41</v>
      </c>
      <c r="G2" s="34">
        <f>F2/1.265</f>
        <v>32.411067193675891</v>
      </c>
      <c r="H2" s="35">
        <f>IFERROR(E2/F2,0)</f>
        <v>0.3019215582655827</v>
      </c>
      <c r="I2">
        <f>IFERROR(IF(B2="","",IF(LEN(B2)=12,"",VLOOKUP(B2,Micros!D:G,3,FALSE))),"")</f>
        <v>4</v>
      </c>
    </row>
    <row r="3" spans="1:9">
      <c r="A3" s="73" t="str">
        <f t="shared" ref="A3:A19" si="0">A2</f>
        <v>Entrées</v>
      </c>
      <c r="B3" s="104" t="s">
        <v>56</v>
      </c>
      <c r="C3" s="72" t="s">
        <v>57</v>
      </c>
      <c r="D3" s="36" t="s">
        <v>58</v>
      </c>
      <c r="E3" s="37">
        <v>1.5209337965367968</v>
      </c>
      <c r="F3" s="37">
        <v>16</v>
      </c>
      <c r="G3" s="37">
        <f t="shared" ref="G3:G19" si="1">F3/1.265</f>
        <v>12.648221343873519</v>
      </c>
      <c r="H3" s="38">
        <f t="shared" ref="H3:H19" si="2">IFERROR(E3/F3,0)</f>
        <v>9.5058362283549802E-2</v>
      </c>
      <c r="I3">
        <f>IFERROR(IF(B3="","",IF(LEN(B3)=12,"",VLOOKUP(B3,Micros!D:G,3,FALSE))),"")</f>
        <v>16</v>
      </c>
    </row>
    <row r="4" spans="1:9">
      <c r="A4" s="73" t="str">
        <f t="shared" si="0"/>
        <v>Entrées</v>
      </c>
      <c r="B4" s="104" t="s">
        <v>59</v>
      </c>
      <c r="C4" s="72" t="s">
        <v>60</v>
      </c>
      <c r="D4" s="36" t="s">
        <v>61</v>
      </c>
      <c r="E4" s="37">
        <v>7.1639523218304557</v>
      </c>
      <c r="F4" s="37">
        <v>29</v>
      </c>
      <c r="G4" s="37">
        <f>F4/1.265</f>
        <v>22.924901185770754</v>
      </c>
      <c r="H4" s="38">
        <f t="shared" si="2"/>
        <v>0.24703283868380882</v>
      </c>
      <c r="I4">
        <f>IFERROR(IF(B4="","",IF(LEN(B4)=12,"",VLOOKUP(B4,Micros!D:G,3,FALSE))),"")</f>
        <v>8</v>
      </c>
    </row>
    <row r="5" spans="1:9">
      <c r="A5" s="73" t="str">
        <f t="shared" si="0"/>
        <v>Entrées</v>
      </c>
      <c r="B5" s="104" t="s">
        <v>62</v>
      </c>
      <c r="C5" s="72" t="s">
        <v>63</v>
      </c>
      <c r="D5" s="36" t="s">
        <v>64</v>
      </c>
      <c r="E5" s="37">
        <v>3.7289438596491227</v>
      </c>
      <c r="F5" s="37">
        <v>19</v>
      </c>
      <c r="G5" s="37">
        <f t="shared" si="1"/>
        <v>15.019762845849803</v>
      </c>
      <c r="H5" s="38">
        <f t="shared" si="2"/>
        <v>0.19626020313942752</v>
      </c>
      <c r="I5">
        <f>IFERROR(IF(B5="","",IF(LEN(B5)=12,"",VLOOKUP(B5,Micros!D:G,3,FALSE))),"")</f>
        <v>3</v>
      </c>
    </row>
    <row r="6" spans="1:9">
      <c r="A6" s="73" t="str">
        <f t="shared" si="0"/>
        <v>Entrées</v>
      </c>
      <c r="B6" s="104" t="s">
        <v>65</v>
      </c>
      <c r="C6" s="72" t="s">
        <v>66</v>
      </c>
      <c r="D6" s="36" t="s">
        <v>67</v>
      </c>
      <c r="E6" s="37">
        <v>5.7073779003472218</v>
      </c>
      <c r="F6" s="37">
        <v>24</v>
      </c>
      <c r="G6" s="37">
        <f t="shared" si="1"/>
        <v>18.972332015810277</v>
      </c>
      <c r="H6" s="38">
        <f t="shared" si="2"/>
        <v>0.23780741251446758</v>
      </c>
      <c r="I6">
        <f>IFERROR(IF(B6="","",IF(LEN(B6)=12,"",VLOOKUP(B6,Micros!D:G,3,FALSE))),"")</f>
        <v>16</v>
      </c>
    </row>
    <row r="7" spans="1:9">
      <c r="A7" s="73" t="str">
        <f t="shared" si="0"/>
        <v>Entrées</v>
      </c>
      <c r="B7" s="104" t="s">
        <v>68</v>
      </c>
      <c r="C7" s="38" t="s">
        <v>69</v>
      </c>
      <c r="D7" s="36" t="s">
        <v>69</v>
      </c>
      <c r="E7" s="37">
        <v>1.04</v>
      </c>
      <c r="F7" s="37">
        <v>5</v>
      </c>
      <c r="G7" s="37">
        <f t="shared" si="1"/>
        <v>3.9525691699604746</v>
      </c>
      <c r="H7" s="38">
        <f t="shared" si="2"/>
        <v>0.20800000000000002</v>
      </c>
      <c r="I7">
        <f>IFERROR(IF(B7="","",IF(LEN(B7)=12,"",VLOOKUP(B7,Micros!D:G,3,FALSE))),"")</f>
        <v>54</v>
      </c>
    </row>
    <row r="8" spans="1:9">
      <c r="A8" s="73" t="str">
        <f t="shared" si="0"/>
        <v>Entrées</v>
      </c>
      <c r="B8" s="104" t="s">
        <v>70</v>
      </c>
      <c r="C8" s="38" t="s">
        <v>71</v>
      </c>
      <c r="D8" s="36" t="s">
        <v>72</v>
      </c>
      <c r="E8" s="37">
        <v>0.85</v>
      </c>
      <c r="F8" s="37">
        <v>7</v>
      </c>
      <c r="G8" s="37">
        <f t="shared" si="1"/>
        <v>5.5335968379446641</v>
      </c>
      <c r="H8" s="38">
        <f t="shared" si="2"/>
        <v>0.12142857142857143</v>
      </c>
      <c r="I8">
        <f>IFERROR(IF(B8="","",IF(LEN(B8)=12,"",VLOOKUP(B8,Micros!D:G,3,FALSE))),"")</f>
        <v>15</v>
      </c>
    </row>
    <row r="9" spans="1:9">
      <c r="A9" s="73" t="str">
        <f t="shared" si="0"/>
        <v>Entrées</v>
      </c>
      <c r="B9" s="104" t="s">
        <v>73</v>
      </c>
      <c r="C9" s="38" t="s">
        <v>74</v>
      </c>
      <c r="D9" s="36" t="s">
        <v>14</v>
      </c>
      <c r="E9" s="37">
        <v>1.91</v>
      </c>
      <c r="F9" s="37">
        <v>20</v>
      </c>
      <c r="G9" s="37">
        <f t="shared" si="1"/>
        <v>15.810276679841898</v>
      </c>
      <c r="H9" s="38">
        <f t="shared" si="2"/>
        <v>9.5500000000000002E-2</v>
      </c>
      <c r="I9">
        <f>IFERROR(IF(B9="","",IF(LEN(B9)=12,"",VLOOKUP(B9,Micros!D:G,3,FALSE))),"")</f>
        <v>71</v>
      </c>
    </row>
    <row r="10" spans="1:9">
      <c r="A10" s="73" t="str">
        <f t="shared" si="0"/>
        <v>Entrées</v>
      </c>
      <c r="B10" s="104" t="s">
        <v>75</v>
      </c>
      <c r="C10" s="38" t="s">
        <v>76</v>
      </c>
      <c r="D10" s="36" t="s">
        <v>77</v>
      </c>
      <c r="E10" s="37">
        <v>5.3</v>
      </c>
      <c r="F10" s="37">
        <v>25</v>
      </c>
      <c r="G10" s="37">
        <f t="shared" si="1"/>
        <v>19.762845849802375</v>
      </c>
      <c r="H10" s="38">
        <f t="shared" si="2"/>
        <v>0.21199999999999999</v>
      </c>
      <c r="I10">
        <f>IFERROR(IF(B10="","",IF(LEN(B10)=12,"",VLOOKUP(B10,Micros!D:G,3,FALSE))),"")</f>
        <v>22</v>
      </c>
    </row>
    <row r="11" spans="1:9">
      <c r="A11" s="73" t="str">
        <f t="shared" si="0"/>
        <v>Entrées</v>
      </c>
      <c r="B11" s="104" t="s">
        <v>78</v>
      </c>
      <c r="C11" s="38" t="s">
        <v>79</v>
      </c>
      <c r="D11" s="36" t="s">
        <v>80</v>
      </c>
      <c r="E11" s="37">
        <v>2.88</v>
      </c>
      <c r="F11" s="37">
        <v>19</v>
      </c>
      <c r="G11" s="37">
        <f t="shared" si="1"/>
        <v>15.019762845849803</v>
      </c>
      <c r="H11" s="38">
        <f t="shared" si="2"/>
        <v>0.15157894736842104</v>
      </c>
      <c r="I11">
        <f>IFERROR(IF(B11="","",IF(LEN(B11)=12,"",VLOOKUP(B11,Micros!D:G,3,FALSE))),"")</f>
        <v>4</v>
      </c>
    </row>
    <row r="12" spans="1:9">
      <c r="A12" s="73" t="str">
        <f t="shared" si="0"/>
        <v>Entrées</v>
      </c>
      <c r="B12" s="104" t="s">
        <v>81</v>
      </c>
      <c r="C12" s="38" t="s">
        <v>82</v>
      </c>
      <c r="D12" s="36" t="s">
        <v>83</v>
      </c>
      <c r="E12" s="37">
        <v>1.44</v>
      </c>
      <c r="F12" s="37">
        <v>16</v>
      </c>
      <c r="G12" s="37">
        <f t="shared" si="1"/>
        <v>12.648221343873519</v>
      </c>
      <c r="H12" s="38">
        <f t="shared" si="2"/>
        <v>0.09</v>
      </c>
      <c r="I12">
        <f>IFERROR(IF(B12="","",IF(LEN(B12)=12,"",VLOOKUP(B12,Micros!D:G,3,FALSE))),"")</f>
        <v>18</v>
      </c>
    </row>
    <row r="13" spans="1:9">
      <c r="A13" s="73" t="str">
        <f t="shared" si="0"/>
        <v>Entrées</v>
      </c>
      <c r="B13" s="104" t="s">
        <v>84</v>
      </c>
      <c r="C13" s="38" t="s">
        <v>85</v>
      </c>
      <c r="D13" s="36" t="s">
        <v>86</v>
      </c>
      <c r="E13" s="37">
        <v>2.65</v>
      </c>
      <c r="F13" s="37">
        <v>21</v>
      </c>
      <c r="G13" s="37">
        <f t="shared" si="1"/>
        <v>16.600790513833992</v>
      </c>
      <c r="H13" s="38">
        <f t="shared" si="2"/>
        <v>0.12619047619047619</v>
      </c>
      <c r="I13">
        <f>IFERROR(IF(B13="","",IF(LEN(B13)=12,"",VLOOKUP(B13,Micros!D:G,3,FALSE))),"")</f>
        <v>31</v>
      </c>
    </row>
    <row r="14" spans="1:9">
      <c r="A14" s="73" t="str">
        <f t="shared" si="0"/>
        <v>Entrées</v>
      </c>
      <c r="B14" s="104" t="s">
        <v>87</v>
      </c>
      <c r="C14" s="38" t="s">
        <v>88</v>
      </c>
      <c r="D14" s="36" t="s">
        <v>88</v>
      </c>
      <c r="E14" s="37">
        <v>6.75</v>
      </c>
      <c r="F14" s="37">
        <v>29</v>
      </c>
      <c r="G14" s="37">
        <f t="shared" si="1"/>
        <v>22.924901185770754</v>
      </c>
      <c r="H14" s="38">
        <f t="shared" si="2"/>
        <v>0.23275862068965517</v>
      </c>
      <c r="I14">
        <f>IFERROR(IF(B14="","",IF(LEN(B14)=12,"",VLOOKUP(B14,Micros!D:G,3,FALSE))),"")</f>
        <v>6</v>
      </c>
    </row>
    <row r="15" spans="1:9">
      <c r="A15" s="73" t="str">
        <f t="shared" si="0"/>
        <v>Entrées</v>
      </c>
      <c r="B15" s="104" t="s">
        <v>89</v>
      </c>
      <c r="C15" s="38" t="s">
        <v>90</v>
      </c>
      <c r="D15" s="36" t="s">
        <v>91</v>
      </c>
      <c r="E15" s="37">
        <v>3.99</v>
      </c>
      <c r="F15" s="37">
        <v>22</v>
      </c>
      <c r="G15" s="37">
        <f t="shared" si="1"/>
        <v>17.39130434782609</v>
      </c>
      <c r="H15" s="38">
        <f t="shared" si="2"/>
        <v>0.18136363636363637</v>
      </c>
      <c r="I15">
        <f>IFERROR(IF(B15="","",IF(LEN(B15)=12,"",VLOOKUP(B15,Micros!D:G,3,FALSE))),"")</f>
        <v>6</v>
      </c>
    </row>
    <row r="16" spans="1:9">
      <c r="A16" s="73" t="str">
        <f t="shared" si="0"/>
        <v>Entrées</v>
      </c>
      <c r="B16" s="104" t="s">
        <v>92</v>
      </c>
      <c r="C16" s="38" t="s">
        <v>93</v>
      </c>
      <c r="D16" s="36" t="s">
        <v>94</v>
      </c>
      <c r="E16" s="37">
        <v>2</v>
      </c>
      <c r="F16" s="37">
        <v>18</v>
      </c>
      <c r="G16" s="37">
        <f t="shared" si="1"/>
        <v>14.229249011857709</v>
      </c>
      <c r="H16" s="38">
        <f t="shared" si="2"/>
        <v>0.1111111111111111</v>
      </c>
      <c r="I16">
        <f>IFERROR(IF(B16="","",IF(LEN(B16)=12,"",VLOOKUP(B16,Micros!D:G,3,FALSE))),"")</f>
        <v>19</v>
      </c>
    </row>
    <row r="17" spans="1:9">
      <c r="A17" s="73" t="str">
        <f t="shared" si="0"/>
        <v>Entrées</v>
      </c>
      <c r="B17" s="104" t="s">
        <v>95</v>
      </c>
      <c r="C17" s="38" t="s">
        <v>96</v>
      </c>
      <c r="D17" s="36" t="s">
        <v>97</v>
      </c>
      <c r="E17" s="37">
        <v>1.79</v>
      </c>
      <c r="F17" s="37">
        <v>17</v>
      </c>
      <c r="G17" s="37">
        <f t="shared" si="1"/>
        <v>13.438735177865613</v>
      </c>
      <c r="H17" s="38">
        <f t="shared" si="2"/>
        <v>0.10529411764705883</v>
      </c>
      <c r="I17">
        <f>IFERROR(IF(B17="","",IF(LEN(B17)=12,"",VLOOKUP(B17,Micros!D:G,3,FALSE))),"")</f>
        <v>47</v>
      </c>
    </row>
    <row r="18" spans="1:9">
      <c r="A18" s="73" t="str">
        <f t="shared" si="0"/>
        <v>Entrées</v>
      </c>
      <c r="B18" s="104" t="s">
        <v>98</v>
      </c>
      <c r="C18" s="38" t="s">
        <v>99</v>
      </c>
      <c r="D18" s="36" t="s">
        <v>100</v>
      </c>
      <c r="E18" s="37">
        <v>0.85</v>
      </c>
      <c r="F18" s="37">
        <v>16</v>
      </c>
      <c r="G18" s="37">
        <f t="shared" si="1"/>
        <v>12.648221343873519</v>
      </c>
      <c r="H18" s="38">
        <f t="shared" si="2"/>
        <v>5.3124999999999999E-2</v>
      </c>
      <c r="I18">
        <f>IFERROR(IF(B18="","",IF(LEN(B18)=12,"",VLOOKUP(B18,Micros!D:G,3,FALSE))),"")</f>
        <v>89</v>
      </c>
    </row>
    <row r="19" spans="1:9">
      <c r="A19" s="74" t="str">
        <f t="shared" si="0"/>
        <v>Entrées</v>
      </c>
      <c r="B19" s="105" t="s">
        <v>101</v>
      </c>
      <c r="C19" s="39" t="s">
        <v>102</v>
      </c>
      <c r="D19" s="40" t="s">
        <v>102</v>
      </c>
      <c r="E19" s="41">
        <v>8.06</v>
      </c>
      <c r="F19" s="41">
        <v>29</v>
      </c>
      <c r="G19" s="41">
        <f t="shared" si="1"/>
        <v>22.924901185770754</v>
      </c>
      <c r="H19" s="39">
        <f t="shared" si="2"/>
        <v>0.27793103448275863</v>
      </c>
      <c r="I19">
        <f>IFERROR(IF(B19="","",IF(LEN(B19)=12,"",VLOOKUP(B19,Micros!D:G,3,FALSE))),"")</f>
        <v>15</v>
      </c>
    </row>
    <row r="20" spans="1:9">
      <c r="B20" s="106"/>
      <c r="D20" s="42"/>
      <c r="E20" s="43"/>
      <c r="F20" s="43"/>
      <c r="G20" s="43"/>
      <c r="I20" t="str">
        <f>IFERROR(IF(B20="","",IF(LEN(B20)=12,"",VLOOKUP(B20,Micros!D:G,3,FALSE))),"")</f>
        <v/>
      </c>
    </row>
    <row r="21" spans="1:9">
      <c r="A21" s="31" t="s">
        <v>12</v>
      </c>
      <c r="B21" s="102" t="str">
        <f>B$1</f>
        <v>Code article</v>
      </c>
      <c r="C21" s="31" t="str">
        <f>C$1</f>
        <v>Libellé Micros</v>
      </c>
      <c r="D21" s="31" t="str">
        <f t="shared" ref="D21:H21" si="3">D$1</f>
        <v>Libellé Arti</v>
      </c>
      <c r="E21" s="32" t="str">
        <f t="shared" si="3"/>
        <v>Coût</v>
      </c>
      <c r="F21" s="32" t="str">
        <f t="shared" si="3"/>
        <v>PV TTC</v>
      </c>
      <c r="G21" s="32" t="str">
        <f t="shared" si="3"/>
        <v>PV HTHS</v>
      </c>
      <c r="H21" s="31" t="str">
        <f t="shared" si="3"/>
        <v>Ratio cost</v>
      </c>
      <c r="I21" t="str">
        <f>IFERROR(IF(B21="","",IF(LEN(B21)=12,"",VLOOKUP(B21,Micros!D:G,3,FALSE))),"")</f>
        <v/>
      </c>
    </row>
    <row r="22" spans="1:9">
      <c r="A22" s="73" t="str">
        <f>A21</f>
        <v>Plats</v>
      </c>
      <c r="B22" s="103" t="s">
        <v>103</v>
      </c>
      <c r="C22" s="44" t="s">
        <v>104</v>
      </c>
      <c r="D22" s="33" t="s">
        <v>104</v>
      </c>
      <c r="E22" s="34">
        <v>25.96</v>
      </c>
      <c r="F22" s="34">
        <v>92</v>
      </c>
      <c r="G22" s="34">
        <f t="shared" ref="G22:G37" si="4">F22/1.265</f>
        <v>72.727272727272734</v>
      </c>
      <c r="H22" s="44">
        <f t="shared" ref="H22:H37" si="5">IFERROR(E22/F22,0)</f>
        <v>0.28217391304347827</v>
      </c>
      <c r="I22">
        <f>IFERROR(IF(B22="","",IF(LEN(B22)=12,"",VLOOKUP(B22,Micros!D:G,3,FALSE))),"")</f>
        <v>3</v>
      </c>
    </row>
    <row r="23" spans="1:9">
      <c r="A23" s="73" t="str">
        <f t="shared" ref="A23:A35" si="6">A22</f>
        <v>Plats</v>
      </c>
      <c r="B23" s="104" t="s">
        <v>105</v>
      </c>
      <c r="C23" s="72" t="s">
        <v>106</v>
      </c>
      <c r="D23" s="36" t="s">
        <v>107</v>
      </c>
      <c r="E23" s="37">
        <v>4.1199389176997414</v>
      </c>
      <c r="F23" s="37">
        <v>28</v>
      </c>
      <c r="G23" s="37">
        <f t="shared" si="4"/>
        <v>22.134387351778656</v>
      </c>
      <c r="H23" s="38">
        <f t="shared" si="5"/>
        <v>0.14714067563213362</v>
      </c>
      <c r="I23">
        <f>IFERROR(IF(B23="","",IF(LEN(B23)=12,"",VLOOKUP(B23,Micros!D:G,3,FALSE))),"")</f>
        <v>38</v>
      </c>
    </row>
    <row r="24" spans="1:9">
      <c r="A24" s="73" t="str">
        <f t="shared" si="6"/>
        <v>Plats</v>
      </c>
      <c r="B24" s="104" t="s">
        <v>108</v>
      </c>
      <c r="C24" s="72" t="s">
        <v>109</v>
      </c>
      <c r="D24" s="36" t="s">
        <v>110</v>
      </c>
      <c r="E24" s="37">
        <v>12.745357500000001</v>
      </c>
      <c r="F24" s="37">
        <v>39</v>
      </c>
      <c r="G24" s="37">
        <f t="shared" si="4"/>
        <v>30.830039525691703</v>
      </c>
      <c r="H24" s="38">
        <f t="shared" si="5"/>
        <v>0.32680403846153849</v>
      </c>
      <c r="I24">
        <f>IFERROR(IF(B24="","",IF(LEN(B24)=12,"",VLOOKUP(B24,Micros!D:G,3,FALSE))),"")</f>
        <v>25</v>
      </c>
    </row>
    <row r="25" spans="1:9">
      <c r="A25" s="73" t="str">
        <f t="shared" si="6"/>
        <v>Plats</v>
      </c>
      <c r="B25" s="104" t="s">
        <v>111</v>
      </c>
      <c r="C25" s="72" t="s">
        <v>112</v>
      </c>
      <c r="D25" s="36" t="s">
        <v>113</v>
      </c>
      <c r="E25" s="37">
        <v>13.420255444487704</v>
      </c>
      <c r="F25" s="37">
        <v>44</v>
      </c>
      <c r="G25" s="37">
        <f t="shared" si="4"/>
        <v>34.782608695652179</v>
      </c>
      <c r="H25" s="38">
        <f t="shared" si="5"/>
        <v>0.30500580555653872</v>
      </c>
      <c r="I25">
        <f>IFERROR(IF(B25="","",IF(LEN(B25)=12,"",VLOOKUP(B25,Micros!D:G,3,FALSE))),"")</f>
        <v>7</v>
      </c>
    </row>
    <row r="26" spans="1:9">
      <c r="A26" s="73" t="str">
        <f t="shared" si="6"/>
        <v>Plats</v>
      </c>
      <c r="B26" s="104" t="s">
        <v>114</v>
      </c>
      <c r="C26" s="72" t="s">
        <v>115</v>
      </c>
      <c r="D26" s="36" t="s">
        <v>116</v>
      </c>
      <c r="E26" s="37">
        <v>7.496058705357143</v>
      </c>
      <c r="F26" s="37">
        <v>30</v>
      </c>
      <c r="G26" s="37">
        <f t="shared" si="4"/>
        <v>23.715415019762847</v>
      </c>
      <c r="H26" s="38">
        <f t="shared" si="5"/>
        <v>0.24986862351190478</v>
      </c>
      <c r="I26">
        <f>IFERROR(IF(B26="","",IF(LEN(B26)=12,"",VLOOKUP(B26,Micros!D:G,3,FALSE))),"")</f>
        <v>18</v>
      </c>
    </row>
    <row r="27" spans="1:9">
      <c r="A27" s="73" t="str">
        <f t="shared" si="6"/>
        <v>Plats</v>
      </c>
      <c r="B27" s="104" t="s">
        <v>117</v>
      </c>
      <c r="C27" s="72" t="s">
        <v>118</v>
      </c>
      <c r="D27" s="36" t="s">
        <v>119</v>
      </c>
      <c r="E27" s="37">
        <v>5.5440327004219414</v>
      </c>
      <c r="F27" s="37">
        <v>28</v>
      </c>
      <c r="G27" s="37">
        <f t="shared" si="4"/>
        <v>22.134387351778656</v>
      </c>
      <c r="H27" s="38">
        <f t="shared" si="5"/>
        <v>0.1980011678722122</v>
      </c>
      <c r="I27">
        <f>IFERROR(IF(B27="","",IF(LEN(B27)=12,"",VLOOKUP(B27,Micros!D:G,3,FALSE))),"")</f>
        <v>20</v>
      </c>
    </row>
    <row r="28" spans="1:9">
      <c r="A28" s="73" t="str">
        <f t="shared" si="6"/>
        <v>Plats</v>
      </c>
      <c r="B28" s="104" t="s">
        <v>120</v>
      </c>
      <c r="C28" s="72" t="s">
        <v>121</v>
      </c>
      <c r="D28" s="36" t="s">
        <v>122</v>
      </c>
      <c r="E28" s="37">
        <v>4.9764251339809675</v>
      </c>
      <c r="F28" s="37">
        <v>26</v>
      </c>
      <c r="G28" s="37">
        <f t="shared" si="4"/>
        <v>20.553359683794469</v>
      </c>
      <c r="H28" s="38">
        <f t="shared" si="5"/>
        <v>0.19140096669157566</v>
      </c>
      <c r="I28">
        <f>IFERROR(IF(B28="","",IF(LEN(B28)=12,"",VLOOKUP(B28,Micros!D:G,3,FALSE))),"")</f>
        <v>22</v>
      </c>
    </row>
    <row r="29" spans="1:9">
      <c r="A29" s="73" t="str">
        <f t="shared" si="6"/>
        <v>Plats</v>
      </c>
      <c r="B29" s="104" t="s">
        <v>123</v>
      </c>
      <c r="C29" s="38" t="s">
        <v>124</v>
      </c>
      <c r="D29" s="36" t="s">
        <v>125</v>
      </c>
      <c r="E29" s="37">
        <v>6.4</v>
      </c>
      <c r="F29" s="37">
        <v>29</v>
      </c>
      <c r="G29" s="37">
        <f t="shared" si="4"/>
        <v>22.924901185770754</v>
      </c>
      <c r="H29" s="38">
        <f t="shared" si="5"/>
        <v>0.22068965517241382</v>
      </c>
      <c r="I29">
        <f>IFERROR(IF(B29="","",IF(LEN(B29)=12,"",VLOOKUP(B29,Micros!D:G,3,FALSE))),"")</f>
        <v>38</v>
      </c>
    </row>
    <row r="30" spans="1:9">
      <c r="A30" s="73" t="str">
        <f t="shared" si="6"/>
        <v>Plats</v>
      </c>
      <c r="B30" s="104" t="s">
        <v>126</v>
      </c>
      <c r="C30" s="38" t="s">
        <v>127</v>
      </c>
      <c r="D30" s="36" t="s">
        <v>128</v>
      </c>
      <c r="E30" s="37">
        <v>11.69</v>
      </c>
      <c r="F30" s="37">
        <v>41</v>
      </c>
      <c r="G30" s="37">
        <f t="shared" si="4"/>
        <v>32.411067193675891</v>
      </c>
      <c r="H30" s="38">
        <f t="shared" si="5"/>
        <v>0.28512195121951217</v>
      </c>
      <c r="I30">
        <f>IFERROR(IF(B30="","",IF(LEN(B30)=12,"",VLOOKUP(B30,Micros!D:G,3,FALSE))),"")</f>
        <v>68</v>
      </c>
    </row>
    <row r="31" spans="1:9">
      <c r="A31" s="73" t="str">
        <f t="shared" si="6"/>
        <v>Plats</v>
      </c>
      <c r="B31" s="104" t="s">
        <v>129</v>
      </c>
      <c r="C31" s="38" t="s">
        <v>130</v>
      </c>
      <c r="D31" s="36" t="s">
        <v>131</v>
      </c>
      <c r="E31" s="37">
        <v>12.78</v>
      </c>
      <c r="F31" s="37">
        <v>29</v>
      </c>
      <c r="G31" s="37">
        <f t="shared" si="4"/>
        <v>22.924901185770754</v>
      </c>
      <c r="H31" s="38">
        <f t="shared" si="5"/>
        <v>0.44068965517241376</v>
      </c>
      <c r="I31">
        <f>IFERROR(IF(B31="","",IF(LEN(B31)=12,"",VLOOKUP(B31,Micros!D:G,3,FALSE))),"")</f>
        <v>75</v>
      </c>
    </row>
    <row r="32" spans="1:9">
      <c r="A32" s="73" t="str">
        <f t="shared" si="6"/>
        <v>Plats</v>
      </c>
      <c r="B32" s="104" t="s">
        <v>132</v>
      </c>
      <c r="C32" s="38" t="s">
        <v>133</v>
      </c>
      <c r="D32" s="36" t="s">
        <v>134</v>
      </c>
      <c r="E32" s="37">
        <v>10.48</v>
      </c>
      <c r="F32" s="37">
        <v>40</v>
      </c>
      <c r="G32" s="37">
        <f t="shared" si="4"/>
        <v>31.620553359683797</v>
      </c>
      <c r="H32" s="38">
        <f t="shared" si="5"/>
        <v>0.26200000000000001</v>
      </c>
      <c r="I32">
        <f>IFERROR(IF(B32="","",IF(LEN(B32)=12,"",VLOOKUP(B32,Micros!D:G,3,FALSE))),"")</f>
        <v>10</v>
      </c>
    </row>
    <row r="33" spans="1:9">
      <c r="A33" s="73" t="str">
        <f t="shared" si="6"/>
        <v>Plats</v>
      </c>
      <c r="B33" s="104" t="s">
        <v>135</v>
      </c>
      <c r="C33" s="38" t="s">
        <v>136</v>
      </c>
      <c r="D33" s="36" t="s">
        <v>15</v>
      </c>
      <c r="E33" s="37">
        <v>6.85</v>
      </c>
      <c r="F33" s="37">
        <v>29</v>
      </c>
      <c r="G33" s="37">
        <f t="shared" si="4"/>
        <v>22.924901185770754</v>
      </c>
      <c r="H33" s="38">
        <f t="shared" si="5"/>
        <v>0.23620689655172414</v>
      </c>
      <c r="I33">
        <f>IFERROR(IF(B33="","",IF(LEN(B33)=12,"",VLOOKUP(B33,Micros!D:G,3,FALSE))),"")</f>
        <v>39</v>
      </c>
    </row>
    <row r="34" spans="1:9">
      <c r="A34" s="73" t="str">
        <f t="shared" si="6"/>
        <v>Plats</v>
      </c>
      <c r="B34" s="104" t="s">
        <v>137</v>
      </c>
      <c r="C34" s="38" t="s">
        <v>138</v>
      </c>
      <c r="D34" s="36" t="s">
        <v>139</v>
      </c>
      <c r="E34" s="37">
        <v>5.95</v>
      </c>
      <c r="F34" s="37">
        <v>32</v>
      </c>
      <c r="G34" s="37">
        <f t="shared" si="4"/>
        <v>25.296442687747039</v>
      </c>
      <c r="H34" s="38">
        <f t="shared" si="5"/>
        <v>0.18593750000000001</v>
      </c>
      <c r="I34">
        <f>IFERROR(IF(B34="","",IF(LEN(B34)=12,"",VLOOKUP(B34,Micros!D:G,3,FALSE))),"")</f>
        <v>73</v>
      </c>
    </row>
    <row r="35" spans="1:9">
      <c r="A35" s="73" t="str">
        <f t="shared" si="6"/>
        <v>Plats</v>
      </c>
      <c r="B35" s="104" t="s">
        <v>140</v>
      </c>
      <c r="C35" s="38" t="s">
        <v>141</v>
      </c>
      <c r="D35" s="36" t="s">
        <v>142</v>
      </c>
      <c r="E35" s="37">
        <v>1.73</v>
      </c>
      <c r="F35" s="37">
        <v>22</v>
      </c>
      <c r="G35" s="37">
        <f t="shared" si="4"/>
        <v>17.39130434782609</v>
      </c>
      <c r="H35" s="38">
        <f t="shared" si="5"/>
        <v>7.8636363636363629E-2</v>
      </c>
      <c r="I35">
        <f>IFERROR(IF(B35="","",IF(LEN(B35)=12,"",VLOOKUP(B35,Micros!D:G,3,FALSE))),"")</f>
        <v>11</v>
      </c>
    </row>
    <row r="36" spans="1:9">
      <c r="A36" s="73"/>
      <c r="B36" s="104" t="s">
        <v>143</v>
      </c>
      <c r="C36" s="38" t="s">
        <v>144</v>
      </c>
      <c r="D36" s="36" t="s">
        <v>145</v>
      </c>
      <c r="E36" s="37">
        <v>1.73</v>
      </c>
      <c r="F36" s="37">
        <v>40</v>
      </c>
      <c r="G36" s="37">
        <f t="shared" si="4"/>
        <v>31.620553359683797</v>
      </c>
      <c r="H36" s="38">
        <f t="shared" si="5"/>
        <v>4.3249999999999997E-2</v>
      </c>
      <c r="I36">
        <f>IFERROR(IF(B36="","",IF(LEN(B36)=12,"",VLOOKUP(B36,Micros!D:G,3,FALSE))),"")</f>
        <v>25</v>
      </c>
    </row>
    <row r="37" spans="1:9">
      <c r="A37" s="75" t="str">
        <f>A35</f>
        <v>Plats</v>
      </c>
      <c r="B37" s="105" t="s">
        <v>146</v>
      </c>
      <c r="C37" s="39" t="s">
        <v>147</v>
      </c>
      <c r="D37" s="40" t="s">
        <v>16</v>
      </c>
      <c r="E37" s="41">
        <v>11.6</v>
      </c>
      <c r="F37" s="41">
        <v>43</v>
      </c>
      <c r="G37" s="41">
        <f t="shared" si="4"/>
        <v>33.992094861660078</v>
      </c>
      <c r="H37" s="39">
        <f t="shared" si="5"/>
        <v>0.26976744186046508</v>
      </c>
      <c r="I37">
        <f>IFERROR(IF(B37="","",IF(LEN(B37)=12,"",VLOOKUP(B37,Micros!D:G,3,FALSE))),"")</f>
        <v>48</v>
      </c>
    </row>
    <row r="38" spans="1:9">
      <c r="B38" s="106"/>
      <c r="D38" s="42"/>
      <c r="E38" s="43"/>
      <c r="F38" s="43"/>
      <c r="G38" s="43"/>
      <c r="I38" t="str">
        <f>IFERROR(IF(B38="","",IF(LEN(B38)=12,"",VLOOKUP(B38,Micros!D:G,3,FALSE))),"")</f>
        <v/>
      </c>
    </row>
    <row r="39" spans="1:9">
      <c r="A39" s="31" t="s">
        <v>20</v>
      </c>
      <c r="B39" s="102" t="str">
        <f>B$1</f>
        <v>Code article</v>
      </c>
      <c r="C39" s="31" t="str">
        <f>C$1</f>
        <v>Libellé Micros</v>
      </c>
      <c r="D39" s="31" t="str">
        <f t="shared" ref="D39:H39" si="7">D$1</f>
        <v>Libellé Arti</v>
      </c>
      <c r="E39" s="32" t="str">
        <f t="shared" si="7"/>
        <v>Coût</v>
      </c>
      <c r="F39" s="32" t="str">
        <f t="shared" si="7"/>
        <v>PV TTC</v>
      </c>
      <c r="G39" s="32" t="str">
        <f t="shared" si="7"/>
        <v>PV HTHS</v>
      </c>
      <c r="H39" s="31" t="str">
        <f t="shared" si="7"/>
        <v>Ratio cost</v>
      </c>
      <c r="I39" t="str">
        <f>IFERROR(IF(B39="","",IF(LEN(B39)=12,"",VLOOKUP(B39,Micros!D:G,3,FALSE))),"")</f>
        <v/>
      </c>
    </row>
    <row r="40" spans="1:9">
      <c r="A40" s="73" t="str">
        <f t="shared" ref="A40:A45" si="8">A39</f>
        <v>Accompagnements plats</v>
      </c>
      <c r="B40" s="103" t="s">
        <v>148</v>
      </c>
      <c r="C40" s="44" t="s">
        <v>149</v>
      </c>
      <c r="D40" s="33" t="s">
        <v>149</v>
      </c>
      <c r="E40" s="34"/>
      <c r="F40" s="34">
        <v>6</v>
      </c>
      <c r="G40" s="34">
        <f t="shared" ref="G40:G45" si="9">F40/1.265</f>
        <v>4.7430830039525693</v>
      </c>
      <c r="H40" s="44">
        <f t="shared" ref="H40:H45" si="10">IFERROR(E40/F40,0)</f>
        <v>0</v>
      </c>
      <c r="I40">
        <f>IFERROR(IF(B40="","",IF(LEN(B40)=12,"",VLOOKUP(B40,Micros!D:G,3,FALSE))),"")</f>
        <v>88</v>
      </c>
    </row>
    <row r="41" spans="1:9">
      <c r="A41" s="73" t="str">
        <f t="shared" si="8"/>
        <v>Accompagnements plats</v>
      </c>
      <c r="B41" s="104" t="s">
        <v>150</v>
      </c>
      <c r="C41" s="38" t="s">
        <v>17</v>
      </c>
      <c r="D41" s="36" t="s">
        <v>17</v>
      </c>
      <c r="E41" s="37"/>
      <c r="F41" s="37">
        <v>6</v>
      </c>
      <c r="G41" s="37">
        <f t="shared" si="9"/>
        <v>4.7430830039525693</v>
      </c>
      <c r="H41" s="38">
        <f t="shared" si="10"/>
        <v>0</v>
      </c>
      <c r="I41">
        <f>IFERROR(IF(B41="","",IF(LEN(B41)=12,"",VLOOKUP(B41,Micros!D:G,3,FALSE))),"")</f>
        <v>14</v>
      </c>
    </row>
    <row r="42" spans="1:9">
      <c r="A42" s="73" t="str">
        <f t="shared" si="8"/>
        <v>Accompagnements plats</v>
      </c>
      <c r="B42" s="104" t="s">
        <v>151</v>
      </c>
      <c r="C42" s="38" t="s">
        <v>152</v>
      </c>
      <c r="D42" s="36" t="s">
        <v>153</v>
      </c>
      <c r="E42" s="37"/>
      <c r="F42" s="37">
        <v>9</v>
      </c>
      <c r="G42" s="37">
        <f t="shared" si="9"/>
        <v>7.1146245059288544</v>
      </c>
      <c r="H42" s="38">
        <f t="shared" si="10"/>
        <v>0</v>
      </c>
      <c r="I42">
        <f>IFERROR(IF(B42="","",IF(LEN(B42)=12,"",VLOOKUP(B42,Micros!D:G,3,FALSE))),"")</f>
        <v>35</v>
      </c>
    </row>
    <row r="43" spans="1:9">
      <c r="A43" s="73" t="str">
        <f t="shared" si="8"/>
        <v>Accompagnements plats</v>
      </c>
      <c r="B43" s="104" t="s">
        <v>154</v>
      </c>
      <c r="C43" s="38" t="s">
        <v>155</v>
      </c>
      <c r="D43" s="36" t="s">
        <v>156</v>
      </c>
      <c r="E43" s="37"/>
      <c r="F43" s="37">
        <v>9</v>
      </c>
      <c r="G43" s="37">
        <f t="shared" si="9"/>
        <v>7.1146245059288544</v>
      </c>
      <c r="H43" s="38">
        <f t="shared" si="10"/>
        <v>0</v>
      </c>
      <c r="I43">
        <f>IFERROR(IF(B43="","",IF(LEN(B43)=12,"",VLOOKUP(B43,Micros!D:G,3,FALSE))),"")</f>
        <v>49</v>
      </c>
    </row>
    <row r="44" spans="1:9">
      <c r="A44" s="73" t="str">
        <f t="shared" si="8"/>
        <v>Accompagnements plats</v>
      </c>
      <c r="B44" s="104" t="s">
        <v>157</v>
      </c>
      <c r="C44" s="38" t="s">
        <v>158</v>
      </c>
      <c r="D44" s="36" t="s">
        <v>159</v>
      </c>
      <c r="E44" s="37"/>
      <c r="F44" s="37">
        <v>7</v>
      </c>
      <c r="G44" s="37">
        <f t="shared" si="9"/>
        <v>5.5335968379446641</v>
      </c>
      <c r="H44" s="38">
        <f t="shared" si="10"/>
        <v>0</v>
      </c>
      <c r="I44">
        <f>IFERROR(IF(B44="","",IF(LEN(B44)=12,"",VLOOKUP(B44,Micros!D:G,3,FALSE))),"")</f>
        <v>5</v>
      </c>
    </row>
    <row r="45" spans="1:9">
      <c r="A45" s="75" t="str">
        <f t="shared" si="8"/>
        <v>Accompagnements plats</v>
      </c>
      <c r="B45" s="105" t="s">
        <v>160</v>
      </c>
      <c r="C45" s="39" t="s">
        <v>161</v>
      </c>
      <c r="D45" s="40" t="s">
        <v>162</v>
      </c>
      <c r="E45" s="41"/>
      <c r="F45" s="41">
        <v>11</v>
      </c>
      <c r="G45" s="41">
        <f t="shared" si="9"/>
        <v>8.6956521739130448</v>
      </c>
      <c r="H45" s="39">
        <f t="shared" si="10"/>
        <v>0</v>
      </c>
      <c r="I45">
        <f>IFERROR(IF(B45="","",IF(LEN(B45)=12,"",VLOOKUP(B45,Micros!D:G,3,FALSE))),"")</f>
        <v>26</v>
      </c>
    </row>
    <row r="46" spans="1:9">
      <c r="B46" s="107" t="s">
        <v>163</v>
      </c>
      <c r="D46" s="42"/>
      <c r="E46" s="43"/>
      <c r="F46" s="43"/>
      <c r="G46" s="43"/>
      <c r="I46" t="str">
        <f>IFERROR(IF(B46="","",IF(LEN(B46)=12,"",VLOOKUP(B46,Micros!D:G,3,FALSE))),"")</f>
        <v/>
      </c>
    </row>
    <row r="47" spans="1:9">
      <c r="B47" s="106"/>
      <c r="D47" s="42"/>
      <c r="E47" s="43"/>
      <c r="F47" s="43"/>
      <c r="G47" s="43"/>
      <c r="I47" t="str">
        <f>IFERROR(IF(B47="","",IF(LEN(B47)=12,"",VLOOKUP(B47,Micros!D:G,3,FALSE))),"")</f>
        <v/>
      </c>
    </row>
    <row r="48" spans="1:9">
      <c r="A48" s="31" t="s">
        <v>164</v>
      </c>
      <c r="B48" s="102" t="str">
        <f>B$1</f>
        <v>Code article</v>
      </c>
      <c r="C48" s="31" t="str">
        <f>C$1</f>
        <v>Libellé Micros</v>
      </c>
      <c r="D48" s="31" t="str">
        <f t="shared" ref="D48:H48" si="11">D$1</f>
        <v>Libellé Arti</v>
      </c>
      <c r="E48" s="32" t="str">
        <f t="shared" si="11"/>
        <v>Coût</v>
      </c>
      <c r="F48" s="32" t="str">
        <f t="shared" si="11"/>
        <v>PV TTC</v>
      </c>
      <c r="G48" s="32" t="str">
        <f t="shared" si="11"/>
        <v>PV HTHS</v>
      </c>
      <c r="H48" s="31" t="str">
        <f t="shared" si="11"/>
        <v>Ratio cost</v>
      </c>
      <c r="I48" t="str">
        <f>IFERROR(IF(B48="","",IF(LEN(B48)=12,"",VLOOKUP(B48,Micros!D:G,3,FALSE))),"")</f>
        <v/>
      </c>
    </row>
    <row r="49" spans="1:9">
      <c r="A49" s="73" t="str">
        <f t="shared" ref="A49:A65" si="12">A48</f>
        <v>Créations sashimi</v>
      </c>
      <c r="B49" s="103" t="s">
        <v>165</v>
      </c>
      <c r="C49" s="72" t="s">
        <v>166</v>
      </c>
      <c r="D49" s="33" t="s">
        <v>167</v>
      </c>
      <c r="E49" s="34">
        <v>5.3965999999999994</v>
      </c>
      <c r="F49" s="34">
        <v>20</v>
      </c>
      <c r="G49" s="34">
        <f t="shared" ref="G49:G65" si="13">F49/1.265</f>
        <v>15.810276679841898</v>
      </c>
      <c r="H49" s="44">
        <f t="shared" ref="H49:H65" si="14">IFERROR(E49/F49,0)</f>
        <v>0.26982999999999996</v>
      </c>
      <c r="I49">
        <f>IFERROR(IF(B49="","",IF(LEN(B49)=12,"",VLOOKUP(B49,Micros!D:G,3,FALSE))),"")</f>
        <v>5</v>
      </c>
    </row>
    <row r="50" spans="1:9">
      <c r="A50" s="73" t="str">
        <f t="shared" si="12"/>
        <v>Créations sashimi</v>
      </c>
      <c r="B50" s="104" t="s">
        <v>168</v>
      </c>
      <c r="C50" s="72" t="s">
        <v>169</v>
      </c>
      <c r="D50" s="36" t="s">
        <v>170</v>
      </c>
      <c r="E50" s="37">
        <v>2.3464039735099336</v>
      </c>
      <c r="F50" s="37">
        <v>17</v>
      </c>
      <c r="G50" s="37">
        <f t="shared" si="13"/>
        <v>13.438735177865613</v>
      </c>
      <c r="H50" s="38">
        <f t="shared" si="14"/>
        <v>0.13802376314764314</v>
      </c>
      <c r="I50">
        <f>IFERROR(IF(B50="","",IF(LEN(B50)=12,"",VLOOKUP(B50,Micros!D:G,3,FALSE))),"")</f>
        <v>3</v>
      </c>
    </row>
    <row r="51" spans="1:9">
      <c r="A51" s="73" t="str">
        <f t="shared" si="12"/>
        <v>Créations sashimi</v>
      </c>
      <c r="B51" s="104" t="s">
        <v>171</v>
      </c>
      <c r="C51" s="72" t="s">
        <v>172</v>
      </c>
      <c r="D51" s="36" t="s">
        <v>173</v>
      </c>
      <c r="E51" s="37">
        <v>3.2762500000000001</v>
      </c>
      <c r="F51" s="37">
        <v>18</v>
      </c>
      <c r="G51" s="37">
        <f t="shared" si="13"/>
        <v>14.229249011857709</v>
      </c>
      <c r="H51" s="38">
        <f t="shared" si="14"/>
        <v>0.18201388888888889</v>
      </c>
      <c r="I51">
        <f>IFERROR(IF(B51="","",IF(LEN(B51)=12,"",VLOOKUP(B51,Micros!D:G,3,FALSE))),"")</f>
        <v>3</v>
      </c>
    </row>
    <row r="52" spans="1:9">
      <c r="A52" s="73" t="str">
        <f t="shared" si="12"/>
        <v>Créations sashimi</v>
      </c>
      <c r="B52" s="104" t="s">
        <v>174</v>
      </c>
      <c r="C52" s="38" t="s">
        <v>175</v>
      </c>
      <c r="D52" s="36" t="s">
        <v>176</v>
      </c>
      <c r="E52" s="37">
        <f>3.4+1.2</f>
        <v>4.5999999999999996</v>
      </c>
      <c r="F52" s="37">
        <v>21</v>
      </c>
      <c r="G52" s="37">
        <f t="shared" si="13"/>
        <v>16.600790513833992</v>
      </c>
      <c r="H52" s="38">
        <f t="shared" si="14"/>
        <v>0.21904761904761902</v>
      </c>
      <c r="I52">
        <f>IFERROR(IF(B52="","",IF(LEN(B52)=12,"",VLOOKUP(B52,Micros!D:G,3,FALSE))),"")</f>
        <v>20</v>
      </c>
    </row>
    <row r="53" spans="1:9">
      <c r="A53" s="73" t="str">
        <f t="shared" si="12"/>
        <v>Créations sashimi</v>
      </c>
      <c r="B53" s="104" t="s">
        <v>177</v>
      </c>
      <c r="C53" s="72" t="s">
        <v>178</v>
      </c>
      <c r="D53" s="36" t="s">
        <v>178</v>
      </c>
      <c r="E53" s="37">
        <v>7.2953333333333337</v>
      </c>
      <c r="F53" s="37">
        <v>28</v>
      </c>
      <c r="G53" s="37">
        <f t="shared" si="13"/>
        <v>22.134387351778656</v>
      </c>
      <c r="H53" s="38">
        <f t="shared" si="14"/>
        <v>0.26054761904761908</v>
      </c>
      <c r="I53" t="str">
        <f>IFERROR(IF(B53="","",IF(LEN(B53)=12,"",VLOOKUP(B53,Micros!D:G,3,FALSE))),"")</f>
        <v/>
      </c>
    </row>
    <row r="54" spans="1:9">
      <c r="A54" s="73" t="str">
        <f t="shared" si="12"/>
        <v>Créations sashimi</v>
      </c>
      <c r="B54" s="104" t="s">
        <v>179</v>
      </c>
      <c r="C54" s="72" t="s">
        <v>180</v>
      </c>
      <c r="D54" s="36" t="s">
        <v>181</v>
      </c>
      <c r="E54" s="37">
        <v>3.4095</v>
      </c>
      <c r="F54" s="37">
        <v>19</v>
      </c>
      <c r="G54" s="37">
        <f t="shared" si="13"/>
        <v>15.019762845849803</v>
      </c>
      <c r="H54" s="38">
        <f t="shared" si="14"/>
        <v>0.17944736842105263</v>
      </c>
      <c r="I54">
        <f>IFERROR(IF(B54="","",IF(LEN(B54)=12,"",VLOOKUP(B54,Micros!D:G,3,FALSE))),"")</f>
        <v>9</v>
      </c>
    </row>
    <row r="55" spans="1:9">
      <c r="A55" s="73" t="str">
        <f t="shared" si="12"/>
        <v>Créations sashimi</v>
      </c>
      <c r="B55" s="104" t="s">
        <v>182</v>
      </c>
      <c r="C55" s="72" t="s">
        <v>183</v>
      </c>
      <c r="D55" s="36" t="s">
        <v>184</v>
      </c>
      <c r="E55" s="37">
        <v>3.2959499999999999</v>
      </c>
      <c r="F55" s="37">
        <v>20</v>
      </c>
      <c r="G55" s="37">
        <f t="shared" si="13"/>
        <v>15.810276679841898</v>
      </c>
      <c r="H55" s="38">
        <f t="shared" si="14"/>
        <v>0.16479749999999999</v>
      </c>
      <c r="I55">
        <f>IFERROR(IF(B55="","",IF(LEN(B55)=12,"",VLOOKUP(B55,Micros!D:G,3,FALSE))),"")</f>
        <v>10</v>
      </c>
    </row>
    <row r="56" spans="1:9">
      <c r="A56" s="73" t="str">
        <f t="shared" si="12"/>
        <v>Créations sashimi</v>
      </c>
      <c r="B56" s="104" t="s">
        <v>185</v>
      </c>
      <c r="C56" s="38" t="s">
        <v>186</v>
      </c>
      <c r="D56" s="36" t="s">
        <v>187</v>
      </c>
      <c r="E56" s="37">
        <v>3.28</v>
      </c>
      <c r="F56" s="37">
        <v>18</v>
      </c>
      <c r="G56" s="37">
        <f t="shared" si="13"/>
        <v>14.229249011857709</v>
      </c>
      <c r="H56" s="38">
        <f t="shared" si="14"/>
        <v>0.1822222222222222</v>
      </c>
      <c r="I56">
        <f>IFERROR(IF(B56="","",IF(LEN(B56)=12,"",VLOOKUP(B56,Micros!D:G,3,FALSE))),"")</f>
        <v>6</v>
      </c>
    </row>
    <row r="57" spans="1:9">
      <c r="A57" s="73" t="str">
        <f t="shared" si="12"/>
        <v>Créations sashimi</v>
      </c>
      <c r="B57" s="104" t="s">
        <v>188</v>
      </c>
      <c r="C57" s="72" t="s">
        <v>189</v>
      </c>
      <c r="D57" s="36" t="s">
        <v>190</v>
      </c>
      <c r="E57" s="37">
        <v>2.1453425426246451</v>
      </c>
      <c r="F57" s="37">
        <v>18</v>
      </c>
      <c r="G57" s="37">
        <f t="shared" si="13"/>
        <v>14.229249011857709</v>
      </c>
      <c r="H57" s="38">
        <f t="shared" si="14"/>
        <v>0.11918569681248029</v>
      </c>
      <c r="I57">
        <f>IFERROR(IF(B57="","",IF(LEN(B57)=12,"",VLOOKUP(B57,Micros!D:G,3,FALSE))),"")</f>
        <v>7</v>
      </c>
    </row>
    <row r="58" spans="1:9">
      <c r="A58" s="73" t="str">
        <f t="shared" si="12"/>
        <v>Créations sashimi</v>
      </c>
      <c r="B58" s="104" t="s">
        <v>191</v>
      </c>
      <c r="C58" s="38" t="s">
        <v>192</v>
      </c>
      <c r="D58" s="36" t="s">
        <v>193</v>
      </c>
      <c r="E58" s="37">
        <v>3</v>
      </c>
      <c r="F58" s="37">
        <v>22</v>
      </c>
      <c r="G58" s="37">
        <f t="shared" si="13"/>
        <v>17.39130434782609</v>
      </c>
      <c r="H58" s="38">
        <f t="shared" si="14"/>
        <v>0.13636363636363635</v>
      </c>
      <c r="I58">
        <f>IFERROR(IF(B58="","",IF(LEN(B58)=12,"",VLOOKUP(B58,Micros!D:G,3,FALSE))),"")</f>
        <v>23</v>
      </c>
    </row>
    <row r="59" spans="1:9">
      <c r="A59" s="73" t="str">
        <f t="shared" si="12"/>
        <v>Créations sashimi</v>
      </c>
      <c r="B59" s="104" t="s">
        <v>194</v>
      </c>
      <c r="C59" s="38" t="s">
        <v>195</v>
      </c>
      <c r="D59" s="36" t="s">
        <v>196</v>
      </c>
      <c r="E59" s="37">
        <v>3.9</v>
      </c>
      <c r="F59" s="37">
        <v>19</v>
      </c>
      <c r="G59" s="37">
        <f t="shared" si="13"/>
        <v>15.019762845849803</v>
      </c>
      <c r="H59" s="38">
        <f t="shared" si="14"/>
        <v>0.20526315789473684</v>
      </c>
      <c r="I59">
        <f>IFERROR(IF(B59="","",IF(LEN(B59)=12,"",VLOOKUP(B59,Micros!D:G,3,FALSE))),"")</f>
        <v>15</v>
      </c>
    </row>
    <row r="60" spans="1:9">
      <c r="A60" s="73" t="str">
        <f t="shared" si="12"/>
        <v>Créations sashimi</v>
      </c>
      <c r="B60" s="104" t="s">
        <v>197</v>
      </c>
      <c r="C60" s="38" t="s">
        <v>198</v>
      </c>
      <c r="D60" s="36" t="s">
        <v>199</v>
      </c>
      <c r="E60" s="37">
        <v>4.63</v>
      </c>
      <c r="F60" s="37">
        <v>20</v>
      </c>
      <c r="G60" s="37">
        <f t="shared" si="13"/>
        <v>15.810276679841898</v>
      </c>
      <c r="H60" s="38">
        <f t="shared" si="14"/>
        <v>0.23149999999999998</v>
      </c>
      <c r="I60">
        <f>IFERROR(IF(B60="","",IF(LEN(B60)=12,"",VLOOKUP(B60,Micros!D:G,3,FALSE))),"")</f>
        <v>11</v>
      </c>
    </row>
    <row r="61" spans="1:9">
      <c r="A61" s="73" t="str">
        <f t="shared" si="12"/>
        <v>Créations sashimi</v>
      </c>
      <c r="B61" s="104" t="s">
        <v>200</v>
      </c>
      <c r="C61" s="38" t="s">
        <v>201</v>
      </c>
      <c r="D61" s="36" t="s">
        <v>202</v>
      </c>
      <c r="E61" s="37">
        <v>2.67</v>
      </c>
      <c r="F61" s="37">
        <v>21</v>
      </c>
      <c r="G61" s="37">
        <f t="shared" si="13"/>
        <v>16.600790513833992</v>
      </c>
      <c r="H61" s="38">
        <f t="shared" si="14"/>
        <v>0.12714285714285714</v>
      </c>
      <c r="I61">
        <f>IFERROR(IF(B61="","",IF(LEN(B61)=12,"",VLOOKUP(B61,Micros!D:G,3,FALSE))),"")</f>
        <v>19</v>
      </c>
    </row>
    <row r="62" spans="1:9">
      <c r="A62" s="73" t="str">
        <f t="shared" si="12"/>
        <v>Créations sashimi</v>
      </c>
      <c r="B62" s="104" t="s">
        <v>203</v>
      </c>
      <c r="C62" s="38" t="s">
        <v>204</v>
      </c>
      <c r="D62" s="36" t="s">
        <v>205</v>
      </c>
      <c r="E62" s="37">
        <v>3.01</v>
      </c>
      <c r="F62" s="37">
        <v>21</v>
      </c>
      <c r="G62" s="37">
        <f t="shared" si="13"/>
        <v>16.600790513833992</v>
      </c>
      <c r="H62" s="38">
        <f t="shared" si="14"/>
        <v>0.14333333333333331</v>
      </c>
      <c r="I62">
        <f>IFERROR(IF(B62="","",IF(LEN(B62)=12,"",VLOOKUP(B62,Micros!D:G,3,FALSE))),"")</f>
        <v>4</v>
      </c>
    </row>
    <row r="63" spans="1:9">
      <c r="A63" s="73" t="str">
        <f t="shared" si="12"/>
        <v>Créations sashimi</v>
      </c>
      <c r="B63" s="104" t="s">
        <v>206</v>
      </c>
      <c r="C63" s="38" t="s">
        <v>207</v>
      </c>
      <c r="D63" s="36" t="s">
        <v>208</v>
      </c>
      <c r="E63" s="37">
        <v>5</v>
      </c>
      <c r="F63" s="37">
        <v>28</v>
      </c>
      <c r="G63" s="37">
        <f t="shared" si="13"/>
        <v>22.134387351778656</v>
      </c>
      <c r="H63" s="38">
        <f t="shared" si="14"/>
        <v>0.17857142857142858</v>
      </c>
      <c r="I63">
        <f>IFERROR(IF(B63="","",IF(LEN(B63)=12,"",VLOOKUP(B63,Micros!D:G,3,FALSE))),"")</f>
        <v>31</v>
      </c>
    </row>
    <row r="64" spans="1:9">
      <c r="A64" s="73" t="str">
        <f t="shared" si="12"/>
        <v>Créations sashimi</v>
      </c>
      <c r="B64" s="104" t="s">
        <v>209</v>
      </c>
      <c r="C64" s="38" t="s">
        <v>210</v>
      </c>
      <c r="D64" s="36" t="s">
        <v>211</v>
      </c>
      <c r="E64" s="37">
        <v>3.25</v>
      </c>
      <c r="F64" s="37">
        <v>18</v>
      </c>
      <c r="G64" s="37">
        <f t="shared" si="13"/>
        <v>14.229249011857709</v>
      </c>
      <c r="H64" s="38">
        <f t="shared" si="14"/>
        <v>0.18055555555555555</v>
      </c>
      <c r="I64">
        <f>IFERROR(IF(B64="","",IF(LEN(B64)=12,"",VLOOKUP(B64,Micros!D:G,3,FALSE))),"")</f>
        <v>17</v>
      </c>
    </row>
    <row r="65" spans="1:9">
      <c r="A65" s="75" t="str">
        <f t="shared" si="12"/>
        <v>Créations sashimi</v>
      </c>
      <c r="B65" s="105" t="s">
        <v>212</v>
      </c>
      <c r="C65" s="39" t="s">
        <v>213</v>
      </c>
      <c r="D65" s="40" t="s">
        <v>214</v>
      </c>
      <c r="E65" s="41">
        <v>2.98</v>
      </c>
      <c r="F65" s="41">
        <v>15</v>
      </c>
      <c r="G65" s="41">
        <f t="shared" si="13"/>
        <v>11.857707509881424</v>
      </c>
      <c r="H65" s="39">
        <f t="shared" si="14"/>
        <v>0.19866666666666666</v>
      </c>
      <c r="I65">
        <f>IFERROR(IF(B65="","",IF(LEN(B65)=12,"",VLOOKUP(B65,Micros!D:G,3,FALSE))),"")</f>
        <v>32</v>
      </c>
    </row>
    <row r="66" spans="1:9">
      <c r="B66" s="107" t="s">
        <v>215</v>
      </c>
      <c r="D66" s="42"/>
      <c r="E66" s="43"/>
      <c r="F66" s="43"/>
      <c r="G66" s="43"/>
      <c r="I66" t="str">
        <f>IFERROR(IF(B66="","",IF(LEN(B66)=12,"",VLOOKUP(B66,Micros!D:G,3,FALSE))),"")</f>
        <v/>
      </c>
    </row>
    <row r="67" spans="1:9">
      <c r="B67" s="106"/>
      <c r="D67" s="42"/>
      <c r="E67" s="43"/>
      <c r="F67" s="43"/>
      <c r="G67" s="43"/>
      <c r="I67" t="str">
        <f>IFERROR(IF(B67="","",IF(LEN(B67)=12,"",VLOOKUP(B67,Micros!D:G,3,FALSE))),"")</f>
        <v/>
      </c>
    </row>
    <row r="68" spans="1:9">
      <c r="A68" s="31" t="s">
        <v>216</v>
      </c>
      <c r="B68" s="102" t="str">
        <f>B$1</f>
        <v>Code article</v>
      </c>
      <c r="C68" s="31" t="str">
        <f>C$1</f>
        <v>Libellé Micros</v>
      </c>
      <c r="D68" s="31" t="str">
        <f t="shared" ref="D68:H68" si="15">D$1</f>
        <v>Libellé Arti</v>
      </c>
      <c r="E68" s="32" t="str">
        <f t="shared" si="15"/>
        <v>Coût</v>
      </c>
      <c r="F68" s="32" t="str">
        <f t="shared" si="15"/>
        <v>PV TTC</v>
      </c>
      <c r="G68" s="32" t="str">
        <f t="shared" si="15"/>
        <v>PV HTHS</v>
      </c>
      <c r="H68" s="31" t="str">
        <f t="shared" si="15"/>
        <v>Ratio cost</v>
      </c>
      <c r="I68" t="str">
        <f>IFERROR(IF(B68="","",IF(LEN(B68)=12,"",VLOOKUP(B68,Micros!D:G,3,FALSE))),"")</f>
        <v/>
      </c>
    </row>
    <row r="69" spans="1:9">
      <c r="A69" s="68" t="str">
        <f t="shared" ref="A69:A70" si="16">A68</f>
        <v>Sélection</v>
      </c>
      <c r="B69" s="108" t="s">
        <v>217</v>
      </c>
      <c r="C69" s="45" t="s">
        <v>218</v>
      </c>
      <c r="D69" s="46" t="s">
        <v>219</v>
      </c>
      <c r="E69" s="47"/>
      <c r="F69" s="47">
        <v>88</v>
      </c>
      <c r="G69" s="47">
        <f t="shared" ref="G69:G70" si="17">F69/1.265</f>
        <v>69.565217391304358</v>
      </c>
      <c r="H69" s="45">
        <f t="shared" ref="H69:H70" si="18">IFERROR(E69/F69,0)</f>
        <v>0</v>
      </c>
      <c r="I69">
        <f>IFERROR(IF(B69="","",IF(LEN(B69)=12,"",VLOOKUP(B69,Micros!D:G,3,FALSE))),"")</f>
        <v>19</v>
      </c>
    </row>
    <row r="70" spans="1:9">
      <c r="A70" s="67" t="str">
        <f t="shared" si="16"/>
        <v>Sélection</v>
      </c>
      <c r="B70" s="109" t="s">
        <v>220</v>
      </c>
      <c r="C70" s="51" t="s">
        <v>221</v>
      </c>
      <c r="D70" s="52" t="s">
        <v>222</v>
      </c>
      <c r="E70" s="53"/>
      <c r="F70" s="53">
        <v>44</v>
      </c>
      <c r="G70" s="53">
        <f t="shared" si="17"/>
        <v>34.782608695652179</v>
      </c>
      <c r="H70" s="51">
        <f t="shared" si="18"/>
        <v>0</v>
      </c>
      <c r="I70">
        <f>IFERROR(IF(B70="","",IF(LEN(B70)=12,"",VLOOKUP(B70,Micros!D:G,3,FALSE))),"")</f>
        <v>1</v>
      </c>
    </row>
    <row r="71" spans="1:9">
      <c r="B71" s="107" t="s">
        <v>223</v>
      </c>
      <c r="D71" s="42"/>
      <c r="E71" s="43"/>
      <c r="F71" s="43"/>
      <c r="G71" s="43"/>
      <c r="I71" t="str">
        <f>IFERROR(IF(B71="","",IF(LEN(B71)=12,"",VLOOKUP(B71,Micros!D:G,3,FALSE))),"")</f>
        <v/>
      </c>
    </row>
    <row r="72" spans="1:9">
      <c r="B72" s="106"/>
      <c r="D72" s="42"/>
      <c r="E72" s="43"/>
      <c r="F72" s="43"/>
      <c r="G72" s="43"/>
      <c r="I72" t="str">
        <f>IFERROR(IF(B72="","",IF(LEN(B72)=12,"",VLOOKUP(B72,Micros!D:G,3,FALSE))),"")</f>
        <v/>
      </c>
    </row>
    <row r="73" spans="1:9">
      <c r="A73" s="31" t="s">
        <v>224</v>
      </c>
      <c r="B73" s="102" t="str">
        <f>B$1</f>
        <v>Code article</v>
      </c>
      <c r="C73" s="31" t="str">
        <f>C$1</f>
        <v>Libellé Micros</v>
      </c>
      <c r="D73" s="31" t="str">
        <f t="shared" ref="D73:H73" si="19">D$1</f>
        <v>Libellé Arti</v>
      </c>
      <c r="E73" s="32" t="str">
        <f t="shared" si="19"/>
        <v>Coût</v>
      </c>
      <c r="F73" s="32" t="str">
        <f t="shared" si="19"/>
        <v>PV TTC</v>
      </c>
      <c r="G73" s="32" t="str">
        <f t="shared" si="19"/>
        <v>PV HTHS</v>
      </c>
      <c r="H73" s="31" t="str">
        <f t="shared" si="19"/>
        <v>Ratio cost</v>
      </c>
      <c r="I73" t="str">
        <f>IFERROR(IF(B73="","",IF(LEN(B73)=12,"",VLOOKUP(B73,Micros!D:G,3,FALSE))),"")</f>
        <v/>
      </c>
    </row>
    <row r="74" spans="1:9">
      <c r="A74" s="66" t="str">
        <f t="shared" ref="A74:A85" si="20">A73</f>
        <v>Sushi</v>
      </c>
      <c r="B74" s="110" t="s">
        <v>225</v>
      </c>
      <c r="C74" s="54" t="s">
        <v>226</v>
      </c>
      <c r="D74" s="54" t="s">
        <v>227</v>
      </c>
      <c r="E74" s="55">
        <v>0.9</v>
      </c>
      <c r="F74" s="55">
        <v>6</v>
      </c>
      <c r="G74" s="37">
        <f t="shared" ref="G74:G85" si="21">F74/1.265</f>
        <v>4.7430830039525693</v>
      </c>
      <c r="H74" s="38">
        <f t="shared" ref="H74:H85" si="22">IFERROR(E74/F74,0)</f>
        <v>0.15</v>
      </c>
      <c r="I74">
        <f>IFERROR(IF(B74="","",IF(LEN(B74)=12,"",VLOOKUP(B74,Micros!D:G,3,FALSE))),"")</f>
        <v>9</v>
      </c>
    </row>
    <row r="75" spans="1:9">
      <c r="A75" s="66" t="str">
        <f t="shared" si="20"/>
        <v>Sushi</v>
      </c>
      <c r="B75" s="111" t="s">
        <v>228</v>
      </c>
      <c r="C75" s="56" t="s">
        <v>229</v>
      </c>
      <c r="D75" s="56" t="s">
        <v>230</v>
      </c>
      <c r="E75" s="57">
        <v>0.5</v>
      </c>
      <c r="F75" s="57">
        <v>5</v>
      </c>
      <c r="G75" s="37">
        <f t="shared" si="21"/>
        <v>3.9525691699604746</v>
      </c>
      <c r="H75" s="38">
        <f t="shared" si="22"/>
        <v>0.1</v>
      </c>
      <c r="I75">
        <f>IFERROR(IF(B75="","",IF(LEN(B75)=12,"",VLOOKUP(B75,Micros!D:G,3,FALSE))),"")</f>
        <v>93</v>
      </c>
    </row>
    <row r="76" spans="1:9">
      <c r="A76" s="66" t="str">
        <f t="shared" si="20"/>
        <v>Sushi</v>
      </c>
      <c r="B76" s="111" t="s">
        <v>231</v>
      </c>
      <c r="C76" s="56" t="s">
        <v>232</v>
      </c>
      <c r="D76" s="56" t="s">
        <v>233</v>
      </c>
      <c r="E76" s="57">
        <v>0.8</v>
      </c>
      <c r="F76" s="57">
        <v>6</v>
      </c>
      <c r="G76" s="37">
        <f t="shared" si="21"/>
        <v>4.7430830039525693</v>
      </c>
      <c r="H76" s="38">
        <f t="shared" si="22"/>
        <v>0.13333333333333333</v>
      </c>
      <c r="I76">
        <f>IFERROR(IF(B76="","",IF(LEN(B76)=12,"",VLOOKUP(B76,Micros!D:G,3,FALSE))),"")</f>
        <v>8</v>
      </c>
    </row>
    <row r="77" spans="1:9">
      <c r="A77" s="66" t="str">
        <f t="shared" si="20"/>
        <v>Sushi</v>
      </c>
      <c r="B77" s="112" t="s">
        <v>234</v>
      </c>
      <c r="C77" s="58" t="s">
        <v>235</v>
      </c>
      <c r="D77" s="58" t="s">
        <v>236</v>
      </c>
      <c r="E77" s="59">
        <v>0.5</v>
      </c>
      <c r="F77" s="59">
        <v>5</v>
      </c>
      <c r="G77" s="50">
        <f t="shared" si="21"/>
        <v>3.9525691699604746</v>
      </c>
      <c r="H77" s="48">
        <f t="shared" si="22"/>
        <v>0.1</v>
      </c>
      <c r="I77">
        <f>IFERROR(IF(B77="","",IF(LEN(B77)=12,"",VLOOKUP(B77,Micros!D:G,3,FALSE))),"")</f>
        <v>6</v>
      </c>
    </row>
    <row r="78" spans="1:9">
      <c r="A78" s="66" t="str">
        <f t="shared" si="20"/>
        <v>Sushi</v>
      </c>
      <c r="B78" s="112" t="s">
        <v>237</v>
      </c>
      <c r="C78" s="58" t="s">
        <v>238</v>
      </c>
      <c r="D78" s="58" t="s">
        <v>239</v>
      </c>
      <c r="E78" s="59">
        <v>0.91</v>
      </c>
      <c r="F78" s="59">
        <v>5</v>
      </c>
      <c r="G78" s="50">
        <f t="shared" si="21"/>
        <v>3.9525691699604746</v>
      </c>
      <c r="H78" s="48">
        <f t="shared" si="22"/>
        <v>0.182</v>
      </c>
      <c r="I78">
        <f>IFERROR(IF(B78="","",IF(LEN(B78)=12,"",VLOOKUP(B78,Micros!D:G,3,FALSE))),"")</f>
        <v>15</v>
      </c>
    </row>
    <row r="79" spans="1:9">
      <c r="A79" s="66" t="str">
        <f t="shared" si="20"/>
        <v>Sushi</v>
      </c>
      <c r="B79" s="112" t="s">
        <v>240</v>
      </c>
      <c r="C79" s="58" t="s">
        <v>241</v>
      </c>
      <c r="D79" s="58" t="s">
        <v>242</v>
      </c>
      <c r="E79" s="59">
        <v>0.8</v>
      </c>
      <c r="F79" s="59">
        <v>6</v>
      </c>
      <c r="G79" s="50">
        <f t="shared" si="21"/>
        <v>4.7430830039525693</v>
      </c>
      <c r="H79" s="48">
        <f t="shared" si="22"/>
        <v>0.13333333333333333</v>
      </c>
      <c r="I79">
        <f>IFERROR(IF(B79="","",IF(LEN(B79)=12,"",VLOOKUP(B79,Micros!D:G,3,FALSE))),"")</f>
        <v>13</v>
      </c>
    </row>
    <row r="80" spans="1:9">
      <c r="A80" s="66" t="str">
        <f t="shared" si="20"/>
        <v>Sushi</v>
      </c>
      <c r="B80" s="112" t="s">
        <v>243</v>
      </c>
      <c r="C80" s="58" t="s">
        <v>244</v>
      </c>
      <c r="D80" s="58" t="s">
        <v>245</v>
      </c>
      <c r="E80" s="59">
        <v>0.7</v>
      </c>
      <c r="F80" s="59">
        <v>6</v>
      </c>
      <c r="G80" s="50">
        <f t="shared" si="21"/>
        <v>4.7430830039525693</v>
      </c>
      <c r="H80" s="48">
        <f t="shared" si="22"/>
        <v>0.11666666666666665</v>
      </c>
      <c r="I80">
        <f>IFERROR(IF(B80="","",IF(LEN(B80)=12,"",VLOOKUP(B80,Micros!D:G,3,FALSE))),"")</f>
        <v>31</v>
      </c>
    </row>
    <row r="81" spans="1:9">
      <c r="A81" s="66" t="str">
        <f t="shared" si="20"/>
        <v>Sushi</v>
      </c>
      <c r="B81" s="112" t="s">
        <v>246</v>
      </c>
      <c r="C81" s="58" t="s">
        <v>247</v>
      </c>
      <c r="D81" s="58" t="s">
        <v>248</v>
      </c>
      <c r="E81" s="59">
        <v>0.91</v>
      </c>
      <c r="F81" s="59">
        <v>5</v>
      </c>
      <c r="G81" s="50">
        <f t="shared" si="21"/>
        <v>3.9525691699604746</v>
      </c>
      <c r="H81" s="48">
        <f t="shared" si="22"/>
        <v>0.182</v>
      </c>
      <c r="I81">
        <f>IFERROR(IF(B81="","",IF(LEN(B81)=12,"",VLOOKUP(B81,Micros!D:G,3,FALSE))),"")</f>
        <v>10</v>
      </c>
    </row>
    <row r="82" spans="1:9">
      <c r="A82" s="66" t="str">
        <f t="shared" si="20"/>
        <v>Sushi</v>
      </c>
      <c r="B82" s="112" t="s">
        <v>249</v>
      </c>
      <c r="C82" s="58" t="s">
        <v>250</v>
      </c>
      <c r="D82" s="58" t="s">
        <v>251</v>
      </c>
      <c r="E82" s="59">
        <v>1</v>
      </c>
      <c r="F82" s="59">
        <v>7</v>
      </c>
      <c r="G82" s="50">
        <f t="shared" si="21"/>
        <v>5.5335968379446641</v>
      </c>
      <c r="H82" s="48">
        <f t="shared" si="22"/>
        <v>0.14285714285714285</v>
      </c>
      <c r="I82">
        <f>IFERROR(IF(B82="","",IF(LEN(B82)=12,"",VLOOKUP(B82,Micros!D:G,3,FALSE))),"")</f>
        <v>16</v>
      </c>
    </row>
    <row r="83" spans="1:9">
      <c r="A83" s="66" t="str">
        <f t="shared" si="20"/>
        <v>Sushi</v>
      </c>
      <c r="B83" s="112" t="s">
        <v>252</v>
      </c>
      <c r="C83" s="58" t="s">
        <v>253</v>
      </c>
      <c r="D83" s="58" t="s">
        <v>254</v>
      </c>
      <c r="E83" s="59">
        <v>1</v>
      </c>
      <c r="F83" s="59">
        <v>5</v>
      </c>
      <c r="G83" s="50">
        <f t="shared" si="21"/>
        <v>3.9525691699604746</v>
      </c>
      <c r="H83" s="48">
        <f t="shared" si="22"/>
        <v>0.2</v>
      </c>
      <c r="I83">
        <f>IFERROR(IF(B83="","",IF(LEN(B83)=12,"",VLOOKUP(B83,Micros!D:G,3,FALSE))),"")</f>
        <v>3</v>
      </c>
    </row>
    <row r="84" spans="1:9">
      <c r="A84" s="66" t="str">
        <f t="shared" si="20"/>
        <v>Sushi</v>
      </c>
      <c r="B84" s="112" t="s">
        <v>255</v>
      </c>
      <c r="C84" s="58" t="s">
        <v>256</v>
      </c>
      <c r="D84" s="58" t="s">
        <v>257</v>
      </c>
      <c r="E84" s="59">
        <v>1.25</v>
      </c>
      <c r="F84" s="59">
        <v>5</v>
      </c>
      <c r="G84" s="50">
        <f t="shared" si="21"/>
        <v>3.9525691699604746</v>
      </c>
      <c r="H84" s="48">
        <f t="shared" si="22"/>
        <v>0.25</v>
      </c>
      <c r="I84">
        <f>IFERROR(IF(B84="","",IF(LEN(B84)=12,"",VLOOKUP(B84,Micros!D:G,3,FALSE))),"")</f>
        <v>13</v>
      </c>
    </row>
    <row r="85" spans="1:9">
      <c r="A85" s="67" t="str">
        <f t="shared" si="20"/>
        <v>Sushi</v>
      </c>
      <c r="B85" s="113" t="s">
        <v>258</v>
      </c>
      <c r="C85" s="60" t="s">
        <v>259</v>
      </c>
      <c r="D85" s="60" t="s">
        <v>260</v>
      </c>
      <c r="E85" s="61">
        <v>4.5999999999999996</v>
      </c>
      <c r="F85" s="62">
        <v>32</v>
      </c>
      <c r="G85" s="53">
        <f t="shared" si="21"/>
        <v>25.296442687747039</v>
      </c>
      <c r="H85" s="51">
        <f t="shared" si="22"/>
        <v>0.14374999999999999</v>
      </c>
      <c r="I85">
        <f>IFERROR(IF(B85="","",IF(LEN(B85)=12,"",VLOOKUP(B85,Micros!D:G,3,FALSE))),"")</f>
        <v>8</v>
      </c>
    </row>
    <row r="86" spans="1:9">
      <c r="B86" s="106"/>
      <c r="D86" s="42"/>
      <c r="E86" s="43"/>
      <c r="F86" s="43"/>
      <c r="G86" s="43"/>
      <c r="I86" t="str">
        <f>IFERROR(IF(B86="","",IF(LEN(B86)=12,"",VLOOKUP(B86,Micros!D:G,3,FALSE))),"")</f>
        <v/>
      </c>
    </row>
    <row r="87" spans="1:9">
      <c r="A87" s="31" t="s">
        <v>261</v>
      </c>
      <c r="B87" s="102" t="str">
        <f>B$1</f>
        <v>Code article</v>
      </c>
      <c r="C87" s="31" t="str">
        <f>C$1</f>
        <v>Libellé Micros</v>
      </c>
      <c r="D87" s="31" t="str">
        <f t="shared" ref="D87:H87" si="23">D$1</f>
        <v>Libellé Arti</v>
      </c>
      <c r="E87" s="32" t="str">
        <f t="shared" si="23"/>
        <v>Coût</v>
      </c>
      <c r="F87" s="32" t="str">
        <f t="shared" si="23"/>
        <v>PV TTC</v>
      </c>
      <c r="G87" s="32" t="str">
        <f t="shared" si="23"/>
        <v>PV HTHS</v>
      </c>
      <c r="H87" s="31" t="str">
        <f t="shared" si="23"/>
        <v>Ratio cost</v>
      </c>
      <c r="I87" t="str">
        <f>IFERROR(IF(B87="","",IF(LEN(B87)=12,"",VLOOKUP(B87,Micros!D:G,3,FALSE))),"")</f>
        <v/>
      </c>
    </row>
    <row r="88" spans="1:9">
      <c r="A88" s="66" t="str">
        <f t="shared" ref="A88:A94" si="24">A87</f>
        <v>Sashimi 3p</v>
      </c>
      <c r="B88" s="108" t="s">
        <v>262</v>
      </c>
      <c r="C88" s="45" t="s">
        <v>263</v>
      </c>
      <c r="D88" s="46" t="s">
        <v>230</v>
      </c>
      <c r="E88" s="47">
        <v>0.4</v>
      </c>
      <c r="F88" s="47">
        <v>9</v>
      </c>
      <c r="G88" s="47">
        <f t="shared" ref="G88:G94" si="25">F88/1.265</f>
        <v>7.1146245059288544</v>
      </c>
      <c r="H88" s="45">
        <f t="shared" ref="H88:H94" si="26">IFERROR(E88/F88,0)</f>
        <v>4.4444444444444446E-2</v>
      </c>
      <c r="I88">
        <f>IFERROR(IF(B88="","",IF(LEN(B88)=12,"",VLOOKUP(B88,Micros!D:G,3,FALSE))),"")</f>
        <v>10</v>
      </c>
    </row>
    <row r="89" spans="1:9">
      <c r="A89" s="66" t="str">
        <f t="shared" si="24"/>
        <v>Sashimi 3p</v>
      </c>
      <c r="B89" s="114" t="s">
        <v>264</v>
      </c>
      <c r="C89" s="48" t="s">
        <v>265</v>
      </c>
      <c r="D89" s="49" t="s">
        <v>257</v>
      </c>
      <c r="E89" s="50">
        <v>1.1499999999999999</v>
      </c>
      <c r="F89" s="50">
        <v>11</v>
      </c>
      <c r="G89" s="50">
        <f t="shared" si="25"/>
        <v>8.6956521739130448</v>
      </c>
      <c r="H89" s="48">
        <f t="shared" si="26"/>
        <v>0.10454545454545454</v>
      </c>
      <c r="I89">
        <f>IFERROR(IF(B89="","",IF(LEN(B89)=12,"",VLOOKUP(B89,Micros!D:G,3,FALSE))),"")</f>
        <v>8</v>
      </c>
    </row>
    <row r="90" spans="1:9">
      <c r="A90" s="66" t="str">
        <f t="shared" si="24"/>
        <v>Sashimi 3p</v>
      </c>
      <c r="B90" s="114" t="s">
        <v>266</v>
      </c>
      <c r="C90" s="48" t="s">
        <v>267</v>
      </c>
      <c r="D90" s="49" t="s">
        <v>233</v>
      </c>
      <c r="E90" s="50">
        <v>0.7</v>
      </c>
      <c r="F90" s="50">
        <v>11</v>
      </c>
      <c r="G90" s="50">
        <f t="shared" si="25"/>
        <v>8.6956521739130448</v>
      </c>
      <c r="H90" s="48">
        <f t="shared" si="26"/>
        <v>6.363636363636363E-2</v>
      </c>
      <c r="I90">
        <f>IFERROR(IF(B90="","",IF(LEN(B90)=12,"",VLOOKUP(B90,Micros!D:G,3,FALSE))),"")</f>
        <v>6</v>
      </c>
    </row>
    <row r="91" spans="1:9">
      <c r="A91" s="66" t="str">
        <f t="shared" si="24"/>
        <v>Sashimi 3p</v>
      </c>
      <c r="B91" s="104" t="s">
        <v>268</v>
      </c>
      <c r="C91" s="38" t="s">
        <v>269</v>
      </c>
      <c r="D91" s="36" t="s">
        <v>227</v>
      </c>
      <c r="E91" s="37">
        <v>0.8</v>
      </c>
      <c r="F91" s="37">
        <v>11</v>
      </c>
      <c r="G91" s="37">
        <f t="shared" si="25"/>
        <v>8.6956521739130448</v>
      </c>
      <c r="H91" s="38">
        <f t="shared" si="26"/>
        <v>7.2727272727272738E-2</v>
      </c>
      <c r="I91">
        <f>IFERROR(IF(B91="","",IF(LEN(B91)=12,"",VLOOKUP(B91,Micros!D:G,3,FALSE))),"")</f>
        <v>1</v>
      </c>
    </row>
    <row r="92" spans="1:9">
      <c r="A92" s="66" t="str">
        <f t="shared" si="24"/>
        <v>Sashimi 3p</v>
      </c>
      <c r="B92" s="114" t="s">
        <v>270</v>
      </c>
      <c r="C92" s="48" t="s">
        <v>271</v>
      </c>
      <c r="D92" s="49" t="s">
        <v>245</v>
      </c>
      <c r="E92" s="50">
        <v>0.81</v>
      </c>
      <c r="F92" s="50">
        <v>11</v>
      </c>
      <c r="G92" s="50">
        <f t="shared" si="25"/>
        <v>8.6956521739130448</v>
      </c>
      <c r="H92" s="48">
        <f t="shared" si="26"/>
        <v>7.3636363636363639E-2</v>
      </c>
      <c r="I92">
        <f>IFERROR(IF(B92="","",IF(LEN(B92)=12,"",VLOOKUP(B92,Micros!D:G,3,FALSE))),"")</f>
        <v>2</v>
      </c>
    </row>
    <row r="93" spans="1:9">
      <c r="A93" s="66" t="str">
        <f t="shared" si="24"/>
        <v>Sashimi 3p</v>
      </c>
      <c r="B93" s="114" t="s">
        <v>272</v>
      </c>
      <c r="C93" s="48" t="s">
        <v>273</v>
      </c>
      <c r="D93" s="49" t="s">
        <v>236</v>
      </c>
      <c r="E93" s="50">
        <v>0.4</v>
      </c>
      <c r="F93" s="50">
        <v>9</v>
      </c>
      <c r="G93" s="50">
        <f t="shared" si="25"/>
        <v>7.1146245059288544</v>
      </c>
      <c r="H93" s="48">
        <f t="shared" si="26"/>
        <v>4.4444444444444446E-2</v>
      </c>
      <c r="I93">
        <f>IFERROR(IF(B93="","",IF(LEN(B93)=12,"",VLOOKUP(B93,Micros!D:G,3,FALSE))),"")</f>
        <v>1</v>
      </c>
    </row>
    <row r="94" spans="1:9">
      <c r="A94" s="67" t="str">
        <f t="shared" si="24"/>
        <v>Sashimi 3p</v>
      </c>
      <c r="B94" s="109" t="s">
        <v>274</v>
      </c>
      <c r="C94" s="51" t="s">
        <v>275</v>
      </c>
      <c r="D94" s="52" t="s">
        <v>276</v>
      </c>
      <c r="E94" s="41">
        <v>4.57</v>
      </c>
      <c r="F94" s="53">
        <v>35</v>
      </c>
      <c r="G94" s="53">
        <f t="shared" si="25"/>
        <v>27.667984189723324</v>
      </c>
      <c r="H94" s="51">
        <f t="shared" si="26"/>
        <v>0.13057142857142859</v>
      </c>
      <c r="I94">
        <f>IFERROR(IF(B94="","",IF(LEN(B94)=12,"",VLOOKUP(B94,Micros!D:G,3,FALSE))),"")</f>
        <v>36</v>
      </c>
    </row>
    <row r="95" spans="1:9">
      <c r="A95" s="70"/>
      <c r="B95" s="115"/>
      <c r="C95" s="64"/>
      <c r="D95" s="63"/>
      <c r="E95" s="65"/>
      <c r="F95" s="65"/>
      <c r="G95" s="65"/>
      <c r="H95" s="64"/>
      <c r="I95" t="str">
        <f>IFERROR(IF(B95="","",IF(LEN(B95)=12,"",VLOOKUP(B95,Micros!D:G,3,FALSE))),"")</f>
        <v/>
      </c>
    </row>
    <row r="96" spans="1:9">
      <c r="A96" s="31" t="s">
        <v>277</v>
      </c>
      <c r="B96" s="102" t="str">
        <f>B$1</f>
        <v>Code article</v>
      </c>
      <c r="C96" s="31" t="str">
        <f>C$1</f>
        <v>Libellé Micros</v>
      </c>
      <c r="D96" s="31" t="str">
        <f t="shared" ref="D96:H96" si="27">D$1</f>
        <v>Libellé Arti</v>
      </c>
      <c r="E96" s="32" t="str">
        <f t="shared" si="27"/>
        <v>Coût</v>
      </c>
      <c r="F96" s="32" t="str">
        <f t="shared" si="27"/>
        <v>PV TTC</v>
      </c>
      <c r="G96" s="32" t="str">
        <f t="shared" si="27"/>
        <v>PV HTHS</v>
      </c>
      <c r="H96" s="31" t="str">
        <f t="shared" si="27"/>
        <v>Ratio cost</v>
      </c>
      <c r="I96" t="str">
        <f>IFERROR(IF(B96="","",IF(LEN(B96)=12,"",VLOOKUP(B96,Micros!D:G,3,FALSE))),"")</f>
        <v/>
      </c>
    </row>
    <row r="97" spans="1:9">
      <c r="A97" s="66" t="str">
        <f t="shared" ref="A97:A102" si="28">A96</f>
        <v>Sashimi 5p</v>
      </c>
      <c r="B97" s="108" t="s">
        <v>278</v>
      </c>
      <c r="C97" s="45" t="s">
        <v>279</v>
      </c>
      <c r="D97" s="46" t="s">
        <v>230</v>
      </c>
      <c r="E97" s="47">
        <v>0.4</v>
      </c>
      <c r="F97" s="47">
        <v>14</v>
      </c>
      <c r="G97" s="47">
        <f t="shared" ref="G97:G102" si="29">F97/1.265</f>
        <v>11.067193675889328</v>
      </c>
      <c r="H97" s="45">
        <f t="shared" ref="H97:H102" si="30">IFERROR(E97/F97,0)</f>
        <v>2.8571428571428574E-2</v>
      </c>
      <c r="I97">
        <f>IFERROR(IF(B97="","",IF(LEN(B97)=12,"",VLOOKUP(B97,Micros!D:G,3,FALSE))),"")</f>
        <v>6</v>
      </c>
    </row>
    <row r="98" spans="1:9">
      <c r="A98" s="66" t="str">
        <f t="shared" si="28"/>
        <v>Sashimi 5p</v>
      </c>
      <c r="B98" s="114" t="s">
        <v>280</v>
      </c>
      <c r="C98" s="48" t="s">
        <v>281</v>
      </c>
      <c r="D98" s="49" t="s">
        <v>257</v>
      </c>
      <c r="E98" s="50">
        <v>1.1499999999999999</v>
      </c>
      <c r="F98" s="50">
        <v>16</v>
      </c>
      <c r="G98" s="50">
        <f t="shared" si="29"/>
        <v>12.648221343873519</v>
      </c>
      <c r="H98" s="48">
        <f t="shared" si="30"/>
        <v>7.1874999999999994E-2</v>
      </c>
      <c r="I98">
        <f>IFERROR(IF(B98="","",IF(LEN(B98)=12,"",VLOOKUP(B98,Micros!D:G,3,FALSE))),"")</f>
        <v>4</v>
      </c>
    </row>
    <row r="99" spans="1:9">
      <c r="A99" s="66" t="str">
        <f t="shared" si="28"/>
        <v>Sashimi 5p</v>
      </c>
      <c r="B99" s="114" t="s">
        <v>282</v>
      </c>
      <c r="C99" s="48" t="s">
        <v>283</v>
      </c>
      <c r="D99" s="49" t="s">
        <v>233</v>
      </c>
      <c r="E99" s="50">
        <v>0.7</v>
      </c>
      <c r="F99" s="50">
        <v>16</v>
      </c>
      <c r="G99" s="50">
        <f t="shared" si="29"/>
        <v>12.648221343873519</v>
      </c>
      <c r="H99" s="48">
        <f t="shared" si="30"/>
        <v>4.3749999999999997E-2</v>
      </c>
      <c r="I99">
        <f>IFERROR(IF(B99="","",IF(LEN(B99)=12,"",VLOOKUP(B99,Micros!D:G,3,FALSE))),"")</f>
        <v>2</v>
      </c>
    </row>
    <row r="100" spans="1:9">
      <c r="A100" s="66" t="str">
        <f t="shared" si="28"/>
        <v>Sashimi 5p</v>
      </c>
      <c r="B100" s="104" t="s">
        <v>284</v>
      </c>
      <c r="C100" s="38" t="s">
        <v>285</v>
      </c>
      <c r="D100" s="36" t="s">
        <v>227</v>
      </c>
      <c r="E100" s="37">
        <v>0.8</v>
      </c>
      <c r="F100" s="37">
        <v>16</v>
      </c>
      <c r="G100" s="37">
        <f t="shared" si="29"/>
        <v>12.648221343873519</v>
      </c>
      <c r="H100" s="38">
        <f t="shared" si="30"/>
        <v>0.05</v>
      </c>
      <c r="I100">
        <f>IFERROR(IF(B100="","",IF(LEN(B100)=12,"",VLOOKUP(B100,Micros!D:G,3,FALSE))),"")</f>
        <v>1</v>
      </c>
    </row>
    <row r="101" spans="1:9">
      <c r="A101" s="66" t="str">
        <f t="shared" si="28"/>
        <v>Sashimi 5p</v>
      </c>
      <c r="B101" s="114" t="s">
        <v>286</v>
      </c>
      <c r="C101" s="48" t="s">
        <v>287</v>
      </c>
      <c r="D101" s="49" t="s">
        <v>245</v>
      </c>
      <c r="E101" s="50">
        <v>0.81</v>
      </c>
      <c r="F101" s="50">
        <v>16</v>
      </c>
      <c r="G101" s="50">
        <f t="shared" si="29"/>
        <v>12.648221343873519</v>
      </c>
      <c r="H101" s="48">
        <f t="shared" si="30"/>
        <v>5.0625000000000003E-2</v>
      </c>
      <c r="I101">
        <f>IFERROR(IF(B101="","",IF(LEN(B101)=12,"",VLOOKUP(B101,Micros!D:G,3,FALSE))),"")</f>
        <v>2</v>
      </c>
    </row>
    <row r="102" spans="1:9">
      <c r="A102" s="67" t="str">
        <f t="shared" si="28"/>
        <v>Sashimi 5p</v>
      </c>
      <c r="B102" s="109" t="s">
        <v>288</v>
      </c>
      <c r="C102" s="51" t="s">
        <v>289</v>
      </c>
      <c r="D102" s="52" t="s">
        <v>236</v>
      </c>
      <c r="E102" s="53">
        <v>0.4</v>
      </c>
      <c r="F102" s="53">
        <v>14</v>
      </c>
      <c r="G102" s="53">
        <f t="shared" si="29"/>
        <v>11.067193675889328</v>
      </c>
      <c r="H102" s="51">
        <f t="shared" si="30"/>
        <v>2.8571428571428574E-2</v>
      </c>
      <c r="I102">
        <f>IFERROR(IF(B102="","",IF(LEN(B102)=12,"",VLOOKUP(B102,Micros!D:G,3,FALSE))),"")</f>
        <v>1</v>
      </c>
    </row>
    <row r="103" spans="1:9">
      <c r="B103" s="106"/>
      <c r="D103" s="42"/>
      <c r="E103" s="43"/>
      <c r="F103" s="43"/>
      <c r="G103" s="43"/>
      <c r="I103" t="str">
        <f>IFERROR(IF(B103="","",IF(LEN(B103)=12,"",VLOOKUP(B103,Micros!D:G,3,FALSE))),"")</f>
        <v/>
      </c>
    </row>
    <row r="104" spans="1:9">
      <c r="A104" s="31" t="s">
        <v>290</v>
      </c>
      <c r="B104" s="102" t="str">
        <f>B$1</f>
        <v>Code article</v>
      </c>
      <c r="C104" s="31" t="str">
        <f>C$1</f>
        <v>Libellé Micros</v>
      </c>
      <c r="D104" s="31" t="str">
        <f t="shared" ref="D104:H104" si="31">D$1</f>
        <v>Libellé Arti</v>
      </c>
      <c r="E104" s="32" t="str">
        <f t="shared" si="31"/>
        <v>Coût</v>
      </c>
      <c r="F104" s="32" t="str">
        <f t="shared" si="31"/>
        <v>PV TTC</v>
      </c>
      <c r="G104" s="32" t="str">
        <f t="shared" si="31"/>
        <v>PV HTHS</v>
      </c>
      <c r="H104" s="31" t="str">
        <f t="shared" si="31"/>
        <v>Ratio cost</v>
      </c>
      <c r="I104" t="str">
        <f>IFERROR(IF(B104="","",IF(LEN(B104)=12,"",VLOOKUP(B104,Micros!D:G,3,FALSE))),"")</f>
        <v/>
      </c>
    </row>
    <row r="105" spans="1:9">
      <c r="A105" s="66" t="str">
        <f t="shared" ref="A105:A114" si="32">A104</f>
        <v>Maki 4p</v>
      </c>
      <c r="B105" s="108" t="s">
        <v>291</v>
      </c>
      <c r="C105" s="45" t="s">
        <v>292</v>
      </c>
      <c r="D105" s="46" t="s">
        <v>230</v>
      </c>
      <c r="E105" s="47">
        <v>0.69499999999999995</v>
      </c>
      <c r="F105" s="47">
        <v>10</v>
      </c>
      <c r="G105" s="47">
        <f t="shared" ref="G105:G114" si="33">F105/1.265</f>
        <v>7.9051383399209492</v>
      </c>
      <c r="H105" s="45">
        <f t="shared" ref="H105:H114" si="34">IFERROR(E105/F105,0)</f>
        <v>6.9499999999999992E-2</v>
      </c>
      <c r="I105">
        <f>IFERROR(IF(B105="","",IF(LEN(B105)=12,"",VLOOKUP(B105,Micros!D:G,3,FALSE))),"")</f>
        <v>5</v>
      </c>
    </row>
    <row r="106" spans="1:9">
      <c r="A106" s="66" t="str">
        <f t="shared" si="32"/>
        <v>Maki 4p</v>
      </c>
      <c r="B106" s="104" t="s">
        <v>293</v>
      </c>
      <c r="C106" s="38" t="s">
        <v>294</v>
      </c>
      <c r="D106" s="36" t="s">
        <v>295</v>
      </c>
      <c r="E106" s="37">
        <v>0.47</v>
      </c>
      <c r="F106" s="37">
        <v>8</v>
      </c>
      <c r="G106" s="37">
        <f t="shared" si="33"/>
        <v>6.3241106719367597</v>
      </c>
      <c r="H106" s="38">
        <f t="shared" si="34"/>
        <v>5.8749999999999997E-2</v>
      </c>
      <c r="I106">
        <f>IFERROR(IF(B106="","",IF(LEN(B106)=12,"",VLOOKUP(B106,Micros!D:G,3,FALSE))),"")</f>
        <v>5</v>
      </c>
    </row>
    <row r="107" spans="1:9">
      <c r="A107" s="66" t="str">
        <f t="shared" si="32"/>
        <v>Maki 4p</v>
      </c>
      <c r="B107" s="114" t="s">
        <v>296</v>
      </c>
      <c r="C107" s="48" t="s">
        <v>297</v>
      </c>
      <c r="D107" s="49" t="s">
        <v>298</v>
      </c>
      <c r="E107" s="50">
        <v>1.59</v>
      </c>
      <c r="F107" s="50">
        <v>11</v>
      </c>
      <c r="G107" s="50">
        <f t="shared" si="33"/>
        <v>8.6956521739130448</v>
      </c>
      <c r="H107" s="48">
        <f t="shared" si="34"/>
        <v>0.14454545454545456</v>
      </c>
      <c r="I107">
        <f>IFERROR(IF(B107="","",IF(LEN(B107)=12,"",VLOOKUP(B107,Micros!D:G,3,FALSE))),"")</f>
        <v>16</v>
      </c>
    </row>
    <row r="108" spans="1:9">
      <c r="A108" s="66" t="str">
        <f t="shared" si="32"/>
        <v>Maki 4p</v>
      </c>
      <c r="B108" s="114" t="s">
        <v>299</v>
      </c>
      <c r="C108" s="48" t="s">
        <v>300</v>
      </c>
      <c r="D108" s="49" t="s">
        <v>301</v>
      </c>
      <c r="E108" s="50">
        <v>1.4550000000000001</v>
      </c>
      <c r="F108" s="50">
        <v>11</v>
      </c>
      <c r="G108" s="50">
        <f t="shared" si="33"/>
        <v>8.6956521739130448</v>
      </c>
      <c r="H108" s="48">
        <f t="shared" si="34"/>
        <v>0.13227272727272729</v>
      </c>
      <c r="I108">
        <f>IFERROR(IF(B108="","",IF(LEN(B108)=12,"",VLOOKUP(B108,Micros!D:G,3,FALSE))),"")</f>
        <v>11</v>
      </c>
    </row>
    <row r="109" spans="1:9">
      <c r="A109" s="66" t="str">
        <f t="shared" si="32"/>
        <v>Maki 4p</v>
      </c>
      <c r="B109" s="114" t="s">
        <v>302</v>
      </c>
      <c r="C109" s="48" t="s">
        <v>303</v>
      </c>
      <c r="D109" s="49" t="s">
        <v>304</v>
      </c>
      <c r="E109" s="37">
        <v>1.59</v>
      </c>
      <c r="F109" s="50">
        <v>12</v>
      </c>
      <c r="G109" s="50">
        <f t="shared" si="33"/>
        <v>9.4861660079051386</v>
      </c>
      <c r="H109" s="48">
        <f t="shared" si="34"/>
        <v>0.13250000000000001</v>
      </c>
      <c r="I109">
        <f>IFERROR(IF(B109="","",IF(LEN(B109)=12,"",VLOOKUP(B109,Micros!D:G,3,FALSE))),"")</f>
        <v>19</v>
      </c>
    </row>
    <row r="110" spans="1:9">
      <c r="A110" s="66" t="str">
        <f t="shared" si="32"/>
        <v>Maki 4p</v>
      </c>
      <c r="B110" s="114" t="s">
        <v>305</v>
      </c>
      <c r="C110" s="48" t="s">
        <v>306</v>
      </c>
      <c r="D110" s="49" t="s">
        <v>307</v>
      </c>
      <c r="E110" s="37">
        <v>2.145</v>
      </c>
      <c r="F110" s="50">
        <v>12</v>
      </c>
      <c r="G110" s="50">
        <f t="shared" si="33"/>
        <v>9.4861660079051386</v>
      </c>
      <c r="H110" s="48">
        <f t="shared" si="34"/>
        <v>0.17874999999999999</v>
      </c>
      <c r="I110">
        <f>IFERROR(IF(B110="","",IF(LEN(B110)=12,"",VLOOKUP(B110,Micros!D:G,3,FALSE))),"")</f>
        <v>10</v>
      </c>
    </row>
    <row r="111" spans="1:9">
      <c r="A111" s="66" t="str">
        <f t="shared" si="32"/>
        <v>Maki 4p</v>
      </c>
      <c r="B111" s="114" t="s">
        <v>308</v>
      </c>
      <c r="C111" s="48" t="s">
        <v>309</v>
      </c>
      <c r="D111" s="49" t="s">
        <v>310</v>
      </c>
      <c r="E111" s="37">
        <v>2.29</v>
      </c>
      <c r="F111" s="50">
        <v>12</v>
      </c>
      <c r="G111" s="50">
        <f t="shared" si="33"/>
        <v>9.4861660079051386</v>
      </c>
      <c r="H111" s="48">
        <f t="shared" si="34"/>
        <v>0.19083333333333333</v>
      </c>
      <c r="I111">
        <f>IFERROR(IF(B111="","",IF(LEN(B111)=12,"",VLOOKUP(B111,Micros!D:G,3,FALSE))),"")</f>
        <v>8</v>
      </c>
    </row>
    <row r="112" spans="1:9">
      <c r="A112" s="66" t="str">
        <f t="shared" si="32"/>
        <v>Maki 4p</v>
      </c>
      <c r="B112" s="114" t="s">
        <v>311</v>
      </c>
      <c r="C112" s="48" t="s">
        <v>312</v>
      </c>
      <c r="D112" s="49" t="s">
        <v>313</v>
      </c>
      <c r="E112" s="37"/>
      <c r="F112" s="50">
        <v>12</v>
      </c>
      <c r="G112" s="50">
        <f t="shared" si="33"/>
        <v>9.4861660079051386</v>
      </c>
      <c r="H112" s="48">
        <f t="shared" si="34"/>
        <v>0</v>
      </c>
      <c r="I112">
        <f>IFERROR(IF(B112="","",IF(LEN(B112)=12,"",VLOOKUP(B112,Micros!D:G,3,FALSE))),"")</f>
        <v>15</v>
      </c>
    </row>
    <row r="113" spans="1:9">
      <c r="A113" s="66" t="str">
        <f t="shared" si="32"/>
        <v>Maki 4p</v>
      </c>
      <c r="B113" s="114" t="s">
        <v>314</v>
      </c>
      <c r="C113" s="48" t="s">
        <v>315</v>
      </c>
      <c r="D113" s="49" t="s">
        <v>316</v>
      </c>
      <c r="E113" s="37"/>
      <c r="F113" s="50">
        <v>33</v>
      </c>
      <c r="G113" s="50">
        <f t="shared" si="33"/>
        <v>26.086956521739133</v>
      </c>
      <c r="H113" s="48">
        <f t="shared" si="34"/>
        <v>0</v>
      </c>
      <c r="I113">
        <f>IFERROR(IF(B113="","",IF(LEN(B113)=12,"",VLOOKUP(B113,Micros!D:G,3,FALSE))),"")</f>
        <v>43</v>
      </c>
    </row>
    <row r="114" spans="1:9">
      <c r="A114" s="67" t="str">
        <f t="shared" si="32"/>
        <v>Maki 4p</v>
      </c>
      <c r="B114" s="109" t="s">
        <v>317</v>
      </c>
      <c r="C114" s="51" t="s">
        <v>318</v>
      </c>
      <c r="D114" s="52" t="s">
        <v>319</v>
      </c>
      <c r="E114" s="41"/>
      <c r="F114" s="53">
        <v>5</v>
      </c>
      <c r="G114" s="53">
        <f t="shared" si="33"/>
        <v>3.9525691699604746</v>
      </c>
      <c r="H114" s="51">
        <f t="shared" si="34"/>
        <v>0</v>
      </c>
      <c r="I114">
        <f>IFERROR(IF(B114="","",IF(LEN(B114)=12,"",VLOOKUP(B114,Micros!D:G,3,FALSE))),"")</f>
        <v>3</v>
      </c>
    </row>
    <row r="115" spans="1:9">
      <c r="B115" s="106"/>
      <c r="D115" s="42"/>
      <c r="E115" s="43"/>
      <c r="F115" s="43"/>
      <c r="G115" s="43"/>
      <c r="I115" t="str">
        <f>IFERROR(IF(B115="","",IF(LEN(B115)=12,"",VLOOKUP(B115,Micros!D:G,3,FALSE))),"")</f>
        <v/>
      </c>
    </row>
    <row r="116" spans="1:9">
      <c r="A116" s="31" t="s">
        <v>320</v>
      </c>
      <c r="B116" s="102" t="str">
        <f>B$1</f>
        <v>Code article</v>
      </c>
      <c r="C116" s="31" t="str">
        <f>C$1</f>
        <v>Libellé Micros</v>
      </c>
      <c r="D116" s="31" t="str">
        <f t="shared" ref="D116:H116" si="35">D$1</f>
        <v>Libellé Arti</v>
      </c>
      <c r="E116" s="32" t="str">
        <f t="shared" si="35"/>
        <v>Coût</v>
      </c>
      <c r="F116" s="32" t="str">
        <f t="shared" si="35"/>
        <v>PV TTC</v>
      </c>
      <c r="G116" s="32" t="str">
        <f t="shared" si="35"/>
        <v>PV HTHS</v>
      </c>
      <c r="H116" s="31" t="str">
        <f t="shared" si="35"/>
        <v>Ratio cost</v>
      </c>
      <c r="I116" t="str">
        <f>IFERROR(IF(B116="","",IF(LEN(B116)=12,"",VLOOKUP(B116,Micros!D:G,3,FALSE))),"")</f>
        <v/>
      </c>
    </row>
    <row r="117" spans="1:9">
      <c r="A117" s="66" t="str">
        <f t="shared" ref="A117:A124" si="36">A116</f>
        <v>Assortiment</v>
      </c>
      <c r="B117" s="108" t="s">
        <v>321</v>
      </c>
      <c r="C117" s="45" t="s">
        <v>322</v>
      </c>
      <c r="D117" s="46" t="s">
        <v>230</v>
      </c>
      <c r="E117" s="47">
        <v>0.69499999999999995</v>
      </c>
      <c r="F117" s="47">
        <v>18</v>
      </c>
      <c r="G117" s="47">
        <f t="shared" ref="G117:G124" si="37">F117/1.265</f>
        <v>14.229249011857709</v>
      </c>
      <c r="H117" s="45">
        <f t="shared" ref="H117:H124" si="38">IFERROR(E117/F117,0)</f>
        <v>3.861111111111111E-2</v>
      </c>
      <c r="I117">
        <f>IFERROR(IF(B117="","",IF(LEN(B117)=12,"",VLOOKUP(B117,Micros!D:G,3,FALSE))),"")</f>
        <v>4</v>
      </c>
    </row>
    <row r="118" spans="1:9">
      <c r="A118" s="66" t="str">
        <f t="shared" si="36"/>
        <v>Assortiment</v>
      </c>
      <c r="B118" s="104" t="s">
        <v>323</v>
      </c>
      <c r="C118" s="38" t="s">
        <v>324</v>
      </c>
      <c r="D118" s="36" t="s">
        <v>295</v>
      </c>
      <c r="E118" s="37"/>
      <c r="F118" s="37">
        <v>15</v>
      </c>
      <c r="G118" s="37">
        <f t="shared" si="37"/>
        <v>11.857707509881424</v>
      </c>
      <c r="H118" s="38">
        <f t="shared" si="38"/>
        <v>0</v>
      </c>
      <c r="I118">
        <f>IFERROR(IF(B118="","",IF(LEN(B118)=12,"",VLOOKUP(B118,Micros!D:G,3,FALSE))),"")</f>
        <v>4</v>
      </c>
    </row>
    <row r="119" spans="1:9">
      <c r="A119" s="66" t="str">
        <f t="shared" si="36"/>
        <v>Assortiment</v>
      </c>
      <c r="B119" s="114" t="s">
        <v>325</v>
      </c>
      <c r="C119" s="48" t="s">
        <v>326</v>
      </c>
      <c r="D119" s="49" t="s">
        <v>298</v>
      </c>
      <c r="E119" s="50">
        <v>1.59</v>
      </c>
      <c r="F119" s="50">
        <v>20</v>
      </c>
      <c r="G119" s="50">
        <f t="shared" si="37"/>
        <v>15.810276679841898</v>
      </c>
      <c r="H119" s="48">
        <f t="shared" si="38"/>
        <v>7.9500000000000001E-2</v>
      </c>
      <c r="I119">
        <f>IFERROR(IF(B119="","",IF(LEN(B119)=12,"",VLOOKUP(B119,Micros!D:G,3,FALSE))),"")</f>
        <v>10</v>
      </c>
    </row>
    <row r="120" spans="1:9">
      <c r="A120" s="66" t="str">
        <f t="shared" si="36"/>
        <v>Assortiment</v>
      </c>
      <c r="B120" s="114" t="s">
        <v>327</v>
      </c>
      <c r="C120" s="48" t="s">
        <v>328</v>
      </c>
      <c r="D120" s="49" t="s">
        <v>301</v>
      </c>
      <c r="E120" s="50">
        <v>1.4550000000000001</v>
      </c>
      <c r="F120" s="50">
        <v>20</v>
      </c>
      <c r="G120" s="50">
        <f t="shared" si="37"/>
        <v>15.810276679841898</v>
      </c>
      <c r="H120" s="48">
        <f t="shared" si="38"/>
        <v>7.2750000000000009E-2</v>
      </c>
      <c r="I120">
        <f>IFERROR(IF(B120="","",IF(LEN(B120)=12,"",VLOOKUP(B120,Micros!D:G,3,FALSE))),"")</f>
        <v>10</v>
      </c>
    </row>
    <row r="121" spans="1:9">
      <c r="A121" s="66" t="str">
        <f t="shared" si="36"/>
        <v>Assortiment</v>
      </c>
      <c r="B121" s="114" t="s">
        <v>329</v>
      </c>
      <c r="C121" s="48" t="s">
        <v>330</v>
      </c>
      <c r="D121" s="49" t="s">
        <v>304</v>
      </c>
      <c r="E121" s="50">
        <v>1.59</v>
      </c>
      <c r="F121" s="50">
        <v>22</v>
      </c>
      <c r="G121" s="50">
        <f t="shared" si="37"/>
        <v>17.39130434782609</v>
      </c>
      <c r="H121" s="48">
        <f t="shared" si="38"/>
        <v>7.227272727272728E-2</v>
      </c>
      <c r="I121">
        <f>IFERROR(IF(B121="","",IF(LEN(B121)=12,"",VLOOKUP(B121,Micros!D:G,3,FALSE))),"")</f>
        <v>27</v>
      </c>
    </row>
    <row r="122" spans="1:9">
      <c r="A122" s="66" t="str">
        <f t="shared" si="36"/>
        <v>Assortiment</v>
      </c>
      <c r="B122" s="114" t="s">
        <v>331</v>
      </c>
      <c r="C122" s="48" t="s">
        <v>332</v>
      </c>
      <c r="D122" s="49" t="s">
        <v>307</v>
      </c>
      <c r="E122" s="50">
        <v>2.145</v>
      </c>
      <c r="F122" s="50">
        <v>22</v>
      </c>
      <c r="G122" s="50">
        <f t="shared" si="37"/>
        <v>17.39130434782609</v>
      </c>
      <c r="H122" s="48">
        <f t="shared" si="38"/>
        <v>9.7500000000000003E-2</v>
      </c>
      <c r="I122">
        <f>IFERROR(IF(B122="","",IF(LEN(B122)=12,"",VLOOKUP(B122,Micros!D:G,3,FALSE))),"")</f>
        <v>8</v>
      </c>
    </row>
    <row r="123" spans="1:9">
      <c r="A123" s="66" t="str">
        <f t="shared" si="36"/>
        <v>Assortiment</v>
      </c>
      <c r="B123" s="114" t="s">
        <v>333</v>
      </c>
      <c r="C123" s="48" t="s">
        <v>334</v>
      </c>
      <c r="D123" s="49" t="s">
        <v>310</v>
      </c>
      <c r="E123" s="50">
        <v>2.29</v>
      </c>
      <c r="F123" s="50">
        <v>22</v>
      </c>
      <c r="G123" s="50">
        <f t="shared" si="37"/>
        <v>17.39130434782609</v>
      </c>
      <c r="H123" s="48">
        <f t="shared" si="38"/>
        <v>0.1040909090909091</v>
      </c>
      <c r="I123">
        <f>IFERROR(IF(B123="","",IF(LEN(B123)=12,"",VLOOKUP(B123,Micros!D:G,3,FALSE))),"")</f>
        <v>3</v>
      </c>
    </row>
    <row r="124" spans="1:9">
      <c r="A124" s="67" t="str">
        <f t="shared" si="36"/>
        <v>Assortiment</v>
      </c>
      <c r="B124" s="109" t="s">
        <v>335</v>
      </c>
      <c r="C124" s="51" t="s">
        <v>336</v>
      </c>
      <c r="D124" s="52" t="s">
        <v>313</v>
      </c>
      <c r="E124" s="41">
        <v>3.25</v>
      </c>
      <c r="F124" s="53">
        <v>22</v>
      </c>
      <c r="G124" s="53">
        <f t="shared" si="37"/>
        <v>17.39130434782609</v>
      </c>
      <c r="H124" s="51">
        <f t="shared" si="38"/>
        <v>0.14772727272727273</v>
      </c>
      <c r="I124">
        <f>IFERROR(IF(B124="","",IF(LEN(B124)=12,"",VLOOKUP(B124,Micros!D:G,3,FALSE))),"")</f>
        <v>15</v>
      </c>
    </row>
    <row r="125" spans="1:9">
      <c r="B125" s="106"/>
      <c r="D125" s="42"/>
      <c r="E125" s="43"/>
      <c r="F125" s="43"/>
      <c r="G125" s="43"/>
      <c r="I125" t="str">
        <f>IFERROR(IF(B125="","",IF(LEN(B125)=12,"",VLOOKUP(B125,Micros!D:G,3,FALSE))),"")</f>
        <v/>
      </c>
    </row>
    <row r="126" spans="1:9">
      <c r="A126" s="31" t="s">
        <v>13</v>
      </c>
      <c r="B126" s="102" t="str">
        <f>B$1</f>
        <v>Code article</v>
      </c>
      <c r="C126" s="31" t="str">
        <f>C$1</f>
        <v>Libellé Micros</v>
      </c>
      <c r="D126" s="31" t="str">
        <f t="shared" ref="D126:H126" si="39">D$1</f>
        <v>Libellé Arti</v>
      </c>
      <c r="E126" s="32" t="str">
        <f t="shared" si="39"/>
        <v>Coût</v>
      </c>
      <c r="F126" s="32" t="str">
        <f t="shared" si="39"/>
        <v>PV TTC</v>
      </c>
      <c r="G126" s="32" t="str">
        <f t="shared" si="39"/>
        <v>PV HTHS</v>
      </c>
      <c r="H126" s="31" t="str">
        <f t="shared" si="39"/>
        <v>Ratio cost</v>
      </c>
      <c r="I126" t="str">
        <f>IFERROR(IF(B126="","",IF(LEN(B126)=12,"",VLOOKUP(B126,Micros!D:G,3,FALSE))),"")</f>
        <v/>
      </c>
    </row>
    <row r="127" spans="1:9">
      <c r="A127" s="73" t="str">
        <f t="shared" ref="A127:A142" si="40">A126</f>
        <v>Desserts</v>
      </c>
      <c r="B127" s="103" t="s">
        <v>337</v>
      </c>
      <c r="C127" s="72" t="s">
        <v>338</v>
      </c>
      <c r="D127" s="33" t="s">
        <v>339</v>
      </c>
      <c r="E127" s="34">
        <v>2.4361612039079739</v>
      </c>
      <c r="F127" s="34">
        <v>14</v>
      </c>
      <c r="G127" s="34">
        <f t="shared" ref="G127:G142" si="41">F127/1.265</f>
        <v>11.067193675889328</v>
      </c>
      <c r="H127" s="44">
        <f t="shared" ref="H127:H142" si="42">IFERROR(E127/F127,0)</f>
        <v>0.17401151456485528</v>
      </c>
      <c r="I127">
        <f>IFERROR(IF(B127="","",IF(LEN(B127)=12,"",VLOOKUP(B127,Micros!D:G,3,FALSE))),"")</f>
        <v>10</v>
      </c>
    </row>
    <row r="128" spans="1:9">
      <c r="A128" s="73" t="str">
        <f t="shared" si="40"/>
        <v>Desserts</v>
      </c>
      <c r="B128" s="104" t="s">
        <v>340</v>
      </c>
      <c r="C128" s="72" t="s">
        <v>341</v>
      </c>
      <c r="D128" s="36" t="s">
        <v>341</v>
      </c>
      <c r="E128" s="37">
        <v>1.1637822293447293</v>
      </c>
      <c r="F128" s="37">
        <v>11</v>
      </c>
      <c r="G128" s="37">
        <f t="shared" si="41"/>
        <v>8.6956521739130448</v>
      </c>
      <c r="H128" s="38">
        <f t="shared" si="42"/>
        <v>0.10579838448588448</v>
      </c>
      <c r="I128">
        <f>IFERROR(IF(B128="","",IF(LEN(B128)=12,"",VLOOKUP(B128,Micros!D:G,3,FALSE))),"")</f>
        <v>12</v>
      </c>
    </row>
    <row r="129" spans="1:9">
      <c r="A129" s="73" t="str">
        <f t="shared" si="40"/>
        <v>Desserts</v>
      </c>
      <c r="B129" s="104" t="s">
        <v>342</v>
      </c>
      <c r="C129" s="72" t="s">
        <v>343</v>
      </c>
      <c r="D129" s="36" t="s">
        <v>344</v>
      </c>
      <c r="E129" s="37">
        <v>0.94074836363636349</v>
      </c>
      <c r="F129" s="37">
        <v>12</v>
      </c>
      <c r="G129" s="37">
        <f t="shared" si="41"/>
        <v>9.4861660079051386</v>
      </c>
      <c r="H129" s="38">
        <f t="shared" si="42"/>
        <v>7.8395696969696962E-2</v>
      </c>
      <c r="I129">
        <f>IFERROR(IF(B129="","",IF(LEN(B129)=12,"",VLOOKUP(B129,Micros!D:G,3,FALSE))),"")</f>
        <v>15</v>
      </c>
    </row>
    <row r="130" spans="1:9">
      <c r="A130" s="73" t="str">
        <f t="shared" si="40"/>
        <v>Desserts</v>
      </c>
      <c r="B130" s="104" t="s">
        <v>345</v>
      </c>
      <c r="C130" s="38" t="s">
        <v>346</v>
      </c>
      <c r="D130" s="36" t="s">
        <v>347</v>
      </c>
      <c r="E130" s="37">
        <v>2.2000000000000002</v>
      </c>
      <c r="F130" s="37">
        <v>12</v>
      </c>
      <c r="G130" s="37">
        <f t="shared" si="41"/>
        <v>9.4861660079051386</v>
      </c>
      <c r="H130" s="38">
        <f t="shared" si="42"/>
        <v>0.18333333333333335</v>
      </c>
      <c r="I130">
        <f>IFERROR(IF(B130="","",IF(LEN(B130)=12,"",VLOOKUP(B130,Micros!D:G,3,FALSE))),"")</f>
        <v>24</v>
      </c>
    </row>
    <row r="131" spans="1:9">
      <c r="A131" s="66" t="str">
        <f t="shared" si="40"/>
        <v>Desserts</v>
      </c>
      <c r="B131" s="104" t="s">
        <v>348</v>
      </c>
      <c r="C131" s="38" t="s">
        <v>349</v>
      </c>
      <c r="D131" s="36" t="s">
        <v>350</v>
      </c>
      <c r="E131" s="37">
        <v>0.54</v>
      </c>
      <c r="F131" s="37">
        <v>10</v>
      </c>
      <c r="G131" s="37">
        <f t="shared" si="41"/>
        <v>7.9051383399209492</v>
      </c>
      <c r="H131" s="38">
        <f t="shared" si="42"/>
        <v>5.4000000000000006E-2</v>
      </c>
      <c r="I131">
        <f>IFERROR(IF(B131="","",IF(LEN(B131)=12,"",VLOOKUP(B131,Micros!D:G,3,FALSE))),"")</f>
        <v>25</v>
      </c>
    </row>
    <row r="132" spans="1:9">
      <c r="A132" s="66" t="str">
        <f t="shared" si="40"/>
        <v>Desserts</v>
      </c>
      <c r="B132" s="104" t="s">
        <v>351</v>
      </c>
      <c r="C132" s="38" t="s">
        <v>352</v>
      </c>
      <c r="D132" s="36" t="s">
        <v>353</v>
      </c>
      <c r="E132" s="37">
        <v>2.96</v>
      </c>
      <c r="F132" s="37">
        <v>27</v>
      </c>
      <c r="G132" s="37">
        <f t="shared" si="41"/>
        <v>21.343873517786562</v>
      </c>
      <c r="H132" s="38">
        <f t="shared" si="42"/>
        <v>0.10962962962962963</v>
      </c>
      <c r="I132">
        <f>IFERROR(IF(B132="","",IF(LEN(B132)=12,"",VLOOKUP(B132,Micros!D:G,3,FALSE))),"")</f>
        <v>4</v>
      </c>
    </row>
    <row r="133" spans="1:9">
      <c r="A133" s="66" t="str">
        <f t="shared" si="40"/>
        <v>Desserts</v>
      </c>
      <c r="B133" s="104" t="s">
        <v>354</v>
      </c>
      <c r="C133" s="38" t="s">
        <v>19</v>
      </c>
      <c r="D133" s="36" t="s">
        <v>355</v>
      </c>
      <c r="E133" s="37">
        <v>2.1</v>
      </c>
      <c r="F133" s="37">
        <v>18</v>
      </c>
      <c r="G133" s="37">
        <f t="shared" si="41"/>
        <v>14.229249011857709</v>
      </c>
      <c r="H133" s="38">
        <f t="shared" si="42"/>
        <v>0.11666666666666667</v>
      </c>
      <c r="I133">
        <f>IFERROR(IF(B133="","",IF(LEN(B133)=12,"",VLOOKUP(B133,Micros!D:G,3,FALSE))),"")</f>
        <v>11</v>
      </c>
    </row>
    <row r="134" spans="1:9">
      <c r="A134" s="66" t="str">
        <f t="shared" si="40"/>
        <v>Desserts</v>
      </c>
      <c r="B134" s="104" t="s">
        <v>356</v>
      </c>
      <c r="C134" s="38" t="s">
        <v>357</v>
      </c>
      <c r="D134" s="36" t="s">
        <v>358</v>
      </c>
      <c r="E134" s="37">
        <v>3.4</v>
      </c>
      <c r="F134" s="37">
        <v>20</v>
      </c>
      <c r="G134" s="37">
        <f t="shared" si="41"/>
        <v>15.810276679841898</v>
      </c>
      <c r="H134" s="38">
        <f t="shared" si="42"/>
        <v>0.16999999999999998</v>
      </c>
      <c r="I134">
        <f>IFERROR(IF(B134="","",IF(LEN(B134)=12,"",VLOOKUP(B134,Micros!D:G,3,FALSE))),"")</f>
        <v>9</v>
      </c>
    </row>
    <row r="135" spans="1:9">
      <c r="A135" s="66" t="str">
        <f t="shared" si="40"/>
        <v>Desserts</v>
      </c>
      <c r="B135" s="104" t="s">
        <v>359</v>
      </c>
      <c r="C135" s="38" t="s">
        <v>360</v>
      </c>
      <c r="D135" s="36" t="s">
        <v>361</v>
      </c>
      <c r="E135" s="37">
        <v>3.6</v>
      </c>
      <c r="F135" s="37">
        <v>17</v>
      </c>
      <c r="G135" s="37">
        <f t="shared" si="41"/>
        <v>13.438735177865613</v>
      </c>
      <c r="H135" s="38">
        <f t="shared" si="42"/>
        <v>0.21176470588235294</v>
      </c>
      <c r="I135">
        <f>IFERROR(IF(B135="","",IF(LEN(B135)=12,"",VLOOKUP(B135,Micros!D:G,3,FALSE))),"")</f>
        <v>16</v>
      </c>
    </row>
    <row r="136" spans="1:9">
      <c r="A136" s="66" t="str">
        <f t="shared" si="40"/>
        <v>Desserts</v>
      </c>
      <c r="B136" s="104" t="s">
        <v>362</v>
      </c>
      <c r="C136" s="38" t="s">
        <v>363</v>
      </c>
      <c r="D136" s="36" t="s">
        <v>364</v>
      </c>
      <c r="E136" s="37">
        <v>1.63</v>
      </c>
      <c r="F136" s="37">
        <v>11</v>
      </c>
      <c r="G136" s="37">
        <f t="shared" si="41"/>
        <v>8.6956521739130448</v>
      </c>
      <c r="H136" s="38">
        <f t="shared" si="42"/>
        <v>0.14818181818181816</v>
      </c>
      <c r="I136">
        <f>IFERROR(IF(B136="","",IF(LEN(B136)=12,"",VLOOKUP(B136,Micros!D:G,3,FALSE))),"")</f>
        <v>29</v>
      </c>
    </row>
    <row r="137" spans="1:9">
      <c r="A137" s="66" t="str">
        <f t="shared" si="40"/>
        <v>Desserts</v>
      </c>
      <c r="B137" s="114" t="s">
        <v>365</v>
      </c>
      <c r="C137" s="48" t="s">
        <v>366</v>
      </c>
      <c r="D137" s="49" t="s">
        <v>18</v>
      </c>
      <c r="E137" s="50">
        <v>0.52</v>
      </c>
      <c r="F137" s="50">
        <v>10</v>
      </c>
      <c r="G137" s="50">
        <f t="shared" si="41"/>
        <v>7.9051383399209492</v>
      </c>
      <c r="H137" s="48">
        <f t="shared" si="42"/>
        <v>5.2000000000000005E-2</v>
      </c>
      <c r="I137">
        <f>IFERROR(IF(B137="","",IF(LEN(B137)=12,"",VLOOKUP(B137,Micros!D:G,3,FALSE))),"")</f>
        <v>20</v>
      </c>
    </row>
    <row r="138" spans="1:9">
      <c r="A138" s="66" t="str">
        <f t="shared" si="40"/>
        <v>Desserts</v>
      </c>
      <c r="B138" s="114" t="s">
        <v>367</v>
      </c>
      <c r="C138" s="48" t="s">
        <v>368</v>
      </c>
      <c r="D138" s="49" t="s">
        <v>368</v>
      </c>
      <c r="E138" s="50"/>
      <c r="F138" s="50">
        <v>18</v>
      </c>
      <c r="G138" s="50">
        <f t="shared" si="41"/>
        <v>14.229249011857709</v>
      </c>
      <c r="H138" s="48">
        <f t="shared" si="42"/>
        <v>0</v>
      </c>
      <c r="I138">
        <f>IFERROR(IF(B138="","",IF(LEN(B138)=12,"",VLOOKUP(B138,Micros!D:G,3,FALSE))),"")</f>
        <v>6</v>
      </c>
    </row>
    <row r="139" spans="1:9">
      <c r="A139" s="66" t="str">
        <f t="shared" si="40"/>
        <v>Desserts</v>
      </c>
      <c r="B139" s="114" t="s">
        <v>369</v>
      </c>
      <c r="C139" s="48" t="s">
        <v>370</v>
      </c>
      <c r="D139" s="49" t="s">
        <v>370</v>
      </c>
      <c r="E139" s="50">
        <v>1</v>
      </c>
      <c r="F139" s="50">
        <v>12</v>
      </c>
      <c r="G139" s="50">
        <f t="shared" si="41"/>
        <v>9.4861660079051386</v>
      </c>
      <c r="H139" s="48">
        <f t="shared" si="42"/>
        <v>8.3333333333333329E-2</v>
      </c>
      <c r="I139">
        <f>IFERROR(IF(B139="","",IF(LEN(B139)=12,"",VLOOKUP(B139,Micros!D:G,3,FALSE))),"")</f>
        <v>6</v>
      </c>
    </row>
    <row r="140" spans="1:9">
      <c r="A140" s="66" t="str">
        <f t="shared" si="40"/>
        <v>Desserts</v>
      </c>
      <c r="B140" s="114" t="s">
        <v>371</v>
      </c>
      <c r="C140" s="48" t="s">
        <v>372</v>
      </c>
      <c r="D140" s="49" t="s">
        <v>373</v>
      </c>
      <c r="E140" s="50">
        <f>E142/3</f>
        <v>0.16666666666666666</v>
      </c>
      <c r="F140" s="50">
        <v>3</v>
      </c>
      <c r="G140" s="50">
        <f t="shared" si="41"/>
        <v>2.3715415019762847</v>
      </c>
      <c r="H140" s="48">
        <f t="shared" si="42"/>
        <v>5.5555555555555552E-2</v>
      </c>
      <c r="I140">
        <f>IFERROR(IF(B140="","",IF(LEN(B140)=12,"",VLOOKUP(B140,Micros!D:G,3,FALSE))),"")</f>
        <v>15</v>
      </c>
    </row>
    <row r="141" spans="1:9">
      <c r="A141" s="66" t="str">
        <f t="shared" si="40"/>
        <v>Desserts</v>
      </c>
      <c r="B141" s="114" t="s">
        <v>374</v>
      </c>
      <c r="C141" s="48" t="s">
        <v>375</v>
      </c>
      <c r="D141" s="49" t="s">
        <v>376</v>
      </c>
      <c r="E141" s="50">
        <f>E142/2</f>
        <v>0.25</v>
      </c>
      <c r="F141" s="50">
        <v>6</v>
      </c>
      <c r="G141" s="50">
        <f t="shared" si="41"/>
        <v>4.7430830039525693</v>
      </c>
      <c r="H141" s="48">
        <f t="shared" si="42"/>
        <v>4.1666666666666664E-2</v>
      </c>
      <c r="I141">
        <f>IFERROR(IF(B141="","",IF(LEN(B141)=12,"",VLOOKUP(B141,Micros!D:G,3,FALSE))),"")</f>
        <v>12</v>
      </c>
    </row>
    <row r="142" spans="1:9">
      <c r="A142" s="67" t="str">
        <f t="shared" si="40"/>
        <v>Desserts</v>
      </c>
      <c r="B142" s="109" t="s">
        <v>377</v>
      </c>
      <c r="C142" s="51" t="s">
        <v>378</v>
      </c>
      <c r="D142" s="52" t="s">
        <v>379</v>
      </c>
      <c r="E142" s="53">
        <v>0.5</v>
      </c>
      <c r="F142" s="53">
        <v>10</v>
      </c>
      <c r="G142" s="53">
        <f t="shared" si="41"/>
        <v>7.9051383399209492</v>
      </c>
      <c r="H142" s="51">
        <f t="shared" si="42"/>
        <v>0.05</v>
      </c>
      <c r="I142">
        <f>IFERROR(IF(B142="","",IF(LEN(B142)=12,"",VLOOKUP(B142,Micros!D:G,3,FALSE))),"")</f>
        <v>26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G28"/>
  <sheetViews>
    <sheetView workbookViewId="0">
      <selection activeCell="I13" sqref="I13"/>
    </sheetView>
  </sheetViews>
  <sheetFormatPr baseColWidth="10" defaultRowHeight="15"/>
  <sheetData>
    <row r="1" spans="1:7">
      <c r="A1" t="s">
        <v>42</v>
      </c>
    </row>
    <row r="2" spans="1:7">
      <c r="A2" t="s">
        <v>21</v>
      </c>
    </row>
    <row r="3" spans="1:7">
      <c r="A3" t="s">
        <v>22</v>
      </c>
    </row>
    <row r="4" spans="1:7">
      <c r="A4" s="29"/>
      <c r="B4" s="29"/>
      <c r="C4" s="29"/>
      <c r="D4" s="29"/>
      <c r="E4" s="29"/>
      <c r="F4" s="29"/>
      <c r="G4" s="29"/>
    </row>
    <row r="5" spans="1:7">
      <c r="A5" t="s">
        <v>43</v>
      </c>
    </row>
    <row r="6" spans="1:7">
      <c r="A6" t="s">
        <v>23</v>
      </c>
    </row>
    <row r="7" spans="1:7">
      <c r="A7" t="s">
        <v>24</v>
      </c>
    </row>
    <row r="8" spans="1:7">
      <c r="A8" t="s">
        <v>25</v>
      </c>
    </row>
    <row r="9" spans="1:7">
      <c r="A9" t="s">
        <v>26</v>
      </c>
    </row>
    <row r="10" spans="1:7">
      <c r="A10" t="s">
        <v>27</v>
      </c>
    </row>
    <row r="11" spans="1:7">
      <c r="A11" t="s">
        <v>28</v>
      </c>
    </row>
    <row r="12" spans="1:7">
      <c r="A12" s="29"/>
      <c r="B12" s="29"/>
      <c r="C12" s="29"/>
      <c r="D12" s="29"/>
      <c r="E12" s="29"/>
      <c r="F12" s="29"/>
      <c r="G12" s="29"/>
    </row>
    <row r="13" spans="1:7">
      <c r="A13" t="s">
        <v>44</v>
      </c>
    </row>
    <row r="14" spans="1:7">
      <c r="A14" t="s">
        <v>29</v>
      </c>
    </row>
    <row r="15" spans="1:7">
      <c r="A15" t="s">
        <v>30</v>
      </c>
    </row>
    <row r="16" spans="1:7">
      <c r="A16" t="s">
        <v>31</v>
      </c>
    </row>
    <row r="17" spans="1:7">
      <c r="A17" t="s">
        <v>32</v>
      </c>
    </row>
    <row r="18" spans="1:7">
      <c r="A18" t="s">
        <v>33</v>
      </c>
    </row>
    <row r="19" spans="1:7">
      <c r="A19" t="s">
        <v>34</v>
      </c>
    </row>
    <row r="20" spans="1:7">
      <c r="A20" t="s">
        <v>35</v>
      </c>
    </row>
    <row r="21" spans="1:7">
      <c r="A21" t="s">
        <v>36</v>
      </c>
    </row>
    <row r="22" spans="1:7">
      <c r="A22" s="29"/>
      <c r="B22" s="29"/>
      <c r="C22" s="29"/>
      <c r="D22" s="29"/>
      <c r="E22" s="29"/>
      <c r="F22" s="29"/>
      <c r="G22" s="29"/>
    </row>
    <row r="23" spans="1:7">
      <c r="A23" t="s">
        <v>45</v>
      </c>
    </row>
    <row r="24" spans="1:7">
      <c r="A24" t="s">
        <v>37</v>
      </c>
    </row>
    <row r="25" spans="1:7">
      <c r="A25" t="s">
        <v>38</v>
      </c>
    </row>
    <row r="26" spans="1:7">
      <c r="A26" t="s">
        <v>39</v>
      </c>
    </row>
    <row r="27" spans="1:7">
      <c r="A27" t="s">
        <v>40</v>
      </c>
    </row>
    <row r="28" spans="1:7">
      <c r="A28" t="s">
        <v>41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L131"/>
  <sheetViews>
    <sheetView tabSelected="1" topLeftCell="A19" zoomScale="85" zoomScaleNormal="85" zoomScaleSheetLayoutView="100" workbookViewId="0">
      <selection activeCell="H37" sqref="H37"/>
    </sheetView>
  </sheetViews>
  <sheetFormatPr baseColWidth="10" defaultRowHeight="12.75"/>
  <cols>
    <col min="1" max="1" width="18.7109375" style="1" customWidth="1"/>
    <col min="2" max="2" width="52" style="1" customWidth="1"/>
    <col min="3" max="4" width="25.42578125" style="1" bestFit="1" customWidth="1"/>
    <col min="5" max="7" width="11.42578125" style="1"/>
    <col min="8" max="8" width="18" style="1" bestFit="1" customWidth="1"/>
    <col min="9" max="9" width="17.7109375" style="1" customWidth="1"/>
    <col min="10" max="10" width="11.42578125" style="1"/>
    <col min="11" max="11" width="27.85546875" style="1" bestFit="1" customWidth="1"/>
    <col min="12" max="16384" width="11.42578125" style="1"/>
  </cols>
  <sheetData>
    <row r="1" spans="1:12" ht="22.5" thickBot="1">
      <c r="A1" s="25" t="s">
        <v>11</v>
      </c>
      <c r="B1" s="26"/>
      <c r="C1" s="28"/>
      <c r="D1" s="28"/>
      <c r="E1" s="28"/>
      <c r="F1" s="28"/>
      <c r="G1" s="28"/>
      <c r="H1" s="28"/>
      <c r="I1" s="2"/>
    </row>
    <row r="2" spans="1:12" ht="15.75" thickBot="1">
      <c r="A2" s="116" t="s">
        <v>1648</v>
      </c>
      <c r="B2" s="117" t="s">
        <v>0</v>
      </c>
      <c r="C2" s="118" t="s">
        <v>1</v>
      </c>
      <c r="D2" s="118" t="s">
        <v>2</v>
      </c>
      <c r="E2" s="118" t="s">
        <v>1645</v>
      </c>
      <c r="F2" s="118" t="s">
        <v>1646</v>
      </c>
      <c r="G2" s="118" t="s">
        <v>1647</v>
      </c>
      <c r="H2" s="118" t="s">
        <v>6</v>
      </c>
      <c r="I2" s="119" t="s">
        <v>8</v>
      </c>
    </row>
    <row r="3" spans="1:12" ht="21" customHeight="1">
      <c r="A3" s="131" t="str">
        <f>'Carte Restaurant'!B2</f>
        <v>2023699</v>
      </c>
      <c r="B3" s="11" t="str">
        <f>VLOOKUP(A3,'Carte Restaurant'!B:C,2,FALSE)</f>
        <v>Salad homard</v>
      </c>
      <c r="C3" s="13">
        <f>VLOOKUP(A3,'Carte Restaurant'!B:I,8,FALSE)</f>
        <v>4</v>
      </c>
      <c r="D3" s="125">
        <f>IFERROR(C3/$C$21,0)</f>
        <v>9.0090090090090089E-3</v>
      </c>
      <c r="E3" s="14">
        <f>VLOOKUP(A3,'Carte Restaurant'!B:G,6,FALSE)</f>
        <v>32.411067193675891</v>
      </c>
      <c r="F3" s="14">
        <f>VLOOKUP(A3,'Carte Restaurant'!B:E,4,FALSE)</f>
        <v>12.37878388888889</v>
      </c>
      <c r="G3" s="14">
        <f>E3-F3</f>
        <v>20.032283304787001</v>
      </c>
      <c r="H3" s="15">
        <f>G3*C3</f>
        <v>80.129133219148002</v>
      </c>
      <c r="I3" s="16" t="str">
        <f t="shared" ref="I3:I20" si="0">IF(AND((D3&gt;$E$22),(E3&gt;$I$22)),"Etoile",IF(AND((D3&gt;$E$22),(E3&lt;$I$22)),"Cheval de labour",IF(AND((D3&lt;$E$22),(E3&lt;$I$22)),"Chien","Enigme")))</f>
        <v>Enigme</v>
      </c>
      <c r="K3" s="1" t="s">
        <v>10</v>
      </c>
      <c r="L3" s="127">
        <f>MAX(D3:D20)</f>
        <v>0.20045045045045046</v>
      </c>
    </row>
    <row r="4" spans="1:12" ht="26.25" customHeight="1">
      <c r="A4" s="132" t="str">
        <f>'Carte Restaurant'!B3</f>
        <v>2023702</v>
      </c>
      <c r="B4" s="12" t="str">
        <f>VLOOKUP(A4,'Carte Restaurant'!B:C,2,FALSE)</f>
        <v>New indian samo</v>
      </c>
      <c r="C4" s="17">
        <f>VLOOKUP(A4,'Carte Restaurant'!B:I,8,FALSE)</f>
        <v>16</v>
      </c>
      <c r="D4" s="126">
        <f t="shared" ref="D4:D20" si="1">IFERROR(C4/$C$21,0)</f>
        <v>3.6036036036036036E-2</v>
      </c>
      <c r="E4" s="18">
        <f>VLOOKUP(A4,'Carte Restaurant'!B:G,6,FALSE)</f>
        <v>12.648221343873519</v>
      </c>
      <c r="F4" s="18">
        <f>VLOOKUP(A4,'Carte Restaurant'!B:E,4,FALSE)</f>
        <v>1.5209337965367968</v>
      </c>
      <c r="G4" s="18">
        <f t="shared" ref="G4:G20" si="2">E4-F4</f>
        <v>11.127287547336723</v>
      </c>
      <c r="H4" s="19">
        <f t="shared" ref="H4:H20" si="3">G4*C4</f>
        <v>178.03660075738756</v>
      </c>
      <c r="I4" s="20" t="str">
        <f t="shared" si="0"/>
        <v>Enigme</v>
      </c>
      <c r="K4" s="1" t="s">
        <v>9</v>
      </c>
      <c r="L4" s="127">
        <f>MAX(E3:E20)</f>
        <v>32.411067193675891</v>
      </c>
    </row>
    <row r="5" spans="1:12" ht="31.5" customHeight="1">
      <c r="A5" s="132" t="str">
        <f>'Carte Restaurant'!B4</f>
        <v>2023703</v>
      </c>
      <c r="B5" s="12" t="str">
        <f>VLOOKUP(A5,'Carte Restaurant'!B:C,2,FALSE)</f>
        <v>Bo bun crevette</v>
      </c>
      <c r="C5" s="17">
        <f>VLOOKUP(A5,'Carte Restaurant'!B:I,8,FALSE)</f>
        <v>8</v>
      </c>
      <c r="D5" s="126">
        <f t="shared" si="1"/>
        <v>1.8018018018018018E-2</v>
      </c>
      <c r="E5" s="18">
        <f>VLOOKUP(A5,'Carte Restaurant'!B:G,6,FALSE)</f>
        <v>22.924901185770754</v>
      </c>
      <c r="F5" s="18">
        <f>VLOOKUP(A5,'Carte Restaurant'!B:E,4,FALSE)</f>
        <v>7.1639523218304557</v>
      </c>
      <c r="G5" s="18">
        <f t="shared" si="2"/>
        <v>15.760948863940298</v>
      </c>
      <c r="H5" s="19">
        <f t="shared" si="3"/>
        <v>126.08759091152238</v>
      </c>
      <c r="I5" s="20" t="str">
        <f t="shared" si="0"/>
        <v>Enigme</v>
      </c>
    </row>
    <row r="6" spans="1:12" ht="27" customHeight="1">
      <c r="A6" s="132" t="str">
        <f>'Carte Restaurant'!B5</f>
        <v>2023704</v>
      </c>
      <c r="B6" s="12" t="str">
        <f>VLOOKUP(A6,'Carte Restaurant'!B:C,2,FALSE)</f>
        <v>Asperge grillé</v>
      </c>
      <c r="C6" s="17">
        <f>VLOOKUP(A6,'Carte Restaurant'!B:I,8,FALSE)</f>
        <v>3</v>
      </c>
      <c r="D6" s="126">
        <f t="shared" si="1"/>
        <v>6.7567567567567571E-3</v>
      </c>
      <c r="E6" s="18">
        <f>VLOOKUP(A6,'Carte Restaurant'!B:G,6,FALSE)</f>
        <v>15.019762845849803</v>
      </c>
      <c r="F6" s="18">
        <f>VLOOKUP(A6,'Carte Restaurant'!B:E,4,FALSE)</f>
        <v>3.7289438596491227</v>
      </c>
      <c r="G6" s="18">
        <f t="shared" si="2"/>
        <v>11.29081898620068</v>
      </c>
      <c r="H6" s="19">
        <f t="shared" si="3"/>
        <v>33.872456958602044</v>
      </c>
      <c r="I6" s="20" t="str">
        <f t="shared" si="0"/>
        <v>Enigme</v>
      </c>
    </row>
    <row r="7" spans="1:12" ht="24.75" customHeight="1">
      <c r="A7" s="132" t="str">
        <f>'Carte Restaurant'!B6</f>
        <v>2023705</v>
      </c>
      <c r="B7" s="12" t="str">
        <f>VLOOKUP(A7,'Carte Restaurant'!B:C,2,FALSE)</f>
        <v>Salad poulpe</v>
      </c>
      <c r="C7" s="17">
        <f>VLOOKUP(A7,'Carte Restaurant'!B:I,8,FALSE)</f>
        <v>16</v>
      </c>
      <c r="D7" s="126">
        <f t="shared" si="1"/>
        <v>3.6036036036036036E-2</v>
      </c>
      <c r="E7" s="18">
        <f>VLOOKUP(A7,'Carte Restaurant'!B:G,6,FALSE)</f>
        <v>18.972332015810277</v>
      </c>
      <c r="F7" s="18">
        <f>VLOOKUP(A7,'Carte Restaurant'!B:E,4,FALSE)</f>
        <v>5.7073779003472218</v>
      </c>
      <c r="G7" s="18">
        <f t="shared" si="2"/>
        <v>13.264954115463055</v>
      </c>
      <c r="H7" s="19">
        <f t="shared" si="3"/>
        <v>212.23926584740889</v>
      </c>
      <c r="I7" s="20" t="str">
        <f t="shared" si="0"/>
        <v>Enigme</v>
      </c>
    </row>
    <row r="8" spans="1:12" ht="24.75" customHeight="1">
      <c r="A8" s="132" t="str">
        <f>'Carte Restaurant'!B7</f>
        <v>2023706</v>
      </c>
      <c r="B8" s="12" t="str">
        <f>VLOOKUP(A8,'Carte Restaurant'!B:C,2,FALSE)</f>
        <v>Edamane</v>
      </c>
      <c r="C8" s="17">
        <f>VLOOKUP(A8,'Carte Restaurant'!B:I,8,FALSE)</f>
        <v>54</v>
      </c>
      <c r="D8" s="126">
        <f t="shared" si="1"/>
        <v>0.12162162162162163</v>
      </c>
      <c r="E8" s="18">
        <f>VLOOKUP(A8,'Carte Restaurant'!B:G,6,FALSE)</f>
        <v>3.9525691699604746</v>
      </c>
      <c r="F8" s="18">
        <f>VLOOKUP(A8,'Carte Restaurant'!B:E,4,FALSE)</f>
        <v>1.04</v>
      </c>
      <c r="G8" s="18">
        <f t="shared" si="2"/>
        <v>2.9125691699604745</v>
      </c>
      <c r="H8" s="19">
        <f t="shared" si="3"/>
        <v>157.27873517786563</v>
      </c>
      <c r="I8" s="20" t="str">
        <f t="shared" si="0"/>
        <v>Cheval de labour</v>
      </c>
    </row>
    <row r="9" spans="1:12" ht="24.75" customHeight="1">
      <c r="A9" s="132" t="str">
        <f>'Carte Restaurant'!B8</f>
        <v>2023707</v>
      </c>
      <c r="B9" s="12" t="str">
        <f>VLOOKUP(A9,'Carte Restaurant'!B:C,2,FALSE)</f>
        <v>Salad Wakame</v>
      </c>
      <c r="C9" s="17">
        <f>VLOOKUP(A9,'Carte Restaurant'!B:I,8,FALSE)</f>
        <v>15</v>
      </c>
      <c r="D9" s="126">
        <f t="shared" si="1"/>
        <v>3.3783783783783786E-2</v>
      </c>
      <c r="E9" s="18">
        <f>VLOOKUP(A9,'Carte Restaurant'!B:G,6,FALSE)</f>
        <v>5.5335968379446641</v>
      </c>
      <c r="F9" s="18">
        <f>VLOOKUP(A9,'Carte Restaurant'!B:E,4,FALSE)</f>
        <v>0.85</v>
      </c>
      <c r="G9" s="18">
        <f t="shared" si="2"/>
        <v>4.6835968379446644</v>
      </c>
      <c r="H9" s="19">
        <f t="shared" si="3"/>
        <v>70.253952569169968</v>
      </c>
      <c r="I9" s="20" t="str">
        <f t="shared" si="0"/>
        <v>Chien</v>
      </c>
    </row>
    <row r="10" spans="1:12" ht="24.75" customHeight="1">
      <c r="A10" s="132" t="str">
        <f>'Carte Restaurant'!B9</f>
        <v>2023708</v>
      </c>
      <c r="B10" s="12" t="str">
        <f>VLOOKUP(A10,'Carte Restaurant'!B:C,2,FALSE)</f>
        <v>Salad poulet</v>
      </c>
      <c r="C10" s="17">
        <f>VLOOKUP(A10,'Carte Restaurant'!B:I,8,FALSE)</f>
        <v>71</v>
      </c>
      <c r="D10" s="126">
        <f t="shared" si="1"/>
        <v>0.15990990990990991</v>
      </c>
      <c r="E10" s="18">
        <f>VLOOKUP(A10,'Carte Restaurant'!B:G,6,FALSE)</f>
        <v>15.810276679841898</v>
      </c>
      <c r="F10" s="18">
        <f>VLOOKUP(A10,'Carte Restaurant'!B:E,4,FALSE)</f>
        <v>1.91</v>
      </c>
      <c r="G10" s="18">
        <f t="shared" si="2"/>
        <v>13.900276679841898</v>
      </c>
      <c r="H10" s="19">
        <f t="shared" si="3"/>
        <v>986.91964426877473</v>
      </c>
      <c r="I10" s="20" t="str">
        <f t="shared" si="0"/>
        <v>Etoile</v>
      </c>
    </row>
    <row r="11" spans="1:12" ht="24.75" customHeight="1">
      <c r="A11" s="132" t="str">
        <f>'Carte Restaurant'!B10</f>
        <v>2023709</v>
      </c>
      <c r="B11" s="12" t="str">
        <f>VLOOKUP(A11,'Carte Restaurant'!B:C,2,FALSE)</f>
        <v>Roul print creve</v>
      </c>
      <c r="C11" s="17">
        <f>VLOOKUP(A11,'Carte Restaurant'!B:I,8,FALSE)</f>
        <v>22</v>
      </c>
      <c r="D11" s="126">
        <f t="shared" si="1"/>
        <v>4.954954954954955E-2</v>
      </c>
      <c r="E11" s="18">
        <f>VLOOKUP(A11,'Carte Restaurant'!B:G,6,FALSE)</f>
        <v>19.762845849802375</v>
      </c>
      <c r="F11" s="18">
        <f>VLOOKUP(A11,'Carte Restaurant'!B:E,4,FALSE)</f>
        <v>5.3</v>
      </c>
      <c r="G11" s="18">
        <f t="shared" si="2"/>
        <v>14.462845849802374</v>
      </c>
      <c r="H11" s="19">
        <f t="shared" si="3"/>
        <v>318.18260869565222</v>
      </c>
      <c r="I11" s="20" t="str">
        <f t="shared" si="0"/>
        <v>Enigme</v>
      </c>
    </row>
    <row r="12" spans="1:12" ht="24.75" customHeight="1">
      <c r="A12" s="132" t="str">
        <f>'Carte Restaurant'!B11</f>
        <v>2023710</v>
      </c>
      <c r="B12" s="12" t="str">
        <f>VLOOKUP(A12,'Carte Restaurant'!B:C,2,FALSE)</f>
        <v>Salad exotic</v>
      </c>
      <c r="C12" s="17">
        <f>VLOOKUP(A12,'Carte Restaurant'!B:I,8,FALSE)</f>
        <v>4</v>
      </c>
      <c r="D12" s="126">
        <f t="shared" si="1"/>
        <v>9.0090090090090089E-3</v>
      </c>
      <c r="E12" s="18">
        <f>VLOOKUP(A12,'Carte Restaurant'!B:G,6,FALSE)</f>
        <v>15.019762845849803</v>
      </c>
      <c r="F12" s="18">
        <f>VLOOKUP(A12,'Carte Restaurant'!B:E,4,FALSE)</f>
        <v>2.88</v>
      </c>
      <c r="G12" s="18">
        <f t="shared" si="2"/>
        <v>12.139762845849802</v>
      </c>
      <c r="H12" s="19">
        <f t="shared" si="3"/>
        <v>48.559051383399208</v>
      </c>
      <c r="I12" s="20" t="str">
        <f t="shared" si="0"/>
        <v>Enigme</v>
      </c>
    </row>
    <row r="13" spans="1:12" ht="24.75" customHeight="1">
      <c r="A13" s="132" t="str">
        <f>'Carte Restaurant'!B12</f>
        <v>2023711</v>
      </c>
      <c r="B13" s="12" t="str">
        <f>VLOOKUP(A13,'Carte Restaurant'!B:C,2,FALSE)</f>
        <v>Salad papaye</v>
      </c>
      <c r="C13" s="17">
        <f>VLOOKUP(A13,'Carte Restaurant'!B:I,8,FALSE)</f>
        <v>18</v>
      </c>
      <c r="D13" s="126">
        <f t="shared" si="1"/>
        <v>4.0540540540540543E-2</v>
      </c>
      <c r="E13" s="18">
        <f>VLOOKUP(A13,'Carte Restaurant'!B:G,6,FALSE)</f>
        <v>12.648221343873519</v>
      </c>
      <c r="F13" s="18">
        <f>VLOOKUP(A13,'Carte Restaurant'!B:E,4,FALSE)</f>
        <v>1.44</v>
      </c>
      <c r="G13" s="18">
        <f t="shared" si="2"/>
        <v>11.20822134387352</v>
      </c>
      <c r="H13" s="19">
        <f t="shared" si="3"/>
        <v>201.74798418972335</v>
      </c>
      <c r="I13" s="20" t="str">
        <f t="shared" si="0"/>
        <v>Enigme</v>
      </c>
    </row>
    <row r="14" spans="1:12" ht="24.75" customHeight="1">
      <c r="A14" s="132" t="str">
        <f>'Carte Restaurant'!B13</f>
        <v>2023712</v>
      </c>
      <c r="B14" s="12" t="str">
        <f>VLOOKUP(A14,'Carte Restaurant'!B:C,2,FALSE)</f>
        <v>Tartare saumon</v>
      </c>
      <c r="C14" s="17">
        <f>VLOOKUP(A14,'Carte Restaurant'!B:I,8,FALSE)</f>
        <v>31</v>
      </c>
      <c r="D14" s="126">
        <f t="shared" si="1"/>
        <v>6.9819819819819814E-2</v>
      </c>
      <c r="E14" s="18">
        <f>VLOOKUP(A14,'Carte Restaurant'!B:G,6,FALSE)</f>
        <v>16.600790513833992</v>
      </c>
      <c r="F14" s="18">
        <f>VLOOKUP(A14,'Carte Restaurant'!B:E,4,FALSE)</f>
        <v>2.65</v>
      </c>
      <c r="G14" s="18">
        <f t="shared" si="2"/>
        <v>13.950790513833992</v>
      </c>
      <c r="H14" s="19">
        <f t="shared" si="3"/>
        <v>432.47450592885377</v>
      </c>
      <c r="I14" s="20" t="str">
        <f t="shared" si="0"/>
        <v>Etoile</v>
      </c>
    </row>
    <row r="15" spans="1:12" ht="24.75" customHeight="1">
      <c r="A15" s="132" t="str">
        <f>'Carte Restaurant'!B14</f>
        <v>2023713</v>
      </c>
      <c r="B15" s="12" t="str">
        <f>VLOOKUP(A15,'Carte Restaurant'!B:C,2,FALSE)</f>
        <v>Bœuf tataki</v>
      </c>
      <c r="C15" s="17">
        <f>VLOOKUP(A15,'Carte Restaurant'!B:I,8,FALSE)</f>
        <v>6</v>
      </c>
      <c r="D15" s="126">
        <f t="shared" si="1"/>
        <v>1.3513513513513514E-2</v>
      </c>
      <c r="E15" s="18">
        <f>VLOOKUP(A15,'Carte Restaurant'!B:G,6,FALSE)</f>
        <v>22.924901185770754</v>
      </c>
      <c r="F15" s="18">
        <f>VLOOKUP(A15,'Carte Restaurant'!B:E,4,FALSE)</f>
        <v>6.75</v>
      </c>
      <c r="G15" s="18">
        <f t="shared" si="2"/>
        <v>16.174901185770754</v>
      </c>
      <c r="H15" s="19">
        <f t="shared" si="3"/>
        <v>97.049407114624529</v>
      </c>
      <c r="I15" s="20" t="str">
        <f t="shared" si="0"/>
        <v>Enigme</v>
      </c>
    </row>
    <row r="16" spans="1:12" ht="24.75" customHeight="1">
      <c r="A16" s="132" t="str">
        <f>'Carte Restaurant'!B15</f>
        <v>2023714</v>
      </c>
      <c r="B16" s="12" t="str">
        <f>VLOOKUP(A16,'Carte Restaurant'!B:C,2,FALSE)</f>
        <v>Tofu snacké</v>
      </c>
      <c r="C16" s="17">
        <f>VLOOKUP(A16,'Carte Restaurant'!B:I,8,FALSE)</f>
        <v>6</v>
      </c>
      <c r="D16" s="126">
        <f t="shared" si="1"/>
        <v>1.3513513513513514E-2</v>
      </c>
      <c r="E16" s="18">
        <f>VLOOKUP(A16,'Carte Restaurant'!B:G,6,FALSE)</f>
        <v>17.39130434782609</v>
      </c>
      <c r="F16" s="18">
        <f>VLOOKUP(A16,'Carte Restaurant'!B:E,4,FALSE)</f>
        <v>3.99</v>
      </c>
      <c r="G16" s="18">
        <f t="shared" si="2"/>
        <v>13.401304347826089</v>
      </c>
      <c r="H16" s="19">
        <f t="shared" si="3"/>
        <v>80.407826086956533</v>
      </c>
      <c r="I16" s="20" t="str">
        <f t="shared" si="0"/>
        <v>Enigme</v>
      </c>
    </row>
    <row r="17" spans="1:9" ht="24.75" customHeight="1">
      <c r="A17" s="132" t="str">
        <f>'Carte Restaurant'!B16</f>
        <v>2023715</v>
      </c>
      <c r="B17" s="12" t="str">
        <f>VLOOKUP(A17,'Carte Restaurant'!B:C,2,FALSE)</f>
        <v>Calamar grenoui</v>
      </c>
      <c r="C17" s="17">
        <f>VLOOKUP(A17,'Carte Restaurant'!B:I,8,FALSE)</f>
        <v>19</v>
      </c>
      <c r="D17" s="126">
        <f t="shared" si="1"/>
        <v>4.2792792792792793E-2</v>
      </c>
      <c r="E17" s="18">
        <f>VLOOKUP(A17,'Carte Restaurant'!B:G,6,FALSE)</f>
        <v>14.229249011857709</v>
      </c>
      <c r="F17" s="18">
        <f>VLOOKUP(A17,'Carte Restaurant'!B:E,4,FALSE)</f>
        <v>2</v>
      </c>
      <c r="G17" s="18">
        <f t="shared" si="2"/>
        <v>12.229249011857709</v>
      </c>
      <c r="H17" s="19">
        <f t="shared" si="3"/>
        <v>232.35573122529647</v>
      </c>
      <c r="I17" s="20" t="str">
        <f t="shared" si="0"/>
        <v>Enigme</v>
      </c>
    </row>
    <row r="18" spans="1:9" ht="24.75" customHeight="1">
      <c r="A18" s="132" t="str">
        <f>'Carte Restaurant'!B17</f>
        <v>2023716</v>
      </c>
      <c r="B18" s="12" t="str">
        <f>VLOOKUP(A18,'Carte Restaurant'!B:C,2,FALSE)</f>
        <v>Ass vapeur</v>
      </c>
      <c r="C18" s="17">
        <f>VLOOKUP(A18,'Carte Restaurant'!B:I,8,FALSE)</f>
        <v>47</v>
      </c>
      <c r="D18" s="126">
        <f t="shared" si="1"/>
        <v>0.10585585585585586</v>
      </c>
      <c r="E18" s="18">
        <f>VLOOKUP(A18,'Carte Restaurant'!B:G,6,FALSE)</f>
        <v>13.438735177865613</v>
      </c>
      <c r="F18" s="18">
        <f>VLOOKUP(A18,'Carte Restaurant'!B:E,4,FALSE)</f>
        <v>1.79</v>
      </c>
      <c r="G18" s="18">
        <f t="shared" si="2"/>
        <v>11.648735177865614</v>
      </c>
      <c r="H18" s="19">
        <f t="shared" si="3"/>
        <v>547.49055335968387</v>
      </c>
      <c r="I18" s="20" t="str">
        <f t="shared" si="0"/>
        <v>Etoile</v>
      </c>
    </row>
    <row r="19" spans="1:9" ht="24.75" customHeight="1">
      <c r="A19" s="132" t="str">
        <f>'Carte Restaurant'!B18</f>
        <v>2023717</v>
      </c>
      <c r="B19" s="12" t="str">
        <f>VLOOKUP(A19,'Carte Restaurant'!B:C,2,FALSE)</f>
        <v>Roul print frit</v>
      </c>
      <c r="C19" s="17">
        <f>VLOOKUP(A19,'Carte Restaurant'!B:I,8,FALSE)</f>
        <v>89</v>
      </c>
      <c r="D19" s="126">
        <f t="shared" si="1"/>
        <v>0.20045045045045046</v>
      </c>
      <c r="E19" s="18">
        <f>VLOOKUP(A19,'Carte Restaurant'!B:G,6,FALSE)</f>
        <v>12.648221343873519</v>
      </c>
      <c r="F19" s="18">
        <f>VLOOKUP(A19,'Carte Restaurant'!B:E,4,FALSE)</f>
        <v>0.85</v>
      </c>
      <c r="G19" s="18">
        <f t="shared" si="2"/>
        <v>11.79822134387352</v>
      </c>
      <c r="H19" s="19">
        <f t="shared" si="3"/>
        <v>1050.0416996047431</v>
      </c>
      <c r="I19" s="20" t="str">
        <f t="shared" si="0"/>
        <v>Etoile</v>
      </c>
    </row>
    <row r="20" spans="1:9" ht="24.75" customHeight="1" thickBot="1">
      <c r="A20" s="132" t="str">
        <f>'Carte Restaurant'!B19</f>
        <v>2023718</v>
      </c>
      <c r="B20" s="12" t="str">
        <f>VLOOKUP(A20,'Carte Restaurant'!B:C,2,FALSE)</f>
        <v>Tom Yum soup</v>
      </c>
      <c r="C20" s="17">
        <f>VLOOKUP(A20,'Carte Restaurant'!B:I,8,FALSE)</f>
        <v>15</v>
      </c>
      <c r="D20" s="126">
        <f t="shared" si="1"/>
        <v>3.3783783783783786E-2</v>
      </c>
      <c r="E20" s="18">
        <f>VLOOKUP(A20,'Carte Restaurant'!B:G,6,FALSE)</f>
        <v>22.924901185770754</v>
      </c>
      <c r="F20" s="18">
        <f>VLOOKUP(A20,'Carte Restaurant'!B:E,4,FALSE)</f>
        <v>8.06</v>
      </c>
      <c r="G20" s="18">
        <f t="shared" si="2"/>
        <v>14.864901185770753</v>
      </c>
      <c r="H20" s="19">
        <f t="shared" si="3"/>
        <v>222.9735177865613</v>
      </c>
      <c r="I20" s="20" t="str">
        <f t="shared" si="0"/>
        <v>Enigme</v>
      </c>
    </row>
    <row r="21" spans="1:9">
      <c r="A21" s="144"/>
      <c r="B21" s="23" t="s">
        <v>3</v>
      </c>
      <c r="C21" s="9">
        <f>SUM(C3:C20)</f>
        <v>444</v>
      </c>
      <c r="D21" s="10">
        <f>SUM(D3:D20)</f>
        <v>1</v>
      </c>
      <c r="E21" s="10">
        <f>SUM(E3:E20)</f>
        <v>294.86166007905143</v>
      </c>
      <c r="F21" s="10"/>
      <c r="G21" s="10"/>
      <c r="H21" s="10">
        <f>SUM(H3:H20)</f>
        <v>5076.1002650853734</v>
      </c>
      <c r="I21" s="2"/>
    </row>
    <row r="22" spans="1:9" ht="15.75" customHeight="1" thickBot="1">
      <c r="A22" s="145"/>
      <c r="B22" s="22" t="s">
        <v>4</v>
      </c>
      <c r="C22" s="24">
        <f>+COUNT(C3:C20)</f>
        <v>18</v>
      </c>
      <c r="D22" s="21" t="s">
        <v>5</v>
      </c>
      <c r="E22" s="4">
        <f>D21/C22</f>
        <v>5.5555555555555552E-2</v>
      </c>
      <c r="F22" s="4"/>
      <c r="G22" s="4"/>
      <c r="H22" s="3" t="s">
        <v>7</v>
      </c>
      <c r="I22" s="5">
        <f>H21/C21</f>
        <v>11.432658254696786</v>
      </c>
    </row>
    <row r="23" spans="1:9" ht="13.5" thickBot="1">
      <c r="C23" s="134"/>
      <c r="D23" s="134"/>
    </row>
    <row r="24" spans="1:9" ht="13.5" thickBot="1">
      <c r="B24" s="130" t="s">
        <v>0</v>
      </c>
      <c r="C24" s="135" t="s">
        <v>2</v>
      </c>
      <c r="D24" s="138" t="s">
        <v>1647</v>
      </c>
      <c r="E24" s="30"/>
      <c r="F24" s="30"/>
      <c r="G24" s="30"/>
    </row>
    <row r="25" spans="1:9">
      <c r="A25" s="1">
        <v>2023699</v>
      </c>
      <c r="B25" s="133" t="s">
        <v>54</v>
      </c>
      <c r="C25" s="141">
        <v>9.0090090090090089E-3</v>
      </c>
      <c r="D25" s="139">
        <v>20.032283304787001</v>
      </c>
      <c r="E25" s="146" t="str">
        <f>B25&amp;"_"&amp;TEXT(C25,"0,00")</f>
        <v>Salad homard_0,01</v>
      </c>
      <c r="F25" s="30"/>
      <c r="G25" s="30"/>
    </row>
    <row r="26" spans="1:9">
      <c r="A26" s="1">
        <v>2023702</v>
      </c>
      <c r="B26" s="128" t="s">
        <v>57</v>
      </c>
      <c r="C26" s="141">
        <v>3.6036036036036036E-2</v>
      </c>
      <c r="D26" s="139">
        <v>11.127287547336723</v>
      </c>
      <c r="E26" s="146" t="str">
        <f t="shared" ref="E26:E42" si="4">B26&amp;"_"&amp;TEXT(C26,"0,00")</f>
        <v>New indian samo_0,04</v>
      </c>
      <c r="F26" s="30"/>
      <c r="G26" s="121"/>
    </row>
    <row r="27" spans="1:9">
      <c r="A27" s="1">
        <v>2023703</v>
      </c>
      <c r="B27" s="128" t="s">
        <v>60</v>
      </c>
      <c r="C27" s="141">
        <v>1.8018018018018018E-2</v>
      </c>
      <c r="D27" s="139">
        <v>15.760948863940298</v>
      </c>
      <c r="E27" s="146" t="str">
        <f t="shared" si="4"/>
        <v>Bo bun crevette_0,02</v>
      </c>
      <c r="F27" s="30"/>
      <c r="G27" s="122"/>
    </row>
    <row r="28" spans="1:9">
      <c r="A28" s="1">
        <v>2023704</v>
      </c>
      <c r="B28" s="128" t="s">
        <v>63</v>
      </c>
      <c r="C28" s="141">
        <v>6.7567567567567571E-3</v>
      </c>
      <c r="D28" s="139">
        <v>11.29081898620068</v>
      </c>
      <c r="E28" s="146" t="str">
        <f t="shared" si="4"/>
        <v>Asperge grillé_0,01</v>
      </c>
      <c r="F28" s="30"/>
      <c r="G28" s="123"/>
    </row>
    <row r="29" spans="1:9">
      <c r="A29" s="1">
        <v>2023705</v>
      </c>
      <c r="B29" s="128" t="s">
        <v>66</v>
      </c>
      <c r="C29" s="141">
        <v>3.6036036036036036E-2</v>
      </c>
      <c r="D29" s="139">
        <v>13.264954115463055</v>
      </c>
      <c r="E29" s="146" t="str">
        <f t="shared" si="4"/>
        <v>Salad poulpe_0,04</v>
      </c>
      <c r="F29" s="30"/>
      <c r="G29" s="123"/>
    </row>
    <row r="30" spans="1:9">
      <c r="A30" s="1">
        <v>2023706</v>
      </c>
      <c r="B30" s="128" t="s">
        <v>69</v>
      </c>
      <c r="C30" s="141">
        <v>0.12162162162162163</v>
      </c>
      <c r="D30" s="139">
        <v>2.9125691699604745</v>
      </c>
      <c r="E30" s="146" t="str">
        <f t="shared" si="4"/>
        <v>Edamane_0,12</v>
      </c>
      <c r="F30" s="30"/>
      <c r="G30" s="30"/>
    </row>
    <row r="31" spans="1:9">
      <c r="A31" s="1">
        <v>2023707</v>
      </c>
      <c r="B31" s="128" t="s">
        <v>71</v>
      </c>
      <c r="C31" s="141">
        <v>3.3783783783783786E-2</v>
      </c>
      <c r="D31" s="139">
        <v>4.6835968379446644</v>
      </c>
      <c r="E31" s="146" t="str">
        <f t="shared" si="4"/>
        <v>Salad Wakame_0,03</v>
      </c>
      <c r="F31" s="30"/>
      <c r="G31" s="30"/>
    </row>
    <row r="32" spans="1:9">
      <c r="A32" s="1">
        <v>2023708</v>
      </c>
      <c r="B32" s="128" t="s">
        <v>74</v>
      </c>
      <c r="C32" s="141">
        <v>0.15990990990990991</v>
      </c>
      <c r="D32" s="139">
        <v>13.900276679841898</v>
      </c>
      <c r="E32" s="146" t="str">
        <f t="shared" si="4"/>
        <v>Salad poulet_0,16</v>
      </c>
      <c r="F32" s="30"/>
      <c r="G32" s="30"/>
    </row>
    <row r="33" spans="1:7">
      <c r="A33" s="1">
        <v>2023709</v>
      </c>
      <c r="B33" s="128" t="s">
        <v>76</v>
      </c>
      <c r="C33" s="141">
        <v>4.954954954954955E-2</v>
      </c>
      <c r="D33" s="139">
        <v>14.462845849802374</v>
      </c>
      <c r="E33" s="146" t="str">
        <f t="shared" si="4"/>
        <v>Roul print creve_0,05</v>
      </c>
      <c r="F33" s="30"/>
      <c r="G33" s="30"/>
    </row>
    <row r="34" spans="1:7">
      <c r="A34" s="1">
        <v>2023710</v>
      </c>
      <c r="B34" s="128" t="s">
        <v>79</v>
      </c>
      <c r="C34" s="141">
        <v>9.0090090090090089E-3</v>
      </c>
      <c r="D34" s="139">
        <v>12.139762845849802</v>
      </c>
      <c r="E34" s="146" t="str">
        <f t="shared" si="4"/>
        <v>Salad exotic_0,01</v>
      </c>
      <c r="F34" s="30"/>
      <c r="G34" s="30"/>
    </row>
    <row r="35" spans="1:7">
      <c r="A35" s="1">
        <v>2023711</v>
      </c>
      <c r="B35" s="128" t="s">
        <v>82</v>
      </c>
      <c r="C35" s="141">
        <v>4.0540540540540543E-2</v>
      </c>
      <c r="D35" s="139">
        <v>11.20822134387352</v>
      </c>
      <c r="E35" s="146" t="str">
        <f t="shared" si="4"/>
        <v>Salad papaye_0,04</v>
      </c>
      <c r="F35" s="30"/>
      <c r="G35" s="30"/>
    </row>
    <row r="36" spans="1:7">
      <c r="A36" s="1">
        <v>2023712</v>
      </c>
      <c r="B36" s="128" t="s">
        <v>85</v>
      </c>
      <c r="C36" s="141">
        <v>6.9819819819819814E-2</v>
      </c>
      <c r="D36" s="139">
        <v>13.950790513833992</v>
      </c>
      <c r="E36" s="146" t="str">
        <f t="shared" si="4"/>
        <v>Tartare saumon_0,07</v>
      </c>
      <c r="F36" s="30"/>
      <c r="G36" s="30"/>
    </row>
    <row r="37" spans="1:7">
      <c r="A37" s="1">
        <v>2023713</v>
      </c>
      <c r="B37" s="128" t="s">
        <v>88</v>
      </c>
      <c r="C37" s="141">
        <v>1.3513513513513514E-2</v>
      </c>
      <c r="D37" s="139">
        <v>16.174901185770754</v>
      </c>
      <c r="E37" s="146" t="str">
        <f t="shared" si="4"/>
        <v>Bœuf tataki_0,01</v>
      </c>
      <c r="F37" s="30"/>
      <c r="G37" s="30"/>
    </row>
    <row r="38" spans="1:7">
      <c r="A38" s="1">
        <v>2023714</v>
      </c>
      <c r="B38" s="128" t="s">
        <v>90</v>
      </c>
      <c r="C38" s="141">
        <v>1.3513513513513514E-2</v>
      </c>
      <c r="D38" s="139">
        <v>13.401304347826089</v>
      </c>
      <c r="E38" s="146" t="str">
        <f t="shared" si="4"/>
        <v>Tofu snacké_0,01</v>
      </c>
      <c r="F38" s="30"/>
      <c r="G38" s="30"/>
    </row>
    <row r="39" spans="1:7">
      <c r="A39" s="1">
        <v>2023715</v>
      </c>
      <c r="B39" s="128" t="s">
        <v>93</v>
      </c>
      <c r="C39" s="141">
        <v>4.2792792792792793E-2</v>
      </c>
      <c r="D39" s="139">
        <v>12.229249011857709</v>
      </c>
      <c r="E39" s="146" t="str">
        <f t="shared" si="4"/>
        <v>Calamar grenoui_0,04</v>
      </c>
      <c r="F39" s="30"/>
      <c r="G39" s="30"/>
    </row>
    <row r="40" spans="1:7">
      <c r="A40" s="1">
        <v>2023716</v>
      </c>
      <c r="B40" s="128" t="s">
        <v>96</v>
      </c>
      <c r="C40" s="141">
        <v>0.10585585585585586</v>
      </c>
      <c r="D40" s="139">
        <v>11.648735177865614</v>
      </c>
      <c r="E40" s="146" t="str">
        <f t="shared" si="4"/>
        <v>Ass vapeur_0,11</v>
      </c>
      <c r="F40" s="30"/>
      <c r="G40" s="30"/>
    </row>
    <row r="41" spans="1:7">
      <c r="A41" s="1">
        <v>2023717</v>
      </c>
      <c r="B41" s="128" t="s">
        <v>99</v>
      </c>
      <c r="C41" s="141">
        <v>0.20045045045045046</v>
      </c>
      <c r="D41" s="139">
        <v>11.79822134387352</v>
      </c>
      <c r="E41" s="146" t="str">
        <f t="shared" si="4"/>
        <v>Roul print frit_0,20</v>
      </c>
      <c r="F41" s="30"/>
      <c r="G41" s="30"/>
    </row>
    <row r="42" spans="1:7" ht="13.5" thickBot="1">
      <c r="A42" s="1">
        <v>2023718</v>
      </c>
      <c r="B42" s="129" t="s">
        <v>102</v>
      </c>
      <c r="C42" s="142">
        <v>3.3783783783783786E-2</v>
      </c>
      <c r="D42" s="140">
        <v>14.864901185770753</v>
      </c>
      <c r="E42" s="146" t="str">
        <f t="shared" si="4"/>
        <v>Tom Yum soup_0,03</v>
      </c>
      <c r="F42" s="30"/>
      <c r="G42" s="30"/>
    </row>
    <row r="46" spans="1:7">
      <c r="B46" s="6" t="s">
        <v>2</v>
      </c>
      <c r="C46" s="6" t="s">
        <v>1647</v>
      </c>
      <c r="D46" s="7"/>
    </row>
    <row r="47" spans="1:7">
      <c r="B47" s="8">
        <f t="shared" ref="B47:B64" si="5">IF(D47&lt;$L$4+5,$E$22,"")</f>
        <v>5.5555555555555552E-2</v>
      </c>
      <c r="C47" s="8">
        <f t="shared" ref="C47:C64" si="6">IF(D47&lt;$L$3+5,$I$22,"")</f>
        <v>11.432658254696786</v>
      </c>
      <c r="D47" s="7">
        <v>1</v>
      </c>
    </row>
    <row r="48" spans="1:7">
      <c r="B48" s="8">
        <f t="shared" si="5"/>
        <v>5.5555555555555552E-2</v>
      </c>
      <c r="C48" s="8">
        <f t="shared" si="6"/>
        <v>11.432658254696786</v>
      </c>
      <c r="D48" s="7">
        <v>2</v>
      </c>
    </row>
    <row r="49" spans="2:4">
      <c r="B49" s="8">
        <f t="shared" si="5"/>
        <v>5.5555555555555552E-2</v>
      </c>
      <c r="C49" s="8">
        <f t="shared" si="6"/>
        <v>11.432658254696786</v>
      </c>
      <c r="D49" s="7">
        <v>3</v>
      </c>
    </row>
    <row r="50" spans="2:4">
      <c r="B50" s="8">
        <f t="shared" si="5"/>
        <v>5.5555555555555552E-2</v>
      </c>
      <c r="C50" s="8">
        <f t="shared" si="6"/>
        <v>11.432658254696786</v>
      </c>
      <c r="D50" s="7">
        <v>4</v>
      </c>
    </row>
    <row r="51" spans="2:4">
      <c r="B51" s="8">
        <f t="shared" si="5"/>
        <v>5.5555555555555552E-2</v>
      </c>
      <c r="C51" s="8">
        <f t="shared" si="6"/>
        <v>11.432658254696786</v>
      </c>
      <c r="D51" s="7">
        <v>5</v>
      </c>
    </row>
    <row r="52" spans="2:4">
      <c r="B52" s="8">
        <f t="shared" si="5"/>
        <v>5.5555555555555552E-2</v>
      </c>
      <c r="C52" s="8" t="str">
        <f t="shared" si="6"/>
        <v/>
      </c>
      <c r="D52" s="7">
        <v>6</v>
      </c>
    </row>
    <row r="53" spans="2:4">
      <c r="B53" s="8">
        <f t="shared" si="5"/>
        <v>5.5555555555555552E-2</v>
      </c>
      <c r="C53" s="8" t="str">
        <f t="shared" si="6"/>
        <v/>
      </c>
      <c r="D53" s="7">
        <v>7</v>
      </c>
    </row>
    <row r="54" spans="2:4">
      <c r="B54" s="8">
        <f t="shared" si="5"/>
        <v>5.5555555555555552E-2</v>
      </c>
      <c r="C54" s="8" t="str">
        <f t="shared" si="6"/>
        <v/>
      </c>
      <c r="D54" s="7">
        <v>8</v>
      </c>
    </row>
    <row r="55" spans="2:4">
      <c r="B55" s="8">
        <f t="shared" si="5"/>
        <v>5.5555555555555552E-2</v>
      </c>
      <c r="C55" s="8" t="str">
        <f t="shared" si="6"/>
        <v/>
      </c>
      <c r="D55" s="7">
        <v>9</v>
      </c>
    </row>
    <row r="56" spans="2:4">
      <c r="B56" s="8">
        <f t="shared" si="5"/>
        <v>5.5555555555555552E-2</v>
      </c>
      <c r="C56" s="8" t="str">
        <f t="shared" si="6"/>
        <v/>
      </c>
      <c r="D56" s="7">
        <v>10</v>
      </c>
    </row>
    <row r="57" spans="2:4">
      <c r="B57" s="8">
        <f t="shared" si="5"/>
        <v>5.5555555555555552E-2</v>
      </c>
      <c r="C57" s="8" t="str">
        <f t="shared" si="6"/>
        <v/>
      </c>
      <c r="D57" s="7">
        <v>11</v>
      </c>
    </row>
    <row r="58" spans="2:4">
      <c r="B58" s="8">
        <f t="shared" si="5"/>
        <v>5.5555555555555552E-2</v>
      </c>
      <c r="C58" s="8" t="str">
        <f t="shared" si="6"/>
        <v/>
      </c>
      <c r="D58" s="7">
        <v>12</v>
      </c>
    </row>
    <row r="59" spans="2:4">
      <c r="B59" s="8">
        <f t="shared" si="5"/>
        <v>5.5555555555555552E-2</v>
      </c>
      <c r="C59" s="8" t="str">
        <f t="shared" si="6"/>
        <v/>
      </c>
      <c r="D59" s="7">
        <v>13</v>
      </c>
    </row>
    <row r="60" spans="2:4">
      <c r="B60" s="8">
        <f t="shared" si="5"/>
        <v>5.5555555555555552E-2</v>
      </c>
      <c r="C60" s="8" t="str">
        <f t="shared" si="6"/>
        <v/>
      </c>
      <c r="D60" s="7">
        <v>14</v>
      </c>
    </row>
    <row r="61" spans="2:4">
      <c r="B61" s="8">
        <f t="shared" si="5"/>
        <v>5.5555555555555552E-2</v>
      </c>
      <c r="C61" s="8" t="str">
        <f t="shared" si="6"/>
        <v/>
      </c>
      <c r="D61" s="7">
        <v>15</v>
      </c>
    </row>
    <row r="62" spans="2:4">
      <c r="B62" s="8">
        <f t="shared" si="5"/>
        <v>5.5555555555555552E-2</v>
      </c>
      <c r="C62" s="8" t="str">
        <f t="shared" si="6"/>
        <v/>
      </c>
      <c r="D62" s="7">
        <v>16</v>
      </c>
    </row>
    <row r="63" spans="2:4">
      <c r="B63" s="8">
        <f t="shared" si="5"/>
        <v>5.5555555555555552E-2</v>
      </c>
      <c r="C63" s="8" t="str">
        <f t="shared" si="6"/>
        <v/>
      </c>
      <c r="D63" s="7">
        <v>17</v>
      </c>
    </row>
    <row r="64" spans="2:4">
      <c r="B64" s="8">
        <f t="shared" si="5"/>
        <v>5.5555555555555552E-2</v>
      </c>
      <c r="C64" s="8" t="str">
        <f t="shared" si="6"/>
        <v/>
      </c>
      <c r="D64" s="7">
        <v>18</v>
      </c>
    </row>
    <row r="65" spans="2:4">
      <c r="B65" s="8">
        <f t="shared" ref="B65:B78" si="7">IF(D65&lt;$L$4+5,$E$22,"")</f>
        <v>5.5555555555555552E-2</v>
      </c>
      <c r="C65" s="8" t="str">
        <f>IF(D65&lt;$L$3+5,$I$22,"")</f>
        <v/>
      </c>
      <c r="D65" s="7">
        <v>19</v>
      </c>
    </row>
    <row r="66" spans="2:4">
      <c r="B66" s="8">
        <f t="shared" si="7"/>
        <v>5.5555555555555552E-2</v>
      </c>
      <c r="C66" s="8" t="str">
        <f t="shared" ref="C66:C78" si="8">IF(D66&lt;$L$3+5,$I$22,"")</f>
        <v/>
      </c>
      <c r="D66" s="7">
        <v>20</v>
      </c>
    </row>
    <row r="67" spans="2:4">
      <c r="B67" s="8">
        <f t="shared" si="7"/>
        <v>5.5555555555555552E-2</v>
      </c>
      <c r="C67" s="8" t="str">
        <f t="shared" si="8"/>
        <v/>
      </c>
      <c r="D67" s="7">
        <v>21</v>
      </c>
    </row>
    <row r="68" spans="2:4">
      <c r="B68" s="8">
        <f t="shared" si="7"/>
        <v>5.5555555555555552E-2</v>
      </c>
      <c r="C68" s="8" t="str">
        <f t="shared" si="8"/>
        <v/>
      </c>
      <c r="D68" s="7">
        <v>22</v>
      </c>
    </row>
    <row r="69" spans="2:4">
      <c r="B69" s="8">
        <f t="shared" si="7"/>
        <v>5.5555555555555552E-2</v>
      </c>
      <c r="C69" s="8" t="str">
        <f t="shared" si="8"/>
        <v/>
      </c>
      <c r="D69" s="7">
        <v>23</v>
      </c>
    </row>
    <row r="70" spans="2:4">
      <c r="B70" s="8">
        <f t="shared" si="7"/>
        <v>5.5555555555555552E-2</v>
      </c>
      <c r="C70" s="8" t="str">
        <f t="shared" si="8"/>
        <v/>
      </c>
      <c r="D70" s="7">
        <v>24</v>
      </c>
    </row>
    <row r="71" spans="2:4">
      <c r="B71" s="8">
        <f t="shared" si="7"/>
        <v>5.5555555555555552E-2</v>
      </c>
      <c r="C71" s="8" t="str">
        <f t="shared" si="8"/>
        <v/>
      </c>
      <c r="D71" s="7">
        <v>25</v>
      </c>
    </row>
    <row r="72" spans="2:4">
      <c r="B72" s="8">
        <f t="shared" si="7"/>
        <v>5.5555555555555552E-2</v>
      </c>
      <c r="C72" s="8" t="str">
        <f t="shared" si="8"/>
        <v/>
      </c>
      <c r="D72" s="7">
        <v>26</v>
      </c>
    </row>
    <row r="73" spans="2:4">
      <c r="B73" s="8">
        <f t="shared" si="7"/>
        <v>5.5555555555555552E-2</v>
      </c>
      <c r="C73" s="8" t="str">
        <f t="shared" si="8"/>
        <v/>
      </c>
      <c r="D73" s="7">
        <v>27</v>
      </c>
    </row>
    <row r="74" spans="2:4">
      <c r="B74" s="8">
        <f t="shared" si="7"/>
        <v>5.5555555555555552E-2</v>
      </c>
      <c r="C74" s="8" t="str">
        <f t="shared" si="8"/>
        <v/>
      </c>
      <c r="D74" s="7">
        <v>28</v>
      </c>
    </row>
    <row r="75" spans="2:4">
      <c r="B75" s="8">
        <f t="shared" si="7"/>
        <v>5.5555555555555552E-2</v>
      </c>
      <c r="C75" s="8" t="str">
        <f t="shared" si="8"/>
        <v/>
      </c>
      <c r="D75" s="7">
        <v>29</v>
      </c>
    </row>
    <row r="76" spans="2:4">
      <c r="B76" s="8">
        <f t="shared" si="7"/>
        <v>5.5555555555555552E-2</v>
      </c>
      <c r="C76" s="8" t="str">
        <f t="shared" si="8"/>
        <v/>
      </c>
      <c r="D76" s="7">
        <v>30</v>
      </c>
    </row>
    <row r="77" spans="2:4">
      <c r="B77" s="8">
        <f t="shared" si="7"/>
        <v>5.5555555555555552E-2</v>
      </c>
      <c r="C77" s="8" t="str">
        <f t="shared" si="8"/>
        <v/>
      </c>
      <c r="D77" s="7">
        <v>31</v>
      </c>
    </row>
    <row r="78" spans="2:4">
      <c r="B78" s="8">
        <f t="shared" si="7"/>
        <v>5.5555555555555552E-2</v>
      </c>
      <c r="C78" s="8" t="str">
        <f t="shared" si="8"/>
        <v/>
      </c>
      <c r="D78" s="7">
        <v>32</v>
      </c>
    </row>
    <row r="79" spans="2:4">
      <c r="B79" s="8">
        <f t="shared" ref="B79:B110" si="9">IF(D79&lt;$L$4+5,$E$22,"")</f>
        <v>5.5555555555555552E-2</v>
      </c>
      <c r="C79" s="8" t="str">
        <f t="shared" ref="C79:C110" si="10">IF(D79&lt;$L$3+5,$I$22,"")</f>
        <v/>
      </c>
      <c r="D79" s="7">
        <v>33</v>
      </c>
    </row>
    <row r="80" spans="2:4">
      <c r="B80" s="8">
        <f t="shared" si="9"/>
        <v>5.5555555555555552E-2</v>
      </c>
      <c r="C80" s="8" t="str">
        <f t="shared" si="10"/>
        <v/>
      </c>
      <c r="D80" s="7">
        <v>34</v>
      </c>
    </row>
    <row r="81" spans="2:4">
      <c r="B81" s="8">
        <f t="shared" si="9"/>
        <v>5.5555555555555552E-2</v>
      </c>
      <c r="C81" s="8" t="str">
        <f t="shared" si="10"/>
        <v/>
      </c>
      <c r="D81" s="7">
        <v>35</v>
      </c>
    </row>
    <row r="82" spans="2:4">
      <c r="B82" s="8">
        <f t="shared" si="9"/>
        <v>5.5555555555555552E-2</v>
      </c>
      <c r="C82" s="8" t="str">
        <f t="shared" si="10"/>
        <v/>
      </c>
      <c r="D82" s="7">
        <v>36</v>
      </c>
    </row>
    <row r="83" spans="2:4">
      <c r="B83" s="8">
        <f t="shared" si="9"/>
        <v>5.5555555555555552E-2</v>
      </c>
      <c r="C83" s="8" t="str">
        <f t="shared" si="10"/>
        <v/>
      </c>
      <c r="D83" s="7">
        <v>37</v>
      </c>
    </row>
    <row r="84" spans="2:4">
      <c r="B84" s="8" t="str">
        <f t="shared" si="9"/>
        <v/>
      </c>
      <c r="C84" s="8" t="str">
        <f t="shared" si="10"/>
        <v/>
      </c>
      <c r="D84" s="7">
        <v>38</v>
      </c>
    </row>
    <row r="85" spans="2:4">
      <c r="B85" s="8" t="str">
        <f t="shared" si="9"/>
        <v/>
      </c>
      <c r="C85" s="8" t="str">
        <f t="shared" si="10"/>
        <v/>
      </c>
      <c r="D85" s="7">
        <v>39</v>
      </c>
    </row>
    <row r="86" spans="2:4">
      <c r="B86" s="8" t="str">
        <f t="shared" si="9"/>
        <v/>
      </c>
      <c r="C86" s="8" t="str">
        <f t="shared" si="10"/>
        <v/>
      </c>
      <c r="D86" s="7">
        <v>40</v>
      </c>
    </row>
    <row r="87" spans="2:4">
      <c r="B87" s="8" t="str">
        <f t="shared" si="9"/>
        <v/>
      </c>
      <c r="C87" s="8" t="str">
        <f t="shared" si="10"/>
        <v/>
      </c>
      <c r="D87" s="7">
        <v>41</v>
      </c>
    </row>
    <row r="88" spans="2:4">
      <c r="B88" s="8" t="str">
        <f t="shared" si="9"/>
        <v/>
      </c>
      <c r="C88" s="8" t="str">
        <f t="shared" si="10"/>
        <v/>
      </c>
      <c r="D88" s="7">
        <v>42</v>
      </c>
    </row>
    <row r="89" spans="2:4">
      <c r="B89" s="8" t="str">
        <f t="shared" si="9"/>
        <v/>
      </c>
      <c r="C89" s="8" t="str">
        <f t="shared" si="10"/>
        <v/>
      </c>
      <c r="D89" s="7">
        <v>43</v>
      </c>
    </row>
    <row r="90" spans="2:4">
      <c r="B90" s="8" t="str">
        <f t="shared" si="9"/>
        <v/>
      </c>
      <c r="C90" s="8" t="str">
        <f t="shared" si="10"/>
        <v/>
      </c>
      <c r="D90" s="7">
        <v>44</v>
      </c>
    </row>
    <row r="91" spans="2:4">
      <c r="B91" s="8" t="str">
        <f t="shared" si="9"/>
        <v/>
      </c>
      <c r="C91" s="8" t="str">
        <f t="shared" si="10"/>
        <v/>
      </c>
      <c r="D91" s="7">
        <v>45</v>
      </c>
    </row>
    <row r="92" spans="2:4">
      <c r="B92" s="8" t="str">
        <f t="shared" si="9"/>
        <v/>
      </c>
      <c r="C92" s="8" t="str">
        <f t="shared" si="10"/>
        <v/>
      </c>
      <c r="D92" s="7">
        <v>46</v>
      </c>
    </row>
    <row r="93" spans="2:4">
      <c r="B93" s="8" t="str">
        <f t="shared" si="9"/>
        <v/>
      </c>
      <c r="C93" s="8" t="str">
        <f t="shared" si="10"/>
        <v/>
      </c>
      <c r="D93" s="7">
        <v>47</v>
      </c>
    </row>
    <row r="94" spans="2:4">
      <c r="B94" s="8" t="str">
        <f t="shared" si="9"/>
        <v/>
      </c>
      <c r="C94" s="8" t="str">
        <f t="shared" si="10"/>
        <v/>
      </c>
      <c r="D94" s="7">
        <v>48</v>
      </c>
    </row>
    <row r="95" spans="2:4">
      <c r="B95" s="8" t="str">
        <f t="shared" si="9"/>
        <v/>
      </c>
      <c r="C95" s="8" t="str">
        <f t="shared" si="10"/>
        <v/>
      </c>
      <c r="D95" s="7">
        <v>49</v>
      </c>
    </row>
    <row r="96" spans="2:4">
      <c r="B96" s="8" t="str">
        <f t="shared" si="9"/>
        <v/>
      </c>
      <c r="C96" s="8" t="str">
        <f t="shared" si="10"/>
        <v/>
      </c>
      <c r="D96" s="7">
        <v>50</v>
      </c>
    </row>
    <row r="97" spans="2:4">
      <c r="B97" s="8" t="str">
        <f t="shared" si="9"/>
        <v/>
      </c>
      <c r="C97" s="8" t="str">
        <f t="shared" si="10"/>
        <v/>
      </c>
      <c r="D97" s="7">
        <v>51</v>
      </c>
    </row>
    <row r="98" spans="2:4">
      <c r="B98" s="8" t="str">
        <f t="shared" si="9"/>
        <v/>
      </c>
      <c r="C98" s="8" t="str">
        <f t="shared" si="10"/>
        <v/>
      </c>
      <c r="D98" s="7">
        <v>52</v>
      </c>
    </row>
    <row r="99" spans="2:4">
      <c r="B99" s="8" t="str">
        <f t="shared" si="9"/>
        <v/>
      </c>
      <c r="C99" s="8" t="str">
        <f t="shared" si="10"/>
        <v/>
      </c>
      <c r="D99" s="7">
        <v>53</v>
      </c>
    </row>
    <row r="100" spans="2:4">
      <c r="B100" s="8" t="str">
        <f t="shared" si="9"/>
        <v/>
      </c>
      <c r="C100" s="8" t="str">
        <f t="shared" si="10"/>
        <v/>
      </c>
      <c r="D100" s="7">
        <v>54</v>
      </c>
    </row>
    <row r="101" spans="2:4">
      <c r="B101" s="8" t="str">
        <f t="shared" si="9"/>
        <v/>
      </c>
      <c r="C101" s="8" t="str">
        <f t="shared" si="10"/>
        <v/>
      </c>
      <c r="D101" s="7">
        <v>55</v>
      </c>
    </row>
    <row r="102" spans="2:4">
      <c r="B102" s="8" t="str">
        <f t="shared" si="9"/>
        <v/>
      </c>
      <c r="C102" s="8" t="str">
        <f t="shared" si="10"/>
        <v/>
      </c>
      <c r="D102" s="7">
        <v>56</v>
      </c>
    </row>
    <row r="103" spans="2:4">
      <c r="B103" s="8" t="str">
        <f t="shared" si="9"/>
        <v/>
      </c>
      <c r="C103" s="8" t="str">
        <f t="shared" si="10"/>
        <v/>
      </c>
      <c r="D103" s="7">
        <v>57</v>
      </c>
    </row>
    <row r="104" spans="2:4">
      <c r="B104" s="8" t="str">
        <f t="shared" si="9"/>
        <v/>
      </c>
      <c r="C104" s="8" t="str">
        <f t="shared" si="10"/>
        <v/>
      </c>
      <c r="D104" s="7">
        <v>58</v>
      </c>
    </row>
    <row r="105" spans="2:4">
      <c r="B105" s="8" t="str">
        <f t="shared" si="9"/>
        <v/>
      </c>
      <c r="C105" s="8" t="str">
        <f t="shared" si="10"/>
        <v/>
      </c>
      <c r="D105" s="7">
        <v>59</v>
      </c>
    </row>
    <row r="106" spans="2:4">
      <c r="B106" s="8" t="str">
        <f t="shared" si="9"/>
        <v/>
      </c>
      <c r="C106" s="8" t="str">
        <f t="shared" si="10"/>
        <v/>
      </c>
      <c r="D106" s="7">
        <v>60</v>
      </c>
    </row>
    <row r="107" spans="2:4">
      <c r="B107" s="8" t="str">
        <f t="shared" si="9"/>
        <v/>
      </c>
      <c r="C107" s="8" t="str">
        <f t="shared" si="10"/>
        <v/>
      </c>
      <c r="D107" s="7">
        <v>61</v>
      </c>
    </row>
    <row r="108" spans="2:4">
      <c r="B108" s="8" t="str">
        <f t="shared" si="9"/>
        <v/>
      </c>
      <c r="C108" s="8" t="str">
        <f t="shared" si="10"/>
        <v/>
      </c>
      <c r="D108" s="7">
        <v>62</v>
      </c>
    </row>
    <row r="109" spans="2:4">
      <c r="B109" s="8" t="str">
        <f t="shared" si="9"/>
        <v/>
      </c>
      <c r="C109" s="8" t="str">
        <f t="shared" si="10"/>
        <v/>
      </c>
      <c r="D109" s="7">
        <v>63</v>
      </c>
    </row>
    <row r="110" spans="2:4">
      <c r="B110" s="8" t="str">
        <f t="shared" si="9"/>
        <v/>
      </c>
      <c r="C110" s="8" t="str">
        <f t="shared" si="10"/>
        <v/>
      </c>
      <c r="D110" s="7">
        <v>64</v>
      </c>
    </row>
    <row r="111" spans="2:4">
      <c r="B111" s="8" t="str">
        <f t="shared" ref="B111:B131" si="11">IF(D111&lt;$L$4+5,$E$22,"")</f>
        <v/>
      </c>
      <c r="C111" s="8" t="str">
        <f t="shared" ref="C111:C131" si="12">IF(D111&lt;$L$3+5,$I$22,"")</f>
        <v/>
      </c>
      <c r="D111" s="7">
        <v>65</v>
      </c>
    </row>
    <row r="112" spans="2:4">
      <c r="B112" s="8" t="str">
        <f t="shared" si="11"/>
        <v/>
      </c>
      <c r="C112" s="8" t="str">
        <f t="shared" si="12"/>
        <v/>
      </c>
      <c r="D112" s="7">
        <v>66</v>
      </c>
    </row>
    <row r="113" spans="2:4">
      <c r="B113" s="8" t="str">
        <f t="shared" si="11"/>
        <v/>
      </c>
      <c r="C113" s="8" t="str">
        <f t="shared" si="12"/>
        <v/>
      </c>
      <c r="D113" s="7">
        <v>67</v>
      </c>
    </row>
    <row r="114" spans="2:4">
      <c r="B114" s="8" t="str">
        <f t="shared" si="11"/>
        <v/>
      </c>
      <c r="C114" s="8" t="str">
        <f t="shared" si="12"/>
        <v/>
      </c>
      <c r="D114" s="7">
        <v>68</v>
      </c>
    </row>
    <row r="115" spans="2:4">
      <c r="B115" s="8" t="str">
        <f t="shared" si="11"/>
        <v/>
      </c>
      <c r="C115" s="8" t="str">
        <f t="shared" si="12"/>
        <v/>
      </c>
      <c r="D115" s="7">
        <v>69</v>
      </c>
    </row>
    <row r="116" spans="2:4">
      <c r="B116" s="8" t="str">
        <f t="shared" si="11"/>
        <v/>
      </c>
      <c r="C116" s="8" t="str">
        <f t="shared" si="12"/>
        <v/>
      </c>
      <c r="D116" s="7">
        <v>70</v>
      </c>
    </row>
    <row r="117" spans="2:4">
      <c r="B117" s="8" t="str">
        <f t="shared" si="11"/>
        <v/>
      </c>
      <c r="C117" s="8" t="str">
        <f t="shared" si="12"/>
        <v/>
      </c>
      <c r="D117" s="7">
        <v>71</v>
      </c>
    </row>
    <row r="118" spans="2:4">
      <c r="B118" s="8" t="str">
        <f t="shared" si="11"/>
        <v/>
      </c>
      <c r="C118" s="8" t="str">
        <f t="shared" si="12"/>
        <v/>
      </c>
      <c r="D118" s="7">
        <v>72</v>
      </c>
    </row>
    <row r="119" spans="2:4">
      <c r="B119" s="8" t="str">
        <f t="shared" si="11"/>
        <v/>
      </c>
      <c r="C119" s="8" t="str">
        <f t="shared" si="12"/>
        <v/>
      </c>
      <c r="D119" s="7">
        <v>73</v>
      </c>
    </row>
    <row r="120" spans="2:4">
      <c r="B120" s="8" t="str">
        <f t="shared" si="11"/>
        <v/>
      </c>
      <c r="C120" s="8" t="str">
        <f t="shared" si="12"/>
        <v/>
      </c>
      <c r="D120" s="7">
        <v>74</v>
      </c>
    </row>
    <row r="121" spans="2:4">
      <c r="B121" s="8" t="str">
        <f t="shared" si="11"/>
        <v/>
      </c>
      <c r="C121" s="8" t="str">
        <f t="shared" si="12"/>
        <v/>
      </c>
      <c r="D121" s="7">
        <v>75</v>
      </c>
    </row>
    <row r="122" spans="2:4">
      <c r="B122" s="8" t="str">
        <f t="shared" si="11"/>
        <v/>
      </c>
      <c r="C122" s="8" t="str">
        <f t="shared" si="12"/>
        <v/>
      </c>
      <c r="D122" s="7">
        <v>76</v>
      </c>
    </row>
    <row r="123" spans="2:4">
      <c r="B123" s="8" t="str">
        <f t="shared" si="11"/>
        <v/>
      </c>
      <c r="C123" s="8" t="str">
        <f t="shared" si="12"/>
        <v/>
      </c>
      <c r="D123" s="7">
        <v>77</v>
      </c>
    </row>
    <row r="124" spans="2:4">
      <c r="B124" s="8" t="str">
        <f t="shared" si="11"/>
        <v/>
      </c>
      <c r="C124" s="8" t="str">
        <f t="shared" si="12"/>
        <v/>
      </c>
      <c r="D124" s="7">
        <v>78</v>
      </c>
    </row>
    <row r="125" spans="2:4">
      <c r="B125" s="8" t="str">
        <f t="shared" si="11"/>
        <v/>
      </c>
      <c r="C125" s="8" t="str">
        <f t="shared" si="12"/>
        <v/>
      </c>
      <c r="D125" s="7">
        <v>79</v>
      </c>
    </row>
    <row r="126" spans="2:4">
      <c r="B126" s="8" t="str">
        <f t="shared" si="11"/>
        <v/>
      </c>
      <c r="C126" s="8" t="str">
        <f t="shared" si="12"/>
        <v/>
      </c>
      <c r="D126" s="7">
        <v>80</v>
      </c>
    </row>
    <row r="127" spans="2:4">
      <c r="B127" s="8" t="str">
        <f t="shared" si="11"/>
        <v/>
      </c>
      <c r="C127" s="8" t="str">
        <f t="shared" si="12"/>
        <v/>
      </c>
      <c r="D127" s="7">
        <v>81</v>
      </c>
    </row>
    <row r="128" spans="2:4">
      <c r="B128" s="8" t="str">
        <f t="shared" si="11"/>
        <v/>
      </c>
      <c r="C128" s="8" t="str">
        <f t="shared" si="12"/>
        <v/>
      </c>
      <c r="D128" s="7">
        <v>82</v>
      </c>
    </row>
    <row r="129" spans="2:4">
      <c r="B129" s="8" t="str">
        <f t="shared" si="11"/>
        <v/>
      </c>
      <c r="C129" s="8" t="str">
        <f t="shared" si="12"/>
        <v/>
      </c>
      <c r="D129" s="7">
        <v>83</v>
      </c>
    </row>
    <row r="130" spans="2:4">
      <c r="B130" s="8" t="str">
        <f t="shared" si="11"/>
        <v/>
      </c>
      <c r="C130" s="8" t="str">
        <f t="shared" si="12"/>
        <v/>
      </c>
      <c r="D130" s="7">
        <v>84</v>
      </c>
    </row>
    <row r="131" spans="2:4">
      <c r="B131" s="8" t="str">
        <f t="shared" si="11"/>
        <v/>
      </c>
      <c r="C131" s="8" t="str">
        <f t="shared" si="12"/>
        <v/>
      </c>
      <c r="D131" s="7">
        <v>85</v>
      </c>
    </row>
  </sheetData>
  <mergeCells count="1">
    <mergeCell ref="A21:A22"/>
  </mergeCells>
  <conditionalFormatting sqref="I3:I20">
    <cfRule type="cellIs" dxfId="7" priority="1" operator="equal">
      <formula>"Chien"</formula>
    </cfRule>
    <cfRule type="cellIs" dxfId="6" priority="2" operator="equal">
      <formula>"Enigme"</formula>
    </cfRule>
    <cfRule type="cellIs" dxfId="5" priority="3" operator="equal">
      <formula>"Etoile"</formula>
    </cfRule>
    <cfRule type="cellIs" dxfId="4" priority="4" operator="equal">
      <formula>"Cheval de labour"</formula>
    </cfRule>
  </conditionalFormatting>
  <printOptions horizontalCentered="1" verticalCentered="1"/>
  <pageMargins left="0" right="0" top="0" bottom="0" header="0" footer="0"/>
  <pageSetup paperSize="9" scale="82" fitToWidth="0" orientation="landscape" r:id="rId1"/>
  <rowBreaks count="1" manualBreakCount="1">
    <brk id="22" max="16383" man="1"/>
  </rowBreaks>
  <cellWatches>
    <cellWatch r="D4"/>
    <cellWatch r="D5"/>
    <cellWatch r="D6"/>
    <cellWatch r="D7"/>
    <cellWatch r="D8"/>
    <cellWatch r="D9"/>
    <cellWatch r="D10"/>
    <cellWatch r="D11"/>
    <cellWatch r="D12"/>
    <cellWatch r="D13"/>
    <cellWatch r="D14"/>
    <cellWatch r="D15"/>
    <cellWatch r="D16"/>
    <cellWatch r="D17"/>
    <cellWatch r="D18"/>
    <cellWatch r="D19"/>
    <cellWatch r="D20"/>
  </cellWatches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6"/>
  <dimension ref="A1"/>
  <sheetViews>
    <sheetView topLeftCell="A13" zoomScaleNormal="100" workbookViewId="0">
      <selection activeCell="I34" sqref="I34"/>
    </sheetView>
  </sheetViews>
  <sheetFormatPr baseColWidth="10" defaultRowHeight="15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A1:L131"/>
  <sheetViews>
    <sheetView topLeftCell="A22" zoomScale="85" zoomScaleNormal="85" zoomScaleSheetLayoutView="100" workbookViewId="0">
      <selection activeCell="K11" sqref="K11"/>
    </sheetView>
  </sheetViews>
  <sheetFormatPr baseColWidth="10" defaultRowHeight="12.75"/>
  <cols>
    <col min="1" max="1" width="18.7109375" style="1" customWidth="1"/>
    <col min="2" max="2" width="52" style="1" customWidth="1"/>
    <col min="3" max="4" width="25.42578125" style="1" bestFit="1" customWidth="1"/>
    <col min="5" max="7" width="11.42578125" style="1"/>
    <col min="8" max="8" width="18" style="1" bestFit="1" customWidth="1"/>
    <col min="9" max="9" width="17.7109375" style="1" customWidth="1"/>
    <col min="10" max="10" width="11.42578125" style="1"/>
    <col min="11" max="11" width="27.85546875" style="1" bestFit="1" customWidth="1"/>
    <col min="12" max="16384" width="11.42578125" style="1"/>
  </cols>
  <sheetData>
    <row r="1" spans="1:12" ht="22.5" thickBot="1">
      <c r="A1" s="25" t="s">
        <v>12</v>
      </c>
      <c r="B1" s="26"/>
      <c r="C1" s="28"/>
      <c r="D1" s="28"/>
      <c r="E1" s="28"/>
      <c r="F1" s="28"/>
      <c r="G1" s="28"/>
      <c r="H1" s="28"/>
      <c r="I1" s="2"/>
    </row>
    <row r="2" spans="1:12" ht="15.75" thickBot="1">
      <c r="A2" s="116" t="s">
        <v>1648</v>
      </c>
      <c r="B2" s="117" t="s">
        <v>0</v>
      </c>
      <c r="C2" s="118" t="s">
        <v>1</v>
      </c>
      <c r="D2" s="118" t="s">
        <v>2</v>
      </c>
      <c r="E2" s="118" t="s">
        <v>1645</v>
      </c>
      <c r="F2" s="118" t="s">
        <v>1646</v>
      </c>
      <c r="G2" s="118" t="s">
        <v>1647</v>
      </c>
      <c r="H2" s="118" t="s">
        <v>6</v>
      </c>
      <c r="I2" s="119" t="s">
        <v>8</v>
      </c>
    </row>
    <row r="3" spans="1:12" ht="21" customHeight="1">
      <c r="A3" s="131" t="str">
        <f>'Carte Restaurant'!B2</f>
        <v>2023699</v>
      </c>
      <c r="B3" s="11" t="str">
        <f>VLOOKUP(A3,'Carte Restaurant'!B:C,2,FALSE)</f>
        <v>Salad homard</v>
      </c>
      <c r="C3" s="13">
        <f>VLOOKUP(A3,'Carte Restaurant'!B:I,8,FALSE)</f>
        <v>4</v>
      </c>
      <c r="D3" s="125">
        <f>IFERROR(C3/$C$21,0)</f>
        <v>9.0090090090090089E-3</v>
      </c>
      <c r="E3" s="14">
        <f>VLOOKUP(A3,'Carte Restaurant'!B:G,6,FALSE)</f>
        <v>32.411067193675891</v>
      </c>
      <c r="F3" s="14">
        <f>VLOOKUP(A3,'Carte Restaurant'!B:E,4,FALSE)</f>
        <v>12.37878388888889</v>
      </c>
      <c r="G3" s="14">
        <f>E3-F3</f>
        <v>20.032283304787001</v>
      </c>
      <c r="H3" s="15">
        <f>G3*C3</f>
        <v>80.129133219148002</v>
      </c>
      <c r="I3" s="16" t="str">
        <f t="shared" ref="I3:I20" si="0">IF(AND((D3&gt;$E$22),(E3&gt;$I$22)),"Etoile",IF(AND((D3&gt;$E$22),(E3&lt;$I$22)),"Cheval de labour",IF(AND((D3&lt;$E$22),(E3&lt;$I$22)),"Chien","Enigme")))</f>
        <v>Enigme</v>
      </c>
      <c r="K3" s="1" t="s">
        <v>10</v>
      </c>
      <c r="L3" s="127">
        <f>MAX(D3:D20)</f>
        <v>0.20045045045045046</v>
      </c>
    </row>
    <row r="4" spans="1:12" ht="26.25" customHeight="1">
      <c r="A4" s="132" t="str">
        <f>'Carte Restaurant'!B3</f>
        <v>2023702</v>
      </c>
      <c r="B4" s="12" t="str">
        <f>VLOOKUP(A4,'Carte Restaurant'!B:C,2,FALSE)</f>
        <v>New indian samo</v>
      </c>
      <c r="C4" s="17">
        <f>VLOOKUP(A4,'Carte Restaurant'!B:I,8,FALSE)</f>
        <v>16</v>
      </c>
      <c r="D4" s="126">
        <f t="shared" ref="D4:D20" si="1">IFERROR(C4/$C$21,0)</f>
        <v>3.6036036036036036E-2</v>
      </c>
      <c r="E4" s="18">
        <f>VLOOKUP(A4,'Carte Restaurant'!B:G,6,FALSE)</f>
        <v>12.648221343873519</v>
      </c>
      <c r="F4" s="18">
        <f>VLOOKUP(A4,'Carte Restaurant'!B:E,4,FALSE)</f>
        <v>1.5209337965367968</v>
      </c>
      <c r="G4" s="18">
        <f t="shared" ref="G4:G20" si="2">E4-F4</f>
        <v>11.127287547336723</v>
      </c>
      <c r="H4" s="19">
        <f t="shared" ref="H4:H20" si="3">G4*C4</f>
        <v>178.03660075738756</v>
      </c>
      <c r="I4" s="20" t="str">
        <f t="shared" si="0"/>
        <v>Enigme</v>
      </c>
      <c r="K4" s="1" t="s">
        <v>9</v>
      </c>
      <c r="L4" s="127">
        <f>MAX(E3:E20)</f>
        <v>32.411067193675891</v>
      </c>
    </row>
    <row r="5" spans="1:12" ht="31.5" customHeight="1">
      <c r="A5" s="132" t="str">
        <f>'Carte Restaurant'!B4</f>
        <v>2023703</v>
      </c>
      <c r="B5" s="12" t="str">
        <f>VLOOKUP(A5,'Carte Restaurant'!B:C,2,FALSE)</f>
        <v>Bo bun crevette</v>
      </c>
      <c r="C5" s="17">
        <f>VLOOKUP(A5,'Carte Restaurant'!B:I,8,FALSE)</f>
        <v>8</v>
      </c>
      <c r="D5" s="126">
        <f t="shared" si="1"/>
        <v>1.8018018018018018E-2</v>
      </c>
      <c r="E5" s="18">
        <f>VLOOKUP(A5,'Carte Restaurant'!B:G,6,FALSE)</f>
        <v>22.924901185770754</v>
      </c>
      <c r="F5" s="18">
        <f>VLOOKUP(A5,'Carte Restaurant'!B:E,4,FALSE)</f>
        <v>7.1639523218304557</v>
      </c>
      <c r="G5" s="18">
        <f t="shared" si="2"/>
        <v>15.760948863940298</v>
      </c>
      <c r="H5" s="19">
        <f t="shared" si="3"/>
        <v>126.08759091152238</v>
      </c>
      <c r="I5" s="20" t="str">
        <f t="shared" si="0"/>
        <v>Enigme</v>
      </c>
    </row>
    <row r="6" spans="1:12" ht="27" customHeight="1">
      <c r="A6" s="132" t="str">
        <f>'Carte Restaurant'!B5</f>
        <v>2023704</v>
      </c>
      <c r="B6" s="12" t="str">
        <f>VLOOKUP(A6,'Carte Restaurant'!B:C,2,FALSE)</f>
        <v>Asperge grillé</v>
      </c>
      <c r="C6" s="17">
        <f>VLOOKUP(A6,'Carte Restaurant'!B:I,8,FALSE)</f>
        <v>3</v>
      </c>
      <c r="D6" s="126">
        <f t="shared" si="1"/>
        <v>6.7567567567567571E-3</v>
      </c>
      <c r="E6" s="18">
        <f>VLOOKUP(A6,'Carte Restaurant'!B:G,6,FALSE)</f>
        <v>15.019762845849803</v>
      </c>
      <c r="F6" s="18">
        <f>VLOOKUP(A6,'Carte Restaurant'!B:E,4,FALSE)</f>
        <v>3.7289438596491227</v>
      </c>
      <c r="G6" s="18">
        <f t="shared" si="2"/>
        <v>11.29081898620068</v>
      </c>
      <c r="H6" s="19">
        <f t="shared" si="3"/>
        <v>33.872456958602044</v>
      </c>
      <c r="I6" s="20" t="str">
        <f t="shared" si="0"/>
        <v>Enigme</v>
      </c>
    </row>
    <row r="7" spans="1:12" ht="24.75" customHeight="1">
      <c r="A7" s="132" t="str">
        <f>'Carte Restaurant'!B6</f>
        <v>2023705</v>
      </c>
      <c r="B7" s="12" t="str">
        <f>VLOOKUP(A7,'Carte Restaurant'!B:C,2,FALSE)</f>
        <v>Salad poulpe</v>
      </c>
      <c r="C7" s="17">
        <f>VLOOKUP(A7,'Carte Restaurant'!B:I,8,FALSE)</f>
        <v>16</v>
      </c>
      <c r="D7" s="126">
        <f t="shared" si="1"/>
        <v>3.6036036036036036E-2</v>
      </c>
      <c r="E7" s="18">
        <f>VLOOKUP(A7,'Carte Restaurant'!B:G,6,FALSE)</f>
        <v>18.972332015810277</v>
      </c>
      <c r="F7" s="18">
        <f>VLOOKUP(A7,'Carte Restaurant'!B:E,4,FALSE)</f>
        <v>5.7073779003472218</v>
      </c>
      <c r="G7" s="18">
        <f t="shared" si="2"/>
        <v>13.264954115463055</v>
      </c>
      <c r="H7" s="19">
        <f t="shared" si="3"/>
        <v>212.23926584740889</v>
      </c>
      <c r="I7" s="20" t="str">
        <f t="shared" si="0"/>
        <v>Enigme</v>
      </c>
    </row>
    <row r="8" spans="1:12" ht="24.75" customHeight="1">
      <c r="A8" s="132" t="str">
        <f>'Carte Restaurant'!B7</f>
        <v>2023706</v>
      </c>
      <c r="B8" s="12" t="str">
        <f>VLOOKUP(A8,'Carte Restaurant'!B:C,2,FALSE)</f>
        <v>Edamane</v>
      </c>
      <c r="C8" s="17">
        <f>VLOOKUP(A8,'Carte Restaurant'!B:I,8,FALSE)</f>
        <v>54</v>
      </c>
      <c r="D8" s="126">
        <f t="shared" si="1"/>
        <v>0.12162162162162163</v>
      </c>
      <c r="E8" s="18">
        <f>VLOOKUP(A8,'Carte Restaurant'!B:G,6,FALSE)</f>
        <v>3.9525691699604746</v>
      </c>
      <c r="F8" s="18">
        <f>VLOOKUP(A8,'Carte Restaurant'!B:E,4,FALSE)</f>
        <v>1.04</v>
      </c>
      <c r="G8" s="18">
        <f t="shared" si="2"/>
        <v>2.9125691699604745</v>
      </c>
      <c r="H8" s="19">
        <f t="shared" si="3"/>
        <v>157.27873517786563</v>
      </c>
      <c r="I8" s="20" t="str">
        <f t="shared" si="0"/>
        <v>Cheval de labour</v>
      </c>
    </row>
    <row r="9" spans="1:12" ht="24.75" customHeight="1">
      <c r="A9" s="132" t="str">
        <f>'Carte Restaurant'!B8</f>
        <v>2023707</v>
      </c>
      <c r="B9" s="12" t="str">
        <f>VLOOKUP(A9,'Carte Restaurant'!B:C,2,FALSE)</f>
        <v>Salad Wakame</v>
      </c>
      <c r="C9" s="17">
        <f>VLOOKUP(A9,'Carte Restaurant'!B:I,8,FALSE)</f>
        <v>15</v>
      </c>
      <c r="D9" s="126">
        <f t="shared" si="1"/>
        <v>3.3783783783783786E-2</v>
      </c>
      <c r="E9" s="18">
        <f>VLOOKUP(A9,'Carte Restaurant'!B:G,6,FALSE)</f>
        <v>5.5335968379446641</v>
      </c>
      <c r="F9" s="18">
        <f>VLOOKUP(A9,'Carte Restaurant'!B:E,4,FALSE)</f>
        <v>0.85</v>
      </c>
      <c r="G9" s="18">
        <f t="shared" si="2"/>
        <v>4.6835968379446644</v>
      </c>
      <c r="H9" s="19">
        <f t="shared" si="3"/>
        <v>70.253952569169968</v>
      </c>
      <c r="I9" s="20" t="str">
        <f t="shared" si="0"/>
        <v>Chien</v>
      </c>
    </row>
    <row r="10" spans="1:12" ht="24.75" customHeight="1">
      <c r="A10" s="132" t="str">
        <f>'Carte Restaurant'!B9</f>
        <v>2023708</v>
      </c>
      <c r="B10" s="12" t="str">
        <f>VLOOKUP(A10,'Carte Restaurant'!B:C,2,FALSE)</f>
        <v>Salad poulet</v>
      </c>
      <c r="C10" s="17">
        <f>VLOOKUP(A10,'Carte Restaurant'!B:I,8,FALSE)</f>
        <v>71</v>
      </c>
      <c r="D10" s="126">
        <f t="shared" si="1"/>
        <v>0.15990990990990991</v>
      </c>
      <c r="E10" s="18">
        <f>VLOOKUP(A10,'Carte Restaurant'!B:G,6,FALSE)</f>
        <v>15.810276679841898</v>
      </c>
      <c r="F10" s="18">
        <f>VLOOKUP(A10,'Carte Restaurant'!B:E,4,FALSE)</f>
        <v>1.91</v>
      </c>
      <c r="G10" s="18">
        <f t="shared" si="2"/>
        <v>13.900276679841898</v>
      </c>
      <c r="H10" s="19">
        <f t="shared" si="3"/>
        <v>986.91964426877473</v>
      </c>
      <c r="I10" s="20" t="str">
        <f t="shared" si="0"/>
        <v>Etoile</v>
      </c>
    </row>
    <row r="11" spans="1:12" ht="24.75" customHeight="1">
      <c r="A11" s="132" t="str">
        <f>'Carte Restaurant'!B10</f>
        <v>2023709</v>
      </c>
      <c r="B11" s="12" t="str">
        <f>VLOOKUP(A11,'Carte Restaurant'!B:C,2,FALSE)</f>
        <v>Roul print creve</v>
      </c>
      <c r="C11" s="17">
        <f>VLOOKUP(A11,'Carte Restaurant'!B:I,8,FALSE)</f>
        <v>22</v>
      </c>
      <c r="D11" s="126">
        <f t="shared" si="1"/>
        <v>4.954954954954955E-2</v>
      </c>
      <c r="E11" s="18">
        <f>VLOOKUP(A11,'Carte Restaurant'!B:G,6,FALSE)</f>
        <v>19.762845849802375</v>
      </c>
      <c r="F11" s="18">
        <f>VLOOKUP(A11,'Carte Restaurant'!B:E,4,FALSE)</f>
        <v>5.3</v>
      </c>
      <c r="G11" s="18">
        <f t="shared" si="2"/>
        <v>14.462845849802374</v>
      </c>
      <c r="H11" s="19">
        <f t="shared" si="3"/>
        <v>318.18260869565222</v>
      </c>
      <c r="I11" s="20" t="str">
        <f t="shared" si="0"/>
        <v>Enigme</v>
      </c>
    </row>
    <row r="12" spans="1:12" ht="24.75" customHeight="1">
      <c r="A12" s="132" t="str">
        <f>'Carte Restaurant'!B11</f>
        <v>2023710</v>
      </c>
      <c r="B12" s="12" t="str">
        <f>VLOOKUP(A12,'Carte Restaurant'!B:C,2,FALSE)</f>
        <v>Salad exotic</v>
      </c>
      <c r="C12" s="17">
        <f>VLOOKUP(A12,'Carte Restaurant'!B:I,8,FALSE)</f>
        <v>4</v>
      </c>
      <c r="D12" s="126">
        <f t="shared" si="1"/>
        <v>9.0090090090090089E-3</v>
      </c>
      <c r="E12" s="18">
        <f>VLOOKUP(A12,'Carte Restaurant'!B:G,6,FALSE)</f>
        <v>15.019762845849803</v>
      </c>
      <c r="F12" s="18">
        <f>VLOOKUP(A12,'Carte Restaurant'!B:E,4,FALSE)</f>
        <v>2.88</v>
      </c>
      <c r="G12" s="18">
        <f t="shared" si="2"/>
        <v>12.139762845849802</v>
      </c>
      <c r="H12" s="19">
        <f t="shared" si="3"/>
        <v>48.559051383399208</v>
      </c>
      <c r="I12" s="20" t="str">
        <f t="shared" si="0"/>
        <v>Enigme</v>
      </c>
    </row>
    <row r="13" spans="1:12" ht="24.75" customHeight="1">
      <c r="A13" s="132" t="str">
        <f>'Carte Restaurant'!B12</f>
        <v>2023711</v>
      </c>
      <c r="B13" s="12" t="str">
        <f>VLOOKUP(A13,'Carte Restaurant'!B:C,2,FALSE)</f>
        <v>Salad papaye</v>
      </c>
      <c r="C13" s="17">
        <f>VLOOKUP(A13,'Carte Restaurant'!B:I,8,FALSE)</f>
        <v>18</v>
      </c>
      <c r="D13" s="126">
        <f t="shared" si="1"/>
        <v>4.0540540540540543E-2</v>
      </c>
      <c r="E13" s="18">
        <f>VLOOKUP(A13,'Carte Restaurant'!B:G,6,FALSE)</f>
        <v>12.648221343873519</v>
      </c>
      <c r="F13" s="18">
        <f>VLOOKUP(A13,'Carte Restaurant'!B:E,4,FALSE)</f>
        <v>1.44</v>
      </c>
      <c r="G13" s="18">
        <f t="shared" si="2"/>
        <v>11.20822134387352</v>
      </c>
      <c r="H13" s="19">
        <f t="shared" si="3"/>
        <v>201.74798418972335</v>
      </c>
      <c r="I13" s="20" t="str">
        <f t="shared" si="0"/>
        <v>Enigme</v>
      </c>
    </row>
    <row r="14" spans="1:12" ht="24.75" customHeight="1">
      <c r="A14" s="132" t="str">
        <f>'Carte Restaurant'!B13</f>
        <v>2023712</v>
      </c>
      <c r="B14" s="12" t="str">
        <f>VLOOKUP(A14,'Carte Restaurant'!B:C,2,FALSE)</f>
        <v>Tartare saumon</v>
      </c>
      <c r="C14" s="17">
        <f>VLOOKUP(A14,'Carte Restaurant'!B:I,8,FALSE)</f>
        <v>31</v>
      </c>
      <c r="D14" s="126">
        <f t="shared" si="1"/>
        <v>6.9819819819819814E-2</v>
      </c>
      <c r="E14" s="18">
        <f>VLOOKUP(A14,'Carte Restaurant'!B:G,6,FALSE)</f>
        <v>16.600790513833992</v>
      </c>
      <c r="F14" s="18">
        <f>VLOOKUP(A14,'Carte Restaurant'!B:E,4,FALSE)</f>
        <v>2.65</v>
      </c>
      <c r="G14" s="18">
        <f t="shared" si="2"/>
        <v>13.950790513833992</v>
      </c>
      <c r="H14" s="19">
        <f t="shared" si="3"/>
        <v>432.47450592885377</v>
      </c>
      <c r="I14" s="20" t="str">
        <f t="shared" si="0"/>
        <v>Etoile</v>
      </c>
    </row>
    <row r="15" spans="1:12" ht="24.75" customHeight="1">
      <c r="A15" s="132" t="str">
        <f>'Carte Restaurant'!B14</f>
        <v>2023713</v>
      </c>
      <c r="B15" s="12" t="str">
        <f>VLOOKUP(A15,'Carte Restaurant'!B:C,2,FALSE)</f>
        <v>Bœuf tataki</v>
      </c>
      <c r="C15" s="17">
        <f>VLOOKUP(A15,'Carte Restaurant'!B:I,8,FALSE)</f>
        <v>6</v>
      </c>
      <c r="D15" s="126">
        <f t="shared" si="1"/>
        <v>1.3513513513513514E-2</v>
      </c>
      <c r="E15" s="18">
        <f>VLOOKUP(A15,'Carte Restaurant'!B:G,6,FALSE)</f>
        <v>22.924901185770754</v>
      </c>
      <c r="F15" s="18">
        <f>VLOOKUP(A15,'Carte Restaurant'!B:E,4,FALSE)</f>
        <v>6.75</v>
      </c>
      <c r="G15" s="18">
        <f t="shared" si="2"/>
        <v>16.174901185770754</v>
      </c>
      <c r="H15" s="19">
        <f t="shared" si="3"/>
        <v>97.049407114624529</v>
      </c>
      <c r="I15" s="20" t="str">
        <f t="shared" si="0"/>
        <v>Enigme</v>
      </c>
    </row>
    <row r="16" spans="1:12" ht="24.75" customHeight="1">
      <c r="A16" s="132" t="str">
        <f>'Carte Restaurant'!B15</f>
        <v>2023714</v>
      </c>
      <c r="B16" s="12" t="str">
        <f>VLOOKUP(A16,'Carte Restaurant'!B:C,2,FALSE)</f>
        <v>Tofu snacké</v>
      </c>
      <c r="C16" s="17">
        <f>VLOOKUP(A16,'Carte Restaurant'!B:I,8,FALSE)</f>
        <v>6</v>
      </c>
      <c r="D16" s="126">
        <f t="shared" si="1"/>
        <v>1.3513513513513514E-2</v>
      </c>
      <c r="E16" s="18">
        <f>VLOOKUP(A16,'Carte Restaurant'!B:G,6,FALSE)</f>
        <v>17.39130434782609</v>
      </c>
      <c r="F16" s="18">
        <f>VLOOKUP(A16,'Carte Restaurant'!B:E,4,FALSE)</f>
        <v>3.99</v>
      </c>
      <c r="G16" s="18">
        <f t="shared" si="2"/>
        <v>13.401304347826089</v>
      </c>
      <c r="H16" s="19">
        <f t="shared" si="3"/>
        <v>80.407826086956533</v>
      </c>
      <c r="I16" s="20" t="str">
        <f t="shared" si="0"/>
        <v>Enigme</v>
      </c>
    </row>
    <row r="17" spans="1:9" ht="24.75" customHeight="1">
      <c r="A17" s="132" t="str">
        <f>'Carte Restaurant'!B16</f>
        <v>2023715</v>
      </c>
      <c r="B17" s="12" t="str">
        <f>VLOOKUP(A17,'Carte Restaurant'!B:C,2,FALSE)</f>
        <v>Calamar grenoui</v>
      </c>
      <c r="C17" s="17">
        <f>VLOOKUP(A17,'Carte Restaurant'!B:I,8,FALSE)</f>
        <v>19</v>
      </c>
      <c r="D17" s="126">
        <f t="shared" si="1"/>
        <v>4.2792792792792793E-2</v>
      </c>
      <c r="E17" s="18">
        <f>VLOOKUP(A17,'Carte Restaurant'!B:G,6,FALSE)</f>
        <v>14.229249011857709</v>
      </c>
      <c r="F17" s="18">
        <f>VLOOKUP(A17,'Carte Restaurant'!B:E,4,FALSE)</f>
        <v>2</v>
      </c>
      <c r="G17" s="18">
        <f t="shared" si="2"/>
        <v>12.229249011857709</v>
      </c>
      <c r="H17" s="19">
        <f t="shared" si="3"/>
        <v>232.35573122529647</v>
      </c>
      <c r="I17" s="20" t="str">
        <f t="shared" si="0"/>
        <v>Enigme</v>
      </c>
    </row>
    <row r="18" spans="1:9" ht="24.75" customHeight="1">
      <c r="A18" s="132" t="str">
        <f>'Carte Restaurant'!B17</f>
        <v>2023716</v>
      </c>
      <c r="B18" s="12" t="str">
        <f>VLOOKUP(A18,'Carte Restaurant'!B:C,2,FALSE)</f>
        <v>Ass vapeur</v>
      </c>
      <c r="C18" s="17">
        <f>VLOOKUP(A18,'Carte Restaurant'!B:I,8,FALSE)</f>
        <v>47</v>
      </c>
      <c r="D18" s="126">
        <f t="shared" si="1"/>
        <v>0.10585585585585586</v>
      </c>
      <c r="E18" s="18">
        <f>VLOOKUP(A18,'Carte Restaurant'!B:G,6,FALSE)</f>
        <v>13.438735177865613</v>
      </c>
      <c r="F18" s="18">
        <f>VLOOKUP(A18,'Carte Restaurant'!B:E,4,FALSE)</f>
        <v>1.79</v>
      </c>
      <c r="G18" s="18">
        <f t="shared" si="2"/>
        <v>11.648735177865614</v>
      </c>
      <c r="H18" s="19">
        <f t="shared" si="3"/>
        <v>547.49055335968387</v>
      </c>
      <c r="I18" s="20" t="str">
        <f t="shared" si="0"/>
        <v>Etoile</v>
      </c>
    </row>
    <row r="19" spans="1:9" ht="24.75" customHeight="1">
      <c r="A19" s="132" t="str">
        <f>'Carte Restaurant'!B18</f>
        <v>2023717</v>
      </c>
      <c r="B19" s="12" t="str">
        <f>VLOOKUP(A19,'Carte Restaurant'!B:C,2,FALSE)</f>
        <v>Roul print frit</v>
      </c>
      <c r="C19" s="17">
        <f>VLOOKUP(A19,'Carte Restaurant'!B:I,8,FALSE)</f>
        <v>89</v>
      </c>
      <c r="D19" s="126">
        <f t="shared" si="1"/>
        <v>0.20045045045045046</v>
      </c>
      <c r="E19" s="18">
        <f>VLOOKUP(A19,'Carte Restaurant'!B:G,6,FALSE)</f>
        <v>12.648221343873519</v>
      </c>
      <c r="F19" s="18">
        <f>VLOOKUP(A19,'Carte Restaurant'!B:E,4,FALSE)</f>
        <v>0.85</v>
      </c>
      <c r="G19" s="18">
        <f t="shared" si="2"/>
        <v>11.79822134387352</v>
      </c>
      <c r="H19" s="19">
        <f t="shared" si="3"/>
        <v>1050.0416996047431</v>
      </c>
      <c r="I19" s="20" t="str">
        <f t="shared" si="0"/>
        <v>Etoile</v>
      </c>
    </row>
    <row r="20" spans="1:9" ht="24.75" customHeight="1" thickBot="1">
      <c r="A20" s="132" t="str">
        <f>'Carte Restaurant'!B19</f>
        <v>2023718</v>
      </c>
      <c r="B20" s="12" t="str">
        <f>VLOOKUP(A20,'Carte Restaurant'!B:C,2,FALSE)</f>
        <v>Tom Yum soup</v>
      </c>
      <c r="C20" s="17">
        <f>VLOOKUP(A20,'Carte Restaurant'!B:I,8,FALSE)</f>
        <v>15</v>
      </c>
      <c r="D20" s="126">
        <f t="shared" si="1"/>
        <v>3.3783783783783786E-2</v>
      </c>
      <c r="E20" s="18">
        <f>VLOOKUP(A20,'Carte Restaurant'!B:G,6,FALSE)</f>
        <v>22.924901185770754</v>
      </c>
      <c r="F20" s="18">
        <f>VLOOKUP(A20,'Carte Restaurant'!B:E,4,FALSE)</f>
        <v>8.06</v>
      </c>
      <c r="G20" s="18">
        <f t="shared" si="2"/>
        <v>14.864901185770753</v>
      </c>
      <c r="H20" s="19">
        <f t="shared" si="3"/>
        <v>222.9735177865613</v>
      </c>
      <c r="I20" s="20" t="str">
        <f t="shared" si="0"/>
        <v>Enigme</v>
      </c>
    </row>
    <row r="21" spans="1:9">
      <c r="A21" s="144"/>
      <c r="B21" s="23" t="s">
        <v>3</v>
      </c>
      <c r="C21" s="9">
        <f>SUM(C3:C20)</f>
        <v>444</v>
      </c>
      <c r="D21" s="10">
        <f>SUM(D3:D20)</f>
        <v>1</v>
      </c>
      <c r="E21" s="10">
        <f>SUM(E3:E20)</f>
        <v>294.86166007905143</v>
      </c>
      <c r="F21" s="10"/>
      <c r="G21" s="10"/>
      <c r="H21" s="10">
        <f>SUM(H3:H20)</f>
        <v>5076.1002650853734</v>
      </c>
      <c r="I21" s="2"/>
    </row>
    <row r="22" spans="1:9" ht="15.75" customHeight="1" thickBot="1">
      <c r="A22" s="145"/>
      <c r="B22" s="22" t="s">
        <v>4</v>
      </c>
      <c r="C22" s="24">
        <f>+COUNT(C3:C20)</f>
        <v>18</v>
      </c>
      <c r="D22" s="21" t="s">
        <v>5</v>
      </c>
      <c r="E22" s="4">
        <f>D21/C22</f>
        <v>5.5555555555555552E-2</v>
      </c>
      <c r="F22" s="4"/>
      <c r="G22" s="4"/>
      <c r="H22" s="3" t="s">
        <v>7</v>
      </c>
      <c r="I22" s="5">
        <f>H21/C21</f>
        <v>11.432658254696786</v>
      </c>
    </row>
    <row r="23" spans="1:9" ht="13.5" thickBot="1">
      <c r="C23" s="134"/>
      <c r="D23" s="134"/>
    </row>
    <row r="24" spans="1:9" ht="13.5" thickBot="1">
      <c r="B24" s="130" t="s">
        <v>0</v>
      </c>
      <c r="C24" s="135" t="s">
        <v>2</v>
      </c>
      <c r="D24" s="138" t="s">
        <v>1647</v>
      </c>
      <c r="E24" s="30"/>
      <c r="F24" s="30"/>
      <c r="G24" s="30"/>
    </row>
    <row r="25" spans="1:9">
      <c r="A25" s="1">
        <v>2023699</v>
      </c>
      <c r="B25" s="133" t="s">
        <v>54</v>
      </c>
      <c r="C25" s="136">
        <v>9.0090090090090089E-3</v>
      </c>
      <c r="D25" s="139">
        <v>20.032283304787001</v>
      </c>
      <c r="E25" s="30"/>
      <c r="F25" s="30"/>
      <c r="G25" s="30"/>
    </row>
    <row r="26" spans="1:9">
      <c r="A26" s="1">
        <v>2023702</v>
      </c>
      <c r="B26" s="128" t="s">
        <v>57</v>
      </c>
      <c r="C26" s="136">
        <v>3.6036036036036036E-2</v>
      </c>
      <c r="D26" s="139">
        <v>11.127287547336723</v>
      </c>
      <c r="E26" s="120"/>
      <c r="F26" s="120"/>
      <c r="G26" s="121"/>
    </row>
    <row r="27" spans="1:9">
      <c r="A27" s="1">
        <v>2023703</v>
      </c>
      <c r="B27" s="128" t="s">
        <v>60</v>
      </c>
      <c r="C27" s="136">
        <v>1.8018018018018018E-2</v>
      </c>
      <c r="D27" s="139">
        <v>15.760948863940298</v>
      </c>
      <c r="E27" s="124"/>
      <c r="F27" s="122"/>
      <c r="G27" s="122"/>
    </row>
    <row r="28" spans="1:9">
      <c r="A28" s="1">
        <v>2023704</v>
      </c>
      <c r="B28" s="128" t="s">
        <v>63</v>
      </c>
      <c r="C28" s="136">
        <v>6.7567567567567571E-3</v>
      </c>
      <c r="D28" s="139">
        <v>11.29081898620068</v>
      </c>
      <c r="E28" s="123"/>
      <c r="F28" s="123"/>
      <c r="G28" s="123"/>
    </row>
    <row r="29" spans="1:9">
      <c r="A29" s="1">
        <v>2023705</v>
      </c>
      <c r="B29" s="128" t="s">
        <v>66</v>
      </c>
      <c r="C29" s="136">
        <v>3.6036036036036036E-2</v>
      </c>
      <c r="D29" s="139">
        <v>13.264954115463055</v>
      </c>
      <c r="E29" s="123"/>
      <c r="F29" s="123"/>
      <c r="G29" s="123"/>
    </row>
    <row r="30" spans="1:9">
      <c r="A30" s="1">
        <v>2023706</v>
      </c>
      <c r="B30" s="128" t="s">
        <v>69</v>
      </c>
      <c r="C30" s="136">
        <v>0.12162162162162163</v>
      </c>
      <c r="D30" s="139">
        <v>2.9125691699604745</v>
      </c>
      <c r="E30" s="30"/>
      <c r="F30" s="30"/>
      <c r="G30" s="30"/>
    </row>
    <row r="31" spans="1:9">
      <c r="A31" s="1">
        <v>2023707</v>
      </c>
      <c r="B31" s="128" t="s">
        <v>71</v>
      </c>
      <c r="C31" s="136">
        <v>3.3783783783783786E-2</v>
      </c>
      <c r="D31" s="139">
        <v>4.6835968379446644</v>
      </c>
      <c r="E31" s="30"/>
      <c r="F31" s="30"/>
      <c r="G31" s="30"/>
    </row>
    <row r="32" spans="1:9">
      <c r="A32" s="1">
        <v>2023708</v>
      </c>
      <c r="B32" s="128" t="s">
        <v>74</v>
      </c>
      <c r="C32" s="136">
        <v>0.15990990990990991</v>
      </c>
      <c r="D32" s="139">
        <v>13.900276679841898</v>
      </c>
      <c r="E32" s="30"/>
      <c r="F32" s="30"/>
      <c r="G32" s="30"/>
    </row>
    <row r="33" spans="1:7">
      <c r="A33" s="1">
        <v>2023709</v>
      </c>
      <c r="B33" s="128" t="s">
        <v>76</v>
      </c>
      <c r="C33" s="136">
        <v>4.954954954954955E-2</v>
      </c>
      <c r="D33" s="139">
        <v>14.462845849802374</v>
      </c>
      <c r="E33" s="30"/>
      <c r="F33" s="30"/>
      <c r="G33" s="30"/>
    </row>
    <row r="34" spans="1:7">
      <c r="A34" s="1">
        <v>2023710</v>
      </c>
      <c r="B34" s="128" t="s">
        <v>79</v>
      </c>
      <c r="C34" s="136">
        <v>9.0090090090090089E-3</v>
      </c>
      <c r="D34" s="139">
        <v>12.139762845849802</v>
      </c>
      <c r="E34" s="30"/>
      <c r="F34" s="30"/>
      <c r="G34" s="30"/>
    </row>
    <row r="35" spans="1:7">
      <c r="A35" s="1">
        <v>2023711</v>
      </c>
      <c r="B35" s="128" t="s">
        <v>82</v>
      </c>
      <c r="C35" s="136">
        <v>4.0540540540540543E-2</v>
      </c>
      <c r="D35" s="139">
        <v>11.20822134387352</v>
      </c>
      <c r="E35" s="30"/>
      <c r="F35" s="30"/>
      <c r="G35" s="30"/>
    </row>
    <row r="36" spans="1:7">
      <c r="A36" s="1">
        <v>2023712</v>
      </c>
      <c r="B36" s="128" t="s">
        <v>85</v>
      </c>
      <c r="C36" s="136">
        <v>6.9819819819819814E-2</v>
      </c>
      <c r="D36" s="139">
        <v>13.950790513833992</v>
      </c>
      <c r="E36" s="30"/>
      <c r="F36" s="30"/>
      <c r="G36" s="30"/>
    </row>
    <row r="37" spans="1:7">
      <c r="A37" s="1">
        <v>2023713</v>
      </c>
      <c r="B37" s="128" t="s">
        <v>88</v>
      </c>
      <c r="C37" s="136">
        <v>1.3513513513513514E-2</v>
      </c>
      <c r="D37" s="139">
        <v>16.174901185770754</v>
      </c>
      <c r="E37" s="30"/>
      <c r="F37" s="30"/>
      <c r="G37" s="30"/>
    </row>
    <row r="38" spans="1:7">
      <c r="A38" s="1">
        <v>2023714</v>
      </c>
      <c r="B38" s="128" t="s">
        <v>90</v>
      </c>
      <c r="C38" s="136">
        <v>1.3513513513513514E-2</v>
      </c>
      <c r="D38" s="139">
        <v>13.401304347826089</v>
      </c>
      <c r="E38" s="30"/>
      <c r="F38" s="30"/>
      <c r="G38" s="30"/>
    </row>
    <row r="39" spans="1:7">
      <c r="A39" s="1">
        <v>2023715</v>
      </c>
      <c r="B39" s="128" t="s">
        <v>93</v>
      </c>
      <c r="C39" s="136">
        <v>4.2792792792792793E-2</v>
      </c>
      <c r="D39" s="139">
        <v>12.229249011857709</v>
      </c>
      <c r="E39" s="30"/>
      <c r="F39" s="30"/>
      <c r="G39" s="30"/>
    </row>
    <row r="40" spans="1:7">
      <c r="A40" s="1">
        <v>2023716</v>
      </c>
      <c r="B40" s="128" t="s">
        <v>96</v>
      </c>
      <c r="C40" s="136">
        <v>0.10585585585585586</v>
      </c>
      <c r="D40" s="139">
        <v>11.648735177865614</v>
      </c>
      <c r="E40" s="30"/>
      <c r="F40" s="30"/>
      <c r="G40" s="30"/>
    </row>
    <row r="41" spans="1:7">
      <c r="A41" s="1">
        <v>2023717</v>
      </c>
      <c r="B41" s="128" t="s">
        <v>99</v>
      </c>
      <c r="C41" s="136">
        <v>0.20045045045045046</v>
      </c>
      <c r="D41" s="139">
        <v>11.79822134387352</v>
      </c>
      <c r="E41" s="30"/>
      <c r="F41" s="30"/>
      <c r="G41" s="30"/>
    </row>
    <row r="42" spans="1:7" ht="13.5" thickBot="1">
      <c r="A42" s="1">
        <v>2023718</v>
      </c>
      <c r="B42" s="129" t="s">
        <v>102</v>
      </c>
      <c r="C42" s="137">
        <v>3.3783783783783786E-2</v>
      </c>
      <c r="D42" s="140">
        <v>14.864901185770753</v>
      </c>
      <c r="E42" s="30"/>
      <c r="F42" s="30"/>
      <c r="G42" s="30"/>
    </row>
    <row r="46" spans="1:7">
      <c r="B46" s="6"/>
      <c r="C46" s="6"/>
      <c r="D46" s="7"/>
    </row>
    <row r="47" spans="1:7">
      <c r="B47" s="8"/>
      <c r="C47" s="8"/>
      <c r="D47" s="7"/>
    </row>
    <row r="48" spans="1:7">
      <c r="B48" s="8"/>
      <c r="C48" s="8"/>
      <c r="D48" s="7"/>
    </row>
    <row r="49" spans="2:4">
      <c r="B49" s="8"/>
      <c r="C49" s="8"/>
      <c r="D49" s="7"/>
    </row>
    <row r="50" spans="2:4">
      <c r="B50" s="8"/>
      <c r="C50" s="8"/>
      <c r="D50" s="7"/>
    </row>
    <row r="51" spans="2:4">
      <c r="B51" s="8"/>
      <c r="C51" s="8"/>
      <c r="D51" s="7"/>
    </row>
    <row r="52" spans="2:4">
      <c r="B52" s="8"/>
      <c r="C52" s="8"/>
      <c r="D52" s="7"/>
    </row>
    <row r="53" spans="2:4">
      <c r="B53" s="8"/>
      <c r="C53" s="8"/>
      <c r="D53" s="7"/>
    </row>
    <row r="54" spans="2:4" ht="13.5" thickBot="1">
      <c r="B54" s="8"/>
      <c r="C54" s="8"/>
      <c r="D54" s="7"/>
    </row>
    <row r="55" spans="2:4" ht="13.5" thickBot="1">
      <c r="B55" s="27"/>
      <c r="C55" s="8"/>
      <c r="D55" s="7"/>
    </row>
    <row r="56" spans="2:4">
      <c r="B56" s="8"/>
      <c r="C56" s="8"/>
      <c r="D56" s="7"/>
    </row>
    <row r="57" spans="2:4">
      <c r="B57" s="8"/>
      <c r="C57" s="8"/>
      <c r="D57" s="7"/>
    </row>
    <row r="58" spans="2:4">
      <c r="B58" s="8"/>
      <c r="C58" s="8"/>
      <c r="D58" s="7"/>
    </row>
    <row r="59" spans="2:4">
      <c r="B59" s="8"/>
      <c r="C59" s="8"/>
      <c r="D59" s="7"/>
    </row>
    <row r="60" spans="2:4">
      <c r="B60" s="8"/>
      <c r="C60" s="8"/>
      <c r="D60" s="7"/>
    </row>
    <row r="61" spans="2:4">
      <c r="B61" s="8"/>
      <c r="C61" s="8"/>
      <c r="D61" s="7"/>
    </row>
    <row r="62" spans="2:4">
      <c r="B62" s="8"/>
      <c r="C62" s="8"/>
      <c r="D62" s="7"/>
    </row>
    <row r="63" spans="2:4">
      <c r="B63" s="8"/>
      <c r="C63" s="8"/>
      <c r="D63" s="7"/>
    </row>
    <row r="64" spans="2:4">
      <c r="B64" s="8"/>
      <c r="C64" s="8"/>
      <c r="D64" s="7"/>
    </row>
    <row r="65" spans="2:4">
      <c r="B65" s="8">
        <f t="shared" ref="B65:B128" si="4">IF(D65&lt;$L$4+5,$E$22,"")</f>
        <v>5.5555555555555552E-2</v>
      </c>
      <c r="C65" s="8" t="str">
        <f t="shared" ref="C65:C128" si="5">IF(D65&lt;$L$3+5,$I$22,"")</f>
        <v/>
      </c>
      <c r="D65" s="7">
        <v>19</v>
      </c>
    </row>
    <row r="66" spans="2:4">
      <c r="B66" s="8">
        <f t="shared" si="4"/>
        <v>5.5555555555555552E-2</v>
      </c>
      <c r="C66" s="8" t="str">
        <f t="shared" si="5"/>
        <v/>
      </c>
      <c r="D66" s="7">
        <v>20</v>
      </c>
    </row>
    <row r="67" spans="2:4">
      <c r="B67" s="8">
        <f t="shared" si="4"/>
        <v>5.5555555555555552E-2</v>
      </c>
      <c r="C67" s="8" t="str">
        <f t="shared" si="5"/>
        <v/>
      </c>
      <c r="D67" s="7">
        <v>21</v>
      </c>
    </row>
    <row r="68" spans="2:4">
      <c r="B68" s="8">
        <f t="shared" si="4"/>
        <v>5.5555555555555552E-2</v>
      </c>
      <c r="C68" s="8" t="str">
        <f t="shared" si="5"/>
        <v/>
      </c>
      <c r="D68" s="7">
        <v>22</v>
      </c>
    </row>
    <row r="69" spans="2:4">
      <c r="B69" s="8">
        <f t="shared" si="4"/>
        <v>5.5555555555555552E-2</v>
      </c>
      <c r="C69" s="8" t="str">
        <f t="shared" si="5"/>
        <v/>
      </c>
      <c r="D69" s="7">
        <v>23</v>
      </c>
    </row>
    <row r="70" spans="2:4">
      <c r="B70" s="8">
        <f t="shared" si="4"/>
        <v>5.5555555555555552E-2</v>
      </c>
      <c r="C70" s="8" t="str">
        <f t="shared" si="5"/>
        <v/>
      </c>
      <c r="D70" s="7">
        <v>24</v>
      </c>
    </row>
    <row r="71" spans="2:4">
      <c r="B71" s="8">
        <f t="shared" si="4"/>
        <v>5.5555555555555552E-2</v>
      </c>
      <c r="C71" s="8" t="str">
        <f t="shared" si="5"/>
        <v/>
      </c>
      <c r="D71" s="7">
        <v>25</v>
      </c>
    </row>
    <row r="72" spans="2:4">
      <c r="B72" s="8">
        <f t="shared" si="4"/>
        <v>5.5555555555555552E-2</v>
      </c>
      <c r="C72" s="8" t="str">
        <f t="shared" si="5"/>
        <v/>
      </c>
      <c r="D72" s="7">
        <v>26</v>
      </c>
    </row>
    <row r="73" spans="2:4">
      <c r="B73" s="8">
        <f t="shared" si="4"/>
        <v>5.5555555555555552E-2</v>
      </c>
      <c r="C73" s="8" t="str">
        <f t="shared" si="5"/>
        <v/>
      </c>
      <c r="D73" s="7">
        <v>27</v>
      </c>
    </row>
    <row r="74" spans="2:4">
      <c r="B74" s="8">
        <f t="shared" si="4"/>
        <v>5.5555555555555552E-2</v>
      </c>
      <c r="C74" s="8" t="str">
        <f t="shared" si="5"/>
        <v/>
      </c>
      <c r="D74" s="7">
        <v>28</v>
      </c>
    </row>
    <row r="75" spans="2:4">
      <c r="B75" s="8">
        <f t="shared" si="4"/>
        <v>5.5555555555555552E-2</v>
      </c>
      <c r="C75" s="8" t="str">
        <f t="shared" si="5"/>
        <v/>
      </c>
      <c r="D75" s="7">
        <v>29</v>
      </c>
    </row>
    <row r="76" spans="2:4">
      <c r="B76" s="8">
        <f t="shared" si="4"/>
        <v>5.5555555555555552E-2</v>
      </c>
      <c r="C76" s="8" t="str">
        <f t="shared" si="5"/>
        <v/>
      </c>
      <c r="D76" s="7">
        <v>30</v>
      </c>
    </row>
    <row r="77" spans="2:4">
      <c r="B77" s="8">
        <f t="shared" si="4"/>
        <v>5.5555555555555552E-2</v>
      </c>
      <c r="C77" s="8" t="str">
        <f t="shared" si="5"/>
        <v/>
      </c>
      <c r="D77" s="7">
        <v>31</v>
      </c>
    </row>
    <row r="78" spans="2:4">
      <c r="B78" s="8">
        <f t="shared" si="4"/>
        <v>5.5555555555555552E-2</v>
      </c>
      <c r="C78" s="8" t="str">
        <f t="shared" si="5"/>
        <v/>
      </c>
      <c r="D78" s="7">
        <v>32</v>
      </c>
    </row>
    <row r="79" spans="2:4">
      <c r="B79" s="8">
        <f t="shared" si="4"/>
        <v>5.5555555555555552E-2</v>
      </c>
      <c r="C79" s="8" t="str">
        <f t="shared" si="5"/>
        <v/>
      </c>
      <c r="D79" s="7">
        <v>33</v>
      </c>
    </row>
    <row r="80" spans="2:4">
      <c r="B80" s="8">
        <f t="shared" si="4"/>
        <v>5.5555555555555552E-2</v>
      </c>
      <c r="C80" s="8" t="str">
        <f t="shared" si="5"/>
        <v/>
      </c>
      <c r="D80" s="7">
        <v>34</v>
      </c>
    </row>
    <row r="81" spans="2:4">
      <c r="B81" s="8">
        <f t="shared" si="4"/>
        <v>5.5555555555555552E-2</v>
      </c>
      <c r="C81" s="8" t="str">
        <f t="shared" si="5"/>
        <v/>
      </c>
      <c r="D81" s="7">
        <v>35</v>
      </c>
    </row>
    <row r="82" spans="2:4">
      <c r="B82" s="8">
        <f t="shared" si="4"/>
        <v>5.5555555555555552E-2</v>
      </c>
      <c r="C82" s="8" t="str">
        <f t="shared" si="5"/>
        <v/>
      </c>
      <c r="D82" s="7">
        <v>36</v>
      </c>
    </row>
    <row r="83" spans="2:4">
      <c r="B83" s="8">
        <f t="shared" si="4"/>
        <v>5.5555555555555552E-2</v>
      </c>
      <c r="C83" s="8" t="str">
        <f t="shared" si="5"/>
        <v/>
      </c>
      <c r="D83" s="7">
        <v>37</v>
      </c>
    </row>
    <row r="84" spans="2:4">
      <c r="B84" s="8" t="str">
        <f t="shared" si="4"/>
        <v/>
      </c>
      <c r="C84" s="8" t="str">
        <f t="shared" si="5"/>
        <v/>
      </c>
      <c r="D84" s="7">
        <v>38</v>
      </c>
    </row>
    <row r="85" spans="2:4">
      <c r="B85" s="8" t="str">
        <f t="shared" si="4"/>
        <v/>
      </c>
      <c r="C85" s="8" t="str">
        <f t="shared" si="5"/>
        <v/>
      </c>
      <c r="D85" s="7">
        <v>39</v>
      </c>
    </row>
    <row r="86" spans="2:4">
      <c r="B86" s="8" t="str">
        <f t="shared" si="4"/>
        <v/>
      </c>
      <c r="C86" s="8" t="str">
        <f t="shared" si="5"/>
        <v/>
      </c>
      <c r="D86" s="7">
        <v>40</v>
      </c>
    </row>
    <row r="87" spans="2:4">
      <c r="B87" s="8" t="str">
        <f t="shared" si="4"/>
        <v/>
      </c>
      <c r="C87" s="8" t="str">
        <f t="shared" si="5"/>
        <v/>
      </c>
      <c r="D87" s="7">
        <v>41</v>
      </c>
    </row>
    <row r="88" spans="2:4">
      <c r="B88" s="8" t="str">
        <f t="shared" si="4"/>
        <v/>
      </c>
      <c r="C88" s="8" t="str">
        <f t="shared" si="5"/>
        <v/>
      </c>
      <c r="D88" s="7">
        <v>42</v>
      </c>
    </row>
    <row r="89" spans="2:4">
      <c r="B89" s="8" t="str">
        <f t="shared" si="4"/>
        <v/>
      </c>
      <c r="C89" s="8" t="str">
        <f t="shared" si="5"/>
        <v/>
      </c>
      <c r="D89" s="7">
        <v>43</v>
      </c>
    </row>
    <row r="90" spans="2:4">
      <c r="B90" s="8" t="str">
        <f t="shared" si="4"/>
        <v/>
      </c>
      <c r="C90" s="8" t="str">
        <f t="shared" si="5"/>
        <v/>
      </c>
      <c r="D90" s="7">
        <v>44</v>
      </c>
    </row>
    <row r="91" spans="2:4">
      <c r="B91" s="8" t="str">
        <f t="shared" si="4"/>
        <v/>
      </c>
      <c r="C91" s="8" t="str">
        <f t="shared" si="5"/>
        <v/>
      </c>
      <c r="D91" s="7">
        <v>45</v>
      </c>
    </row>
    <row r="92" spans="2:4">
      <c r="B92" s="8" t="str">
        <f t="shared" si="4"/>
        <v/>
      </c>
      <c r="C92" s="8" t="str">
        <f t="shared" si="5"/>
        <v/>
      </c>
      <c r="D92" s="7">
        <v>46</v>
      </c>
    </row>
    <row r="93" spans="2:4">
      <c r="B93" s="8" t="str">
        <f t="shared" si="4"/>
        <v/>
      </c>
      <c r="C93" s="8" t="str">
        <f t="shared" si="5"/>
        <v/>
      </c>
      <c r="D93" s="7">
        <v>47</v>
      </c>
    </row>
    <row r="94" spans="2:4">
      <c r="B94" s="8" t="str">
        <f t="shared" si="4"/>
        <v/>
      </c>
      <c r="C94" s="8" t="str">
        <f t="shared" si="5"/>
        <v/>
      </c>
      <c r="D94" s="7">
        <v>48</v>
      </c>
    </row>
    <row r="95" spans="2:4">
      <c r="B95" s="8" t="str">
        <f t="shared" si="4"/>
        <v/>
      </c>
      <c r="C95" s="8" t="str">
        <f t="shared" si="5"/>
        <v/>
      </c>
      <c r="D95" s="7">
        <v>49</v>
      </c>
    </row>
    <row r="96" spans="2:4">
      <c r="B96" s="8" t="str">
        <f t="shared" si="4"/>
        <v/>
      </c>
      <c r="C96" s="8" t="str">
        <f t="shared" si="5"/>
        <v/>
      </c>
      <c r="D96" s="7">
        <v>50</v>
      </c>
    </row>
    <row r="97" spans="2:4">
      <c r="B97" s="8" t="str">
        <f t="shared" si="4"/>
        <v/>
      </c>
      <c r="C97" s="8" t="str">
        <f t="shared" si="5"/>
        <v/>
      </c>
      <c r="D97" s="7">
        <v>51</v>
      </c>
    </row>
    <row r="98" spans="2:4">
      <c r="B98" s="8" t="str">
        <f t="shared" si="4"/>
        <v/>
      </c>
      <c r="C98" s="8" t="str">
        <f t="shared" si="5"/>
        <v/>
      </c>
      <c r="D98" s="7">
        <v>52</v>
      </c>
    </row>
    <row r="99" spans="2:4">
      <c r="B99" s="8" t="str">
        <f t="shared" si="4"/>
        <v/>
      </c>
      <c r="C99" s="8" t="str">
        <f t="shared" si="5"/>
        <v/>
      </c>
      <c r="D99" s="7">
        <v>53</v>
      </c>
    </row>
    <row r="100" spans="2:4">
      <c r="B100" s="8" t="str">
        <f t="shared" si="4"/>
        <v/>
      </c>
      <c r="C100" s="8" t="str">
        <f t="shared" si="5"/>
        <v/>
      </c>
      <c r="D100" s="7">
        <v>54</v>
      </c>
    </row>
    <row r="101" spans="2:4">
      <c r="B101" s="8" t="str">
        <f t="shared" si="4"/>
        <v/>
      </c>
      <c r="C101" s="8" t="str">
        <f t="shared" si="5"/>
        <v/>
      </c>
      <c r="D101" s="7">
        <v>55</v>
      </c>
    </row>
    <row r="102" spans="2:4">
      <c r="B102" s="8" t="str">
        <f t="shared" si="4"/>
        <v/>
      </c>
      <c r="C102" s="8" t="str">
        <f t="shared" si="5"/>
        <v/>
      </c>
      <c r="D102" s="7">
        <v>56</v>
      </c>
    </row>
    <row r="103" spans="2:4">
      <c r="B103" s="8" t="str">
        <f t="shared" si="4"/>
        <v/>
      </c>
      <c r="C103" s="8" t="str">
        <f t="shared" si="5"/>
        <v/>
      </c>
      <c r="D103" s="7">
        <v>57</v>
      </c>
    </row>
    <row r="104" spans="2:4">
      <c r="B104" s="8" t="str">
        <f t="shared" si="4"/>
        <v/>
      </c>
      <c r="C104" s="8" t="str">
        <f t="shared" si="5"/>
        <v/>
      </c>
      <c r="D104" s="7">
        <v>58</v>
      </c>
    </row>
    <row r="105" spans="2:4">
      <c r="B105" s="8" t="str">
        <f t="shared" si="4"/>
        <v/>
      </c>
      <c r="C105" s="8" t="str">
        <f t="shared" si="5"/>
        <v/>
      </c>
      <c r="D105" s="7">
        <v>59</v>
      </c>
    </row>
    <row r="106" spans="2:4">
      <c r="B106" s="8" t="str">
        <f t="shared" si="4"/>
        <v/>
      </c>
      <c r="C106" s="8" t="str">
        <f t="shared" si="5"/>
        <v/>
      </c>
      <c r="D106" s="7">
        <v>60</v>
      </c>
    </row>
    <row r="107" spans="2:4">
      <c r="B107" s="8" t="str">
        <f t="shared" si="4"/>
        <v/>
      </c>
      <c r="C107" s="8" t="str">
        <f t="shared" si="5"/>
        <v/>
      </c>
      <c r="D107" s="7">
        <v>61</v>
      </c>
    </row>
    <row r="108" spans="2:4">
      <c r="B108" s="8" t="str">
        <f t="shared" si="4"/>
        <v/>
      </c>
      <c r="C108" s="8" t="str">
        <f t="shared" si="5"/>
        <v/>
      </c>
      <c r="D108" s="7">
        <v>62</v>
      </c>
    </row>
    <row r="109" spans="2:4">
      <c r="B109" s="8" t="str">
        <f t="shared" si="4"/>
        <v/>
      </c>
      <c r="C109" s="8" t="str">
        <f t="shared" si="5"/>
        <v/>
      </c>
      <c r="D109" s="7">
        <v>63</v>
      </c>
    </row>
    <row r="110" spans="2:4">
      <c r="B110" s="8" t="str">
        <f t="shared" si="4"/>
        <v/>
      </c>
      <c r="C110" s="8" t="str">
        <f t="shared" si="5"/>
        <v/>
      </c>
      <c r="D110" s="7">
        <v>64</v>
      </c>
    </row>
    <row r="111" spans="2:4">
      <c r="B111" s="8" t="str">
        <f t="shared" si="4"/>
        <v/>
      </c>
      <c r="C111" s="8" t="str">
        <f t="shared" si="5"/>
        <v/>
      </c>
      <c r="D111" s="7">
        <v>65</v>
      </c>
    </row>
    <row r="112" spans="2:4">
      <c r="B112" s="8" t="str">
        <f t="shared" si="4"/>
        <v/>
      </c>
      <c r="C112" s="8" t="str">
        <f t="shared" si="5"/>
        <v/>
      </c>
      <c r="D112" s="7">
        <v>66</v>
      </c>
    </row>
    <row r="113" spans="2:4">
      <c r="B113" s="8" t="str">
        <f t="shared" si="4"/>
        <v/>
      </c>
      <c r="C113" s="8" t="str">
        <f t="shared" si="5"/>
        <v/>
      </c>
      <c r="D113" s="7">
        <v>67</v>
      </c>
    </row>
    <row r="114" spans="2:4">
      <c r="B114" s="8" t="str">
        <f t="shared" si="4"/>
        <v/>
      </c>
      <c r="C114" s="8" t="str">
        <f t="shared" si="5"/>
        <v/>
      </c>
      <c r="D114" s="7">
        <v>68</v>
      </c>
    </row>
    <row r="115" spans="2:4">
      <c r="B115" s="8" t="str">
        <f t="shared" si="4"/>
        <v/>
      </c>
      <c r="C115" s="8" t="str">
        <f t="shared" si="5"/>
        <v/>
      </c>
      <c r="D115" s="7">
        <v>69</v>
      </c>
    </row>
    <row r="116" spans="2:4">
      <c r="B116" s="8" t="str">
        <f t="shared" si="4"/>
        <v/>
      </c>
      <c r="C116" s="8" t="str">
        <f t="shared" si="5"/>
        <v/>
      </c>
      <c r="D116" s="7">
        <v>70</v>
      </c>
    </row>
    <row r="117" spans="2:4">
      <c r="B117" s="8" t="str">
        <f t="shared" si="4"/>
        <v/>
      </c>
      <c r="C117" s="8" t="str">
        <f t="shared" si="5"/>
        <v/>
      </c>
      <c r="D117" s="7">
        <v>71</v>
      </c>
    </row>
    <row r="118" spans="2:4">
      <c r="B118" s="8" t="str">
        <f t="shared" si="4"/>
        <v/>
      </c>
      <c r="C118" s="8" t="str">
        <f t="shared" si="5"/>
        <v/>
      </c>
      <c r="D118" s="7">
        <v>72</v>
      </c>
    </row>
    <row r="119" spans="2:4">
      <c r="B119" s="8" t="str">
        <f t="shared" si="4"/>
        <v/>
      </c>
      <c r="C119" s="8" t="str">
        <f t="shared" si="5"/>
        <v/>
      </c>
      <c r="D119" s="7">
        <v>73</v>
      </c>
    </row>
    <row r="120" spans="2:4">
      <c r="B120" s="8" t="str">
        <f t="shared" si="4"/>
        <v/>
      </c>
      <c r="C120" s="8" t="str">
        <f t="shared" si="5"/>
        <v/>
      </c>
      <c r="D120" s="7">
        <v>74</v>
      </c>
    </row>
    <row r="121" spans="2:4">
      <c r="B121" s="8" t="str">
        <f t="shared" si="4"/>
        <v/>
      </c>
      <c r="C121" s="8" t="str">
        <f t="shared" si="5"/>
        <v/>
      </c>
      <c r="D121" s="7">
        <v>75</v>
      </c>
    </row>
    <row r="122" spans="2:4">
      <c r="B122" s="8" t="str">
        <f t="shared" si="4"/>
        <v/>
      </c>
      <c r="C122" s="8" t="str">
        <f t="shared" si="5"/>
        <v/>
      </c>
      <c r="D122" s="7">
        <v>76</v>
      </c>
    </row>
    <row r="123" spans="2:4">
      <c r="B123" s="8" t="str">
        <f t="shared" si="4"/>
        <v/>
      </c>
      <c r="C123" s="8" t="str">
        <f t="shared" si="5"/>
        <v/>
      </c>
      <c r="D123" s="7">
        <v>77</v>
      </c>
    </row>
    <row r="124" spans="2:4">
      <c r="B124" s="8" t="str">
        <f t="shared" si="4"/>
        <v/>
      </c>
      <c r="C124" s="8" t="str">
        <f t="shared" si="5"/>
        <v/>
      </c>
      <c r="D124" s="7">
        <v>78</v>
      </c>
    </row>
    <row r="125" spans="2:4">
      <c r="B125" s="8" t="str">
        <f t="shared" si="4"/>
        <v/>
      </c>
      <c r="C125" s="8" t="str">
        <f t="shared" si="5"/>
        <v/>
      </c>
      <c r="D125" s="7">
        <v>79</v>
      </c>
    </row>
    <row r="126" spans="2:4">
      <c r="B126" s="8" t="str">
        <f t="shared" si="4"/>
        <v/>
      </c>
      <c r="C126" s="8" t="str">
        <f t="shared" si="5"/>
        <v/>
      </c>
      <c r="D126" s="7">
        <v>80</v>
      </c>
    </row>
    <row r="127" spans="2:4">
      <c r="B127" s="8" t="str">
        <f t="shared" si="4"/>
        <v/>
      </c>
      <c r="C127" s="8" t="str">
        <f t="shared" si="5"/>
        <v/>
      </c>
      <c r="D127" s="7">
        <v>81</v>
      </c>
    </row>
    <row r="128" spans="2:4">
      <c r="B128" s="8" t="str">
        <f t="shared" si="4"/>
        <v/>
      </c>
      <c r="C128" s="8" t="str">
        <f t="shared" si="5"/>
        <v/>
      </c>
      <c r="D128" s="7">
        <v>82</v>
      </c>
    </row>
    <row r="129" spans="2:4">
      <c r="B129" s="8" t="str">
        <f t="shared" ref="B129:B131" si="6">IF(D129&lt;$L$4+5,$E$22,"")</f>
        <v/>
      </c>
      <c r="C129" s="8" t="str">
        <f t="shared" ref="C129:C131" si="7">IF(D129&lt;$L$3+5,$I$22,"")</f>
        <v/>
      </c>
      <c r="D129" s="7">
        <v>83</v>
      </c>
    </row>
    <row r="130" spans="2:4">
      <c r="B130" s="8" t="str">
        <f t="shared" si="6"/>
        <v/>
      </c>
      <c r="C130" s="8" t="str">
        <f t="shared" si="7"/>
        <v/>
      </c>
      <c r="D130" s="7">
        <v>84</v>
      </c>
    </row>
    <row r="131" spans="2:4">
      <c r="B131" s="8" t="str">
        <f t="shared" si="6"/>
        <v/>
      </c>
      <c r="C131" s="8" t="str">
        <f t="shared" si="7"/>
        <v/>
      </c>
      <c r="D131" s="7">
        <v>85</v>
      </c>
    </row>
  </sheetData>
  <mergeCells count="1">
    <mergeCell ref="A21:A22"/>
  </mergeCells>
  <conditionalFormatting sqref="I3:I20">
    <cfRule type="cellIs" dxfId="3" priority="1" operator="equal">
      <formula>"Chien"</formula>
    </cfRule>
    <cfRule type="cellIs" dxfId="2" priority="2" operator="equal">
      <formula>"Enigme"</formula>
    </cfRule>
    <cfRule type="cellIs" dxfId="1" priority="3" operator="equal">
      <formula>"Etoile"</formula>
    </cfRule>
    <cfRule type="cellIs" dxfId="0" priority="4" operator="equal">
      <formula>"Cheval de labour"</formula>
    </cfRule>
  </conditionalFormatting>
  <printOptions horizontalCentered="1" verticalCentered="1"/>
  <pageMargins left="0" right="0" top="0" bottom="0" header="0" footer="0"/>
  <pageSetup paperSize="9" scale="82" fitToWidth="0" orientation="landscape" r:id="rId1"/>
  <rowBreaks count="1" manualBreakCount="1">
    <brk id="22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Micros</vt:lpstr>
      <vt:lpstr>Carte Restaurant</vt:lpstr>
      <vt:lpstr>Index</vt:lpstr>
      <vt:lpstr>Entrees</vt:lpstr>
      <vt:lpstr>Feuil2</vt:lpstr>
      <vt:lpstr>Plats</vt:lpstr>
      <vt:lpstr>Entrees!Zone_d_impression</vt:lpstr>
      <vt:lpstr>Plats!Zone_d_impression</vt:lpstr>
    </vt:vector>
  </TitlesOfParts>
  <Company>SBM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Advenier Morgane</dc:creator>
  <cp:lastModifiedBy>cb</cp:lastModifiedBy>
  <cp:lastPrinted>2015-03-31T16:06:26Z</cp:lastPrinted>
  <dcterms:created xsi:type="dcterms:W3CDTF">2014-12-03T08:38:22Z</dcterms:created>
  <dcterms:modified xsi:type="dcterms:W3CDTF">2015-05-20T06:16:03Z</dcterms:modified>
</cp:coreProperties>
</file>