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115" windowHeight="8460"/>
  </bookViews>
  <sheets>
    <sheet name="DEVIS 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25725"/>
</workbook>
</file>

<file path=xl/calcChain.xml><?xml version="1.0" encoding="utf-8"?>
<calcChain xmlns="http://schemas.openxmlformats.org/spreadsheetml/2006/main">
  <c r="I13" i="3"/>
  <c r="I12" l="1"/>
  <c r="I14"/>
  <c r="I15"/>
  <c r="I16"/>
  <c r="I17"/>
  <c r="M20" i="2" l="1"/>
  <c r="M21"/>
  <c r="N21" s="1"/>
  <c r="M22"/>
  <c r="M23"/>
  <c r="N23" s="1"/>
  <c r="M24"/>
  <c r="M25"/>
  <c r="N25" s="1"/>
  <c r="M26"/>
  <c r="M27"/>
  <c r="N27" s="1"/>
  <c r="M28"/>
  <c r="M29"/>
  <c r="N29" s="1"/>
  <c r="M32"/>
  <c r="M33"/>
  <c r="N33" s="1"/>
  <c r="M34"/>
  <c r="M35"/>
  <c r="N35" s="1"/>
  <c r="M36"/>
  <c r="M37"/>
  <c r="N37" s="1"/>
  <c r="M38"/>
  <c r="M39"/>
  <c r="N39" s="1"/>
  <c r="M40"/>
  <c r="M41"/>
  <c r="N41" s="1"/>
  <c r="M42"/>
  <c r="M43"/>
  <c r="N43" s="1"/>
  <c r="M44"/>
  <c r="M46"/>
  <c r="N46" s="1"/>
  <c r="M47"/>
  <c r="M48"/>
  <c r="N48" s="1"/>
  <c r="M50"/>
  <c r="M51"/>
  <c r="M53"/>
  <c r="M54"/>
  <c r="M55"/>
  <c r="M56"/>
  <c r="M57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7"/>
  <c r="M128"/>
  <c r="M6"/>
  <c r="M7"/>
  <c r="M8"/>
  <c r="M9"/>
  <c r="M10"/>
  <c r="M11"/>
  <c r="M12"/>
  <c r="M13"/>
  <c r="M14"/>
  <c r="M15"/>
  <c r="M16"/>
  <c r="M5"/>
  <c r="N5" s="1"/>
  <c r="N6"/>
  <c r="N7"/>
  <c r="N8"/>
  <c r="N9"/>
  <c r="N10"/>
  <c r="N11"/>
  <c r="N12"/>
  <c r="N13"/>
  <c r="N14"/>
  <c r="N15"/>
  <c r="N16"/>
  <c r="N20"/>
  <c r="N22"/>
  <c r="N24"/>
  <c r="N26"/>
  <c r="N28"/>
  <c r="N32"/>
  <c r="N34"/>
  <c r="N36"/>
  <c r="N38"/>
  <c r="N40"/>
  <c r="N42"/>
  <c r="N44"/>
  <c r="N47"/>
  <c r="N51"/>
  <c r="N53"/>
  <c r="N54"/>
  <c r="N55"/>
  <c r="N56"/>
  <c r="N57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7"/>
  <c r="N128"/>
  <c r="I18" i="3"/>
  <c r="I19"/>
  <c r="I20"/>
  <c r="I21"/>
  <c r="I22"/>
  <c r="I25"/>
  <c r="I26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B6" l="1"/>
  <c r="J9"/>
  <c r="B7"/>
  <c r="E7"/>
  <c r="E6"/>
  <c r="B5"/>
  <c r="B4"/>
  <c r="K57" l="1"/>
  <c r="H7"/>
  <c r="H6"/>
  <c r="H5"/>
  <c r="K55" l="1"/>
  <c r="K58" s="1"/>
  <c r="K59" s="1"/>
  <c r="K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<sst xmlns="http://schemas.openxmlformats.org/spreadsheetml/2006/main" count="827" uniqueCount="352">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</sst>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8">
    <xf numFmtId="0" fontId="0" fillId="0" borderId="0" xfId="0"/>
    <xf numFmtId="0" fontId="0" fillId="0" borderId="20" xfId="0" applyBorder="1" applyAlignment="1" applyProtection="1">
      <alignment vertical="top"/>
    </xf>
    <xf numFmtId="2" fontId="8" fillId="11" borderId="19" xfId="0" applyNumberFormat="1" applyFont="1" applyFill="1" applyBorder="1" applyAlignment="1" applyProtection="1">
      <alignment vertical="top" wrapText="1"/>
    </xf>
    <xf numFmtId="0" fontId="8" fillId="0" borderId="2" xfId="0" applyFont="1" applyBorder="1" applyAlignment="1">
      <alignment vertical="center"/>
    </xf>
    <xf numFmtId="2" fontId="61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" fontId="59" fillId="17" borderId="4" xfId="0" applyNumberFormat="1" applyFont="1" applyFill="1" applyBorder="1" applyAlignment="1" applyProtection="1">
      <alignment vertical="center"/>
      <protection locked="0" hidden="1"/>
    </xf>
    <xf numFmtId="2" fontId="62" fillId="17" borderId="4" xfId="0" applyNumberFormat="1" applyFont="1" applyFill="1" applyBorder="1" applyAlignment="1" applyProtection="1">
      <alignment vertical="center"/>
      <protection locked="0" hidden="1"/>
    </xf>
    <xf numFmtId="0" fontId="60" fillId="17" borderId="5" xfId="0" applyFont="1" applyFill="1" applyBorder="1" applyAlignment="1" applyProtection="1">
      <alignment vertical="center"/>
      <protection locked="0" hidden="1"/>
    </xf>
    <xf numFmtId="2" fontId="6" fillId="17" borderId="18" xfId="0" applyNumberFormat="1" applyFont="1" applyFill="1" applyBorder="1" applyAlignment="1" applyProtection="1">
      <alignment vertical="center"/>
      <protection hidden="1"/>
    </xf>
    <xf numFmtId="0" fontId="0" fillId="17" borderId="0" xfId="0" applyFill="1"/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2" fontId="61" fillId="17" borderId="5" xfId="0" applyNumberFormat="1" applyFont="1" applyFill="1" applyBorder="1" applyAlignment="1" applyProtection="1">
      <alignment vertical="center"/>
      <protection locked="0" hidden="1"/>
    </xf>
    <xf numFmtId="0" fontId="8" fillId="17" borderId="2" xfId="0" applyFont="1" applyFill="1" applyBorder="1" applyAlignment="1">
      <alignment vertical="center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11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12</xdr:col>
      <xdr:colOff>219075</xdr:colOff>
      <xdr:row>11</xdr:row>
      <xdr:rowOff>238124</xdr:rowOff>
    </xdr:from>
    <xdr:to>
      <xdr:col>18</xdr:col>
      <xdr:colOff>333375</xdr:colOff>
      <xdr:row>16</xdr:row>
      <xdr:rowOff>180974</xdr:rowOff>
    </xdr:to>
    <xdr:sp macro="" textlink="">
      <xdr:nvSpPr>
        <xdr:cNvPr id="5" name="Bulle ronde 4"/>
        <xdr:cNvSpPr/>
      </xdr:nvSpPr>
      <xdr:spPr>
        <a:xfrm>
          <a:off x="7162800" y="4267199"/>
          <a:ext cx="4686300" cy="1362075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Pour rechercher l'article, si je clic </a:t>
          </a:r>
          <a:r>
            <a:rPr lang="fr-FR" sz="1100" baseline="0">
              <a:solidFill>
                <a:srgbClr val="FF0000"/>
              </a:solidFill>
            </a:rPr>
            <a:t>dans</a:t>
          </a:r>
          <a:r>
            <a:rPr lang="fr-FR" sz="1100" baseline="0"/>
            <a:t> la case "1ères lettres" , que je </a:t>
          </a:r>
          <a:r>
            <a:rPr lang="fr-FR" sz="1100" baseline="0">
              <a:solidFill>
                <a:srgbClr val="FF0000"/>
              </a:solidFill>
            </a:rPr>
            <a:t>commence à saisir </a:t>
          </a:r>
          <a:r>
            <a:rPr lang="fr-FR" sz="1100" baseline="0"/>
            <a:t>les 1ères lettres de l'article et que valide la ligne choisie en  cliquant sur le bouton OK   = C'est parfait car tout est validé dans les bonnes cases</a:t>
          </a:r>
          <a:endParaRPr lang="fr-FR" sz="1100"/>
        </a:p>
      </xdr:txBody>
    </xdr:sp>
    <xdr:clientData/>
  </xdr:twoCellAnchor>
  <xdr:twoCellAnchor>
    <xdr:from>
      <xdr:col>14</xdr:col>
      <xdr:colOff>47625</xdr:colOff>
      <xdr:row>20</xdr:row>
      <xdr:rowOff>0</xdr:rowOff>
    </xdr:from>
    <xdr:to>
      <xdr:col>19</xdr:col>
      <xdr:colOff>190500</xdr:colOff>
      <xdr:row>26</xdr:row>
      <xdr:rowOff>95250</xdr:rowOff>
    </xdr:to>
    <xdr:sp macro="" textlink="">
      <xdr:nvSpPr>
        <xdr:cNvPr id="6" name="Bulle ronde 5"/>
        <xdr:cNvSpPr/>
      </xdr:nvSpPr>
      <xdr:spPr>
        <a:xfrm>
          <a:off x="8515350" y="6553200"/>
          <a:ext cx="3952875" cy="1752600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 contre, si je n'utilise </a:t>
          </a:r>
          <a:r>
            <a:rPr lang="fr-FR" sz="1100">
              <a:solidFill>
                <a:srgbClr val="FF0000"/>
              </a:solidFill>
            </a:rPr>
            <a:t>pas</a:t>
          </a:r>
          <a:r>
            <a:rPr lang="fr-FR" sz="1100"/>
            <a:t> la case "1ères lettres" mais je déroule le menu déroulant et que</a:t>
          </a:r>
          <a:r>
            <a:rPr lang="fr-FR" sz="1100" baseline="0"/>
            <a:t> je fais ok pour valider la ligne choisie ; rien ne va plus puisque je retrouve la </a:t>
          </a:r>
          <a:r>
            <a:rPr lang="fr-FR" sz="1100" baseline="0">
              <a:solidFill>
                <a:srgbClr val="FF0000"/>
              </a:solidFill>
            </a:rPr>
            <a:t>réf </a:t>
          </a:r>
          <a:r>
            <a:rPr lang="fr-FR" sz="1100" baseline="0"/>
            <a:t>fournisseurs dans la colonne poids </a:t>
          </a:r>
          <a:endParaRPr lang="fr-FR" sz="1100"/>
        </a:p>
      </xdr:txBody>
    </xdr:sp>
    <xdr:clientData/>
  </xdr:twoCellAnchor>
  <xdr:twoCellAnchor>
    <xdr:from>
      <xdr:col>11</xdr:col>
      <xdr:colOff>676275</xdr:colOff>
      <xdr:row>22</xdr:row>
      <xdr:rowOff>200025</xdr:rowOff>
    </xdr:from>
    <xdr:to>
      <xdr:col>14</xdr:col>
      <xdr:colOff>47625</xdr:colOff>
      <xdr:row>23</xdr:row>
      <xdr:rowOff>47625</xdr:rowOff>
    </xdr:to>
    <xdr:cxnSp macro="">
      <xdr:nvCxnSpPr>
        <xdr:cNvPr id="8" name="Connecteur droit avec flèche 7"/>
        <xdr:cNvCxnSpPr>
          <a:stCxn id="6" idx="2"/>
        </xdr:cNvCxnSpPr>
      </xdr:nvCxnSpPr>
      <xdr:spPr>
        <a:xfrm flipH="1" flipV="1">
          <a:off x="6924675" y="7305675"/>
          <a:ext cx="1590675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</xdr:colOff>
      <xdr:row>25</xdr:row>
      <xdr:rowOff>114813</xdr:rowOff>
    </xdr:from>
    <xdr:to>
      <xdr:col>14</xdr:col>
      <xdr:colOff>626511</xdr:colOff>
      <xdr:row>28</xdr:row>
      <xdr:rowOff>152400</xdr:rowOff>
    </xdr:to>
    <xdr:cxnSp macro="">
      <xdr:nvCxnSpPr>
        <xdr:cNvPr id="15" name="Connecteur droit avec flèche 14"/>
        <xdr:cNvCxnSpPr>
          <a:stCxn id="6" idx="3"/>
        </xdr:cNvCxnSpPr>
      </xdr:nvCxnSpPr>
      <xdr:spPr>
        <a:xfrm flipH="1">
          <a:off x="6981825" y="8049138"/>
          <a:ext cx="2112411" cy="866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9</xdr:row>
      <xdr:rowOff>114301</xdr:rowOff>
    </xdr:from>
    <xdr:to>
      <xdr:col>12</xdr:col>
      <xdr:colOff>657225</xdr:colOff>
      <xdr:row>11</xdr:row>
      <xdr:rowOff>247650</xdr:rowOff>
    </xdr:to>
    <xdr:cxnSp macro="">
      <xdr:nvCxnSpPr>
        <xdr:cNvPr id="10" name="Connecteur droit 9"/>
        <xdr:cNvCxnSpPr/>
      </xdr:nvCxnSpPr>
      <xdr:spPr>
        <a:xfrm flipV="1">
          <a:off x="428625" y="3143251"/>
          <a:ext cx="7172325" cy="11334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647700</xdr:colOff>
      <xdr:row>8</xdr:row>
      <xdr:rowOff>304800</xdr:rowOff>
    </xdr:from>
    <xdr:to>
      <xdr:col>15</xdr:col>
      <xdr:colOff>647700</xdr:colOff>
      <xdr:row>10</xdr:row>
      <xdr:rowOff>476250</xdr:rowOff>
    </xdr:to>
    <xdr:sp macro="" textlink="">
      <xdr:nvSpPr>
        <xdr:cNvPr id="11" name="Organigramme : Stockage à accès séquentiel 10"/>
        <xdr:cNvSpPr/>
      </xdr:nvSpPr>
      <xdr:spPr>
        <a:xfrm>
          <a:off x="7591425" y="2819400"/>
          <a:ext cx="2286000" cy="108585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cliquer 2 fois dans la cellule référence pour ouvrir la liste des articles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PRIX"/>
      <sheetName val="SOMMAIRE"/>
      <sheetName val="TARIF"/>
      <sheetName val="LISTE"/>
      <sheetName val="FOURNIS"/>
      <sheetName val="CLIENT"/>
      <sheetName val="OUTILS"/>
    </sheetNames>
    <definedNames>
      <definedName name="N°fourn" sheetId="1"/>
      <definedName name="RefArticle"/>
      <definedName name="UNITES" refersTo="#REF!"/>
    </definedNames>
    <sheetDataSet>
      <sheetData sheetId="0"/>
      <sheetData sheetId="1"/>
      <sheetData sheetId="2"/>
      <sheetData sheetId="3">
        <row r="1">
          <cell r="C1"/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/>
        </row>
        <row r="25">
          <cell r="C25"/>
        </row>
        <row r="26">
          <cell r="C26"/>
        </row>
        <row r="27">
          <cell r="C27"/>
        </row>
        <row r="28">
          <cell r="C28"/>
        </row>
        <row r="29">
          <cell r="C29"/>
        </row>
        <row r="30">
          <cell r="C30"/>
        </row>
        <row r="31"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110"/>
  <sheetViews>
    <sheetView showZeros="0" tabSelected="1" zoomScaleNormal="100" workbookViewId="0">
      <pane ySplit="11" topLeftCell="A12" activePane="bottomLeft" state="frozen"/>
      <selection activeCell="B1" sqref="B1"/>
      <selection pane="bottomLeft" activeCell="Q11" sqref="Q11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190" t="s">
        <v>230</v>
      </c>
      <c r="B1" s="190"/>
      <c r="C1" s="191"/>
      <c r="D1" s="191"/>
      <c r="E1" s="191"/>
      <c r="F1" s="191"/>
      <c r="G1" s="191"/>
      <c r="H1" s="191"/>
      <c r="I1" s="191"/>
      <c r="J1" s="191"/>
      <c r="K1" s="191"/>
      <c r="M1" s="50">
        <v>11</v>
      </c>
    </row>
    <row r="2" spans="1:13" ht="21.75" customHeight="1" thickTop="1">
      <c r="A2" s="190" t="s">
        <v>231</v>
      </c>
      <c r="B2" s="190"/>
      <c r="C2" s="191"/>
      <c r="D2" s="191"/>
      <c r="E2" s="191"/>
      <c r="F2" s="191"/>
      <c r="G2" s="191"/>
      <c r="H2" s="191"/>
      <c r="I2" s="191"/>
      <c r="J2" s="191"/>
      <c r="K2" s="191"/>
    </row>
    <row r="3" spans="1:13" ht="36" customHeight="1">
      <c r="A3" s="192" t="s">
        <v>331</v>
      </c>
      <c r="B3" s="192"/>
      <c r="C3" s="193"/>
      <c r="D3" s="193"/>
      <c r="E3" s="193"/>
      <c r="F3" s="193"/>
      <c r="G3" s="193"/>
      <c r="H3" s="193"/>
      <c r="I3" s="193"/>
      <c r="J3" s="193"/>
      <c r="K3" s="193"/>
    </row>
    <row r="4" spans="1:13" ht="22.5" customHeight="1">
      <c r="A4" s="134" t="s">
        <v>232</v>
      </c>
      <c r="B4" s="194" t="str">
        <f>IF(M1&lt;&gt;"",VLOOKUP($M1,FOURNIS!$A$2:$S$9000,3,FALSE),"")</f>
        <v>ALT</v>
      </c>
      <c r="C4" s="195"/>
      <c r="D4" s="195"/>
      <c r="E4" s="195"/>
      <c r="F4" s="195"/>
      <c r="G4" s="52" t="s">
        <v>233</v>
      </c>
      <c r="H4" s="196" t="s">
        <v>342</v>
      </c>
      <c r="I4" s="196"/>
      <c r="J4" s="196"/>
      <c r="K4" s="197"/>
    </row>
    <row r="5" spans="1:13" ht="19.5" customHeight="1">
      <c r="A5" s="134" t="s">
        <v>234</v>
      </c>
      <c r="B5" s="168" t="str">
        <f>IF(M1&lt;&gt;"",VLOOKUP($M1,FOURNIS!$A$2:$S$9000,4,FALSE)&amp;"  "&amp;VLOOKUP($M1,FOURNIS!$A$2:$S$9000,5,FALSE),"" )</f>
        <v xml:space="preserve">  </v>
      </c>
      <c r="C5" s="168"/>
      <c r="D5" s="168"/>
      <c r="E5" s="168"/>
      <c r="F5" s="168"/>
      <c r="G5" s="52" t="s">
        <v>235</v>
      </c>
      <c r="H5" s="168" t="str">
        <f>IF(H4&lt;&gt;"",VLOOKUP($H4,Tabsal,2,FALSE),"")</f>
        <v>Atelier</v>
      </c>
      <c r="I5" s="168"/>
      <c r="J5" s="168"/>
      <c r="K5" s="169"/>
      <c r="L5" s="53"/>
    </row>
    <row r="6" spans="1:13" ht="23.25" customHeight="1">
      <c r="A6" s="134" t="s">
        <v>236</v>
      </c>
      <c r="B6" s="177" t="str">
        <f>IF(M1&lt;&gt;"",VLOOKUP($M1,FOURNIS!$A$2:$S$9000,7,FALSE)&amp;"  "&amp;VLOOKUP($M1,FOURNIS!$A$2:$S$9000,8,FALSE),"" )</f>
        <v>T  Thierry</v>
      </c>
      <c r="C6" s="177"/>
      <c r="D6" s="54" t="s">
        <v>237</v>
      </c>
      <c r="E6" s="178" t="str">
        <f>IF(M1&lt;&gt;"",VLOOKUP($M1,FOURNIS!$A$2:$S$9000,9,FALSE),"")</f>
        <v/>
      </c>
      <c r="F6" s="178"/>
      <c r="G6" s="55" t="s">
        <v>238</v>
      </c>
      <c r="H6" s="168" t="str">
        <f>IF(H4&lt;&gt;"",VLOOKUP($H4,Tabsal,3,FALSE),"")</f>
        <v>atelier@aliceadsl.fr</v>
      </c>
      <c r="I6" s="168"/>
      <c r="J6" s="168"/>
      <c r="K6" s="169"/>
      <c r="L6" s="53"/>
    </row>
    <row r="7" spans="1:13" ht="25.5" customHeight="1">
      <c r="A7" s="51" t="s">
        <v>239</v>
      </c>
      <c r="B7" s="179" t="str">
        <f>IF(M1&lt;&gt;"",VLOOKUP($M1,FOURNIS!$A$2:$S$9000,10,FALSE),"")</f>
        <v/>
      </c>
      <c r="C7" s="179"/>
      <c r="D7" s="56" t="s">
        <v>238</v>
      </c>
      <c r="E7" s="180">
        <f>IF(M1&lt;&gt;"",VLOOKUP($M1,FOURNIS!$A$2:$S$9000,12,FALSE),"")</f>
        <v>0</v>
      </c>
      <c r="F7" s="181"/>
      <c r="G7" s="52" t="s">
        <v>240</v>
      </c>
      <c r="H7" s="182">
        <f ca="1">TODAY()</f>
        <v>42174</v>
      </c>
      <c r="I7" s="182"/>
      <c r="J7" s="178"/>
      <c r="K7" s="183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84" t="s">
        <v>332</v>
      </c>
      <c r="B9" s="185"/>
      <c r="C9" s="186" t="s">
        <v>334</v>
      </c>
      <c r="D9" s="187"/>
      <c r="E9" s="170"/>
      <c r="F9" s="171"/>
      <c r="G9" s="137" t="s">
        <v>241</v>
      </c>
      <c r="H9" s="188" t="s">
        <v>242</v>
      </c>
      <c r="I9" s="189"/>
      <c r="J9" s="175">
        <f>IF(M1&lt;&gt;"",VLOOKUP($M1,FOURNIS!$A$2:$S$9000,18,FALSE),"")</f>
        <v>0</v>
      </c>
      <c r="K9" s="176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47.25">
      <c r="A11" s="59" t="s">
        <v>245</v>
      </c>
      <c r="B11" s="172" t="s">
        <v>3</v>
      </c>
      <c r="C11" s="173"/>
      <c r="D11" s="173"/>
      <c r="E11" s="173"/>
      <c r="F11" s="174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>
      <c r="A12" s="138">
        <v>8</v>
      </c>
      <c r="B12" s="4" t="s">
        <v>28</v>
      </c>
      <c r="C12" s="3"/>
      <c r="D12" s="3"/>
      <c r="E12" s="3"/>
      <c r="F12" s="3"/>
      <c r="G12" s="139"/>
      <c r="H12" s="140" t="s">
        <v>20</v>
      </c>
      <c r="I12" s="62">
        <f t="shared" ref="I12:I17" si="0">IF(G12=0,,G12*L12)</f>
        <v>0</v>
      </c>
      <c r="J12" s="139"/>
      <c r="K12" s="62"/>
    </row>
    <row r="13" spans="1:13" ht="21.95" customHeight="1">
      <c r="A13" s="138">
        <v>2161</v>
      </c>
      <c r="B13" s="4" t="s">
        <v>160</v>
      </c>
      <c r="C13" s="3"/>
      <c r="D13" s="3"/>
      <c r="E13" s="3"/>
      <c r="F13" s="3"/>
      <c r="G13" s="139">
        <v>25</v>
      </c>
      <c r="H13" s="140" t="s">
        <v>41</v>
      </c>
      <c r="I13" s="62">
        <f t="shared" si="0"/>
        <v>49</v>
      </c>
      <c r="J13" s="139"/>
      <c r="K13" s="62"/>
      <c r="L13">
        <v>1.96</v>
      </c>
    </row>
    <row r="14" spans="1:13" ht="21.95" customHeight="1">
      <c r="A14" s="138">
        <v>2201</v>
      </c>
      <c r="B14" s="4" t="s">
        <v>222</v>
      </c>
      <c r="C14" s="3"/>
      <c r="D14" s="3"/>
      <c r="E14" s="3"/>
      <c r="F14" s="3"/>
      <c r="G14" s="139"/>
      <c r="H14" s="140" t="s">
        <v>41</v>
      </c>
      <c r="I14" s="62">
        <f t="shared" si="0"/>
        <v>0</v>
      </c>
      <c r="J14" s="139"/>
      <c r="K14" s="62"/>
      <c r="L14">
        <v>15.7</v>
      </c>
    </row>
    <row r="15" spans="1:13" ht="21.95" customHeight="1">
      <c r="A15" s="138">
        <v>2170</v>
      </c>
      <c r="B15" s="4" t="s">
        <v>175</v>
      </c>
      <c r="C15" s="3"/>
      <c r="D15" s="3"/>
      <c r="E15" s="3"/>
      <c r="F15" s="3"/>
      <c r="G15" s="139"/>
      <c r="H15" s="140" t="s">
        <v>41</v>
      </c>
      <c r="I15" s="62">
        <f t="shared" si="0"/>
        <v>0</v>
      </c>
      <c r="J15" s="139"/>
      <c r="K15" s="62"/>
      <c r="L15">
        <v>4.71</v>
      </c>
    </row>
    <row r="16" spans="1:13" ht="21.95" customHeight="1">
      <c r="A16" s="138">
        <v>2189</v>
      </c>
      <c r="B16" s="4" t="s">
        <v>201</v>
      </c>
      <c r="C16" s="3"/>
      <c r="D16" s="3"/>
      <c r="E16" s="3"/>
      <c r="F16" s="3"/>
      <c r="G16" s="139"/>
      <c r="H16" s="140" t="s">
        <v>41</v>
      </c>
      <c r="I16" s="62">
        <f t="shared" si="0"/>
        <v>0</v>
      </c>
      <c r="J16" s="139"/>
      <c r="K16" s="62"/>
      <c r="L16">
        <v>18.8</v>
      </c>
    </row>
    <row r="17" spans="1:12" ht="21.75" customHeight="1">
      <c r="A17" s="138">
        <v>2205</v>
      </c>
      <c r="B17" s="4" t="s">
        <v>228</v>
      </c>
      <c r="C17" s="3"/>
      <c r="D17" s="3"/>
      <c r="E17" s="3"/>
      <c r="F17" s="3"/>
      <c r="G17" s="139"/>
      <c r="H17" s="140" t="s">
        <v>41</v>
      </c>
      <c r="I17" s="62">
        <f t="shared" si="0"/>
        <v>0</v>
      </c>
      <c r="J17" s="139"/>
      <c r="K17" s="62"/>
      <c r="L17">
        <v>0.97899999999999998</v>
      </c>
    </row>
    <row r="18" spans="1:12" ht="21.95" customHeight="1">
      <c r="A18" s="138">
        <v>2156</v>
      </c>
      <c r="B18" s="4" t="s">
        <v>152</v>
      </c>
      <c r="C18" s="3"/>
      <c r="D18" s="3"/>
      <c r="E18" s="3"/>
      <c r="F18" s="3"/>
      <c r="G18" s="139"/>
      <c r="H18" s="140" t="s">
        <v>41</v>
      </c>
      <c r="I18" s="62">
        <f t="shared" ref="I18:I35" si="1">IF(G18=0,,G18*L18)</f>
        <v>0</v>
      </c>
      <c r="J18" s="139"/>
      <c r="K18" s="62"/>
      <c r="L18">
        <v>3.14</v>
      </c>
    </row>
    <row r="19" spans="1:12" ht="21.95" customHeight="1">
      <c r="A19" s="138">
        <v>2149</v>
      </c>
      <c r="B19" s="4" t="s">
        <v>141</v>
      </c>
      <c r="C19" s="3"/>
      <c r="D19" s="3"/>
      <c r="E19" s="3"/>
      <c r="F19" s="3"/>
      <c r="G19" s="139"/>
      <c r="H19" s="140" t="s">
        <v>41</v>
      </c>
      <c r="I19" s="62">
        <f t="shared" si="1"/>
        <v>0</v>
      </c>
      <c r="J19" s="139"/>
      <c r="K19" s="62"/>
      <c r="L19">
        <v>4.71</v>
      </c>
    </row>
    <row r="20" spans="1:12" ht="21.95" customHeight="1">
      <c r="A20" s="138">
        <v>2178</v>
      </c>
      <c r="B20" s="4" t="s">
        <v>185</v>
      </c>
      <c r="C20" s="3"/>
      <c r="D20" s="3"/>
      <c r="E20" s="3"/>
      <c r="F20" s="3"/>
      <c r="G20" s="139"/>
      <c r="H20" s="140" t="s">
        <v>41</v>
      </c>
      <c r="I20" s="62">
        <f t="shared" si="1"/>
        <v>0</v>
      </c>
      <c r="J20" s="139"/>
      <c r="K20" s="62"/>
      <c r="L20">
        <v>6.28</v>
      </c>
    </row>
    <row r="21" spans="1:12" ht="21.75" customHeight="1">
      <c r="A21" s="138">
        <v>2199</v>
      </c>
      <c r="B21" s="4" t="s">
        <v>220</v>
      </c>
      <c r="C21" s="3"/>
      <c r="D21" s="3"/>
      <c r="E21" s="3"/>
      <c r="F21" s="3"/>
      <c r="G21" s="139"/>
      <c r="H21" s="140" t="s">
        <v>41</v>
      </c>
      <c r="I21" s="62">
        <f t="shared" si="1"/>
        <v>0</v>
      </c>
      <c r="J21" s="139"/>
      <c r="K21" s="62"/>
      <c r="L21">
        <v>14.13</v>
      </c>
    </row>
    <row r="22" spans="1:12" ht="21.95" customHeight="1">
      <c r="A22" s="138">
        <v>2128</v>
      </c>
      <c r="B22" s="4" t="s">
        <v>101</v>
      </c>
      <c r="C22" s="3"/>
      <c r="D22" s="3"/>
      <c r="E22" s="3"/>
      <c r="F22" s="3"/>
      <c r="G22" s="139"/>
      <c r="H22" s="140" t="s">
        <v>41</v>
      </c>
      <c r="I22" s="62">
        <f t="shared" si="1"/>
        <v>0</v>
      </c>
      <c r="J22" s="139"/>
      <c r="K22" s="62"/>
      <c r="L22">
        <v>1.78</v>
      </c>
    </row>
    <row r="23" spans="1:12" ht="21.95" customHeight="1">
      <c r="A23" s="142">
        <v>7</v>
      </c>
      <c r="B23" s="166" t="s">
        <v>27</v>
      </c>
      <c r="C23" s="167"/>
      <c r="D23" s="167"/>
      <c r="E23" s="167"/>
      <c r="F23" s="167"/>
      <c r="G23" s="143"/>
      <c r="H23" s="144"/>
      <c r="I23" s="145"/>
      <c r="J23" s="143"/>
      <c r="K23" s="145"/>
      <c r="L23" s="146">
        <v>1539713</v>
      </c>
    </row>
    <row r="24" spans="1:12" ht="21.95" customHeight="1">
      <c r="A24" s="138">
        <v>2147</v>
      </c>
      <c r="B24" s="4" t="s">
        <v>137</v>
      </c>
      <c r="C24" s="3"/>
      <c r="D24" s="3"/>
      <c r="E24" s="3"/>
      <c r="F24" s="3"/>
      <c r="G24" s="139"/>
      <c r="H24" s="140" t="s">
        <v>41</v>
      </c>
      <c r="I24" s="62"/>
      <c r="J24" s="139"/>
      <c r="K24" s="62"/>
      <c r="L24">
        <v>2.83</v>
      </c>
    </row>
    <row r="25" spans="1:12" ht="21.95" customHeight="1">
      <c r="A25" s="138">
        <v>2200</v>
      </c>
      <c r="B25" s="4" t="s">
        <v>221</v>
      </c>
      <c r="C25" s="3"/>
      <c r="D25" s="3"/>
      <c r="E25" s="3"/>
      <c r="F25" s="3"/>
      <c r="G25" s="139"/>
      <c r="H25" s="140" t="s">
        <v>41</v>
      </c>
      <c r="I25" s="62">
        <f t="shared" si="1"/>
        <v>0</v>
      </c>
      <c r="J25" s="139"/>
      <c r="K25" s="62"/>
      <c r="L25">
        <v>12.56</v>
      </c>
    </row>
    <row r="26" spans="1:12" ht="21.95" customHeight="1">
      <c r="A26" s="138">
        <v>2145</v>
      </c>
      <c r="B26" s="4" t="s">
        <v>134</v>
      </c>
      <c r="C26" s="3"/>
      <c r="D26" s="3"/>
      <c r="E26" s="3"/>
      <c r="F26" s="3"/>
      <c r="G26" s="139"/>
      <c r="H26" s="140" t="s">
        <v>41</v>
      </c>
      <c r="I26" s="62">
        <f t="shared" si="1"/>
        <v>0</v>
      </c>
      <c r="J26" s="139"/>
      <c r="K26" s="62"/>
      <c r="L26">
        <v>1.88</v>
      </c>
    </row>
    <row r="27" spans="1:12" ht="21.95" customHeight="1">
      <c r="A27" s="138">
        <v>2144</v>
      </c>
      <c r="B27" s="4" t="s">
        <v>133</v>
      </c>
      <c r="C27" s="3"/>
      <c r="D27" s="3"/>
      <c r="E27" s="3"/>
      <c r="F27" s="3"/>
      <c r="G27" s="139"/>
      <c r="H27" s="140" t="s">
        <v>41</v>
      </c>
      <c r="I27" s="62"/>
      <c r="J27" s="139"/>
      <c r="K27" s="62"/>
      <c r="L27">
        <v>1.41</v>
      </c>
    </row>
    <row r="28" spans="1:12" ht="21.75" customHeight="1">
      <c r="A28" s="138"/>
      <c r="B28" s="4"/>
      <c r="C28" s="3"/>
      <c r="D28" s="3"/>
      <c r="E28" s="3"/>
      <c r="F28" s="3"/>
      <c r="G28" s="139"/>
      <c r="H28" s="140"/>
      <c r="I28" s="62"/>
      <c r="J28" s="139"/>
      <c r="K28" s="62"/>
    </row>
    <row r="29" spans="1:12" ht="21.95" customHeight="1">
      <c r="A29" s="142">
        <v>6</v>
      </c>
      <c r="B29" s="166" t="s">
        <v>29</v>
      </c>
      <c r="C29" s="167"/>
      <c r="D29" s="167"/>
      <c r="E29" s="167"/>
      <c r="F29" s="167"/>
      <c r="G29" s="143"/>
      <c r="H29" s="144"/>
      <c r="I29" s="145"/>
      <c r="J29" s="143"/>
      <c r="K29" s="145"/>
      <c r="L29" s="146">
        <v>1266056</v>
      </c>
    </row>
    <row r="30" spans="1:12" ht="21.95" customHeight="1">
      <c r="A30" s="138"/>
      <c r="B30" s="4"/>
      <c r="C30" s="3"/>
      <c r="D30" s="3"/>
      <c r="E30" s="3"/>
      <c r="F30" s="3"/>
      <c r="G30" s="139"/>
      <c r="H30" s="140"/>
      <c r="I30" s="62"/>
      <c r="J30" s="139"/>
      <c r="K30" s="62"/>
    </row>
    <row r="31" spans="1:12" ht="21.95" customHeight="1">
      <c r="A31" s="138"/>
      <c r="B31" s="4"/>
      <c r="C31" s="3"/>
      <c r="D31" s="3"/>
      <c r="E31" s="3"/>
      <c r="F31" s="3"/>
      <c r="G31" s="139"/>
      <c r="H31" s="140"/>
      <c r="I31" s="62"/>
      <c r="J31" s="139"/>
      <c r="K31" s="62"/>
    </row>
    <row r="32" spans="1:12" ht="21.75" customHeight="1">
      <c r="A32" s="138"/>
      <c r="B32" s="4"/>
      <c r="C32" s="3"/>
      <c r="D32" s="3"/>
      <c r="E32" s="3"/>
      <c r="F32" s="3"/>
      <c r="G32" s="139"/>
      <c r="H32" s="140"/>
      <c r="I32" s="62"/>
      <c r="J32" s="139"/>
      <c r="K32" s="62"/>
    </row>
    <row r="33" spans="1:11" ht="21.95" customHeight="1">
      <c r="A33" s="138"/>
      <c r="B33" s="4"/>
      <c r="C33" s="3"/>
      <c r="D33" s="3"/>
      <c r="E33" s="3"/>
      <c r="F33" s="3"/>
      <c r="G33" s="139"/>
      <c r="H33" s="140"/>
      <c r="I33" s="62"/>
      <c r="J33" s="139"/>
      <c r="K33" s="62"/>
    </row>
    <row r="34" spans="1:11" ht="21.95" customHeight="1">
      <c r="A34" s="138"/>
      <c r="B34" s="4"/>
      <c r="C34" s="3"/>
      <c r="D34" s="3"/>
      <c r="E34" s="3"/>
      <c r="F34" s="3"/>
      <c r="G34" s="139"/>
      <c r="H34" s="140"/>
      <c r="I34" s="62">
        <f t="shared" si="1"/>
        <v>0</v>
      </c>
      <c r="J34" s="139"/>
      <c r="K34" s="62">
        <f t="shared" ref="K34:K54" si="2">IF(J34=0,,J34*G34)</f>
        <v>0</v>
      </c>
    </row>
    <row r="35" spans="1:11" ht="21.95" customHeight="1">
      <c r="A35" s="138"/>
      <c r="B35" s="4"/>
      <c r="C35" s="3"/>
      <c r="D35" s="3"/>
      <c r="E35" s="3"/>
      <c r="F35" s="3"/>
      <c r="G35" s="139"/>
      <c r="H35" s="140"/>
      <c r="I35" s="62">
        <f t="shared" si="1"/>
        <v>0</v>
      </c>
      <c r="J35" s="139"/>
      <c r="K35" s="62">
        <f t="shared" si="2"/>
        <v>0</v>
      </c>
    </row>
    <row r="36" spans="1:11" ht="21.95" customHeight="1">
      <c r="A36" s="138"/>
      <c r="B36" s="4"/>
      <c r="C36" s="3"/>
      <c r="D36" s="3"/>
      <c r="E36" s="3"/>
      <c r="F36" s="3"/>
      <c r="G36" s="139"/>
      <c r="H36" s="140"/>
      <c r="I36" s="62">
        <f t="shared" ref="I36:I54" si="3">IF(G36=0,,G36*L36)</f>
        <v>0</v>
      </c>
      <c r="J36" s="139"/>
      <c r="K36" s="62">
        <f t="shared" si="2"/>
        <v>0</v>
      </c>
    </row>
    <row r="37" spans="1:11" ht="21.75" customHeight="1">
      <c r="A37" s="138"/>
      <c r="B37" s="4"/>
      <c r="C37" s="3"/>
      <c r="D37" s="3"/>
      <c r="E37" s="3"/>
      <c r="F37" s="3"/>
      <c r="G37" s="139"/>
      <c r="H37" s="140"/>
      <c r="I37" s="62">
        <f t="shared" si="3"/>
        <v>0</v>
      </c>
      <c r="J37" s="139"/>
      <c r="K37" s="62">
        <f t="shared" si="2"/>
        <v>0</v>
      </c>
    </row>
    <row r="38" spans="1:11" ht="21.95" customHeight="1">
      <c r="A38" s="138"/>
      <c r="B38" s="4"/>
      <c r="C38" s="3"/>
      <c r="D38" s="3"/>
      <c r="E38" s="3"/>
      <c r="F38" s="3"/>
      <c r="G38" s="139"/>
      <c r="H38" s="140"/>
      <c r="I38" s="62">
        <f t="shared" si="3"/>
        <v>0</v>
      </c>
      <c r="J38" s="139"/>
      <c r="K38" s="62">
        <f t="shared" si="2"/>
        <v>0</v>
      </c>
    </row>
    <row r="39" spans="1:11" ht="21.95" customHeight="1">
      <c r="A39" s="138"/>
      <c r="B39" s="4"/>
      <c r="C39" s="3"/>
      <c r="D39" s="3"/>
      <c r="E39" s="3"/>
      <c r="F39" s="3"/>
      <c r="G39" s="139"/>
      <c r="H39" s="140"/>
      <c r="I39" s="62">
        <f t="shared" si="3"/>
        <v>0</v>
      </c>
      <c r="J39" s="139"/>
      <c r="K39" s="62">
        <f t="shared" si="2"/>
        <v>0</v>
      </c>
    </row>
    <row r="40" spans="1:11" ht="21.75" customHeight="1">
      <c r="A40" s="138"/>
      <c r="B40" s="4"/>
      <c r="C40" s="3"/>
      <c r="D40" s="3"/>
      <c r="E40" s="3"/>
      <c r="F40" s="3"/>
      <c r="G40" s="139"/>
      <c r="H40" s="140"/>
      <c r="I40" s="62">
        <f t="shared" si="3"/>
        <v>0</v>
      </c>
      <c r="J40" s="139"/>
      <c r="K40" s="62">
        <f t="shared" si="2"/>
        <v>0</v>
      </c>
    </row>
    <row r="41" spans="1:11" ht="21.95" customHeight="1">
      <c r="A41" s="138"/>
      <c r="B41" s="4"/>
      <c r="C41" s="3"/>
      <c r="D41" s="3"/>
      <c r="E41" s="3"/>
      <c r="F41" s="3"/>
      <c r="G41" s="139"/>
      <c r="H41" s="140"/>
      <c r="I41" s="62">
        <f t="shared" si="3"/>
        <v>0</v>
      </c>
      <c r="J41" s="139"/>
      <c r="K41" s="62">
        <f t="shared" si="2"/>
        <v>0</v>
      </c>
    </row>
    <row r="42" spans="1:11" ht="21.95" customHeight="1">
      <c r="A42" s="138"/>
      <c r="B42" s="4"/>
      <c r="C42" s="3"/>
      <c r="D42" s="3"/>
      <c r="E42" s="3"/>
      <c r="F42" s="3"/>
      <c r="G42" s="139"/>
      <c r="H42" s="140"/>
      <c r="I42" s="62">
        <f t="shared" si="3"/>
        <v>0</v>
      </c>
      <c r="J42" s="139"/>
      <c r="K42" s="62">
        <f t="shared" si="2"/>
        <v>0</v>
      </c>
    </row>
    <row r="43" spans="1:11" ht="21.95" customHeight="1">
      <c r="A43" s="138"/>
      <c r="B43" s="4"/>
      <c r="C43" s="3"/>
      <c r="D43" s="3"/>
      <c r="E43" s="3"/>
      <c r="F43" s="3"/>
      <c r="G43" s="139"/>
      <c r="H43" s="140"/>
      <c r="I43" s="62">
        <f t="shared" si="3"/>
        <v>0</v>
      </c>
      <c r="J43" s="139"/>
      <c r="K43" s="62">
        <f t="shared" si="2"/>
        <v>0</v>
      </c>
    </row>
    <row r="44" spans="1:11" ht="21.75" customHeight="1">
      <c r="A44" s="138"/>
      <c r="B44" s="4"/>
      <c r="C44" s="3"/>
      <c r="D44" s="3"/>
      <c r="E44" s="3"/>
      <c r="F44" s="3"/>
      <c r="G44" s="139"/>
      <c r="H44" s="140"/>
      <c r="I44" s="62">
        <f t="shared" si="3"/>
        <v>0</v>
      </c>
      <c r="J44" s="139"/>
      <c r="K44" s="62">
        <f t="shared" si="2"/>
        <v>0</v>
      </c>
    </row>
    <row r="45" spans="1:11" ht="21.95" customHeight="1">
      <c r="A45" s="138"/>
      <c r="B45" s="4"/>
      <c r="C45" s="3"/>
      <c r="D45" s="3"/>
      <c r="E45" s="3"/>
      <c r="F45" s="3"/>
      <c r="G45" s="139"/>
      <c r="H45" s="140"/>
      <c r="I45" s="62">
        <f t="shared" si="3"/>
        <v>0</v>
      </c>
      <c r="J45" s="139"/>
      <c r="K45" s="62">
        <f t="shared" si="2"/>
        <v>0</v>
      </c>
    </row>
    <row r="46" spans="1:11" ht="21.95" customHeight="1">
      <c r="A46" s="138"/>
      <c r="B46" s="4"/>
      <c r="C46" s="3"/>
      <c r="D46" s="3"/>
      <c r="E46" s="3"/>
      <c r="F46" s="3"/>
      <c r="G46" s="139"/>
      <c r="H46" s="140"/>
      <c r="I46" s="62">
        <f t="shared" si="3"/>
        <v>0</v>
      </c>
      <c r="J46" s="139"/>
      <c r="K46" s="62">
        <f t="shared" si="2"/>
        <v>0</v>
      </c>
    </row>
    <row r="47" spans="1:11" ht="21.95" customHeight="1">
      <c r="A47" s="138"/>
      <c r="B47" s="4"/>
      <c r="C47" s="3"/>
      <c r="D47" s="3"/>
      <c r="E47" s="3"/>
      <c r="F47" s="3"/>
      <c r="G47" s="139"/>
      <c r="H47" s="140"/>
      <c r="I47" s="62">
        <f t="shared" si="3"/>
        <v>0</v>
      </c>
      <c r="J47" s="139"/>
      <c r="K47" s="62">
        <f t="shared" si="2"/>
        <v>0</v>
      </c>
    </row>
    <row r="48" spans="1:11" ht="21.95" customHeight="1">
      <c r="A48" s="138"/>
      <c r="B48" s="4"/>
      <c r="C48" s="3"/>
      <c r="D48" s="3"/>
      <c r="E48" s="3"/>
      <c r="F48" s="3"/>
      <c r="G48" s="139"/>
      <c r="H48" s="140"/>
      <c r="I48" s="62">
        <f t="shared" si="3"/>
        <v>0</v>
      </c>
      <c r="J48" s="139"/>
      <c r="K48" s="62">
        <f t="shared" si="2"/>
        <v>0</v>
      </c>
    </row>
    <row r="49" spans="1:11" ht="21.95" customHeight="1">
      <c r="A49" s="138"/>
      <c r="B49" s="4"/>
      <c r="C49" s="3"/>
      <c r="D49" s="3"/>
      <c r="E49" s="3"/>
      <c r="F49" s="3"/>
      <c r="G49" s="139"/>
      <c r="H49" s="140"/>
      <c r="I49" s="62">
        <f t="shared" si="3"/>
        <v>0</v>
      </c>
      <c r="J49" s="139"/>
      <c r="K49" s="62">
        <f t="shared" si="2"/>
        <v>0</v>
      </c>
    </row>
    <row r="50" spans="1:11" ht="21.95" customHeight="1">
      <c r="A50" s="138"/>
      <c r="B50" s="4"/>
      <c r="C50" s="3"/>
      <c r="D50" s="3"/>
      <c r="E50" s="3"/>
      <c r="F50" s="3"/>
      <c r="G50" s="139"/>
      <c r="H50" s="140"/>
      <c r="I50" s="62">
        <f t="shared" si="3"/>
        <v>0</v>
      </c>
      <c r="J50" s="139"/>
      <c r="K50" s="62">
        <f t="shared" si="2"/>
        <v>0</v>
      </c>
    </row>
    <row r="51" spans="1:11" ht="21.95" customHeight="1">
      <c r="A51" s="138"/>
      <c r="B51" s="4"/>
      <c r="C51" s="3"/>
      <c r="D51" s="3"/>
      <c r="E51" s="3"/>
      <c r="F51" s="3"/>
      <c r="G51" s="139"/>
      <c r="H51" s="140"/>
      <c r="I51" s="62">
        <f t="shared" si="3"/>
        <v>0</v>
      </c>
      <c r="J51" s="139"/>
      <c r="K51" s="62">
        <f t="shared" si="2"/>
        <v>0</v>
      </c>
    </row>
    <row r="52" spans="1:11" ht="21.95" customHeight="1">
      <c r="A52" s="138"/>
      <c r="B52" s="4"/>
      <c r="C52" s="3"/>
      <c r="D52" s="3"/>
      <c r="E52" s="3"/>
      <c r="F52" s="3"/>
      <c r="G52" s="139"/>
      <c r="H52" s="140"/>
      <c r="I52" s="62">
        <f t="shared" si="3"/>
        <v>0</v>
      </c>
      <c r="J52" s="139"/>
      <c r="K52" s="62">
        <f t="shared" si="2"/>
        <v>0</v>
      </c>
    </row>
    <row r="53" spans="1:11" ht="21.75" customHeight="1">
      <c r="A53" s="138"/>
      <c r="B53" s="4"/>
      <c r="C53" s="3"/>
      <c r="D53" s="3"/>
      <c r="E53" s="3"/>
      <c r="F53" s="3"/>
      <c r="G53" s="139"/>
      <c r="H53" s="140"/>
      <c r="I53" s="62">
        <f t="shared" si="3"/>
        <v>0</v>
      </c>
      <c r="J53" s="139"/>
      <c r="K53" s="62">
        <f t="shared" si="2"/>
        <v>0</v>
      </c>
    </row>
    <row r="54" spans="1:11" ht="21.95" customHeight="1">
      <c r="A54" s="138"/>
      <c r="B54" s="4"/>
      <c r="C54" s="3"/>
      <c r="D54" s="3"/>
      <c r="E54" s="3"/>
      <c r="F54" s="3"/>
      <c r="G54" s="139"/>
      <c r="H54" s="140"/>
      <c r="I54" s="62">
        <f t="shared" si="3"/>
        <v>0</v>
      </c>
      <c r="J54" s="139"/>
      <c r="K54" s="62">
        <f t="shared" si="2"/>
        <v>0</v>
      </c>
    </row>
    <row r="55" spans="1:11" ht="21.95" customHeight="1">
      <c r="A55" s="2" t="s">
        <v>247</v>
      </c>
      <c r="B55" s="1"/>
      <c r="C55" s="1"/>
      <c r="D55" s="1"/>
      <c r="E55" s="1"/>
      <c r="F55" s="1"/>
      <c r="G55" s="147"/>
      <c r="H55" s="151" t="s">
        <v>248</v>
      </c>
      <c r="I55" s="152"/>
      <c r="J55" s="153"/>
      <c r="K55" s="63">
        <f>SUBTOTAL(109,K12:K54)</f>
        <v>0</v>
      </c>
    </row>
    <row r="56" spans="1:11" ht="21.95" customHeight="1">
      <c r="A56" s="148"/>
      <c r="B56" s="149"/>
      <c r="C56" s="149"/>
      <c r="D56" s="149"/>
      <c r="E56" s="149"/>
      <c r="F56" s="149"/>
      <c r="G56" s="150"/>
      <c r="H56" s="154" t="s">
        <v>249</v>
      </c>
      <c r="I56" s="155"/>
      <c r="J56" s="156"/>
      <c r="K56" s="64">
        <v>0</v>
      </c>
    </row>
    <row r="57" spans="1:11" ht="21.95" customHeight="1">
      <c r="A57" s="148"/>
      <c r="B57" s="149"/>
      <c r="C57" s="149"/>
      <c r="D57" s="149"/>
      <c r="E57" s="149"/>
      <c r="F57" s="149"/>
      <c r="G57" s="150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57"/>
      <c r="B58" s="158"/>
      <c r="C58" s="158"/>
      <c r="D58" s="158"/>
      <c r="E58" s="158"/>
      <c r="F58" s="158"/>
      <c r="G58" s="159"/>
      <c r="H58" s="154" t="s">
        <v>252</v>
      </c>
      <c r="I58" s="155"/>
      <c r="J58" s="156"/>
      <c r="K58" s="69">
        <f>SUM(K55:K57)</f>
        <v>0</v>
      </c>
    </row>
    <row r="59" spans="1:11" ht="21.75" customHeight="1">
      <c r="A59" s="157"/>
      <c r="B59" s="158"/>
      <c r="C59" s="158"/>
      <c r="D59" s="158"/>
      <c r="E59" s="158"/>
      <c r="F59" s="158"/>
      <c r="G59" s="159"/>
      <c r="H59" s="154" t="s">
        <v>333</v>
      </c>
      <c r="I59" s="155"/>
      <c r="J59" s="156"/>
      <c r="K59" s="70">
        <f>K58*0.196</f>
        <v>0</v>
      </c>
    </row>
    <row r="60" spans="1:11" ht="21.95" customHeight="1">
      <c r="A60" s="160"/>
      <c r="B60" s="161"/>
      <c r="C60" s="161"/>
      <c r="D60" s="161"/>
      <c r="E60" s="161"/>
      <c r="F60" s="161"/>
      <c r="G60" s="162"/>
      <c r="H60" s="163" t="s">
        <v>253</v>
      </c>
      <c r="I60" s="164"/>
      <c r="J60" s="165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A1:K1"/>
    <mergeCell ref="A2:K2"/>
    <mergeCell ref="A3:K3"/>
    <mergeCell ref="B4:F4"/>
    <mergeCell ref="H4:K4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3:F53"/>
    <mergeCell ref="B50:F50"/>
    <mergeCell ref="B51:F51"/>
    <mergeCell ref="B52:F52"/>
    <mergeCell ref="B54:F54"/>
    <mergeCell ref="A55:G57"/>
    <mergeCell ref="H55:J55"/>
    <mergeCell ref="H56:J56"/>
    <mergeCell ref="A58:G60"/>
    <mergeCell ref="H58:J58"/>
    <mergeCell ref="H59:J59"/>
    <mergeCell ref="H60:J60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>
      <c r="A5" s="74"/>
      <c r="B5" s="76" t="s">
        <v>343</v>
      </c>
      <c r="C5" s="76" t="s">
        <v>254</v>
      </c>
      <c r="D5" s="141" t="s">
        <v>347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1:R15"/>
  <sheetViews>
    <sheetView workbookViewId="0">
      <selection activeCell="C33" sqref="C3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hidden="1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.75" hidden="1" thickTop="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.75" hidden="1" thickTop="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 hidden="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 hidden="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L71" sqref="L71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DEVIS </vt:lpstr>
      <vt:lpstr>LISTE</vt:lpstr>
      <vt:lpstr>tarif</vt:lpstr>
      <vt:lpstr>FOURNIS</vt:lpstr>
      <vt:lpstr>FORMULE</vt:lpstr>
      <vt:lpstr>Articles</vt:lpstr>
      <vt:lpstr>'DEVIS '!Impression_des_titres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2015-06-12T19:51:08Z</cp:lastPrinted>
  <dcterms:created xsi:type="dcterms:W3CDTF">2014-09-28T10:22:19Z</dcterms:created>
  <dcterms:modified xsi:type="dcterms:W3CDTF">2015-06-19T15:07:21Z</dcterms:modified>
</cp:coreProperties>
</file>