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45" windowWidth="28515" windowHeight="12330" activeTab="2"/>
  </bookViews>
  <sheets>
    <sheet name="DEVIS " sheetId="3" r:id="rId1"/>
    <sheet name="LISTE" sheetId="5" r:id="rId2"/>
    <sheet name="tarif" sheetId="2" r:id="rId3"/>
    <sheet name="FOURNIS" sheetId="4" r:id="rId4"/>
  </sheets>
  <externalReferences>
    <externalReference r:id="rId5"/>
  </externalReferences>
  <definedNames>
    <definedName name="_xlnm._FilterDatabase" localSheetId="0" hidden="1">'DEVIS '!$A$11:$K$60</definedName>
    <definedName name="_xlnm._FilterDatabase" localSheetId="3" hidden="1">FOURNIS!$A$1:$R$15</definedName>
    <definedName name="Articles">tarif!$A$1:$N$151</definedName>
    <definedName name="Civilité">OFFSET([1]LISTE!$C$1,1,,COUNTA([1]LISTE!$C:$C))</definedName>
    <definedName name="DEMANDE">OFFSET(LISTE!$G$1,1,,COUNTA(LISTE!$G:$G))</definedName>
    <definedName name="_xlnm.Print_Titles" localSheetId="0">'DEVIS '!$1:$11</definedName>
    <definedName name="N°Fournext">[1]SOMMAIRE!N°fourn</definedName>
    <definedName name="REFext">[1]!RefArticle</definedName>
    <definedName name="SALARIES">OFFSET(LISTE!$B$1,1,,COUNTA(LISTE!$B:$B))</definedName>
    <definedName name="Tabsal">LISTE!$B$1:$E$11</definedName>
    <definedName name="uniteExt">[1]!UNITES</definedName>
    <definedName name="UNITES">OFFSET(LISTE!$A$1,1,,COUNTA(LISTE!$A:$A))</definedName>
    <definedName name="_xlnm.Print_Area" localSheetId="0">'DEVIS '!$A$1:$K$60</definedName>
  </definedNames>
  <calcPr calcId="125725" iterateDelta="1E-4"/>
</workbook>
</file>

<file path=xl/calcChain.xml><?xml version="1.0" encoding="utf-8"?>
<calcChain xmlns="http://schemas.openxmlformats.org/spreadsheetml/2006/main">
  <c r="M20" i="2"/>
  <c r="M21"/>
  <c r="M22"/>
  <c r="M23"/>
  <c r="M24"/>
  <c r="M25"/>
  <c r="M26"/>
  <c r="M27"/>
  <c r="M28"/>
  <c r="M29"/>
  <c r="M32"/>
  <c r="M33"/>
  <c r="M34"/>
  <c r="M35"/>
  <c r="M36"/>
  <c r="M37"/>
  <c r="M38"/>
  <c r="M39"/>
  <c r="M40"/>
  <c r="M41"/>
  <c r="M42"/>
  <c r="M43"/>
  <c r="M44"/>
  <c r="M46"/>
  <c r="M47"/>
  <c r="M48"/>
  <c r="M50"/>
  <c r="M51"/>
  <c r="M53"/>
  <c r="M54"/>
  <c r="M55"/>
  <c r="M56"/>
  <c r="M57"/>
  <c r="M59"/>
  <c r="M60"/>
  <c r="M61"/>
  <c r="M62"/>
  <c r="M63"/>
  <c r="M64"/>
  <c r="M65"/>
  <c r="M66"/>
  <c r="M67"/>
  <c r="M68"/>
  <c r="M69"/>
  <c r="M70"/>
  <c r="M71"/>
  <c r="M72"/>
  <c r="M73"/>
  <c r="M74"/>
  <c r="M75"/>
  <c r="M76"/>
  <c r="M77"/>
  <c r="M78"/>
  <c r="M79"/>
  <c r="M80"/>
  <c r="M81"/>
  <c r="M82"/>
  <c r="M83"/>
  <c r="M84"/>
  <c r="M85"/>
  <c r="M86"/>
  <c r="M87"/>
  <c r="M88"/>
  <c r="M89"/>
  <c r="M90"/>
  <c r="M91"/>
  <c r="M92"/>
  <c r="M93"/>
  <c r="M94"/>
  <c r="M95"/>
  <c r="M96"/>
  <c r="M97"/>
  <c r="M98"/>
  <c r="M99"/>
  <c r="M100"/>
  <c r="M101"/>
  <c r="M102"/>
  <c r="M103"/>
  <c r="M104"/>
  <c r="M105"/>
  <c r="M106"/>
  <c r="M107"/>
  <c r="M108"/>
  <c r="M109"/>
  <c r="M110"/>
  <c r="M111"/>
  <c r="M112"/>
  <c r="M113"/>
  <c r="M114"/>
  <c r="M115"/>
  <c r="M116"/>
  <c r="M117"/>
  <c r="M118"/>
  <c r="M119"/>
  <c r="M120"/>
  <c r="M121"/>
  <c r="M122"/>
  <c r="M123"/>
  <c r="M124"/>
  <c r="M125"/>
  <c r="M127"/>
  <c r="M128"/>
  <c r="M6"/>
  <c r="M7"/>
  <c r="M8"/>
  <c r="M9"/>
  <c r="M10"/>
  <c r="M11"/>
  <c r="M12"/>
  <c r="M13"/>
  <c r="M14"/>
  <c r="M15"/>
  <c r="M16"/>
  <c r="M5"/>
  <c r="N6"/>
  <c r="N7"/>
  <c r="N8"/>
  <c r="N9"/>
  <c r="N10"/>
  <c r="N11"/>
  <c r="N12"/>
  <c r="N13"/>
  <c r="N14"/>
  <c r="N15"/>
  <c r="N16"/>
  <c r="N20"/>
  <c r="N21"/>
  <c r="N22"/>
  <c r="N23"/>
  <c r="N24"/>
  <c r="N25"/>
  <c r="N26"/>
  <c r="N27"/>
  <c r="N28"/>
  <c r="N29"/>
  <c r="N32"/>
  <c r="N33"/>
  <c r="N34"/>
  <c r="N35"/>
  <c r="N36"/>
  <c r="N37"/>
  <c r="N38"/>
  <c r="N39"/>
  <c r="N40"/>
  <c r="N41"/>
  <c r="N42"/>
  <c r="N43"/>
  <c r="N44"/>
  <c r="N46"/>
  <c r="N47"/>
  <c r="N48"/>
  <c r="N51"/>
  <c r="N53"/>
  <c r="N54"/>
  <c r="N55"/>
  <c r="N56"/>
  <c r="N57"/>
  <c r="N59"/>
  <c r="N60"/>
  <c r="N61"/>
  <c r="N62"/>
  <c r="N63"/>
  <c r="N64"/>
  <c r="N65"/>
  <c r="N66"/>
  <c r="N67"/>
  <c r="N68"/>
  <c r="N69"/>
  <c r="N70"/>
  <c r="N71"/>
  <c r="N72"/>
  <c r="N73"/>
  <c r="N74"/>
  <c r="N75"/>
  <c r="N76"/>
  <c r="N77"/>
  <c r="N78"/>
  <c r="N79"/>
  <c r="N80"/>
  <c r="N81"/>
  <c r="N82"/>
  <c r="N83"/>
  <c r="N84"/>
  <c r="N85"/>
  <c r="N86"/>
  <c r="N87"/>
  <c r="N88"/>
  <c r="N89"/>
  <c r="N90"/>
  <c r="N91"/>
  <c r="N92"/>
  <c r="N93"/>
  <c r="N94"/>
  <c r="N95"/>
  <c r="N96"/>
  <c r="N97"/>
  <c r="N98"/>
  <c r="N99"/>
  <c r="N100"/>
  <c r="N101"/>
  <c r="N102"/>
  <c r="N103"/>
  <c r="N104"/>
  <c r="N105"/>
  <c r="N106"/>
  <c r="N107"/>
  <c r="N108"/>
  <c r="N109"/>
  <c r="N110"/>
  <c r="N111"/>
  <c r="N112"/>
  <c r="N113"/>
  <c r="N114"/>
  <c r="N115"/>
  <c r="N116"/>
  <c r="N117"/>
  <c r="N118"/>
  <c r="N119"/>
  <c r="N120"/>
  <c r="N121"/>
  <c r="N122"/>
  <c r="N123"/>
  <c r="N124"/>
  <c r="N125"/>
  <c r="N127"/>
  <c r="N128"/>
  <c r="N5"/>
  <c r="I12" i="3"/>
  <c r="I13"/>
  <c r="I14"/>
  <c r="I15"/>
  <c r="I16"/>
  <c r="I17"/>
  <c r="I18"/>
  <c r="I19"/>
  <c r="I20"/>
  <c r="I21"/>
  <c r="I22"/>
  <c r="I23"/>
  <c r="I24"/>
  <c r="I25"/>
  <c r="I26"/>
  <c r="I27"/>
  <c r="I28"/>
  <c r="I29"/>
  <c r="I30"/>
  <c r="I31"/>
  <c r="I32"/>
  <c r="I33"/>
  <c r="I34"/>
  <c r="I35"/>
  <c r="I36"/>
  <c r="I37"/>
  <c r="I38"/>
  <c r="I39"/>
  <c r="I40"/>
  <c r="I41"/>
  <c r="I42"/>
  <c r="I43"/>
  <c r="I44"/>
  <c r="I45"/>
  <c r="I46"/>
  <c r="I47"/>
  <c r="I48"/>
  <c r="I49"/>
  <c r="I50"/>
  <c r="I51"/>
  <c r="I52"/>
  <c r="I53"/>
  <c r="I54"/>
  <c r="K27"/>
  <c r="K28"/>
  <c r="K29"/>
  <c r="K30"/>
  <c r="K31"/>
  <c r="K32"/>
  <c r="K33"/>
  <c r="K34"/>
  <c r="K35"/>
  <c r="K36"/>
  <c r="K37"/>
  <c r="K38"/>
  <c r="K39"/>
  <c r="K40"/>
  <c r="K41"/>
  <c r="K42"/>
  <c r="K43"/>
  <c r="K44"/>
  <c r="K45"/>
  <c r="K46"/>
  <c r="K47"/>
  <c r="K48"/>
  <c r="K49"/>
  <c r="K50"/>
  <c r="K51"/>
  <c r="K52"/>
  <c r="K53"/>
  <c r="K54"/>
  <c r="B6" l="1"/>
  <c r="J9"/>
  <c r="B7"/>
  <c r="E7"/>
  <c r="E6"/>
  <c r="B5"/>
  <c r="B4"/>
  <c r="K57" l="1"/>
  <c r="H7"/>
  <c r="H6"/>
  <c r="H5"/>
  <c r="K55" l="1"/>
  <c r="K58" s="1"/>
  <c r="K59" s="1"/>
  <c r="K60" s="1"/>
</calcChain>
</file>

<file path=xl/comments1.xml><?xml version="1.0" encoding="utf-8"?>
<comments xmlns="http://schemas.openxmlformats.org/spreadsheetml/2006/main">
  <authors>
    <author>Marie-Noelle</author>
  </authors>
  <commentList>
    <comment ref="B19" authorId="0">
      <text>
        <r>
          <rPr>
            <b/>
            <sz val="9"/>
            <color indexed="81"/>
            <rFont val="Tahoma"/>
            <family val="2"/>
          </rPr>
          <t>S235JR LAC 
long 6150/6200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20" authorId="0">
      <text>
        <r>
          <rPr>
            <b/>
            <sz val="9"/>
            <color indexed="81"/>
            <rFont val="Tahoma"/>
            <family val="2"/>
          </rPr>
          <t>Acier spécial étiré  C45</t>
        </r>
      </text>
    </comment>
    <comment ref="B30" authorId="0">
      <text>
        <r>
          <rPr>
            <b/>
            <sz val="9"/>
            <color indexed="81"/>
            <rFont val="Tahoma"/>
            <family val="2"/>
          </rPr>
          <t xml:space="preserve">S235JR/S235JRG2 NFEN10025 LAC
</t>
        </r>
        <r>
          <rPr>
            <sz val="9"/>
            <color indexed="81"/>
            <rFont val="Tahoma"/>
            <family val="2"/>
          </rPr>
          <t xml:space="preserve">Long 6150/6200
</t>
        </r>
      </text>
    </comment>
    <comment ref="B49" authorId="0">
      <text>
        <r>
          <rPr>
            <b/>
            <sz val="9"/>
            <color indexed="81"/>
            <rFont val="Tahoma"/>
            <family val="2"/>
          </rPr>
          <t>S235JR/S235JRG2 LAC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58" authorId="0">
      <text>
        <r>
          <rPr>
            <b/>
            <sz val="9"/>
            <color indexed="81"/>
            <rFont val="Tahoma"/>
            <family val="2"/>
          </rPr>
          <t xml:space="preserve">S235JR/JRG2 - LAC NFEN10025
</t>
        </r>
        <r>
          <rPr>
            <sz val="9"/>
            <color indexed="81"/>
            <rFont val="Tahoma"/>
            <family val="2"/>
          </rPr>
          <t xml:space="preserve">Long 6150/6200
</t>
        </r>
      </text>
    </comment>
  </commentList>
</comments>
</file>

<file path=xl/sharedStrings.xml><?xml version="1.0" encoding="utf-8"?>
<sst xmlns="http://schemas.openxmlformats.org/spreadsheetml/2006/main" count="803" uniqueCount="352">
  <si>
    <t>Unité</t>
  </si>
  <si>
    <t>Qtés</t>
  </si>
  <si>
    <t>N°</t>
  </si>
  <si>
    <t>DESIGNATION</t>
  </si>
  <si>
    <t>IMAGE</t>
  </si>
  <si>
    <t>REF</t>
  </si>
  <si>
    <t xml:space="preserve">DATE </t>
  </si>
  <si>
    <t>NOMS</t>
  </si>
  <si>
    <t>UNITE ACHAT</t>
  </si>
  <si>
    <t>P.A 
U.A</t>
  </si>
  <si>
    <t>FRAIS</t>
  </si>
  <si>
    <t>KILO /UV</t>
  </si>
  <si>
    <t>NOMBRE
U.V</t>
  </si>
  <si>
    <t>P.V HT</t>
  </si>
  <si>
    <t>BOULONNERIE - FIXATION ACIER</t>
  </si>
  <si>
    <t>Chevillage - scellement chimique</t>
  </si>
  <si>
    <t>Cheville nylon</t>
  </si>
  <si>
    <t>Cheville nylon 06x30 à collerette - spit 057080</t>
  </si>
  <si>
    <t>06-09</t>
  </si>
  <si>
    <t>B.matériaux</t>
  </si>
  <si>
    <t>Cent</t>
  </si>
  <si>
    <t>Cheville nylon 08x50 à collerette - fischer UX</t>
  </si>
  <si>
    <t>11-10</t>
  </si>
  <si>
    <t>Beauplet</t>
  </si>
  <si>
    <t>Boîte</t>
  </si>
  <si>
    <t xml:space="preserve">Cheville nylon 10x50 </t>
  </si>
  <si>
    <t>Cheville nylon 10x51</t>
  </si>
  <si>
    <t>Cheville nylon 10x52</t>
  </si>
  <si>
    <t>Cheville nylon 10x53</t>
  </si>
  <si>
    <t>Cheville nylon 10x54</t>
  </si>
  <si>
    <t>Cheville nylon 10x55</t>
  </si>
  <si>
    <t>Cheville nylon 10x56</t>
  </si>
  <si>
    <t>Cheville nylon 10x57</t>
  </si>
  <si>
    <t>Cheville nylon 10x58</t>
  </si>
  <si>
    <t>Cheville nylon 10x59</t>
  </si>
  <si>
    <t>PRODUITS METALLURGIQUES ADX</t>
  </si>
  <si>
    <t>Barre</t>
  </si>
  <si>
    <t xml:space="preserve">Carré </t>
  </si>
  <si>
    <t xml:space="preserve">Carré noir 06 Lg 3000 étiré C45 </t>
  </si>
  <si>
    <t>02-11</t>
  </si>
  <si>
    <t>Caso</t>
  </si>
  <si>
    <t>Mètre</t>
  </si>
  <si>
    <t xml:space="preserve">Carré noir 08 </t>
  </si>
  <si>
    <t>09-09</t>
  </si>
  <si>
    <t>AMD</t>
  </si>
  <si>
    <t xml:space="preserve">Carré noir 10 </t>
  </si>
  <si>
    <t>05-13</t>
  </si>
  <si>
    <t xml:space="preserve">Carré noir 12 </t>
  </si>
  <si>
    <t>08-13</t>
  </si>
  <si>
    <t xml:space="preserve">Carré noir 14 </t>
  </si>
  <si>
    <t>10-12</t>
  </si>
  <si>
    <t>Carré noir 16</t>
  </si>
  <si>
    <t>11-09</t>
  </si>
  <si>
    <t xml:space="preserve">Carré noir 20 </t>
  </si>
  <si>
    <t>03-13</t>
  </si>
  <si>
    <t>Carré noir 30</t>
  </si>
  <si>
    <t>11-11</t>
  </si>
  <si>
    <t>KDI</t>
  </si>
  <si>
    <t>Carré noir 40</t>
  </si>
  <si>
    <t>03-14</t>
  </si>
  <si>
    <t>Carré noir 50</t>
  </si>
  <si>
    <t>08-14</t>
  </si>
  <si>
    <t xml:space="preserve">Cornière </t>
  </si>
  <si>
    <t>Cornière égale</t>
  </si>
  <si>
    <t xml:space="preserve">Cornière égale noire 20x20x3 </t>
  </si>
  <si>
    <t xml:space="preserve">Cornière égale noire 25x25x3 </t>
  </si>
  <si>
    <t>07-12</t>
  </si>
  <si>
    <t xml:space="preserve">Cornière égale noire 30x30x3 </t>
  </si>
  <si>
    <t>07-14</t>
  </si>
  <si>
    <t>Cornière égale noire 35x35x3</t>
  </si>
  <si>
    <t>01-12</t>
  </si>
  <si>
    <t>Cornière égale noire 35x35x3.5</t>
  </si>
  <si>
    <t>904104238</t>
  </si>
  <si>
    <t>02-14</t>
  </si>
  <si>
    <t>Cornière égale noire 40x40x4</t>
  </si>
  <si>
    <t>904100264</t>
  </si>
  <si>
    <t>01-15</t>
  </si>
  <si>
    <t>Cornière égale noire 45x45x4.5</t>
  </si>
  <si>
    <t>Cornière égale noire 50x50x5</t>
  </si>
  <si>
    <t>0211735</t>
  </si>
  <si>
    <t>09-14</t>
  </si>
  <si>
    <t>Belmet</t>
  </si>
  <si>
    <t xml:space="preserve">Cornière égale noire 60x60x6 </t>
  </si>
  <si>
    <t>0211737</t>
  </si>
  <si>
    <t>01-14</t>
  </si>
  <si>
    <t xml:space="preserve">Cornière égale noire 70x70x7 </t>
  </si>
  <si>
    <t>09-07</t>
  </si>
  <si>
    <t xml:space="preserve">Cornière égale noire 80x80x8 </t>
  </si>
  <si>
    <t>09-11</t>
  </si>
  <si>
    <t xml:space="preserve">Cornière égale noire 100x100x10 </t>
  </si>
  <si>
    <t>0211741</t>
  </si>
  <si>
    <t xml:space="preserve">Cornière égale noire 120x120x12 </t>
  </si>
  <si>
    <t>07-04</t>
  </si>
  <si>
    <t>Cornière inégale</t>
  </si>
  <si>
    <t>Cornière inégale noire 50x30x5</t>
  </si>
  <si>
    <t>07-11</t>
  </si>
  <si>
    <t>Cornière inégale noire 60x40x5</t>
  </si>
  <si>
    <t>01-98</t>
  </si>
  <si>
    <t>Cornière inégale noire 70x50x6</t>
  </si>
  <si>
    <t>08-10</t>
  </si>
  <si>
    <t xml:space="preserve">TE </t>
  </si>
  <si>
    <t xml:space="preserve">TE égale noire 30x30x4 </t>
  </si>
  <si>
    <t>TE égale noire 50x50x6</t>
  </si>
  <si>
    <t>09-10</t>
  </si>
  <si>
    <t>Lame à godets</t>
  </si>
  <si>
    <t>Lame 100x21 500 HB - profil 101 1/2 flèche</t>
  </si>
  <si>
    <t>BIAP101</t>
  </si>
  <si>
    <t>08-12</t>
  </si>
  <si>
    <t>Hiot</t>
  </si>
  <si>
    <t>Lame 110x16</t>
  </si>
  <si>
    <t>09-08</t>
  </si>
  <si>
    <t>Lame 150x16 400 duro</t>
  </si>
  <si>
    <t>HIOT150X16RM</t>
  </si>
  <si>
    <t>05-14</t>
  </si>
  <si>
    <t>Lame 150x20 400 duro</t>
  </si>
  <si>
    <t>HIOT150X20RM</t>
  </si>
  <si>
    <t>11-13</t>
  </si>
  <si>
    <t>Lame 200x25 400HB</t>
  </si>
  <si>
    <t>IMS 200X25RIMS</t>
  </si>
  <si>
    <t>03-11</t>
  </si>
  <si>
    <t xml:space="preserve">Plat </t>
  </si>
  <si>
    <t>Plat rect noir 16x5</t>
  </si>
  <si>
    <t>06-13</t>
  </si>
  <si>
    <t>Plat rect noir 20x4</t>
  </si>
  <si>
    <t xml:space="preserve">Plat rect noir 20x5 </t>
  </si>
  <si>
    <t>904101330</t>
  </si>
  <si>
    <t xml:space="preserve">Plat rect noir 20x8 </t>
  </si>
  <si>
    <t>904101334</t>
  </si>
  <si>
    <t xml:space="preserve">Plat rect noir 20x10 </t>
  </si>
  <si>
    <t xml:space="preserve">Plat rect noir 25x5 </t>
  </si>
  <si>
    <t>02-12</t>
  </si>
  <si>
    <t>Plat rect noir 30x5</t>
  </si>
  <si>
    <t>211618</t>
  </si>
  <si>
    <t>Plat rect noir 30x6</t>
  </si>
  <si>
    <t xml:space="preserve">Plat rect noir 30x8 </t>
  </si>
  <si>
    <t>10-13</t>
  </si>
  <si>
    <t xml:space="preserve">Plat rect noir 30x10 </t>
  </si>
  <si>
    <t>Plat rect noir 30x12</t>
  </si>
  <si>
    <t>02-09</t>
  </si>
  <si>
    <t xml:space="preserve">Plat rect noir 30x15 </t>
  </si>
  <si>
    <t>09-12</t>
  </si>
  <si>
    <t xml:space="preserve">Plat rect noir 30x20 </t>
  </si>
  <si>
    <t xml:space="preserve">Plat rect noir 35x5 </t>
  </si>
  <si>
    <t xml:space="preserve">Plat rect noir 35x6 </t>
  </si>
  <si>
    <t>04-09</t>
  </si>
  <si>
    <t>Plat rect noir 35x10</t>
  </si>
  <si>
    <t>02-00</t>
  </si>
  <si>
    <t xml:space="preserve">Plat rect noir 40x5 </t>
  </si>
  <si>
    <t>04-15</t>
  </si>
  <si>
    <t xml:space="preserve">Plat rect noir 40x6  </t>
  </si>
  <si>
    <t xml:space="preserve">Plat rect noir 40x8 </t>
  </si>
  <si>
    <t>12-14</t>
  </si>
  <si>
    <t>Plat rect noir 40x10</t>
  </si>
  <si>
    <t>03-15</t>
  </si>
  <si>
    <t xml:space="preserve">Plat rect noir 40x12 </t>
  </si>
  <si>
    <t xml:space="preserve">Plat rect noir 40x15 </t>
  </si>
  <si>
    <t xml:space="preserve">Plat rect noir 40x20 </t>
  </si>
  <si>
    <t>904101414</t>
  </si>
  <si>
    <t xml:space="preserve">Plat rect noir 45x5 </t>
  </si>
  <si>
    <t>10-14</t>
  </si>
  <si>
    <t xml:space="preserve">Plat rect noir 50x5 </t>
  </si>
  <si>
    <t xml:space="preserve">Plat rect noir 50x8  </t>
  </si>
  <si>
    <t>0110006-00080</t>
  </si>
  <si>
    <t>Maisonneuve</t>
  </si>
  <si>
    <t xml:space="preserve">Plat rect noir 50x10 </t>
  </si>
  <si>
    <t>11-12</t>
  </si>
  <si>
    <t xml:space="preserve">Plat rect noir 50x12 </t>
  </si>
  <si>
    <t>Plat rect noir 50x15 S355JO</t>
  </si>
  <si>
    <t xml:space="preserve">Plat rect noir 50x20 </t>
  </si>
  <si>
    <t>904101467</t>
  </si>
  <si>
    <t xml:space="preserve">Plat rect noir 60x5 </t>
  </si>
  <si>
    <t>904101527</t>
  </si>
  <si>
    <t xml:space="preserve">Plat rect noir 60x6 </t>
  </si>
  <si>
    <t>02-08</t>
  </si>
  <si>
    <t xml:space="preserve">Plat rect noir 60x8 </t>
  </si>
  <si>
    <t xml:space="preserve">Plat rect noir 60x10 </t>
  </si>
  <si>
    <t>Plat rect noir 60x12</t>
  </si>
  <si>
    <t xml:space="preserve">Plat rect noir 60x15 </t>
  </si>
  <si>
    <t xml:space="preserve">Plat rect noir 60x20 </t>
  </si>
  <si>
    <t>904101513</t>
  </si>
  <si>
    <t>Plat rect noir 70x6</t>
  </si>
  <si>
    <t xml:space="preserve">Plat rect noir 70x10 </t>
  </si>
  <si>
    <t xml:space="preserve">Plat rect noir 80x5 </t>
  </si>
  <si>
    <t>Plat rect noir 80x8</t>
  </si>
  <si>
    <t>0110006-00109</t>
  </si>
  <si>
    <t xml:space="preserve">Plat rect noir 80x10 </t>
  </si>
  <si>
    <t>904101610</t>
  </si>
  <si>
    <t xml:space="preserve">Plat rect noir 80x12 </t>
  </si>
  <si>
    <t>Plat rect noir 80x20</t>
  </si>
  <si>
    <t xml:space="preserve">Plat rect noir 100x5 </t>
  </si>
  <si>
    <t>0110006-00127</t>
  </si>
  <si>
    <t xml:space="preserve">Plat rect noir 100x6 </t>
  </si>
  <si>
    <t>01-08</t>
  </si>
  <si>
    <t xml:space="preserve">Plat rect noir 100x8 </t>
  </si>
  <si>
    <t>0211658</t>
  </si>
  <si>
    <t xml:space="preserve">Plat rect noir 100x10 </t>
  </si>
  <si>
    <t xml:space="preserve">Plat rect noir 100x12 </t>
  </si>
  <si>
    <t>Plat rect noir 100x15</t>
  </si>
  <si>
    <t>05-11</t>
  </si>
  <si>
    <t xml:space="preserve">Plat rect noir 120x8  </t>
  </si>
  <si>
    <t xml:space="preserve">Plat rect noir 120x10 </t>
  </si>
  <si>
    <t xml:space="preserve">Plat rect noir 120x20 </t>
  </si>
  <si>
    <t>09-05</t>
  </si>
  <si>
    <t>Plat rect noir 140x10</t>
  </si>
  <si>
    <t xml:space="preserve">Plat rect noir 140x12 </t>
  </si>
  <si>
    <t>01-00</t>
  </si>
  <si>
    <t xml:space="preserve">Plat rect noir 150x8 </t>
  </si>
  <si>
    <t xml:space="preserve">Plat rect noir 150x10 </t>
  </si>
  <si>
    <t>1286684</t>
  </si>
  <si>
    <t xml:space="preserve">Plat rect noir 150x12 </t>
  </si>
  <si>
    <t>10-08</t>
  </si>
  <si>
    <t>Plat rect noir 150x15</t>
  </si>
  <si>
    <t>06-14</t>
  </si>
  <si>
    <t xml:space="preserve">Plat rect noir 150x20 </t>
  </si>
  <si>
    <t>09-01</t>
  </si>
  <si>
    <t>Plat rect noir 150x25</t>
  </si>
  <si>
    <t>04-11</t>
  </si>
  <si>
    <t>Plat rect noir 150x30</t>
  </si>
  <si>
    <t xml:space="preserve">Plat rect noir 180x8 </t>
  </si>
  <si>
    <t>01-04</t>
  </si>
  <si>
    <t xml:space="preserve">Plat rect noir 180x10 </t>
  </si>
  <si>
    <t xml:space="preserve">Plat rect noir 200x8 </t>
  </si>
  <si>
    <t xml:space="preserve">Plat rect noir 200x10 </t>
  </si>
  <si>
    <t>0211647</t>
  </si>
  <si>
    <t>Plat rect noir 200x15</t>
  </si>
  <si>
    <t>Hexagone</t>
  </si>
  <si>
    <t>Hexagone 10 étiré x 3 m</t>
  </si>
  <si>
    <t>Pièce</t>
  </si>
  <si>
    <t>Hexagone 12 étiré x 3 m</t>
  </si>
  <si>
    <t>Atelier</t>
  </si>
  <si>
    <t xml:space="preserve">                                                       ZA du Maupas </t>
  </si>
  <si>
    <t xml:space="preserve">                                           35290 ST-MEEN LE GRAND</t>
  </si>
  <si>
    <t>Nom :</t>
  </si>
  <si>
    <t>De :</t>
  </si>
  <si>
    <t>Lieu :</t>
  </si>
  <si>
    <t xml:space="preserve">Service : </t>
  </si>
  <si>
    <t>A :</t>
  </si>
  <si>
    <t>Tél :</t>
  </si>
  <si>
    <t>Mail :</t>
  </si>
  <si>
    <t>Fax :</t>
  </si>
  <si>
    <t>Date :</t>
  </si>
  <si>
    <t>Stock :</t>
  </si>
  <si>
    <t>Règlt :</t>
  </si>
  <si>
    <t>Délais de livraison</t>
  </si>
  <si>
    <t>Urgent</t>
  </si>
  <si>
    <t>Réf</t>
  </si>
  <si>
    <t>P.U</t>
  </si>
  <si>
    <t>Commentaires :
N° d'affaire et nom de notre contact à reporter sur vos documents commerciaux</t>
  </si>
  <si>
    <t>SOUS-TOTAL</t>
  </si>
  <si>
    <t>Port - emb</t>
  </si>
  <si>
    <t>Taux</t>
  </si>
  <si>
    <t>Remise</t>
  </si>
  <si>
    <t>TOTAL HT</t>
  </si>
  <si>
    <t>TTC</t>
  </si>
  <si>
    <t>Comptabilité</t>
  </si>
  <si>
    <t>Bureau d'études</t>
  </si>
  <si>
    <t>Commande</t>
  </si>
  <si>
    <t>Direction</t>
  </si>
  <si>
    <t>CIVILITE</t>
  </si>
  <si>
    <t>CP</t>
  </si>
  <si>
    <t>VILLE</t>
  </si>
  <si>
    <t>FONCTION
SERVICE</t>
  </si>
  <si>
    <t>NOM</t>
  </si>
  <si>
    <t>PRENOM</t>
  </si>
  <si>
    <t>TEL</t>
  </si>
  <si>
    <t>FAX</t>
  </si>
  <si>
    <t>PORT/
TEL2</t>
  </si>
  <si>
    <t>E-MAIL</t>
  </si>
  <si>
    <t>PAGE WEB</t>
  </si>
  <si>
    <t>ACTIVITE</t>
  </si>
  <si>
    <t>ADRESSE1</t>
  </si>
  <si>
    <t>ADRESSE2</t>
  </si>
  <si>
    <t>MEMO</t>
  </si>
  <si>
    <t>CODE 
REGLT</t>
  </si>
  <si>
    <t>2MDISTRIBUTION</t>
  </si>
  <si>
    <t>SERVON SUR VILAINE</t>
  </si>
  <si>
    <t/>
  </si>
  <si>
    <t>02 99 04 04 05</t>
  </si>
  <si>
    <t>02 99 04 09 14</t>
  </si>
  <si>
    <t>S.A.R.L</t>
  </si>
  <si>
    <t>ABEC LOZE</t>
  </si>
  <si>
    <t>PLOERMEL</t>
  </si>
  <si>
    <t>02 97 74 03 47</t>
  </si>
  <si>
    <t>02 97 74 34 45</t>
  </si>
  <si>
    <t>S.A.S</t>
  </si>
  <si>
    <t>ABRASERVICE</t>
  </si>
  <si>
    <t>NANTES CEDEX 03</t>
  </si>
  <si>
    <t>02 51 85 29 01</t>
  </si>
  <si>
    <t>02 51 85 24 91</t>
  </si>
  <si>
    <t>ACCROCH'TOIT</t>
  </si>
  <si>
    <t>PLANCOËT</t>
  </si>
  <si>
    <t>Tanguy</t>
  </si>
  <si>
    <t>02 96 80 45 37</t>
  </si>
  <si>
    <t>ACEMO</t>
  </si>
  <si>
    <t>PONTIVY</t>
  </si>
  <si>
    <t>Dépannage</t>
  </si>
  <si>
    <t>02 97 25 05 30</t>
  </si>
  <si>
    <t>02 97 27 84 60</t>
  </si>
  <si>
    <t>ADM LE ROUX</t>
  </si>
  <si>
    <t>PLOUMAGOAR</t>
  </si>
  <si>
    <t>02 96 43 74 13</t>
  </si>
  <si>
    <t>02 96 44 47 87</t>
  </si>
  <si>
    <t>AE2R ROSSELIN</t>
  </si>
  <si>
    <t>SAINT MEEN LE GRAND</t>
  </si>
  <si>
    <t>René</t>
  </si>
  <si>
    <t>AEP BRETAGNE</t>
  </si>
  <si>
    <t>VITRE</t>
  </si>
  <si>
    <t>M.</t>
  </si>
  <si>
    <t>02 99 74 11 00</t>
  </si>
  <si>
    <t>02 99 74 79 60</t>
  </si>
  <si>
    <t>S.A</t>
  </si>
  <si>
    <t>AIR LIQUIDE</t>
  </si>
  <si>
    <t>ST-PRIEST CEDEX</t>
  </si>
  <si>
    <t>0 810 600 122</t>
  </si>
  <si>
    <t>04 72 90 39 58</t>
  </si>
  <si>
    <t>AIRFLUX</t>
  </si>
  <si>
    <t>CESSON SEVIGNE</t>
  </si>
  <si>
    <t>Yves</t>
  </si>
  <si>
    <t>02 23 45 62 63</t>
  </si>
  <si>
    <t>02 23 45 66 00</t>
  </si>
  <si>
    <t>ALT</t>
  </si>
  <si>
    <t>Thierry</t>
  </si>
  <si>
    <t>ALTI-LOC</t>
  </si>
  <si>
    <t>NOYAL CHATILLON/SEICHE</t>
  </si>
  <si>
    <t>Accueil</t>
  </si>
  <si>
    <t>02 99 75 37 94</t>
  </si>
  <si>
    <t>02 99 75 40 68</t>
  </si>
  <si>
    <t>AMI</t>
  </si>
  <si>
    <t>SAINT-GREGOIRE</t>
  </si>
  <si>
    <t>02 99 23 48 61</t>
  </si>
  <si>
    <t>02 99 23 48 29</t>
  </si>
  <si>
    <r>
      <t xml:space="preserve">               (</t>
    </r>
    <r>
      <rPr>
        <sz val="12"/>
        <color theme="1"/>
        <rFont val="Engravers MT"/>
        <family val="1"/>
      </rPr>
      <t xml:space="preserve"> </t>
    </r>
    <r>
      <rPr>
        <b/>
        <sz val="12"/>
        <color theme="1"/>
        <rFont val="Eras Demi ITC"/>
        <family val="2"/>
      </rPr>
      <t>02.99.09.63.25</t>
    </r>
    <r>
      <rPr>
        <b/>
        <sz val="12"/>
        <color theme="1"/>
        <rFont val="Engravers MT"/>
        <family val="1"/>
      </rPr>
      <t xml:space="preserve">   </t>
    </r>
    <r>
      <rPr>
        <b/>
        <sz val="12"/>
        <color theme="1"/>
        <rFont val="Wingdings"/>
        <charset val="2"/>
      </rPr>
      <t>:</t>
    </r>
    <r>
      <rPr>
        <b/>
        <sz val="12"/>
        <color theme="1"/>
        <rFont val="Engravers MT"/>
        <family val="1"/>
      </rPr>
      <t xml:space="preserve"> </t>
    </r>
    <r>
      <rPr>
        <b/>
        <sz val="12"/>
        <color theme="1"/>
        <rFont val="Eras Demi ITC"/>
        <family val="2"/>
      </rPr>
      <t>02.99.09.50.68</t>
    </r>
    <r>
      <rPr>
        <b/>
        <sz val="12"/>
        <color theme="1"/>
        <rFont val="Engravers MT"/>
        <family val="1"/>
      </rPr>
      <t xml:space="preserve">   </t>
    </r>
  </si>
  <si>
    <t xml:space="preserve">Demande de prix </t>
  </si>
  <si>
    <t>TVA 20%</t>
  </si>
  <si>
    <t xml:space="preserve">Affaire/N° : </t>
  </si>
  <si>
    <t>Sans frais de port, d'emballage et de facturation</t>
  </si>
  <si>
    <t>Poids en kg
par unité</t>
  </si>
  <si>
    <t>Poids kg</t>
  </si>
  <si>
    <t>PA US</t>
  </si>
  <si>
    <t>U.S</t>
  </si>
  <si>
    <t>Didier N</t>
  </si>
  <si>
    <t>Alain L</t>
  </si>
  <si>
    <t>André P</t>
  </si>
  <si>
    <t>Marie U</t>
  </si>
  <si>
    <t>almi@aliceadsl.fr</t>
  </si>
  <si>
    <t>atelier@aliceadsl.fr</t>
  </si>
  <si>
    <t>dessin@aliceadsl.fr</t>
  </si>
  <si>
    <t>compta@aliceadsl.fr</t>
  </si>
  <si>
    <t>T</t>
  </si>
  <si>
    <t>R</t>
  </si>
  <si>
    <t>V</t>
  </si>
  <si>
    <t>D</t>
  </si>
</sst>
</file>

<file path=xl/styles.xml><?xml version="1.0" encoding="utf-8"?>
<styleSheet xmlns="http://schemas.openxmlformats.org/spreadsheetml/2006/main">
  <numFmts count="7">
    <numFmt numFmtId="164" formatCode="_-* #,##0.00\ [$€]_-;\-* #,##0.00\ [$€]_-;_-* &quot;-&quot;??\ [$€]_-;_-@_-"/>
    <numFmt numFmtId="165" formatCode="#.##0\.00"/>
    <numFmt numFmtId="166" formatCode="#\.00"/>
    <numFmt numFmtId="167" formatCode="\$#\.00"/>
    <numFmt numFmtId="168" formatCode="[$-40C]mmm\-yy;@"/>
    <numFmt numFmtId="169" formatCode="0#&quot; &quot;##&quot; &quot;##&quot; &quot;##&quot; &quot;##"/>
    <numFmt numFmtId="170" formatCode="00000"/>
  </numFmts>
  <fonts count="63">
    <font>
      <sz val="11"/>
      <color theme="1"/>
      <name val="Calibri"/>
      <family val="2"/>
      <scheme val="minor"/>
    </font>
    <font>
      <sz val="1"/>
      <color indexed="8"/>
      <name val="Courier"/>
      <family val="3"/>
    </font>
    <font>
      <b/>
      <sz val="1"/>
      <color indexed="8"/>
      <name val="Courier"/>
      <family val="3"/>
    </font>
    <font>
      <sz val="10"/>
      <name val="Arial"/>
      <family val="2"/>
    </font>
    <font>
      <sz val="10"/>
      <name val="Verdana"/>
      <family val="2"/>
    </font>
    <font>
      <u/>
      <sz val="11"/>
      <color theme="10"/>
      <name val="Perpetua"/>
      <family val="2"/>
    </font>
    <font>
      <b/>
      <sz val="10"/>
      <color theme="1"/>
      <name val="Calisto MT"/>
      <family val="1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name val="Arial"/>
      <family val="2"/>
    </font>
    <font>
      <b/>
      <sz val="12"/>
      <color theme="1"/>
      <name val="Calibri"/>
      <family val="1"/>
      <scheme val="minor"/>
    </font>
    <font>
      <b/>
      <sz val="15"/>
      <name val="Bookman Old Style"/>
      <family val="1"/>
    </font>
    <font>
      <b/>
      <sz val="6"/>
      <color theme="3" tint="0.39997558519241921"/>
      <name val="Arial"/>
      <family val="2"/>
    </font>
    <font>
      <i/>
      <sz val="8"/>
      <name val="Arial"/>
      <family val="2"/>
    </font>
    <font>
      <i/>
      <sz val="8"/>
      <color theme="1"/>
      <name val="Arial"/>
      <family val="2"/>
    </font>
    <font>
      <b/>
      <i/>
      <sz val="8"/>
      <color indexed="10"/>
      <name val="Arial"/>
      <family val="2"/>
    </font>
    <font>
      <b/>
      <i/>
      <sz val="15"/>
      <name val="Aharoni"/>
      <charset val="177"/>
    </font>
    <font>
      <i/>
      <sz val="11"/>
      <color theme="1"/>
      <name val="Calibri"/>
      <family val="2"/>
      <scheme val="minor"/>
    </font>
    <font>
      <b/>
      <sz val="11"/>
      <name val="Arial"/>
      <family val="2"/>
    </font>
    <font>
      <i/>
      <sz val="8"/>
      <color indexed="10"/>
      <name val="Arial"/>
      <family val="2"/>
    </font>
    <font>
      <b/>
      <i/>
      <sz val="8"/>
      <color theme="7" tint="-0.249977111117893"/>
      <name val="Arial"/>
      <family val="2"/>
    </font>
    <font>
      <b/>
      <i/>
      <sz val="8"/>
      <color theme="3" tint="0.39997558519241921"/>
      <name val="Arial"/>
      <family val="2"/>
    </font>
    <font>
      <b/>
      <i/>
      <sz val="10"/>
      <name val="Arial"/>
      <family val="2"/>
    </font>
    <font>
      <b/>
      <sz val="8"/>
      <name val="Arial"/>
      <family val="2"/>
    </font>
    <font>
      <sz val="11"/>
      <color theme="1"/>
      <name val="Calibri"/>
      <family val="2"/>
      <scheme val="minor"/>
    </font>
    <font>
      <b/>
      <i/>
      <sz val="8"/>
      <name val="Arial"/>
      <family val="2"/>
    </font>
    <font>
      <b/>
      <i/>
      <sz val="9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12"/>
      <color theme="1"/>
      <name val="Engravers MT"/>
      <family val="1"/>
    </font>
    <font>
      <sz val="12"/>
      <color theme="1"/>
      <name val="Calibri"/>
      <family val="2"/>
      <scheme val="minor"/>
    </font>
    <font>
      <sz val="28"/>
      <color rgb="FFC00000"/>
      <name val="Calibri"/>
      <family val="2"/>
      <scheme val="minor"/>
    </font>
    <font>
      <sz val="12"/>
      <color theme="1"/>
      <name val="Wingdings"/>
      <charset val="2"/>
    </font>
    <font>
      <sz val="12"/>
      <color theme="1"/>
      <name val="Engravers MT"/>
      <family val="1"/>
    </font>
    <font>
      <b/>
      <sz val="12"/>
      <color theme="1"/>
      <name val="Eras Demi ITC"/>
      <family val="2"/>
    </font>
    <font>
      <b/>
      <sz val="12"/>
      <color theme="1"/>
      <name val="Wingdings"/>
      <charset val="2"/>
    </font>
    <font>
      <b/>
      <sz val="11"/>
      <color rgb="FFFF0000"/>
      <name val="Calibri"/>
      <family val="2"/>
      <scheme val="minor"/>
    </font>
    <font>
      <sz val="9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i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rgb="FFFF0000"/>
      <name val="Calibri"/>
      <family val="2"/>
      <scheme val="minor"/>
    </font>
    <font>
      <sz val="10"/>
      <color theme="1"/>
      <name val="Calibri"/>
      <family val="2"/>
      <scheme val="minor"/>
    </font>
    <font>
      <u/>
      <sz val="11"/>
      <color theme="10"/>
      <name val="Calibri"/>
      <family val="2"/>
    </font>
    <font>
      <sz val="10"/>
      <color indexed="8"/>
      <name val="Arial"/>
      <family val="2"/>
    </font>
    <font>
      <b/>
      <sz val="11"/>
      <color indexed="8"/>
      <name val="Calibri"/>
      <family val="2"/>
    </font>
    <font>
      <b/>
      <sz val="16"/>
      <color theme="9" tint="-0.499984740745262"/>
      <name val="Calibri"/>
      <family val="2"/>
    </font>
    <font>
      <sz val="9"/>
      <color indexed="8"/>
      <name val="Calibri"/>
      <family val="2"/>
    </font>
    <font>
      <b/>
      <sz val="11"/>
      <color theme="9" tint="-0.499984740745262"/>
      <name val="Calibri"/>
      <family val="2"/>
    </font>
    <font>
      <b/>
      <sz val="9"/>
      <color theme="3" tint="0.39997558519241921"/>
      <name val="Calibri"/>
      <family val="2"/>
    </font>
    <font>
      <b/>
      <sz val="9"/>
      <color indexed="8"/>
      <name val="Calibri"/>
      <family val="2"/>
    </font>
    <font>
      <b/>
      <sz val="9"/>
      <color rgb="FFC00000"/>
      <name val="Calibri"/>
      <family val="2"/>
    </font>
    <font>
      <b/>
      <sz val="9"/>
      <color theme="6" tint="-0.499984740745262"/>
      <name val="Calibri"/>
      <family val="2"/>
    </font>
    <font>
      <b/>
      <sz val="9"/>
      <color theme="9" tint="-0.499984740745262"/>
      <name val="Calibri"/>
      <family val="2"/>
    </font>
    <font>
      <b/>
      <sz val="9"/>
      <color theme="4" tint="-0.249977111117893"/>
      <name val="Calibri"/>
      <family val="2"/>
    </font>
    <font>
      <b/>
      <sz val="9"/>
      <color theme="9" tint="-0.249977111117893"/>
      <name val="Calibri"/>
      <family val="2"/>
    </font>
    <font>
      <b/>
      <sz val="12"/>
      <color theme="9" tint="-0.499984740745262"/>
      <name val="Calibri"/>
      <family val="2"/>
      <scheme val="minor"/>
    </font>
    <font>
      <b/>
      <i/>
      <sz val="12"/>
      <color rgb="FFFF0000"/>
      <name val="Calibri"/>
      <family val="2"/>
      <scheme val="minor"/>
    </font>
    <font>
      <sz val="12"/>
      <color rgb="FFFF0000"/>
      <name val="Calibri"/>
      <family val="2"/>
      <scheme val="minor"/>
    </font>
    <font>
      <b/>
      <sz val="9"/>
      <color theme="3" tint="0.39997558519241921"/>
      <name val="Calibri"/>
      <family val="2"/>
      <scheme val="minor"/>
    </font>
    <font>
      <b/>
      <sz val="10"/>
      <color theme="3" tint="0.39997558519241921"/>
      <name val="Calibri"/>
      <family val="2"/>
      <scheme val="minor"/>
    </font>
    <font>
      <b/>
      <sz val="11"/>
      <name val="Calibri"/>
      <family val="2"/>
      <scheme val="minor"/>
    </font>
    <font>
      <b/>
      <sz val="10"/>
      <color rgb="FFFF0000"/>
      <name val="Calibri"/>
      <family val="2"/>
      <scheme val="minor"/>
    </font>
  </fonts>
  <fills count="17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  <fill>
      <patternFill patternType="gray0625">
        <bgColor rgb="FFC8D3EA"/>
      </patternFill>
    </fill>
    <fill>
      <patternFill patternType="solid">
        <fgColor rgb="FFF1D8D7"/>
        <bgColor indexed="64"/>
      </patternFill>
    </fill>
    <fill>
      <patternFill patternType="solid">
        <fgColor indexed="65"/>
        <bgColor indexed="64"/>
      </patternFill>
    </fill>
    <fill>
      <patternFill patternType="gray0625">
        <fgColor indexed="17"/>
        <bgColor rgb="FFCCD7EC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C8D3EA"/>
        <bgColor indexed="64"/>
      </patternFill>
    </fill>
    <fill>
      <patternFill patternType="solid">
        <fgColor rgb="FFE7E2DD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599963377788628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/>
        <bgColor theme="6"/>
      </patternFill>
    </fill>
    <fill>
      <patternFill patternType="solid">
        <fgColor theme="6" tint="0.59999389629810485"/>
        <bgColor theme="6" tint="0.59999389629810485"/>
      </patternFill>
    </fill>
    <fill>
      <patternFill patternType="solid">
        <fgColor theme="6" tint="0.79998168889431442"/>
        <bgColor theme="6" tint="0.79998168889431442"/>
      </patternFill>
    </fill>
  </fills>
  <borders count="35">
    <border>
      <left/>
      <right/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auto="1"/>
      </right>
      <top style="double">
        <color auto="1"/>
      </top>
      <bottom style="double">
        <color auto="1"/>
      </bottom>
      <diagonal/>
    </border>
    <border>
      <left/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double">
        <color auto="1"/>
      </left>
      <right/>
      <top style="double">
        <color auto="1"/>
      </top>
      <bottom style="double">
        <color auto="1"/>
      </bottom>
      <diagonal/>
    </border>
    <border>
      <left/>
      <right style="double">
        <color auto="1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theme="2" tint="-9.9948118533890809E-2"/>
      </left>
      <right style="thin">
        <color theme="2" tint="-9.9948118533890809E-2"/>
      </right>
      <top style="thin">
        <color theme="2" tint="-9.9948118533890809E-2"/>
      </top>
      <bottom style="thin">
        <color theme="2" tint="-9.9948118533890809E-2"/>
      </bottom>
      <diagonal/>
    </border>
    <border>
      <left/>
      <right style="thin">
        <color theme="0"/>
      </right>
      <top/>
      <bottom style="thick">
        <color theme="0"/>
      </bottom>
      <diagonal/>
    </border>
    <border>
      <left/>
      <right style="thin">
        <color theme="0"/>
      </right>
      <top/>
      <bottom/>
      <diagonal/>
    </border>
    <border>
      <left/>
      <right/>
      <top/>
      <bottom style="thick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 style="thin">
        <color theme="2" tint="-9.9948118533890809E-2"/>
      </left>
      <right/>
      <top style="thin">
        <color theme="2" tint="-9.9948118533890809E-2"/>
      </top>
      <bottom style="thin">
        <color theme="2" tint="-9.9948118533890809E-2"/>
      </bottom>
      <diagonal/>
    </border>
    <border>
      <left/>
      <right style="thin">
        <color theme="2" tint="-9.9948118533890809E-2"/>
      </right>
      <top style="thin">
        <color theme="2" tint="-9.9948118533890809E-2"/>
      </top>
      <bottom style="thin">
        <color theme="2" tint="-9.9948118533890809E-2"/>
      </bottom>
      <diagonal/>
    </border>
    <border>
      <left style="double">
        <color auto="1"/>
      </left>
      <right/>
      <top/>
      <bottom/>
      <diagonal/>
    </border>
    <border>
      <left/>
      <right/>
      <top style="double">
        <color auto="1"/>
      </top>
      <bottom style="double">
        <color auto="1"/>
      </bottom>
      <diagonal/>
    </border>
  </borders>
  <cellStyleXfs count="17">
    <xf numFmtId="0" fontId="0" fillId="0" borderId="0"/>
    <xf numFmtId="168" fontId="8" fillId="0" borderId="0" applyNumberFormat="0" applyFill="0" applyBorder="0" applyAlignment="0" applyProtection="0"/>
    <xf numFmtId="168" fontId="17" fillId="0" borderId="0" applyNumberFormat="0" applyFill="0" applyBorder="0" applyAlignment="0" applyProtection="0"/>
    <xf numFmtId="168" fontId="24" fillId="0" borderId="0" applyNumberFormat="0" applyFill="0" applyBorder="0" applyAlignment="0" applyProtection="0"/>
    <xf numFmtId="168" fontId="24" fillId="0" borderId="0" applyNumberFormat="0" applyFill="0" applyBorder="0" applyAlignment="0" applyProtection="0"/>
    <xf numFmtId="0" fontId="1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164" fontId="3" fillId="0" borderId="0" applyFont="0" applyFill="0" applyBorder="0" applyAlignment="0" applyProtection="0"/>
    <xf numFmtId="165" fontId="1" fillId="0" borderId="0">
      <protection locked="0"/>
    </xf>
    <xf numFmtId="166" fontId="1" fillId="0" borderId="0">
      <protection locked="0"/>
    </xf>
    <xf numFmtId="0" fontId="5" fillId="0" borderId="0" applyNumberFormat="0" applyFill="0" applyBorder="0" applyAlignment="0" applyProtection="0">
      <alignment vertical="top"/>
      <protection locked="0"/>
    </xf>
    <xf numFmtId="167" fontId="1" fillId="0" borderId="0">
      <protection locked="0"/>
    </xf>
    <xf numFmtId="0" fontId="4" fillId="0" borderId="0"/>
    <xf numFmtId="0" fontId="1" fillId="0" borderId="1">
      <protection locked="0"/>
    </xf>
    <xf numFmtId="0" fontId="3" fillId="2" borderId="0"/>
    <xf numFmtId="168" fontId="44" fillId="0" borderId="0"/>
  </cellStyleXfs>
  <cellXfs count="191">
    <xf numFmtId="0" fontId="0" fillId="0" borderId="0" xfId="0"/>
    <xf numFmtId="0" fontId="30" fillId="0" borderId="11" xfId="0" applyFont="1" applyBorder="1" applyAlignment="1" applyProtection="1">
      <alignment horizontal="left" vertical="center"/>
      <protection hidden="1"/>
    </xf>
    <xf numFmtId="0" fontId="32" fillId="0" borderId="11" xfId="0" applyFont="1" applyBorder="1" applyAlignment="1" applyProtection="1">
      <alignment horizontal="left" vertical="center"/>
      <protection hidden="1"/>
    </xf>
    <xf numFmtId="0" fontId="30" fillId="0" borderId="0" xfId="0" applyFont="1" applyAlignment="1" applyProtection="1">
      <alignment horizontal="left" vertical="center"/>
      <protection hidden="1"/>
    </xf>
    <xf numFmtId="0" fontId="29" fillId="0" borderId="0" xfId="0" applyFont="1" applyAlignment="1" applyProtection="1">
      <alignment horizontal="left" vertical="center"/>
      <protection hidden="1"/>
    </xf>
    <xf numFmtId="1" fontId="9" fillId="4" borderId="3" xfId="0" applyNumberFormat="1" applyFont="1" applyFill="1" applyBorder="1" applyAlignment="1">
      <alignment horizontal="center" vertical="center" wrapText="1"/>
    </xf>
    <xf numFmtId="168" fontId="9" fillId="4" borderId="3" xfId="0" applyNumberFormat="1" applyFont="1" applyFill="1" applyBorder="1" applyAlignment="1">
      <alignment horizontal="center" vertical="center" wrapText="1"/>
    </xf>
    <xf numFmtId="168" fontId="9" fillId="4" borderId="4" xfId="0" applyNumberFormat="1" applyFont="1" applyFill="1" applyBorder="1" applyAlignment="1">
      <alignment horizontal="center" vertical="center" wrapText="1"/>
    </xf>
    <xf numFmtId="168" fontId="9" fillId="4" borderId="5" xfId="0" applyNumberFormat="1" applyFont="1" applyFill="1" applyBorder="1" applyAlignment="1">
      <alignment horizontal="center" vertical="center" wrapText="1"/>
    </xf>
    <xf numFmtId="1" fontId="10" fillId="0" borderId="0" xfId="0" applyNumberFormat="1" applyFont="1" applyAlignment="1">
      <alignment horizontal="center"/>
    </xf>
    <xf numFmtId="168" fontId="11" fillId="5" borderId="6" xfId="0" applyNumberFormat="1" applyFont="1" applyFill="1" applyBorder="1" applyAlignment="1">
      <alignment vertical="center" wrapText="1"/>
    </xf>
    <xf numFmtId="49" fontId="12" fillId="0" borderId="3" xfId="0" applyNumberFormat="1" applyFont="1" applyFill="1" applyBorder="1" applyAlignment="1" applyProtection="1">
      <alignment horizontal="left" vertical="center"/>
      <protection locked="0"/>
    </xf>
    <xf numFmtId="168" fontId="12" fillId="0" borderId="3" xfId="0" applyNumberFormat="1" applyFont="1" applyFill="1" applyBorder="1" applyAlignment="1" applyProtection="1">
      <alignment horizontal="left" vertical="center"/>
      <protection locked="0"/>
    </xf>
    <xf numFmtId="49" fontId="13" fillId="0" borderId="3" xfId="0" applyNumberFormat="1" applyFont="1" applyFill="1" applyBorder="1" applyAlignment="1" applyProtection="1">
      <alignment horizontal="center" vertical="center"/>
      <protection locked="0"/>
    </xf>
    <xf numFmtId="49" fontId="14" fillId="0" borderId="4" xfId="0" applyNumberFormat="1" applyFont="1" applyFill="1" applyBorder="1" applyAlignment="1" applyProtection="1">
      <alignment horizontal="left" vertical="center"/>
      <protection locked="0"/>
    </xf>
    <xf numFmtId="2" fontId="15" fillId="0" borderId="4" xfId="0" applyNumberFormat="1" applyFont="1" applyFill="1" applyBorder="1" applyAlignment="1" applyProtection="1">
      <alignment vertical="center"/>
      <protection locked="0"/>
    </xf>
    <xf numFmtId="2" fontId="8" fillId="0" borderId="4" xfId="1" applyNumberFormat="1" applyFill="1" applyBorder="1" applyAlignment="1" applyProtection="1">
      <alignment vertical="center"/>
      <protection locked="0"/>
    </xf>
    <xf numFmtId="2" fontId="8" fillId="0" borderId="5" xfId="1" applyNumberFormat="1" applyFill="1" applyBorder="1" applyAlignment="1" applyProtection="1">
      <alignment vertical="center"/>
      <protection locked="0"/>
    </xf>
    <xf numFmtId="2" fontId="8" fillId="6" borderId="4" xfId="1" applyNumberFormat="1" applyFill="1" applyBorder="1" applyAlignment="1" applyProtection="1">
      <alignment vertical="center"/>
      <protection locked="0"/>
    </xf>
    <xf numFmtId="4" fontId="8" fillId="0" borderId="3" xfId="1" applyNumberFormat="1" applyFill="1" applyBorder="1" applyAlignment="1" applyProtection="1">
      <alignment horizontal="right" vertical="center"/>
      <protection locked="0"/>
    </xf>
    <xf numFmtId="2" fontId="8" fillId="0" borderId="4" xfId="1" applyNumberFormat="1" applyBorder="1" applyAlignment="1">
      <alignment vertical="center"/>
    </xf>
    <xf numFmtId="2" fontId="8" fillId="7" borderId="7" xfId="1" applyNumberFormat="1" applyFill="1" applyBorder="1" applyAlignment="1" applyProtection="1">
      <alignment horizontal="right" vertical="center"/>
    </xf>
    <xf numFmtId="168" fontId="16" fillId="8" borderId="8" xfId="0" applyNumberFormat="1" applyFont="1" applyFill="1" applyBorder="1" applyAlignment="1">
      <alignment vertical="center" wrapText="1"/>
    </xf>
    <xf numFmtId="2" fontId="14" fillId="0" borderId="4" xfId="0" applyNumberFormat="1" applyFont="1" applyFill="1" applyBorder="1" applyAlignment="1" applyProtection="1">
      <alignment vertical="center"/>
      <protection locked="0"/>
    </xf>
    <xf numFmtId="2" fontId="17" fillId="0" borderId="4" xfId="2" applyNumberFormat="1" applyFill="1" applyBorder="1" applyAlignment="1" applyProtection="1">
      <alignment vertical="center"/>
      <protection locked="0"/>
    </xf>
    <xf numFmtId="2" fontId="17" fillId="0" borderId="5" xfId="2" applyNumberFormat="1" applyFill="1" applyBorder="1" applyAlignment="1" applyProtection="1">
      <alignment vertical="center"/>
      <protection locked="0"/>
    </xf>
    <xf numFmtId="2" fontId="17" fillId="6" borderId="4" xfId="2" applyNumberFormat="1" applyFill="1" applyBorder="1" applyAlignment="1" applyProtection="1">
      <alignment vertical="center"/>
      <protection locked="0"/>
    </xf>
    <xf numFmtId="4" fontId="17" fillId="0" borderId="3" xfId="2" applyNumberFormat="1" applyFill="1" applyBorder="1" applyAlignment="1" applyProtection="1">
      <alignment horizontal="right" vertical="center"/>
      <protection locked="0"/>
    </xf>
    <xf numFmtId="2" fontId="17" fillId="0" borderId="4" xfId="2" applyNumberFormat="1" applyBorder="1" applyAlignment="1">
      <alignment vertical="center"/>
    </xf>
    <xf numFmtId="2" fontId="17" fillId="7" borderId="7" xfId="2" applyNumberFormat="1" applyFill="1" applyBorder="1" applyAlignment="1" applyProtection="1">
      <alignment horizontal="right" vertical="center"/>
    </xf>
    <xf numFmtId="168" fontId="18" fillId="9" borderId="8" xfId="0" applyNumberFormat="1" applyFont="1" applyFill="1" applyBorder="1" applyAlignment="1">
      <alignment vertical="center" wrapText="1"/>
    </xf>
    <xf numFmtId="2" fontId="19" fillId="0" borderId="5" xfId="0" applyNumberFormat="1" applyFont="1" applyFill="1" applyBorder="1" applyAlignment="1" applyProtection="1">
      <alignment vertical="center"/>
      <protection locked="0"/>
    </xf>
    <xf numFmtId="2" fontId="20" fillId="6" borderId="4" xfId="0" applyNumberFormat="1" applyFont="1" applyFill="1" applyBorder="1" applyAlignment="1" applyProtection="1">
      <alignment vertical="center"/>
      <protection locked="0"/>
    </xf>
    <xf numFmtId="4" fontId="13" fillId="0" borderId="3" xfId="0" applyNumberFormat="1" applyFont="1" applyFill="1" applyBorder="1" applyAlignment="1" applyProtection="1">
      <alignment horizontal="right" vertical="center"/>
      <protection locked="0"/>
    </xf>
    <xf numFmtId="2" fontId="21" fillId="0" borderId="4" xfId="0" applyNumberFormat="1" applyFont="1" applyFill="1" applyBorder="1" applyAlignment="1" applyProtection="1">
      <alignment vertical="center"/>
      <protection locked="0"/>
    </xf>
    <xf numFmtId="2" fontId="21" fillId="0" borderId="4" xfId="0" applyNumberFormat="1" applyFont="1" applyBorder="1" applyAlignment="1">
      <alignment vertical="center"/>
    </xf>
    <xf numFmtId="2" fontId="22" fillId="7" borderId="7" xfId="0" applyNumberFormat="1" applyFont="1" applyFill="1" applyBorder="1" applyAlignment="1" applyProtection="1">
      <alignment horizontal="right" vertical="center"/>
    </xf>
    <xf numFmtId="168" fontId="23" fillId="3" borderId="8" xfId="0" applyNumberFormat="1" applyFont="1" applyFill="1" applyBorder="1" applyAlignment="1" applyProtection="1">
      <alignment vertical="center" wrapText="1"/>
      <protection locked="0"/>
    </xf>
    <xf numFmtId="49" fontId="25" fillId="0" borderId="3" xfId="0" applyNumberFormat="1" applyFont="1" applyFill="1" applyBorder="1" applyAlignment="1" applyProtection="1">
      <alignment horizontal="left" vertical="center"/>
      <protection locked="0"/>
    </xf>
    <xf numFmtId="2" fontId="24" fillId="0" borderId="4" xfId="3" applyNumberFormat="1" applyFill="1" applyBorder="1" applyAlignment="1" applyProtection="1">
      <alignment vertical="center"/>
      <protection locked="0"/>
    </xf>
    <xf numFmtId="2" fontId="24" fillId="0" borderId="5" xfId="3" applyNumberFormat="1" applyFill="1" applyBorder="1" applyAlignment="1" applyProtection="1">
      <alignment vertical="center"/>
      <protection locked="0"/>
    </xf>
    <xf numFmtId="2" fontId="24" fillId="6" borderId="4" xfId="3" applyNumberFormat="1" applyFill="1" applyBorder="1" applyAlignment="1" applyProtection="1">
      <alignment vertical="center"/>
      <protection locked="0"/>
    </xf>
    <xf numFmtId="4" fontId="24" fillId="0" borderId="3" xfId="3" applyNumberFormat="1" applyFill="1" applyBorder="1" applyAlignment="1" applyProtection="1">
      <alignment horizontal="right" vertical="center"/>
      <protection locked="0"/>
    </xf>
    <xf numFmtId="49" fontId="14" fillId="0" borderId="3" xfId="0" applyNumberFormat="1" applyFont="1" applyFill="1" applyBorder="1" applyAlignment="1" applyProtection="1">
      <alignment horizontal="left" vertical="center"/>
      <protection locked="0"/>
    </xf>
    <xf numFmtId="168" fontId="26" fillId="10" borderId="8" xfId="0" applyNumberFormat="1" applyFont="1" applyFill="1" applyBorder="1" applyAlignment="1">
      <alignment vertical="center" wrapText="1"/>
    </xf>
    <xf numFmtId="2" fontId="24" fillId="0" borderId="4" xfId="4" applyNumberFormat="1" applyFill="1" applyBorder="1" applyAlignment="1" applyProtection="1">
      <alignment vertical="center"/>
      <protection locked="0"/>
    </xf>
    <xf numFmtId="2" fontId="24" fillId="0" borderId="5" xfId="4" applyNumberFormat="1" applyFill="1" applyBorder="1" applyAlignment="1" applyProtection="1">
      <alignment vertical="center"/>
      <protection locked="0"/>
    </xf>
    <xf numFmtId="2" fontId="24" fillId="6" borderId="4" xfId="4" applyNumberFormat="1" applyFill="1" applyBorder="1" applyAlignment="1" applyProtection="1">
      <alignment vertical="center"/>
      <protection locked="0"/>
    </xf>
    <xf numFmtId="4" fontId="24" fillId="0" borderId="3" xfId="4" applyNumberFormat="1" applyFill="1" applyBorder="1" applyAlignment="1" applyProtection="1">
      <alignment horizontal="right" vertical="center"/>
      <protection locked="0"/>
    </xf>
    <xf numFmtId="168" fontId="25" fillId="0" borderId="3" xfId="0" applyNumberFormat="1" applyFont="1" applyFill="1" applyBorder="1" applyAlignment="1" applyProtection="1">
      <alignment horizontal="left" vertical="center"/>
      <protection locked="0"/>
    </xf>
    <xf numFmtId="0" fontId="31" fillId="0" borderId="6" xfId="0" applyFont="1" applyBorder="1" applyAlignment="1" applyProtection="1">
      <alignment horizontal="center" vertical="center"/>
      <protection locked="0" hidden="1"/>
    </xf>
    <xf numFmtId="0" fontId="0" fillId="0" borderId="5" xfId="0" applyFont="1" applyBorder="1" applyAlignment="1" applyProtection="1">
      <alignment vertical="center"/>
      <protection hidden="1"/>
    </xf>
    <xf numFmtId="0" fontId="0" fillId="0" borderId="5" xfId="0" applyFont="1" applyBorder="1" applyAlignment="1" applyProtection="1">
      <alignment vertical="center"/>
    </xf>
    <xf numFmtId="0" fontId="30" fillId="0" borderId="0" xfId="0" applyFont="1"/>
    <xf numFmtId="0" fontId="0" fillId="0" borderId="2" xfId="0" applyFont="1" applyBorder="1" applyAlignment="1" applyProtection="1">
      <alignment vertical="center"/>
      <protection hidden="1"/>
    </xf>
    <xf numFmtId="0" fontId="0" fillId="0" borderId="12" xfId="0" applyFont="1" applyBorder="1" applyAlignment="1">
      <alignment vertical="center"/>
    </xf>
    <xf numFmtId="169" fontId="0" fillId="0" borderId="2" xfId="0" applyNumberFormat="1" applyFont="1" applyBorder="1" applyAlignment="1" applyProtection="1">
      <alignment horizontal="center" vertical="center"/>
      <protection hidden="1"/>
    </xf>
    <xf numFmtId="0" fontId="30" fillId="0" borderId="0" xfId="0" applyFont="1" applyAlignment="1" applyProtection="1">
      <alignment vertical="center"/>
    </xf>
    <xf numFmtId="0" fontId="30" fillId="0" borderId="0" xfId="0" applyFont="1" applyProtection="1"/>
    <xf numFmtId="0" fontId="7" fillId="11" borderId="4" xfId="0" applyFont="1" applyFill="1" applyBorder="1" applyAlignment="1" applyProtection="1">
      <alignment horizontal="center" vertical="center"/>
    </xf>
    <xf numFmtId="0" fontId="7" fillId="11" borderId="2" xfId="0" applyFont="1" applyFill="1" applyBorder="1" applyAlignment="1" applyProtection="1">
      <alignment horizontal="center" vertical="center"/>
    </xf>
    <xf numFmtId="0" fontId="7" fillId="11" borderId="3" xfId="0" applyFont="1" applyFill="1" applyBorder="1" applyAlignment="1" applyProtection="1">
      <alignment horizontal="center" vertical="center"/>
    </xf>
    <xf numFmtId="2" fontId="6" fillId="0" borderId="18" xfId="0" applyNumberFormat="1" applyFont="1" applyBorder="1" applyAlignment="1" applyProtection="1">
      <alignment vertical="center"/>
      <protection hidden="1"/>
    </xf>
    <xf numFmtId="2" fontId="7" fillId="11" borderId="22" xfId="0" applyNumberFormat="1" applyFont="1" applyFill="1" applyBorder="1" applyAlignment="1" applyProtection="1">
      <alignment vertical="center"/>
    </xf>
    <xf numFmtId="2" fontId="7" fillId="11" borderId="4" xfId="0" applyNumberFormat="1" applyFont="1" applyFill="1" applyBorder="1" applyAlignment="1" applyProtection="1">
      <alignment vertical="center"/>
      <protection locked="0" hidden="1"/>
    </xf>
    <xf numFmtId="0" fontId="7" fillId="11" borderId="12" xfId="0" applyFont="1" applyFill="1" applyBorder="1" applyAlignment="1" applyProtection="1">
      <alignment horizontal="left" vertical="center"/>
    </xf>
    <xf numFmtId="10" fontId="8" fillId="11" borderId="4" xfId="0" applyNumberFormat="1" applyFont="1" applyFill="1" applyBorder="1" applyAlignment="1" applyProtection="1">
      <alignment horizontal="left" vertical="center"/>
      <protection locked="0"/>
    </xf>
    <xf numFmtId="0" fontId="7" fillId="12" borderId="10" xfId="0" applyFont="1" applyFill="1" applyBorder="1" applyAlignment="1">
      <alignment horizontal="right" vertical="center"/>
    </xf>
    <xf numFmtId="2" fontId="6" fillId="12" borderId="18" xfId="0" applyNumberFormat="1" applyFont="1" applyFill="1" applyBorder="1" applyAlignment="1" applyProtection="1">
      <alignment vertical="center"/>
      <protection locked="0" hidden="1"/>
    </xf>
    <xf numFmtId="2" fontId="7" fillId="11" borderId="18" xfId="0" applyNumberFormat="1" applyFont="1" applyFill="1" applyBorder="1" applyAlignment="1" applyProtection="1">
      <alignment vertical="center"/>
    </xf>
    <xf numFmtId="2" fontId="30" fillId="11" borderId="4" xfId="0" applyNumberFormat="1" applyFont="1" applyFill="1" applyBorder="1" applyAlignment="1" applyProtection="1">
      <alignment vertical="center"/>
    </xf>
    <xf numFmtId="2" fontId="41" fillId="11" borderId="4" xfId="0" applyNumberFormat="1" applyFont="1" applyFill="1" applyBorder="1" applyAlignment="1" applyProtection="1">
      <alignment vertical="center"/>
    </xf>
    <xf numFmtId="0" fontId="42" fillId="0" borderId="0" xfId="0" applyFont="1"/>
    <xf numFmtId="0" fontId="0" fillId="13" borderId="0" xfId="0" applyFill="1"/>
    <xf numFmtId="9" fontId="0" fillId="13" borderId="0" xfId="0" applyNumberFormat="1" applyFill="1"/>
    <xf numFmtId="0" fontId="43" fillId="0" borderId="0" xfId="11" applyFont="1" applyAlignment="1" applyProtection="1"/>
    <xf numFmtId="0" fontId="38" fillId="0" borderId="0" xfId="0" applyFont="1"/>
    <xf numFmtId="168" fontId="45" fillId="14" borderId="25" xfId="16" applyNumberFormat="1" applyFont="1" applyFill="1" applyBorder="1" applyAlignment="1">
      <alignment horizontal="center" vertical="center"/>
    </xf>
    <xf numFmtId="168" fontId="45" fillId="14" borderId="25" xfId="16" applyNumberFormat="1" applyFont="1" applyFill="1" applyBorder="1" applyAlignment="1">
      <alignment horizontal="center" vertical="center" wrapText="1"/>
    </xf>
    <xf numFmtId="168" fontId="45" fillId="14" borderId="26" xfId="16" applyNumberFormat="1" applyFont="1" applyFill="1" applyBorder="1" applyAlignment="1">
      <alignment horizontal="center" vertical="center"/>
    </xf>
    <xf numFmtId="168" fontId="45" fillId="14" borderId="27" xfId="16" applyNumberFormat="1" applyFont="1" applyFill="1" applyBorder="1" applyAlignment="1">
      <alignment horizontal="center" vertical="center"/>
    </xf>
    <xf numFmtId="168" fontId="45" fillId="14" borderId="28" xfId="16" applyNumberFormat="1" applyFont="1" applyFill="1" applyBorder="1" applyAlignment="1">
      <alignment horizontal="center" vertical="center" wrapText="1"/>
    </xf>
    <xf numFmtId="1" fontId="46" fillId="15" borderId="25" xfId="16" applyNumberFormat="1" applyFont="1" applyFill="1" applyBorder="1" applyAlignment="1">
      <alignment horizontal="center" vertical="center"/>
    </xf>
    <xf numFmtId="168" fontId="47" fillId="15" borderId="25" xfId="16" applyNumberFormat="1" applyFont="1" applyFill="1" applyBorder="1" applyAlignment="1">
      <alignment vertical="center" wrapText="1"/>
    </xf>
    <xf numFmtId="168" fontId="45" fillId="15" borderId="25" xfId="16" applyNumberFormat="1" applyFont="1" applyFill="1" applyBorder="1" applyAlignment="1">
      <alignment vertical="center" wrapText="1"/>
    </xf>
    <xf numFmtId="170" fontId="47" fillId="15" borderId="25" xfId="16" applyNumberFormat="1" applyFont="1" applyFill="1" applyBorder="1" applyAlignment="1">
      <alignment horizontal="center" vertical="center" wrapText="1"/>
    </xf>
    <xf numFmtId="168" fontId="48" fillId="15" borderId="25" xfId="16" applyNumberFormat="1" applyFont="1" applyFill="1" applyBorder="1" applyAlignment="1">
      <alignment vertical="center" wrapText="1"/>
    </xf>
    <xf numFmtId="168" fontId="49" fillId="15" borderId="25" xfId="16" applyNumberFormat="1" applyFont="1" applyFill="1" applyBorder="1" applyAlignment="1">
      <alignment vertical="center" wrapText="1"/>
    </xf>
    <xf numFmtId="49" fontId="50" fillId="15" borderId="25" xfId="16" applyNumberFormat="1" applyFont="1" applyFill="1" applyBorder="1" applyAlignment="1">
      <alignment vertical="center" wrapText="1"/>
    </xf>
    <xf numFmtId="49" fontId="47" fillId="15" borderId="25" xfId="16" applyNumberFormat="1" applyFont="1" applyFill="1" applyBorder="1" applyAlignment="1">
      <alignment vertical="center" wrapText="1"/>
    </xf>
    <xf numFmtId="169" fontId="51" fillId="15" borderId="25" xfId="16" applyNumberFormat="1" applyFont="1" applyFill="1" applyBorder="1" applyAlignment="1">
      <alignment vertical="center" wrapText="1"/>
    </xf>
    <xf numFmtId="169" fontId="52" fillId="15" borderId="25" xfId="16" applyNumberFormat="1" applyFont="1" applyFill="1" applyBorder="1" applyAlignment="1">
      <alignment vertical="center" wrapText="1"/>
    </xf>
    <xf numFmtId="169" fontId="53" fillId="15" borderId="25" xfId="16" applyNumberFormat="1" applyFont="1" applyFill="1" applyBorder="1" applyAlignment="1">
      <alignment vertical="center" wrapText="1"/>
    </xf>
    <xf numFmtId="49" fontId="54" fillId="15" borderId="25" xfId="16" applyNumberFormat="1" applyFont="1" applyFill="1" applyBorder="1" applyAlignment="1">
      <alignment vertical="center" wrapText="1"/>
    </xf>
    <xf numFmtId="49" fontId="55" fillId="15" borderId="29" xfId="16" applyNumberFormat="1" applyFont="1" applyFill="1" applyBorder="1" applyAlignment="1">
      <alignment vertical="center" wrapText="1"/>
    </xf>
    <xf numFmtId="49" fontId="47" fillId="15" borderId="29" xfId="16" applyNumberFormat="1" applyFont="1" applyFill="1" applyBorder="1" applyAlignment="1">
      <alignment vertical="center" wrapText="1"/>
    </xf>
    <xf numFmtId="49" fontId="47" fillId="15" borderId="30" xfId="16" applyNumberFormat="1" applyFont="1" applyFill="1" applyBorder="1" applyAlignment="1">
      <alignment vertical="center" wrapText="1"/>
    </xf>
    <xf numFmtId="1" fontId="46" fillId="16" borderId="25" xfId="16" applyNumberFormat="1" applyFont="1" applyFill="1" applyBorder="1" applyAlignment="1">
      <alignment horizontal="center" vertical="center"/>
    </xf>
    <xf numFmtId="168" fontId="47" fillId="16" borderId="25" xfId="16" applyNumberFormat="1" applyFont="1" applyFill="1" applyBorder="1" applyAlignment="1">
      <alignment vertical="center" wrapText="1"/>
    </xf>
    <xf numFmtId="168" fontId="45" fillId="16" borderId="25" xfId="16" applyNumberFormat="1" applyFont="1" applyFill="1" applyBorder="1" applyAlignment="1">
      <alignment vertical="center"/>
    </xf>
    <xf numFmtId="170" fontId="47" fillId="16" borderId="25" xfId="16" applyNumberFormat="1" applyFont="1" applyFill="1" applyBorder="1" applyAlignment="1">
      <alignment horizontal="center" vertical="center" wrapText="1"/>
    </xf>
    <xf numFmtId="168" fontId="48" fillId="16" borderId="25" xfId="16" applyNumberFormat="1" applyFont="1" applyFill="1" applyBorder="1" applyAlignment="1">
      <alignment vertical="center"/>
    </xf>
    <xf numFmtId="168" fontId="49" fillId="16" borderId="25" xfId="16" applyNumberFormat="1" applyFont="1" applyFill="1" applyBorder="1" applyAlignment="1">
      <alignment vertical="center"/>
    </xf>
    <xf numFmtId="49" fontId="50" fillId="16" borderId="25" xfId="16" applyNumberFormat="1" applyFont="1" applyFill="1" applyBorder="1" applyAlignment="1">
      <alignment vertical="center" wrapText="1"/>
    </xf>
    <xf numFmtId="49" fontId="47" fillId="16" borderId="25" xfId="16" applyNumberFormat="1" applyFont="1" applyFill="1" applyBorder="1" applyAlignment="1">
      <alignment vertical="center" wrapText="1"/>
    </xf>
    <xf numFmtId="169" fontId="51" fillId="16" borderId="25" xfId="16" applyNumberFormat="1" applyFont="1" applyFill="1" applyBorder="1" applyAlignment="1">
      <alignment vertical="center"/>
    </xf>
    <xf numFmtId="169" fontId="52" fillId="16" borderId="25" xfId="16" applyNumberFormat="1" applyFont="1" applyFill="1" applyBorder="1" applyAlignment="1">
      <alignment vertical="center"/>
    </xf>
    <xf numFmtId="169" fontId="53" fillId="16" borderId="25" xfId="16" applyNumberFormat="1" applyFont="1" applyFill="1" applyBorder="1" applyAlignment="1">
      <alignment vertical="center"/>
    </xf>
    <xf numFmtId="49" fontId="54" fillId="16" borderId="25" xfId="16" applyNumberFormat="1" applyFont="1" applyFill="1" applyBorder="1" applyAlignment="1">
      <alignment vertical="center" wrapText="1"/>
    </xf>
    <xf numFmtId="49" fontId="55" fillId="16" borderId="29" xfId="16" applyNumberFormat="1" applyFont="1" applyFill="1" applyBorder="1" applyAlignment="1">
      <alignment vertical="center" wrapText="1"/>
    </xf>
    <xf numFmtId="49" fontId="47" fillId="16" borderId="29" xfId="16" applyNumberFormat="1" applyFont="1" applyFill="1" applyBorder="1" applyAlignment="1">
      <alignment vertical="center" wrapText="1"/>
    </xf>
    <xf numFmtId="49" fontId="47" fillId="16" borderId="30" xfId="16" applyNumberFormat="1" applyFont="1" applyFill="1" applyBorder="1" applyAlignment="1">
      <alignment vertical="center"/>
    </xf>
    <xf numFmtId="168" fontId="47" fillId="16" borderId="25" xfId="16" applyNumberFormat="1" applyFont="1" applyFill="1" applyBorder="1" applyAlignment="1">
      <alignment vertical="center"/>
    </xf>
    <xf numFmtId="168" fontId="47" fillId="15" borderId="25" xfId="16" applyNumberFormat="1" applyFont="1" applyFill="1" applyBorder="1" applyAlignment="1">
      <alignment vertical="center"/>
    </xf>
    <xf numFmtId="168" fontId="45" fillId="15" borderId="25" xfId="16" applyNumberFormat="1" applyFont="1" applyFill="1" applyBorder="1" applyAlignment="1">
      <alignment vertical="center"/>
    </xf>
    <xf numFmtId="168" fontId="48" fillId="15" borderId="25" xfId="16" applyNumberFormat="1" applyFont="1" applyFill="1" applyBorder="1" applyAlignment="1">
      <alignment vertical="center"/>
    </xf>
    <xf numFmtId="168" fontId="49" fillId="15" borderId="25" xfId="16" applyNumberFormat="1" applyFont="1" applyFill="1" applyBorder="1" applyAlignment="1">
      <alignment vertical="center"/>
    </xf>
    <xf numFmtId="169" fontId="51" fillId="15" borderId="25" xfId="16" applyNumberFormat="1" applyFont="1" applyFill="1" applyBorder="1" applyAlignment="1">
      <alignment vertical="center"/>
    </xf>
    <xf numFmtId="169" fontId="52" fillId="15" borderId="25" xfId="16" applyNumberFormat="1" applyFont="1" applyFill="1" applyBorder="1" applyAlignment="1">
      <alignment vertical="center"/>
    </xf>
    <xf numFmtId="169" fontId="53" fillId="15" borderId="25" xfId="16" applyNumberFormat="1" applyFont="1" applyFill="1" applyBorder="1" applyAlignment="1">
      <alignment vertical="center"/>
    </xf>
    <xf numFmtId="49" fontId="47" fillId="15" borderId="30" xfId="16" applyNumberFormat="1" applyFont="1" applyFill="1" applyBorder="1" applyAlignment="1">
      <alignment vertical="center"/>
    </xf>
    <xf numFmtId="168" fontId="45" fillId="16" borderId="25" xfId="16" applyNumberFormat="1" applyFont="1" applyFill="1" applyBorder="1" applyAlignment="1">
      <alignment vertical="center" wrapText="1"/>
    </xf>
    <xf numFmtId="168" fontId="48" fillId="16" borderId="25" xfId="16" applyNumberFormat="1" applyFont="1" applyFill="1" applyBorder="1" applyAlignment="1">
      <alignment vertical="center" wrapText="1"/>
    </xf>
    <xf numFmtId="168" fontId="49" fillId="16" borderId="25" xfId="16" applyNumberFormat="1" applyFont="1" applyFill="1" applyBorder="1" applyAlignment="1">
      <alignment vertical="center" wrapText="1"/>
    </xf>
    <xf numFmtId="169" fontId="51" fillId="16" borderId="25" xfId="16" applyNumberFormat="1" applyFont="1" applyFill="1" applyBorder="1" applyAlignment="1">
      <alignment vertical="center" wrapText="1"/>
    </xf>
    <xf numFmtId="169" fontId="52" fillId="16" borderId="25" xfId="16" applyNumberFormat="1" applyFont="1" applyFill="1" applyBorder="1" applyAlignment="1">
      <alignment vertical="center" wrapText="1"/>
    </xf>
    <xf numFmtId="169" fontId="53" fillId="16" borderId="25" xfId="16" applyNumberFormat="1" applyFont="1" applyFill="1" applyBorder="1" applyAlignment="1">
      <alignment vertical="center" wrapText="1"/>
    </xf>
    <xf numFmtId="49" fontId="47" fillId="16" borderId="30" xfId="16" applyNumberFormat="1" applyFont="1" applyFill="1" applyBorder="1" applyAlignment="1">
      <alignment vertical="center" wrapText="1"/>
    </xf>
    <xf numFmtId="49" fontId="50" fillId="15" borderId="0" xfId="16" applyNumberFormat="1" applyFont="1" applyFill="1" applyBorder="1" applyAlignment="1">
      <alignment vertical="center" wrapText="1"/>
    </xf>
    <xf numFmtId="170" fontId="47" fillId="16" borderId="25" xfId="16" applyNumberFormat="1" applyFont="1" applyFill="1" applyBorder="1" applyAlignment="1">
      <alignment horizontal="center" vertical="center"/>
    </xf>
    <xf numFmtId="169" fontId="51" fillId="16" borderId="25" xfId="16" applyNumberFormat="1" applyFont="1" applyFill="1" applyBorder="1" applyAlignment="1">
      <alignment horizontal="left" vertical="center"/>
    </xf>
    <xf numFmtId="169" fontId="52" fillId="16" borderId="25" xfId="16" applyNumberFormat="1" applyFont="1" applyFill="1" applyBorder="1" applyAlignment="1">
      <alignment horizontal="left" vertical="center"/>
    </xf>
    <xf numFmtId="170" fontId="47" fillId="15" borderId="31" xfId="16" applyNumberFormat="1" applyFont="1" applyFill="1" applyBorder="1" applyAlignment="1">
      <alignment horizontal="center" vertical="center" wrapText="1"/>
    </xf>
    <xf numFmtId="168" fontId="49" fillId="15" borderId="32" xfId="16" applyNumberFormat="1" applyFont="1" applyFill="1" applyBorder="1" applyAlignment="1">
      <alignment vertical="center"/>
    </xf>
    <xf numFmtId="0" fontId="0" fillId="0" borderId="5" xfId="0" applyBorder="1" applyAlignment="1" applyProtection="1">
      <alignment vertical="center"/>
      <protection hidden="1"/>
    </xf>
    <xf numFmtId="0" fontId="30" fillId="0" borderId="0" xfId="0" applyFont="1" applyAlignment="1" applyProtection="1">
      <alignment horizontal="right" vertical="center"/>
    </xf>
    <xf numFmtId="0" fontId="7" fillId="11" borderId="4" xfId="0" applyFont="1" applyFill="1" applyBorder="1" applyAlignment="1">
      <alignment horizontal="center" vertical="center" wrapText="1"/>
    </xf>
    <xf numFmtId="0" fontId="56" fillId="0" borderId="33" xfId="0" applyFont="1" applyBorder="1" applyAlignment="1">
      <alignment horizontal="center" vertical="center"/>
    </xf>
    <xf numFmtId="1" fontId="59" fillId="0" borderId="4" xfId="0" applyNumberFormat="1" applyFont="1" applyBorder="1" applyAlignment="1" applyProtection="1">
      <alignment vertical="center"/>
      <protection locked="0" hidden="1"/>
    </xf>
    <xf numFmtId="2" fontId="62" fillId="0" borderId="4" xfId="0" applyNumberFormat="1" applyFont="1" applyBorder="1" applyAlignment="1" applyProtection="1">
      <alignment vertical="center"/>
      <protection locked="0" hidden="1"/>
    </xf>
    <xf numFmtId="0" fontId="60" fillId="0" borderId="5" xfId="0" applyFont="1" applyBorder="1" applyAlignment="1" applyProtection="1">
      <alignment vertical="center"/>
      <protection locked="0" hidden="1"/>
    </xf>
    <xf numFmtId="0" fontId="5" fillId="0" borderId="0" xfId="11" applyAlignment="1" applyProtection="1"/>
    <xf numFmtId="169" fontId="8" fillId="0" borderId="2" xfId="0" applyNumberFormat="1" applyFont="1" applyBorder="1" applyAlignment="1" applyProtection="1">
      <alignment horizontal="center" vertical="center"/>
      <protection hidden="1"/>
    </xf>
    <xf numFmtId="0" fontId="8" fillId="0" borderId="2" xfId="0" applyFont="1" applyBorder="1" applyProtection="1">
      <protection hidden="1"/>
    </xf>
    <xf numFmtId="0" fontId="8" fillId="0" borderId="2" xfId="0" applyFont="1" applyBorder="1" applyAlignment="1" applyProtection="1">
      <alignment horizontal="center" vertical="center"/>
      <protection locked="0" hidden="1"/>
    </xf>
    <xf numFmtId="0" fontId="8" fillId="0" borderId="3" xfId="0" applyFont="1" applyBorder="1" applyAlignment="1" applyProtection="1">
      <alignment horizontal="center" vertical="center"/>
      <protection locked="0" hidden="1"/>
    </xf>
    <xf numFmtId="0" fontId="0" fillId="0" borderId="2" xfId="0" applyFont="1" applyBorder="1" applyAlignment="1" applyProtection="1">
      <alignment horizontal="center" vertical="center"/>
      <protection hidden="1"/>
    </xf>
    <xf numFmtId="0" fontId="0" fillId="0" borderId="3" xfId="0" applyFont="1" applyBorder="1" applyAlignment="1" applyProtection="1">
      <alignment horizontal="center" vertical="center"/>
      <protection hidden="1"/>
    </xf>
    <xf numFmtId="2" fontId="61" fillId="0" borderId="5" xfId="0" applyNumberFormat="1" applyFont="1" applyBorder="1" applyAlignment="1" applyProtection="1">
      <alignment vertical="center"/>
      <protection locked="0" hidden="1"/>
    </xf>
    <xf numFmtId="0" fontId="8" fillId="0" borderId="2" xfId="0" applyFont="1" applyBorder="1" applyAlignment="1">
      <alignment vertical="center"/>
    </xf>
    <xf numFmtId="49" fontId="38" fillId="0" borderId="16" xfId="0" applyNumberFormat="1" applyFont="1" applyBorder="1" applyAlignment="1" applyProtection="1">
      <alignment horizontal="center" vertical="center"/>
      <protection locked="0" hidden="1"/>
    </xf>
    <xf numFmtId="0" fontId="0" fillId="0" borderId="34" xfId="0" applyBorder="1" applyAlignment="1"/>
    <xf numFmtId="0" fontId="7" fillId="11" borderId="5" xfId="0" applyFont="1" applyFill="1" applyBorder="1" applyAlignment="1" applyProtection="1">
      <alignment horizontal="center" vertical="center"/>
    </xf>
    <xf numFmtId="0" fontId="0" fillId="0" borderId="2" xfId="0" applyBorder="1" applyAlignment="1"/>
    <xf numFmtId="0" fontId="0" fillId="0" borderId="3" xfId="0" applyBorder="1" applyAlignment="1"/>
    <xf numFmtId="169" fontId="0" fillId="0" borderId="16" xfId="0" applyNumberFormat="1" applyFont="1" applyBorder="1" applyAlignment="1" applyProtection="1">
      <alignment horizontal="center" vertical="center"/>
    </xf>
    <xf numFmtId="169" fontId="0" fillId="0" borderId="9" xfId="0" applyNumberFormat="1" applyFont="1" applyBorder="1" applyAlignment="1" applyProtection="1">
      <alignment horizontal="center" vertical="center"/>
    </xf>
    <xf numFmtId="0" fontId="0" fillId="0" borderId="2" xfId="0" applyFont="1" applyBorder="1" applyAlignment="1" applyProtection="1">
      <alignment vertical="center"/>
      <protection hidden="1"/>
    </xf>
    <xf numFmtId="0" fontId="36" fillId="0" borderId="2" xfId="0" applyFont="1" applyBorder="1" applyAlignment="1" applyProtection="1">
      <alignment horizontal="center" vertical="center"/>
      <protection hidden="1"/>
    </xf>
    <xf numFmtId="0" fontId="8" fillId="0" borderId="2" xfId="0" applyFont="1" applyBorder="1" applyAlignment="1" applyProtection="1">
      <alignment horizontal="center" vertical="center"/>
      <protection hidden="1"/>
    </xf>
    <xf numFmtId="169" fontId="37" fillId="0" borderId="2" xfId="0" applyNumberFormat="1" applyFont="1" applyBorder="1" applyAlignment="1" applyProtection="1">
      <alignment horizontal="center" vertical="center" wrapText="1"/>
      <protection hidden="1"/>
    </xf>
    <xf numFmtId="0" fontId="37" fillId="0" borderId="2" xfId="0" applyFont="1" applyBorder="1" applyAlignment="1" applyProtection="1">
      <alignment horizontal="center" vertical="center" wrapText="1"/>
      <protection hidden="1"/>
    </xf>
    <xf numFmtId="14" fontId="36" fillId="0" borderId="2" xfId="0" applyNumberFormat="1" applyFont="1" applyBorder="1" applyAlignment="1" applyProtection="1">
      <alignment horizontal="center" vertical="center"/>
      <protection hidden="1"/>
    </xf>
    <xf numFmtId="0" fontId="36" fillId="0" borderId="3" xfId="0" applyFont="1" applyBorder="1" applyAlignment="1" applyProtection="1">
      <alignment horizontal="center" vertical="center"/>
      <protection hidden="1"/>
    </xf>
    <xf numFmtId="0" fontId="57" fillId="0" borderId="13" xfId="0" applyFont="1" applyBorder="1" applyAlignment="1" applyProtection="1">
      <alignment horizontal="left" vertical="center" wrapText="1"/>
      <protection locked="0" hidden="1"/>
    </xf>
    <xf numFmtId="0" fontId="58" fillId="0" borderId="14" xfId="0" applyFont="1" applyBorder="1" applyAlignment="1" applyProtection="1">
      <alignment horizontal="left" wrapText="1"/>
      <protection locked="0" hidden="1"/>
    </xf>
    <xf numFmtId="0" fontId="56" fillId="0" borderId="15" xfId="0" applyFont="1" applyBorder="1" applyAlignment="1" applyProtection="1">
      <alignment horizontal="right" vertical="center"/>
    </xf>
    <xf numFmtId="0" fontId="56" fillId="0" borderId="0" xfId="0" applyFont="1" applyAlignment="1">
      <alignment horizontal="right"/>
    </xf>
    <xf numFmtId="0" fontId="39" fillId="0" borderId="0" xfId="0" applyFont="1" applyBorder="1" applyAlignment="1" applyProtection="1">
      <alignment horizontal="right" vertical="center"/>
    </xf>
    <xf numFmtId="0" fontId="39" fillId="0" borderId="17" xfId="0" applyFont="1" applyBorder="1" applyAlignment="1" applyProtection="1">
      <alignment horizontal="right" vertical="center"/>
    </xf>
    <xf numFmtId="2" fontId="8" fillId="11" borderId="19" xfId="0" applyNumberFormat="1" applyFont="1" applyFill="1" applyBorder="1" applyAlignment="1" applyProtection="1">
      <alignment vertical="top" wrapText="1"/>
    </xf>
    <xf numFmtId="0" fontId="0" fillId="0" borderId="20" xfId="0" applyBorder="1" applyAlignment="1" applyProtection="1">
      <alignment vertical="top"/>
    </xf>
    <xf numFmtId="0" fontId="0" fillId="0" borderId="21" xfId="0" applyBorder="1" applyAlignment="1" applyProtection="1">
      <alignment vertical="top"/>
    </xf>
    <xf numFmtId="0" fontId="0" fillId="0" borderId="12" xfId="0" applyBorder="1" applyAlignment="1" applyProtection="1">
      <alignment vertical="top"/>
    </xf>
    <xf numFmtId="0" fontId="0" fillId="0" borderId="0" xfId="0" applyAlignment="1" applyProtection="1">
      <alignment vertical="top"/>
    </xf>
    <xf numFmtId="0" fontId="0" fillId="0" borderId="10" xfId="0" applyBorder="1" applyAlignment="1" applyProtection="1">
      <alignment vertical="top"/>
    </xf>
    <xf numFmtId="0" fontId="7" fillId="11" borderId="19" xfId="0" applyFont="1" applyFill="1" applyBorder="1" applyAlignment="1" applyProtection="1">
      <alignment horizontal="right" vertical="center"/>
    </xf>
    <xf numFmtId="0" fontId="7" fillId="11" borderId="20" xfId="0" applyFont="1" applyFill="1" applyBorder="1" applyAlignment="1" applyProtection="1">
      <alignment horizontal="right" vertical="center"/>
    </xf>
    <xf numFmtId="0" fontId="30" fillId="0" borderId="21" xfId="0" applyFont="1" applyBorder="1" applyAlignment="1" applyProtection="1"/>
    <xf numFmtId="0" fontId="7" fillId="11" borderId="12" xfId="0" applyFont="1" applyFill="1" applyBorder="1" applyAlignment="1" applyProtection="1">
      <alignment horizontal="right" vertical="center"/>
    </xf>
    <xf numFmtId="0" fontId="7" fillId="11" borderId="0" xfId="0" applyFont="1" applyFill="1" applyBorder="1" applyAlignment="1" applyProtection="1">
      <alignment horizontal="right" vertical="center"/>
    </xf>
    <xf numFmtId="0" fontId="30" fillId="0" borderId="10" xfId="0" applyFont="1" applyBorder="1" applyAlignment="1" applyProtection="1"/>
    <xf numFmtId="0" fontId="0" fillId="0" borderId="12" xfId="0" applyBorder="1" applyAlignment="1" applyProtection="1">
      <alignment vertical="top" wrapText="1"/>
      <protection locked="0" hidden="1"/>
    </xf>
    <xf numFmtId="0" fontId="0" fillId="0" borderId="0" xfId="0" applyAlignment="1" applyProtection="1">
      <alignment vertical="top" wrapText="1"/>
      <protection locked="0" hidden="1"/>
    </xf>
    <xf numFmtId="0" fontId="0" fillId="0" borderId="10" xfId="0" applyBorder="1" applyAlignment="1" applyProtection="1">
      <alignment vertical="top" wrapText="1"/>
      <protection locked="0" hidden="1"/>
    </xf>
    <xf numFmtId="0" fontId="0" fillId="0" borderId="23" xfId="0" applyBorder="1" applyAlignment="1" applyProtection="1">
      <alignment vertical="top" wrapText="1"/>
      <protection locked="0" hidden="1"/>
    </xf>
    <xf numFmtId="0" fontId="0" fillId="0" borderId="11" xfId="0" applyBorder="1" applyAlignment="1" applyProtection="1">
      <alignment vertical="top" wrapText="1"/>
      <protection locked="0" hidden="1"/>
    </xf>
    <xf numFmtId="0" fontId="0" fillId="0" borderId="24" xfId="0" applyBorder="1" applyAlignment="1" applyProtection="1">
      <alignment vertical="top" wrapText="1"/>
      <protection locked="0" hidden="1"/>
    </xf>
    <xf numFmtId="0" fontId="40" fillId="11" borderId="23" xfId="0" applyFont="1" applyFill="1" applyBorder="1" applyAlignment="1" applyProtection="1">
      <alignment horizontal="right" vertical="center"/>
    </xf>
    <xf numFmtId="0" fontId="40" fillId="11" borderId="11" xfId="0" applyFont="1" applyFill="1" applyBorder="1" applyAlignment="1" applyProtection="1">
      <alignment horizontal="right" vertical="center"/>
    </xf>
    <xf numFmtId="0" fontId="0" fillId="0" borderId="24" xfId="0" applyBorder="1" applyAlignment="1" applyProtection="1"/>
  </cellXfs>
  <cellStyles count="17">
    <cellStyle name="Date" xfId="5"/>
    <cellStyle name="En-tete1" xfId="6"/>
    <cellStyle name="En-tete2" xfId="7"/>
    <cellStyle name="Euro" xfId="8"/>
    <cellStyle name="Financier" xfId="9"/>
    <cellStyle name="Fixe" xfId="10"/>
    <cellStyle name="Lien hypertexte" xfId="11" builtinId="8"/>
    <cellStyle name="Monetaire" xfId="12"/>
    <cellStyle name="NiveauLigne_1" xfId="1" builtinId="1" iLevel="0"/>
    <cellStyle name="NiveauLigne_2" xfId="2" builtinId="1" iLevel="1"/>
    <cellStyle name="NiveauLigne_3" xfId="3" builtinId="1" iLevel="2"/>
    <cellStyle name="NiveauLigne_4" xfId="4" builtinId="1" iLevel="3"/>
    <cellStyle name="Normal" xfId="0" builtinId="0"/>
    <cellStyle name="Normal 2" xfId="13"/>
    <cellStyle name="Normal_REPERTOIRE FOURNISSEURS" xfId="16"/>
    <cellStyle name="Total 2" xfId="14"/>
    <cellStyle name="YELLOW" xfId="1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#tarif!A1"/><Relationship Id="rId2" Type="http://schemas.openxmlformats.org/officeDocument/2006/relationships/hyperlink" Target="#FOURNIS!A1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jpeg"/><Relationship Id="rId2" Type="http://schemas.openxmlformats.org/officeDocument/2006/relationships/image" Target="../media/image3.jpeg"/><Relationship Id="rId1" Type="http://schemas.openxmlformats.org/officeDocument/2006/relationships/image" Target="../media/image2.jpeg"/><Relationship Id="rId6" Type="http://schemas.openxmlformats.org/officeDocument/2006/relationships/image" Target="../media/image7.jpeg"/><Relationship Id="rId5" Type="http://schemas.openxmlformats.org/officeDocument/2006/relationships/image" Target="../media/image6.jpeg"/><Relationship Id="rId4" Type="http://schemas.openxmlformats.org/officeDocument/2006/relationships/image" Target="../media/image5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104775</xdr:colOff>
      <xdr:row>0</xdr:row>
      <xdr:rowOff>0</xdr:rowOff>
    </xdr:from>
    <xdr:to>
      <xdr:col>4</xdr:col>
      <xdr:colOff>171450</xdr:colOff>
      <xdr:row>2</xdr:row>
      <xdr:rowOff>389658</xdr:rowOff>
    </xdr:to>
    <xdr:pic>
      <xdr:nvPicPr>
        <xdr:cNvPr id="2" name="Picture 8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13207" t="25000" r="10692" b="12500"/>
        <a:stretch>
          <a:fillRect/>
        </a:stretch>
      </xdr:blipFill>
      <xdr:spPr bwMode="auto">
        <a:xfrm>
          <a:off x="104775" y="0"/>
          <a:ext cx="1924050" cy="106593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oneCellAnchor>
    <xdr:from>
      <xdr:col>12</xdr:col>
      <xdr:colOff>47625</xdr:colOff>
      <xdr:row>1</xdr:row>
      <xdr:rowOff>266700</xdr:rowOff>
    </xdr:from>
    <xdr:ext cx="781050" cy="427556"/>
    <xdr:sp macro="" textlink="">
      <xdr:nvSpPr>
        <xdr:cNvPr id="3" name="ZoneTexte 2">
          <a:hlinkClick xmlns:r="http://schemas.openxmlformats.org/officeDocument/2006/relationships" r:id="rId2"/>
        </xdr:cNvPr>
        <xdr:cNvSpPr txBox="1"/>
      </xdr:nvSpPr>
      <xdr:spPr>
        <a:xfrm>
          <a:off x="6991350" y="666750"/>
          <a:ext cx="781050" cy="427556"/>
        </a:xfrm>
        <a:prstGeom prst="rect">
          <a:avLst/>
        </a:prstGeom>
        <a:gradFill>
          <a:gsLst>
            <a:gs pos="0">
              <a:schemeClr val="accent1">
                <a:lumMod val="40000"/>
                <a:lumOff val="60000"/>
              </a:schemeClr>
            </a:gs>
            <a:gs pos="45000">
              <a:srgbClr val="FF7A00"/>
            </a:gs>
            <a:gs pos="70000">
              <a:srgbClr val="FF0300"/>
            </a:gs>
            <a:gs pos="100000">
              <a:srgbClr val="4D0808"/>
            </a:gs>
          </a:gsLst>
          <a:lin ang="5400000" scaled="0"/>
        </a:gra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 extrusionH="76200">
          <a:bevelB prst="convex"/>
          <a:extrusionClr>
            <a:schemeClr val="accent2">
              <a:lumMod val="60000"/>
              <a:lumOff val="40000"/>
            </a:schemeClr>
          </a:extrusionClr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 anchorCtr="0">
          <a:noAutofit/>
        </a:bodyPr>
        <a:lstStyle/>
        <a:p>
          <a:r>
            <a:rPr lang="fr-FR" sz="1100"/>
            <a:t>FOURNIS</a:t>
          </a:r>
        </a:p>
      </xdr:txBody>
    </xdr:sp>
    <xdr:clientData/>
  </xdr:oneCellAnchor>
  <xdr:oneCellAnchor>
    <xdr:from>
      <xdr:col>0</xdr:col>
      <xdr:colOff>9525</xdr:colOff>
      <xdr:row>10</xdr:row>
      <xdr:rowOff>9524</xdr:rowOff>
    </xdr:from>
    <xdr:ext cx="394980" cy="390525"/>
    <xdr:sp macro="" textlink="">
      <xdr:nvSpPr>
        <xdr:cNvPr id="4" name="ZoneTexte 3">
          <a:hlinkClick xmlns:r="http://schemas.openxmlformats.org/officeDocument/2006/relationships" r:id="rId3"/>
        </xdr:cNvPr>
        <xdr:cNvSpPr txBox="1"/>
      </xdr:nvSpPr>
      <xdr:spPr>
        <a:xfrm>
          <a:off x="9525" y="3543299"/>
          <a:ext cx="394980" cy="390525"/>
        </a:xfrm>
        <a:prstGeom prst="rect">
          <a:avLst/>
        </a:prstGeom>
        <a:gradFill>
          <a:gsLst>
            <a:gs pos="0">
              <a:srgbClr val="FC9FCB"/>
            </a:gs>
            <a:gs pos="13000">
              <a:srgbClr val="F8B049"/>
            </a:gs>
            <a:gs pos="21001">
              <a:srgbClr val="F8B049"/>
            </a:gs>
            <a:gs pos="63000">
              <a:srgbClr val="FEE7F2"/>
            </a:gs>
            <a:gs pos="67000">
              <a:srgbClr val="F952A0"/>
            </a:gs>
            <a:gs pos="69000">
              <a:srgbClr val="C50849"/>
            </a:gs>
            <a:gs pos="82001">
              <a:srgbClr val="B43E85"/>
            </a:gs>
            <a:gs pos="100000">
              <a:srgbClr val="F8B049"/>
            </a:gs>
          </a:gsLst>
          <a:lin ang="5400000" scaled="0"/>
        </a:gradFill>
        <a:ln w="9525" cmpd="sng">
          <a:gradFill>
            <a:gsLst>
              <a:gs pos="0">
                <a:srgbClr val="FC9FCB"/>
              </a:gs>
              <a:gs pos="13000">
                <a:srgbClr val="F8B049"/>
              </a:gs>
              <a:gs pos="21001">
                <a:srgbClr val="F8B049"/>
              </a:gs>
              <a:gs pos="63000">
                <a:srgbClr val="FEE7F2"/>
              </a:gs>
              <a:gs pos="67000">
                <a:srgbClr val="F952A0"/>
              </a:gs>
              <a:gs pos="69000">
                <a:srgbClr val="C50849"/>
              </a:gs>
              <a:gs pos="82001">
                <a:srgbClr val="B43E85"/>
              </a:gs>
              <a:gs pos="100000">
                <a:srgbClr val="F8B049"/>
              </a:gs>
            </a:gsLst>
            <a:lin ang="5400000" scaled="0"/>
          </a:gra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 anchorCtr="0">
          <a:noAutofit/>
        </a:bodyPr>
        <a:lstStyle/>
        <a:p>
          <a:r>
            <a:rPr lang="fr-FR" sz="1100"/>
            <a:t>REF</a:t>
          </a: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0</xdr:colOff>
      <xdr:row>21</xdr:row>
      <xdr:rowOff>142875</xdr:rowOff>
    </xdr:from>
    <xdr:ext cx="184731" cy="254044"/>
    <xdr:sp macro="" textlink="">
      <xdr:nvSpPr>
        <xdr:cNvPr id="2" name="ZoneTexte 1"/>
        <xdr:cNvSpPr txBox="1"/>
      </xdr:nvSpPr>
      <xdr:spPr>
        <a:xfrm>
          <a:off x="4572000" y="4333875"/>
          <a:ext cx="184731" cy="2540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48</xdr:row>
      <xdr:rowOff>31750</xdr:rowOff>
    </xdr:from>
    <xdr:to>
      <xdr:col>3</xdr:col>
      <xdr:colOff>0</xdr:colOff>
      <xdr:row>49</xdr:row>
      <xdr:rowOff>111125</xdr:rowOff>
    </xdr:to>
    <xdr:pic>
      <xdr:nvPicPr>
        <xdr:cNvPr id="32" name="Image 31" descr="tes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762500" y="689670325"/>
          <a:ext cx="571500" cy="355600"/>
        </a:xfrm>
        <a:prstGeom prst="rect">
          <a:avLst/>
        </a:prstGeom>
      </xdr:spPr>
    </xdr:pic>
    <xdr:clientData/>
  </xdr:twoCellAnchor>
  <xdr:twoCellAnchor>
    <xdr:from>
      <xdr:col>2</xdr:col>
      <xdr:colOff>31750</xdr:colOff>
      <xdr:row>51</xdr:row>
      <xdr:rowOff>7937</xdr:rowOff>
    </xdr:from>
    <xdr:to>
      <xdr:col>2</xdr:col>
      <xdr:colOff>539750</xdr:colOff>
      <xdr:row>52</xdr:row>
      <xdr:rowOff>182561</xdr:rowOff>
    </xdr:to>
    <xdr:pic>
      <xdr:nvPicPr>
        <xdr:cNvPr id="33" name="Image 32" descr="lame godet.jpg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4794250" y="690475187"/>
          <a:ext cx="508000" cy="450849"/>
        </a:xfrm>
        <a:prstGeom prst="rect">
          <a:avLst/>
        </a:prstGeom>
      </xdr:spPr>
    </xdr:pic>
    <xdr:clientData/>
  </xdr:twoCellAnchor>
  <xdr:twoCellAnchor>
    <xdr:from>
      <xdr:col>2</xdr:col>
      <xdr:colOff>31750</xdr:colOff>
      <xdr:row>125</xdr:row>
      <xdr:rowOff>0</xdr:rowOff>
    </xdr:from>
    <xdr:to>
      <xdr:col>3</xdr:col>
      <xdr:colOff>587375</xdr:colOff>
      <xdr:row>126</xdr:row>
      <xdr:rowOff>0</xdr:rowOff>
    </xdr:to>
    <xdr:pic>
      <xdr:nvPicPr>
        <xdr:cNvPr id="34" name="Image 33" descr="HEXAG.jpg"/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4794250" y="710907900"/>
          <a:ext cx="1127125" cy="276225"/>
        </a:xfrm>
        <a:prstGeom prst="rect">
          <a:avLst/>
        </a:prstGeom>
      </xdr:spPr>
    </xdr:pic>
    <xdr:clientData/>
  </xdr:twoCellAnchor>
  <xdr:twoCellAnchor>
    <xdr:from>
      <xdr:col>2</xdr:col>
      <xdr:colOff>0</xdr:colOff>
      <xdr:row>30</xdr:row>
      <xdr:rowOff>0</xdr:rowOff>
    </xdr:from>
    <xdr:to>
      <xdr:col>2</xdr:col>
      <xdr:colOff>555625</xdr:colOff>
      <xdr:row>31</xdr:row>
      <xdr:rowOff>246062</xdr:rowOff>
    </xdr:to>
    <xdr:pic>
      <xdr:nvPicPr>
        <xdr:cNvPr id="58" name="Image 57" descr="sans-titre.jp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 r="5405"/>
        <a:stretch>
          <a:fillRect/>
        </a:stretch>
      </xdr:blipFill>
      <xdr:spPr>
        <a:xfrm>
          <a:off x="4762500" y="684666525"/>
          <a:ext cx="555625" cy="522287"/>
        </a:xfrm>
        <a:prstGeom prst="rect">
          <a:avLst/>
        </a:prstGeom>
      </xdr:spPr>
    </xdr:pic>
    <xdr:clientData/>
  </xdr:twoCellAnchor>
  <xdr:twoCellAnchor>
    <xdr:from>
      <xdr:col>2</xdr:col>
      <xdr:colOff>7938</xdr:colOff>
      <xdr:row>44</xdr:row>
      <xdr:rowOff>15875</xdr:rowOff>
    </xdr:from>
    <xdr:to>
      <xdr:col>2</xdr:col>
      <xdr:colOff>563563</xdr:colOff>
      <xdr:row>45</xdr:row>
      <xdr:rowOff>261938</xdr:rowOff>
    </xdr:to>
    <xdr:pic>
      <xdr:nvPicPr>
        <xdr:cNvPr id="59" name="Image 58" descr="sans-titre.jp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 r="5405"/>
        <a:stretch>
          <a:fillRect/>
        </a:stretch>
      </xdr:blipFill>
      <xdr:spPr>
        <a:xfrm>
          <a:off x="4770438" y="688549550"/>
          <a:ext cx="555625" cy="522288"/>
        </a:xfrm>
        <a:prstGeom prst="rect">
          <a:avLst/>
        </a:prstGeom>
      </xdr:spPr>
    </xdr:pic>
    <xdr:clientData/>
  </xdr:twoCellAnchor>
  <xdr:twoCellAnchor>
    <xdr:from>
      <xdr:col>2</xdr:col>
      <xdr:colOff>142875</xdr:colOff>
      <xdr:row>17</xdr:row>
      <xdr:rowOff>170654</xdr:rowOff>
    </xdr:from>
    <xdr:to>
      <xdr:col>2</xdr:col>
      <xdr:colOff>442119</xdr:colOff>
      <xdr:row>20</xdr:row>
      <xdr:rowOff>63500</xdr:rowOff>
    </xdr:to>
    <xdr:pic>
      <xdr:nvPicPr>
        <xdr:cNvPr id="63" name="Image 62" descr="ScreenShot012.jpg"/>
        <xdr:cNvPicPr>
          <a:picLocks noChangeAspect="1"/>
        </xdr:cNvPicPr>
      </xdr:nvPicPr>
      <xdr:blipFill>
        <a:blip xmlns:r="http://schemas.openxmlformats.org/officeDocument/2006/relationships" r:embed="rId5" cstate="print"/>
        <a:stretch>
          <a:fillRect/>
        </a:stretch>
      </xdr:blipFill>
      <xdr:spPr>
        <a:xfrm>
          <a:off x="4905375" y="681246254"/>
          <a:ext cx="299244" cy="721521"/>
        </a:xfrm>
        <a:prstGeom prst="rect">
          <a:avLst/>
        </a:prstGeom>
      </xdr:spPr>
    </xdr:pic>
    <xdr:clientData/>
  </xdr:twoCellAnchor>
  <xdr:twoCellAnchor>
    <xdr:from>
      <xdr:col>2</xdr:col>
      <xdr:colOff>23812</xdr:colOff>
      <xdr:row>57</xdr:row>
      <xdr:rowOff>15875</xdr:rowOff>
    </xdr:from>
    <xdr:to>
      <xdr:col>3</xdr:col>
      <xdr:colOff>277813</xdr:colOff>
      <xdr:row>57</xdr:row>
      <xdr:rowOff>246063</xdr:rowOff>
    </xdr:to>
    <xdr:pic>
      <xdr:nvPicPr>
        <xdr:cNvPr id="64" name="Image 63" descr="acier-construction-non-allie-a37-etire-froid-plat-etp-a37etpplat-pmod1.jpg"/>
        <xdr:cNvPicPr>
          <a:picLocks noChangeAspect="1"/>
        </xdr:cNvPicPr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4786312" y="692140475"/>
          <a:ext cx="825501" cy="230188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Marie-Noelle\MARIE%20NOELLE\ALM\ALM%20CATALOGUE\TARIF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SOMMAIRE"/>
      <sheetName val="TARIF"/>
      <sheetName val="LISTE"/>
      <sheetName val="FOURNIS"/>
      <sheetName val="CLIENT"/>
      <sheetName val="OUTILS"/>
    </sheetNames>
    <definedNames>
      <definedName name="N°fourn" sheetId="0"/>
      <definedName name="RefArticle"/>
      <definedName name="UNITES" refersTo="#REF!"/>
    </definedNames>
    <sheetDataSet>
      <sheetData sheetId="0"/>
      <sheetData sheetId="1"/>
      <sheetData sheetId="2">
        <row r="1">
          <cell r="C1"/>
        </row>
        <row r="2">
          <cell r="C2" t="str">
            <v>Coopérative</v>
          </cell>
        </row>
        <row r="3">
          <cell r="C3" t="str">
            <v>E.A.R.L</v>
          </cell>
        </row>
        <row r="4">
          <cell r="C4" t="str">
            <v>E.T.A</v>
          </cell>
        </row>
        <row r="5">
          <cell r="C5" t="str">
            <v>E.U.R.L</v>
          </cell>
        </row>
        <row r="6">
          <cell r="C6" t="str">
            <v>Entreprise</v>
          </cell>
        </row>
        <row r="7">
          <cell r="C7" t="str">
            <v>ETS</v>
          </cell>
        </row>
        <row r="8">
          <cell r="C8" t="str">
            <v>G.A.E.C</v>
          </cell>
        </row>
        <row r="9">
          <cell r="C9" t="str">
            <v>Madame</v>
          </cell>
        </row>
        <row r="10">
          <cell r="C10" t="str">
            <v>Mademoiselle</v>
          </cell>
        </row>
        <row r="11">
          <cell r="C11" t="str">
            <v>Maître</v>
          </cell>
        </row>
        <row r="12">
          <cell r="C12" t="str">
            <v>Monsieur</v>
          </cell>
        </row>
        <row r="13">
          <cell r="C13" t="str">
            <v>S.A</v>
          </cell>
        </row>
        <row r="14">
          <cell r="C14" t="str">
            <v>S.A.R.L</v>
          </cell>
        </row>
        <row r="15">
          <cell r="C15" t="str">
            <v>S.A.S</v>
          </cell>
        </row>
        <row r="16">
          <cell r="C16" t="str">
            <v>S.A.S.U</v>
          </cell>
        </row>
        <row r="17">
          <cell r="C17" t="str">
            <v>S.C.A</v>
          </cell>
        </row>
        <row r="18">
          <cell r="C18" t="str">
            <v>S.C.E.A</v>
          </cell>
        </row>
        <row r="19">
          <cell r="C19" t="str">
            <v>S.C.I</v>
          </cell>
        </row>
        <row r="20">
          <cell r="C20" t="str">
            <v>S.N.C</v>
          </cell>
        </row>
        <row r="21">
          <cell r="C21" t="str">
            <v>SICA SA</v>
          </cell>
        </row>
        <row r="22">
          <cell r="C22" t="str">
            <v>Société</v>
          </cell>
        </row>
        <row r="23">
          <cell r="C23" t="str">
            <v>U.S.C.A</v>
          </cell>
        </row>
        <row r="24">
          <cell r="C24"/>
        </row>
        <row r="25">
          <cell r="C25"/>
        </row>
        <row r="26">
          <cell r="C26"/>
        </row>
        <row r="27">
          <cell r="C27"/>
        </row>
        <row r="28">
          <cell r="C28"/>
        </row>
        <row r="29">
          <cell r="C29"/>
        </row>
        <row r="30">
          <cell r="C30"/>
        </row>
        <row r="31">
          <cell r="C31"/>
        </row>
        <row r="32">
          <cell r="C32"/>
        </row>
        <row r="33">
          <cell r="C33"/>
        </row>
        <row r="34">
          <cell r="C34"/>
        </row>
        <row r="35">
          <cell r="C35"/>
        </row>
        <row r="36">
          <cell r="C36"/>
        </row>
      </sheetData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mailto:compta@aliceadsl.fr" TargetMode="External"/><Relationship Id="rId2" Type="http://schemas.openxmlformats.org/officeDocument/2006/relationships/hyperlink" Target="mailto:atelier@aliceadsl.fr" TargetMode="External"/><Relationship Id="rId1" Type="http://schemas.openxmlformats.org/officeDocument/2006/relationships/hyperlink" Target="mailto:dessin@aliceadsl.fr" TargetMode="External"/><Relationship Id="rId6" Type="http://schemas.openxmlformats.org/officeDocument/2006/relationships/drawing" Target="../drawings/drawing2.xml"/><Relationship Id="rId5" Type="http://schemas.openxmlformats.org/officeDocument/2006/relationships/printerSettings" Target="../printerSettings/printerSettings2.bin"/><Relationship Id="rId4" Type="http://schemas.openxmlformats.org/officeDocument/2006/relationships/hyperlink" Target="mailto:almi@aliceadsl.fr" TargetMode="Externa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tabColor rgb="FFFFFF00"/>
  </sheetPr>
  <dimension ref="A1:M110"/>
  <sheetViews>
    <sheetView showZeros="0" zoomScaleNormal="100" workbookViewId="0">
      <pane ySplit="11" topLeftCell="A12" activePane="bottomLeft" state="frozen"/>
      <selection activeCell="B1" sqref="B1"/>
      <selection pane="bottomLeft" activeCell="M15" sqref="M15"/>
    </sheetView>
  </sheetViews>
  <sheetFormatPr baseColWidth="10" defaultRowHeight="15"/>
  <cols>
    <col min="1" max="1" width="6.42578125" customWidth="1"/>
    <col min="2" max="2" width="9" customWidth="1"/>
    <col min="3" max="3" width="5.28515625" customWidth="1"/>
    <col min="4" max="4" width="7.140625" customWidth="1"/>
    <col min="5" max="5" width="6.28515625" customWidth="1"/>
    <col min="6" max="6" width="13.140625" customWidth="1"/>
    <col min="7" max="7" width="8.85546875" customWidth="1"/>
    <col min="8" max="8" width="8.28515625" customWidth="1"/>
    <col min="9" max="9" width="6.7109375" customWidth="1"/>
    <col min="10" max="10" width="10.42578125" customWidth="1"/>
    <col min="11" max="11" width="12.140625" customWidth="1"/>
    <col min="12" max="12" width="10.42578125" hidden="1" customWidth="1"/>
  </cols>
  <sheetData>
    <row r="1" spans="1:13" ht="31.5" customHeight="1" thickTop="1" thickBot="1">
      <c r="A1" s="4" t="s">
        <v>230</v>
      </c>
      <c r="B1" s="4"/>
      <c r="C1" s="3"/>
      <c r="D1" s="3"/>
      <c r="E1" s="3"/>
      <c r="F1" s="3"/>
      <c r="G1" s="3"/>
      <c r="H1" s="3"/>
      <c r="I1" s="3"/>
      <c r="J1" s="3"/>
      <c r="K1" s="3"/>
      <c r="M1" s="50">
        <v>5</v>
      </c>
    </row>
    <row r="2" spans="1:13" ht="21.75" customHeight="1" thickTop="1">
      <c r="A2" s="4" t="s">
        <v>231</v>
      </c>
      <c r="B2" s="4"/>
      <c r="C2" s="3"/>
      <c r="D2" s="3"/>
      <c r="E2" s="3"/>
      <c r="F2" s="3"/>
      <c r="G2" s="3"/>
      <c r="H2" s="3"/>
      <c r="I2" s="3"/>
      <c r="J2" s="3"/>
      <c r="K2" s="3"/>
    </row>
    <row r="3" spans="1:13" ht="36" customHeight="1">
      <c r="A3" s="2" t="s">
        <v>331</v>
      </c>
      <c r="B3" s="2"/>
      <c r="C3" s="1"/>
      <c r="D3" s="1"/>
      <c r="E3" s="1"/>
      <c r="F3" s="1"/>
      <c r="G3" s="1"/>
      <c r="H3" s="1"/>
      <c r="I3" s="1"/>
      <c r="J3" s="1"/>
      <c r="K3" s="1"/>
    </row>
    <row r="4" spans="1:13" ht="22.5" customHeight="1">
      <c r="A4" s="134" t="s">
        <v>232</v>
      </c>
      <c r="B4" s="142" t="str">
        <f>IF(M1&lt;&gt;"",VLOOKUP($M1,FOURNIS!$A$2:$S$9000,3,FALSE),"")</f>
        <v>ACEMO</v>
      </c>
      <c r="C4" s="143"/>
      <c r="D4" s="143"/>
      <c r="E4" s="143"/>
      <c r="F4" s="143"/>
      <c r="G4" s="52" t="s">
        <v>233</v>
      </c>
      <c r="H4" s="144" t="s">
        <v>342</v>
      </c>
      <c r="I4" s="144"/>
      <c r="J4" s="144"/>
      <c r="K4" s="145"/>
    </row>
    <row r="5" spans="1:13" ht="19.5" customHeight="1">
      <c r="A5" s="134" t="s">
        <v>234</v>
      </c>
      <c r="B5" s="146" t="str">
        <f>IF(M1&lt;&gt;"",VLOOKUP($M1,FOURNIS!$A$2:$S$9000,4,FALSE)&amp;"  "&amp;VLOOKUP($M1,FOURNIS!$A$2:$S$9000,5,FALSE),"" )</f>
        <v>56300  PONTIVY</v>
      </c>
      <c r="C5" s="146"/>
      <c r="D5" s="146"/>
      <c r="E5" s="146"/>
      <c r="F5" s="146"/>
      <c r="G5" s="52" t="s">
        <v>235</v>
      </c>
      <c r="H5" s="146" t="str">
        <f>IF(H4&lt;&gt;"",VLOOKUP($H4,Tabsal,2,FALSE),"")</f>
        <v>Atelier</v>
      </c>
      <c r="I5" s="146"/>
      <c r="J5" s="146"/>
      <c r="K5" s="147"/>
      <c r="L5" s="53"/>
    </row>
    <row r="6" spans="1:13" ht="23.25" customHeight="1">
      <c r="A6" s="134" t="s">
        <v>236</v>
      </c>
      <c r="B6" s="157" t="str">
        <f>IF(M1&lt;&gt;"",VLOOKUP($M1,FOURNIS!$A$2:$S$9000,7,FALSE)&amp;"  "&amp;VLOOKUP($M1,FOURNIS!$A$2:$S$9000,8,FALSE),"" )</f>
        <v xml:space="preserve">  </v>
      </c>
      <c r="C6" s="157"/>
      <c r="D6" s="54" t="s">
        <v>237</v>
      </c>
      <c r="E6" s="158" t="str">
        <f>IF(M1&lt;&gt;"",VLOOKUP($M1,FOURNIS!$A$2:$S$9000,9,FALSE),"")</f>
        <v>02 97 25 05 30</v>
      </c>
      <c r="F6" s="158"/>
      <c r="G6" s="55" t="s">
        <v>238</v>
      </c>
      <c r="H6" s="146" t="str">
        <f>IF(H4&lt;&gt;"",VLOOKUP($H4,Tabsal,3,FALSE),"")</f>
        <v>atelier@aliceadsl.fr</v>
      </c>
      <c r="I6" s="146"/>
      <c r="J6" s="146"/>
      <c r="K6" s="147"/>
      <c r="L6" s="53"/>
    </row>
    <row r="7" spans="1:13" ht="25.5" customHeight="1">
      <c r="A7" s="51" t="s">
        <v>239</v>
      </c>
      <c r="B7" s="159" t="str">
        <f>IF(M1&lt;&gt;"",VLOOKUP($M1,FOURNIS!$A$2:$S$9000,10,FALSE),"")</f>
        <v>02 97 27 84 60</v>
      </c>
      <c r="C7" s="159"/>
      <c r="D7" s="56" t="s">
        <v>238</v>
      </c>
      <c r="E7" s="160">
        <f>IF(M1&lt;&gt;"",VLOOKUP($M1,FOURNIS!$A$2:$S$9000,12,FALSE),"")</f>
        <v>0</v>
      </c>
      <c r="F7" s="161"/>
      <c r="G7" s="52" t="s">
        <v>240</v>
      </c>
      <c r="H7" s="162">
        <f ca="1">TODAY()</f>
        <v>42167</v>
      </c>
      <c r="I7" s="162"/>
      <c r="J7" s="158"/>
      <c r="K7" s="163"/>
      <c r="L7" s="53"/>
    </row>
    <row r="8" spans="1:13" ht="18" customHeight="1" thickBot="1">
      <c r="A8" s="57"/>
      <c r="B8" s="57"/>
      <c r="C8" s="57"/>
      <c r="D8" s="57"/>
      <c r="E8" s="57"/>
      <c r="F8" s="57"/>
      <c r="G8" s="57"/>
      <c r="H8" s="57"/>
      <c r="I8" s="57"/>
      <c r="J8" s="57"/>
      <c r="K8" s="57"/>
      <c r="L8" s="53"/>
    </row>
    <row r="9" spans="1:13" ht="40.5" customHeight="1" thickTop="1" thickBot="1">
      <c r="A9" s="164" t="s">
        <v>332</v>
      </c>
      <c r="B9" s="165"/>
      <c r="C9" s="166" t="s">
        <v>334</v>
      </c>
      <c r="D9" s="167"/>
      <c r="E9" s="150"/>
      <c r="F9" s="151"/>
      <c r="G9" s="137" t="s">
        <v>241</v>
      </c>
      <c r="H9" s="168" t="s">
        <v>242</v>
      </c>
      <c r="I9" s="169"/>
      <c r="J9" s="155">
        <f>IF(M1&lt;&gt;"",VLOOKUP($M1,FOURNIS!$A$2:$S$9000,18,FALSE),"")</f>
        <v>0</v>
      </c>
      <c r="K9" s="156"/>
      <c r="L9" s="53"/>
    </row>
    <row r="10" spans="1:13" ht="31.5" customHeight="1">
      <c r="A10" s="57"/>
      <c r="B10" s="57" t="s">
        <v>243</v>
      </c>
      <c r="C10" s="57"/>
      <c r="D10" s="57"/>
      <c r="E10" s="57"/>
      <c r="F10" s="57" t="s">
        <v>335</v>
      </c>
      <c r="G10" s="57"/>
      <c r="H10" s="58"/>
      <c r="I10" s="58"/>
      <c r="J10" s="57"/>
      <c r="K10" s="135" t="s">
        <v>244</v>
      </c>
      <c r="L10" s="53"/>
    </row>
    <row r="11" spans="1:13" ht="33.75" customHeight="1">
      <c r="A11" s="59" t="s">
        <v>245</v>
      </c>
      <c r="B11" s="152" t="s">
        <v>3</v>
      </c>
      <c r="C11" s="153"/>
      <c r="D11" s="153"/>
      <c r="E11" s="153"/>
      <c r="F11" s="154"/>
      <c r="G11" s="59" t="s">
        <v>1</v>
      </c>
      <c r="H11" s="60" t="s">
        <v>0</v>
      </c>
      <c r="I11" s="136" t="s">
        <v>337</v>
      </c>
      <c r="J11" s="59" t="s">
        <v>246</v>
      </c>
      <c r="K11" s="61" t="s">
        <v>252</v>
      </c>
      <c r="L11" s="136" t="s">
        <v>336</v>
      </c>
    </row>
    <row r="12" spans="1:13" ht="24.75" customHeight="1">
      <c r="A12" s="138">
        <v>2132</v>
      </c>
      <c r="B12" s="148" t="s">
        <v>109</v>
      </c>
      <c r="C12" s="149"/>
      <c r="D12" s="149"/>
      <c r="E12" s="149"/>
      <c r="F12" s="149"/>
      <c r="G12" s="139">
        <v>2</v>
      </c>
      <c r="H12" s="140" t="s">
        <v>41</v>
      </c>
      <c r="I12" s="62">
        <f t="shared" ref="I12:I35" si="0">IF(G12=0,,G12*L12)</f>
        <v>76.5</v>
      </c>
      <c r="J12" s="139"/>
      <c r="K12" s="62"/>
      <c r="L12">
        <v>38.25</v>
      </c>
    </row>
    <row r="13" spans="1:13" ht="21.95" customHeight="1">
      <c r="A13" s="138">
        <v>2158</v>
      </c>
      <c r="B13" s="148" t="s">
        <v>155</v>
      </c>
      <c r="C13" s="149"/>
      <c r="D13" s="149"/>
      <c r="E13" s="149"/>
      <c r="F13" s="149"/>
      <c r="G13" s="139"/>
      <c r="H13" s="140" t="s">
        <v>41</v>
      </c>
      <c r="I13" s="62">
        <f t="shared" si="0"/>
        <v>0</v>
      </c>
      <c r="J13" s="139"/>
      <c r="K13" s="62"/>
      <c r="L13">
        <v>3.2</v>
      </c>
    </row>
    <row r="14" spans="1:13" ht="21.95" customHeight="1">
      <c r="A14" s="138">
        <v>6</v>
      </c>
      <c r="B14" s="148" t="s">
        <v>26</v>
      </c>
      <c r="C14" s="149"/>
      <c r="D14" s="149"/>
      <c r="E14" s="149"/>
      <c r="F14" s="149"/>
      <c r="G14" s="139"/>
      <c r="H14" s="140" t="s">
        <v>20</v>
      </c>
      <c r="I14" s="62">
        <f t="shared" si="0"/>
        <v>0</v>
      </c>
      <c r="J14" s="139"/>
      <c r="K14" s="62"/>
      <c r="L14">
        <v>3.38</v>
      </c>
    </row>
    <row r="15" spans="1:13" ht="21.95" customHeight="1">
      <c r="A15" s="138">
        <v>2194</v>
      </c>
      <c r="B15" s="148" t="s">
        <v>209</v>
      </c>
      <c r="C15" s="149"/>
      <c r="D15" s="149"/>
      <c r="E15" s="149"/>
      <c r="F15" s="149"/>
      <c r="G15" s="139">
        <v>4</v>
      </c>
      <c r="H15" s="140" t="s">
        <v>41</v>
      </c>
      <c r="I15" s="62">
        <f t="shared" si="0"/>
        <v>50.4</v>
      </c>
      <c r="J15" s="139"/>
      <c r="K15" s="62"/>
      <c r="L15">
        <v>12.6</v>
      </c>
    </row>
    <row r="16" spans="1:13" ht="21.95" customHeight="1">
      <c r="A16" s="138"/>
      <c r="B16" s="148"/>
      <c r="C16" s="149"/>
      <c r="D16" s="149"/>
      <c r="E16" s="149"/>
      <c r="F16" s="149"/>
      <c r="G16" s="139"/>
      <c r="H16" s="140"/>
      <c r="I16" s="62">
        <f t="shared" si="0"/>
        <v>0</v>
      </c>
      <c r="J16" s="139"/>
      <c r="K16" s="62"/>
      <c r="L16">
        <v>0.98</v>
      </c>
    </row>
    <row r="17" spans="1:12" ht="21.75" customHeight="1">
      <c r="A17" s="138"/>
      <c r="B17" s="148"/>
      <c r="C17" s="149"/>
      <c r="D17" s="149"/>
      <c r="E17" s="149"/>
      <c r="F17" s="149"/>
      <c r="G17" s="139"/>
      <c r="H17" s="140"/>
      <c r="I17" s="62">
        <f t="shared" si="0"/>
        <v>0</v>
      </c>
      <c r="J17" s="139"/>
      <c r="K17" s="62"/>
      <c r="L17">
        <v>5.57</v>
      </c>
    </row>
    <row r="18" spans="1:12" ht="21.95" customHeight="1">
      <c r="A18" s="138"/>
      <c r="B18" s="148"/>
      <c r="C18" s="149"/>
      <c r="D18" s="149"/>
      <c r="E18" s="149"/>
      <c r="F18" s="149"/>
      <c r="G18" s="139"/>
      <c r="H18" s="140"/>
      <c r="I18" s="62">
        <f t="shared" si="0"/>
        <v>0</v>
      </c>
      <c r="J18" s="139"/>
      <c r="K18" s="62"/>
    </row>
    <row r="19" spans="1:12" ht="21.95" customHeight="1">
      <c r="A19" s="138"/>
      <c r="B19" s="148"/>
      <c r="C19" s="149"/>
      <c r="D19" s="149"/>
      <c r="E19" s="149"/>
      <c r="F19" s="149"/>
      <c r="G19" s="139"/>
      <c r="H19" s="140"/>
      <c r="I19" s="62">
        <f t="shared" si="0"/>
        <v>0</v>
      </c>
      <c r="J19" s="139"/>
      <c r="K19" s="62"/>
    </row>
    <row r="20" spans="1:12" ht="21.95" customHeight="1">
      <c r="A20" s="138"/>
      <c r="B20" s="148"/>
      <c r="C20" s="149"/>
      <c r="D20" s="149"/>
      <c r="E20" s="149"/>
      <c r="F20" s="149"/>
      <c r="G20" s="139"/>
      <c r="H20" s="140"/>
      <c r="I20" s="62">
        <f t="shared" si="0"/>
        <v>0</v>
      </c>
      <c r="J20" s="139"/>
      <c r="K20" s="62"/>
      <c r="L20">
        <v>2.94</v>
      </c>
    </row>
    <row r="21" spans="1:12" ht="21.75" customHeight="1">
      <c r="A21" s="138"/>
      <c r="B21" s="148"/>
      <c r="C21" s="149"/>
      <c r="D21" s="149"/>
      <c r="E21" s="149"/>
      <c r="F21" s="149"/>
      <c r="G21" s="139"/>
      <c r="H21" s="140"/>
      <c r="I21" s="62">
        <f t="shared" si="0"/>
        <v>0</v>
      </c>
      <c r="J21" s="139"/>
      <c r="K21" s="62"/>
      <c r="L21">
        <v>4.74</v>
      </c>
    </row>
    <row r="22" spans="1:12" ht="21.95" customHeight="1">
      <c r="A22" s="138"/>
      <c r="B22" s="148"/>
      <c r="C22" s="149"/>
      <c r="D22" s="149"/>
      <c r="E22" s="149"/>
      <c r="F22" s="149"/>
      <c r="G22" s="139"/>
      <c r="H22" s="140"/>
      <c r="I22" s="62">
        <f t="shared" si="0"/>
        <v>0</v>
      </c>
      <c r="J22" s="139"/>
      <c r="K22" s="62"/>
      <c r="L22">
        <v>0.98</v>
      </c>
    </row>
    <row r="23" spans="1:12" ht="21.95" customHeight="1">
      <c r="A23" s="138"/>
      <c r="B23" s="148"/>
      <c r="C23" s="149"/>
      <c r="D23" s="149"/>
      <c r="E23" s="149"/>
      <c r="F23" s="149"/>
      <c r="G23" s="139"/>
      <c r="H23" s="140"/>
      <c r="I23" s="62">
        <f t="shared" si="0"/>
        <v>0</v>
      </c>
      <c r="J23" s="139"/>
      <c r="K23" s="62"/>
      <c r="L23">
        <v>2</v>
      </c>
    </row>
    <row r="24" spans="1:12" ht="21.95" customHeight="1">
      <c r="A24" s="138"/>
      <c r="B24" s="148"/>
      <c r="C24" s="149"/>
      <c r="D24" s="149"/>
      <c r="E24" s="149"/>
      <c r="F24" s="149"/>
      <c r="G24" s="139"/>
      <c r="H24" s="140"/>
      <c r="I24" s="62">
        <f t="shared" si="0"/>
        <v>0</v>
      </c>
      <c r="J24" s="139"/>
      <c r="K24" s="62"/>
      <c r="L24">
        <v>2.54</v>
      </c>
    </row>
    <row r="25" spans="1:12" ht="21.95" customHeight="1">
      <c r="A25" s="138"/>
      <c r="B25" s="148"/>
      <c r="C25" s="149"/>
      <c r="D25" s="149"/>
      <c r="E25" s="149"/>
      <c r="F25" s="149"/>
      <c r="G25" s="139"/>
      <c r="H25" s="140"/>
      <c r="I25" s="62">
        <f t="shared" si="0"/>
        <v>0</v>
      </c>
      <c r="J25" s="139"/>
      <c r="K25" s="62"/>
      <c r="L25">
        <v>0.9</v>
      </c>
    </row>
    <row r="26" spans="1:12" ht="21.95" customHeight="1">
      <c r="A26" s="138"/>
      <c r="B26" s="148"/>
      <c r="C26" s="149"/>
      <c r="D26" s="149"/>
      <c r="E26" s="149"/>
      <c r="F26" s="149"/>
      <c r="G26" s="139"/>
      <c r="H26" s="140"/>
      <c r="I26" s="62">
        <f t="shared" si="0"/>
        <v>0</v>
      </c>
      <c r="J26" s="139"/>
      <c r="K26" s="62"/>
    </row>
    <row r="27" spans="1:12" ht="21.95" customHeight="1">
      <c r="A27" s="138"/>
      <c r="B27" s="148"/>
      <c r="C27" s="149"/>
      <c r="D27" s="149"/>
      <c r="E27" s="149"/>
      <c r="F27" s="149"/>
      <c r="G27" s="139"/>
      <c r="H27" s="140"/>
      <c r="I27" s="62">
        <f t="shared" si="0"/>
        <v>0</v>
      </c>
      <c r="J27" s="139"/>
      <c r="K27" s="62">
        <f t="shared" ref="K27:K54" si="1">IF(J27=0,,J27*G27)</f>
        <v>0</v>
      </c>
    </row>
    <row r="28" spans="1:12" ht="21.75" customHeight="1">
      <c r="A28" s="138"/>
      <c r="B28" s="148"/>
      <c r="C28" s="149"/>
      <c r="D28" s="149"/>
      <c r="E28" s="149"/>
      <c r="F28" s="149"/>
      <c r="G28" s="139"/>
      <c r="H28" s="140"/>
      <c r="I28" s="62">
        <f t="shared" si="0"/>
        <v>0</v>
      </c>
      <c r="J28" s="139"/>
      <c r="K28" s="62">
        <f t="shared" si="1"/>
        <v>0</v>
      </c>
    </row>
    <row r="29" spans="1:12" ht="21.95" customHeight="1">
      <c r="A29" s="138"/>
      <c r="B29" s="148"/>
      <c r="C29" s="149"/>
      <c r="D29" s="149"/>
      <c r="E29" s="149"/>
      <c r="F29" s="149"/>
      <c r="G29" s="139"/>
      <c r="H29" s="140"/>
      <c r="I29" s="62">
        <f t="shared" si="0"/>
        <v>0</v>
      </c>
      <c r="J29" s="139"/>
      <c r="K29" s="62">
        <f t="shared" si="1"/>
        <v>0</v>
      </c>
    </row>
    <row r="30" spans="1:12" ht="21.95" customHeight="1">
      <c r="A30" s="138"/>
      <c r="B30" s="148"/>
      <c r="C30" s="149"/>
      <c r="D30" s="149"/>
      <c r="E30" s="149"/>
      <c r="F30" s="149"/>
      <c r="G30" s="139"/>
      <c r="H30" s="140"/>
      <c r="I30" s="62">
        <f t="shared" si="0"/>
        <v>0</v>
      </c>
      <c r="J30" s="139"/>
      <c r="K30" s="62">
        <f t="shared" si="1"/>
        <v>0</v>
      </c>
    </row>
    <row r="31" spans="1:12" ht="21.95" customHeight="1">
      <c r="A31" s="138"/>
      <c r="B31" s="148"/>
      <c r="C31" s="149"/>
      <c r="D31" s="149"/>
      <c r="E31" s="149"/>
      <c r="F31" s="149"/>
      <c r="G31" s="139"/>
      <c r="H31" s="140"/>
      <c r="I31" s="62">
        <f t="shared" si="0"/>
        <v>0</v>
      </c>
      <c r="J31" s="139"/>
      <c r="K31" s="62">
        <f t="shared" si="1"/>
        <v>0</v>
      </c>
    </row>
    <row r="32" spans="1:12" ht="21.75" customHeight="1">
      <c r="A32" s="138"/>
      <c r="B32" s="148"/>
      <c r="C32" s="149"/>
      <c r="D32" s="149"/>
      <c r="E32" s="149"/>
      <c r="F32" s="149"/>
      <c r="G32" s="139"/>
      <c r="H32" s="140"/>
      <c r="I32" s="62">
        <f t="shared" si="0"/>
        <v>0</v>
      </c>
      <c r="J32" s="139"/>
      <c r="K32" s="62">
        <f t="shared" si="1"/>
        <v>0</v>
      </c>
    </row>
    <row r="33" spans="1:11" ht="21.95" customHeight="1">
      <c r="A33" s="138"/>
      <c r="B33" s="148"/>
      <c r="C33" s="149"/>
      <c r="D33" s="149"/>
      <c r="E33" s="149"/>
      <c r="F33" s="149"/>
      <c r="G33" s="139"/>
      <c r="H33" s="140"/>
      <c r="I33" s="62">
        <f t="shared" si="0"/>
        <v>0</v>
      </c>
      <c r="J33" s="139"/>
      <c r="K33" s="62">
        <f t="shared" si="1"/>
        <v>0</v>
      </c>
    </row>
    <row r="34" spans="1:11" ht="21.95" customHeight="1">
      <c r="A34" s="138"/>
      <c r="B34" s="148"/>
      <c r="C34" s="149"/>
      <c r="D34" s="149"/>
      <c r="E34" s="149"/>
      <c r="F34" s="149"/>
      <c r="G34" s="139"/>
      <c r="H34" s="140"/>
      <c r="I34" s="62">
        <f t="shared" si="0"/>
        <v>0</v>
      </c>
      <c r="J34" s="139"/>
      <c r="K34" s="62">
        <f t="shared" si="1"/>
        <v>0</v>
      </c>
    </row>
    <row r="35" spans="1:11" ht="21.95" customHeight="1">
      <c r="A35" s="138"/>
      <c r="B35" s="148"/>
      <c r="C35" s="149"/>
      <c r="D35" s="149"/>
      <c r="E35" s="149"/>
      <c r="F35" s="149"/>
      <c r="G35" s="139"/>
      <c r="H35" s="140"/>
      <c r="I35" s="62">
        <f t="shared" si="0"/>
        <v>0</v>
      </c>
      <c r="J35" s="139"/>
      <c r="K35" s="62">
        <f t="shared" si="1"/>
        <v>0</v>
      </c>
    </row>
    <row r="36" spans="1:11" ht="21.95" customHeight="1">
      <c r="A36" s="138"/>
      <c r="B36" s="148"/>
      <c r="C36" s="149"/>
      <c r="D36" s="149"/>
      <c r="E36" s="149"/>
      <c r="F36" s="149"/>
      <c r="G36" s="139"/>
      <c r="H36" s="140"/>
      <c r="I36" s="62">
        <f t="shared" ref="I36:I54" si="2">IF(G36=0,,G36*L36)</f>
        <v>0</v>
      </c>
      <c r="J36" s="139"/>
      <c r="K36" s="62">
        <f t="shared" si="1"/>
        <v>0</v>
      </c>
    </row>
    <row r="37" spans="1:11" ht="21.75" customHeight="1">
      <c r="A37" s="138"/>
      <c r="B37" s="148"/>
      <c r="C37" s="149"/>
      <c r="D37" s="149"/>
      <c r="E37" s="149"/>
      <c r="F37" s="149"/>
      <c r="G37" s="139"/>
      <c r="H37" s="140"/>
      <c r="I37" s="62">
        <f t="shared" si="2"/>
        <v>0</v>
      </c>
      <c r="J37" s="139"/>
      <c r="K37" s="62">
        <f t="shared" si="1"/>
        <v>0</v>
      </c>
    </row>
    <row r="38" spans="1:11" ht="21.95" customHeight="1">
      <c r="A38" s="138"/>
      <c r="B38" s="148"/>
      <c r="C38" s="149"/>
      <c r="D38" s="149"/>
      <c r="E38" s="149"/>
      <c r="F38" s="149"/>
      <c r="G38" s="139"/>
      <c r="H38" s="140"/>
      <c r="I38" s="62">
        <f t="shared" si="2"/>
        <v>0</v>
      </c>
      <c r="J38" s="139"/>
      <c r="K38" s="62">
        <f t="shared" si="1"/>
        <v>0</v>
      </c>
    </row>
    <row r="39" spans="1:11" ht="21.95" customHeight="1">
      <c r="A39" s="138"/>
      <c r="B39" s="148"/>
      <c r="C39" s="149"/>
      <c r="D39" s="149"/>
      <c r="E39" s="149"/>
      <c r="F39" s="149"/>
      <c r="G39" s="139"/>
      <c r="H39" s="140"/>
      <c r="I39" s="62">
        <f t="shared" si="2"/>
        <v>0</v>
      </c>
      <c r="J39" s="139"/>
      <c r="K39" s="62">
        <f t="shared" si="1"/>
        <v>0</v>
      </c>
    </row>
    <row r="40" spans="1:11" ht="21.75" customHeight="1">
      <c r="A40" s="138"/>
      <c r="B40" s="148"/>
      <c r="C40" s="149"/>
      <c r="D40" s="149"/>
      <c r="E40" s="149"/>
      <c r="F40" s="149"/>
      <c r="G40" s="139"/>
      <c r="H40" s="140"/>
      <c r="I40" s="62">
        <f t="shared" si="2"/>
        <v>0</v>
      </c>
      <c r="J40" s="139"/>
      <c r="K40" s="62">
        <f t="shared" si="1"/>
        <v>0</v>
      </c>
    </row>
    <row r="41" spans="1:11" ht="21.95" customHeight="1">
      <c r="A41" s="138"/>
      <c r="B41" s="148"/>
      <c r="C41" s="149"/>
      <c r="D41" s="149"/>
      <c r="E41" s="149"/>
      <c r="F41" s="149"/>
      <c r="G41" s="139"/>
      <c r="H41" s="140"/>
      <c r="I41" s="62">
        <f t="shared" si="2"/>
        <v>0</v>
      </c>
      <c r="J41" s="139"/>
      <c r="K41" s="62">
        <f t="shared" si="1"/>
        <v>0</v>
      </c>
    </row>
    <row r="42" spans="1:11" ht="21.95" customHeight="1">
      <c r="A42" s="138"/>
      <c r="B42" s="148"/>
      <c r="C42" s="149"/>
      <c r="D42" s="149"/>
      <c r="E42" s="149"/>
      <c r="F42" s="149"/>
      <c r="G42" s="139"/>
      <c r="H42" s="140"/>
      <c r="I42" s="62">
        <f t="shared" si="2"/>
        <v>0</v>
      </c>
      <c r="J42" s="139"/>
      <c r="K42" s="62">
        <f t="shared" si="1"/>
        <v>0</v>
      </c>
    </row>
    <row r="43" spans="1:11" ht="21.95" customHeight="1">
      <c r="A43" s="138"/>
      <c r="B43" s="148"/>
      <c r="C43" s="149"/>
      <c r="D43" s="149"/>
      <c r="E43" s="149"/>
      <c r="F43" s="149"/>
      <c r="G43" s="139"/>
      <c r="H43" s="140"/>
      <c r="I43" s="62">
        <f t="shared" si="2"/>
        <v>0</v>
      </c>
      <c r="J43" s="139"/>
      <c r="K43" s="62">
        <f t="shared" si="1"/>
        <v>0</v>
      </c>
    </row>
    <row r="44" spans="1:11" ht="21.75" customHeight="1">
      <c r="A44" s="138"/>
      <c r="B44" s="148"/>
      <c r="C44" s="149"/>
      <c r="D44" s="149"/>
      <c r="E44" s="149"/>
      <c r="F44" s="149"/>
      <c r="G44" s="139"/>
      <c r="H44" s="140"/>
      <c r="I44" s="62">
        <f t="shared" si="2"/>
        <v>0</v>
      </c>
      <c r="J44" s="139"/>
      <c r="K44" s="62">
        <f t="shared" si="1"/>
        <v>0</v>
      </c>
    </row>
    <row r="45" spans="1:11" ht="21.95" customHeight="1">
      <c r="A45" s="138"/>
      <c r="B45" s="148"/>
      <c r="C45" s="149"/>
      <c r="D45" s="149"/>
      <c r="E45" s="149"/>
      <c r="F45" s="149"/>
      <c r="G45" s="139"/>
      <c r="H45" s="140"/>
      <c r="I45" s="62">
        <f t="shared" si="2"/>
        <v>0</v>
      </c>
      <c r="J45" s="139"/>
      <c r="K45" s="62">
        <f t="shared" si="1"/>
        <v>0</v>
      </c>
    </row>
    <row r="46" spans="1:11" ht="21.95" customHeight="1">
      <c r="A46" s="138"/>
      <c r="B46" s="148"/>
      <c r="C46" s="149"/>
      <c r="D46" s="149"/>
      <c r="E46" s="149"/>
      <c r="F46" s="149"/>
      <c r="G46" s="139"/>
      <c r="H46" s="140"/>
      <c r="I46" s="62">
        <f t="shared" si="2"/>
        <v>0</v>
      </c>
      <c r="J46" s="139"/>
      <c r="K46" s="62">
        <f t="shared" si="1"/>
        <v>0</v>
      </c>
    </row>
    <row r="47" spans="1:11" ht="21.95" customHeight="1">
      <c r="A47" s="138"/>
      <c r="B47" s="148"/>
      <c r="C47" s="149"/>
      <c r="D47" s="149"/>
      <c r="E47" s="149"/>
      <c r="F47" s="149"/>
      <c r="G47" s="139"/>
      <c r="H47" s="140"/>
      <c r="I47" s="62">
        <f t="shared" si="2"/>
        <v>0</v>
      </c>
      <c r="J47" s="139"/>
      <c r="K47" s="62">
        <f t="shared" si="1"/>
        <v>0</v>
      </c>
    </row>
    <row r="48" spans="1:11" ht="21.95" customHeight="1">
      <c r="A48" s="138"/>
      <c r="B48" s="148"/>
      <c r="C48" s="149"/>
      <c r="D48" s="149"/>
      <c r="E48" s="149"/>
      <c r="F48" s="149"/>
      <c r="G48" s="139"/>
      <c r="H48" s="140"/>
      <c r="I48" s="62">
        <f t="shared" si="2"/>
        <v>0</v>
      </c>
      <c r="J48" s="139"/>
      <c r="K48" s="62">
        <f t="shared" si="1"/>
        <v>0</v>
      </c>
    </row>
    <row r="49" spans="1:11" ht="21.95" customHeight="1">
      <c r="A49" s="138"/>
      <c r="B49" s="148"/>
      <c r="C49" s="149"/>
      <c r="D49" s="149"/>
      <c r="E49" s="149"/>
      <c r="F49" s="149"/>
      <c r="G49" s="139"/>
      <c r="H49" s="140"/>
      <c r="I49" s="62">
        <f t="shared" si="2"/>
        <v>0</v>
      </c>
      <c r="J49" s="139"/>
      <c r="K49" s="62">
        <f t="shared" si="1"/>
        <v>0</v>
      </c>
    </row>
    <row r="50" spans="1:11" ht="21.95" customHeight="1">
      <c r="A50" s="138"/>
      <c r="B50" s="148"/>
      <c r="C50" s="149"/>
      <c r="D50" s="149"/>
      <c r="E50" s="149"/>
      <c r="F50" s="149"/>
      <c r="G50" s="139"/>
      <c r="H50" s="140"/>
      <c r="I50" s="62">
        <f t="shared" si="2"/>
        <v>0</v>
      </c>
      <c r="J50" s="139"/>
      <c r="K50" s="62">
        <f t="shared" si="1"/>
        <v>0</v>
      </c>
    </row>
    <row r="51" spans="1:11" ht="21.95" customHeight="1">
      <c r="A51" s="138"/>
      <c r="B51" s="148"/>
      <c r="C51" s="149"/>
      <c r="D51" s="149"/>
      <c r="E51" s="149"/>
      <c r="F51" s="149"/>
      <c r="G51" s="139"/>
      <c r="H51" s="140"/>
      <c r="I51" s="62">
        <f t="shared" si="2"/>
        <v>0</v>
      </c>
      <c r="J51" s="139"/>
      <c r="K51" s="62">
        <f t="shared" si="1"/>
        <v>0</v>
      </c>
    </row>
    <row r="52" spans="1:11" ht="21.95" customHeight="1">
      <c r="A52" s="138"/>
      <c r="B52" s="148"/>
      <c r="C52" s="149"/>
      <c r="D52" s="149"/>
      <c r="E52" s="149"/>
      <c r="F52" s="149"/>
      <c r="G52" s="139"/>
      <c r="H52" s="140"/>
      <c r="I52" s="62">
        <f t="shared" si="2"/>
        <v>0</v>
      </c>
      <c r="J52" s="139"/>
      <c r="K52" s="62">
        <f t="shared" si="1"/>
        <v>0</v>
      </c>
    </row>
    <row r="53" spans="1:11" ht="21.75" customHeight="1">
      <c r="A53" s="138"/>
      <c r="B53" s="148"/>
      <c r="C53" s="149"/>
      <c r="D53" s="149"/>
      <c r="E53" s="149"/>
      <c r="F53" s="149"/>
      <c r="G53" s="139"/>
      <c r="H53" s="140"/>
      <c r="I53" s="62">
        <f t="shared" si="2"/>
        <v>0</v>
      </c>
      <c r="J53" s="139"/>
      <c r="K53" s="62">
        <f t="shared" si="1"/>
        <v>0</v>
      </c>
    </row>
    <row r="54" spans="1:11" ht="21.95" customHeight="1">
      <c r="A54" s="138"/>
      <c r="B54" s="148"/>
      <c r="C54" s="149"/>
      <c r="D54" s="149"/>
      <c r="E54" s="149"/>
      <c r="F54" s="149"/>
      <c r="G54" s="139"/>
      <c r="H54" s="140"/>
      <c r="I54" s="62">
        <f t="shared" si="2"/>
        <v>0</v>
      </c>
      <c r="J54" s="139"/>
      <c r="K54" s="62">
        <f t="shared" si="1"/>
        <v>0</v>
      </c>
    </row>
    <row r="55" spans="1:11" ht="21.95" customHeight="1">
      <c r="A55" s="170" t="s">
        <v>247</v>
      </c>
      <c r="B55" s="171"/>
      <c r="C55" s="171"/>
      <c r="D55" s="171"/>
      <c r="E55" s="171"/>
      <c r="F55" s="171"/>
      <c r="G55" s="172"/>
      <c r="H55" s="176" t="s">
        <v>248</v>
      </c>
      <c r="I55" s="177"/>
      <c r="J55" s="178"/>
      <c r="K55" s="63">
        <f>SUBTOTAL(109,K12:K54)</f>
        <v>0</v>
      </c>
    </row>
    <row r="56" spans="1:11" ht="21.95" customHeight="1">
      <c r="A56" s="173"/>
      <c r="B56" s="174"/>
      <c r="C56" s="174"/>
      <c r="D56" s="174"/>
      <c r="E56" s="174"/>
      <c r="F56" s="174"/>
      <c r="G56" s="175"/>
      <c r="H56" s="179" t="s">
        <v>249</v>
      </c>
      <c r="I56" s="180"/>
      <c r="J56" s="181"/>
      <c r="K56" s="64">
        <v>0</v>
      </c>
    </row>
    <row r="57" spans="1:11" ht="21.95" customHeight="1">
      <c r="A57" s="173"/>
      <c r="B57" s="174"/>
      <c r="C57" s="174"/>
      <c r="D57" s="174"/>
      <c r="E57" s="174"/>
      <c r="F57" s="174"/>
      <c r="G57" s="175"/>
      <c r="H57" s="65" t="s">
        <v>250</v>
      </c>
      <c r="I57" s="66"/>
      <c r="J57" s="67" t="s">
        <v>251</v>
      </c>
      <c r="K57" s="68">
        <f>IF(I57=0,,-I57*K55)</f>
        <v>0</v>
      </c>
    </row>
    <row r="58" spans="1:11" ht="21.95" customHeight="1">
      <c r="A58" s="182"/>
      <c r="B58" s="183"/>
      <c r="C58" s="183"/>
      <c r="D58" s="183"/>
      <c r="E58" s="183"/>
      <c r="F58" s="183"/>
      <c r="G58" s="184"/>
      <c r="H58" s="179" t="s">
        <v>252</v>
      </c>
      <c r="I58" s="180"/>
      <c r="J58" s="181"/>
      <c r="K58" s="69">
        <f>SUM(K55:K57)</f>
        <v>0</v>
      </c>
    </row>
    <row r="59" spans="1:11" ht="21.75" customHeight="1">
      <c r="A59" s="182"/>
      <c r="B59" s="183"/>
      <c r="C59" s="183"/>
      <c r="D59" s="183"/>
      <c r="E59" s="183"/>
      <c r="F59" s="183"/>
      <c r="G59" s="184"/>
      <c r="H59" s="179" t="s">
        <v>333</v>
      </c>
      <c r="I59" s="180"/>
      <c r="J59" s="181"/>
      <c r="K59" s="70">
        <f>K58*0.196</f>
        <v>0</v>
      </c>
    </row>
    <row r="60" spans="1:11" ht="21.95" customHeight="1">
      <c r="A60" s="185"/>
      <c r="B60" s="186"/>
      <c r="C60" s="186"/>
      <c r="D60" s="186"/>
      <c r="E60" s="186"/>
      <c r="F60" s="186"/>
      <c r="G60" s="187"/>
      <c r="H60" s="188" t="s">
        <v>253</v>
      </c>
      <c r="I60" s="189"/>
      <c r="J60" s="190" t="s">
        <v>253</v>
      </c>
      <c r="K60" s="71">
        <f>SUM(K58:K59)</f>
        <v>0</v>
      </c>
    </row>
    <row r="61" spans="1:11" ht="21.95" customHeight="1"/>
    <row r="62" spans="1:11" ht="21.95" customHeight="1"/>
    <row r="63" spans="1:11" ht="21.95" customHeight="1"/>
    <row r="64" spans="1:11" ht="21.75" customHeight="1"/>
    <row r="65" spans="1:12" ht="21.95" customHeight="1"/>
    <row r="66" spans="1:12" ht="21.95" customHeight="1"/>
    <row r="67" spans="1:12" ht="21.95" customHeight="1"/>
    <row r="68" spans="1:12" ht="21.95" customHeight="1"/>
    <row r="69" spans="1:12" ht="19.5" customHeight="1"/>
    <row r="70" spans="1:12" s="72" customFormat="1" ht="21.95" customHeight="1">
      <c r="A70"/>
      <c r="B70"/>
      <c r="C70"/>
      <c r="D70"/>
      <c r="E70"/>
      <c r="F70"/>
      <c r="G70"/>
      <c r="H70"/>
      <c r="I70"/>
      <c r="J70"/>
      <c r="K70"/>
      <c r="L70"/>
    </row>
    <row r="71" spans="1:12" s="72" customFormat="1" ht="21.95" customHeight="1">
      <c r="A71"/>
      <c r="B71"/>
      <c r="C71"/>
      <c r="D71"/>
      <c r="E71"/>
      <c r="F71"/>
      <c r="G71"/>
      <c r="H71"/>
      <c r="I71"/>
      <c r="J71"/>
      <c r="K71"/>
      <c r="L71"/>
    </row>
    <row r="72" spans="1:12" s="72" customFormat="1" ht="21.95" customHeight="1">
      <c r="A72"/>
      <c r="B72"/>
      <c r="C72"/>
      <c r="D72"/>
      <c r="E72"/>
      <c r="F72"/>
      <c r="G72"/>
      <c r="H72"/>
      <c r="I72"/>
      <c r="J72"/>
      <c r="K72"/>
      <c r="L72"/>
    </row>
    <row r="73" spans="1:12" s="72" customFormat="1" ht="21.95" customHeight="1">
      <c r="A73"/>
      <c r="B73"/>
      <c r="C73"/>
      <c r="D73"/>
      <c r="E73"/>
      <c r="F73"/>
      <c r="G73"/>
      <c r="H73"/>
      <c r="I73"/>
      <c r="J73"/>
      <c r="K73"/>
      <c r="L73"/>
    </row>
    <row r="74" spans="1:12" s="72" customFormat="1" ht="21.95" customHeight="1">
      <c r="A74"/>
      <c r="B74"/>
      <c r="C74"/>
      <c r="D74"/>
      <c r="E74"/>
      <c r="F74"/>
      <c r="G74"/>
      <c r="H74"/>
      <c r="I74"/>
      <c r="J74"/>
      <c r="K74"/>
      <c r="L74"/>
    </row>
    <row r="75" spans="1:12" s="72" customFormat="1" ht="21.95" customHeight="1">
      <c r="A75"/>
      <c r="B75"/>
      <c r="C75"/>
      <c r="D75"/>
      <c r="E75"/>
      <c r="F75"/>
      <c r="G75"/>
      <c r="H75"/>
      <c r="I75"/>
      <c r="J75"/>
      <c r="K75"/>
      <c r="L75"/>
    </row>
    <row r="76" spans="1:12" s="72" customFormat="1" ht="21.95" customHeight="1">
      <c r="A76"/>
      <c r="B76"/>
      <c r="C76"/>
      <c r="D76"/>
      <c r="E76"/>
      <c r="F76"/>
      <c r="G76"/>
      <c r="H76"/>
      <c r="I76"/>
      <c r="J76"/>
      <c r="K76"/>
      <c r="L76"/>
    </row>
    <row r="77" spans="1:12" s="72" customFormat="1" ht="21.95" customHeight="1">
      <c r="A77"/>
      <c r="B77"/>
      <c r="C77"/>
      <c r="D77"/>
      <c r="E77"/>
      <c r="F77"/>
      <c r="G77"/>
      <c r="H77"/>
      <c r="I77"/>
      <c r="J77"/>
      <c r="K77"/>
      <c r="L77"/>
    </row>
    <row r="78" spans="1:12" ht="21.95" customHeight="1"/>
    <row r="79" spans="1:12" s="72" customFormat="1" ht="21.95" customHeight="1">
      <c r="A79"/>
      <c r="B79"/>
      <c r="C79"/>
      <c r="D79"/>
      <c r="E79"/>
      <c r="F79"/>
      <c r="G79"/>
      <c r="H79"/>
      <c r="I79"/>
      <c r="J79"/>
      <c r="K79"/>
      <c r="L79"/>
    </row>
    <row r="80" spans="1:12" s="72" customFormat="1" ht="21.95" customHeight="1">
      <c r="A80"/>
      <c r="B80"/>
      <c r="C80"/>
      <c r="D80"/>
      <c r="E80"/>
      <c r="F80"/>
      <c r="G80"/>
      <c r="H80"/>
      <c r="I80"/>
      <c r="J80"/>
      <c r="K80"/>
      <c r="L80"/>
    </row>
    <row r="81" spans="1:12" s="72" customFormat="1" ht="21.95" customHeight="1">
      <c r="A81"/>
      <c r="B81"/>
      <c r="C81"/>
      <c r="D81"/>
      <c r="E81"/>
      <c r="F81"/>
      <c r="G81"/>
      <c r="H81"/>
      <c r="I81"/>
      <c r="J81"/>
      <c r="K81"/>
      <c r="L81"/>
    </row>
    <row r="82" spans="1:12" s="72" customFormat="1" ht="21.95" customHeight="1">
      <c r="A82"/>
      <c r="B82"/>
      <c r="C82"/>
      <c r="D82"/>
      <c r="E82"/>
      <c r="F82"/>
      <c r="G82"/>
      <c r="H82"/>
      <c r="I82"/>
      <c r="J82"/>
      <c r="K82"/>
      <c r="L82"/>
    </row>
    <row r="83" spans="1:12" s="72" customFormat="1" ht="21.95" customHeight="1">
      <c r="A83"/>
      <c r="B83"/>
      <c r="C83"/>
      <c r="D83"/>
      <c r="E83"/>
      <c r="F83"/>
      <c r="G83"/>
      <c r="H83"/>
      <c r="I83"/>
      <c r="J83"/>
      <c r="K83"/>
      <c r="L83"/>
    </row>
    <row r="84" spans="1:12" ht="21.75" customHeight="1"/>
    <row r="85" spans="1:12" ht="21.95" customHeight="1"/>
    <row r="86" spans="1:12" ht="21.95" customHeight="1"/>
    <row r="87" spans="1:12" s="72" customFormat="1" ht="21.95" customHeight="1">
      <c r="A87"/>
      <c r="B87"/>
      <c r="C87"/>
      <c r="D87"/>
      <c r="E87"/>
      <c r="F87"/>
      <c r="G87"/>
      <c r="H87"/>
      <c r="I87"/>
      <c r="J87"/>
      <c r="K87"/>
      <c r="L87"/>
    </row>
    <row r="88" spans="1:12" ht="21.75" customHeight="1"/>
    <row r="89" spans="1:12" ht="21.95" customHeight="1"/>
    <row r="90" spans="1:12" ht="21.95" customHeight="1"/>
    <row r="91" spans="1:12" ht="21.95" customHeight="1"/>
    <row r="92" spans="1:12" ht="21.95" customHeight="1"/>
    <row r="93" spans="1:12" ht="21.95" customHeight="1"/>
    <row r="94" spans="1:12" ht="21.95" customHeight="1"/>
    <row r="95" spans="1:12" ht="21.95" customHeight="1"/>
    <row r="96" spans="1:12" ht="21.95" customHeight="1"/>
    <row r="97" ht="21.95" customHeight="1"/>
    <row r="98" ht="21.95" customHeight="1"/>
    <row r="99" ht="21.95" customHeight="1"/>
    <row r="100" ht="21.95" customHeight="1"/>
    <row r="101" ht="21.95" customHeight="1"/>
    <row r="102" ht="21.95" customHeight="1"/>
    <row r="103" ht="21.95" customHeight="1"/>
    <row r="104" ht="21.95" customHeight="1"/>
    <row r="105" ht="21.95" customHeight="1"/>
    <row r="106" ht="21.95" customHeight="1"/>
    <row r="107" ht="21.95" customHeight="1"/>
    <row r="108" ht="21.95" customHeight="1"/>
    <row r="109" ht="15.75" customHeight="1"/>
    <row r="110" ht="27" customHeight="1"/>
  </sheetData>
  <sheetProtection formatCells="0" formatColumns="0" formatRows="0" insertRows="0" insertHyperlinks="0" deleteRows="0" autoFilter="0" pivotTables="0"/>
  <mergeCells count="69">
    <mergeCell ref="B54:F54"/>
    <mergeCell ref="A55:G57"/>
    <mergeCell ref="H55:J55"/>
    <mergeCell ref="H56:J56"/>
    <mergeCell ref="A58:G60"/>
    <mergeCell ref="H58:J58"/>
    <mergeCell ref="H59:J59"/>
    <mergeCell ref="H60:J60"/>
    <mergeCell ref="B48:F48"/>
    <mergeCell ref="B49:F49"/>
    <mergeCell ref="B53:F53"/>
    <mergeCell ref="B50:F50"/>
    <mergeCell ref="B51:F51"/>
    <mergeCell ref="B52:F52"/>
    <mergeCell ref="B43:F43"/>
    <mergeCell ref="B44:F44"/>
    <mergeCell ref="B45:F45"/>
    <mergeCell ref="B46:F46"/>
    <mergeCell ref="B47:F47"/>
    <mergeCell ref="B38:F38"/>
    <mergeCell ref="B39:F39"/>
    <mergeCell ref="B40:F40"/>
    <mergeCell ref="B41:F41"/>
    <mergeCell ref="B42:F42"/>
    <mergeCell ref="B33:F33"/>
    <mergeCell ref="B34:F34"/>
    <mergeCell ref="B35:F35"/>
    <mergeCell ref="B36:F36"/>
    <mergeCell ref="B37:F37"/>
    <mergeCell ref="B28:F28"/>
    <mergeCell ref="B29:F29"/>
    <mergeCell ref="B30:F30"/>
    <mergeCell ref="B31:F31"/>
    <mergeCell ref="B32:F32"/>
    <mergeCell ref="B23:F23"/>
    <mergeCell ref="B24:F24"/>
    <mergeCell ref="B25:F25"/>
    <mergeCell ref="B26:F26"/>
    <mergeCell ref="B27:F27"/>
    <mergeCell ref="B18:F18"/>
    <mergeCell ref="B19:F19"/>
    <mergeCell ref="B20:F20"/>
    <mergeCell ref="B21:F21"/>
    <mergeCell ref="B22:F22"/>
    <mergeCell ref="B13:F13"/>
    <mergeCell ref="B14:F14"/>
    <mergeCell ref="B15:F15"/>
    <mergeCell ref="B16:F16"/>
    <mergeCell ref="B17:F17"/>
    <mergeCell ref="B5:F5"/>
    <mergeCell ref="H5:K5"/>
    <mergeCell ref="B12:F12"/>
    <mergeCell ref="E9:F9"/>
    <mergeCell ref="B11:F11"/>
    <mergeCell ref="J9:K9"/>
    <mergeCell ref="B6:C6"/>
    <mergeCell ref="E6:F6"/>
    <mergeCell ref="H6:K6"/>
    <mergeCell ref="B7:C7"/>
    <mergeCell ref="E7:F7"/>
    <mergeCell ref="H7:K7"/>
    <mergeCell ref="A9:B9"/>
    <mergeCell ref="C9:D9"/>
    <mergeCell ref="H9:I9"/>
    <mergeCell ref="A1:K1"/>
    <mergeCell ref="A2:K2"/>
    <mergeCell ref="A3:K3"/>
    <mergeCell ref="B4:F4"/>
    <mergeCell ref="H4:K4"/>
  </mergeCells>
  <dataValidations count="6">
    <dataValidation type="whole" allowBlank="1" showInputMessage="1" showErrorMessage="1" sqref="M1">
      <formula1>1</formula1>
      <formula2>3000</formula2>
    </dataValidation>
    <dataValidation allowBlank="1" showInputMessage="1" sqref="H12:H54 H5:K7 B4:F7"/>
    <dataValidation type="decimal" allowBlank="1" showInputMessage="1" showErrorMessage="1" sqref="K56">
      <formula1>0</formula1>
      <formula2>10000</formula2>
    </dataValidation>
    <dataValidation type="list" allowBlank="1" showInputMessage="1" showErrorMessage="1" sqref="H4:K4">
      <formula1>SALARIES</formula1>
    </dataValidation>
    <dataValidation allowBlank="1" showInputMessage="1" showErrorMessage="1" prompt="Si commande spécifique client, saisir N° devis ou 1ère syllable nom et  ville client _x000a_Ex:  pour triskalia la brohiniere : saisir Tris Broh_x000a_sinon cocher stock" sqref="E9"/>
    <dataValidation type="list" allowBlank="1" showInputMessage="1" showErrorMessage="1" sqref="A9">
      <formula1>DEMANDE</formula1>
    </dataValidation>
  </dataValidations>
  <printOptions horizontalCentered="1"/>
  <pageMargins left="0" right="0" top="0.19685039370078741" bottom="0.39370078740157483" header="0" footer="0.19685039370078741"/>
  <pageSetup paperSize="9" orientation="portrait" r:id="rId1"/>
  <headerFooter>
    <oddFooter>&amp;R&amp;P/&amp;N</oddFooter>
  </headerFooter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>
    <tabColor theme="3" tint="0.39997558519241921"/>
  </sheetPr>
  <dimension ref="A2:G30"/>
  <sheetViews>
    <sheetView workbookViewId="0">
      <selection activeCell="E8" sqref="E8"/>
    </sheetView>
  </sheetViews>
  <sheetFormatPr baseColWidth="10" defaultRowHeight="15"/>
  <cols>
    <col min="1" max="1" width="3" customWidth="1"/>
    <col min="2" max="2" width="23.85546875" customWidth="1"/>
    <col min="3" max="3" width="19.5703125" customWidth="1"/>
    <col min="5" max="5" width="16.7109375" customWidth="1"/>
    <col min="6" max="6" width="3.42578125" customWidth="1"/>
    <col min="7" max="7" width="19.140625" customWidth="1"/>
  </cols>
  <sheetData>
    <row r="2" spans="1:7" ht="18.75">
      <c r="A2" s="74"/>
      <c r="B2" s="76" t="s">
        <v>341</v>
      </c>
      <c r="C2" s="76" t="s">
        <v>257</v>
      </c>
      <c r="D2" s="141" t="s">
        <v>344</v>
      </c>
      <c r="F2" s="74"/>
      <c r="G2" t="s">
        <v>256</v>
      </c>
    </row>
    <row r="3" spans="1:7" ht="18.75">
      <c r="A3" s="74"/>
      <c r="B3" s="76" t="s">
        <v>342</v>
      </c>
      <c r="C3" s="76" t="s">
        <v>229</v>
      </c>
      <c r="D3" s="141" t="s">
        <v>345</v>
      </c>
      <c r="F3" s="74"/>
      <c r="G3" t="s">
        <v>332</v>
      </c>
    </row>
    <row r="4" spans="1:7" ht="18.75">
      <c r="A4" s="74"/>
      <c r="B4" s="76" t="s">
        <v>340</v>
      </c>
      <c r="C4" s="76" t="s">
        <v>255</v>
      </c>
      <c r="D4" s="141" t="s">
        <v>346</v>
      </c>
      <c r="F4" s="74"/>
    </row>
    <row r="5" spans="1:7" ht="18.75">
      <c r="A5" s="74"/>
      <c r="B5" s="76" t="s">
        <v>343</v>
      </c>
      <c r="C5" s="76" t="s">
        <v>254</v>
      </c>
      <c r="D5" s="141" t="s">
        <v>347</v>
      </c>
      <c r="F5" s="74"/>
    </row>
    <row r="6" spans="1:7">
      <c r="A6" s="74"/>
      <c r="F6" s="74"/>
    </row>
    <row r="7" spans="1:7">
      <c r="A7" s="74"/>
    </row>
    <row r="8" spans="1:7">
      <c r="A8" s="74"/>
    </row>
    <row r="9" spans="1:7">
      <c r="A9" s="74"/>
    </row>
    <row r="10" spans="1:7">
      <c r="A10" s="74"/>
    </row>
    <row r="11" spans="1:7">
      <c r="A11" s="74"/>
    </row>
    <row r="12" spans="1:7">
      <c r="A12" s="74"/>
    </row>
    <row r="13" spans="1:7">
      <c r="A13" s="74"/>
    </row>
    <row r="14" spans="1:7">
      <c r="A14" s="74"/>
    </row>
    <row r="15" spans="1:7">
      <c r="A15" s="74"/>
      <c r="E15" s="75"/>
    </row>
    <row r="16" spans="1:7">
      <c r="A16" s="74"/>
    </row>
    <row r="17" spans="1:1">
      <c r="A17" s="74"/>
    </row>
    <row r="18" spans="1:1">
      <c r="A18" s="74"/>
    </row>
    <row r="19" spans="1:1">
      <c r="A19" s="73"/>
    </row>
    <row r="20" spans="1:1">
      <c r="A20" s="73"/>
    </row>
    <row r="21" spans="1:1">
      <c r="A21" s="73"/>
    </row>
    <row r="22" spans="1:1">
      <c r="A22" s="73"/>
    </row>
    <row r="23" spans="1:1">
      <c r="A23" s="73"/>
    </row>
    <row r="24" spans="1:1">
      <c r="A24" s="73"/>
    </row>
    <row r="25" spans="1:1">
      <c r="A25" s="73"/>
    </row>
    <row r="26" spans="1:1">
      <c r="A26" s="73"/>
    </row>
    <row r="27" spans="1:1">
      <c r="A27" s="73"/>
    </row>
    <row r="28" spans="1:1">
      <c r="A28" s="73"/>
    </row>
    <row r="29" spans="1:1">
      <c r="A29" s="73"/>
    </row>
    <row r="30" spans="1:1">
      <c r="A30" s="73"/>
    </row>
  </sheetData>
  <hyperlinks>
    <hyperlink ref="D4" r:id="rId1"/>
    <hyperlink ref="D3" r:id="rId2"/>
    <hyperlink ref="D5" r:id="rId3"/>
    <hyperlink ref="D2" r:id="rId4"/>
  </hyperlinks>
  <pageMargins left="0.7" right="0.7" top="0.75" bottom="0.75" header="0.3" footer="0.3"/>
  <pageSetup paperSize="0" orientation="portrait" r:id="rId5"/>
  <drawing r:id="rId6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/>
  <dimension ref="A1:N128"/>
  <sheetViews>
    <sheetView tabSelected="1" workbookViewId="0">
      <pane xSplit="2" ySplit="1" topLeftCell="C98" activePane="bottomRight" state="frozen"/>
      <selection pane="topRight" activeCell="C1" sqref="C1"/>
      <selection pane="bottomLeft" activeCell="A2" sqref="A2"/>
      <selection pane="bottomRight" activeCell="O3" sqref="O3"/>
    </sheetView>
  </sheetViews>
  <sheetFormatPr baseColWidth="10" defaultRowHeight="15"/>
  <cols>
    <col min="1" max="1" width="7.5703125" customWidth="1"/>
    <col min="2" max="2" width="38.140625" customWidth="1"/>
    <col min="7" max="7" width="10.5703125" customWidth="1"/>
  </cols>
  <sheetData>
    <row r="1" spans="1:14" ht="24.75" thickBot="1">
      <c r="A1" s="5" t="s">
        <v>2</v>
      </c>
      <c r="B1" s="6" t="s">
        <v>3</v>
      </c>
      <c r="C1" s="6" t="s">
        <v>4</v>
      </c>
      <c r="D1" s="6" t="s">
        <v>5</v>
      </c>
      <c r="E1" s="7" t="s">
        <v>6</v>
      </c>
      <c r="F1" s="7" t="s">
        <v>7</v>
      </c>
      <c r="G1" s="7" t="s">
        <v>8</v>
      </c>
      <c r="H1" s="7" t="s">
        <v>9</v>
      </c>
      <c r="I1" s="8" t="s">
        <v>10</v>
      </c>
      <c r="J1" s="8" t="s">
        <v>11</v>
      </c>
      <c r="K1" s="8" t="s">
        <v>12</v>
      </c>
      <c r="L1" s="7" t="s">
        <v>339</v>
      </c>
      <c r="M1" s="7" t="s">
        <v>338</v>
      </c>
      <c r="N1" s="7" t="s">
        <v>13</v>
      </c>
    </row>
    <row r="2" spans="1:14" ht="47.25" customHeight="1" thickTop="1" thickBot="1">
      <c r="A2" s="9">
        <v>1</v>
      </c>
      <c r="B2" s="10" t="s">
        <v>14</v>
      </c>
      <c r="C2" s="11"/>
      <c r="D2" s="12"/>
      <c r="E2" s="13"/>
      <c r="F2" s="14"/>
      <c r="G2" s="15"/>
      <c r="H2" s="16"/>
      <c r="I2" s="17"/>
      <c r="J2" s="18"/>
      <c r="K2" s="19"/>
      <c r="L2" s="16"/>
      <c r="M2" s="20"/>
      <c r="N2" s="21"/>
    </row>
    <row r="3" spans="1:14" ht="42" customHeight="1" thickTop="1">
      <c r="A3" s="9">
        <v>2</v>
      </c>
      <c r="B3" s="22" t="s">
        <v>15</v>
      </c>
      <c r="C3" s="11"/>
      <c r="D3" s="11"/>
      <c r="E3" s="13"/>
      <c r="F3" s="23"/>
      <c r="G3" s="15"/>
      <c r="H3" s="24"/>
      <c r="I3" s="25"/>
      <c r="J3" s="26"/>
      <c r="K3" s="27"/>
      <c r="L3" s="24"/>
      <c r="M3" s="28"/>
      <c r="N3" s="29"/>
    </row>
    <row r="4" spans="1:14" ht="15.75">
      <c r="A4" s="9">
        <v>5</v>
      </c>
      <c r="B4" s="30" t="s">
        <v>16</v>
      </c>
      <c r="C4" s="11"/>
      <c r="D4" s="12"/>
      <c r="E4" s="13"/>
      <c r="F4" s="23"/>
      <c r="G4" s="15"/>
      <c r="H4" s="15"/>
      <c r="I4" s="31"/>
      <c r="J4" s="32"/>
      <c r="K4" s="33"/>
      <c r="L4" s="34"/>
      <c r="M4" s="35"/>
      <c r="N4" s="36"/>
    </row>
    <row r="5" spans="1:14" ht="15.75">
      <c r="A5" s="9">
        <v>6</v>
      </c>
      <c r="B5" s="37" t="s">
        <v>17</v>
      </c>
      <c r="C5" s="11"/>
      <c r="D5" s="11">
        <v>1266056</v>
      </c>
      <c r="E5" s="13" t="s">
        <v>18</v>
      </c>
      <c r="F5" s="23" t="s">
        <v>19</v>
      </c>
      <c r="G5" s="15" t="s">
        <v>20</v>
      </c>
      <c r="H5" s="15">
        <v>3.38</v>
      </c>
      <c r="I5" s="31">
        <v>0.38300000000000001</v>
      </c>
      <c r="J5" s="32"/>
      <c r="K5" s="33">
        <v>1</v>
      </c>
      <c r="L5" s="34" t="s">
        <v>20</v>
      </c>
      <c r="M5" s="35">
        <f>H5+I5+ROUND(,2)</f>
        <v>3.7629999999999999</v>
      </c>
      <c r="N5" s="36">
        <f>M5*1.45</f>
        <v>5.4563499999999996</v>
      </c>
    </row>
    <row r="6" spans="1:14" ht="15.75">
      <c r="A6" s="9">
        <v>7</v>
      </c>
      <c r="B6" s="37" t="s">
        <v>21</v>
      </c>
      <c r="C6" s="11"/>
      <c r="D6" s="11">
        <v>1539713</v>
      </c>
      <c r="E6" s="13" t="s">
        <v>18</v>
      </c>
      <c r="F6" s="23" t="s">
        <v>19</v>
      </c>
      <c r="G6" s="15" t="s">
        <v>20</v>
      </c>
      <c r="H6" s="15">
        <v>8.66</v>
      </c>
      <c r="I6" s="31">
        <v>0.98099999999999998</v>
      </c>
      <c r="J6" s="32"/>
      <c r="K6" s="33">
        <v>1</v>
      </c>
      <c r="L6" s="34" t="s">
        <v>20</v>
      </c>
      <c r="M6" s="35">
        <f t="shared" ref="M6:M69" si="0">H6+I6+ROUND(,2)</f>
        <v>9.641</v>
      </c>
      <c r="N6" s="36">
        <f t="shared" ref="N6:N69" si="1">M6*1.45</f>
        <v>13.97945</v>
      </c>
    </row>
    <row r="7" spans="1:14" ht="15.75">
      <c r="A7" s="9">
        <v>8</v>
      </c>
      <c r="B7" s="37" t="s">
        <v>25</v>
      </c>
      <c r="C7" s="11"/>
      <c r="D7" s="11">
        <v>1570102</v>
      </c>
      <c r="E7" s="13" t="s">
        <v>22</v>
      </c>
      <c r="F7" s="23" t="s">
        <v>23</v>
      </c>
      <c r="G7" s="15" t="s">
        <v>24</v>
      </c>
      <c r="H7" s="15">
        <v>4.74</v>
      </c>
      <c r="I7" s="31">
        <v>0.1052</v>
      </c>
      <c r="J7" s="32"/>
      <c r="K7" s="33">
        <v>0.5</v>
      </c>
      <c r="L7" s="34" t="s">
        <v>20</v>
      </c>
      <c r="M7" s="35">
        <f t="shared" si="0"/>
        <v>4.8452000000000002</v>
      </c>
      <c r="N7" s="36">
        <f t="shared" si="1"/>
        <v>7.0255400000000003</v>
      </c>
    </row>
    <row r="8" spans="1:14" ht="15.75">
      <c r="A8" s="9">
        <v>6</v>
      </c>
      <c r="B8" s="37" t="s">
        <v>26</v>
      </c>
      <c r="C8" s="11"/>
      <c r="D8" s="11">
        <v>1266056</v>
      </c>
      <c r="E8" s="13" t="s">
        <v>18</v>
      </c>
      <c r="F8" s="23" t="s">
        <v>19</v>
      </c>
      <c r="G8" s="15" t="s">
        <v>20</v>
      </c>
      <c r="H8" s="15">
        <v>3.38</v>
      </c>
      <c r="I8" s="31">
        <v>0.38300000000000001</v>
      </c>
      <c r="J8" s="32"/>
      <c r="K8" s="33">
        <v>1</v>
      </c>
      <c r="L8" s="34" t="s">
        <v>20</v>
      </c>
      <c r="M8" s="35">
        <f t="shared" si="0"/>
        <v>3.7629999999999999</v>
      </c>
      <c r="N8" s="36">
        <f t="shared" si="1"/>
        <v>5.4563499999999996</v>
      </c>
    </row>
    <row r="9" spans="1:14" ht="15.75">
      <c r="A9" s="9">
        <v>7</v>
      </c>
      <c r="B9" s="37" t="s">
        <v>27</v>
      </c>
      <c r="C9" s="11"/>
      <c r="D9" s="11">
        <v>1539713</v>
      </c>
      <c r="E9" s="13" t="s">
        <v>18</v>
      </c>
      <c r="F9" s="23" t="s">
        <v>19</v>
      </c>
      <c r="G9" s="15" t="s">
        <v>20</v>
      </c>
      <c r="H9" s="15">
        <v>8.66</v>
      </c>
      <c r="I9" s="31">
        <v>0.98099999999999998</v>
      </c>
      <c r="J9" s="32"/>
      <c r="K9" s="33">
        <v>1</v>
      </c>
      <c r="L9" s="34" t="s">
        <v>20</v>
      </c>
      <c r="M9" s="35">
        <f t="shared" si="0"/>
        <v>9.641</v>
      </c>
      <c r="N9" s="36">
        <f t="shared" si="1"/>
        <v>13.97945</v>
      </c>
    </row>
    <row r="10" spans="1:14" ht="15.75">
      <c r="A10" s="9">
        <v>8</v>
      </c>
      <c r="B10" s="37" t="s">
        <v>28</v>
      </c>
      <c r="C10" s="11"/>
      <c r="D10" s="11">
        <v>1570102</v>
      </c>
      <c r="E10" s="13" t="s">
        <v>22</v>
      </c>
      <c r="F10" s="23" t="s">
        <v>23</v>
      </c>
      <c r="G10" s="15" t="s">
        <v>24</v>
      </c>
      <c r="H10" s="15">
        <v>4.74</v>
      </c>
      <c r="I10" s="31">
        <v>0.1052</v>
      </c>
      <c r="J10" s="32"/>
      <c r="K10" s="33">
        <v>0.5</v>
      </c>
      <c r="L10" s="34" t="s">
        <v>20</v>
      </c>
      <c r="M10" s="35">
        <f t="shared" si="0"/>
        <v>4.8452000000000002</v>
      </c>
      <c r="N10" s="36">
        <f t="shared" si="1"/>
        <v>7.0255400000000003</v>
      </c>
    </row>
    <row r="11" spans="1:14" ht="15.75">
      <c r="A11" s="9">
        <v>6</v>
      </c>
      <c r="B11" s="37" t="s">
        <v>29</v>
      </c>
      <c r="C11" s="11"/>
      <c r="D11" s="11">
        <v>1266056</v>
      </c>
      <c r="E11" s="13" t="s">
        <v>18</v>
      </c>
      <c r="F11" s="23" t="s">
        <v>19</v>
      </c>
      <c r="G11" s="15" t="s">
        <v>20</v>
      </c>
      <c r="H11" s="15">
        <v>3.38</v>
      </c>
      <c r="I11" s="31">
        <v>0.38300000000000001</v>
      </c>
      <c r="J11" s="32"/>
      <c r="K11" s="33">
        <v>1</v>
      </c>
      <c r="L11" s="34" t="s">
        <v>20</v>
      </c>
      <c r="M11" s="35">
        <f t="shared" si="0"/>
        <v>3.7629999999999999</v>
      </c>
      <c r="N11" s="36">
        <f t="shared" si="1"/>
        <v>5.4563499999999996</v>
      </c>
    </row>
    <row r="12" spans="1:14" ht="15.75">
      <c r="A12" s="9">
        <v>7</v>
      </c>
      <c r="B12" s="37" t="s">
        <v>30</v>
      </c>
      <c r="C12" s="11"/>
      <c r="D12" s="11">
        <v>1539713</v>
      </c>
      <c r="E12" s="13" t="s">
        <v>18</v>
      </c>
      <c r="F12" s="23" t="s">
        <v>19</v>
      </c>
      <c r="G12" s="15" t="s">
        <v>20</v>
      </c>
      <c r="H12" s="15">
        <v>8.66</v>
      </c>
      <c r="I12" s="31">
        <v>0.98099999999999998</v>
      </c>
      <c r="J12" s="32"/>
      <c r="K12" s="33">
        <v>1</v>
      </c>
      <c r="L12" s="34" t="s">
        <v>20</v>
      </c>
      <c r="M12" s="35">
        <f t="shared" si="0"/>
        <v>9.641</v>
      </c>
      <c r="N12" s="36">
        <f t="shared" si="1"/>
        <v>13.97945</v>
      </c>
    </row>
    <row r="13" spans="1:14" ht="15.75">
      <c r="A13" s="9">
        <v>8</v>
      </c>
      <c r="B13" s="37" t="s">
        <v>31</v>
      </c>
      <c r="C13" s="11"/>
      <c r="D13" s="11">
        <v>1570102</v>
      </c>
      <c r="E13" s="13" t="s">
        <v>22</v>
      </c>
      <c r="F13" s="23" t="s">
        <v>23</v>
      </c>
      <c r="G13" s="15" t="s">
        <v>24</v>
      </c>
      <c r="H13" s="15">
        <v>4.74</v>
      </c>
      <c r="I13" s="31">
        <v>0.1052</v>
      </c>
      <c r="J13" s="32"/>
      <c r="K13" s="33">
        <v>0.5</v>
      </c>
      <c r="L13" s="34" t="s">
        <v>20</v>
      </c>
      <c r="M13" s="35">
        <f t="shared" si="0"/>
        <v>4.8452000000000002</v>
      </c>
      <c r="N13" s="36">
        <f t="shared" si="1"/>
        <v>7.0255400000000003</v>
      </c>
    </row>
    <row r="14" spans="1:14" ht="15.75">
      <c r="A14" s="9">
        <v>6</v>
      </c>
      <c r="B14" s="37" t="s">
        <v>32</v>
      </c>
      <c r="C14" s="11"/>
      <c r="D14" s="11">
        <v>1266056</v>
      </c>
      <c r="E14" s="13" t="s">
        <v>18</v>
      </c>
      <c r="F14" s="23" t="s">
        <v>19</v>
      </c>
      <c r="G14" s="15" t="s">
        <v>20</v>
      </c>
      <c r="H14" s="15">
        <v>3.38</v>
      </c>
      <c r="I14" s="31">
        <v>0.38300000000000001</v>
      </c>
      <c r="J14" s="32"/>
      <c r="K14" s="33">
        <v>1</v>
      </c>
      <c r="L14" s="34" t="s">
        <v>20</v>
      </c>
      <c r="M14" s="35">
        <f t="shared" si="0"/>
        <v>3.7629999999999999</v>
      </c>
      <c r="N14" s="36">
        <f t="shared" si="1"/>
        <v>5.4563499999999996</v>
      </c>
    </row>
    <row r="15" spans="1:14" ht="15.75">
      <c r="A15" s="9">
        <v>7</v>
      </c>
      <c r="B15" s="37" t="s">
        <v>33</v>
      </c>
      <c r="C15" s="11"/>
      <c r="D15" s="11">
        <v>1539713</v>
      </c>
      <c r="E15" s="13" t="s">
        <v>18</v>
      </c>
      <c r="F15" s="23" t="s">
        <v>19</v>
      </c>
      <c r="G15" s="15" t="s">
        <v>20</v>
      </c>
      <c r="H15" s="15">
        <v>8.66</v>
      </c>
      <c r="I15" s="31">
        <v>0.98099999999999998</v>
      </c>
      <c r="J15" s="32"/>
      <c r="K15" s="33">
        <v>1</v>
      </c>
      <c r="L15" s="34" t="s">
        <v>20</v>
      </c>
      <c r="M15" s="35">
        <f t="shared" si="0"/>
        <v>9.641</v>
      </c>
      <c r="N15" s="36">
        <f t="shared" si="1"/>
        <v>13.97945</v>
      </c>
    </row>
    <row r="16" spans="1:14" ht="16.5" thickBot="1">
      <c r="A16" s="9">
        <v>8</v>
      </c>
      <c r="B16" s="37" t="s">
        <v>34</v>
      </c>
      <c r="C16" s="11"/>
      <c r="D16" s="11">
        <v>1570102</v>
      </c>
      <c r="E16" s="13" t="s">
        <v>22</v>
      </c>
      <c r="F16" s="23" t="s">
        <v>23</v>
      </c>
      <c r="G16" s="15" t="s">
        <v>24</v>
      </c>
      <c r="H16" s="15">
        <v>4.74</v>
      </c>
      <c r="I16" s="31">
        <v>0.1052</v>
      </c>
      <c r="J16" s="32"/>
      <c r="K16" s="33">
        <v>0.5</v>
      </c>
      <c r="L16" s="34" t="s">
        <v>20</v>
      </c>
      <c r="M16" s="35">
        <f t="shared" si="0"/>
        <v>4.8452000000000002</v>
      </c>
      <c r="N16" s="36">
        <f t="shared" si="1"/>
        <v>7.0255400000000003</v>
      </c>
    </row>
    <row r="17" spans="1:14" ht="50.25" customHeight="1" thickTop="1" thickBot="1">
      <c r="A17" s="9">
        <v>2098</v>
      </c>
      <c r="B17" s="10" t="s">
        <v>35</v>
      </c>
      <c r="C17" s="11"/>
      <c r="D17" s="11"/>
      <c r="E17" s="13"/>
      <c r="F17" s="14"/>
      <c r="G17" s="15"/>
      <c r="H17" s="16"/>
      <c r="I17" s="17"/>
      <c r="J17" s="18"/>
      <c r="K17" s="19"/>
      <c r="L17" s="16"/>
      <c r="M17" s="35"/>
      <c r="N17" s="36"/>
    </row>
    <row r="18" spans="1:14" ht="20.25" thickTop="1">
      <c r="A18" s="9">
        <v>2099</v>
      </c>
      <c r="B18" s="22" t="s">
        <v>36</v>
      </c>
      <c r="C18" s="11"/>
      <c r="D18" s="11"/>
      <c r="E18" s="13"/>
      <c r="F18" s="14"/>
      <c r="G18" s="15"/>
      <c r="H18" s="24"/>
      <c r="I18" s="25"/>
      <c r="J18" s="26"/>
      <c r="K18" s="27"/>
      <c r="L18" s="24"/>
      <c r="M18" s="35"/>
      <c r="N18" s="36"/>
    </row>
    <row r="19" spans="1:14" ht="15.75">
      <c r="A19" s="9">
        <v>2100</v>
      </c>
      <c r="B19" s="30" t="s">
        <v>37</v>
      </c>
      <c r="C19" s="11"/>
      <c r="D19" s="11"/>
      <c r="E19" s="38"/>
      <c r="F19" s="14"/>
      <c r="G19" s="15"/>
      <c r="H19" s="39"/>
      <c r="I19" s="40"/>
      <c r="J19" s="41"/>
      <c r="K19" s="42"/>
      <c r="L19" s="39"/>
      <c r="M19" s="35"/>
      <c r="N19" s="36"/>
    </row>
    <row r="20" spans="1:14" ht="15.75">
      <c r="A20" s="9">
        <v>2101</v>
      </c>
      <c r="B20" s="37" t="s">
        <v>38</v>
      </c>
      <c r="C20" s="11"/>
      <c r="D20" s="11"/>
      <c r="E20" s="13" t="s">
        <v>39</v>
      </c>
      <c r="F20" s="14" t="s">
        <v>40</v>
      </c>
      <c r="G20" s="15" t="s">
        <v>41</v>
      </c>
      <c r="H20" s="15">
        <v>1</v>
      </c>
      <c r="I20" s="31">
        <v>0.75</v>
      </c>
      <c r="J20" s="32">
        <v>0.28299999999999997</v>
      </c>
      <c r="K20" s="33">
        <v>1</v>
      </c>
      <c r="L20" s="34" t="s">
        <v>41</v>
      </c>
      <c r="M20" s="35">
        <f t="shared" si="0"/>
        <v>1.75</v>
      </c>
      <c r="N20" s="36">
        <f t="shared" si="1"/>
        <v>2.5375000000000001</v>
      </c>
    </row>
    <row r="21" spans="1:14" ht="15.75">
      <c r="A21" s="9">
        <v>2102</v>
      </c>
      <c r="B21" s="37" t="s">
        <v>42</v>
      </c>
      <c r="C21" s="11"/>
      <c r="D21" s="11"/>
      <c r="E21" s="13" t="s">
        <v>43</v>
      </c>
      <c r="F21" s="14" t="s">
        <v>44</v>
      </c>
      <c r="G21" s="15" t="s">
        <v>41</v>
      </c>
      <c r="H21" s="15">
        <v>0.33</v>
      </c>
      <c r="I21" s="31"/>
      <c r="J21" s="32">
        <v>0.5</v>
      </c>
      <c r="K21" s="33">
        <v>1</v>
      </c>
      <c r="L21" s="34" t="s">
        <v>41</v>
      </c>
      <c r="M21" s="35">
        <f t="shared" si="0"/>
        <v>0.33</v>
      </c>
      <c r="N21" s="36">
        <f t="shared" si="1"/>
        <v>0.47849999999999998</v>
      </c>
    </row>
    <row r="22" spans="1:14" ht="15.75">
      <c r="A22" s="9">
        <v>2103</v>
      </c>
      <c r="B22" s="37" t="s">
        <v>45</v>
      </c>
      <c r="C22" s="11"/>
      <c r="D22" s="11"/>
      <c r="E22" s="13" t="s">
        <v>46</v>
      </c>
      <c r="F22" s="14" t="s">
        <v>44</v>
      </c>
      <c r="G22" s="15" t="s">
        <v>41</v>
      </c>
      <c r="H22" s="15">
        <v>0.53</v>
      </c>
      <c r="I22" s="31"/>
      <c r="J22" s="32">
        <v>0.78</v>
      </c>
      <c r="K22" s="33">
        <v>1</v>
      </c>
      <c r="L22" s="34" t="s">
        <v>41</v>
      </c>
      <c r="M22" s="35">
        <f t="shared" si="0"/>
        <v>0.53</v>
      </c>
      <c r="N22" s="36">
        <f t="shared" si="1"/>
        <v>0.76849999999999996</v>
      </c>
    </row>
    <row r="23" spans="1:14" ht="15.75">
      <c r="A23" s="9">
        <v>2104</v>
      </c>
      <c r="B23" s="37" t="s">
        <v>47</v>
      </c>
      <c r="C23" s="11"/>
      <c r="D23" s="11"/>
      <c r="E23" s="13" t="s">
        <v>48</v>
      </c>
      <c r="F23" s="14" t="s">
        <v>44</v>
      </c>
      <c r="G23" s="15" t="s">
        <v>41</v>
      </c>
      <c r="H23" s="15">
        <v>0.72</v>
      </c>
      <c r="I23" s="31"/>
      <c r="J23" s="32">
        <v>1.1299999999999999</v>
      </c>
      <c r="K23" s="33">
        <v>1</v>
      </c>
      <c r="L23" s="34" t="s">
        <v>41</v>
      </c>
      <c r="M23" s="35">
        <f t="shared" si="0"/>
        <v>0.72</v>
      </c>
      <c r="N23" s="36">
        <f t="shared" si="1"/>
        <v>1.044</v>
      </c>
    </row>
    <row r="24" spans="1:14" ht="15.75">
      <c r="A24" s="9">
        <v>2105</v>
      </c>
      <c r="B24" s="37" t="s">
        <v>49</v>
      </c>
      <c r="C24" s="11"/>
      <c r="D24" s="11"/>
      <c r="E24" s="13" t="s">
        <v>50</v>
      </c>
      <c r="F24" s="14" t="s">
        <v>44</v>
      </c>
      <c r="G24" s="15" t="s">
        <v>41</v>
      </c>
      <c r="H24" s="15">
        <v>1.32</v>
      </c>
      <c r="I24" s="31"/>
      <c r="J24" s="32">
        <v>1.54</v>
      </c>
      <c r="K24" s="33">
        <v>1</v>
      </c>
      <c r="L24" s="34" t="s">
        <v>41</v>
      </c>
      <c r="M24" s="35">
        <f t="shared" si="0"/>
        <v>1.32</v>
      </c>
      <c r="N24" s="36">
        <f t="shared" si="1"/>
        <v>1.9139999999999999</v>
      </c>
    </row>
    <row r="25" spans="1:14" ht="15.75">
      <c r="A25" s="9">
        <v>2106</v>
      </c>
      <c r="B25" s="37" t="s">
        <v>51</v>
      </c>
      <c r="C25" s="11"/>
      <c r="D25" s="11"/>
      <c r="E25" s="13" t="s">
        <v>52</v>
      </c>
      <c r="F25" s="14" t="s">
        <v>44</v>
      </c>
      <c r="G25" s="15" t="s">
        <v>41</v>
      </c>
      <c r="H25" s="15">
        <v>0.88</v>
      </c>
      <c r="I25" s="31"/>
      <c r="J25" s="32">
        <v>2.0099999999999998</v>
      </c>
      <c r="K25" s="33">
        <v>1</v>
      </c>
      <c r="L25" s="34" t="s">
        <v>41</v>
      </c>
      <c r="M25" s="35">
        <f t="shared" si="0"/>
        <v>0.88</v>
      </c>
      <c r="N25" s="36">
        <f t="shared" si="1"/>
        <v>1.276</v>
      </c>
    </row>
    <row r="26" spans="1:14" ht="15.75">
      <c r="A26" s="9">
        <v>2107</v>
      </c>
      <c r="B26" s="37" t="s">
        <v>53</v>
      </c>
      <c r="C26" s="11"/>
      <c r="D26" s="11">
        <v>1288105</v>
      </c>
      <c r="E26" s="13" t="s">
        <v>54</v>
      </c>
      <c r="F26" s="14" t="s">
        <v>23</v>
      </c>
      <c r="G26" s="15" t="s">
        <v>41</v>
      </c>
      <c r="H26" s="15">
        <v>1.9</v>
      </c>
      <c r="I26" s="31"/>
      <c r="J26" s="32">
        <v>3.14</v>
      </c>
      <c r="K26" s="33">
        <v>1</v>
      </c>
      <c r="L26" s="34" t="s">
        <v>41</v>
      </c>
      <c r="M26" s="35">
        <f t="shared" si="0"/>
        <v>1.9</v>
      </c>
      <c r="N26" s="36">
        <f t="shared" si="1"/>
        <v>2.7549999999999999</v>
      </c>
    </row>
    <row r="27" spans="1:14" ht="15.75">
      <c r="A27" s="9">
        <v>2108</v>
      </c>
      <c r="B27" s="37" t="s">
        <v>55</v>
      </c>
      <c r="C27" s="11"/>
      <c r="D27" s="11"/>
      <c r="E27" s="13" t="s">
        <v>56</v>
      </c>
      <c r="F27" s="23" t="s">
        <v>57</v>
      </c>
      <c r="G27" s="15" t="s">
        <v>41</v>
      </c>
      <c r="H27" s="15">
        <v>5.05</v>
      </c>
      <c r="I27" s="31"/>
      <c r="J27" s="32">
        <v>7.09</v>
      </c>
      <c r="K27" s="33">
        <v>1</v>
      </c>
      <c r="L27" s="34" t="s">
        <v>41</v>
      </c>
      <c r="M27" s="35">
        <f t="shared" si="0"/>
        <v>5.05</v>
      </c>
      <c r="N27" s="36">
        <f t="shared" si="1"/>
        <v>7.3224999999999998</v>
      </c>
    </row>
    <row r="28" spans="1:14" ht="15.75">
      <c r="A28" s="9">
        <v>5236</v>
      </c>
      <c r="B28" s="37" t="s">
        <v>58</v>
      </c>
      <c r="C28" s="11"/>
      <c r="D28" s="11"/>
      <c r="E28" s="13" t="s">
        <v>59</v>
      </c>
      <c r="F28" s="14" t="s">
        <v>44</v>
      </c>
      <c r="G28" s="15" t="s">
        <v>41</v>
      </c>
      <c r="H28" s="15">
        <v>8.1999999999999993</v>
      </c>
      <c r="I28" s="31"/>
      <c r="J28" s="32">
        <v>12.56</v>
      </c>
      <c r="K28" s="33">
        <v>1</v>
      </c>
      <c r="L28" s="34" t="s">
        <v>41</v>
      </c>
      <c r="M28" s="35">
        <f t="shared" si="0"/>
        <v>8.1999999999999993</v>
      </c>
      <c r="N28" s="36">
        <f t="shared" si="1"/>
        <v>11.889999999999999</v>
      </c>
    </row>
    <row r="29" spans="1:14" ht="15.75">
      <c r="A29" s="9">
        <v>5577</v>
      </c>
      <c r="B29" s="37" t="s">
        <v>60</v>
      </c>
      <c r="C29" s="11"/>
      <c r="D29" s="11"/>
      <c r="E29" s="13" t="s">
        <v>61</v>
      </c>
      <c r="F29" s="43" t="s">
        <v>44</v>
      </c>
      <c r="G29" s="15" t="s">
        <v>41</v>
      </c>
      <c r="H29" s="15">
        <v>12.8</v>
      </c>
      <c r="I29" s="31"/>
      <c r="J29" s="32">
        <v>19.600000000000001</v>
      </c>
      <c r="K29" s="33">
        <v>1</v>
      </c>
      <c r="L29" s="34" t="s">
        <v>41</v>
      </c>
      <c r="M29" s="35">
        <f t="shared" si="0"/>
        <v>12.8</v>
      </c>
      <c r="N29" s="36">
        <f t="shared" si="1"/>
        <v>18.559999999999999</v>
      </c>
    </row>
    <row r="30" spans="1:14" ht="15.75">
      <c r="A30" s="9">
        <v>2109</v>
      </c>
      <c r="B30" s="30" t="s">
        <v>62</v>
      </c>
      <c r="C30" s="11"/>
      <c r="D30" s="11"/>
      <c r="E30" s="13"/>
      <c r="F30" s="38"/>
      <c r="G30" s="15"/>
      <c r="H30" s="39"/>
      <c r="I30" s="40"/>
      <c r="J30" s="41"/>
      <c r="K30" s="42"/>
      <c r="L30" s="39"/>
      <c r="M30" s="35"/>
      <c r="N30" s="36"/>
    </row>
    <row r="31" spans="1:14" ht="15.75">
      <c r="A31" s="9">
        <v>2110</v>
      </c>
      <c r="B31" s="44" t="s">
        <v>63</v>
      </c>
      <c r="C31" s="11"/>
      <c r="D31" s="11"/>
      <c r="E31" s="13"/>
      <c r="F31" s="23"/>
      <c r="G31" s="15"/>
      <c r="H31" s="45"/>
      <c r="I31" s="46"/>
      <c r="J31" s="47"/>
      <c r="K31" s="48"/>
      <c r="L31" s="45"/>
      <c r="M31" s="35"/>
      <c r="N31" s="36"/>
    </row>
    <row r="32" spans="1:14" ht="15.75">
      <c r="A32" s="9">
        <v>2111</v>
      </c>
      <c r="B32" s="37" t="s">
        <v>64</v>
      </c>
      <c r="C32" s="11"/>
      <c r="D32" s="11"/>
      <c r="E32" s="13" t="s">
        <v>59</v>
      </c>
      <c r="F32" s="14" t="s">
        <v>44</v>
      </c>
      <c r="G32" s="15" t="s">
        <v>41</v>
      </c>
      <c r="H32" s="15">
        <v>0.62</v>
      </c>
      <c r="I32" s="31"/>
      <c r="J32" s="32">
        <v>0.88</v>
      </c>
      <c r="K32" s="33">
        <v>1</v>
      </c>
      <c r="L32" s="34" t="s">
        <v>41</v>
      </c>
      <c r="M32" s="35">
        <f t="shared" si="0"/>
        <v>0.62</v>
      </c>
      <c r="N32" s="36">
        <f t="shared" si="1"/>
        <v>0.89900000000000002</v>
      </c>
    </row>
    <row r="33" spans="1:14" ht="15.75">
      <c r="A33" s="9">
        <v>2112</v>
      </c>
      <c r="B33" s="37" t="s">
        <v>65</v>
      </c>
      <c r="C33" s="11"/>
      <c r="D33" s="11">
        <v>1287249</v>
      </c>
      <c r="E33" s="13" t="s">
        <v>66</v>
      </c>
      <c r="F33" s="14" t="s">
        <v>23</v>
      </c>
      <c r="G33" s="15" t="s">
        <v>41</v>
      </c>
      <c r="H33" s="15">
        <v>0.86</v>
      </c>
      <c r="I33" s="31">
        <v>0.02</v>
      </c>
      <c r="J33" s="32">
        <v>1.1200000000000001</v>
      </c>
      <c r="K33" s="33">
        <v>1</v>
      </c>
      <c r="L33" s="34" t="s">
        <v>41</v>
      </c>
      <c r="M33" s="35">
        <f t="shared" si="0"/>
        <v>0.88</v>
      </c>
      <c r="N33" s="36">
        <f t="shared" si="1"/>
        <v>1.276</v>
      </c>
    </row>
    <row r="34" spans="1:14" ht="15.75">
      <c r="A34" s="9">
        <v>2113</v>
      </c>
      <c r="B34" s="37" t="s">
        <v>67</v>
      </c>
      <c r="C34" s="11"/>
      <c r="D34" s="11"/>
      <c r="E34" s="13" t="s">
        <v>68</v>
      </c>
      <c r="F34" s="14" t="s">
        <v>44</v>
      </c>
      <c r="G34" s="15" t="s">
        <v>41</v>
      </c>
      <c r="H34" s="15">
        <v>0.85</v>
      </c>
      <c r="I34" s="31"/>
      <c r="J34" s="32">
        <v>1.36</v>
      </c>
      <c r="K34" s="33">
        <v>1</v>
      </c>
      <c r="L34" s="34" t="s">
        <v>41</v>
      </c>
      <c r="M34" s="35">
        <f t="shared" si="0"/>
        <v>0.85</v>
      </c>
      <c r="N34" s="36">
        <f t="shared" si="1"/>
        <v>1.2324999999999999</v>
      </c>
    </row>
    <row r="35" spans="1:14" ht="15.75">
      <c r="A35" s="9">
        <v>2114</v>
      </c>
      <c r="B35" s="37" t="s">
        <v>69</v>
      </c>
      <c r="C35" s="11"/>
      <c r="D35" s="11">
        <v>1287311</v>
      </c>
      <c r="E35" s="13" t="s">
        <v>70</v>
      </c>
      <c r="F35" s="14" t="s">
        <v>23</v>
      </c>
      <c r="G35" s="15" t="s">
        <v>41</v>
      </c>
      <c r="H35" s="15">
        <v>1.3</v>
      </c>
      <c r="I35" s="31"/>
      <c r="J35" s="32">
        <v>1.59</v>
      </c>
      <c r="K35" s="33">
        <v>1</v>
      </c>
      <c r="L35" s="34" t="s">
        <v>41</v>
      </c>
      <c r="M35" s="35">
        <f t="shared" si="0"/>
        <v>1.3</v>
      </c>
      <c r="N35" s="36">
        <f t="shared" si="1"/>
        <v>1.885</v>
      </c>
    </row>
    <row r="36" spans="1:14" ht="15.75">
      <c r="A36" s="9">
        <v>5152</v>
      </c>
      <c r="B36" s="37" t="s">
        <v>71</v>
      </c>
      <c r="C36" s="11"/>
      <c r="D36" s="11" t="s">
        <v>72</v>
      </c>
      <c r="E36" s="13" t="s">
        <v>73</v>
      </c>
      <c r="F36" s="14" t="s">
        <v>57</v>
      </c>
      <c r="G36" s="15" t="s">
        <v>41</v>
      </c>
      <c r="H36" s="15">
        <v>1.24</v>
      </c>
      <c r="I36" s="31"/>
      <c r="J36" s="32">
        <v>1.85</v>
      </c>
      <c r="K36" s="33">
        <v>1</v>
      </c>
      <c r="L36" s="34" t="s">
        <v>41</v>
      </c>
      <c r="M36" s="35">
        <f t="shared" si="0"/>
        <v>1.24</v>
      </c>
      <c r="N36" s="36">
        <f t="shared" si="1"/>
        <v>1.798</v>
      </c>
    </row>
    <row r="37" spans="1:14" ht="15.75">
      <c r="A37" s="9">
        <v>2115</v>
      </c>
      <c r="B37" s="37" t="s">
        <v>74</v>
      </c>
      <c r="C37" s="11"/>
      <c r="D37" s="11" t="s">
        <v>75</v>
      </c>
      <c r="E37" s="13" t="s">
        <v>76</v>
      </c>
      <c r="F37" s="14" t="s">
        <v>57</v>
      </c>
      <c r="G37" s="15" t="s">
        <v>41</v>
      </c>
      <c r="H37" s="15">
        <v>1.58</v>
      </c>
      <c r="I37" s="31"/>
      <c r="J37" s="32">
        <v>2.42</v>
      </c>
      <c r="K37" s="33">
        <v>1</v>
      </c>
      <c r="L37" s="34" t="s">
        <v>41</v>
      </c>
      <c r="M37" s="35">
        <f t="shared" si="0"/>
        <v>1.58</v>
      </c>
      <c r="N37" s="36">
        <f t="shared" si="1"/>
        <v>2.2909999999999999</v>
      </c>
    </row>
    <row r="38" spans="1:14" ht="15.75">
      <c r="A38" s="9">
        <v>2116</v>
      </c>
      <c r="B38" s="37" t="s">
        <v>77</v>
      </c>
      <c r="C38" s="11"/>
      <c r="D38" s="11"/>
      <c r="E38" s="13" t="s">
        <v>70</v>
      </c>
      <c r="F38" s="23" t="s">
        <v>57</v>
      </c>
      <c r="G38" s="15" t="s">
        <v>41</v>
      </c>
      <c r="H38" s="15">
        <v>2.29</v>
      </c>
      <c r="I38" s="31"/>
      <c r="J38" s="32">
        <v>3.06</v>
      </c>
      <c r="K38" s="33">
        <v>1</v>
      </c>
      <c r="L38" s="34" t="s">
        <v>41</v>
      </c>
      <c r="M38" s="35">
        <f t="shared" si="0"/>
        <v>2.29</v>
      </c>
      <c r="N38" s="36">
        <f t="shared" si="1"/>
        <v>3.3205</v>
      </c>
    </row>
    <row r="39" spans="1:14" ht="15.75">
      <c r="A39" s="9">
        <v>2117</v>
      </c>
      <c r="B39" s="37" t="s">
        <v>78</v>
      </c>
      <c r="C39" s="11"/>
      <c r="D39" s="11" t="s">
        <v>79</v>
      </c>
      <c r="E39" s="13" t="s">
        <v>80</v>
      </c>
      <c r="F39" s="14" t="s">
        <v>81</v>
      </c>
      <c r="G39" s="15" t="s">
        <v>41</v>
      </c>
      <c r="H39" s="15">
        <v>2.4129999999999998</v>
      </c>
      <c r="I39" s="31"/>
      <c r="J39" s="32">
        <v>3.77</v>
      </c>
      <c r="K39" s="33">
        <v>1</v>
      </c>
      <c r="L39" s="34" t="s">
        <v>41</v>
      </c>
      <c r="M39" s="35">
        <f t="shared" si="0"/>
        <v>2.4129999999999998</v>
      </c>
      <c r="N39" s="36">
        <f t="shared" si="1"/>
        <v>3.4988499999999996</v>
      </c>
    </row>
    <row r="40" spans="1:14" ht="15.75">
      <c r="A40" s="9">
        <v>2118</v>
      </c>
      <c r="B40" s="37" t="s">
        <v>82</v>
      </c>
      <c r="C40" s="11"/>
      <c r="D40" s="11" t="s">
        <v>83</v>
      </c>
      <c r="E40" s="13" t="s">
        <v>84</v>
      </c>
      <c r="F40" s="14" t="s">
        <v>81</v>
      </c>
      <c r="G40" s="15" t="s">
        <v>41</v>
      </c>
      <c r="H40" s="15">
        <v>3.53</v>
      </c>
      <c r="I40" s="31"/>
      <c r="J40" s="32">
        <v>5.42</v>
      </c>
      <c r="K40" s="33">
        <v>1</v>
      </c>
      <c r="L40" s="34" t="s">
        <v>41</v>
      </c>
      <c r="M40" s="35">
        <f t="shared" si="0"/>
        <v>3.53</v>
      </c>
      <c r="N40" s="36">
        <f t="shared" si="1"/>
        <v>5.1184999999999992</v>
      </c>
    </row>
    <row r="41" spans="1:14" ht="15.75">
      <c r="A41" s="9">
        <v>2119</v>
      </c>
      <c r="B41" s="37" t="s">
        <v>85</v>
      </c>
      <c r="C41" s="11"/>
      <c r="D41" s="11"/>
      <c r="E41" s="13" t="s">
        <v>86</v>
      </c>
      <c r="F41" s="14" t="s">
        <v>44</v>
      </c>
      <c r="G41" s="15" t="s">
        <v>41</v>
      </c>
      <c r="H41" s="15">
        <v>4.68</v>
      </c>
      <c r="I41" s="31"/>
      <c r="J41" s="32">
        <v>7.38</v>
      </c>
      <c r="K41" s="33">
        <v>1</v>
      </c>
      <c r="L41" s="34" t="s">
        <v>41</v>
      </c>
      <c r="M41" s="35">
        <f t="shared" si="0"/>
        <v>4.68</v>
      </c>
      <c r="N41" s="36">
        <f t="shared" si="1"/>
        <v>6.7859999999999996</v>
      </c>
    </row>
    <row r="42" spans="1:14" ht="15.75">
      <c r="A42" s="9">
        <v>2120</v>
      </c>
      <c r="B42" s="37" t="s">
        <v>87</v>
      </c>
      <c r="C42" s="11"/>
      <c r="D42" s="11"/>
      <c r="E42" s="13" t="s">
        <v>88</v>
      </c>
      <c r="F42" s="14" t="s">
        <v>44</v>
      </c>
      <c r="G42" s="15" t="s">
        <v>41</v>
      </c>
      <c r="H42" s="15">
        <v>6.6</v>
      </c>
      <c r="I42" s="31">
        <v>0.35</v>
      </c>
      <c r="J42" s="32">
        <v>9.66</v>
      </c>
      <c r="K42" s="33">
        <v>1</v>
      </c>
      <c r="L42" s="34" t="s">
        <v>41</v>
      </c>
      <c r="M42" s="35">
        <f t="shared" si="0"/>
        <v>6.9499999999999993</v>
      </c>
      <c r="N42" s="36">
        <f t="shared" si="1"/>
        <v>10.077499999999999</v>
      </c>
    </row>
    <row r="43" spans="1:14" ht="15.75">
      <c r="A43" s="9">
        <v>2121</v>
      </c>
      <c r="B43" s="37" t="s">
        <v>89</v>
      </c>
      <c r="C43" s="11"/>
      <c r="D43" s="11" t="s">
        <v>90</v>
      </c>
      <c r="E43" s="13" t="s">
        <v>84</v>
      </c>
      <c r="F43" s="14" t="s">
        <v>81</v>
      </c>
      <c r="G43" s="15" t="s">
        <v>41</v>
      </c>
      <c r="H43" s="15">
        <v>10.106</v>
      </c>
      <c r="I43" s="31"/>
      <c r="J43" s="32">
        <v>15</v>
      </c>
      <c r="K43" s="33">
        <v>1</v>
      </c>
      <c r="L43" s="34" t="s">
        <v>41</v>
      </c>
      <c r="M43" s="35">
        <f t="shared" si="0"/>
        <v>10.106</v>
      </c>
      <c r="N43" s="36">
        <f t="shared" si="1"/>
        <v>14.653699999999999</v>
      </c>
    </row>
    <row r="44" spans="1:14" ht="15.75">
      <c r="A44" s="9">
        <v>2122</v>
      </c>
      <c r="B44" s="37" t="s">
        <v>91</v>
      </c>
      <c r="C44" s="11"/>
      <c r="D44" s="11">
        <v>1287648</v>
      </c>
      <c r="E44" s="13" t="s">
        <v>92</v>
      </c>
      <c r="F44" s="14" t="s">
        <v>23</v>
      </c>
      <c r="G44" s="15" t="s">
        <v>41</v>
      </c>
      <c r="H44" s="15">
        <v>19</v>
      </c>
      <c r="I44" s="31">
        <v>0.15447</v>
      </c>
      <c r="J44" s="32">
        <v>21.6</v>
      </c>
      <c r="K44" s="33">
        <v>1</v>
      </c>
      <c r="L44" s="34" t="s">
        <v>41</v>
      </c>
      <c r="M44" s="35">
        <f t="shared" si="0"/>
        <v>19.15447</v>
      </c>
      <c r="N44" s="36">
        <f t="shared" si="1"/>
        <v>27.773981499999998</v>
      </c>
    </row>
    <row r="45" spans="1:14" ht="15.75">
      <c r="A45" s="9">
        <v>2123</v>
      </c>
      <c r="B45" s="44" t="s">
        <v>93</v>
      </c>
      <c r="C45" s="11"/>
      <c r="D45" s="11"/>
      <c r="E45" s="13"/>
      <c r="F45" s="14"/>
      <c r="G45" s="15"/>
      <c r="H45" s="45"/>
      <c r="I45" s="46"/>
      <c r="J45" s="47"/>
      <c r="K45" s="48"/>
      <c r="L45" s="45"/>
      <c r="M45" s="35"/>
      <c r="N45" s="36"/>
    </row>
    <row r="46" spans="1:14" ht="15.75">
      <c r="A46" s="9">
        <v>2124</v>
      </c>
      <c r="B46" s="37" t="s">
        <v>94</v>
      </c>
      <c r="C46" s="11"/>
      <c r="D46" s="11">
        <v>12877745</v>
      </c>
      <c r="E46" s="13" t="s">
        <v>95</v>
      </c>
      <c r="F46" s="14" t="s">
        <v>23</v>
      </c>
      <c r="G46" s="15" t="s">
        <v>41</v>
      </c>
      <c r="H46" s="15">
        <v>2.23</v>
      </c>
      <c r="I46" s="31">
        <v>2.3550000000000001E-2</v>
      </c>
      <c r="J46" s="32">
        <v>2.96</v>
      </c>
      <c r="K46" s="33">
        <v>1</v>
      </c>
      <c r="L46" s="34" t="s">
        <v>41</v>
      </c>
      <c r="M46" s="35">
        <f t="shared" si="0"/>
        <v>2.2535500000000002</v>
      </c>
      <c r="N46" s="36">
        <f t="shared" si="1"/>
        <v>3.2676475000000003</v>
      </c>
    </row>
    <row r="47" spans="1:14" ht="15.75">
      <c r="A47" s="9">
        <v>2125</v>
      </c>
      <c r="B47" s="37" t="s">
        <v>96</v>
      </c>
      <c r="C47" s="11"/>
      <c r="D47" s="11"/>
      <c r="E47" s="13" t="s">
        <v>97</v>
      </c>
      <c r="F47" s="14" t="s">
        <v>23</v>
      </c>
      <c r="G47" s="15" t="s">
        <v>41</v>
      </c>
      <c r="H47" s="15">
        <v>3.23</v>
      </c>
      <c r="I47" s="31"/>
      <c r="J47" s="32">
        <v>3.76</v>
      </c>
      <c r="K47" s="33">
        <v>1</v>
      </c>
      <c r="L47" s="34" t="s">
        <v>41</v>
      </c>
      <c r="M47" s="35">
        <f t="shared" si="0"/>
        <v>3.23</v>
      </c>
      <c r="N47" s="36">
        <f t="shared" si="1"/>
        <v>4.6834999999999996</v>
      </c>
    </row>
    <row r="48" spans="1:14" ht="15.75">
      <c r="A48" s="9">
        <v>2126</v>
      </c>
      <c r="B48" s="37" t="s">
        <v>98</v>
      </c>
      <c r="C48" s="11"/>
      <c r="D48" s="11"/>
      <c r="E48" s="13" t="s">
        <v>99</v>
      </c>
      <c r="F48" s="23" t="s">
        <v>57</v>
      </c>
      <c r="G48" s="15" t="s">
        <v>41</v>
      </c>
      <c r="H48" s="15">
        <v>4.29</v>
      </c>
      <c r="I48" s="31"/>
      <c r="J48" s="32">
        <v>5.42</v>
      </c>
      <c r="K48" s="33">
        <v>1</v>
      </c>
      <c r="L48" s="34" t="s">
        <v>41</v>
      </c>
      <c r="M48" s="35">
        <f t="shared" si="0"/>
        <v>4.29</v>
      </c>
      <c r="N48" s="36">
        <f t="shared" si="1"/>
        <v>6.2204999999999995</v>
      </c>
    </row>
    <row r="49" spans="1:14" ht="15.75">
      <c r="A49" s="9">
        <v>2127</v>
      </c>
      <c r="B49" s="30" t="s">
        <v>100</v>
      </c>
      <c r="C49" s="11"/>
      <c r="D49" s="11"/>
      <c r="E49" s="13"/>
      <c r="F49" s="23"/>
      <c r="G49" s="15"/>
      <c r="H49" s="39"/>
      <c r="I49" s="40"/>
      <c r="J49" s="41"/>
      <c r="K49" s="42"/>
      <c r="L49" s="39"/>
      <c r="M49" s="35"/>
      <c r="N49" s="36"/>
    </row>
    <row r="50" spans="1:14" ht="15.75">
      <c r="A50" s="9">
        <v>2128</v>
      </c>
      <c r="B50" s="37" t="s">
        <v>101</v>
      </c>
      <c r="C50" s="11"/>
      <c r="D50" s="11"/>
      <c r="E50" s="13" t="s">
        <v>84</v>
      </c>
      <c r="F50" s="14" t="s">
        <v>44</v>
      </c>
      <c r="G50" s="15" t="s">
        <v>41</v>
      </c>
      <c r="H50" s="15">
        <v>1.34</v>
      </c>
      <c r="I50" s="31"/>
      <c r="J50" s="32">
        <v>1.78</v>
      </c>
      <c r="K50" s="33">
        <v>1</v>
      </c>
      <c r="L50" s="34" t="s">
        <v>41</v>
      </c>
      <c r="M50" s="35">
        <f t="shared" si="0"/>
        <v>1.34</v>
      </c>
      <c r="N50" s="36"/>
    </row>
    <row r="51" spans="1:14" ht="15.75">
      <c r="A51" s="9">
        <v>2129</v>
      </c>
      <c r="B51" s="37" t="s">
        <v>102</v>
      </c>
      <c r="C51" s="11"/>
      <c r="D51" s="11"/>
      <c r="E51" s="13" t="s">
        <v>103</v>
      </c>
      <c r="F51" s="14" t="s">
        <v>44</v>
      </c>
      <c r="G51" s="15" t="s">
        <v>41</v>
      </c>
      <c r="H51" s="15">
        <v>2.7</v>
      </c>
      <c r="I51" s="31"/>
      <c r="J51" s="32">
        <v>4.4400000000000004</v>
      </c>
      <c r="K51" s="33">
        <v>1</v>
      </c>
      <c r="L51" s="34" t="s">
        <v>41</v>
      </c>
      <c r="M51" s="35">
        <f t="shared" si="0"/>
        <v>2.7</v>
      </c>
      <c r="N51" s="36">
        <f t="shared" si="1"/>
        <v>3.915</v>
      </c>
    </row>
    <row r="52" spans="1:14" ht="15.75">
      <c r="A52" s="9">
        <v>2130</v>
      </c>
      <c r="B52" s="30" t="s">
        <v>104</v>
      </c>
      <c r="C52" s="11"/>
      <c r="D52" s="11"/>
      <c r="E52" s="13"/>
      <c r="F52" s="23"/>
      <c r="G52" s="15"/>
      <c r="H52" s="39"/>
      <c r="I52" s="40"/>
      <c r="J52" s="41"/>
      <c r="K52" s="42"/>
      <c r="L52" s="39"/>
      <c r="M52" s="35"/>
      <c r="N52" s="36"/>
    </row>
    <row r="53" spans="1:14" ht="15.75">
      <c r="A53" s="9">
        <v>2131</v>
      </c>
      <c r="B53" s="37" t="s">
        <v>105</v>
      </c>
      <c r="C53" s="11"/>
      <c r="D53" s="11" t="s">
        <v>106</v>
      </c>
      <c r="E53" s="13" t="s">
        <v>107</v>
      </c>
      <c r="F53" s="14" t="s">
        <v>108</v>
      </c>
      <c r="G53" s="15" t="s">
        <v>36</v>
      </c>
      <c r="H53" s="15">
        <v>83</v>
      </c>
      <c r="I53" s="31">
        <v>2.79</v>
      </c>
      <c r="J53" s="32">
        <v>10</v>
      </c>
      <c r="K53" s="33">
        <v>3</v>
      </c>
      <c r="L53" s="34" t="s">
        <v>41</v>
      </c>
      <c r="M53" s="35">
        <f t="shared" si="0"/>
        <v>85.79</v>
      </c>
      <c r="N53" s="36">
        <f t="shared" si="1"/>
        <v>124.3955</v>
      </c>
    </row>
    <row r="54" spans="1:14" ht="15.75">
      <c r="A54" s="9">
        <v>2132</v>
      </c>
      <c r="B54" s="37" t="s">
        <v>109</v>
      </c>
      <c r="C54" s="11"/>
      <c r="D54" s="11"/>
      <c r="E54" s="13" t="s">
        <v>110</v>
      </c>
      <c r="F54" s="14" t="s">
        <v>108</v>
      </c>
      <c r="G54" s="15" t="s">
        <v>41</v>
      </c>
      <c r="H54" s="15">
        <v>38.25</v>
      </c>
      <c r="I54" s="31"/>
      <c r="J54" s="32"/>
      <c r="K54" s="33">
        <v>1</v>
      </c>
      <c r="L54" s="34" t="s">
        <v>41</v>
      </c>
      <c r="M54" s="35">
        <f t="shared" si="0"/>
        <v>38.25</v>
      </c>
      <c r="N54" s="36">
        <f t="shared" si="1"/>
        <v>55.462499999999999</v>
      </c>
    </row>
    <row r="55" spans="1:14" ht="15.75">
      <c r="A55" s="9">
        <v>2133</v>
      </c>
      <c r="B55" s="37" t="s">
        <v>111</v>
      </c>
      <c r="C55" s="11"/>
      <c r="D55" s="11" t="s">
        <v>112</v>
      </c>
      <c r="E55" s="13" t="s">
        <v>113</v>
      </c>
      <c r="F55" s="14" t="s">
        <v>108</v>
      </c>
      <c r="G55" s="15" t="s">
        <v>41</v>
      </c>
      <c r="H55" s="15">
        <v>43</v>
      </c>
      <c r="I55" s="31">
        <v>0.93</v>
      </c>
      <c r="J55" s="32">
        <v>17.8</v>
      </c>
      <c r="K55" s="33">
        <v>1</v>
      </c>
      <c r="L55" s="34" t="s">
        <v>41</v>
      </c>
      <c r="M55" s="35">
        <f t="shared" si="0"/>
        <v>43.93</v>
      </c>
      <c r="N55" s="36">
        <f t="shared" si="1"/>
        <v>63.698499999999996</v>
      </c>
    </row>
    <row r="56" spans="1:14" ht="15.75">
      <c r="A56" s="9">
        <v>2134</v>
      </c>
      <c r="B56" s="37" t="s">
        <v>114</v>
      </c>
      <c r="C56" s="11"/>
      <c r="D56" s="11" t="s">
        <v>115</v>
      </c>
      <c r="E56" s="13" t="s">
        <v>116</v>
      </c>
      <c r="F56" s="14" t="s">
        <v>108</v>
      </c>
      <c r="G56" s="15" t="s">
        <v>41</v>
      </c>
      <c r="H56" s="15">
        <v>51</v>
      </c>
      <c r="I56" s="31">
        <v>0.31</v>
      </c>
      <c r="J56" s="32">
        <v>21.7</v>
      </c>
      <c r="K56" s="33">
        <v>1</v>
      </c>
      <c r="L56" s="34" t="s">
        <v>41</v>
      </c>
      <c r="M56" s="35">
        <f t="shared" si="0"/>
        <v>51.31</v>
      </c>
      <c r="N56" s="36">
        <f t="shared" si="1"/>
        <v>74.399500000000003</v>
      </c>
    </row>
    <row r="57" spans="1:14" ht="15.75">
      <c r="A57" s="9">
        <v>2135</v>
      </c>
      <c r="B57" s="37" t="s">
        <v>117</v>
      </c>
      <c r="C57" s="11"/>
      <c r="D57" s="11" t="s">
        <v>118</v>
      </c>
      <c r="E57" s="13" t="s">
        <v>119</v>
      </c>
      <c r="F57" s="14" t="s">
        <v>108</v>
      </c>
      <c r="G57" s="15" t="s">
        <v>41</v>
      </c>
      <c r="H57" s="15">
        <v>84.57</v>
      </c>
      <c r="I57" s="31">
        <v>1.1599999999999999</v>
      </c>
      <c r="J57" s="32">
        <v>36.700000000000003</v>
      </c>
      <c r="K57" s="33">
        <v>1</v>
      </c>
      <c r="L57" s="34" t="s">
        <v>41</v>
      </c>
      <c r="M57" s="35">
        <f t="shared" si="0"/>
        <v>85.72999999999999</v>
      </c>
      <c r="N57" s="36">
        <f t="shared" si="1"/>
        <v>124.30849999999998</v>
      </c>
    </row>
    <row r="58" spans="1:14" ht="15.75">
      <c r="A58" s="9">
        <v>2136</v>
      </c>
      <c r="B58" s="30" t="s">
        <v>120</v>
      </c>
      <c r="C58" s="11"/>
      <c r="D58" s="11"/>
      <c r="E58" s="13"/>
      <c r="F58" s="14"/>
      <c r="G58" s="38"/>
      <c r="H58" s="39"/>
      <c r="I58" s="49"/>
      <c r="J58" s="41"/>
      <c r="K58" s="42"/>
      <c r="L58" s="39"/>
      <c r="M58" s="35"/>
      <c r="N58" s="36"/>
    </row>
    <row r="59" spans="1:14" ht="15.75">
      <c r="A59" s="9">
        <v>2137</v>
      </c>
      <c r="B59" s="37" t="s">
        <v>121</v>
      </c>
      <c r="C59" s="11"/>
      <c r="D59" s="11">
        <v>1284479</v>
      </c>
      <c r="E59" s="13" t="s">
        <v>122</v>
      </c>
      <c r="F59" s="14" t="s">
        <v>23</v>
      </c>
      <c r="G59" s="15" t="s">
        <v>41</v>
      </c>
      <c r="H59" s="15">
        <v>0.56999999999999995</v>
      </c>
      <c r="I59" s="31"/>
      <c r="J59" s="32">
        <v>0.63</v>
      </c>
      <c r="K59" s="33">
        <v>1</v>
      </c>
      <c r="L59" s="34" t="s">
        <v>41</v>
      </c>
      <c r="M59" s="35">
        <f t="shared" si="0"/>
        <v>0.56999999999999995</v>
      </c>
      <c r="N59" s="36">
        <f t="shared" si="1"/>
        <v>0.8264999999999999</v>
      </c>
    </row>
    <row r="60" spans="1:14" ht="15.75">
      <c r="A60" s="9">
        <v>2138</v>
      </c>
      <c r="B60" s="37" t="s">
        <v>123</v>
      </c>
      <c r="C60" s="11"/>
      <c r="D60" s="11"/>
      <c r="E60" s="13" t="s">
        <v>46</v>
      </c>
      <c r="F60" s="14" t="s">
        <v>44</v>
      </c>
      <c r="G60" s="15" t="s">
        <v>41</v>
      </c>
      <c r="H60" s="15">
        <v>0.44</v>
      </c>
      <c r="I60" s="31"/>
      <c r="J60" s="32">
        <v>0.63</v>
      </c>
      <c r="K60" s="33">
        <v>1</v>
      </c>
      <c r="L60" s="34" t="s">
        <v>41</v>
      </c>
      <c r="M60" s="35">
        <f t="shared" si="0"/>
        <v>0.44</v>
      </c>
      <c r="N60" s="36">
        <f t="shared" si="1"/>
        <v>0.63800000000000001</v>
      </c>
    </row>
    <row r="61" spans="1:14" ht="15.75">
      <c r="A61" s="9">
        <v>2139</v>
      </c>
      <c r="B61" s="37" t="s">
        <v>124</v>
      </c>
      <c r="C61" s="11"/>
      <c r="D61" s="11" t="s">
        <v>125</v>
      </c>
      <c r="E61" s="13" t="s">
        <v>73</v>
      </c>
      <c r="F61" s="23" t="s">
        <v>57</v>
      </c>
      <c r="G61" s="15" t="s">
        <v>41</v>
      </c>
      <c r="H61" s="15">
        <v>0.53</v>
      </c>
      <c r="I61" s="31"/>
      <c r="J61" s="32">
        <v>0.78500000000000003</v>
      </c>
      <c r="K61" s="33">
        <v>1</v>
      </c>
      <c r="L61" s="34" t="s">
        <v>41</v>
      </c>
      <c r="M61" s="35">
        <f t="shared" si="0"/>
        <v>0.53</v>
      </c>
      <c r="N61" s="36">
        <f t="shared" si="1"/>
        <v>0.76849999999999996</v>
      </c>
    </row>
    <row r="62" spans="1:14" ht="15.75">
      <c r="A62" s="9">
        <v>2140</v>
      </c>
      <c r="B62" s="37" t="s">
        <v>126</v>
      </c>
      <c r="C62" s="11"/>
      <c r="D62" s="11" t="s">
        <v>127</v>
      </c>
      <c r="E62" s="13" t="s">
        <v>73</v>
      </c>
      <c r="F62" s="14" t="s">
        <v>57</v>
      </c>
      <c r="G62" s="15" t="s">
        <v>41</v>
      </c>
      <c r="H62" s="15">
        <v>0.84499999999999997</v>
      </c>
      <c r="I62" s="31"/>
      <c r="J62" s="32">
        <v>1.26</v>
      </c>
      <c r="K62" s="33">
        <v>1</v>
      </c>
      <c r="L62" s="34" t="s">
        <v>41</v>
      </c>
      <c r="M62" s="35">
        <f t="shared" si="0"/>
        <v>0.84499999999999997</v>
      </c>
      <c r="N62" s="36">
        <f t="shared" si="1"/>
        <v>1.22525</v>
      </c>
    </row>
    <row r="63" spans="1:14" ht="15.75">
      <c r="A63" s="9">
        <v>2141</v>
      </c>
      <c r="B63" s="37" t="s">
        <v>128</v>
      </c>
      <c r="C63" s="11"/>
      <c r="D63" s="11"/>
      <c r="E63" s="13" t="s">
        <v>46</v>
      </c>
      <c r="F63" s="14" t="s">
        <v>44</v>
      </c>
      <c r="G63" s="15" t="s">
        <v>41</v>
      </c>
      <c r="H63" s="15">
        <v>1.04</v>
      </c>
      <c r="I63" s="31"/>
      <c r="J63" s="32">
        <v>1.57</v>
      </c>
      <c r="K63" s="33">
        <v>1</v>
      </c>
      <c r="L63" s="34" t="s">
        <v>41</v>
      </c>
      <c r="M63" s="35">
        <f t="shared" si="0"/>
        <v>1.04</v>
      </c>
      <c r="N63" s="36">
        <f t="shared" si="1"/>
        <v>1.508</v>
      </c>
    </row>
    <row r="64" spans="1:14" ht="15.75">
      <c r="A64" s="9">
        <v>2142</v>
      </c>
      <c r="B64" s="37" t="s">
        <v>129</v>
      </c>
      <c r="C64" s="11"/>
      <c r="D64" s="11">
        <v>1284711</v>
      </c>
      <c r="E64" s="13" t="s">
        <v>130</v>
      </c>
      <c r="F64" s="14" t="s">
        <v>23</v>
      </c>
      <c r="G64" s="15" t="s">
        <v>41</v>
      </c>
      <c r="H64" s="15">
        <v>0.68</v>
      </c>
      <c r="I64" s="31">
        <v>9.7920000000000004E-3</v>
      </c>
      <c r="J64" s="32">
        <v>0.98</v>
      </c>
      <c r="K64" s="33">
        <v>1</v>
      </c>
      <c r="L64" s="34" t="s">
        <v>41</v>
      </c>
      <c r="M64" s="35">
        <f t="shared" si="0"/>
        <v>0.68979200000000007</v>
      </c>
      <c r="N64" s="36">
        <f t="shared" si="1"/>
        <v>1.0001984000000002</v>
      </c>
    </row>
    <row r="65" spans="1:14" ht="15.75">
      <c r="A65" s="9">
        <v>2143</v>
      </c>
      <c r="B65" s="37" t="s">
        <v>131</v>
      </c>
      <c r="C65" s="11"/>
      <c r="D65" s="11" t="s">
        <v>132</v>
      </c>
      <c r="E65" s="13" t="s">
        <v>80</v>
      </c>
      <c r="F65" s="23" t="s">
        <v>81</v>
      </c>
      <c r="G65" s="15" t="s">
        <v>41</v>
      </c>
      <c r="H65" s="15">
        <v>0.74099999999999999</v>
      </c>
      <c r="I65" s="31"/>
      <c r="J65" s="32">
        <v>1.18</v>
      </c>
      <c r="K65" s="33">
        <v>1</v>
      </c>
      <c r="L65" s="34" t="s">
        <v>41</v>
      </c>
      <c r="M65" s="35">
        <f t="shared" si="0"/>
        <v>0.74099999999999999</v>
      </c>
      <c r="N65" s="36">
        <f t="shared" si="1"/>
        <v>1.0744499999999999</v>
      </c>
    </row>
    <row r="66" spans="1:14" ht="15.75">
      <c r="A66" s="9">
        <v>2144</v>
      </c>
      <c r="B66" s="37" t="s">
        <v>133</v>
      </c>
      <c r="C66" s="11"/>
      <c r="D66" s="11"/>
      <c r="E66" s="13" t="s">
        <v>66</v>
      </c>
      <c r="F66" s="14" t="s">
        <v>44</v>
      </c>
      <c r="G66" s="15" t="s">
        <v>41</v>
      </c>
      <c r="H66" s="15">
        <v>0.93</v>
      </c>
      <c r="I66" s="31"/>
      <c r="J66" s="32">
        <v>1.41</v>
      </c>
      <c r="K66" s="33">
        <v>1</v>
      </c>
      <c r="L66" s="34" t="s">
        <v>41</v>
      </c>
      <c r="M66" s="35">
        <f t="shared" si="0"/>
        <v>0.93</v>
      </c>
      <c r="N66" s="36">
        <f t="shared" si="1"/>
        <v>1.3485</v>
      </c>
    </row>
    <row r="67" spans="1:14" ht="15.75">
      <c r="A67" s="9">
        <v>2145</v>
      </c>
      <c r="B67" s="37" t="s">
        <v>134</v>
      </c>
      <c r="C67" s="11"/>
      <c r="D67" s="11">
        <v>904101380</v>
      </c>
      <c r="E67" s="13" t="s">
        <v>135</v>
      </c>
      <c r="F67" s="23" t="s">
        <v>57</v>
      </c>
      <c r="G67" s="15" t="s">
        <v>41</v>
      </c>
      <c r="H67" s="15">
        <v>1.2050000000000001</v>
      </c>
      <c r="I67" s="31"/>
      <c r="J67" s="32">
        <v>1.88</v>
      </c>
      <c r="K67" s="33">
        <v>1</v>
      </c>
      <c r="L67" s="34" t="s">
        <v>41</v>
      </c>
      <c r="M67" s="35">
        <f t="shared" si="0"/>
        <v>1.2050000000000001</v>
      </c>
      <c r="N67" s="36">
        <f t="shared" si="1"/>
        <v>1.74725</v>
      </c>
    </row>
    <row r="68" spans="1:14" ht="15.75">
      <c r="A68" s="9">
        <v>2146</v>
      </c>
      <c r="B68" s="37" t="s">
        <v>136</v>
      </c>
      <c r="C68" s="11"/>
      <c r="D68" s="11">
        <v>1284878</v>
      </c>
      <c r="E68" s="13" t="s">
        <v>70</v>
      </c>
      <c r="F68" s="14" t="s">
        <v>23</v>
      </c>
      <c r="G68" s="15" t="s">
        <v>41</v>
      </c>
      <c r="H68" s="15">
        <v>1.61</v>
      </c>
      <c r="I68" s="31"/>
      <c r="J68" s="32">
        <v>2.36</v>
      </c>
      <c r="K68" s="33">
        <v>1</v>
      </c>
      <c r="L68" s="34" t="s">
        <v>41</v>
      </c>
      <c r="M68" s="35">
        <f t="shared" si="0"/>
        <v>1.61</v>
      </c>
      <c r="N68" s="36">
        <f t="shared" si="1"/>
        <v>2.3345000000000002</v>
      </c>
    </row>
    <row r="69" spans="1:14" ht="15.75">
      <c r="A69" s="9">
        <v>2147</v>
      </c>
      <c r="B69" s="37" t="s">
        <v>137</v>
      </c>
      <c r="C69" s="11"/>
      <c r="D69" s="11"/>
      <c r="E69" s="13" t="s">
        <v>138</v>
      </c>
      <c r="F69" s="14" t="s">
        <v>44</v>
      </c>
      <c r="G69" s="15" t="s">
        <v>41</v>
      </c>
      <c r="H69" s="15">
        <v>1.4</v>
      </c>
      <c r="I69" s="31"/>
      <c r="J69" s="32">
        <v>2.83</v>
      </c>
      <c r="K69" s="33">
        <v>1</v>
      </c>
      <c r="L69" s="34" t="s">
        <v>41</v>
      </c>
      <c r="M69" s="35">
        <f t="shared" si="0"/>
        <v>1.4</v>
      </c>
      <c r="N69" s="36">
        <f t="shared" si="1"/>
        <v>2.0299999999999998</v>
      </c>
    </row>
    <row r="70" spans="1:14" ht="15.75">
      <c r="A70" s="9">
        <v>2148</v>
      </c>
      <c r="B70" s="37" t="s">
        <v>139</v>
      </c>
      <c r="C70" s="11"/>
      <c r="D70" s="11"/>
      <c r="E70" s="13" t="s">
        <v>140</v>
      </c>
      <c r="F70" s="14" t="s">
        <v>44</v>
      </c>
      <c r="G70" s="15" t="s">
        <v>41</v>
      </c>
      <c r="H70" s="15">
        <v>2.4</v>
      </c>
      <c r="I70" s="31"/>
      <c r="J70" s="32">
        <v>3.53</v>
      </c>
      <c r="K70" s="33">
        <v>1</v>
      </c>
      <c r="L70" s="34" t="s">
        <v>41</v>
      </c>
      <c r="M70" s="35">
        <f t="shared" ref="M70:M128" si="2">H70+I70+ROUND(,2)</f>
        <v>2.4</v>
      </c>
      <c r="N70" s="36">
        <f t="shared" ref="N70:N128" si="3">M70*1.45</f>
        <v>3.48</v>
      </c>
    </row>
    <row r="71" spans="1:14" ht="15.75">
      <c r="A71" s="9">
        <v>2149</v>
      </c>
      <c r="B71" s="37" t="s">
        <v>141</v>
      </c>
      <c r="C71" s="11"/>
      <c r="D71" s="11">
        <v>1284932</v>
      </c>
      <c r="E71" s="13" t="s">
        <v>135</v>
      </c>
      <c r="F71" s="14" t="s">
        <v>23</v>
      </c>
      <c r="G71" s="15" t="s">
        <v>41</v>
      </c>
      <c r="H71" s="15">
        <v>2.73</v>
      </c>
      <c r="I71" s="31"/>
      <c r="J71" s="32">
        <v>4.71</v>
      </c>
      <c r="K71" s="33">
        <v>1</v>
      </c>
      <c r="L71" s="34" t="s">
        <v>41</v>
      </c>
      <c r="M71" s="35">
        <f t="shared" si="2"/>
        <v>2.73</v>
      </c>
      <c r="N71" s="36">
        <f t="shared" si="3"/>
        <v>3.9584999999999999</v>
      </c>
    </row>
    <row r="72" spans="1:14" ht="15.75">
      <c r="A72" s="9">
        <v>2150</v>
      </c>
      <c r="B72" s="37" t="s">
        <v>142</v>
      </c>
      <c r="C72" s="11"/>
      <c r="D72" s="11">
        <v>1284967</v>
      </c>
      <c r="E72" s="13" t="s">
        <v>66</v>
      </c>
      <c r="F72" s="14" t="s">
        <v>23</v>
      </c>
      <c r="G72" s="15" t="s">
        <v>41</v>
      </c>
      <c r="H72" s="15">
        <v>0.9</v>
      </c>
      <c r="I72" s="31">
        <v>1.6199999999999999E-2</v>
      </c>
      <c r="J72" s="32">
        <v>1.37</v>
      </c>
      <c r="K72" s="33">
        <v>1</v>
      </c>
      <c r="L72" s="34" t="s">
        <v>41</v>
      </c>
      <c r="M72" s="35">
        <f t="shared" si="2"/>
        <v>0.91620000000000001</v>
      </c>
      <c r="N72" s="36">
        <f t="shared" si="3"/>
        <v>1.3284899999999999</v>
      </c>
    </row>
    <row r="73" spans="1:14" ht="15.75">
      <c r="A73" s="9">
        <v>2151</v>
      </c>
      <c r="B73" s="37" t="s">
        <v>143</v>
      </c>
      <c r="C73" s="11"/>
      <c r="D73" s="11">
        <v>1284975</v>
      </c>
      <c r="E73" s="13" t="s">
        <v>144</v>
      </c>
      <c r="F73" s="14" t="s">
        <v>23</v>
      </c>
      <c r="G73" s="15" t="s">
        <v>41</v>
      </c>
      <c r="H73" s="15">
        <v>0.79</v>
      </c>
      <c r="I73" s="31">
        <v>2.8830000000000001E-2</v>
      </c>
      <c r="J73" s="32">
        <v>1.65</v>
      </c>
      <c r="K73" s="33">
        <v>1</v>
      </c>
      <c r="L73" s="34" t="s">
        <v>41</v>
      </c>
      <c r="M73" s="35">
        <f t="shared" si="2"/>
        <v>0.81883000000000006</v>
      </c>
      <c r="N73" s="36">
        <f t="shared" si="3"/>
        <v>1.1873035000000001</v>
      </c>
    </row>
    <row r="74" spans="1:14" ht="15.75">
      <c r="A74" s="9">
        <v>2152</v>
      </c>
      <c r="B74" s="37" t="s">
        <v>145</v>
      </c>
      <c r="C74" s="11"/>
      <c r="D74" s="11"/>
      <c r="E74" s="13" t="s">
        <v>146</v>
      </c>
      <c r="F74" s="23" t="s">
        <v>57</v>
      </c>
      <c r="G74" s="15" t="s">
        <v>41</v>
      </c>
      <c r="H74" s="15">
        <v>1.82</v>
      </c>
      <c r="I74" s="31"/>
      <c r="J74" s="32">
        <v>2.75</v>
      </c>
      <c r="K74" s="33">
        <v>1</v>
      </c>
      <c r="L74" s="34" t="s">
        <v>41</v>
      </c>
      <c r="M74" s="35">
        <f t="shared" si="2"/>
        <v>1.82</v>
      </c>
      <c r="N74" s="36">
        <f t="shared" si="3"/>
        <v>2.6389999999999998</v>
      </c>
    </row>
    <row r="75" spans="1:14" ht="15.75">
      <c r="A75" s="9">
        <v>2153</v>
      </c>
      <c r="B75" s="37" t="s">
        <v>147</v>
      </c>
      <c r="C75" s="11"/>
      <c r="D75" s="11"/>
      <c r="E75" s="13" t="s">
        <v>148</v>
      </c>
      <c r="F75" s="14" t="s">
        <v>44</v>
      </c>
      <c r="G75" s="15" t="s">
        <v>41</v>
      </c>
      <c r="H75" s="15">
        <v>1.1499999999999999</v>
      </c>
      <c r="I75" s="31"/>
      <c r="J75" s="32">
        <v>1.57</v>
      </c>
      <c r="K75" s="33">
        <v>1</v>
      </c>
      <c r="L75" s="34" t="s">
        <v>41</v>
      </c>
      <c r="M75" s="35">
        <f t="shared" si="2"/>
        <v>1.1499999999999999</v>
      </c>
      <c r="N75" s="36">
        <f t="shared" si="3"/>
        <v>1.6674999999999998</v>
      </c>
    </row>
    <row r="76" spans="1:14" ht="15.75">
      <c r="A76" s="9">
        <v>2154</v>
      </c>
      <c r="B76" s="37" t="s">
        <v>149</v>
      </c>
      <c r="C76" s="11"/>
      <c r="D76" s="11">
        <v>1285106</v>
      </c>
      <c r="E76" s="13" t="s">
        <v>66</v>
      </c>
      <c r="F76" s="14" t="s">
        <v>23</v>
      </c>
      <c r="G76" s="15" t="s">
        <v>41</v>
      </c>
      <c r="H76" s="15">
        <v>1.27</v>
      </c>
      <c r="I76" s="31">
        <v>2.2859999999999998E-2</v>
      </c>
      <c r="J76" s="32">
        <v>1.88</v>
      </c>
      <c r="K76" s="33">
        <v>1</v>
      </c>
      <c r="L76" s="34" t="s">
        <v>41</v>
      </c>
      <c r="M76" s="35">
        <f t="shared" si="2"/>
        <v>1.2928600000000001</v>
      </c>
      <c r="N76" s="36">
        <f t="shared" si="3"/>
        <v>1.8746470000000002</v>
      </c>
    </row>
    <row r="77" spans="1:14" ht="15.75">
      <c r="A77" s="9">
        <v>2155</v>
      </c>
      <c r="B77" s="37" t="s">
        <v>150</v>
      </c>
      <c r="C77" s="11"/>
      <c r="D77" s="11"/>
      <c r="E77" s="13" t="s">
        <v>151</v>
      </c>
      <c r="F77" s="14" t="s">
        <v>44</v>
      </c>
      <c r="G77" s="15" t="s">
        <v>41</v>
      </c>
      <c r="H77" s="15">
        <v>1.77</v>
      </c>
      <c r="I77" s="31">
        <v>0.14199999999999999</v>
      </c>
      <c r="J77" s="32">
        <v>2.5099999999999998</v>
      </c>
      <c r="K77" s="33">
        <v>1</v>
      </c>
      <c r="L77" s="34" t="s">
        <v>41</v>
      </c>
      <c r="M77" s="35">
        <f t="shared" si="2"/>
        <v>1.9119999999999999</v>
      </c>
      <c r="N77" s="36">
        <f t="shared" si="3"/>
        <v>2.7723999999999998</v>
      </c>
    </row>
    <row r="78" spans="1:14" ht="15.75">
      <c r="A78" s="9">
        <v>2156</v>
      </c>
      <c r="B78" s="37" t="s">
        <v>152</v>
      </c>
      <c r="C78" s="11"/>
      <c r="D78" s="11"/>
      <c r="E78" s="13" t="s">
        <v>153</v>
      </c>
      <c r="F78" s="14" t="s">
        <v>44</v>
      </c>
      <c r="G78" s="15" t="s">
        <v>41</v>
      </c>
      <c r="H78" s="15">
        <v>2</v>
      </c>
      <c r="I78" s="31"/>
      <c r="J78" s="32">
        <v>3.14</v>
      </c>
      <c r="K78" s="33">
        <v>1</v>
      </c>
      <c r="L78" s="34" t="s">
        <v>41</v>
      </c>
      <c r="M78" s="35">
        <f t="shared" si="2"/>
        <v>2</v>
      </c>
      <c r="N78" s="36">
        <f t="shared" si="3"/>
        <v>2.9</v>
      </c>
    </row>
    <row r="79" spans="1:14" ht="15.75">
      <c r="A79" s="9">
        <v>2157</v>
      </c>
      <c r="B79" s="37" t="s">
        <v>154</v>
      </c>
      <c r="C79" s="11"/>
      <c r="D79" s="11">
        <v>1285149</v>
      </c>
      <c r="E79" s="13" t="s">
        <v>66</v>
      </c>
      <c r="F79" s="14" t="s">
        <v>23</v>
      </c>
      <c r="G79" s="15" t="s">
        <v>41</v>
      </c>
      <c r="H79" s="15">
        <v>2.48</v>
      </c>
      <c r="I79" s="31">
        <v>4.4639999999999999E-2</v>
      </c>
      <c r="J79" s="32">
        <v>3.77</v>
      </c>
      <c r="K79" s="33">
        <v>1</v>
      </c>
      <c r="L79" s="34" t="s">
        <v>41</v>
      </c>
      <c r="M79" s="35">
        <f t="shared" si="2"/>
        <v>2.5246399999999998</v>
      </c>
      <c r="N79" s="36">
        <f t="shared" si="3"/>
        <v>3.6607279999999998</v>
      </c>
    </row>
    <row r="80" spans="1:14" ht="15.75">
      <c r="A80" s="9">
        <v>2158</v>
      </c>
      <c r="B80" s="37" t="s">
        <v>155</v>
      </c>
      <c r="C80" s="11"/>
      <c r="D80" s="11"/>
      <c r="E80" s="13" t="s">
        <v>140</v>
      </c>
      <c r="F80" s="14" t="s">
        <v>44</v>
      </c>
      <c r="G80" s="15" t="s">
        <v>41</v>
      </c>
      <c r="H80" s="15">
        <v>3.2</v>
      </c>
      <c r="I80" s="31"/>
      <c r="J80" s="32">
        <v>4.71</v>
      </c>
      <c r="K80" s="33">
        <v>1</v>
      </c>
      <c r="L80" s="34" t="s">
        <v>41</v>
      </c>
      <c r="M80" s="35">
        <f t="shared" si="2"/>
        <v>3.2</v>
      </c>
      <c r="N80" s="36">
        <f t="shared" si="3"/>
        <v>4.6399999999999997</v>
      </c>
    </row>
    <row r="81" spans="1:14" ht="15.75">
      <c r="A81" s="9">
        <v>2159</v>
      </c>
      <c r="B81" s="37" t="s">
        <v>156</v>
      </c>
      <c r="C81" s="11"/>
      <c r="D81" s="11" t="s">
        <v>157</v>
      </c>
      <c r="E81" s="13" t="s">
        <v>113</v>
      </c>
      <c r="F81" s="14" t="s">
        <v>57</v>
      </c>
      <c r="G81" s="15" t="s">
        <v>41</v>
      </c>
      <c r="H81" s="15">
        <v>4.13</v>
      </c>
      <c r="I81" s="31"/>
      <c r="J81" s="32">
        <v>6.28</v>
      </c>
      <c r="K81" s="33">
        <v>1</v>
      </c>
      <c r="L81" s="34" t="s">
        <v>41</v>
      </c>
      <c r="M81" s="35">
        <f t="shared" si="2"/>
        <v>4.13</v>
      </c>
      <c r="N81" s="36">
        <f t="shared" si="3"/>
        <v>5.9884999999999993</v>
      </c>
    </row>
    <row r="82" spans="1:14" ht="15.75">
      <c r="A82" s="9">
        <v>2160</v>
      </c>
      <c r="B82" s="37" t="s">
        <v>158</v>
      </c>
      <c r="C82" s="11"/>
      <c r="D82" s="11"/>
      <c r="E82" s="13" t="s">
        <v>159</v>
      </c>
      <c r="F82" s="14" t="s">
        <v>44</v>
      </c>
      <c r="G82" s="15" t="s">
        <v>41</v>
      </c>
      <c r="H82" s="15">
        <v>1.1399999999999999</v>
      </c>
      <c r="I82" s="31">
        <v>0.13200000000000001</v>
      </c>
      <c r="J82" s="32">
        <v>1.77</v>
      </c>
      <c r="K82" s="33">
        <v>1</v>
      </c>
      <c r="L82" s="34" t="s">
        <v>41</v>
      </c>
      <c r="M82" s="35">
        <f t="shared" si="2"/>
        <v>1.2719999999999998</v>
      </c>
      <c r="N82" s="36">
        <f t="shared" si="3"/>
        <v>1.8443999999999996</v>
      </c>
    </row>
    <row r="83" spans="1:14" ht="15.75">
      <c r="A83" s="9">
        <v>2161</v>
      </c>
      <c r="B83" s="37" t="s">
        <v>160</v>
      </c>
      <c r="C83" s="11"/>
      <c r="D83" s="11"/>
      <c r="E83" s="13" t="s">
        <v>148</v>
      </c>
      <c r="F83" s="14" t="s">
        <v>44</v>
      </c>
      <c r="G83" s="15" t="s">
        <v>41</v>
      </c>
      <c r="H83" s="15">
        <v>1.4</v>
      </c>
      <c r="I83" s="31"/>
      <c r="J83" s="32">
        <v>1.96</v>
      </c>
      <c r="K83" s="33">
        <v>1</v>
      </c>
      <c r="L83" s="34" t="s">
        <v>41</v>
      </c>
      <c r="M83" s="35">
        <f t="shared" si="2"/>
        <v>1.4</v>
      </c>
      <c r="N83" s="36">
        <f t="shared" si="3"/>
        <v>2.0299999999999998</v>
      </c>
    </row>
    <row r="84" spans="1:14" ht="15.75">
      <c r="A84" s="9">
        <v>2162</v>
      </c>
      <c r="B84" s="37" t="s">
        <v>161</v>
      </c>
      <c r="C84" s="11"/>
      <c r="D84" s="11" t="s">
        <v>162</v>
      </c>
      <c r="E84" s="13" t="s">
        <v>148</v>
      </c>
      <c r="F84" s="23" t="s">
        <v>163</v>
      </c>
      <c r="G84" s="15" t="s">
        <v>41</v>
      </c>
      <c r="H84" s="15">
        <v>1.96</v>
      </c>
      <c r="I84" s="31"/>
      <c r="J84" s="32">
        <v>3.14</v>
      </c>
      <c r="K84" s="33">
        <v>1</v>
      </c>
      <c r="L84" s="34" t="s">
        <v>41</v>
      </c>
      <c r="M84" s="35">
        <f t="shared" si="2"/>
        <v>1.96</v>
      </c>
      <c r="N84" s="36">
        <f t="shared" si="3"/>
        <v>2.8420000000000001</v>
      </c>
    </row>
    <row r="85" spans="1:14" ht="15.75">
      <c r="A85" s="9">
        <v>2163</v>
      </c>
      <c r="B85" s="37" t="s">
        <v>164</v>
      </c>
      <c r="C85" s="11"/>
      <c r="D85" s="11"/>
      <c r="E85" s="13" t="s">
        <v>165</v>
      </c>
      <c r="F85" s="14" t="s">
        <v>44</v>
      </c>
      <c r="G85" s="15" t="s">
        <v>41</v>
      </c>
      <c r="H85" s="15">
        <v>2.6</v>
      </c>
      <c r="I85" s="31"/>
      <c r="J85" s="32">
        <v>3.93</v>
      </c>
      <c r="K85" s="33">
        <v>1</v>
      </c>
      <c r="L85" s="34" t="s">
        <v>41</v>
      </c>
      <c r="M85" s="35">
        <f t="shared" si="2"/>
        <v>2.6</v>
      </c>
      <c r="N85" s="36">
        <f t="shared" si="3"/>
        <v>3.77</v>
      </c>
    </row>
    <row r="86" spans="1:14" ht="15.75">
      <c r="A86" s="9">
        <v>2164</v>
      </c>
      <c r="B86" s="37" t="s">
        <v>166</v>
      </c>
      <c r="C86" s="11"/>
      <c r="D86" s="11"/>
      <c r="E86" s="13" t="s">
        <v>159</v>
      </c>
      <c r="F86" s="14" t="s">
        <v>44</v>
      </c>
      <c r="G86" s="15" t="s">
        <v>41</v>
      </c>
      <c r="H86" s="15">
        <v>2.79</v>
      </c>
      <c r="I86" s="31">
        <v>0.26300000000000001</v>
      </c>
      <c r="J86" s="32">
        <v>4.71</v>
      </c>
      <c r="K86" s="33">
        <v>1</v>
      </c>
      <c r="L86" s="34" t="s">
        <v>41</v>
      </c>
      <c r="M86" s="35">
        <f t="shared" si="2"/>
        <v>3.0529999999999999</v>
      </c>
      <c r="N86" s="36">
        <f t="shared" si="3"/>
        <v>4.42685</v>
      </c>
    </row>
    <row r="87" spans="1:14" ht="15.75">
      <c r="A87" s="9">
        <v>2165</v>
      </c>
      <c r="B87" s="37" t="s">
        <v>167</v>
      </c>
      <c r="C87" s="11"/>
      <c r="D87" s="11"/>
      <c r="E87" s="13" t="s">
        <v>140</v>
      </c>
      <c r="F87" s="14" t="s">
        <v>44</v>
      </c>
      <c r="G87" s="15" t="s">
        <v>41</v>
      </c>
      <c r="H87" s="15">
        <v>4.17</v>
      </c>
      <c r="I87" s="31"/>
      <c r="J87" s="32">
        <v>5.89</v>
      </c>
      <c r="K87" s="33">
        <v>1</v>
      </c>
      <c r="L87" s="34" t="s">
        <v>41</v>
      </c>
      <c r="M87" s="35">
        <f t="shared" si="2"/>
        <v>4.17</v>
      </c>
      <c r="N87" s="36">
        <f t="shared" si="3"/>
        <v>6.0465</v>
      </c>
    </row>
    <row r="88" spans="1:14" ht="15.75">
      <c r="A88" s="9">
        <v>2166</v>
      </c>
      <c r="B88" s="37" t="s">
        <v>168</v>
      </c>
      <c r="C88" s="11"/>
      <c r="D88" s="11" t="s">
        <v>169</v>
      </c>
      <c r="E88" s="13" t="s">
        <v>113</v>
      </c>
      <c r="F88" s="14" t="s">
        <v>57</v>
      </c>
      <c r="G88" s="15" t="s">
        <v>41</v>
      </c>
      <c r="H88" s="15">
        <v>5.16</v>
      </c>
      <c r="I88" s="31"/>
      <c r="J88" s="32">
        <v>7.85</v>
      </c>
      <c r="K88" s="33">
        <v>1</v>
      </c>
      <c r="L88" s="34" t="s">
        <v>41</v>
      </c>
      <c r="M88" s="35">
        <f t="shared" si="2"/>
        <v>5.16</v>
      </c>
      <c r="N88" s="36">
        <f t="shared" si="3"/>
        <v>7.4820000000000002</v>
      </c>
    </row>
    <row r="89" spans="1:14" ht="15.75">
      <c r="A89" s="9">
        <v>2167</v>
      </c>
      <c r="B89" s="37" t="s">
        <v>170</v>
      </c>
      <c r="C89" s="11"/>
      <c r="D89" s="11" t="s">
        <v>171</v>
      </c>
      <c r="E89" s="13" t="s">
        <v>76</v>
      </c>
      <c r="F89" s="23" t="s">
        <v>57</v>
      </c>
      <c r="G89" s="15" t="s">
        <v>41</v>
      </c>
      <c r="H89" s="15">
        <v>1.56</v>
      </c>
      <c r="I89" s="31"/>
      <c r="J89" s="32">
        <v>2.36</v>
      </c>
      <c r="K89" s="33">
        <v>1</v>
      </c>
      <c r="L89" s="34" t="s">
        <v>41</v>
      </c>
      <c r="M89" s="35">
        <f t="shared" si="2"/>
        <v>1.56</v>
      </c>
      <c r="N89" s="36">
        <f t="shared" si="3"/>
        <v>2.262</v>
      </c>
    </row>
    <row r="90" spans="1:14" ht="15.75">
      <c r="A90" s="9">
        <v>2168</v>
      </c>
      <c r="B90" s="37" t="s">
        <v>172</v>
      </c>
      <c r="C90" s="11"/>
      <c r="D90" s="11"/>
      <c r="E90" s="13" t="s">
        <v>173</v>
      </c>
      <c r="F90" s="14" t="s">
        <v>44</v>
      </c>
      <c r="G90" s="15" t="s">
        <v>41</v>
      </c>
      <c r="H90" s="15">
        <v>1.72</v>
      </c>
      <c r="I90" s="31"/>
      <c r="J90" s="32">
        <v>2.83</v>
      </c>
      <c r="K90" s="33">
        <v>1</v>
      </c>
      <c r="L90" s="34" t="s">
        <v>41</v>
      </c>
      <c r="M90" s="35">
        <f t="shared" si="2"/>
        <v>1.72</v>
      </c>
      <c r="N90" s="36">
        <f t="shared" si="3"/>
        <v>2.4939999999999998</v>
      </c>
    </row>
    <row r="91" spans="1:14" ht="15.75">
      <c r="A91" s="9">
        <v>2169</v>
      </c>
      <c r="B91" s="37" t="s">
        <v>174</v>
      </c>
      <c r="C91" s="11"/>
      <c r="D91" s="11"/>
      <c r="E91" s="13" t="s">
        <v>159</v>
      </c>
      <c r="F91" s="14" t="s">
        <v>44</v>
      </c>
      <c r="G91" s="15" t="s">
        <v>41</v>
      </c>
      <c r="H91" s="15">
        <v>2.23</v>
      </c>
      <c r="I91" s="31">
        <v>0.21</v>
      </c>
      <c r="J91" s="32">
        <v>3.77</v>
      </c>
      <c r="K91" s="33">
        <v>1</v>
      </c>
      <c r="L91" s="34" t="s">
        <v>41</v>
      </c>
      <c r="M91" s="35">
        <f t="shared" si="2"/>
        <v>2.44</v>
      </c>
      <c r="N91" s="36">
        <f t="shared" si="3"/>
        <v>3.5379999999999998</v>
      </c>
    </row>
    <row r="92" spans="1:14" ht="15.75">
      <c r="A92" s="9">
        <v>2170</v>
      </c>
      <c r="B92" s="37" t="s">
        <v>175</v>
      </c>
      <c r="C92" s="11"/>
      <c r="D92" s="11"/>
      <c r="E92" s="13" t="s">
        <v>61</v>
      </c>
      <c r="F92" s="14" t="s">
        <v>44</v>
      </c>
      <c r="G92" s="15" t="s">
        <v>41</v>
      </c>
      <c r="H92" s="15">
        <v>3</v>
      </c>
      <c r="I92" s="31"/>
      <c r="J92" s="32">
        <v>4.71</v>
      </c>
      <c r="K92" s="33">
        <v>1</v>
      </c>
      <c r="L92" s="34" t="s">
        <v>41</v>
      </c>
      <c r="M92" s="35">
        <f t="shared" si="2"/>
        <v>3</v>
      </c>
      <c r="N92" s="36">
        <f t="shared" si="3"/>
        <v>4.3499999999999996</v>
      </c>
    </row>
    <row r="93" spans="1:14" ht="15.75">
      <c r="A93" s="9">
        <v>2171</v>
      </c>
      <c r="B93" s="37" t="s">
        <v>176</v>
      </c>
      <c r="C93" s="11"/>
      <c r="D93" s="11"/>
      <c r="E93" s="13" t="s">
        <v>138</v>
      </c>
      <c r="F93" s="14" t="s">
        <v>44</v>
      </c>
      <c r="G93" s="15" t="s">
        <v>41</v>
      </c>
      <c r="H93" s="15">
        <v>2.98</v>
      </c>
      <c r="I93" s="31"/>
      <c r="J93" s="32">
        <v>5.65</v>
      </c>
      <c r="K93" s="33">
        <v>1</v>
      </c>
      <c r="L93" s="34" t="s">
        <v>41</v>
      </c>
      <c r="M93" s="35">
        <f t="shared" si="2"/>
        <v>2.98</v>
      </c>
      <c r="N93" s="36">
        <f t="shared" si="3"/>
        <v>4.3209999999999997</v>
      </c>
    </row>
    <row r="94" spans="1:14" ht="15.75">
      <c r="A94" s="9">
        <v>2172</v>
      </c>
      <c r="B94" s="37" t="s">
        <v>177</v>
      </c>
      <c r="C94" s="11"/>
      <c r="D94" s="11"/>
      <c r="E94" s="13" t="s">
        <v>140</v>
      </c>
      <c r="F94" s="14" t="s">
        <v>44</v>
      </c>
      <c r="G94" s="15" t="s">
        <v>41</v>
      </c>
      <c r="H94" s="15">
        <v>4.84</v>
      </c>
      <c r="I94" s="31"/>
      <c r="J94" s="32">
        <v>7.07</v>
      </c>
      <c r="K94" s="33">
        <v>1</v>
      </c>
      <c r="L94" s="34" t="s">
        <v>41</v>
      </c>
      <c r="M94" s="35">
        <f t="shared" si="2"/>
        <v>4.84</v>
      </c>
      <c r="N94" s="36">
        <f t="shared" si="3"/>
        <v>7.0179999999999998</v>
      </c>
    </row>
    <row r="95" spans="1:14" ht="15.75">
      <c r="A95" s="9">
        <v>2173</v>
      </c>
      <c r="B95" s="37" t="s">
        <v>178</v>
      </c>
      <c r="C95" s="11"/>
      <c r="D95" s="11" t="s">
        <v>179</v>
      </c>
      <c r="E95" s="13" t="s">
        <v>113</v>
      </c>
      <c r="F95" s="14" t="s">
        <v>57</v>
      </c>
      <c r="G95" s="15" t="s">
        <v>41</v>
      </c>
      <c r="H95" s="15">
        <v>6.18</v>
      </c>
      <c r="I95" s="31"/>
      <c r="J95" s="32">
        <v>9.42</v>
      </c>
      <c r="K95" s="33">
        <v>1</v>
      </c>
      <c r="L95" s="34" t="s">
        <v>41</v>
      </c>
      <c r="M95" s="35">
        <f t="shared" si="2"/>
        <v>6.18</v>
      </c>
      <c r="N95" s="36">
        <f t="shared" si="3"/>
        <v>8.9609999999999985</v>
      </c>
    </row>
    <row r="96" spans="1:14" ht="15.75">
      <c r="A96" s="9">
        <v>2174</v>
      </c>
      <c r="B96" s="37" t="s">
        <v>180</v>
      </c>
      <c r="C96" s="11"/>
      <c r="D96" s="11"/>
      <c r="E96" s="13" t="s">
        <v>50</v>
      </c>
      <c r="F96" s="14" t="s">
        <v>44</v>
      </c>
      <c r="G96" s="15" t="s">
        <v>41</v>
      </c>
      <c r="H96" s="15">
        <v>2.1800000000000002</v>
      </c>
      <c r="I96" s="31"/>
      <c r="J96" s="32">
        <v>3.3</v>
      </c>
      <c r="K96" s="33">
        <v>1</v>
      </c>
      <c r="L96" s="34" t="s">
        <v>41</v>
      </c>
      <c r="M96" s="35">
        <f t="shared" si="2"/>
        <v>2.1800000000000002</v>
      </c>
      <c r="N96" s="36">
        <f t="shared" si="3"/>
        <v>3.161</v>
      </c>
    </row>
    <row r="97" spans="1:14" ht="15.75">
      <c r="A97" s="9">
        <v>2175</v>
      </c>
      <c r="B97" s="37" t="s">
        <v>181</v>
      </c>
      <c r="C97" s="11"/>
      <c r="D97" s="11"/>
      <c r="E97" s="13" t="s">
        <v>148</v>
      </c>
      <c r="F97" s="14" t="s">
        <v>44</v>
      </c>
      <c r="G97" s="15" t="s">
        <v>41</v>
      </c>
      <c r="H97" s="15">
        <v>4</v>
      </c>
      <c r="I97" s="31"/>
      <c r="J97" s="32">
        <v>5.5</v>
      </c>
      <c r="K97" s="33">
        <v>1</v>
      </c>
      <c r="L97" s="34" t="s">
        <v>41</v>
      </c>
      <c r="M97" s="35">
        <f t="shared" si="2"/>
        <v>4</v>
      </c>
      <c r="N97" s="36">
        <f t="shared" si="3"/>
        <v>5.8</v>
      </c>
    </row>
    <row r="98" spans="1:14" ht="15.75">
      <c r="A98" s="9">
        <v>2176</v>
      </c>
      <c r="B98" s="37" t="s">
        <v>182</v>
      </c>
      <c r="C98" s="11"/>
      <c r="D98" s="11"/>
      <c r="E98" s="13" t="s">
        <v>151</v>
      </c>
      <c r="F98" s="14" t="s">
        <v>44</v>
      </c>
      <c r="G98" s="15" t="s">
        <v>41</v>
      </c>
      <c r="H98" s="15">
        <v>2.2999999999999998</v>
      </c>
      <c r="I98" s="31">
        <v>0.184</v>
      </c>
      <c r="J98" s="32">
        <v>3.14</v>
      </c>
      <c r="K98" s="33">
        <v>1</v>
      </c>
      <c r="L98" s="34" t="s">
        <v>41</v>
      </c>
      <c r="M98" s="35">
        <f t="shared" si="2"/>
        <v>2.484</v>
      </c>
      <c r="N98" s="36">
        <f t="shared" si="3"/>
        <v>3.6017999999999999</v>
      </c>
    </row>
    <row r="99" spans="1:14" ht="15.75">
      <c r="A99" s="9">
        <v>2177</v>
      </c>
      <c r="B99" s="37" t="s">
        <v>183</v>
      </c>
      <c r="C99" s="11"/>
      <c r="D99" s="11" t="s">
        <v>184</v>
      </c>
      <c r="E99" s="13" t="s">
        <v>148</v>
      </c>
      <c r="F99" s="14" t="s">
        <v>163</v>
      </c>
      <c r="G99" s="15" t="s">
        <v>41</v>
      </c>
      <c r="H99" s="15">
        <v>3.14</v>
      </c>
      <c r="I99" s="31"/>
      <c r="J99" s="32">
        <v>5.024</v>
      </c>
      <c r="K99" s="33">
        <v>1</v>
      </c>
      <c r="L99" s="34" t="s">
        <v>41</v>
      </c>
      <c r="M99" s="35">
        <f t="shared" si="2"/>
        <v>3.14</v>
      </c>
      <c r="N99" s="36">
        <f t="shared" si="3"/>
        <v>4.5529999999999999</v>
      </c>
    </row>
    <row r="100" spans="1:14" ht="15.75">
      <c r="A100" s="9">
        <v>2178</v>
      </c>
      <c r="B100" s="37" t="s">
        <v>185</v>
      </c>
      <c r="C100" s="11"/>
      <c r="D100" s="11" t="s">
        <v>186</v>
      </c>
      <c r="E100" s="13" t="s">
        <v>73</v>
      </c>
      <c r="F100" s="23" t="s">
        <v>57</v>
      </c>
      <c r="G100" s="15" t="s">
        <v>41</v>
      </c>
      <c r="H100" s="15">
        <v>4.0199999999999996</v>
      </c>
      <c r="I100" s="31"/>
      <c r="J100" s="32">
        <v>6.28</v>
      </c>
      <c r="K100" s="33">
        <v>1</v>
      </c>
      <c r="L100" s="34" t="s">
        <v>41</v>
      </c>
      <c r="M100" s="35">
        <f t="shared" si="2"/>
        <v>4.0199999999999996</v>
      </c>
      <c r="N100" s="36">
        <f t="shared" si="3"/>
        <v>5.8289999999999988</v>
      </c>
    </row>
    <row r="101" spans="1:14" ht="15.75">
      <c r="A101" s="9">
        <v>2179</v>
      </c>
      <c r="B101" s="37" t="s">
        <v>187</v>
      </c>
      <c r="C101" s="11"/>
      <c r="D101" s="11"/>
      <c r="E101" s="13" t="s">
        <v>138</v>
      </c>
      <c r="F101" s="14" t="s">
        <v>44</v>
      </c>
      <c r="G101" s="15" t="s">
        <v>41</v>
      </c>
      <c r="H101" s="15">
        <v>4</v>
      </c>
      <c r="I101" s="31"/>
      <c r="J101" s="32">
        <v>7.54</v>
      </c>
      <c r="K101" s="33">
        <v>1</v>
      </c>
      <c r="L101" s="34" t="s">
        <v>41</v>
      </c>
      <c r="M101" s="35">
        <f t="shared" si="2"/>
        <v>4</v>
      </c>
      <c r="N101" s="36">
        <f t="shared" si="3"/>
        <v>5.8</v>
      </c>
    </row>
    <row r="102" spans="1:14" ht="15.75">
      <c r="A102" s="9">
        <v>2180</v>
      </c>
      <c r="B102" s="37" t="s">
        <v>188</v>
      </c>
      <c r="C102" s="11"/>
      <c r="D102" s="11"/>
      <c r="E102" s="13" t="s">
        <v>43</v>
      </c>
      <c r="F102" s="14" t="s">
        <v>44</v>
      </c>
      <c r="G102" s="15" t="s">
        <v>41</v>
      </c>
      <c r="H102" s="15">
        <v>7.34</v>
      </c>
      <c r="I102" s="31"/>
      <c r="J102" s="32">
        <v>12.6</v>
      </c>
      <c r="K102" s="33">
        <v>1</v>
      </c>
      <c r="L102" s="34" t="s">
        <v>41</v>
      </c>
      <c r="M102" s="35">
        <f t="shared" si="2"/>
        <v>7.34</v>
      </c>
      <c r="N102" s="36">
        <f t="shared" si="3"/>
        <v>10.642999999999999</v>
      </c>
    </row>
    <row r="103" spans="1:14" ht="15.75">
      <c r="A103" s="9">
        <v>2181</v>
      </c>
      <c r="B103" s="37" t="s">
        <v>189</v>
      </c>
      <c r="C103" s="11"/>
      <c r="D103" s="11" t="s">
        <v>190</v>
      </c>
      <c r="E103" s="13" t="s">
        <v>148</v>
      </c>
      <c r="F103" s="14" t="s">
        <v>163</v>
      </c>
      <c r="G103" s="15" t="s">
        <v>41</v>
      </c>
      <c r="H103" s="15">
        <v>2.5099999999999998</v>
      </c>
      <c r="I103" s="31"/>
      <c r="J103" s="32">
        <v>3.93</v>
      </c>
      <c r="K103" s="33">
        <v>1</v>
      </c>
      <c r="L103" s="34" t="s">
        <v>41</v>
      </c>
      <c r="M103" s="35">
        <f t="shared" si="2"/>
        <v>2.5099999999999998</v>
      </c>
      <c r="N103" s="36">
        <f t="shared" si="3"/>
        <v>3.6394999999999995</v>
      </c>
    </row>
    <row r="104" spans="1:14" ht="15.75">
      <c r="A104" s="9">
        <v>2182</v>
      </c>
      <c r="B104" s="37" t="s">
        <v>191</v>
      </c>
      <c r="C104" s="11"/>
      <c r="D104" s="11"/>
      <c r="E104" s="13" t="s">
        <v>192</v>
      </c>
      <c r="F104" s="14" t="s">
        <v>44</v>
      </c>
      <c r="G104" s="15" t="s">
        <v>41</v>
      </c>
      <c r="H104" s="15">
        <v>2.95</v>
      </c>
      <c r="I104" s="31"/>
      <c r="J104" s="32">
        <v>4.71</v>
      </c>
      <c r="K104" s="33">
        <v>1</v>
      </c>
      <c r="L104" s="34" t="s">
        <v>41</v>
      </c>
      <c r="M104" s="35">
        <f t="shared" si="2"/>
        <v>2.95</v>
      </c>
      <c r="N104" s="36">
        <f t="shared" si="3"/>
        <v>4.2774999999999999</v>
      </c>
    </row>
    <row r="105" spans="1:14" ht="15.75">
      <c r="A105" s="9">
        <v>2183</v>
      </c>
      <c r="B105" s="37" t="s">
        <v>193</v>
      </c>
      <c r="C105" s="11"/>
      <c r="D105" s="11" t="s">
        <v>194</v>
      </c>
      <c r="E105" s="13" t="s">
        <v>113</v>
      </c>
      <c r="F105" s="14" t="s">
        <v>81</v>
      </c>
      <c r="G105" s="15" t="s">
        <v>41</v>
      </c>
      <c r="H105" s="15">
        <v>4.6050000000000004</v>
      </c>
      <c r="I105" s="31"/>
      <c r="J105" s="32">
        <v>6.28</v>
      </c>
      <c r="K105" s="33">
        <v>1</v>
      </c>
      <c r="L105" s="34" t="s">
        <v>41</v>
      </c>
      <c r="M105" s="35">
        <f t="shared" si="2"/>
        <v>4.6050000000000004</v>
      </c>
      <c r="N105" s="36">
        <f t="shared" si="3"/>
        <v>6.6772500000000008</v>
      </c>
    </row>
    <row r="106" spans="1:14" ht="15.75">
      <c r="A106" s="9">
        <v>2184</v>
      </c>
      <c r="B106" s="37" t="s">
        <v>195</v>
      </c>
      <c r="C106" s="11"/>
      <c r="D106" s="11"/>
      <c r="E106" s="13" t="s">
        <v>153</v>
      </c>
      <c r="F106" s="14" t="s">
        <v>44</v>
      </c>
      <c r="G106" s="15" t="s">
        <v>41</v>
      </c>
      <c r="H106" s="15">
        <v>4.99</v>
      </c>
      <c r="I106" s="31"/>
      <c r="J106" s="32">
        <v>7.85</v>
      </c>
      <c r="K106" s="33">
        <v>1</v>
      </c>
      <c r="L106" s="34" t="s">
        <v>41</v>
      </c>
      <c r="M106" s="35">
        <f t="shared" si="2"/>
        <v>4.99</v>
      </c>
      <c r="N106" s="36">
        <f t="shared" si="3"/>
        <v>7.2355</v>
      </c>
    </row>
    <row r="107" spans="1:14" ht="15.75">
      <c r="A107" s="9">
        <v>2185</v>
      </c>
      <c r="B107" s="37" t="s">
        <v>196</v>
      </c>
      <c r="C107" s="11"/>
      <c r="D107" s="11">
        <v>1286226</v>
      </c>
      <c r="E107" s="13" t="s">
        <v>18</v>
      </c>
      <c r="F107" s="14" t="s">
        <v>23</v>
      </c>
      <c r="G107" s="15" t="s">
        <v>41</v>
      </c>
      <c r="H107" s="15">
        <v>4.82</v>
      </c>
      <c r="I107" s="31">
        <v>5.398E-2</v>
      </c>
      <c r="J107" s="32">
        <v>9.42</v>
      </c>
      <c r="K107" s="33">
        <v>1</v>
      </c>
      <c r="L107" s="34" t="s">
        <v>41</v>
      </c>
      <c r="M107" s="35">
        <f t="shared" si="2"/>
        <v>4.8739800000000004</v>
      </c>
      <c r="N107" s="36">
        <f t="shared" si="3"/>
        <v>7.0672710000000007</v>
      </c>
    </row>
    <row r="108" spans="1:14" ht="15.75">
      <c r="A108" s="9">
        <v>2186</v>
      </c>
      <c r="B108" s="37" t="s">
        <v>197</v>
      </c>
      <c r="C108" s="11"/>
      <c r="D108" s="11"/>
      <c r="E108" s="13" t="s">
        <v>198</v>
      </c>
      <c r="F108" s="14" t="s">
        <v>44</v>
      </c>
      <c r="G108" s="15" t="s">
        <v>41</v>
      </c>
      <c r="H108" s="15">
        <v>9</v>
      </c>
      <c r="I108" s="31"/>
      <c r="J108" s="32">
        <v>11.8</v>
      </c>
      <c r="K108" s="33">
        <v>1</v>
      </c>
      <c r="L108" s="34" t="s">
        <v>41</v>
      </c>
      <c r="M108" s="35">
        <f t="shared" si="2"/>
        <v>9</v>
      </c>
      <c r="N108" s="36">
        <f t="shared" si="3"/>
        <v>13.049999999999999</v>
      </c>
    </row>
    <row r="109" spans="1:14" ht="15.75">
      <c r="A109" s="9">
        <v>2187</v>
      </c>
      <c r="B109" s="37" t="s">
        <v>199</v>
      </c>
      <c r="C109" s="11"/>
      <c r="D109" s="11">
        <v>1286382</v>
      </c>
      <c r="E109" s="13" t="s">
        <v>66</v>
      </c>
      <c r="F109" s="14" t="s">
        <v>23</v>
      </c>
      <c r="G109" s="15" t="s">
        <v>41</v>
      </c>
      <c r="H109" s="15">
        <v>5</v>
      </c>
      <c r="I109" s="31">
        <v>0.09</v>
      </c>
      <c r="J109" s="32">
        <v>7.54</v>
      </c>
      <c r="K109" s="33">
        <v>1</v>
      </c>
      <c r="L109" s="34" t="s">
        <v>41</v>
      </c>
      <c r="M109" s="35">
        <f t="shared" si="2"/>
        <v>5.09</v>
      </c>
      <c r="N109" s="36">
        <f t="shared" si="3"/>
        <v>7.3804999999999996</v>
      </c>
    </row>
    <row r="110" spans="1:14" ht="15.75">
      <c r="A110" s="9">
        <v>2188</v>
      </c>
      <c r="B110" s="37" t="s">
        <v>200</v>
      </c>
      <c r="C110" s="11"/>
      <c r="D110" s="11"/>
      <c r="E110" s="13" t="s">
        <v>76</v>
      </c>
      <c r="F110" s="14" t="s">
        <v>44</v>
      </c>
      <c r="G110" s="15" t="s">
        <v>41</v>
      </c>
      <c r="H110" s="15">
        <v>6.57</v>
      </c>
      <c r="I110" s="31"/>
      <c r="J110" s="32">
        <v>9.42</v>
      </c>
      <c r="K110" s="33">
        <v>1</v>
      </c>
      <c r="L110" s="34" t="s">
        <v>41</v>
      </c>
      <c r="M110" s="35">
        <f t="shared" si="2"/>
        <v>6.57</v>
      </c>
      <c r="N110" s="36">
        <f t="shared" si="3"/>
        <v>9.5265000000000004</v>
      </c>
    </row>
    <row r="111" spans="1:14" ht="15.75">
      <c r="A111" s="9">
        <v>2189</v>
      </c>
      <c r="B111" s="37" t="s">
        <v>201</v>
      </c>
      <c r="C111" s="11"/>
      <c r="D111" s="11">
        <v>1286447</v>
      </c>
      <c r="E111" s="13" t="s">
        <v>202</v>
      </c>
      <c r="F111" s="14" t="s">
        <v>23</v>
      </c>
      <c r="G111" s="15" t="s">
        <v>41</v>
      </c>
      <c r="H111" s="15">
        <v>9.8699999999999992</v>
      </c>
      <c r="I111" s="31">
        <v>7.2099999999999997E-2</v>
      </c>
      <c r="J111" s="32">
        <v>18.8</v>
      </c>
      <c r="K111" s="33">
        <v>1</v>
      </c>
      <c r="L111" s="34" t="s">
        <v>41</v>
      </c>
      <c r="M111" s="35">
        <f t="shared" si="2"/>
        <v>9.9420999999999999</v>
      </c>
      <c r="N111" s="36">
        <f t="shared" si="3"/>
        <v>14.416044999999999</v>
      </c>
    </row>
    <row r="112" spans="1:14" ht="15.75">
      <c r="A112" s="9">
        <v>2190</v>
      </c>
      <c r="B112" s="37" t="s">
        <v>203</v>
      </c>
      <c r="C112" s="11"/>
      <c r="D112" s="11">
        <v>904101230</v>
      </c>
      <c r="E112" s="13" t="s">
        <v>135</v>
      </c>
      <c r="F112" s="23" t="s">
        <v>57</v>
      </c>
      <c r="G112" s="15" t="s">
        <v>41</v>
      </c>
      <c r="H112" s="15">
        <v>7.1688000000000001</v>
      </c>
      <c r="I112" s="31"/>
      <c r="J112" s="32">
        <v>10.99</v>
      </c>
      <c r="K112" s="33">
        <v>1</v>
      </c>
      <c r="L112" s="34" t="s">
        <v>41</v>
      </c>
      <c r="M112" s="35">
        <f t="shared" si="2"/>
        <v>7.1688000000000001</v>
      </c>
      <c r="N112" s="36">
        <f t="shared" si="3"/>
        <v>10.39476</v>
      </c>
    </row>
    <row r="113" spans="1:14" ht="15.75">
      <c r="A113" s="9">
        <v>2191</v>
      </c>
      <c r="B113" s="37" t="s">
        <v>204</v>
      </c>
      <c r="C113" s="11"/>
      <c r="D113" s="11"/>
      <c r="E113" s="13" t="s">
        <v>205</v>
      </c>
      <c r="F113" s="14" t="s">
        <v>44</v>
      </c>
      <c r="G113" s="15" t="s">
        <v>41</v>
      </c>
      <c r="H113" s="15">
        <v>9.42</v>
      </c>
      <c r="I113" s="31"/>
      <c r="J113" s="32">
        <v>13.2</v>
      </c>
      <c r="K113" s="33">
        <v>1</v>
      </c>
      <c r="L113" s="34" t="s">
        <v>41</v>
      </c>
      <c r="M113" s="35">
        <f t="shared" si="2"/>
        <v>9.42</v>
      </c>
      <c r="N113" s="36">
        <f t="shared" si="3"/>
        <v>13.658999999999999</v>
      </c>
    </row>
    <row r="114" spans="1:14" ht="15.75">
      <c r="A114" s="9">
        <v>2192</v>
      </c>
      <c r="B114" s="37" t="s">
        <v>206</v>
      </c>
      <c r="C114" s="11"/>
      <c r="D114" s="11">
        <v>904101280</v>
      </c>
      <c r="E114" s="13" t="s">
        <v>122</v>
      </c>
      <c r="F114" s="23" t="s">
        <v>57</v>
      </c>
      <c r="G114" s="15" t="s">
        <v>41</v>
      </c>
      <c r="H114" s="15">
        <v>6.4130000000000003</v>
      </c>
      <c r="I114" s="31"/>
      <c r="J114" s="32">
        <v>9.42</v>
      </c>
      <c r="K114" s="33">
        <v>1</v>
      </c>
      <c r="L114" s="34" t="s">
        <v>41</v>
      </c>
      <c r="M114" s="35">
        <f t="shared" si="2"/>
        <v>6.4130000000000003</v>
      </c>
      <c r="N114" s="36">
        <f t="shared" si="3"/>
        <v>9.2988499999999998</v>
      </c>
    </row>
    <row r="115" spans="1:14" ht="15.75">
      <c r="A115" s="9">
        <v>2193</v>
      </c>
      <c r="B115" s="37" t="s">
        <v>207</v>
      </c>
      <c r="C115" s="11"/>
      <c r="D115" s="11" t="s">
        <v>208</v>
      </c>
      <c r="E115" s="13" t="s">
        <v>80</v>
      </c>
      <c r="F115" s="23" t="s">
        <v>23</v>
      </c>
      <c r="G115" s="15" t="s">
        <v>41</v>
      </c>
      <c r="H115" s="15">
        <v>7.65</v>
      </c>
      <c r="I115" s="31"/>
      <c r="J115" s="32">
        <v>11.8</v>
      </c>
      <c r="K115" s="33">
        <v>1</v>
      </c>
      <c r="L115" s="34" t="s">
        <v>41</v>
      </c>
      <c r="M115" s="35">
        <f t="shared" si="2"/>
        <v>7.65</v>
      </c>
      <c r="N115" s="36">
        <f t="shared" si="3"/>
        <v>11.092499999999999</v>
      </c>
    </row>
    <row r="116" spans="1:14" ht="15.75">
      <c r="A116" s="9">
        <v>2194</v>
      </c>
      <c r="B116" s="37" t="s">
        <v>209</v>
      </c>
      <c r="C116" s="11"/>
      <c r="D116" s="11">
        <v>1286692</v>
      </c>
      <c r="E116" s="13" t="s">
        <v>210</v>
      </c>
      <c r="F116" s="14" t="s">
        <v>23</v>
      </c>
      <c r="G116" s="15" t="s">
        <v>41</v>
      </c>
      <c r="H116" s="15">
        <v>12.6</v>
      </c>
      <c r="I116" s="31">
        <v>0.124</v>
      </c>
      <c r="J116" s="32">
        <v>14.1</v>
      </c>
      <c r="K116" s="33">
        <v>1</v>
      </c>
      <c r="L116" s="34" t="s">
        <v>41</v>
      </c>
      <c r="M116" s="35">
        <f t="shared" si="2"/>
        <v>12.724</v>
      </c>
      <c r="N116" s="36">
        <f t="shared" si="3"/>
        <v>18.4498</v>
      </c>
    </row>
    <row r="117" spans="1:14" ht="15.75">
      <c r="A117" s="9">
        <v>5280</v>
      </c>
      <c r="B117" s="37" t="s">
        <v>211</v>
      </c>
      <c r="C117" s="11"/>
      <c r="D117" s="11"/>
      <c r="E117" s="13" t="s">
        <v>212</v>
      </c>
      <c r="F117" s="14" t="s">
        <v>44</v>
      </c>
      <c r="G117" s="15" t="s">
        <v>41</v>
      </c>
      <c r="H117" s="15">
        <v>12</v>
      </c>
      <c r="I117" s="31"/>
      <c r="J117" s="32">
        <v>17.63</v>
      </c>
      <c r="K117" s="33">
        <v>1</v>
      </c>
      <c r="L117" s="34" t="s">
        <v>41</v>
      </c>
      <c r="M117" s="35">
        <f t="shared" si="2"/>
        <v>12</v>
      </c>
      <c r="N117" s="36">
        <f t="shared" si="3"/>
        <v>17.399999999999999</v>
      </c>
    </row>
    <row r="118" spans="1:14" ht="15.75">
      <c r="A118" s="9">
        <v>2195</v>
      </c>
      <c r="B118" s="37" t="s">
        <v>213</v>
      </c>
      <c r="C118" s="11"/>
      <c r="D118" s="11"/>
      <c r="E118" s="13" t="s">
        <v>214</v>
      </c>
      <c r="F118" s="14" t="s">
        <v>44</v>
      </c>
      <c r="G118" s="15" t="s">
        <v>41</v>
      </c>
      <c r="H118" s="15">
        <v>16.57</v>
      </c>
      <c r="I118" s="31"/>
      <c r="J118" s="32">
        <v>23.6</v>
      </c>
      <c r="K118" s="33">
        <v>1</v>
      </c>
      <c r="L118" s="34" t="s">
        <v>41</v>
      </c>
      <c r="M118" s="35">
        <f t="shared" si="2"/>
        <v>16.57</v>
      </c>
      <c r="N118" s="36">
        <f t="shared" si="3"/>
        <v>24.026499999999999</v>
      </c>
    </row>
    <row r="119" spans="1:14" ht="15.75">
      <c r="A119" s="9">
        <v>2196</v>
      </c>
      <c r="B119" s="37" t="s">
        <v>215</v>
      </c>
      <c r="C119" s="11"/>
      <c r="D119" s="11"/>
      <c r="E119" s="13" t="s">
        <v>216</v>
      </c>
      <c r="F119" s="14" t="s">
        <v>44</v>
      </c>
      <c r="G119" s="15" t="s">
        <v>41</v>
      </c>
      <c r="H119" s="15">
        <v>22</v>
      </c>
      <c r="I119" s="31"/>
      <c r="J119" s="32">
        <v>29.4</v>
      </c>
      <c r="K119" s="33">
        <v>1</v>
      </c>
      <c r="L119" s="34" t="s">
        <v>41</v>
      </c>
      <c r="M119" s="35">
        <f t="shared" si="2"/>
        <v>22</v>
      </c>
      <c r="N119" s="36">
        <f t="shared" si="3"/>
        <v>31.9</v>
      </c>
    </row>
    <row r="120" spans="1:14" ht="15.75">
      <c r="A120" s="9">
        <v>2197</v>
      </c>
      <c r="B120" s="37" t="s">
        <v>217</v>
      </c>
      <c r="C120" s="11"/>
      <c r="D120" s="11"/>
      <c r="E120" s="13" t="s">
        <v>18</v>
      </c>
      <c r="F120" s="23" t="s">
        <v>57</v>
      </c>
      <c r="G120" s="15" t="s">
        <v>41</v>
      </c>
      <c r="H120" s="15">
        <v>19.579999999999998</v>
      </c>
      <c r="I120" s="31"/>
      <c r="J120" s="32">
        <v>35.299999999999997</v>
      </c>
      <c r="K120" s="33">
        <v>1</v>
      </c>
      <c r="L120" s="34" t="s">
        <v>41</v>
      </c>
      <c r="M120" s="35">
        <f t="shared" si="2"/>
        <v>19.579999999999998</v>
      </c>
      <c r="N120" s="36">
        <f t="shared" si="3"/>
        <v>28.390999999999998</v>
      </c>
    </row>
    <row r="121" spans="1:14" ht="15.75">
      <c r="A121" s="9">
        <v>2198</v>
      </c>
      <c r="B121" s="37" t="s">
        <v>218</v>
      </c>
      <c r="C121" s="11"/>
      <c r="D121" s="11">
        <v>3177</v>
      </c>
      <c r="E121" s="13" t="s">
        <v>219</v>
      </c>
      <c r="F121" s="23" t="s">
        <v>57</v>
      </c>
      <c r="G121" s="15" t="s">
        <v>41</v>
      </c>
      <c r="H121" s="15">
        <v>7.14</v>
      </c>
      <c r="I121" s="31"/>
      <c r="J121" s="32">
        <v>11.3</v>
      </c>
      <c r="K121" s="33">
        <v>1</v>
      </c>
      <c r="L121" s="34" t="s">
        <v>41</v>
      </c>
      <c r="M121" s="35">
        <f t="shared" si="2"/>
        <v>7.14</v>
      </c>
      <c r="N121" s="36">
        <f t="shared" si="3"/>
        <v>10.353</v>
      </c>
    </row>
    <row r="122" spans="1:14" ht="15.75">
      <c r="A122" s="9">
        <v>2199</v>
      </c>
      <c r="B122" s="37" t="s">
        <v>220</v>
      </c>
      <c r="C122" s="11"/>
      <c r="D122" s="11">
        <v>1286862</v>
      </c>
      <c r="E122" s="13" t="s">
        <v>202</v>
      </c>
      <c r="F122" s="14" t="s">
        <v>23</v>
      </c>
      <c r="G122" s="15" t="s">
        <v>41</v>
      </c>
      <c r="H122" s="15">
        <v>6.29</v>
      </c>
      <c r="I122" s="31">
        <v>4.5900000000000003E-2</v>
      </c>
      <c r="J122" s="32">
        <v>14.13</v>
      </c>
      <c r="K122" s="33">
        <v>1</v>
      </c>
      <c r="L122" s="34" t="s">
        <v>41</v>
      </c>
      <c r="M122" s="35">
        <f t="shared" si="2"/>
        <v>6.3358999999999996</v>
      </c>
      <c r="N122" s="36">
        <f t="shared" si="3"/>
        <v>9.1870549999999991</v>
      </c>
    </row>
    <row r="123" spans="1:14" ht="15.75">
      <c r="A123" s="9">
        <v>2200</v>
      </c>
      <c r="B123" s="37" t="s">
        <v>221</v>
      </c>
      <c r="C123" s="11"/>
      <c r="D123" s="11">
        <v>1286935</v>
      </c>
      <c r="E123" s="13" t="s">
        <v>54</v>
      </c>
      <c r="F123" s="14" t="s">
        <v>23</v>
      </c>
      <c r="G123" s="15" t="s">
        <v>41</v>
      </c>
      <c r="H123" s="15">
        <v>9.39</v>
      </c>
      <c r="I123" s="31"/>
      <c r="J123" s="32">
        <v>12.56</v>
      </c>
      <c r="K123" s="33">
        <v>1</v>
      </c>
      <c r="L123" s="34" t="s">
        <v>41</v>
      </c>
      <c r="M123" s="35">
        <f t="shared" si="2"/>
        <v>9.39</v>
      </c>
      <c r="N123" s="36">
        <f t="shared" si="3"/>
        <v>13.615500000000001</v>
      </c>
    </row>
    <row r="124" spans="1:14" ht="15.75">
      <c r="A124" s="9">
        <v>2201</v>
      </c>
      <c r="B124" s="37" t="s">
        <v>222</v>
      </c>
      <c r="C124" s="11"/>
      <c r="D124" s="11" t="s">
        <v>223</v>
      </c>
      <c r="E124" s="13" t="s">
        <v>80</v>
      </c>
      <c r="F124" s="14" t="s">
        <v>81</v>
      </c>
      <c r="G124" s="15" t="s">
        <v>41</v>
      </c>
      <c r="H124" s="15">
        <v>11.958</v>
      </c>
      <c r="I124" s="31"/>
      <c r="J124" s="32">
        <v>15.7</v>
      </c>
      <c r="K124" s="33">
        <v>1</v>
      </c>
      <c r="L124" s="34" t="s">
        <v>41</v>
      </c>
      <c r="M124" s="35">
        <f t="shared" si="2"/>
        <v>11.958</v>
      </c>
      <c r="N124" s="36">
        <f t="shared" si="3"/>
        <v>17.339099999999998</v>
      </c>
    </row>
    <row r="125" spans="1:14" ht="15.75">
      <c r="A125" s="9">
        <v>2202</v>
      </c>
      <c r="B125" s="37" t="s">
        <v>224</v>
      </c>
      <c r="C125" s="11"/>
      <c r="D125" s="11"/>
      <c r="E125" s="13" t="s">
        <v>99</v>
      </c>
      <c r="F125" s="23" t="s">
        <v>57</v>
      </c>
      <c r="G125" s="15" t="s">
        <v>41</v>
      </c>
      <c r="H125" s="15">
        <v>22.27</v>
      </c>
      <c r="I125" s="31"/>
      <c r="J125" s="32">
        <v>23.6</v>
      </c>
      <c r="K125" s="33">
        <v>1</v>
      </c>
      <c r="L125" s="34" t="s">
        <v>41</v>
      </c>
      <c r="M125" s="35">
        <f t="shared" si="2"/>
        <v>22.27</v>
      </c>
      <c r="N125" s="36">
        <f t="shared" si="3"/>
        <v>32.291499999999999</v>
      </c>
    </row>
    <row r="126" spans="1:14" ht="15.75">
      <c r="A126" s="9">
        <v>2203</v>
      </c>
      <c r="B126" s="30" t="s">
        <v>225</v>
      </c>
      <c r="C126" s="11"/>
      <c r="D126" s="11"/>
      <c r="E126" s="13"/>
      <c r="F126" s="23"/>
      <c r="G126" s="15"/>
      <c r="H126" s="15"/>
      <c r="I126" s="31"/>
      <c r="J126" s="32"/>
      <c r="K126" s="33"/>
      <c r="L126" s="34"/>
      <c r="M126" s="35"/>
      <c r="N126" s="36"/>
    </row>
    <row r="127" spans="1:14" ht="15.75">
      <c r="A127" s="9">
        <v>2204</v>
      </c>
      <c r="B127" s="37" t="s">
        <v>226</v>
      </c>
      <c r="C127" s="11"/>
      <c r="D127" s="11"/>
      <c r="E127" s="13" t="s">
        <v>122</v>
      </c>
      <c r="F127" s="23" t="s">
        <v>23</v>
      </c>
      <c r="G127" s="15" t="s">
        <v>227</v>
      </c>
      <c r="H127" s="15">
        <v>14.3</v>
      </c>
      <c r="I127" s="31"/>
      <c r="J127" s="32">
        <v>0.68</v>
      </c>
      <c r="K127" s="33">
        <v>3</v>
      </c>
      <c r="L127" s="34" t="s">
        <v>41</v>
      </c>
      <c r="M127" s="35">
        <f t="shared" si="2"/>
        <v>14.3</v>
      </c>
      <c r="N127" s="36">
        <f t="shared" si="3"/>
        <v>20.734999999999999</v>
      </c>
    </row>
    <row r="128" spans="1:14" ht="15.75">
      <c r="A128" s="9">
        <v>2205</v>
      </c>
      <c r="B128" s="37" t="s">
        <v>228</v>
      </c>
      <c r="C128" s="11"/>
      <c r="D128" s="11"/>
      <c r="E128" s="13" t="s">
        <v>122</v>
      </c>
      <c r="F128" s="23" t="s">
        <v>23</v>
      </c>
      <c r="G128" s="15" t="s">
        <v>227</v>
      </c>
      <c r="H128" s="15">
        <v>20</v>
      </c>
      <c r="I128" s="31"/>
      <c r="J128" s="32">
        <v>0.97899999999999998</v>
      </c>
      <c r="K128" s="33">
        <v>3</v>
      </c>
      <c r="L128" s="34" t="s">
        <v>41</v>
      </c>
      <c r="M128" s="35">
        <f t="shared" si="2"/>
        <v>20</v>
      </c>
      <c r="N128" s="36">
        <f t="shared" si="3"/>
        <v>29</v>
      </c>
    </row>
  </sheetData>
  <dataValidations count="1">
    <dataValidation type="list" allowBlank="1" showInputMessage="1" showErrorMessage="1" sqref="G59:G128 L17:L128 G17:G57">
      <formula1>UNITES</formula1>
    </dataValidation>
  </dataValidations>
  <pageMargins left="0.7" right="0.7" top="0.75" bottom="0.75" header="0.3" footer="0.3"/>
  <drawing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R15"/>
  <sheetViews>
    <sheetView workbookViewId="0">
      <selection activeCell="H23" sqref="H23"/>
    </sheetView>
  </sheetViews>
  <sheetFormatPr baseColWidth="10" defaultRowHeight="15"/>
  <cols>
    <col min="3" max="3" width="27.42578125" customWidth="1"/>
    <col min="5" max="5" width="26.42578125" customWidth="1"/>
  </cols>
  <sheetData>
    <row r="1" spans="1:18" ht="30.75" thickBot="1">
      <c r="A1" s="77" t="s">
        <v>2</v>
      </c>
      <c r="B1" s="77" t="s">
        <v>258</v>
      </c>
      <c r="C1" s="77" t="s">
        <v>7</v>
      </c>
      <c r="D1" s="77" t="s">
        <v>259</v>
      </c>
      <c r="E1" s="77" t="s">
        <v>260</v>
      </c>
      <c r="F1" s="78" t="s">
        <v>261</v>
      </c>
      <c r="G1" s="77" t="s">
        <v>262</v>
      </c>
      <c r="H1" s="77" t="s">
        <v>263</v>
      </c>
      <c r="I1" s="77" t="s">
        <v>264</v>
      </c>
      <c r="J1" s="77" t="s">
        <v>265</v>
      </c>
      <c r="K1" s="78" t="s">
        <v>266</v>
      </c>
      <c r="L1" s="77" t="s">
        <v>267</v>
      </c>
      <c r="M1" s="77" t="s">
        <v>268</v>
      </c>
      <c r="N1" s="79" t="s">
        <v>269</v>
      </c>
      <c r="O1" s="79" t="s">
        <v>270</v>
      </c>
      <c r="P1" s="79" t="s">
        <v>271</v>
      </c>
      <c r="Q1" s="80" t="s">
        <v>272</v>
      </c>
      <c r="R1" s="81" t="s">
        <v>273</v>
      </c>
    </row>
    <row r="2" spans="1:18" ht="21.75" thickTop="1">
      <c r="A2" s="82">
        <v>1</v>
      </c>
      <c r="B2" s="83"/>
      <c r="C2" s="84" t="s">
        <v>274</v>
      </c>
      <c r="D2" s="85">
        <v>35530</v>
      </c>
      <c r="E2" s="86" t="s">
        <v>275</v>
      </c>
      <c r="F2" s="87" t="s">
        <v>276</v>
      </c>
      <c r="G2" s="88" t="s">
        <v>276</v>
      </c>
      <c r="H2" s="89" t="s">
        <v>276</v>
      </c>
      <c r="I2" s="90" t="s">
        <v>277</v>
      </c>
      <c r="J2" s="91" t="s">
        <v>278</v>
      </c>
      <c r="K2" s="92" t="s">
        <v>276</v>
      </c>
      <c r="L2" s="93"/>
      <c r="M2" s="89"/>
      <c r="N2" s="94"/>
      <c r="O2" s="95"/>
      <c r="P2" s="96"/>
      <c r="Q2" s="89"/>
      <c r="R2" s="96"/>
    </row>
    <row r="3" spans="1:18" ht="21">
      <c r="A3" s="97">
        <v>2</v>
      </c>
      <c r="B3" s="98" t="s">
        <v>279</v>
      </c>
      <c r="C3" s="99" t="s">
        <v>280</v>
      </c>
      <c r="D3" s="100">
        <v>56800</v>
      </c>
      <c r="E3" s="101" t="s">
        <v>281</v>
      </c>
      <c r="F3" s="102" t="s">
        <v>276</v>
      </c>
      <c r="G3" s="103" t="s">
        <v>276</v>
      </c>
      <c r="H3" s="104" t="s">
        <v>276</v>
      </c>
      <c r="I3" s="105" t="s">
        <v>282</v>
      </c>
      <c r="J3" s="106" t="s">
        <v>283</v>
      </c>
      <c r="K3" s="107" t="s">
        <v>276</v>
      </c>
      <c r="L3" s="108"/>
      <c r="M3" s="104"/>
      <c r="N3" s="109"/>
      <c r="O3" s="110"/>
      <c r="P3" s="110"/>
      <c r="Q3" s="110"/>
      <c r="R3" s="111"/>
    </row>
    <row r="4" spans="1:18" ht="21">
      <c r="A4" s="82">
        <v>3</v>
      </c>
      <c r="B4" s="83" t="s">
        <v>284</v>
      </c>
      <c r="C4" s="84" t="s">
        <v>285</v>
      </c>
      <c r="D4" s="85">
        <v>44331</v>
      </c>
      <c r="E4" s="86" t="s">
        <v>286</v>
      </c>
      <c r="F4" s="87" t="s">
        <v>276</v>
      </c>
      <c r="G4" s="88" t="s">
        <v>276</v>
      </c>
      <c r="H4" s="89" t="s">
        <v>276</v>
      </c>
      <c r="I4" s="90" t="s">
        <v>287</v>
      </c>
      <c r="J4" s="91" t="s">
        <v>288</v>
      </c>
      <c r="K4" s="92"/>
      <c r="L4" s="93"/>
      <c r="M4" s="89"/>
      <c r="N4" s="94"/>
      <c r="O4" s="95"/>
      <c r="P4" s="95"/>
      <c r="Q4" s="95"/>
      <c r="R4" s="96"/>
    </row>
    <row r="5" spans="1:18" ht="21">
      <c r="A5" s="97">
        <v>4</v>
      </c>
      <c r="B5" s="112"/>
      <c r="C5" s="99" t="s">
        <v>289</v>
      </c>
      <c r="D5" s="100">
        <v>22130</v>
      </c>
      <c r="E5" s="101" t="s">
        <v>290</v>
      </c>
      <c r="F5" s="102"/>
      <c r="G5" s="103" t="s">
        <v>348</v>
      </c>
      <c r="H5" s="104" t="s">
        <v>291</v>
      </c>
      <c r="I5" s="105"/>
      <c r="J5" s="106" t="s">
        <v>292</v>
      </c>
      <c r="K5" s="107"/>
      <c r="L5" s="108"/>
      <c r="M5" s="104"/>
      <c r="N5" s="109"/>
      <c r="O5" s="110"/>
      <c r="P5" s="110"/>
      <c r="Q5" s="110"/>
      <c r="R5" s="111"/>
    </row>
    <row r="6" spans="1:18" ht="21">
      <c r="A6" s="82">
        <v>5</v>
      </c>
      <c r="B6" s="113" t="s">
        <v>276</v>
      </c>
      <c r="C6" s="114" t="s">
        <v>293</v>
      </c>
      <c r="D6" s="85">
        <v>56300</v>
      </c>
      <c r="E6" s="115" t="s">
        <v>294</v>
      </c>
      <c r="F6" s="116" t="s">
        <v>295</v>
      </c>
      <c r="G6" s="88" t="s">
        <v>276</v>
      </c>
      <c r="H6" s="89" t="s">
        <v>276</v>
      </c>
      <c r="I6" s="117" t="s">
        <v>296</v>
      </c>
      <c r="J6" s="118" t="s">
        <v>297</v>
      </c>
      <c r="K6" s="119"/>
      <c r="L6" s="93"/>
      <c r="M6" s="89"/>
      <c r="N6" s="94"/>
      <c r="O6" s="95"/>
      <c r="P6" s="95"/>
      <c r="Q6" s="95"/>
      <c r="R6" s="120"/>
    </row>
    <row r="7" spans="1:18" ht="21">
      <c r="A7" s="97">
        <v>6</v>
      </c>
      <c r="B7" s="98" t="s">
        <v>276</v>
      </c>
      <c r="C7" s="121" t="s">
        <v>298</v>
      </c>
      <c r="D7" s="100">
        <v>22970</v>
      </c>
      <c r="E7" s="122" t="s">
        <v>299</v>
      </c>
      <c r="F7" s="123" t="s">
        <v>276</v>
      </c>
      <c r="G7" s="103" t="s">
        <v>276</v>
      </c>
      <c r="H7" s="104" t="s">
        <v>276</v>
      </c>
      <c r="I7" s="124" t="s">
        <v>300</v>
      </c>
      <c r="J7" s="125" t="s">
        <v>301</v>
      </c>
      <c r="K7" s="126"/>
      <c r="L7" s="108"/>
      <c r="M7" s="104"/>
      <c r="N7" s="109"/>
      <c r="O7" s="110"/>
      <c r="P7" s="110"/>
      <c r="Q7" s="110"/>
      <c r="R7" s="127"/>
    </row>
    <row r="8" spans="1:18" ht="21">
      <c r="A8" s="82">
        <v>7</v>
      </c>
      <c r="B8" s="83"/>
      <c r="C8" s="84" t="s">
        <v>302</v>
      </c>
      <c r="D8" s="85">
        <v>35290</v>
      </c>
      <c r="E8" s="86" t="s">
        <v>303</v>
      </c>
      <c r="F8" s="87"/>
      <c r="G8" s="128" t="s">
        <v>349</v>
      </c>
      <c r="H8" s="89" t="s">
        <v>304</v>
      </c>
      <c r="I8" s="90"/>
      <c r="J8" s="91"/>
      <c r="K8" s="92"/>
      <c r="L8" s="93"/>
      <c r="M8" s="89"/>
      <c r="N8" s="94"/>
      <c r="O8" s="95"/>
      <c r="P8" s="95"/>
      <c r="Q8" s="95"/>
      <c r="R8" s="96"/>
    </row>
    <row r="9" spans="1:18" ht="21">
      <c r="A9" s="97">
        <v>8</v>
      </c>
      <c r="B9" s="112" t="s">
        <v>276</v>
      </c>
      <c r="C9" s="99" t="s">
        <v>305</v>
      </c>
      <c r="D9" s="100">
        <v>35500</v>
      </c>
      <c r="E9" s="101" t="s">
        <v>306</v>
      </c>
      <c r="F9" s="102" t="s">
        <v>276</v>
      </c>
      <c r="G9" s="103" t="s">
        <v>350</v>
      </c>
      <c r="H9" s="104" t="s">
        <v>307</v>
      </c>
      <c r="I9" s="105" t="s">
        <v>308</v>
      </c>
      <c r="J9" s="106" t="s">
        <v>309</v>
      </c>
      <c r="K9" s="107"/>
      <c r="L9" s="108"/>
      <c r="M9" s="104"/>
      <c r="N9" s="109"/>
      <c r="O9" s="110"/>
      <c r="P9" s="110"/>
      <c r="Q9" s="110"/>
      <c r="R9" s="111"/>
    </row>
    <row r="10" spans="1:18" ht="21">
      <c r="A10" s="82">
        <v>9</v>
      </c>
      <c r="B10" s="83" t="s">
        <v>310</v>
      </c>
      <c r="C10" s="84" t="s">
        <v>311</v>
      </c>
      <c r="D10" s="85">
        <v>69792</v>
      </c>
      <c r="E10" s="115" t="s">
        <v>312</v>
      </c>
      <c r="F10" s="87" t="s">
        <v>276</v>
      </c>
      <c r="G10" s="88" t="s">
        <v>276</v>
      </c>
      <c r="H10" s="89" t="s">
        <v>276</v>
      </c>
      <c r="I10" s="90" t="s">
        <v>313</v>
      </c>
      <c r="J10" s="91" t="s">
        <v>314</v>
      </c>
      <c r="K10" s="92"/>
      <c r="L10" s="93"/>
      <c r="M10" s="89"/>
      <c r="N10" s="94"/>
      <c r="O10" s="95"/>
      <c r="P10" s="95"/>
      <c r="Q10" s="95"/>
      <c r="R10" s="96"/>
    </row>
    <row r="11" spans="1:18" ht="21">
      <c r="A11" s="97">
        <v>10</v>
      </c>
      <c r="B11" s="112" t="s">
        <v>276</v>
      </c>
      <c r="C11" s="99" t="s">
        <v>315</v>
      </c>
      <c r="D11" s="100">
        <v>35510</v>
      </c>
      <c r="E11" s="101" t="s">
        <v>316</v>
      </c>
      <c r="F11" s="102" t="s">
        <v>276</v>
      </c>
      <c r="G11" s="103" t="s">
        <v>351</v>
      </c>
      <c r="H11" s="104" t="s">
        <v>317</v>
      </c>
      <c r="I11" s="105" t="s">
        <v>318</v>
      </c>
      <c r="J11" s="106" t="s">
        <v>319</v>
      </c>
      <c r="K11" s="107"/>
      <c r="L11" s="108"/>
      <c r="M11" s="104"/>
      <c r="N11" s="109"/>
      <c r="O11" s="110"/>
      <c r="P11" s="110"/>
      <c r="Q11" s="110"/>
      <c r="R11" s="111"/>
    </row>
    <row r="12" spans="1:18" ht="21">
      <c r="A12" s="82">
        <v>11</v>
      </c>
      <c r="B12" s="83" t="s">
        <v>276</v>
      </c>
      <c r="C12" s="84" t="s">
        <v>320</v>
      </c>
      <c r="D12" s="85" t="s">
        <v>276</v>
      </c>
      <c r="E12" s="86" t="s">
        <v>276</v>
      </c>
      <c r="F12" s="87" t="s">
        <v>276</v>
      </c>
      <c r="G12" s="88" t="s">
        <v>348</v>
      </c>
      <c r="H12" s="89" t="s">
        <v>321</v>
      </c>
      <c r="I12" s="90" t="s">
        <v>276</v>
      </c>
      <c r="J12" s="91" t="s">
        <v>276</v>
      </c>
      <c r="K12" s="92" t="s">
        <v>276</v>
      </c>
      <c r="L12" s="93"/>
      <c r="M12" s="89"/>
      <c r="N12" s="94"/>
      <c r="O12" s="95"/>
      <c r="P12" s="95"/>
      <c r="Q12" s="95"/>
      <c r="R12" s="96"/>
    </row>
    <row r="13" spans="1:18" ht="21">
      <c r="A13" s="97">
        <v>13</v>
      </c>
      <c r="B13" s="112" t="s">
        <v>279</v>
      </c>
      <c r="C13" s="99" t="s">
        <v>322</v>
      </c>
      <c r="D13" s="129">
        <v>35230</v>
      </c>
      <c r="E13" s="101" t="s">
        <v>323</v>
      </c>
      <c r="F13" s="102"/>
      <c r="G13" s="103"/>
      <c r="H13" s="104"/>
      <c r="I13" s="130">
        <v>299860130</v>
      </c>
      <c r="J13" s="131">
        <v>299526488</v>
      </c>
      <c r="K13" s="107"/>
      <c r="L13" s="108"/>
      <c r="M13" s="104"/>
      <c r="N13" s="109"/>
      <c r="O13" s="110"/>
      <c r="P13" s="110"/>
      <c r="Q13" s="110"/>
      <c r="R13" s="111"/>
    </row>
    <row r="14" spans="1:18" ht="21">
      <c r="A14" s="82">
        <v>12</v>
      </c>
      <c r="B14" s="113" t="s">
        <v>279</v>
      </c>
      <c r="C14" s="114" t="s">
        <v>322</v>
      </c>
      <c r="D14" s="132">
        <v>35500</v>
      </c>
      <c r="E14" s="115" t="s">
        <v>306</v>
      </c>
      <c r="F14" s="133" t="s">
        <v>324</v>
      </c>
      <c r="G14" s="88" t="s">
        <v>276</v>
      </c>
      <c r="H14" s="89" t="s">
        <v>276</v>
      </c>
      <c r="I14" s="117" t="s">
        <v>325</v>
      </c>
      <c r="J14" s="118" t="s">
        <v>326</v>
      </c>
      <c r="K14" s="119" t="s">
        <v>276</v>
      </c>
      <c r="L14" s="93"/>
      <c r="M14" s="89"/>
      <c r="N14" s="94"/>
      <c r="O14" s="95"/>
      <c r="P14" s="95"/>
      <c r="Q14" s="95"/>
      <c r="R14" s="120"/>
    </row>
    <row r="15" spans="1:18" ht="21">
      <c r="A15" s="97">
        <v>15</v>
      </c>
      <c r="B15" s="112" t="s">
        <v>284</v>
      </c>
      <c r="C15" s="99" t="s">
        <v>327</v>
      </c>
      <c r="D15" s="100">
        <v>35760</v>
      </c>
      <c r="E15" s="101" t="s">
        <v>328</v>
      </c>
      <c r="F15" s="102" t="s">
        <v>276</v>
      </c>
      <c r="G15" s="103" t="s">
        <v>276</v>
      </c>
      <c r="H15" s="104" t="s">
        <v>276</v>
      </c>
      <c r="I15" s="105" t="s">
        <v>329</v>
      </c>
      <c r="J15" s="106" t="s">
        <v>330</v>
      </c>
      <c r="K15" s="107" t="s">
        <v>276</v>
      </c>
      <c r="L15" s="108"/>
      <c r="M15" s="104"/>
      <c r="N15" s="109"/>
      <c r="O15" s="110"/>
      <c r="P15" s="110"/>
      <c r="Q15" s="110"/>
      <c r="R15" s="111"/>
    </row>
  </sheetData>
  <autoFilter ref="A1:R15"/>
  <dataValidations count="2">
    <dataValidation type="list" allowBlank="1" showInputMessage="1" sqref="B2:B15">
      <formula1>Civilité</formula1>
    </dataValidation>
    <dataValidation type="whole" allowBlank="1" showInputMessage="1" showErrorMessage="1" sqref="D5">
      <formula1>5</formula1>
      <formula2>5</formula2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4</vt:i4>
      </vt:variant>
    </vt:vector>
  </HeadingPairs>
  <TitlesOfParts>
    <vt:vector size="8" baseType="lpstr">
      <vt:lpstr>DEVIS </vt:lpstr>
      <vt:lpstr>LISTE</vt:lpstr>
      <vt:lpstr>tarif</vt:lpstr>
      <vt:lpstr>FOURNIS</vt:lpstr>
      <vt:lpstr>Articles</vt:lpstr>
      <vt:lpstr>'DEVIS '!Impression_des_titres</vt:lpstr>
      <vt:lpstr>Tabsal</vt:lpstr>
      <vt:lpstr>'DEVIS '!Zone_d_impression</vt:lpstr>
    </vt:vector>
  </TitlesOfParts>
  <Company>Geoservices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Marie-Noelle</dc:creator>
  <cp:lastModifiedBy>Marie-Noelle</cp:lastModifiedBy>
  <cp:lastPrinted>2015-06-12T19:51:08Z</cp:lastPrinted>
  <dcterms:created xsi:type="dcterms:W3CDTF">2014-09-28T10:22:19Z</dcterms:created>
  <dcterms:modified xsi:type="dcterms:W3CDTF">2015-06-12T22:10:53Z</dcterms:modified>
</cp:coreProperties>
</file>