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240" yWindow="-20" windowWidth="25280" windowHeight="14640"/>
  </bookViews>
  <sheets>
    <sheet name="JackAndJillPayrollReport" sheetId="1" r:id="rId1"/>
    <sheet name="Part A Answers" sheetId="2" r:id="rId2"/>
    <sheet name="Sheet3" sheetId="3" r:id="rId3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J9" i="1"/>
  <c r="H9"/>
  <c r="B5"/>
  <c r="G27"/>
  <c r="G26"/>
  <c r="G25"/>
  <c r="G24"/>
  <c r="F27"/>
  <c r="F26"/>
  <c r="F25"/>
  <c r="F24"/>
  <c r="E27"/>
  <c r="E26"/>
  <c r="E25"/>
  <c r="E24"/>
  <c r="I26"/>
  <c r="H26"/>
  <c r="H27"/>
  <c r="I27"/>
  <c r="I25"/>
  <c r="H25"/>
  <c r="I24"/>
  <c r="H24"/>
  <c r="I10"/>
  <c r="I11"/>
  <c r="I12"/>
  <c r="I13"/>
  <c r="I14"/>
  <c r="I15"/>
  <c r="I16"/>
  <c r="I17"/>
  <c r="I18"/>
  <c r="I19"/>
  <c r="I20"/>
  <c r="I21"/>
  <c r="I22"/>
  <c r="I23"/>
  <c r="I9"/>
  <c r="H10"/>
  <c r="H11"/>
  <c r="H12"/>
  <c r="H13"/>
  <c r="H14"/>
  <c r="H15"/>
  <c r="H16"/>
  <c r="H17"/>
  <c r="H18"/>
  <c r="H19"/>
  <c r="H20"/>
  <c r="H21"/>
  <c r="H22"/>
  <c r="H23"/>
  <c r="G10"/>
  <c r="G9"/>
  <c r="G11"/>
  <c r="G12"/>
  <c r="G13"/>
  <c r="G14"/>
  <c r="G15"/>
  <c r="G16"/>
  <c r="G17"/>
  <c r="G18"/>
  <c r="G19"/>
  <c r="G20"/>
  <c r="G21"/>
  <c r="G22"/>
  <c r="G23"/>
  <c r="D27"/>
  <c r="C27"/>
  <c r="D26"/>
  <c r="C26"/>
  <c r="D25"/>
  <c r="C25"/>
  <c r="D24"/>
  <c r="C24"/>
</calcChain>
</file>

<file path=xl/sharedStrings.xml><?xml version="1.0" encoding="utf-8"?>
<sst xmlns="http://schemas.openxmlformats.org/spreadsheetml/2006/main" count="86" uniqueCount="74">
  <si>
    <t>9.5%</t>
    <phoneticPr fontId="6" type="noConversion"/>
  </si>
  <si>
    <t>$800,00</t>
    <phoneticPr fontId="6" type="noConversion"/>
  </si>
  <si>
    <t>$1000,00</t>
    <phoneticPr fontId="6" type="noConversion"/>
  </si>
  <si>
    <t>20.5%</t>
    <phoneticPr fontId="6" type="noConversion"/>
  </si>
  <si>
    <t>$1500,00</t>
    <phoneticPr fontId="6" type="noConversion"/>
  </si>
  <si>
    <t>$2000,00</t>
    <phoneticPr fontId="6" type="noConversion"/>
  </si>
  <si>
    <t>$2500,00</t>
    <phoneticPr fontId="6" type="noConversion"/>
  </si>
  <si>
    <t>VLOOKUP TABLE</t>
    <phoneticPr fontId="6" type="noConversion"/>
  </si>
  <si>
    <t>Table 1 Employee Information</t>
    <phoneticPr fontId="6" type="noConversion"/>
  </si>
  <si>
    <t>Social Security</t>
    <phoneticPr fontId="6" type="noConversion"/>
  </si>
  <si>
    <t>Employees</t>
    <phoneticPr fontId="6" type="noConversion"/>
  </si>
  <si>
    <t>Table 1.1 Assumptions</t>
    <phoneticPr fontId="6" type="noConversion"/>
  </si>
  <si>
    <t>Table 1.2. Federal Tax Rates</t>
    <phoneticPr fontId="6" type="noConversion"/>
  </si>
  <si>
    <t>Table 1.3 Commission Rate</t>
    <phoneticPr fontId="6" type="noConversion"/>
  </si>
  <si>
    <t>Federal Tax</t>
    <phoneticPr fontId="6" type="noConversion"/>
  </si>
  <si>
    <t>Hourly Wage</t>
    <phoneticPr fontId="6" type="noConversion"/>
  </si>
  <si>
    <t>Hours Worked</t>
    <phoneticPr fontId="6" type="noConversion"/>
  </si>
  <si>
    <t>Retirement Contribution</t>
    <phoneticPr fontId="6" type="noConversion"/>
  </si>
  <si>
    <t>Commission</t>
    <phoneticPr fontId="6" type="noConversion"/>
  </si>
  <si>
    <t>Jack and Jill Bakery</t>
    <phoneticPr fontId="6" type="noConversion"/>
  </si>
  <si>
    <t>Payroll</t>
    <phoneticPr fontId="6" type="noConversion"/>
  </si>
  <si>
    <t>Week Ending September 29th, 2012</t>
    <phoneticPr fontId="6" type="noConversion"/>
  </si>
  <si>
    <t xml:space="preserve">Report Generated On: </t>
    <phoneticPr fontId="6" type="noConversion"/>
  </si>
  <si>
    <t>Job</t>
  </si>
  <si>
    <t>Regular Pay</t>
  </si>
  <si>
    <t>Pay After Deductions</t>
  </si>
  <si>
    <t>Net Pay</t>
  </si>
  <si>
    <t>Bob Jones</t>
  </si>
  <si>
    <t>Waiter</t>
  </si>
  <si>
    <t>Susan Hu</t>
  </si>
  <si>
    <t>Waitress</t>
  </si>
  <si>
    <t>Guy Lam</t>
  </si>
  <si>
    <t>Laura Wilson</t>
  </si>
  <si>
    <t>Jack Grey</t>
  </si>
  <si>
    <t>Chef</t>
  </si>
  <si>
    <t>Jack JeanJean</t>
  </si>
  <si>
    <t>Ed Hillary</t>
  </si>
  <si>
    <t>Mike Magic</t>
  </si>
  <si>
    <t>Mary Gold</t>
  </si>
  <si>
    <t>Paul Martin</t>
  </si>
  <si>
    <t>Brian Smith</t>
  </si>
  <si>
    <t>Driver</t>
  </si>
  <si>
    <t>Steve Jones</t>
  </si>
  <si>
    <t>Kyle Jones</t>
  </si>
  <si>
    <t>Larry Lo</t>
  </si>
  <si>
    <t>Manager</t>
  </si>
  <si>
    <t>Roger Fed</t>
  </si>
  <si>
    <t>Total</t>
  </si>
  <si>
    <t>Average</t>
  </si>
  <si>
    <t>Maximum</t>
  </si>
  <si>
    <t>Minimum</t>
  </si>
  <si>
    <t>Total Average Weekly sales</t>
  </si>
  <si>
    <t>Weekly Pay After Deductions</t>
  </si>
  <si>
    <t>Tax Rate</t>
  </si>
  <si>
    <t>Job Description</t>
  </si>
  <si>
    <t>Rate</t>
  </si>
  <si>
    <t>Social Security Tax</t>
  </si>
  <si>
    <t>Waiter/Waitress</t>
  </si>
  <si>
    <t>Question</t>
  </si>
  <si>
    <t>Answer</t>
  </si>
  <si>
    <t>Cashier</t>
  </si>
  <si>
    <t>$800-$999.99</t>
    <phoneticPr fontId="6" type="noConversion"/>
  </si>
  <si>
    <t>$1000-$1,499.99</t>
    <phoneticPr fontId="6" type="noConversion"/>
  </si>
  <si>
    <t>$1500-$1,999.99</t>
    <phoneticPr fontId="6" type="noConversion"/>
  </si>
  <si>
    <t>$2000-$2,499.99</t>
    <phoneticPr fontId="6" type="noConversion"/>
  </si>
  <si>
    <t>$2500 +</t>
    <phoneticPr fontId="6" type="noConversion"/>
  </si>
  <si>
    <t>8.2%</t>
    <phoneticPr fontId="6" type="noConversion"/>
  </si>
  <si>
    <t>3.1%</t>
    <phoneticPr fontId="6" type="noConversion"/>
  </si>
  <si>
    <t>4.9%</t>
    <phoneticPr fontId="6" type="noConversion"/>
  </si>
  <si>
    <t>7.9%</t>
    <phoneticPr fontId="6" type="noConversion"/>
  </si>
  <si>
    <r>
      <t>RECHERCHEV</t>
    </r>
    <r>
      <rPr>
        <sz val="11"/>
        <color indexed="206"/>
        <rFont val="Calibri"/>
        <family val="2"/>
      </rPr>
      <t>(D4</t>
    </r>
    <r>
      <rPr>
        <sz val="11"/>
        <color theme="1"/>
        <rFont val="Calibri"/>
        <family val="2"/>
        <scheme val="minor"/>
      </rPr>
      <t>;</t>
    </r>
    <r>
      <rPr>
        <sz val="11"/>
        <color indexed="207"/>
        <rFont val="Calibri"/>
        <family val="2"/>
      </rPr>
      <t>I$4:J41</t>
    </r>
    <r>
      <rPr>
        <sz val="11"/>
        <color theme="1"/>
        <rFont val="Calibri"/>
        <family val="2"/>
        <scheme val="minor"/>
      </rPr>
      <t>;2;FAUX</t>
    </r>
    <r>
      <rPr>
        <sz val="11"/>
        <color indexed="206"/>
        <rFont val="Calibri"/>
        <family val="2"/>
      </rPr>
      <t>)</t>
    </r>
    <phoneticPr fontId="6" type="noConversion"/>
  </si>
  <si>
    <t>$0-$799.99</t>
    <phoneticPr fontId="6" type="noConversion"/>
  </si>
  <si>
    <r>
      <t>(</t>
    </r>
    <r>
      <rPr>
        <sz val="11"/>
        <color theme="1"/>
        <rFont val="Calibri"/>
        <family val="2"/>
        <scheme val="minor"/>
      </rPr>
      <t>RECHERCHEV</t>
    </r>
    <r>
      <rPr>
        <sz val="11"/>
        <color indexed="207"/>
        <rFont val="Calibri"/>
        <family val="2"/>
      </rPr>
      <t>(</t>
    </r>
    <r>
      <rPr>
        <sz val="11"/>
        <color indexed="206"/>
        <rFont val="Calibri"/>
        <family val="2"/>
      </rPr>
      <t>H9:H23</t>
    </r>
    <r>
      <rPr>
        <sz val="11"/>
        <color theme="1"/>
        <rFont val="Calibri"/>
        <family val="2"/>
        <scheme val="minor"/>
      </rPr>
      <t>;</t>
    </r>
    <r>
      <rPr>
        <sz val="11"/>
        <color indexed="207"/>
        <rFont val="Calibri"/>
        <family val="2"/>
      </rPr>
      <t>E$39:F$44</t>
    </r>
    <r>
      <rPr>
        <sz val="11"/>
        <color theme="1"/>
        <rFont val="Calibri"/>
        <family val="2"/>
        <scheme val="minor"/>
      </rPr>
      <t>;2;VRAI</t>
    </r>
    <r>
      <rPr>
        <sz val="11"/>
        <color indexed="207"/>
        <rFont val="Calibri"/>
        <family val="2"/>
      </rPr>
      <t>)</t>
    </r>
    <r>
      <rPr>
        <sz val="11"/>
        <color indexed="206"/>
        <rFont val="Calibri"/>
        <family val="2"/>
      </rPr>
      <t>)</t>
    </r>
    <r>
      <rPr>
        <sz val="11"/>
        <color theme="1"/>
        <rFont val="Calibri"/>
        <family val="2"/>
        <scheme val="minor"/>
      </rPr>
      <t>*</t>
    </r>
    <r>
      <rPr>
        <sz val="11"/>
        <color indexed="208"/>
        <rFont val="Calibri"/>
        <family val="2"/>
      </rPr>
      <t>H9</t>
    </r>
    <phoneticPr fontId="6" type="noConversion"/>
  </si>
  <si>
    <t>$0,00</t>
    <phoneticPr fontId="6" type="noConversion"/>
  </si>
</sst>
</file>

<file path=xl/styles.xml><?xml version="1.0" encoding="utf-8"?>
<styleSheet xmlns="http://schemas.openxmlformats.org/spreadsheetml/2006/main">
  <numFmts count="13">
    <numFmt numFmtId="164" formatCode="m/d/yyyy;@"/>
    <numFmt numFmtId="165" formatCode="0.00_ "/>
    <numFmt numFmtId="166" formatCode="&quot;$&quot;#,##0.00_);[Red]\(&quot;$&quot;#,##0.00\)"/>
    <numFmt numFmtId="167" formatCode="&quot;$&quot;#,##0_);[Red]\(&quot;$&quot;#,##0\)"/>
    <numFmt numFmtId="168" formatCode="#,##0.00&quot;€&quot;;[Red]#,##0.00&quot;€&quot;"/>
    <numFmt numFmtId="169" formatCode="[$$-409]#,##0.00"/>
    <numFmt numFmtId="170" formatCode="0.00%"/>
    <numFmt numFmtId="172" formatCode="0%"/>
    <numFmt numFmtId="173" formatCode="[$$-409]#,##0.00"/>
    <numFmt numFmtId="174" formatCode="#,##0.00&quot;€&quot;;[Red]#,##0.00&quot;€&quot;"/>
    <numFmt numFmtId="177" formatCode="[$$-409]#,##0.00"/>
    <numFmt numFmtId="179" formatCode="[$$-1009]#,##0.00"/>
    <numFmt numFmtId="180" formatCode="[$$-1009]#,##0.00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8"/>
      <name val="Verdana"/>
    </font>
    <font>
      <b/>
      <sz val="11"/>
      <color indexed="8"/>
      <name val="Times New Roman"/>
    </font>
    <font>
      <sz val="11"/>
      <color indexed="8"/>
      <name val="Times New Roman"/>
    </font>
    <font>
      <b/>
      <sz val="12"/>
      <color indexed="10"/>
      <name val="Times New Roman"/>
      <family val="1"/>
    </font>
    <font>
      <sz val="11"/>
      <color indexed="10"/>
      <name val="Calibri"/>
      <family val="2"/>
    </font>
    <font>
      <sz val="11"/>
      <color indexed="10"/>
      <name val="Times New Roman"/>
    </font>
    <font>
      <b/>
      <sz val="12"/>
      <color indexed="18"/>
      <name val="Times New Roman"/>
    </font>
    <font>
      <sz val="12"/>
      <color indexed="18"/>
      <name val="Times New Roman"/>
    </font>
    <font>
      <sz val="11"/>
      <color indexed="18"/>
      <name val="Calibri"/>
      <family val="2"/>
    </font>
    <font>
      <b/>
      <sz val="12"/>
      <color indexed="17"/>
      <name val="Times New Roman"/>
      <family val="1"/>
    </font>
    <font>
      <sz val="11"/>
      <color indexed="17"/>
      <name val="Calibri"/>
      <family val="2"/>
    </font>
    <font>
      <sz val="12"/>
      <color indexed="17"/>
      <name val="Times New Roman"/>
      <family val="1"/>
    </font>
    <font>
      <sz val="11"/>
      <color indexed="17"/>
      <name val="Times New Roman"/>
    </font>
    <font>
      <b/>
      <i/>
      <sz val="12"/>
      <color indexed="8"/>
      <name val="Times New Roman"/>
    </font>
    <font>
      <b/>
      <sz val="12"/>
      <color indexed="9"/>
      <name val="Times New Roman"/>
    </font>
    <font>
      <sz val="11"/>
      <color indexed="9"/>
      <name val="Calibri"/>
      <family val="2"/>
    </font>
    <font>
      <b/>
      <i/>
      <sz val="18"/>
      <color indexed="9"/>
      <name val="Times New Roman"/>
    </font>
    <font>
      <b/>
      <i/>
      <sz val="12"/>
      <color indexed="9"/>
      <name val="Times New Roman"/>
    </font>
    <font>
      <sz val="11"/>
      <color indexed="206"/>
      <name val="Calibri"/>
      <family val="2"/>
    </font>
    <font>
      <sz val="11"/>
      <color indexed="207"/>
      <name val="Calibri"/>
      <family val="2"/>
    </font>
    <font>
      <sz val="11"/>
      <color indexed="20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17"/>
        <bgColor indexed="17"/>
      </patternFill>
    </fill>
    <fill>
      <patternFill patternType="solid">
        <fgColor indexed="1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8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1" fillId="0" borderId="0" xfId="0" applyFont="1"/>
    <xf numFmtId="9" fontId="0" fillId="0" borderId="0" xfId="0" applyNumberFormat="1"/>
    <xf numFmtId="0" fontId="3" fillId="0" borderId="0" xfId="0" applyFont="1" applyBorder="1"/>
    <xf numFmtId="0" fontId="3" fillId="0" borderId="0" xfId="0" applyFont="1"/>
    <xf numFmtId="0" fontId="7" fillId="0" borderId="0" xfId="0" applyFont="1"/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Border="1"/>
    <xf numFmtId="10" fontId="2" fillId="0" borderId="0" xfId="0" applyNumberFormat="1" applyFont="1" applyBorder="1"/>
    <xf numFmtId="0" fontId="8" fillId="0" borderId="0" xfId="0" applyFont="1" applyBorder="1" applyAlignment="1">
      <alignment horizontal="center"/>
    </xf>
    <xf numFmtId="9" fontId="0" fillId="0" borderId="0" xfId="0" applyNumberFormat="1" applyBorder="1"/>
    <xf numFmtId="0" fontId="2" fillId="0" borderId="0" xfId="0" applyFont="1" applyBorder="1" applyAlignment="1"/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9" fillId="0" borderId="2" xfId="0" applyFont="1" applyFill="1" applyBorder="1" applyAlignment="1">
      <alignment horizontal="center" vertical="top" wrapText="1"/>
    </xf>
    <xf numFmtId="9" fontId="10" fillId="0" borderId="2" xfId="0" applyNumberFormat="1" applyFont="1" applyBorder="1"/>
    <xf numFmtId="0" fontId="12" fillId="0" borderId="2" xfId="0" applyFont="1" applyFill="1" applyBorder="1" applyAlignment="1">
      <alignment horizontal="center" vertical="top" wrapText="1"/>
    </xf>
    <xf numFmtId="167" fontId="13" fillId="0" borderId="2" xfId="0" applyNumberFormat="1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/>
    </xf>
    <xf numFmtId="0" fontId="17" fillId="0" borderId="2" xfId="0" applyFont="1" applyFill="1" applyBorder="1" applyAlignment="1">
      <alignment vertical="top" wrapText="1"/>
    </xf>
    <xf numFmtId="10" fontId="16" fillId="0" borderId="2" xfId="0" applyNumberFormat="1" applyFont="1" applyFill="1" applyBorder="1"/>
    <xf numFmtId="0" fontId="0" fillId="0" borderId="0" xfId="0" applyAlignment="1">
      <alignment horizontal="right"/>
    </xf>
    <xf numFmtId="0" fontId="11" fillId="0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right"/>
    </xf>
    <xf numFmtId="172" fontId="10" fillId="0" borderId="2" xfId="0" applyNumberFormat="1" applyFont="1" applyBorder="1" applyAlignment="1">
      <alignment horizontal="right"/>
    </xf>
    <xf numFmtId="0" fontId="3" fillId="2" borderId="2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169" fontId="0" fillId="0" borderId="8" xfId="0" applyNumberFormat="1" applyBorder="1"/>
    <xf numFmtId="0" fontId="0" fillId="0" borderId="1" xfId="0" applyNumberFormat="1" applyBorder="1"/>
    <xf numFmtId="0" fontId="0" fillId="0" borderId="12" xfId="0" applyNumberFormat="1" applyBorder="1"/>
    <xf numFmtId="0" fontId="0" fillId="0" borderId="15" xfId="0" applyNumberFormat="1" applyBorder="1"/>
    <xf numFmtId="0" fontId="0" fillId="0" borderId="16" xfId="0" applyNumberFormat="1" applyBorder="1"/>
    <xf numFmtId="166" fontId="0" fillId="0" borderId="18" xfId="0" applyNumberFormat="1" applyBorder="1"/>
    <xf numFmtId="166" fontId="0" fillId="0" borderId="19" xfId="0" applyNumberFormat="1" applyBorder="1"/>
    <xf numFmtId="166" fontId="0" fillId="0" borderId="1" xfId="0" applyNumberFormat="1" applyBorder="1"/>
    <xf numFmtId="166" fontId="0" fillId="0" borderId="12" xfId="0" applyNumberFormat="1" applyBorder="1"/>
    <xf numFmtId="166" fontId="0" fillId="0" borderId="21" xfId="0" applyNumberFormat="1" applyBorder="1"/>
    <xf numFmtId="166" fontId="0" fillId="0" borderId="22" xfId="0" applyNumberFormat="1" applyBorder="1"/>
    <xf numFmtId="0" fontId="3" fillId="2" borderId="5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/>
    </xf>
    <xf numFmtId="170" fontId="4" fillId="0" borderId="8" xfId="0" applyNumberFormat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170" fontId="4" fillId="0" borderId="1" xfId="0" applyNumberFormat="1" applyFont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0" fontId="0" fillId="0" borderId="15" xfId="0" applyBorder="1" applyAlignment="1">
      <alignment horizontal="center"/>
    </xf>
    <xf numFmtId="170" fontId="4" fillId="0" borderId="15" xfId="0" applyNumberFormat="1" applyFont="1" applyFill="1" applyBorder="1" applyAlignment="1">
      <alignment horizontal="center" vertical="top" wrapText="1"/>
    </xf>
    <xf numFmtId="170" fontId="4" fillId="0" borderId="15" xfId="0" applyNumberFormat="1" applyFont="1" applyBorder="1" applyAlignment="1">
      <alignment horizontal="center" vertical="top" wrapText="1"/>
    </xf>
    <xf numFmtId="0" fontId="0" fillId="0" borderId="17" xfId="0" applyFill="1" applyBorder="1" applyAlignment="1">
      <alignment horizontal="center"/>
    </xf>
    <xf numFmtId="165" fontId="0" fillId="0" borderId="18" xfId="0" applyNumberFormat="1" applyFill="1" applyBorder="1" applyAlignment="1">
      <alignment horizontal="center"/>
    </xf>
    <xf numFmtId="170" fontId="0" fillId="0" borderId="18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70" fontId="0" fillId="0" borderId="1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165" fontId="0" fillId="0" borderId="21" xfId="0" applyNumberFormat="1" applyFill="1" applyBorder="1" applyAlignment="1">
      <alignment horizontal="center"/>
    </xf>
    <xf numFmtId="170" fontId="0" fillId="0" borderId="21" xfId="0" applyNumberFormat="1" applyFill="1" applyBorder="1" applyAlignment="1">
      <alignment horizontal="center"/>
    </xf>
    <xf numFmtId="0" fontId="4" fillId="0" borderId="6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0" fontId="20" fillId="4" borderId="2" xfId="0" applyFont="1" applyFill="1" applyBorder="1" applyAlignment="1"/>
    <xf numFmtId="0" fontId="10" fillId="4" borderId="2" xfId="0" applyFont="1" applyFill="1" applyBorder="1" applyAlignment="1"/>
    <xf numFmtId="0" fontId="22" fillId="6" borderId="0" xfId="0" applyFont="1" applyFill="1" applyAlignment="1">
      <alignment horizontal="center"/>
    </xf>
    <xf numFmtId="0" fontId="19" fillId="6" borderId="0" xfId="0" applyFont="1" applyFill="1" applyAlignment="1">
      <alignment horizontal="center"/>
    </xf>
    <xf numFmtId="0" fontId="23" fillId="6" borderId="0" xfId="0" applyFont="1" applyFill="1" applyAlignment="1">
      <alignment horizontal="center"/>
    </xf>
    <xf numFmtId="0" fontId="20" fillId="3" borderId="4" xfId="0" applyFont="1" applyFill="1" applyBorder="1" applyAlignment="1">
      <alignment vertical="top" wrapText="1"/>
    </xf>
    <xf numFmtId="0" fontId="0" fillId="0" borderId="3" xfId="0" applyBorder="1" applyAlignment="1"/>
    <xf numFmtId="0" fontId="20" fillId="5" borderId="2" xfId="0" applyFont="1" applyFill="1" applyBorder="1" applyAlignment="1"/>
    <xf numFmtId="0" fontId="21" fillId="5" borderId="2" xfId="0" applyFont="1" applyFill="1" applyBorder="1" applyAlignment="1"/>
    <xf numFmtId="0" fontId="24" fillId="0" borderId="0" xfId="0" applyFont="1"/>
    <xf numFmtId="177" fontId="0" fillId="0" borderId="9" xfId="0" applyNumberFormat="1" applyBorder="1"/>
    <xf numFmtId="180" fontId="11" fillId="0" borderId="2" xfId="0" applyNumberFormat="1" applyFont="1" applyFill="1" applyBorder="1" applyAlignment="1">
      <alignment horizontal="center"/>
    </xf>
    <xf numFmtId="180" fontId="18" fillId="0" borderId="2" xfId="0" applyNumberFormat="1" applyFont="1" applyFill="1" applyBorder="1"/>
    <xf numFmtId="180" fontId="0" fillId="0" borderId="8" xfId="0" applyNumberFormat="1" applyBorder="1" applyAlignment="1">
      <alignment horizontal="center"/>
    </xf>
    <xf numFmtId="180" fontId="0" fillId="0" borderId="1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8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180" fontId="0" fillId="0" borderId="18" xfId="0" applyNumberFormat="1" applyFill="1" applyBorder="1" applyAlignment="1">
      <alignment horizontal="center"/>
    </xf>
    <xf numFmtId="180" fontId="0" fillId="0" borderId="1" xfId="0" applyNumberFormat="1" applyFill="1" applyBorder="1" applyAlignment="1">
      <alignment horizontal="center"/>
    </xf>
    <xf numFmtId="180" fontId="0" fillId="0" borderId="21" xfId="0" applyNumberFormat="1" applyFill="1" applyBorder="1" applyAlignment="1">
      <alignment horizontal="center"/>
    </xf>
    <xf numFmtId="180" fontId="1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P53"/>
  <sheetViews>
    <sheetView tabSelected="1" workbookViewId="0">
      <selection activeCell="L9" sqref="L9"/>
    </sheetView>
  </sheetViews>
  <sheetFormatPr baseColWidth="10" defaultColWidth="8.83203125" defaultRowHeight="14"/>
  <cols>
    <col min="1" max="1" width="27.33203125" bestFit="1" customWidth="1"/>
    <col min="2" max="2" width="10.1640625" bestFit="1" customWidth="1"/>
    <col min="3" max="3" width="8.83203125" customWidth="1"/>
    <col min="4" max="4" width="7.33203125" bestFit="1" customWidth="1"/>
    <col min="5" max="5" width="16.1640625" bestFit="1" customWidth="1"/>
    <col min="6" max="6" width="11.83203125" bestFit="1" customWidth="1"/>
    <col min="7" max="7" width="10.1640625" bestFit="1" customWidth="1"/>
    <col min="8" max="8" width="24.5" bestFit="1" customWidth="1"/>
    <col min="9" max="9" width="9.1640625" bestFit="1" customWidth="1"/>
    <col min="10" max="10" width="7.6640625" bestFit="1" customWidth="1"/>
    <col min="11" max="11" width="8" bestFit="1" customWidth="1"/>
  </cols>
  <sheetData>
    <row r="1" spans="1:11" ht="21">
      <c r="A1" s="73" t="s">
        <v>19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ht="15">
      <c r="A2" s="75" t="s">
        <v>20</v>
      </c>
      <c r="B2" s="74"/>
      <c r="C2" s="74"/>
      <c r="D2" s="74"/>
      <c r="E2" s="74"/>
      <c r="F2" s="74"/>
      <c r="G2" s="74"/>
      <c r="H2" s="74"/>
      <c r="I2" s="74"/>
      <c r="J2" s="74"/>
      <c r="K2" s="74"/>
    </row>
    <row r="3" spans="1:11" ht="15">
      <c r="A3" s="75" t="s">
        <v>21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5" spans="1:11">
      <c r="A5" s="1" t="s">
        <v>22</v>
      </c>
      <c r="B5" s="2">
        <f ca="1">NOW()</f>
        <v>41193.658796296295</v>
      </c>
    </row>
    <row r="7" spans="1:11" ht="16" thickBot="1">
      <c r="A7" s="8" t="s">
        <v>8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31" thickBot="1">
      <c r="A8" s="48" t="s">
        <v>10</v>
      </c>
      <c r="B8" s="33" t="s">
        <v>23</v>
      </c>
      <c r="C8" s="33" t="s">
        <v>16</v>
      </c>
      <c r="D8" s="33" t="s">
        <v>15</v>
      </c>
      <c r="E8" s="33" t="s">
        <v>17</v>
      </c>
      <c r="F8" s="36" t="s">
        <v>18</v>
      </c>
      <c r="G8" s="33" t="s">
        <v>24</v>
      </c>
      <c r="H8" s="33" t="s">
        <v>25</v>
      </c>
      <c r="I8" s="34" t="s">
        <v>9</v>
      </c>
      <c r="J8" s="35" t="s">
        <v>14</v>
      </c>
      <c r="K8" s="33" t="s">
        <v>26</v>
      </c>
    </row>
    <row r="9" spans="1:11" ht="16" thickBot="1">
      <c r="A9" s="68" t="s">
        <v>33</v>
      </c>
      <c r="B9" s="50" t="s">
        <v>34</v>
      </c>
      <c r="C9" s="51">
        <v>35</v>
      </c>
      <c r="D9" s="84">
        <v>20</v>
      </c>
      <c r="E9" s="52">
        <v>0.02</v>
      </c>
      <c r="F9" s="52">
        <v>0.1</v>
      </c>
      <c r="G9" s="84">
        <f>(C9*D9)+(F9*$B$30)</f>
        <v>2500</v>
      </c>
      <c r="H9" s="84">
        <f>G9-(E9*G9)</f>
        <v>2450</v>
      </c>
      <c r="I9" s="84">
        <f>H9*$B$31</f>
        <v>154.35</v>
      </c>
      <c r="J9" s="37" t="e">
        <f>(VLOOKUP(H9:H23,E$39:F$44,2,TRUE))*H9</f>
        <v>#N/A</v>
      </c>
      <c r="K9" s="81"/>
    </row>
    <row r="10" spans="1:11" ht="16" thickBot="1">
      <c r="A10" s="69" t="s">
        <v>35</v>
      </c>
      <c r="B10" s="53" t="s">
        <v>34</v>
      </c>
      <c r="C10" s="21">
        <v>38</v>
      </c>
      <c r="D10" s="85">
        <v>20</v>
      </c>
      <c r="E10" s="54">
        <v>0.04</v>
      </c>
      <c r="F10" s="54">
        <v>0.1</v>
      </c>
      <c r="G10" s="85">
        <f>(C10*D10)+(F10*$B$30)</f>
        <v>2560</v>
      </c>
      <c r="H10" s="85">
        <f t="shared" ref="H10:H23" si="0">G10-(E10*G10)</f>
        <v>2457.6</v>
      </c>
      <c r="I10" s="85">
        <f t="shared" ref="I10:I23" si="1">H10*$B$31</f>
        <v>154.8288</v>
      </c>
      <c r="J10" s="37"/>
      <c r="K10" s="39"/>
    </row>
    <row r="11" spans="1:11" ht="16" thickBot="1">
      <c r="A11" s="69" t="s">
        <v>36</v>
      </c>
      <c r="B11" s="53" t="s">
        <v>34</v>
      </c>
      <c r="C11" s="21">
        <v>45</v>
      </c>
      <c r="D11" s="85">
        <v>25</v>
      </c>
      <c r="E11" s="54">
        <v>0.03</v>
      </c>
      <c r="F11" s="54">
        <v>0.1</v>
      </c>
      <c r="G11" s="85">
        <f t="shared" ref="G11:G23" si="2">(C11*D11)+(F11*$B$30)</f>
        <v>2925</v>
      </c>
      <c r="H11" s="85">
        <f t="shared" si="0"/>
        <v>2837.25</v>
      </c>
      <c r="I11" s="85">
        <f t="shared" si="1"/>
        <v>178.74674999999999</v>
      </c>
      <c r="J11" s="37"/>
      <c r="K11" s="39"/>
    </row>
    <row r="12" spans="1:11" ht="16" thickBot="1">
      <c r="A12" s="69" t="s">
        <v>37</v>
      </c>
      <c r="B12" s="53" t="s">
        <v>34</v>
      </c>
      <c r="C12" s="21">
        <v>20</v>
      </c>
      <c r="D12" s="85">
        <v>25</v>
      </c>
      <c r="E12" s="54">
        <v>0.05</v>
      </c>
      <c r="F12" s="54">
        <v>0.08</v>
      </c>
      <c r="G12" s="85">
        <f t="shared" si="2"/>
        <v>1940</v>
      </c>
      <c r="H12" s="85">
        <f t="shared" si="0"/>
        <v>1843</v>
      </c>
      <c r="I12" s="85">
        <f t="shared" si="1"/>
        <v>116.10899999999999</v>
      </c>
      <c r="J12" s="37"/>
      <c r="K12" s="39"/>
    </row>
    <row r="13" spans="1:11" ht="16" thickBot="1">
      <c r="A13" s="69" t="s">
        <v>38</v>
      </c>
      <c r="B13" s="53" t="s">
        <v>60</v>
      </c>
      <c r="C13" s="21">
        <v>50</v>
      </c>
      <c r="D13" s="85">
        <v>12</v>
      </c>
      <c r="E13" s="54">
        <v>0.06</v>
      </c>
      <c r="F13" s="54">
        <v>0.03</v>
      </c>
      <c r="G13" s="85">
        <f t="shared" si="2"/>
        <v>1140</v>
      </c>
      <c r="H13" s="85">
        <f t="shared" si="0"/>
        <v>1071.5999999999999</v>
      </c>
      <c r="I13" s="85">
        <f t="shared" si="1"/>
        <v>67.510799999999989</v>
      </c>
      <c r="J13" s="37"/>
      <c r="K13" s="39"/>
    </row>
    <row r="14" spans="1:11" ht="15">
      <c r="A14" s="69" t="s">
        <v>39</v>
      </c>
      <c r="B14" s="53" t="s">
        <v>34</v>
      </c>
      <c r="C14" s="21">
        <v>45</v>
      </c>
      <c r="D14" s="85">
        <v>30</v>
      </c>
      <c r="E14" s="54">
        <v>0.03</v>
      </c>
      <c r="F14" s="54">
        <v>0.05</v>
      </c>
      <c r="G14" s="85">
        <f t="shared" si="2"/>
        <v>2250</v>
      </c>
      <c r="H14" s="85">
        <f t="shared" si="0"/>
        <v>2182.5</v>
      </c>
      <c r="I14" s="85">
        <f t="shared" si="1"/>
        <v>137.4975</v>
      </c>
      <c r="J14" s="37"/>
      <c r="K14" s="39"/>
    </row>
    <row r="15" spans="1:11" ht="15">
      <c r="A15" s="69" t="s">
        <v>40</v>
      </c>
      <c r="B15" s="53" t="s">
        <v>34</v>
      </c>
      <c r="C15" s="21">
        <v>40</v>
      </c>
      <c r="D15" s="85">
        <v>25</v>
      </c>
      <c r="E15" s="54">
        <v>0.05</v>
      </c>
      <c r="F15" s="54">
        <v>0</v>
      </c>
      <c r="G15" s="85">
        <f t="shared" si="2"/>
        <v>1000</v>
      </c>
      <c r="H15" s="85">
        <f t="shared" si="0"/>
        <v>950</v>
      </c>
      <c r="I15" s="85">
        <f t="shared" si="1"/>
        <v>59.85</v>
      </c>
      <c r="J15" s="38"/>
      <c r="K15" s="39"/>
    </row>
    <row r="16" spans="1:11" ht="15">
      <c r="A16" s="69" t="s">
        <v>27</v>
      </c>
      <c r="B16" s="53" t="s">
        <v>28</v>
      </c>
      <c r="C16" s="21">
        <v>35</v>
      </c>
      <c r="D16" s="85">
        <v>10</v>
      </c>
      <c r="E16" s="54">
        <v>0.02</v>
      </c>
      <c r="F16" s="54">
        <v>0</v>
      </c>
      <c r="G16" s="85">
        <f t="shared" si="2"/>
        <v>350</v>
      </c>
      <c r="H16" s="85">
        <f t="shared" si="0"/>
        <v>343</v>
      </c>
      <c r="I16" s="85">
        <f t="shared" si="1"/>
        <v>21.609000000000002</v>
      </c>
      <c r="J16" s="38"/>
      <c r="K16" s="39"/>
    </row>
    <row r="17" spans="1:16" ht="15">
      <c r="A17" s="69" t="s">
        <v>29</v>
      </c>
      <c r="B17" s="53" t="s">
        <v>30</v>
      </c>
      <c r="C17" s="21">
        <v>36</v>
      </c>
      <c r="D17" s="85">
        <v>10</v>
      </c>
      <c r="E17" s="54">
        <v>0.05</v>
      </c>
      <c r="F17" s="54">
        <v>0.02</v>
      </c>
      <c r="G17" s="85">
        <f t="shared" si="2"/>
        <v>720</v>
      </c>
      <c r="H17" s="85">
        <f t="shared" si="0"/>
        <v>684</v>
      </c>
      <c r="I17" s="85">
        <f t="shared" si="1"/>
        <v>43.091999999999999</v>
      </c>
      <c r="J17" s="38"/>
      <c r="K17" s="39"/>
    </row>
    <row r="18" spans="1:16" ht="15">
      <c r="A18" s="69" t="s">
        <v>31</v>
      </c>
      <c r="B18" s="53" t="s">
        <v>28</v>
      </c>
      <c r="C18" s="21">
        <v>40</v>
      </c>
      <c r="D18" s="85">
        <v>10</v>
      </c>
      <c r="E18" s="54">
        <v>0</v>
      </c>
      <c r="F18" s="54">
        <v>0</v>
      </c>
      <c r="G18" s="85">
        <f t="shared" si="2"/>
        <v>400</v>
      </c>
      <c r="H18" s="85">
        <f t="shared" si="0"/>
        <v>400</v>
      </c>
      <c r="I18" s="85">
        <f t="shared" si="1"/>
        <v>25.2</v>
      </c>
      <c r="J18" s="38"/>
      <c r="K18" s="39"/>
    </row>
    <row r="19" spans="1:16" ht="15">
      <c r="A19" s="69" t="s">
        <v>32</v>
      </c>
      <c r="B19" s="53" t="s">
        <v>30</v>
      </c>
      <c r="C19" s="21">
        <v>27</v>
      </c>
      <c r="D19" s="85">
        <v>10</v>
      </c>
      <c r="E19" s="54">
        <v>0</v>
      </c>
      <c r="F19" s="54">
        <v>0.02</v>
      </c>
      <c r="G19" s="85">
        <f t="shared" si="2"/>
        <v>630</v>
      </c>
      <c r="H19" s="85">
        <f t="shared" si="0"/>
        <v>630</v>
      </c>
      <c r="I19" s="85">
        <f t="shared" si="1"/>
        <v>39.69</v>
      </c>
      <c r="J19" s="38"/>
      <c r="K19" s="39"/>
      <c r="P19" t="s">
        <v>70</v>
      </c>
    </row>
    <row r="20" spans="1:16" ht="15">
      <c r="A20" s="69" t="s">
        <v>42</v>
      </c>
      <c r="B20" s="53" t="s">
        <v>41</v>
      </c>
      <c r="C20" s="21">
        <v>30</v>
      </c>
      <c r="D20" s="85">
        <v>12</v>
      </c>
      <c r="E20" s="54">
        <v>0</v>
      </c>
      <c r="F20" s="54">
        <v>0.04</v>
      </c>
      <c r="G20" s="85">
        <f t="shared" si="2"/>
        <v>1080</v>
      </c>
      <c r="H20" s="85">
        <f t="shared" si="0"/>
        <v>1080</v>
      </c>
      <c r="I20" s="85">
        <f t="shared" si="1"/>
        <v>68.040000000000006</v>
      </c>
      <c r="J20" s="38"/>
      <c r="K20" s="39"/>
      <c r="P20" s="80" t="s">
        <v>72</v>
      </c>
    </row>
    <row r="21" spans="1:16" ht="15">
      <c r="A21" s="69" t="s">
        <v>43</v>
      </c>
      <c r="B21" s="53" t="s">
        <v>41</v>
      </c>
      <c r="C21" s="21">
        <v>35</v>
      </c>
      <c r="D21" s="85">
        <v>12</v>
      </c>
      <c r="E21" s="54">
        <v>0.05</v>
      </c>
      <c r="F21" s="54">
        <v>0.04</v>
      </c>
      <c r="G21" s="85">
        <f t="shared" si="2"/>
        <v>1140</v>
      </c>
      <c r="H21" s="85">
        <f t="shared" si="0"/>
        <v>1083</v>
      </c>
      <c r="I21" s="85">
        <f t="shared" si="1"/>
        <v>68.228999999999999</v>
      </c>
      <c r="J21" s="38"/>
      <c r="K21" s="39"/>
    </row>
    <row r="22" spans="1:16" ht="15">
      <c r="A22" s="69" t="s">
        <v>44</v>
      </c>
      <c r="B22" s="53" t="s">
        <v>45</v>
      </c>
      <c r="C22" s="21">
        <v>35</v>
      </c>
      <c r="D22" s="85">
        <v>25</v>
      </c>
      <c r="E22" s="54">
        <v>0.01</v>
      </c>
      <c r="F22" s="54">
        <v>0.03</v>
      </c>
      <c r="G22" s="85">
        <f t="shared" si="2"/>
        <v>1415</v>
      </c>
      <c r="H22" s="85">
        <f t="shared" si="0"/>
        <v>1400.85</v>
      </c>
      <c r="I22" s="85">
        <f t="shared" si="1"/>
        <v>88.25354999999999</v>
      </c>
      <c r="J22" s="38"/>
      <c r="K22" s="39"/>
    </row>
    <row r="23" spans="1:16" ht="16" thickBot="1">
      <c r="A23" s="70" t="s">
        <v>46</v>
      </c>
      <c r="B23" s="55" t="s">
        <v>45</v>
      </c>
      <c r="C23" s="56">
        <v>40</v>
      </c>
      <c r="D23" s="86">
        <v>25</v>
      </c>
      <c r="E23" s="57">
        <v>0.02</v>
      </c>
      <c r="F23" s="58">
        <v>0.03</v>
      </c>
      <c r="G23" s="86">
        <f t="shared" si="2"/>
        <v>1540</v>
      </c>
      <c r="H23" s="86">
        <f t="shared" si="0"/>
        <v>1509.2</v>
      </c>
      <c r="I23" s="86">
        <f t="shared" si="1"/>
        <v>95.079599999999999</v>
      </c>
      <c r="J23" s="40"/>
      <c r="K23" s="41"/>
    </row>
    <row r="24" spans="1:16" ht="17" thickTop="1" thickBot="1">
      <c r="A24" s="49" t="s">
        <v>47</v>
      </c>
      <c r="B24" s="59"/>
      <c r="C24" s="60">
        <f t="shared" ref="C24:I24" si="3">SUM(C9:C23)</f>
        <v>551</v>
      </c>
      <c r="D24" s="89">
        <f t="shared" si="3"/>
        <v>271</v>
      </c>
      <c r="E24" s="61">
        <f t="shared" si="3"/>
        <v>0.43000000000000005</v>
      </c>
      <c r="F24" s="61">
        <f t="shared" si="3"/>
        <v>0.64000000000000012</v>
      </c>
      <c r="G24" s="87">
        <f t="shared" si="3"/>
        <v>21590</v>
      </c>
      <c r="H24" s="87">
        <f t="shared" si="3"/>
        <v>20922</v>
      </c>
      <c r="I24" s="87">
        <f t="shared" si="3"/>
        <v>1318.086</v>
      </c>
      <c r="J24" s="42"/>
      <c r="K24" s="43"/>
    </row>
    <row r="25" spans="1:16" ht="16" thickBot="1">
      <c r="A25" s="49" t="s">
        <v>48</v>
      </c>
      <c r="B25" s="62"/>
      <c r="C25" s="63">
        <f t="shared" ref="C25:I25" si="4">AVERAGE(C9:C23)</f>
        <v>36.733333333333334</v>
      </c>
      <c r="D25" s="90">
        <f t="shared" si="4"/>
        <v>18.066666666666666</v>
      </c>
      <c r="E25" s="64">
        <f t="shared" si="4"/>
        <v>2.866666666666667E-2</v>
      </c>
      <c r="F25" s="64">
        <f t="shared" si="4"/>
        <v>4.2666666666666672E-2</v>
      </c>
      <c r="G25" s="85">
        <f t="shared" si="4"/>
        <v>1439.3333333333333</v>
      </c>
      <c r="H25" s="85">
        <f t="shared" si="4"/>
        <v>1394.8</v>
      </c>
      <c r="I25" s="85">
        <f t="shared" si="4"/>
        <v>87.872399999999999</v>
      </c>
      <c r="J25" s="44"/>
      <c r="K25" s="45"/>
    </row>
    <row r="26" spans="1:16" ht="16" thickBot="1">
      <c r="A26" s="49" t="s">
        <v>49</v>
      </c>
      <c r="B26" s="62"/>
      <c r="C26" s="63">
        <f t="shared" ref="C26:I26" si="5">MAX(C9:C23)</f>
        <v>50</v>
      </c>
      <c r="D26" s="90">
        <f t="shared" si="5"/>
        <v>30</v>
      </c>
      <c r="E26" s="64">
        <f t="shared" si="5"/>
        <v>0.06</v>
      </c>
      <c r="F26" s="64">
        <f t="shared" si="5"/>
        <v>0.1</v>
      </c>
      <c r="G26" s="85">
        <f t="shared" si="5"/>
        <v>2925</v>
      </c>
      <c r="H26" s="85">
        <f t="shared" si="5"/>
        <v>2837.25</v>
      </c>
      <c r="I26" s="85">
        <f t="shared" si="5"/>
        <v>178.74674999999999</v>
      </c>
      <c r="J26" s="44"/>
      <c r="K26" s="45"/>
    </row>
    <row r="27" spans="1:16" ht="16" thickBot="1">
      <c r="A27" s="49" t="s">
        <v>50</v>
      </c>
      <c r="B27" s="65"/>
      <c r="C27" s="66">
        <f t="shared" ref="C27:I27" si="6">MIN(C9:C23)</f>
        <v>20</v>
      </c>
      <c r="D27" s="91">
        <f t="shared" si="6"/>
        <v>10</v>
      </c>
      <c r="E27" s="67">
        <f t="shared" si="6"/>
        <v>0</v>
      </c>
      <c r="F27" s="67">
        <f t="shared" si="6"/>
        <v>0</v>
      </c>
      <c r="G27" s="88">
        <f t="shared" si="6"/>
        <v>350</v>
      </c>
      <c r="H27" s="88">
        <f t="shared" si="6"/>
        <v>343</v>
      </c>
      <c r="I27" s="88">
        <f t="shared" si="6"/>
        <v>21.609000000000002</v>
      </c>
      <c r="J27" s="46"/>
      <c r="K27" s="47"/>
    </row>
    <row r="28" spans="1:16" ht="15" thickBot="1">
      <c r="A28" s="5"/>
      <c r="B28" s="5"/>
      <c r="C28" s="5"/>
      <c r="D28" s="5"/>
      <c r="E28" s="5"/>
      <c r="F28" s="5"/>
    </row>
    <row r="29" spans="1:16" ht="16" thickBot="1">
      <c r="A29" s="76" t="s">
        <v>11</v>
      </c>
      <c r="B29" s="77"/>
      <c r="C29" s="4"/>
      <c r="E29" s="71" t="s">
        <v>12</v>
      </c>
      <c r="F29" s="72"/>
      <c r="G29" s="6"/>
      <c r="H29" s="78" t="s">
        <v>13</v>
      </c>
      <c r="I29" s="79"/>
    </row>
    <row r="30" spans="1:16" ht="31" thickBot="1">
      <c r="A30" s="27" t="s">
        <v>51</v>
      </c>
      <c r="B30" s="83">
        <v>18000</v>
      </c>
      <c r="C30" s="4"/>
      <c r="E30" s="22" t="s">
        <v>52</v>
      </c>
      <c r="F30" s="22" t="s">
        <v>53</v>
      </c>
      <c r="G30" s="6"/>
      <c r="H30" s="24" t="s">
        <v>54</v>
      </c>
      <c r="I30" s="24" t="s">
        <v>55</v>
      </c>
    </row>
    <row r="31" spans="1:16" ht="16" thickBot="1">
      <c r="A31" s="27" t="s">
        <v>56</v>
      </c>
      <c r="B31" s="28">
        <v>6.3E-2</v>
      </c>
      <c r="C31" s="4"/>
      <c r="E31" s="92" t="s">
        <v>71</v>
      </c>
      <c r="F31" s="23">
        <v>0.08</v>
      </c>
      <c r="H31" s="25" t="s">
        <v>57</v>
      </c>
      <c r="I31" s="26" t="s">
        <v>66</v>
      </c>
      <c r="J31" s="14"/>
    </row>
    <row r="32" spans="1:16" ht="16" thickBot="1">
      <c r="A32" s="4"/>
      <c r="B32" s="4"/>
      <c r="C32" s="4"/>
      <c r="E32" s="92" t="s">
        <v>61</v>
      </c>
      <c r="F32" s="23">
        <v>0.01</v>
      </c>
      <c r="H32" s="25" t="s">
        <v>34</v>
      </c>
      <c r="I32" s="26" t="s">
        <v>67</v>
      </c>
      <c r="J32" s="14"/>
    </row>
    <row r="33" spans="1:10" ht="16" thickBot="1">
      <c r="A33" s="4"/>
      <c r="B33" s="4"/>
      <c r="C33" s="4"/>
      <c r="E33" s="92" t="s">
        <v>62</v>
      </c>
      <c r="F33" s="23">
        <v>0.15</v>
      </c>
      <c r="H33" s="25" t="s">
        <v>41</v>
      </c>
      <c r="I33" s="26" t="s">
        <v>68</v>
      </c>
      <c r="J33" s="14"/>
    </row>
    <row r="34" spans="1:10" ht="16" thickBot="1">
      <c r="A34" s="4"/>
      <c r="B34" s="4"/>
      <c r="C34" s="4"/>
      <c r="E34" s="92" t="s">
        <v>63</v>
      </c>
      <c r="F34" s="23">
        <v>0.2</v>
      </c>
      <c r="H34" s="25" t="s">
        <v>45</v>
      </c>
      <c r="I34" s="26" t="s">
        <v>69</v>
      </c>
      <c r="J34" s="14"/>
    </row>
    <row r="35" spans="1:10" ht="15" thickBot="1">
      <c r="A35" s="4"/>
      <c r="B35" s="4"/>
      <c r="C35" s="4"/>
      <c r="E35" s="92" t="s">
        <v>64</v>
      </c>
      <c r="F35" s="23">
        <v>0.25</v>
      </c>
    </row>
    <row r="36" spans="1:10" ht="15" thickBot="1">
      <c r="E36" s="92" t="s">
        <v>65</v>
      </c>
      <c r="F36" s="23">
        <v>0.3</v>
      </c>
    </row>
    <row r="37" spans="1:10" ht="16" thickBot="1">
      <c r="A37" s="9"/>
      <c r="B37" s="10"/>
    </row>
    <row r="38" spans="1:10" ht="15" thickBot="1">
      <c r="A38" s="15"/>
      <c r="B38" s="16"/>
      <c r="C38" s="3"/>
      <c r="D38" s="3"/>
      <c r="E38" s="30" t="s">
        <v>7</v>
      </c>
      <c r="F38" s="31"/>
    </row>
    <row r="39" spans="1:10" ht="15" thickBot="1">
      <c r="A39" s="17"/>
      <c r="B39" s="18"/>
      <c r="C39" s="3"/>
      <c r="D39" s="3"/>
      <c r="E39" s="82" t="s">
        <v>73</v>
      </c>
      <c r="F39" s="32" t="s">
        <v>0</v>
      </c>
    </row>
    <row r="40" spans="1:10" ht="15" thickBot="1">
      <c r="A40" s="17"/>
      <c r="B40" s="18"/>
      <c r="C40" s="3"/>
      <c r="D40" s="3"/>
      <c r="E40" s="82" t="s">
        <v>1</v>
      </c>
      <c r="F40" s="32">
        <v>0.14000000000000001</v>
      </c>
    </row>
    <row r="41" spans="1:10" ht="15" thickBot="1">
      <c r="A41" s="17"/>
      <c r="B41" s="18"/>
      <c r="C41" s="3"/>
      <c r="D41" s="3"/>
      <c r="E41" s="82" t="s">
        <v>2</v>
      </c>
      <c r="F41" s="32" t="s">
        <v>3</v>
      </c>
    </row>
    <row r="42" spans="1:10" ht="15" thickBot="1">
      <c r="A42" s="17"/>
      <c r="B42" s="18"/>
      <c r="C42" s="3"/>
      <c r="D42" s="3"/>
      <c r="E42" s="82" t="s">
        <v>4</v>
      </c>
      <c r="F42" s="32">
        <v>0.26</v>
      </c>
    </row>
    <row r="43" spans="1:10" ht="15" thickBot="1">
      <c r="A43" s="17"/>
      <c r="B43" s="18"/>
      <c r="C43" s="3"/>
      <c r="D43" s="3"/>
      <c r="E43" s="82" t="s">
        <v>5</v>
      </c>
      <c r="F43" s="32">
        <v>0.33</v>
      </c>
    </row>
    <row r="44" spans="1:10" ht="15" thickBot="1">
      <c r="A44" s="17"/>
      <c r="B44" s="18"/>
      <c r="C44" s="3"/>
      <c r="D44" s="3"/>
      <c r="E44" s="82" t="s">
        <v>6</v>
      </c>
      <c r="F44" s="32">
        <v>0.4</v>
      </c>
    </row>
    <row r="45" spans="1:10">
      <c r="A45" s="3"/>
      <c r="B45" s="3"/>
      <c r="C45" s="3"/>
      <c r="D45" s="3"/>
    </row>
    <row r="46" spans="1:10" ht="15">
      <c r="A46" s="13"/>
      <c r="B46" s="14"/>
      <c r="C46" s="14"/>
      <c r="D46" s="3"/>
      <c r="F46" s="29"/>
    </row>
    <row r="47" spans="1:10">
      <c r="A47" s="12"/>
      <c r="B47" s="19"/>
      <c r="C47" s="20"/>
      <c r="D47" s="3"/>
    </row>
    <row r="48" spans="1:10">
      <c r="A48" s="11"/>
      <c r="B48" s="14"/>
      <c r="C48" s="14"/>
      <c r="D48" s="3"/>
    </row>
    <row r="49" spans="1:4">
      <c r="A49" s="11"/>
      <c r="B49" s="14"/>
      <c r="C49" s="14"/>
      <c r="D49" s="3"/>
    </row>
    <row r="50" spans="1:4">
      <c r="A50" s="11"/>
      <c r="B50" s="14"/>
      <c r="C50" s="14"/>
      <c r="D50" s="3"/>
    </row>
    <row r="51" spans="1:4">
      <c r="A51" s="11"/>
      <c r="B51" s="14"/>
      <c r="C51" s="14"/>
      <c r="D51" s="3"/>
    </row>
    <row r="52" spans="1:4">
      <c r="A52" s="3"/>
      <c r="B52" s="3"/>
      <c r="C52" s="3"/>
      <c r="D52" s="3"/>
    </row>
    <row r="53" spans="1:4">
      <c r="A53" s="3"/>
      <c r="B53" s="3"/>
      <c r="C53" s="3"/>
      <c r="D53" s="3"/>
    </row>
  </sheetData>
  <mergeCells count="6">
    <mergeCell ref="E29:F29"/>
    <mergeCell ref="A1:K1"/>
    <mergeCell ref="A2:K2"/>
    <mergeCell ref="A3:K3"/>
    <mergeCell ref="A29:B29"/>
    <mergeCell ref="H29:I29"/>
  </mergeCells>
  <phoneticPr fontId="6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B9"/>
  <sheetViews>
    <sheetView workbookViewId="0">
      <selection activeCell="A9" sqref="A9"/>
    </sheetView>
  </sheetViews>
  <sheetFormatPr baseColWidth="10" defaultColWidth="8.83203125" defaultRowHeight="14"/>
  <sheetData>
    <row r="2" spans="1:2">
      <c r="A2" s="1" t="s">
        <v>58</v>
      </c>
      <c r="B2" s="1" t="s">
        <v>59</v>
      </c>
    </row>
    <row r="3" spans="1:2">
      <c r="A3">
        <v>1</v>
      </c>
    </row>
    <row r="4" spans="1:2">
      <c r="A4">
        <v>2</v>
      </c>
    </row>
    <row r="5" spans="1:2">
      <c r="A5">
        <v>3</v>
      </c>
    </row>
    <row r="6" spans="1:2">
      <c r="A6">
        <v>4</v>
      </c>
    </row>
    <row r="7" spans="1:2">
      <c r="A7">
        <v>5</v>
      </c>
    </row>
    <row r="9" spans="1:2">
      <c r="B9" s="7"/>
    </row>
  </sheetData>
  <phoneticPr fontId="6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ColWidth="8.83203125" defaultRowHeight="14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JackAndJillPayrollReport</vt:lpstr>
      <vt:lpstr>Part A Answers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Genevieve Bassellier, Prof.</dc:creator>
  <cp:lastModifiedBy>Xavier Guérette</cp:lastModifiedBy>
  <dcterms:created xsi:type="dcterms:W3CDTF">2012-10-06T22:05:33Z</dcterms:created>
  <dcterms:modified xsi:type="dcterms:W3CDTF">2012-10-11T19:48:41Z</dcterms:modified>
</cp:coreProperties>
</file>