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prep devis" sheetId="1" r:id="rId1"/>
    <sheet name="devis" sheetId="4" r:id="rId2"/>
    <sheet name="base de donné" sheetId="2" r:id="rId3"/>
    <sheet name="id cellule" sheetId="3" r:id="rId4"/>
  </sheets>
  <definedNames>
    <definedName name="divers">'base de donné'!$A$9:$A$10</definedName>
    <definedName name="finition">'base de donné'!$A$13:$A$14</definedName>
    <definedName name="pose">'base de donné'!$A$4:$A$6</definedName>
    <definedName name="travaux">'id cellule'!$A$1:$A$3</definedName>
    <definedName name="type">'base de donné'!$C$2:$E$2</definedName>
  </definedNames>
  <calcPr calcId="125725"/>
</workbook>
</file>

<file path=xl/calcChain.xml><?xml version="1.0" encoding="utf-8"?>
<calcChain xmlns="http://schemas.openxmlformats.org/spreadsheetml/2006/main">
  <c r="E40" i="4"/>
  <c r="F40" s="1"/>
  <c r="C40"/>
  <c r="E36"/>
  <c r="F36" s="1"/>
  <c r="C36"/>
  <c r="E33"/>
  <c r="F33" s="1"/>
  <c r="C33"/>
  <c r="E32"/>
  <c r="F32" s="1"/>
  <c r="C32"/>
  <c r="E25"/>
  <c r="F25" s="1"/>
  <c r="C25"/>
  <c r="E21"/>
  <c r="F21" s="1"/>
  <c r="C21"/>
  <c r="E18"/>
  <c r="F18" s="1"/>
  <c r="C18"/>
  <c r="E17"/>
  <c r="F17" s="1"/>
  <c r="C17"/>
  <c r="E31" i="1"/>
  <c r="F31" s="1"/>
  <c r="C31"/>
  <c r="E27"/>
  <c r="F27" s="1"/>
  <c r="C27"/>
  <c r="E24"/>
  <c r="F24" s="1"/>
  <c r="C24"/>
  <c r="E23"/>
  <c r="F23" s="1"/>
  <c r="C23"/>
  <c r="C9"/>
  <c r="E9"/>
  <c r="F9" s="1"/>
  <c r="C8"/>
  <c r="C12"/>
  <c r="C16"/>
  <c r="E8" l="1"/>
  <c r="F8" s="1"/>
  <c r="E12"/>
  <c r="F12" s="1"/>
  <c r="E16"/>
  <c r="F16" s="1"/>
  <c r="E14" i="2" l="1"/>
  <c r="D14"/>
  <c r="E13"/>
  <c r="D13"/>
  <c r="E10"/>
  <c r="D10"/>
  <c r="E9"/>
  <c r="D9"/>
  <c r="E6"/>
  <c r="D6"/>
  <c r="E5"/>
  <c r="D5"/>
  <c r="E4"/>
  <c r="D4"/>
</calcChain>
</file>

<file path=xl/comments1.xml><?xml version="1.0" encoding="utf-8"?>
<comments xmlns="http://schemas.openxmlformats.org/spreadsheetml/2006/main">
  <authors>
    <author>Auteur</author>
  </authors>
  <commentList>
    <comment ref="B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=travaux
</t>
        </r>
      </text>
    </comment>
    <comment ref="B8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=indirect($A4)
</t>
        </r>
      </text>
    </comment>
    <comment ref="E8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=INDEX(Feuil2!$A$2:$E$14;EQUIV($B4;Feuil2!$A$2:$A$14;0);EQUIV($A$2;Feuil2!$A$2:$E$2;0))</t>
        </r>
      </text>
    </comment>
    <comment ref="B22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=travaux
</t>
        </r>
      </text>
    </comment>
    <comment ref="B23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=indirect($A4)
</t>
        </r>
      </text>
    </comment>
    <comment ref="E23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=INDEX(Feuil2!$A$2:$E$14;EQUIV($B4;Feuil2!$A$2:$A$14;0);EQUIV($A$2;Feuil2!$A$2:$E$2;0))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B16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=travaux
</t>
        </r>
      </text>
    </comment>
    <comment ref="B1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=indirect($A4)
</t>
        </r>
      </text>
    </comment>
    <comment ref="E1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=INDEX(Feuil2!$A$2:$E$14;EQUIV($B4;Feuil2!$A$2:$A$14;0);EQUIV($A$2;Feuil2!$A$2:$E$2;0))</t>
        </r>
      </text>
    </comment>
    <comment ref="B3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=travaux
</t>
        </r>
      </text>
    </comment>
    <comment ref="B32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=indirect($A4)
</t>
        </r>
      </text>
    </comment>
    <comment ref="E32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=INDEX(Feuil2!$A$2:$E$14;EQUIV($B4;Feuil2!$A$2:$A$14;0);EQUIV($A$2;Feuil2!$A$2:$E$2;0))</t>
        </r>
      </text>
    </comment>
  </commentList>
</comments>
</file>

<file path=xl/sharedStrings.xml><?xml version="1.0" encoding="utf-8"?>
<sst xmlns="http://schemas.openxmlformats.org/spreadsheetml/2006/main" count="98" uniqueCount="30">
  <si>
    <t>neuf</t>
  </si>
  <si>
    <t>reno</t>
  </si>
  <si>
    <t>reno++</t>
  </si>
  <si>
    <t>pose</t>
  </si>
  <si>
    <t>montage mur placo</t>
  </si>
  <si>
    <t>m²</t>
  </si>
  <si>
    <t xml:space="preserve">montage mur hydro </t>
  </si>
  <si>
    <t>montage mur caro de platre</t>
  </si>
  <si>
    <t>pose bande calico</t>
  </si>
  <si>
    <t>ml</t>
  </si>
  <si>
    <t>pose bande armé</t>
  </si>
  <si>
    <t xml:space="preserve">finition </t>
  </si>
  <si>
    <t>deuxiéme passe enduit</t>
  </si>
  <si>
    <t>peinture</t>
  </si>
  <si>
    <t xml:space="preserve">divers </t>
  </si>
  <si>
    <t>finition</t>
  </si>
  <si>
    <t>unité (m² / ml)</t>
  </si>
  <si>
    <t>quantité</t>
  </si>
  <si>
    <t>P.U HT</t>
  </si>
  <si>
    <t>montant HT</t>
  </si>
  <si>
    <t>divers</t>
  </si>
  <si>
    <t>Type</t>
  </si>
  <si>
    <t>unité</t>
  </si>
  <si>
    <t>tache &gt;</t>
  </si>
  <si>
    <t>ligne &gt;</t>
  </si>
  <si>
    <t>RDC</t>
  </si>
  <si>
    <t>etage &gt;</t>
  </si>
  <si>
    <t>R+1</t>
  </si>
  <si>
    <t>date</t>
  </si>
  <si>
    <t>Mr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</si>
</sst>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11"/>
      <color theme="3" tint="0.399975585192419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/>
    <xf numFmtId="0" fontId="0" fillId="2" borderId="0" xfId="0" applyFill="1"/>
    <xf numFmtId="0" fontId="4" fillId="0" borderId="0" xfId="0" applyFont="1"/>
    <xf numFmtId="0" fontId="0" fillId="0" borderId="0" xfId="0" applyAlignment="1"/>
    <xf numFmtId="0" fontId="0" fillId="0" borderId="1" xfId="0" applyBorder="1" applyAlignment="1">
      <alignment horizontal="center"/>
    </xf>
    <xf numFmtId="0" fontId="0" fillId="0" borderId="1" xfId="0" applyBorder="1"/>
    <xf numFmtId="0" fontId="4" fillId="0" borderId="1" xfId="0" applyFont="1" applyBorder="1"/>
    <xf numFmtId="2" fontId="0" fillId="0" borderId="1" xfId="0" applyNumberFormat="1" applyBorder="1"/>
    <xf numFmtId="0" fontId="0" fillId="2" borderId="1" xfId="0" applyFill="1" applyBorder="1"/>
    <xf numFmtId="0" fontId="0" fillId="0" borderId="2" xfId="0" applyBorder="1"/>
    <xf numFmtId="0" fontId="0" fillId="0" borderId="3" xfId="0" applyBorder="1"/>
    <xf numFmtId="0" fontId="3" fillId="0" borderId="4" xfId="0" applyFont="1" applyBorder="1"/>
    <xf numFmtId="0" fontId="0" fillId="0" borderId="4" xfId="0" applyBorder="1" applyAlignment="1">
      <alignment horizontal="center"/>
    </xf>
    <xf numFmtId="0" fontId="3" fillId="0" borderId="5" xfId="0" applyFont="1" applyBorder="1"/>
    <xf numFmtId="0" fontId="0" fillId="0" borderId="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238127</xdr:colOff>
      <xdr:row>1</xdr:row>
      <xdr:rowOff>38100</xdr:rowOff>
    </xdr:from>
    <xdr:to>
      <xdr:col>11</xdr:col>
      <xdr:colOff>76201</xdr:colOff>
      <xdr:row>4</xdr:row>
      <xdr:rowOff>38100</xdr:rowOff>
    </xdr:to>
    <xdr:sp macro="" textlink="">
      <xdr:nvSpPr>
        <xdr:cNvPr id="2" name="Rectangle à coins arrondis 1"/>
        <xdr:cNvSpPr/>
      </xdr:nvSpPr>
      <xdr:spPr>
        <a:xfrm>
          <a:off x="8467727" y="228600"/>
          <a:ext cx="1362074" cy="571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nouvel</a:t>
          </a:r>
          <a:r>
            <a:rPr lang="fr-FR" sz="1100" baseline="0"/>
            <a:t> etage</a:t>
          </a:r>
          <a:endParaRPr lang="fr-FR" sz="1100"/>
        </a:p>
      </xdr:txBody>
    </xdr:sp>
    <xdr:clientData/>
  </xdr:twoCellAnchor>
  <xdr:twoCellAnchor>
    <xdr:from>
      <xdr:col>8</xdr:col>
      <xdr:colOff>9525</xdr:colOff>
      <xdr:row>7</xdr:row>
      <xdr:rowOff>28575</xdr:rowOff>
    </xdr:from>
    <xdr:to>
      <xdr:col>9</xdr:col>
      <xdr:colOff>704850</xdr:colOff>
      <xdr:row>10</xdr:row>
      <xdr:rowOff>76200</xdr:rowOff>
    </xdr:to>
    <xdr:sp macro="" textlink="">
      <xdr:nvSpPr>
        <xdr:cNvPr id="3" name="Rectangle à coins arrondis 2"/>
        <xdr:cNvSpPr/>
      </xdr:nvSpPr>
      <xdr:spPr>
        <a:xfrm>
          <a:off x="7477125" y="1381125"/>
          <a:ext cx="1457325" cy="6191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nouvelle </a:t>
          </a:r>
          <a:r>
            <a:rPr lang="fr-FR" sz="1100" b="1"/>
            <a:t>tache</a:t>
          </a:r>
        </a:p>
      </xdr:txBody>
    </xdr:sp>
    <xdr:clientData/>
  </xdr:twoCellAnchor>
  <xdr:twoCellAnchor>
    <xdr:from>
      <xdr:col>8</xdr:col>
      <xdr:colOff>28575</xdr:colOff>
      <xdr:row>12</xdr:row>
      <xdr:rowOff>85726</xdr:rowOff>
    </xdr:from>
    <xdr:to>
      <xdr:col>10</xdr:col>
      <xdr:colOff>19050</xdr:colOff>
      <xdr:row>15</xdr:row>
      <xdr:rowOff>66676</xdr:rowOff>
    </xdr:to>
    <xdr:sp macro="" textlink="">
      <xdr:nvSpPr>
        <xdr:cNvPr id="4" name="Rectangle à coins arrondis 3"/>
        <xdr:cNvSpPr/>
      </xdr:nvSpPr>
      <xdr:spPr>
        <a:xfrm>
          <a:off x="7496175" y="2371726"/>
          <a:ext cx="1514475" cy="5524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nouvelle ligne</a:t>
          </a:r>
        </a:p>
      </xdr:txBody>
    </xdr:sp>
    <xdr:clientData/>
  </xdr:twoCellAnchor>
  <xdr:twoCellAnchor>
    <xdr:from>
      <xdr:col>7</xdr:col>
      <xdr:colOff>733425</xdr:colOff>
      <xdr:row>23</xdr:row>
      <xdr:rowOff>76200</xdr:rowOff>
    </xdr:from>
    <xdr:to>
      <xdr:col>9</xdr:col>
      <xdr:colOff>666750</xdr:colOff>
      <xdr:row>26</xdr:row>
      <xdr:rowOff>123825</xdr:rowOff>
    </xdr:to>
    <xdr:sp macro="" textlink="">
      <xdr:nvSpPr>
        <xdr:cNvPr id="5" name="Rectangle à coins arrondis 4"/>
        <xdr:cNvSpPr/>
      </xdr:nvSpPr>
      <xdr:spPr>
        <a:xfrm>
          <a:off x="7439025" y="4457700"/>
          <a:ext cx="1457325" cy="6191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nouvelle </a:t>
          </a:r>
          <a:r>
            <a:rPr lang="fr-FR" sz="1100" b="1"/>
            <a:t>tache</a:t>
          </a:r>
        </a:p>
      </xdr:txBody>
    </xdr:sp>
    <xdr:clientData/>
  </xdr:twoCellAnchor>
  <xdr:twoCellAnchor>
    <xdr:from>
      <xdr:col>7</xdr:col>
      <xdr:colOff>723900</xdr:colOff>
      <xdr:row>28</xdr:row>
      <xdr:rowOff>28576</xdr:rowOff>
    </xdr:from>
    <xdr:to>
      <xdr:col>9</xdr:col>
      <xdr:colOff>714375</xdr:colOff>
      <xdr:row>31</xdr:row>
      <xdr:rowOff>9526</xdr:rowOff>
    </xdr:to>
    <xdr:sp macro="" textlink="">
      <xdr:nvSpPr>
        <xdr:cNvPr id="6" name="Rectangle à coins arrondis 5"/>
        <xdr:cNvSpPr/>
      </xdr:nvSpPr>
      <xdr:spPr>
        <a:xfrm>
          <a:off x="7429500" y="5362576"/>
          <a:ext cx="1514475" cy="5524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nouvelle ligne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M33"/>
  <sheetViews>
    <sheetView tabSelected="1" workbookViewId="0">
      <selection activeCell="K11" sqref="K11"/>
    </sheetView>
  </sheetViews>
  <sheetFormatPr baseColWidth="10" defaultRowHeight="15"/>
  <cols>
    <col min="2" max="2" width="27.85546875" customWidth="1"/>
    <col min="3" max="3" width="14.42578125" customWidth="1"/>
    <col min="6" max="6" width="12.5703125" customWidth="1"/>
  </cols>
  <sheetData>
    <row r="2" spans="1:13">
      <c r="A2" t="s">
        <v>2</v>
      </c>
    </row>
    <row r="3" spans="1:13">
      <c r="A3" s="1" t="s">
        <v>21</v>
      </c>
      <c r="C3" s="1" t="s">
        <v>16</v>
      </c>
      <c r="D3" s="1" t="s">
        <v>17</v>
      </c>
      <c r="E3" s="1" t="s">
        <v>18</v>
      </c>
      <c r="F3" s="1" t="s">
        <v>19</v>
      </c>
    </row>
    <row r="4" spans="1:13">
      <c r="A4" s="1"/>
      <c r="C4" s="1"/>
      <c r="D4" s="1"/>
      <c r="E4" s="1"/>
      <c r="F4" s="1"/>
    </row>
    <row r="5" spans="1:13" ht="15.75" thickBot="1">
      <c r="A5" s="3" t="s">
        <v>26</v>
      </c>
      <c r="B5" s="17" t="s">
        <v>25</v>
      </c>
      <c r="C5" s="18"/>
      <c r="D5" s="18"/>
      <c r="E5" s="18"/>
      <c r="F5" s="18"/>
    </row>
    <row r="6" spans="1:13" ht="15.75" thickTop="1">
      <c r="B6" s="14"/>
      <c r="C6" s="14"/>
      <c r="D6" s="14"/>
      <c r="E6" s="14"/>
      <c r="F6" s="14"/>
      <c r="I6" s="7"/>
      <c r="J6" s="7"/>
      <c r="K6" s="7"/>
      <c r="L6" s="3"/>
      <c r="M6" s="3"/>
    </row>
    <row r="7" spans="1:13">
      <c r="A7" t="s">
        <v>23</v>
      </c>
      <c r="B7" s="10" t="s">
        <v>14</v>
      </c>
      <c r="C7" s="9"/>
      <c r="D7" s="9"/>
      <c r="E7" s="9"/>
      <c r="F7" s="9"/>
      <c r="I7" s="7"/>
      <c r="J7" s="7"/>
      <c r="K7" s="7"/>
      <c r="L7" s="7"/>
      <c r="M7" s="3"/>
    </row>
    <row r="8" spans="1:13">
      <c r="A8" t="s">
        <v>24</v>
      </c>
      <c r="B8" s="9" t="s">
        <v>8</v>
      </c>
      <c r="C8" s="8" t="str">
        <f>IF(B8="","",VLOOKUP(B8,'base de donné'!$A$4:$B$14,2,0))</f>
        <v>ml</v>
      </c>
      <c r="D8" s="9">
        <v>5</v>
      </c>
      <c r="E8" s="11">
        <f>INDEX('base de donné'!$A$2:$E$14,MATCH($B8,'base de donné'!$A$2:$A$14,0),MATCH($A$2,'base de donné'!$A$2:$E$2,0))</f>
        <v>9.7999999999999989</v>
      </c>
      <c r="F8" s="11">
        <f>E8*D8</f>
        <v>48.999999999999993</v>
      </c>
      <c r="I8" s="7"/>
      <c r="J8" s="7"/>
      <c r="K8" s="7"/>
      <c r="L8" s="7"/>
      <c r="M8" s="7"/>
    </row>
    <row r="9" spans="1:13">
      <c r="B9" s="12" t="s">
        <v>8</v>
      </c>
      <c r="C9" s="8" t="str">
        <f>IF(B9="","",VLOOKUP(B9,'base de donné'!$A$4:$B$14,2,0))</f>
        <v>ml</v>
      </c>
      <c r="D9" s="9">
        <v>6</v>
      </c>
      <c r="E9" s="11">
        <f>INDEX('base de donné'!$A$2:$E$14,MATCH($B9,'base de donné'!$A$2:$A$14,0),MATCH($A$2,'base de donné'!$A$2:$E$2,0))</f>
        <v>9.7999999999999989</v>
      </c>
      <c r="F9" s="11">
        <f>E9*D9</f>
        <v>58.8</v>
      </c>
      <c r="I9" s="7"/>
      <c r="J9" s="7"/>
      <c r="K9" s="7"/>
      <c r="L9" s="7"/>
      <c r="M9" s="3"/>
    </row>
    <row r="10" spans="1:13">
      <c r="B10" s="9"/>
      <c r="C10" s="8"/>
      <c r="D10" s="9"/>
      <c r="E10" s="11"/>
      <c r="F10" s="11"/>
      <c r="I10" s="7"/>
      <c r="J10" s="7"/>
    </row>
    <row r="11" spans="1:13">
      <c r="A11" t="s">
        <v>23</v>
      </c>
      <c r="B11" s="10" t="s">
        <v>3</v>
      </c>
      <c r="C11" s="9"/>
      <c r="D11" s="9"/>
      <c r="E11" s="9"/>
      <c r="F11" s="9"/>
    </row>
    <row r="12" spans="1:13">
      <c r="B12" s="9" t="s">
        <v>7</v>
      </c>
      <c r="C12" s="8" t="str">
        <f>IF(B12="","",VLOOKUP(B12,'base de donné'!$A$4:$B$14,2,0))</f>
        <v>m²</v>
      </c>
      <c r="D12" s="9">
        <v>2</v>
      </c>
      <c r="E12" s="11">
        <f>INDEX('base de donné'!$A$2:$E$14,MATCH($B12,'base de donné'!$A$2:$A$14,0),MATCH($A$2,'base de donné'!$A$2:$E$2,0))</f>
        <v>79.8</v>
      </c>
      <c r="F12" s="11">
        <f t="shared" ref="F12:F13" si="0">E12*D12</f>
        <v>159.6</v>
      </c>
      <c r="I12" s="7"/>
      <c r="J12" s="7"/>
      <c r="K12" s="7"/>
    </row>
    <row r="13" spans="1:13">
      <c r="B13" s="12" t="s">
        <v>7</v>
      </c>
      <c r="C13" s="9"/>
      <c r="D13" s="9"/>
      <c r="E13" s="9"/>
      <c r="F13" s="9"/>
      <c r="I13" s="7"/>
      <c r="J13" s="7"/>
      <c r="K13" s="7"/>
    </row>
    <row r="14" spans="1:13">
      <c r="B14" s="9"/>
      <c r="C14" s="9"/>
      <c r="D14" s="9"/>
      <c r="E14" s="9"/>
      <c r="F14" s="9"/>
    </row>
    <row r="15" spans="1:13">
      <c r="A15" t="s">
        <v>23</v>
      </c>
      <c r="B15" s="10" t="s">
        <v>15</v>
      </c>
      <c r="C15" s="9"/>
      <c r="D15" s="9"/>
      <c r="E15" s="9"/>
      <c r="F15" s="9"/>
    </row>
    <row r="16" spans="1:13">
      <c r="B16" s="9" t="s">
        <v>12</v>
      </c>
      <c r="C16" s="8" t="str">
        <f>IF(B16="","",VLOOKUP(B16,'base de donné'!$A$4:$B$14,2,0))</f>
        <v>ml</v>
      </c>
      <c r="D16" s="9">
        <v>3</v>
      </c>
      <c r="E16" s="11">
        <f>INDEX('base de donné'!$A$2:$E$14,MATCH($B16,'base de donné'!$A$2:$A$14,0),MATCH($A$2,'base de donné'!$A$2:$E$2,0))</f>
        <v>4.1999999999999993</v>
      </c>
      <c r="F16" s="11">
        <f>E16*D16</f>
        <v>12.599999999999998</v>
      </c>
    </row>
    <row r="17" spans="1:6">
      <c r="B17" s="12" t="s">
        <v>12</v>
      </c>
      <c r="C17" s="9"/>
      <c r="D17" s="9"/>
      <c r="E17" s="9"/>
      <c r="F17" s="9"/>
    </row>
    <row r="18" spans="1:6">
      <c r="B18" s="9"/>
      <c r="C18" s="9"/>
      <c r="D18" s="9"/>
      <c r="E18" s="9"/>
      <c r="F18" s="9"/>
    </row>
    <row r="19" spans="1:6" ht="15.75" thickBot="1">
      <c r="B19" s="13"/>
      <c r="C19" s="13"/>
      <c r="D19" s="13"/>
      <c r="E19" s="13"/>
      <c r="F19" s="13"/>
    </row>
    <row r="20" spans="1:6" ht="15.75" thickBot="1">
      <c r="A20" s="3" t="s">
        <v>26</v>
      </c>
      <c r="B20" s="15" t="s">
        <v>27</v>
      </c>
      <c r="C20" s="16"/>
      <c r="D20" s="16"/>
      <c r="E20" s="16"/>
      <c r="F20" s="16"/>
    </row>
    <row r="21" spans="1:6" ht="15.75" thickTop="1">
      <c r="B21" s="14"/>
      <c r="C21" s="14"/>
      <c r="D21" s="14"/>
      <c r="E21" s="14"/>
      <c r="F21" s="14"/>
    </row>
    <row r="22" spans="1:6">
      <c r="A22" t="s">
        <v>23</v>
      </c>
      <c r="B22" s="10" t="s">
        <v>14</v>
      </c>
      <c r="C22" s="9"/>
      <c r="D22" s="9"/>
      <c r="E22" s="9"/>
      <c r="F22" s="9"/>
    </row>
    <row r="23" spans="1:6">
      <c r="A23" t="s">
        <v>24</v>
      </c>
      <c r="B23" s="9" t="s">
        <v>8</v>
      </c>
      <c r="C23" s="8" t="str">
        <f>IF(B23="","",VLOOKUP(B23,'base de donné'!$A$4:$B$14,2,0))</f>
        <v>ml</v>
      </c>
      <c r="D23" s="9">
        <v>5</v>
      </c>
      <c r="E23" s="11">
        <f>INDEX('base de donné'!$A$2:$E$14,MATCH($B23,'base de donné'!$A$2:$A$14,0),MATCH($A$2,'base de donné'!$A$2:$E$2,0))</f>
        <v>9.7999999999999989</v>
      </c>
      <c r="F23" s="11">
        <f>E23*D23</f>
        <v>48.999999999999993</v>
      </c>
    </row>
    <row r="24" spans="1:6">
      <c r="B24" s="12" t="s">
        <v>8</v>
      </c>
      <c r="C24" s="8" t="str">
        <f>IF(B24="","",VLOOKUP(B24,'base de donné'!$A$4:$B$14,2,0))</f>
        <v>ml</v>
      </c>
      <c r="D24" s="9">
        <v>6</v>
      </c>
      <c r="E24" s="11">
        <f>INDEX('base de donné'!$A$2:$E$14,MATCH($B24,'base de donné'!$A$2:$A$14,0),MATCH($A$2,'base de donné'!$A$2:$E$2,0))</f>
        <v>9.7999999999999989</v>
      </c>
      <c r="F24" s="11">
        <f>E24*D24</f>
        <v>58.8</v>
      </c>
    </row>
    <row r="25" spans="1:6">
      <c r="B25" s="9"/>
      <c r="C25" s="8"/>
      <c r="D25" s="9"/>
      <c r="E25" s="11"/>
      <c r="F25" s="11"/>
    </row>
    <row r="26" spans="1:6">
      <c r="A26" t="s">
        <v>23</v>
      </c>
      <c r="B26" s="10" t="s">
        <v>3</v>
      </c>
      <c r="C26" s="9"/>
      <c r="D26" s="9"/>
      <c r="E26" s="9"/>
      <c r="F26" s="9"/>
    </row>
    <row r="27" spans="1:6">
      <c r="B27" s="9" t="s">
        <v>7</v>
      </c>
      <c r="C27" s="8" t="str">
        <f>IF(B27="","",VLOOKUP(B27,'base de donné'!$A$4:$B$14,2,0))</f>
        <v>m²</v>
      </c>
      <c r="D27" s="9">
        <v>2</v>
      </c>
      <c r="E27" s="11">
        <f>INDEX('base de donné'!$A$2:$E$14,MATCH($B27,'base de donné'!$A$2:$A$14,0),MATCH($A$2,'base de donné'!$A$2:$E$2,0))</f>
        <v>79.8</v>
      </c>
      <c r="F27" s="11">
        <f t="shared" ref="F27:F28" si="1">E27*D27</f>
        <v>159.6</v>
      </c>
    </row>
    <row r="28" spans="1:6">
      <c r="B28" s="12" t="s">
        <v>7</v>
      </c>
      <c r="C28" s="9"/>
      <c r="D28" s="9"/>
      <c r="E28" s="9"/>
      <c r="F28" s="9"/>
    </row>
    <row r="29" spans="1:6">
      <c r="B29" s="9"/>
      <c r="C29" s="9"/>
      <c r="D29" s="9"/>
      <c r="E29" s="9"/>
      <c r="F29" s="9"/>
    </row>
    <row r="30" spans="1:6">
      <c r="A30" t="s">
        <v>23</v>
      </c>
      <c r="B30" s="10" t="s">
        <v>15</v>
      </c>
      <c r="C30" s="9"/>
      <c r="D30" s="9"/>
      <c r="E30" s="9"/>
      <c r="F30" s="9"/>
    </row>
    <row r="31" spans="1:6">
      <c r="B31" s="9" t="s">
        <v>12</v>
      </c>
      <c r="C31" s="8" t="str">
        <f>IF(B31="","",VLOOKUP(B31,'base de donné'!$A$4:$B$14,2,0))</f>
        <v>ml</v>
      </c>
      <c r="D31" s="9">
        <v>3</v>
      </c>
      <c r="E31" s="11">
        <f>INDEX('base de donné'!$A$2:$E$14,MATCH($B31,'base de donné'!$A$2:$A$14,0),MATCH($A$2,'base de donné'!$A$2:$E$2,0))</f>
        <v>4.1999999999999993</v>
      </c>
      <c r="F31" s="11">
        <f>E31*D31</f>
        <v>12.599999999999998</v>
      </c>
    </row>
    <row r="32" spans="1:6">
      <c r="B32" s="12" t="s">
        <v>12</v>
      </c>
      <c r="C32" s="9"/>
      <c r="D32" s="9"/>
      <c r="E32" s="9"/>
      <c r="F32" s="9"/>
    </row>
    <row r="33" spans="2:6">
      <c r="B33" s="9"/>
      <c r="C33" s="9"/>
      <c r="D33" s="9"/>
      <c r="E33" s="9"/>
      <c r="F33" s="9"/>
    </row>
  </sheetData>
  <dataValidations count="3">
    <dataValidation type="list" allowBlank="1" showInputMessage="1" showErrorMessage="1" sqref="B15 B7 B11 B30 B22 B26">
      <formula1>travaux</formula1>
    </dataValidation>
    <dataValidation type="list" allowBlank="1" showInputMessage="1" showErrorMessage="1" sqref="B8:B10 B12:B13 B16:B17 B23:B25 B27:B28 B31:B32">
      <formula1>INDIRECT($B7)</formula1>
    </dataValidation>
    <dataValidation type="list" allowBlank="1" showInputMessage="1" showErrorMessage="1" sqref="A2">
      <formula1>type</formula1>
    </dataValidation>
  </dataValidations>
  <pageMargins left="0.7" right="0.7" top="0.75" bottom="0.75" header="0.3" footer="0.3"/>
  <pageSetup paperSize="0" orientation="portrait" horizontalDpi="0" verticalDpi="0" copies="0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F41"/>
  <sheetViews>
    <sheetView topLeftCell="A8" workbookViewId="0">
      <selection activeCell="I13" sqref="I13:K14"/>
    </sheetView>
  </sheetViews>
  <sheetFormatPr baseColWidth="10" defaultRowHeight="15"/>
  <sheetData>
    <row r="2" spans="1:6">
      <c r="D2" t="s">
        <v>28</v>
      </c>
    </row>
    <row r="7" spans="1:6">
      <c r="E7" t="s">
        <v>29</v>
      </c>
    </row>
    <row r="11" spans="1:6">
      <c r="A11" t="s">
        <v>2</v>
      </c>
    </row>
    <row r="12" spans="1:6">
      <c r="A12" s="1" t="s">
        <v>21</v>
      </c>
      <c r="C12" s="1" t="s">
        <v>16</v>
      </c>
      <c r="D12" s="1" t="s">
        <v>17</v>
      </c>
      <c r="E12" s="1" t="s">
        <v>18</v>
      </c>
      <c r="F12" s="1" t="s">
        <v>19</v>
      </c>
    </row>
    <row r="13" spans="1:6">
      <c r="A13" s="1"/>
      <c r="C13" s="1"/>
      <c r="D13" s="1"/>
      <c r="E13" s="1"/>
      <c r="F13" s="1"/>
    </row>
    <row r="14" spans="1:6">
      <c r="A14" s="3" t="s">
        <v>26</v>
      </c>
      <c r="B14" s="4" t="s">
        <v>25</v>
      </c>
      <c r="C14" s="1"/>
      <c r="D14" s="1"/>
      <c r="E14" s="1"/>
      <c r="F14" s="1"/>
    </row>
    <row r="16" spans="1:6">
      <c r="A16" t="s">
        <v>23</v>
      </c>
      <c r="B16" s="6" t="s">
        <v>14</v>
      </c>
    </row>
    <row r="17" spans="1:6">
      <c r="A17" t="s">
        <v>24</v>
      </c>
      <c r="B17" t="s">
        <v>8</v>
      </c>
      <c r="C17" s="1" t="str">
        <f>IF(B17="","",VLOOKUP(B17,'base de donné'!$A$4:$B$14,2,0))</f>
        <v>ml</v>
      </c>
      <c r="D17">
        <v>5</v>
      </c>
      <c r="E17" s="2">
        <f>INDEX('base de donné'!$A$2:$E$14,MATCH($B17,'base de donné'!$A$2:$A$14,0),MATCH($A$11,'base de donné'!$A$2:$E$2,0))</f>
        <v>9.7999999999999989</v>
      </c>
      <c r="F17" s="2">
        <f>E17*D17</f>
        <v>48.999999999999993</v>
      </c>
    </row>
    <row r="18" spans="1:6">
      <c r="B18" s="5" t="s">
        <v>8</v>
      </c>
      <c r="C18" s="1" t="str">
        <f>IF(B18="","",VLOOKUP(B18,'base de donné'!$A$4:$B$14,2,0))</f>
        <v>ml</v>
      </c>
      <c r="D18">
        <v>6</v>
      </c>
      <c r="E18" s="2">
        <f>INDEX('base de donné'!$A$2:$E$14,MATCH($B18,'base de donné'!$A$2:$A$14,0),MATCH($A$11,'base de donné'!$A$2:$E$2,0))</f>
        <v>9.7999999999999989</v>
      </c>
      <c r="F18" s="2">
        <f>E18*D18</f>
        <v>58.8</v>
      </c>
    </row>
    <row r="19" spans="1:6">
      <c r="C19" s="1"/>
      <c r="E19" s="2"/>
      <c r="F19" s="2"/>
    </row>
    <row r="20" spans="1:6">
      <c r="A20" t="s">
        <v>23</v>
      </c>
      <c r="B20" s="6" t="s">
        <v>3</v>
      </c>
    </row>
    <row r="21" spans="1:6">
      <c r="B21" t="s">
        <v>7</v>
      </c>
      <c r="C21" s="1" t="str">
        <f>IF(B21="","",VLOOKUP(B21,'base de donné'!$A$4:$B$14,2,0))</f>
        <v>m²</v>
      </c>
      <c r="D21">
        <v>2</v>
      </c>
      <c r="E21" s="2">
        <f>INDEX('base de donné'!$A$2:$E$14,MATCH($B21,'base de donné'!$A$2:$A$14,0),MATCH($A$11,'base de donné'!$A$2:$E$2,0))</f>
        <v>79.8</v>
      </c>
      <c r="F21" s="2">
        <f t="shared" ref="F21:F22" si="0">E21*D21</f>
        <v>159.6</v>
      </c>
    </row>
    <row r="22" spans="1:6">
      <c r="B22" s="5" t="s">
        <v>7</v>
      </c>
    </row>
    <row r="24" spans="1:6">
      <c r="A24" t="s">
        <v>23</v>
      </c>
      <c r="B24" s="6" t="s">
        <v>15</v>
      </c>
    </row>
    <row r="25" spans="1:6">
      <c r="B25" t="s">
        <v>12</v>
      </c>
      <c r="C25" s="1" t="str">
        <f>IF(B25="","",VLOOKUP(B25,'base de donné'!$A$4:$B$14,2,0))</f>
        <v>ml</v>
      </c>
      <c r="D25">
        <v>3</v>
      </c>
      <c r="E25" s="2">
        <f>INDEX('base de donné'!$A$2:$E$14,MATCH($B25,'base de donné'!$A$2:$A$14,0),MATCH($A$11,'base de donné'!$A$2:$E$2,0))</f>
        <v>4.1999999999999993</v>
      </c>
      <c r="F25" s="2">
        <f>E25*D25</f>
        <v>12.599999999999998</v>
      </c>
    </row>
    <row r="26" spans="1:6">
      <c r="B26" s="5" t="s">
        <v>12</v>
      </c>
    </row>
    <row r="29" spans="1:6">
      <c r="A29" s="3" t="s">
        <v>26</v>
      </c>
      <c r="B29" s="4" t="s">
        <v>27</v>
      </c>
      <c r="C29" s="1"/>
      <c r="D29" s="1"/>
      <c r="E29" s="1"/>
      <c r="F29" s="1"/>
    </row>
    <row r="31" spans="1:6">
      <c r="A31" t="s">
        <v>23</v>
      </c>
      <c r="B31" s="6" t="s">
        <v>14</v>
      </c>
    </row>
    <row r="32" spans="1:6">
      <c r="A32" t="s">
        <v>24</v>
      </c>
      <c r="B32" t="s">
        <v>8</v>
      </c>
      <c r="C32" s="1" t="str">
        <f>IF(B32="","",VLOOKUP(B32,'base de donné'!$A$4:$B$14,2,0))</f>
        <v>ml</v>
      </c>
      <c r="D32">
        <v>5</v>
      </c>
      <c r="E32" s="2">
        <f>INDEX('base de donné'!$A$2:$E$14,MATCH($B32,'base de donné'!$A$2:$A$14,0),MATCH($A$11,'base de donné'!$A$2:$E$2,0))</f>
        <v>9.7999999999999989</v>
      </c>
      <c r="F32" s="2">
        <f>E32*D32</f>
        <v>48.999999999999993</v>
      </c>
    </row>
    <row r="33" spans="1:6">
      <c r="B33" s="5" t="s">
        <v>8</v>
      </c>
      <c r="C33" s="1" t="str">
        <f>IF(B33="","",VLOOKUP(B33,'base de donné'!$A$4:$B$14,2,0))</f>
        <v>ml</v>
      </c>
      <c r="D33">
        <v>6</v>
      </c>
      <c r="E33" s="2">
        <f>INDEX('base de donné'!$A$2:$E$14,MATCH($B33,'base de donné'!$A$2:$A$14,0),MATCH($A$11,'base de donné'!$A$2:$E$2,0))</f>
        <v>9.7999999999999989</v>
      </c>
      <c r="F33" s="2">
        <f>E33*D33</f>
        <v>58.8</v>
      </c>
    </row>
    <row r="34" spans="1:6">
      <c r="C34" s="1"/>
      <c r="E34" s="2"/>
      <c r="F34" s="2"/>
    </row>
    <row r="35" spans="1:6">
      <c r="A35" t="s">
        <v>23</v>
      </c>
      <c r="B35" s="6" t="s">
        <v>3</v>
      </c>
    </row>
    <row r="36" spans="1:6">
      <c r="B36" t="s">
        <v>7</v>
      </c>
      <c r="C36" s="1" t="str">
        <f>IF(B36="","",VLOOKUP(B36,'base de donné'!$A$4:$B$14,2,0))</f>
        <v>m²</v>
      </c>
      <c r="D36">
        <v>2</v>
      </c>
      <c r="E36" s="2">
        <f>INDEX('base de donné'!$A$2:$E$14,MATCH($B36,'base de donné'!$A$2:$A$14,0),MATCH($A$11,'base de donné'!$A$2:$E$2,0))</f>
        <v>79.8</v>
      </c>
      <c r="F36" s="2">
        <f t="shared" ref="F36:F37" si="1">E36*D36</f>
        <v>159.6</v>
      </c>
    </row>
    <row r="37" spans="1:6">
      <c r="B37" s="5" t="s">
        <v>7</v>
      </c>
    </row>
    <row r="39" spans="1:6">
      <c r="A39" t="s">
        <v>23</v>
      </c>
      <c r="B39" s="6" t="s">
        <v>15</v>
      </c>
    </row>
    <row r="40" spans="1:6">
      <c r="B40" t="s">
        <v>12</v>
      </c>
      <c r="C40" s="1" t="str">
        <f>IF(B40="","",VLOOKUP(B40,'base de donné'!$A$4:$B$14,2,0))</f>
        <v>ml</v>
      </c>
      <c r="D40">
        <v>3</v>
      </c>
      <c r="E40" s="2">
        <f>INDEX('base de donné'!$A$2:$E$14,MATCH($B40,'base de donné'!$A$2:$A$14,0),MATCH($A$11,'base de donné'!$A$2:$E$2,0))</f>
        <v>4.1999999999999993</v>
      </c>
      <c r="F40" s="2">
        <f>E40*D40</f>
        <v>12.599999999999998</v>
      </c>
    </row>
    <row r="41" spans="1:6">
      <c r="B41" s="5" t="s">
        <v>12</v>
      </c>
    </row>
  </sheetData>
  <dataValidations count="3">
    <dataValidation type="list" allowBlank="1" showInputMessage="1" showErrorMessage="1" sqref="A11">
      <formula1>type</formula1>
    </dataValidation>
    <dataValidation type="list" allowBlank="1" showInputMessage="1" showErrorMessage="1" sqref="B24 B16 B20 B39 B31 B35">
      <formula1>travaux</formula1>
    </dataValidation>
    <dataValidation type="list" allowBlank="1" showInputMessage="1" showErrorMessage="1" sqref="B17:B19 B40:B41 B36:B37 B32:B34 B25:B26 B21:B22">
      <formula1>INDIRECT($B16)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2:E14"/>
  <sheetViews>
    <sheetView workbookViewId="0">
      <selection activeCell="A3" sqref="A3"/>
    </sheetView>
  </sheetViews>
  <sheetFormatPr baseColWidth="10" defaultRowHeight="15"/>
  <cols>
    <col min="1" max="1" width="27.85546875" customWidth="1"/>
    <col min="2" max="2" width="11.42578125" style="1"/>
  </cols>
  <sheetData>
    <row r="2" spans="1:5">
      <c r="B2" s="1" t="s">
        <v>22</v>
      </c>
      <c r="C2" s="1" t="s">
        <v>0</v>
      </c>
      <c r="D2" s="1" t="s">
        <v>1</v>
      </c>
      <c r="E2" s="1" t="s">
        <v>2</v>
      </c>
    </row>
    <row r="3" spans="1:5">
      <c r="A3" t="s">
        <v>3</v>
      </c>
    </row>
    <row r="4" spans="1:5">
      <c r="A4" t="s">
        <v>4</v>
      </c>
      <c r="B4" s="1" t="s">
        <v>5</v>
      </c>
      <c r="C4" s="2">
        <v>45</v>
      </c>
      <c r="D4" s="2">
        <f>C4*1.3</f>
        <v>58.5</v>
      </c>
      <c r="E4" s="2">
        <f>C4*1.4</f>
        <v>62.999999999999993</v>
      </c>
    </row>
    <row r="5" spans="1:5">
      <c r="A5" t="s">
        <v>6</v>
      </c>
      <c r="B5" s="1" t="s">
        <v>5</v>
      </c>
      <c r="C5" s="2">
        <v>55</v>
      </c>
      <c r="D5" s="2">
        <f t="shared" ref="D5:D14" si="0">C5*1.3</f>
        <v>71.5</v>
      </c>
      <c r="E5" s="2">
        <f t="shared" ref="E5:E14" si="1">C5*1.4</f>
        <v>77</v>
      </c>
    </row>
    <row r="6" spans="1:5">
      <c r="A6" t="s">
        <v>7</v>
      </c>
      <c r="B6" s="1" t="s">
        <v>5</v>
      </c>
      <c r="C6" s="2">
        <v>57</v>
      </c>
      <c r="D6" s="2">
        <f t="shared" si="0"/>
        <v>74.100000000000009</v>
      </c>
      <c r="E6" s="2">
        <f t="shared" si="1"/>
        <v>79.8</v>
      </c>
    </row>
    <row r="7" spans="1:5">
      <c r="C7" s="2"/>
      <c r="D7" s="2"/>
      <c r="E7" s="2"/>
    </row>
    <row r="8" spans="1:5">
      <c r="A8" t="s">
        <v>20</v>
      </c>
      <c r="C8" s="2"/>
      <c r="D8" s="2"/>
      <c r="E8" s="2"/>
    </row>
    <row r="9" spans="1:5">
      <c r="A9" t="s">
        <v>8</v>
      </c>
      <c r="B9" s="1" t="s">
        <v>9</v>
      </c>
      <c r="C9" s="2">
        <v>7</v>
      </c>
      <c r="D9" s="2">
        <f t="shared" si="0"/>
        <v>9.1</v>
      </c>
      <c r="E9" s="2">
        <f t="shared" si="1"/>
        <v>9.7999999999999989</v>
      </c>
    </row>
    <row r="10" spans="1:5">
      <c r="A10" t="s">
        <v>10</v>
      </c>
      <c r="B10" s="1" t="s">
        <v>9</v>
      </c>
      <c r="C10" s="2">
        <v>10</v>
      </c>
      <c r="D10" s="2">
        <f t="shared" si="0"/>
        <v>13</v>
      </c>
      <c r="E10" s="2">
        <f t="shared" si="1"/>
        <v>14</v>
      </c>
    </row>
    <row r="11" spans="1:5">
      <c r="C11" s="2"/>
      <c r="D11" s="2"/>
      <c r="E11" s="2"/>
    </row>
    <row r="12" spans="1:5">
      <c r="A12" t="s">
        <v>11</v>
      </c>
      <c r="C12" s="2"/>
      <c r="D12" s="2"/>
      <c r="E12" s="2"/>
    </row>
    <row r="13" spans="1:5">
      <c r="A13" t="s">
        <v>12</v>
      </c>
      <c r="B13" s="1" t="s">
        <v>9</v>
      </c>
      <c r="C13" s="2">
        <v>3</v>
      </c>
      <c r="D13" s="2">
        <f t="shared" si="0"/>
        <v>3.9000000000000004</v>
      </c>
      <c r="E13" s="2">
        <f t="shared" si="1"/>
        <v>4.1999999999999993</v>
      </c>
    </row>
    <row r="14" spans="1:5">
      <c r="A14" t="s">
        <v>13</v>
      </c>
      <c r="B14" s="1" t="s">
        <v>9</v>
      </c>
      <c r="C14" s="2">
        <v>2</v>
      </c>
      <c r="D14" s="2">
        <f t="shared" si="0"/>
        <v>2.6</v>
      </c>
      <c r="E14" s="2">
        <f t="shared" si="1"/>
        <v>2.8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D24" sqref="D24"/>
    </sheetView>
  </sheetViews>
  <sheetFormatPr baseColWidth="10" defaultRowHeight="15"/>
  <sheetData>
    <row r="1" spans="1:1">
      <c r="A1" t="s">
        <v>3</v>
      </c>
    </row>
    <row r="2" spans="1:1">
      <c r="A2" t="s">
        <v>14</v>
      </c>
    </row>
    <row r="3" spans="1:1">
      <c r="A3" t="s">
        <v>15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prep devis</vt:lpstr>
      <vt:lpstr>devis</vt:lpstr>
      <vt:lpstr>base de donné</vt:lpstr>
      <vt:lpstr>id cellule</vt:lpstr>
      <vt:lpstr>divers</vt:lpstr>
      <vt:lpstr>finition</vt:lpstr>
      <vt:lpstr>pose</vt:lpstr>
      <vt:lpstr>travaux</vt:lpstr>
      <vt:lpstr>type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2012-10-08T20:19:20Z</dcterms:modified>
</cp:coreProperties>
</file>