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comments6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5480" windowHeight="11445" tabRatio="698" activeTab="11"/>
  </bookViews>
  <sheets>
    <sheet name="Collage" sheetId="2" r:id="rId1"/>
    <sheet name="Horaires" sheetId="5" r:id="rId2"/>
    <sheet name="Perfs du jour" sheetId="3" r:id="rId3"/>
    <sheet name="Global" sheetId="9" r:id="rId4"/>
    <sheet name="1" sheetId="40" r:id="rId5"/>
    <sheet name="2" sheetId="39" r:id="rId6"/>
    <sheet name="3" sheetId="38" r:id="rId7"/>
    <sheet name="4" sheetId="37" r:id="rId8"/>
    <sheet name="5" sheetId="36" r:id="rId9"/>
    <sheet name="6" sheetId="35" r:id="rId10"/>
    <sheet name="7" sheetId="34" r:id="rId11"/>
    <sheet name="8" sheetId="33" r:id="rId12"/>
    <sheet name="9" sheetId="32" r:id="rId13"/>
    <sheet name="10" sheetId="31" r:id="rId14"/>
    <sheet name="11" sheetId="30" r:id="rId15"/>
    <sheet name="12" sheetId="29" r:id="rId16"/>
    <sheet name="13" sheetId="28" r:id="rId17"/>
    <sheet name="14" sheetId="27" r:id="rId18"/>
    <sheet name="15" sheetId="26" r:id="rId19"/>
    <sheet name="16" sheetId="25" r:id="rId20"/>
    <sheet name="17" sheetId="24" r:id="rId21"/>
    <sheet name="18" sheetId="23" r:id="rId22"/>
    <sheet name="19" sheetId="22" r:id="rId23"/>
    <sheet name="20" sheetId="21" r:id="rId24"/>
    <sheet name="21" sheetId="20" r:id="rId25"/>
    <sheet name="22" sheetId="19" r:id="rId26"/>
    <sheet name="23" sheetId="18" r:id="rId27"/>
    <sheet name="24" sheetId="17" r:id="rId28"/>
    <sheet name="25" sheetId="16" r:id="rId29"/>
    <sheet name="26" sheetId="15" r:id="rId30"/>
    <sheet name="27" sheetId="14" r:id="rId31"/>
    <sheet name="28" sheetId="13" r:id="rId32"/>
    <sheet name="29" sheetId="12" r:id="rId33"/>
    <sheet name="30" sheetId="11" r:id="rId34"/>
    <sheet name="31" sheetId="10" r:id="rId35"/>
    <sheet name="Feuil3" sheetId="8" r:id="rId36"/>
    <sheet name="Feuil2" sheetId="7" r:id="rId37"/>
    <sheet name="Feuil1" sheetId="6" r:id="rId38"/>
  </sheets>
  <definedNames>
    <definedName name="_xlnm._FilterDatabase" localSheetId="0" hidden="1">Collage!$A$7:$P$102</definedName>
  </definedNames>
  <calcPr calcId="124519"/>
</workbook>
</file>

<file path=xl/calcChain.xml><?xml version="1.0" encoding="utf-8"?>
<calcChain xmlns="http://schemas.openxmlformats.org/spreadsheetml/2006/main">
  <c r="A12" i="5"/>
  <c r="G21" i="9"/>
  <c r="F21"/>
  <c r="E21"/>
  <c r="D21"/>
  <c r="C21"/>
  <c r="B2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B51"/>
  <c r="S20" i="40"/>
  <c r="Q20"/>
  <c r="O20"/>
  <c r="M20"/>
  <c r="N20" s="1"/>
  <c r="K20"/>
  <c r="I20"/>
  <c r="H20"/>
  <c r="G20"/>
  <c r="F20"/>
  <c r="E20"/>
  <c r="S19"/>
  <c r="Q19"/>
  <c r="O19"/>
  <c r="M19"/>
  <c r="N19" s="1"/>
  <c r="K19"/>
  <c r="I19"/>
  <c r="H19"/>
  <c r="G19"/>
  <c r="F19"/>
  <c r="E19"/>
  <c r="S18"/>
  <c r="Q18"/>
  <c r="O18"/>
  <c r="M18"/>
  <c r="N18" s="1"/>
  <c r="K18"/>
  <c r="I18"/>
  <c r="H18"/>
  <c r="G18"/>
  <c r="F18"/>
  <c r="E18"/>
  <c r="S17"/>
  <c r="Q17"/>
  <c r="O17"/>
  <c r="M17"/>
  <c r="N17" s="1"/>
  <c r="K17"/>
  <c r="I17"/>
  <c r="H17"/>
  <c r="G17"/>
  <c r="F17"/>
  <c r="E17"/>
  <c r="S16"/>
  <c r="T16" s="1"/>
  <c r="Q16"/>
  <c r="O16"/>
  <c r="M16"/>
  <c r="N16" s="1"/>
  <c r="K16"/>
  <c r="L16" s="1"/>
  <c r="I16"/>
  <c r="H16"/>
  <c r="G16"/>
  <c r="F16"/>
  <c r="E16"/>
  <c r="S15"/>
  <c r="Q15"/>
  <c r="O15"/>
  <c r="M15"/>
  <c r="N15" s="1"/>
  <c r="K15"/>
  <c r="I15"/>
  <c r="H15"/>
  <c r="G15"/>
  <c r="F15"/>
  <c r="E15"/>
  <c r="S14"/>
  <c r="Q14"/>
  <c r="O14"/>
  <c r="M14"/>
  <c r="N14" s="1"/>
  <c r="K14"/>
  <c r="I14"/>
  <c r="H14"/>
  <c r="G14"/>
  <c r="F14"/>
  <c r="E14"/>
  <c r="S13"/>
  <c r="Q13"/>
  <c r="O13"/>
  <c r="M13"/>
  <c r="N13" s="1"/>
  <c r="K13"/>
  <c r="I13"/>
  <c r="H13"/>
  <c r="G13"/>
  <c r="F13"/>
  <c r="E13"/>
  <c r="S12"/>
  <c r="Q12"/>
  <c r="O12"/>
  <c r="M12"/>
  <c r="N12" s="1"/>
  <c r="K12"/>
  <c r="I12"/>
  <c r="H12"/>
  <c r="G12"/>
  <c r="F12"/>
  <c r="E12"/>
  <c r="S11"/>
  <c r="Q11"/>
  <c r="O11"/>
  <c r="M11"/>
  <c r="N11" s="1"/>
  <c r="K11"/>
  <c r="I11"/>
  <c r="H11"/>
  <c r="G11"/>
  <c r="F11"/>
  <c r="E11"/>
  <c r="S10"/>
  <c r="Q10"/>
  <c r="O10"/>
  <c r="M10"/>
  <c r="N10" s="1"/>
  <c r="K10"/>
  <c r="H10"/>
  <c r="F10"/>
  <c r="I10" s="1"/>
  <c r="G10" s="1"/>
  <c r="E10"/>
  <c r="S9"/>
  <c r="Q9"/>
  <c r="O9"/>
  <c r="M9"/>
  <c r="N9" s="1"/>
  <c r="K9"/>
  <c r="I9"/>
  <c r="H9"/>
  <c r="G9"/>
  <c r="F9"/>
  <c r="E9"/>
  <c r="S8"/>
  <c r="T8" s="1"/>
  <c r="Q8"/>
  <c r="O8"/>
  <c r="M8"/>
  <c r="N8" s="1"/>
  <c r="K8"/>
  <c r="L8" s="1"/>
  <c r="I8"/>
  <c r="H8"/>
  <c r="G8"/>
  <c r="F8"/>
  <c r="E8"/>
  <c r="S7"/>
  <c r="S22" s="1"/>
  <c r="Q7"/>
  <c r="Q22" s="1"/>
  <c r="O7"/>
  <c r="O22" s="1"/>
  <c r="M7"/>
  <c r="M22" s="1"/>
  <c r="N22" s="1"/>
  <c r="K7"/>
  <c r="K22" s="1"/>
  <c r="I7"/>
  <c r="H7"/>
  <c r="G7"/>
  <c r="F7"/>
  <c r="E7"/>
  <c r="G8" i="9"/>
  <c r="F8"/>
  <c r="H22" i="3"/>
  <c r="C25"/>
  <c r="I20" i="9"/>
  <c r="H20"/>
  <c r="C29"/>
  <c r="E29"/>
  <c r="G29"/>
  <c r="F29" s="1"/>
  <c r="D7" s="1"/>
  <c r="H29"/>
  <c r="E7" s="1"/>
  <c r="I29"/>
  <c r="J29"/>
  <c r="F7" s="1"/>
  <c r="K29"/>
  <c r="B30"/>
  <c r="B8" s="1"/>
  <c r="C30"/>
  <c r="D30"/>
  <c r="C8" s="1"/>
  <c r="E30"/>
  <c r="G30"/>
  <c r="F30" s="1"/>
  <c r="D8" s="1"/>
  <c r="H30"/>
  <c r="E8" s="1"/>
  <c r="I30"/>
  <c r="C31"/>
  <c r="E31"/>
  <c r="G31"/>
  <c r="F31" s="1"/>
  <c r="D9" s="1"/>
  <c r="H31"/>
  <c r="E9" s="1"/>
  <c r="I31"/>
  <c r="J31"/>
  <c r="F9" s="1"/>
  <c r="K31"/>
  <c r="C32"/>
  <c r="E32"/>
  <c r="G32"/>
  <c r="F32" s="1"/>
  <c r="D10" s="1"/>
  <c r="H32"/>
  <c r="E10" s="1"/>
  <c r="I32"/>
  <c r="J32"/>
  <c r="F10" s="1"/>
  <c r="K32"/>
  <c r="C33"/>
  <c r="E33"/>
  <c r="G33"/>
  <c r="F33" s="1"/>
  <c r="D11" s="1"/>
  <c r="H33"/>
  <c r="E11" s="1"/>
  <c r="I33"/>
  <c r="J33"/>
  <c r="F11" s="1"/>
  <c r="K33"/>
  <c r="C34"/>
  <c r="E34"/>
  <c r="G34"/>
  <c r="F34" s="1"/>
  <c r="D12" s="1"/>
  <c r="H34"/>
  <c r="E12" s="1"/>
  <c r="I34"/>
  <c r="J34"/>
  <c r="F12" s="1"/>
  <c r="K34"/>
  <c r="C35"/>
  <c r="E35"/>
  <c r="G35"/>
  <c r="F35" s="1"/>
  <c r="D13" s="1"/>
  <c r="H35"/>
  <c r="E13" s="1"/>
  <c r="I35"/>
  <c r="J35"/>
  <c r="F13" s="1"/>
  <c r="K35"/>
  <c r="C36"/>
  <c r="E36"/>
  <c r="G36"/>
  <c r="F36" s="1"/>
  <c r="D14" s="1"/>
  <c r="H36"/>
  <c r="E14" s="1"/>
  <c r="I36"/>
  <c r="J36"/>
  <c r="F14" s="1"/>
  <c r="K36"/>
  <c r="C37"/>
  <c r="E37"/>
  <c r="G37"/>
  <c r="F37" s="1"/>
  <c r="D15" s="1"/>
  <c r="H37"/>
  <c r="E15" s="1"/>
  <c r="I37"/>
  <c r="J37"/>
  <c r="F15" s="1"/>
  <c r="K37"/>
  <c r="B38"/>
  <c r="B16" s="1"/>
  <c r="C38"/>
  <c r="D38"/>
  <c r="C16" s="1"/>
  <c r="E38"/>
  <c r="G38"/>
  <c r="F38" s="1"/>
  <c r="D16" s="1"/>
  <c r="H38"/>
  <c r="E16" s="1"/>
  <c r="I38"/>
  <c r="J38"/>
  <c r="F16" s="1"/>
  <c r="K38"/>
  <c r="L38"/>
  <c r="G16" s="1"/>
  <c r="C39"/>
  <c r="E39"/>
  <c r="G39"/>
  <c r="F39" s="1"/>
  <c r="D17" s="1"/>
  <c r="H39"/>
  <c r="E17" s="1"/>
  <c r="I39"/>
  <c r="J39"/>
  <c r="F17" s="1"/>
  <c r="K39"/>
  <c r="C40"/>
  <c r="E40"/>
  <c r="G40"/>
  <c r="F40" s="1"/>
  <c r="D18" s="1"/>
  <c r="H40"/>
  <c r="E18" s="1"/>
  <c r="I40"/>
  <c r="J40"/>
  <c r="F18" s="1"/>
  <c r="K40"/>
  <c r="C41"/>
  <c r="E41"/>
  <c r="G41"/>
  <c r="F41" s="1"/>
  <c r="H41"/>
  <c r="I41"/>
  <c r="J41"/>
  <c r="K41"/>
  <c r="C42"/>
  <c r="E42"/>
  <c r="G42"/>
  <c r="F42" s="1"/>
  <c r="H42"/>
  <c r="I42"/>
  <c r="J42"/>
  <c r="K42"/>
  <c r="C44"/>
  <c r="E44"/>
  <c r="G44"/>
  <c r="F44" s="1"/>
  <c r="H44"/>
  <c r="I44"/>
  <c r="J44"/>
  <c r="K44"/>
  <c r="B46"/>
  <c r="C46"/>
  <c r="D46"/>
  <c r="E46"/>
  <c r="G46"/>
  <c r="F46" s="1"/>
  <c r="H46"/>
  <c r="I46"/>
  <c r="J46"/>
  <c r="K46"/>
  <c r="L46"/>
  <c r="B2" i="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G5"/>
  <c r="F5"/>
  <c r="E5"/>
  <c r="D5"/>
  <c r="C5"/>
  <c r="F28" i="5"/>
  <c r="H28"/>
  <c r="E28" s="1"/>
  <c r="I28"/>
  <c r="G28" s="1"/>
  <c r="J28" s="1"/>
  <c r="K28"/>
  <c r="M28"/>
  <c r="O28"/>
  <c r="N28" s="1"/>
  <c r="P28"/>
  <c r="Q28"/>
  <c r="R28"/>
  <c r="S28"/>
  <c r="F29"/>
  <c r="H29"/>
  <c r="E29" s="1"/>
  <c r="I29"/>
  <c r="G29" s="1"/>
  <c r="J29" s="1"/>
  <c r="K29"/>
  <c r="M29"/>
  <c r="O29"/>
  <c r="N29" s="1"/>
  <c r="P29"/>
  <c r="Q29"/>
  <c r="R29"/>
  <c r="S29"/>
  <c r="H12" i="3"/>
  <c r="H13"/>
  <c r="H14"/>
  <c r="H15"/>
  <c r="H16"/>
  <c r="H17"/>
  <c r="H18"/>
  <c r="H19"/>
  <c r="H20"/>
  <c r="H21"/>
  <c r="H11"/>
  <c r="H25"/>
  <c r="D25"/>
  <c r="I25" i="5"/>
  <c r="K25"/>
  <c r="K17"/>
  <c r="I24" i="3"/>
  <c r="J24"/>
  <c r="H24"/>
  <c r="S27" i="5"/>
  <c r="Q27"/>
  <c r="O27"/>
  <c r="M27"/>
  <c r="N27" s="1"/>
  <c r="E22" i="3" s="1"/>
  <c r="K27" i="5"/>
  <c r="S26"/>
  <c r="Q26"/>
  <c r="O26"/>
  <c r="M26"/>
  <c r="N26" s="1"/>
  <c r="K26"/>
  <c r="S25"/>
  <c r="Q25"/>
  <c r="O25"/>
  <c r="M25"/>
  <c r="N25" s="1"/>
  <c r="E20" i="3" s="1"/>
  <c r="S24" i="5"/>
  <c r="Q24"/>
  <c r="O24"/>
  <c r="M24"/>
  <c r="N24" s="1"/>
  <c r="E19" i="3" s="1"/>
  <c r="K24" i="5"/>
  <c r="S23"/>
  <c r="Q23"/>
  <c r="O23"/>
  <c r="M23"/>
  <c r="N23" s="1"/>
  <c r="E18" i="3" s="1"/>
  <c r="K23" i="5"/>
  <c r="S22"/>
  <c r="Q22"/>
  <c r="O22"/>
  <c r="M22"/>
  <c r="N22" s="1"/>
  <c r="E17" i="3" s="1"/>
  <c r="K22" i="5"/>
  <c r="S21"/>
  <c r="Q21"/>
  <c r="O21"/>
  <c r="M21"/>
  <c r="N21" s="1"/>
  <c r="E16" i="3" s="1"/>
  <c r="K21" i="5"/>
  <c r="S20"/>
  <c r="Q20"/>
  <c r="O20"/>
  <c r="M20"/>
  <c r="N20" s="1"/>
  <c r="E15" i="3" s="1"/>
  <c r="K20" i="5"/>
  <c r="S19"/>
  <c r="Q19"/>
  <c r="O19"/>
  <c r="M19"/>
  <c r="N19" s="1"/>
  <c r="E14" i="3" s="1"/>
  <c r="K19" i="5"/>
  <c r="S18"/>
  <c r="Q18"/>
  <c r="O18"/>
  <c r="M18"/>
  <c r="N18" s="1"/>
  <c r="K18"/>
  <c r="S17"/>
  <c r="Q17"/>
  <c r="O17"/>
  <c r="M17"/>
  <c r="N17" s="1"/>
  <c r="E12" i="3" s="1"/>
  <c r="S16" i="5"/>
  <c r="S31" s="1"/>
  <c r="Q16"/>
  <c r="Q31" s="1"/>
  <c r="O16"/>
  <c r="O31" s="1"/>
  <c r="M16"/>
  <c r="M31" s="1"/>
  <c r="N31" s="1"/>
  <c r="K16"/>
  <c r="K31" s="1"/>
  <c r="H16"/>
  <c r="H17"/>
  <c r="H18"/>
  <c r="H19"/>
  <c r="H20"/>
  <c r="H21"/>
  <c r="H22"/>
  <c r="H23"/>
  <c r="H24"/>
  <c r="H25"/>
  <c r="H26"/>
  <c r="H27"/>
  <c r="F21"/>
  <c r="I21" s="1"/>
  <c r="G21" s="1"/>
  <c r="F22"/>
  <c r="I22" s="1"/>
  <c r="G22" s="1"/>
  <c r="F23"/>
  <c r="I23" s="1"/>
  <c r="G23" s="1"/>
  <c r="F24"/>
  <c r="I24" s="1"/>
  <c r="G24" s="1"/>
  <c r="F25"/>
  <c r="G25" s="1"/>
  <c r="F26"/>
  <c r="I26" s="1"/>
  <c r="G26" s="1"/>
  <c r="C21" i="3" s="1"/>
  <c r="F27" i="5"/>
  <c r="I27" s="1"/>
  <c r="G27" s="1"/>
  <c r="J18" i="40" s="1"/>
  <c r="B40" i="9" s="1"/>
  <c r="F18" i="5"/>
  <c r="I18" s="1"/>
  <c r="G18" s="1"/>
  <c r="F19"/>
  <c r="I19" s="1"/>
  <c r="G19" s="1"/>
  <c r="C14" i="3" s="1"/>
  <c r="F20" i="5"/>
  <c r="I20" s="1"/>
  <c r="G20" s="1"/>
  <c r="C15" i="3" s="1"/>
  <c r="F17" i="5"/>
  <c r="I17" s="1"/>
  <c r="F16"/>
  <c r="P8" i="40" l="1"/>
  <c r="R8"/>
  <c r="P9"/>
  <c r="R9"/>
  <c r="P10"/>
  <c r="R10"/>
  <c r="P11"/>
  <c r="R11"/>
  <c r="P12"/>
  <c r="R12"/>
  <c r="P13"/>
  <c r="R13"/>
  <c r="P14"/>
  <c r="R14"/>
  <c r="P15"/>
  <c r="R15"/>
  <c r="P16"/>
  <c r="R16"/>
  <c r="P17"/>
  <c r="R17"/>
  <c r="P18"/>
  <c r="R18"/>
  <c r="P19"/>
  <c r="R19"/>
  <c r="P20"/>
  <c r="R20"/>
  <c r="B18" i="9"/>
  <c r="D40"/>
  <c r="C18" s="1"/>
  <c r="L40"/>
  <c r="G18" s="1"/>
  <c r="C20" i="3"/>
  <c r="C19"/>
  <c r="C18"/>
  <c r="C17"/>
  <c r="C16"/>
  <c r="C22"/>
  <c r="J10" i="40"/>
  <c r="B32" i="9" s="1"/>
  <c r="L10" i="40"/>
  <c r="T10"/>
  <c r="J11"/>
  <c r="B33" i="9" s="1"/>
  <c r="L11" i="40"/>
  <c r="T11"/>
  <c r="J12"/>
  <c r="B34" i="9" s="1"/>
  <c r="L12" i="40"/>
  <c r="T12"/>
  <c r="J13"/>
  <c r="B35" i="9" s="1"/>
  <c r="L13" i="40"/>
  <c r="T13"/>
  <c r="J14"/>
  <c r="B36" i="9" s="1"/>
  <c r="L14" i="40"/>
  <c r="T14"/>
  <c r="J15"/>
  <c r="B37" i="9" s="1"/>
  <c r="L15" i="40"/>
  <c r="T15"/>
  <c r="J17"/>
  <c r="B39" i="9" s="1"/>
  <c r="L17" i="40"/>
  <c r="T17"/>
  <c r="L18"/>
  <c r="T18"/>
  <c r="J19"/>
  <c r="B41" i="9" s="1"/>
  <c r="L19" i="40"/>
  <c r="T19"/>
  <c r="J20"/>
  <c r="B42" i="9" s="1"/>
  <c r="L20" i="40"/>
  <c r="T20"/>
  <c r="J9"/>
  <c r="B31" i="9" s="1"/>
  <c r="L9" i="40"/>
  <c r="T9"/>
  <c r="P22"/>
  <c r="R22"/>
  <c r="N7"/>
  <c r="P7"/>
  <c r="R7"/>
  <c r="E13" i="3"/>
  <c r="E21"/>
  <c r="G25"/>
  <c r="F25"/>
  <c r="E25"/>
  <c r="I16" i="5"/>
  <c r="G16" s="1"/>
  <c r="J7" i="40" s="1"/>
  <c r="L29" i="5"/>
  <c r="T29"/>
  <c r="L28"/>
  <c r="T28"/>
  <c r="J27"/>
  <c r="J26"/>
  <c r="L26" s="1"/>
  <c r="J24"/>
  <c r="L24" s="1"/>
  <c r="J23"/>
  <c r="L23" s="1"/>
  <c r="J22"/>
  <c r="L22" s="1"/>
  <c r="J21"/>
  <c r="L21" s="1"/>
  <c r="J20"/>
  <c r="L20" s="1"/>
  <c r="J19"/>
  <c r="L19" s="1"/>
  <c r="J18"/>
  <c r="L18" s="1"/>
  <c r="G17"/>
  <c r="C12" i="3" s="1"/>
  <c r="P17" i="5"/>
  <c r="R17"/>
  <c r="P18"/>
  <c r="R18"/>
  <c r="P19"/>
  <c r="R19"/>
  <c r="P20"/>
  <c r="R20"/>
  <c r="P21"/>
  <c r="R21"/>
  <c r="P22"/>
  <c r="R22"/>
  <c r="P23"/>
  <c r="R23"/>
  <c r="P24"/>
  <c r="R24"/>
  <c r="P25"/>
  <c r="R25"/>
  <c r="P26"/>
  <c r="R26"/>
  <c r="P27"/>
  <c r="F22" i="3" s="1"/>
  <c r="R27" i="5"/>
  <c r="G22" i="3" s="1"/>
  <c r="P31" i="5"/>
  <c r="R31"/>
  <c r="L27"/>
  <c r="T27"/>
  <c r="N16"/>
  <c r="D20" i="9" s="1"/>
  <c r="P16" i="5"/>
  <c r="R16"/>
  <c r="E17"/>
  <c r="E18"/>
  <c r="E19"/>
  <c r="E20"/>
  <c r="E21"/>
  <c r="E22"/>
  <c r="E23"/>
  <c r="E24"/>
  <c r="E25"/>
  <c r="E26"/>
  <c r="E27"/>
  <c r="E16"/>
  <c r="D22" i="3" l="1"/>
  <c r="D42" i="9"/>
  <c r="L42"/>
  <c r="D41"/>
  <c r="L41"/>
  <c r="B17"/>
  <c r="D39"/>
  <c r="C17" s="1"/>
  <c r="L39"/>
  <c r="G17" s="1"/>
  <c r="B15"/>
  <c r="D37"/>
  <c r="C15" s="1"/>
  <c r="L37"/>
  <c r="G15" s="1"/>
  <c r="B14"/>
  <c r="D36"/>
  <c r="C14" s="1"/>
  <c r="L36"/>
  <c r="G14" s="1"/>
  <c r="B13"/>
  <c r="D35"/>
  <c r="C13" s="1"/>
  <c r="L35"/>
  <c r="G13" s="1"/>
  <c r="B12"/>
  <c r="D34"/>
  <c r="C12" s="1"/>
  <c r="L34"/>
  <c r="G12" s="1"/>
  <c r="B11"/>
  <c r="D33"/>
  <c r="C11" s="1"/>
  <c r="L33"/>
  <c r="G11" s="1"/>
  <c r="B10"/>
  <c r="D32"/>
  <c r="C10" s="1"/>
  <c r="L32"/>
  <c r="G10" s="1"/>
  <c r="J22" i="40"/>
  <c r="B29" i="9"/>
  <c r="B9"/>
  <c r="D31"/>
  <c r="C9" s="1"/>
  <c r="L31"/>
  <c r="G9" s="1"/>
  <c r="T7" i="40"/>
  <c r="L7"/>
  <c r="C13" i="3"/>
  <c r="G11"/>
  <c r="F11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D14"/>
  <c r="D15"/>
  <c r="D16"/>
  <c r="D17"/>
  <c r="D19"/>
  <c r="D21"/>
  <c r="C11"/>
  <c r="J16" i="5"/>
  <c r="E11" i="3"/>
  <c r="E24" s="1"/>
  <c r="G24"/>
  <c r="F24"/>
  <c r="T26" i="5"/>
  <c r="T24"/>
  <c r="T23"/>
  <c r="T22"/>
  <c r="T21"/>
  <c r="T20"/>
  <c r="T19"/>
  <c r="T18"/>
  <c r="C24" i="3"/>
  <c r="L17" i="5"/>
  <c r="D13" i="3" s="1"/>
  <c r="T17" i="5"/>
  <c r="L25"/>
  <c r="J31"/>
  <c r="T25"/>
  <c r="B7" i="9" l="1"/>
  <c r="B20" s="1"/>
  <c r="D29"/>
  <c r="C7" s="1"/>
  <c r="C20" s="1"/>
  <c r="L29"/>
  <c r="G7" s="1"/>
  <c r="G20" s="1"/>
  <c r="B44"/>
  <c r="L22" i="40"/>
  <c r="T22"/>
  <c r="D18" i="3"/>
  <c r="D12"/>
  <c r="E20" i="9"/>
  <c r="F20"/>
  <c r="L16" i="5"/>
  <c r="T16"/>
  <c r="D20" i="3"/>
  <c r="L31" i="5"/>
  <c r="T31"/>
  <c r="D44" i="9" l="1"/>
  <c r="L44"/>
  <c r="D11" i="3"/>
  <c r="D24"/>
</calcChain>
</file>

<file path=xl/comments1.xml><?xml version="1.0" encoding="utf-8"?>
<comments xmlns="http://schemas.openxmlformats.org/spreadsheetml/2006/main">
  <authors>
    <author>jhallot</author>
  </authors>
  <commentList>
    <comment ref="D4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</commentList>
</comments>
</file>

<file path=xl/comments2.xml><?xml version="1.0" encoding="utf-8"?>
<comments xmlns="http://schemas.openxmlformats.org/spreadsheetml/2006/main">
  <authors>
    <author>jhallot</author>
  </authors>
  <commentList>
    <comment ref="N15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</commentList>
</comments>
</file>

<file path=xl/comments3.xml><?xml version="1.0" encoding="utf-8"?>
<comments xmlns="http://schemas.openxmlformats.org/spreadsheetml/2006/main">
  <authors>
    <author>jhallot</author>
  </authors>
  <commentList>
    <comment ref="E10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</commentList>
</comments>
</file>

<file path=xl/comments4.xml><?xml version="1.0" encoding="utf-8"?>
<comments xmlns="http://schemas.openxmlformats.org/spreadsheetml/2006/main">
  <authors>
    <author>jhallot</author>
  </authors>
  <commentList>
    <comment ref="D6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  <comment ref="F28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</commentList>
</comments>
</file>

<file path=xl/comments5.xml><?xml version="1.0" encoding="utf-8"?>
<comments xmlns="http://schemas.openxmlformats.org/spreadsheetml/2006/main">
  <authors>
    <author>jhallot</author>
  </authors>
  <commentList>
    <comment ref="N6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</commentList>
</comments>
</file>

<file path=xl/comments6.xml><?xml version="1.0" encoding="utf-8"?>
<comments xmlns="http://schemas.openxmlformats.org/spreadsheetml/2006/main">
  <authors>
    <author>jhallot</author>
  </authors>
  <commentList>
    <comment ref="D4" authorId="0">
      <text>
        <r>
          <rPr>
            <b/>
            <sz val="8"/>
            <color indexed="81"/>
            <rFont val="Tahoma"/>
            <charset val="1"/>
          </rPr>
          <t>jhallot:</t>
        </r>
        <r>
          <rPr>
            <sz val="8"/>
            <color indexed="81"/>
            <rFont val="Tahoma"/>
            <charset val="1"/>
          </rPr>
          <t xml:space="preserve">
rm/sécu
</t>
        </r>
      </text>
    </comment>
  </commentList>
</comments>
</file>

<file path=xl/sharedStrings.xml><?xml version="1.0" encoding="utf-8"?>
<sst xmlns="http://schemas.openxmlformats.org/spreadsheetml/2006/main" count="112" uniqueCount="48">
  <si>
    <t>OUDCHICH MYRIAM</t>
  </si>
  <si>
    <t>TV</t>
  </si>
  <si>
    <t>EA_MOBILE</t>
  </si>
  <si>
    <t>RM</t>
  </si>
  <si>
    <t>SECURISE</t>
  </si>
  <si>
    <t>REE</t>
  </si>
  <si>
    <t>TOTAL</t>
  </si>
  <si>
    <t>H/J</t>
  </si>
  <si>
    <t>PD</t>
  </si>
  <si>
    <t>Heures</t>
  </si>
  <si>
    <t>Plateau</t>
  </si>
  <si>
    <t xml:space="preserve">agent </t>
  </si>
  <si>
    <t>début</t>
  </si>
  <si>
    <t>FIN</t>
  </si>
  <si>
    <t>Maintenant</t>
  </si>
  <si>
    <t>HORAIRES</t>
  </si>
  <si>
    <t>Heures de prod</t>
  </si>
  <si>
    <t>H /Jour</t>
  </si>
  <si>
    <t>Pd ?</t>
  </si>
  <si>
    <t>MIGRATION_REE</t>
  </si>
  <si>
    <t>MIGRATION_SE</t>
  </si>
  <si>
    <t>MP_Biequipe</t>
  </si>
  <si>
    <t>MP_ALF</t>
  </si>
  <si>
    <t>REMISE</t>
  </si>
  <si>
    <t>XSELL_LEAD_CHAUD</t>
  </si>
  <si>
    <t>XSELL_LEAD_FROID</t>
  </si>
  <si>
    <t>XSELL_VLA</t>
  </si>
  <si>
    <t>ACCESSOIRE</t>
  </si>
  <si>
    <t>FORFAIT4G</t>
  </si>
  <si>
    <t>EA_ADSL</t>
  </si>
  <si>
    <t>DOWNGRADE</t>
  </si>
  <si>
    <t>MIGRATION</t>
  </si>
  <si>
    <t>UPGRADE</t>
  </si>
  <si>
    <t>DEGROUPAGE_TOTAL</t>
  </si>
  <si>
    <t>FTM_VENDU</t>
  </si>
  <si>
    <t>FTM_RETIRE</t>
  </si>
  <si>
    <t>TVSAT_VENDU</t>
  </si>
  <si>
    <t>SECURISE_ADSL</t>
  </si>
  <si>
    <t>Equipe Jérôme</t>
  </si>
  <si>
    <t>Moyenne                  plateau</t>
  </si>
  <si>
    <t>" " Point perf du jour " "</t>
  </si>
  <si>
    <t>Global équipe</t>
  </si>
  <si>
    <t>COLLAGE</t>
  </si>
  <si>
    <t>Global plateau</t>
  </si>
  <si>
    <t>" " GLOBAL MOIS " "</t>
  </si>
  <si>
    <t>Heures prod</t>
  </si>
  <si>
    <t>Ici les heures en centimes normalement</t>
  </si>
  <si>
    <t>Ici l'heure, si on rentre 15:00,cela fonctionne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</si>
</sst>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400]h:mm:ss\ AM/PM"/>
  </numFmts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8"/>
      <name val="Tahoma"/>
      <family val="2"/>
    </font>
    <font>
      <b/>
      <sz val="10"/>
      <name val="Arial"/>
      <family val="2"/>
    </font>
    <font>
      <b/>
      <i/>
      <sz val="11"/>
      <color rgb="FFFF0000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sz val="10"/>
      <color theme="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i/>
      <sz val="26"/>
      <color rgb="FFFFC000"/>
      <name val="Courier New"/>
      <family val="3"/>
    </font>
    <font>
      <sz val="12"/>
      <color theme="1"/>
      <name val="Calibri"/>
      <family val="2"/>
      <scheme val="minor"/>
    </font>
    <font>
      <b/>
      <sz val="12"/>
      <color rgb="FFFFC000"/>
      <name val="Arial"/>
      <family val="2"/>
    </font>
    <font>
      <b/>
      <i/>
      <sz val="12"/>
      <color theme="1"/>
      <name val="Calibri"/>
      <scheme val="minor"/>
    </font>
    <font>
      <b/>
      <sz val="11"/>
      <color theme="0"/>
      <name val="Arial"/>
      <family val="2"/>
    </font>
    <font>
      <b/>
      <sz val="11"/>
      <color theme="0"/>
      <name val="Calibri"/>
      <scheme val="minor"/>
    </font>
    <font>
      <sz val="10"/>
      <name val="Arial"/>
    </font>
    <font>
      <b/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theme="0"/>
      </bottom>
      <diagonal/>
    </border>
    <border>
      <left/>
      <right style="medium">
        <color indexed="64"/>
      </right>
      <top/>
      <bottom style="medium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8" fillId="0" borderId="0"/>
    <xf numFmtId="0" fontId="16" fillId="0" borderId="0"/>
  </cellStyleXfs>
  <cellXfs count="9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8" fillId="0" borderId="0" xfId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0" fontId="0" fillId="0" borderId="27" xfId="0" applyNumberFormat="1" applyBorder="1" applyAlignment="1">
      <alignment horizontal="center" vertical="center"/>
    </xf>
    <xf numFmtId="10" fontId="0" fillId="0" borderId="28" xfId="0" applyNumberFormat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0" fontId="0" fillId="0" borderId="20" xfId="0" applyNumberFormat="1" applyBorder="1" applyAlignment="1">
      <alignment horizontal="center" vertical="center"/>
    </xf>
    <xf numFmtId="0" fontId="14" fillId="3" borderId="19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/>
    </xf>
    <xf numFmtId="0" fontId="14" fillId="3" borderId="22" xfId="0" applyFont="1" applyFill="1" applyBorder="1" applyAlignment="1">
      <alignment horizontal="center" vertical="center"/>
    </xf>
    <xf numFmtId="0" fontId="15" fillId="3" borderId="2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6" fillId="0" borderId="0" xfId="2"/>
    <xf numFmtId="0" fontId="3" fillId="0" borderId="0" xfId="2" applyFont="1"/>
    <xf numFmtId="2" fontId="0" fillId="6" borderId="6" xfId="0" applyNumberFormat="1" applyFill="1" applyBorder="1" applyAlignment="1">
      <alignment horizontal="center" vertical="center"/>
    </xf>
    <xf numFmtId="10" fontId="0" fillId="6" borderId="6" xfId="0" applyNumberFormat="1" applyFill="1" applyBorder="1" applyAlignment="1">
      <alignment horizontal="center" vertical="center"/>
    </xf>
    <xf numFmtId="10" fontId="0" fillId="6" borderId="11" xfId="0" applyNumberForma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2" fontId="0" fillId="7" borderId="6" xfId="0" applyNumberFormat="1" applyFill="1" applyBorder="1" applyAlignment="1">
      <alignment horizontal="center" vertical="center"/>
    </xf>
    <xf numFmtId="10" fontId="0" fillId="7" borderId="6" xfId="0" applyNumberFormat="1" applyFill="1" applyBorder="1" applyAlignment="1">
      <alignment horizontal="center" vertical="center"/>
    </xf>
    <xf numFmtId="10" fontId="0" fillId="7" borderId="11" xfId="0" applyNumberForma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1" fillId="4" borderId="36" xfId="0" applyFont="1" applyFill="1" applyBorder="1" applyAlignment="1">
      <alignment horizontal="center" vertical="center" wrapText="1"/>
    </xf>
    <xf numFmtId="0" fontId="11" fillId="4" borderId="37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17" fillId="4" borderId="38" xfId="0" applyFont="1" applyFill="1" applyBorder="1" applyAlignment="1">
      <alignment horizontal="center" vertical="center"/>
    </xf>
    <xf numFmtId="0" fontId="17" fillId="4" borderId="39" xfId="0" applyFont="1" applyFill="1" applyBorder="1" applyAlignment="1">
      <alignment horizontal="center" vertical="center"/>
    </xf>
    <xf numFmtId="0" fontId="17" fillId="5" borderId="38" xfId="0" applyFont="1" applyFill="1" applyBorder="1" applyAlignment="1">
      <alignment horizontal="center" vertical="center"/>
    </xf>
    <xf numFmtId="0" fontId="17" fillId="5" borderId="39" xfId="0" applyFont="1" applyFill="1" applyBorder="1" applyAlignment="1">
      <alignment horizontal="center" vertical="center"/>
    </xf>
    <xf numFmtId="0" fontId="10" fillId="3" borderId="31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3" borderId="32" xfId="0" applyFont="1" applyFill="1" applyBorder="1" applyAlignment="1">
      <alignment horizontal="center" vertical="center"/>
    </xf>
    <xf numFmtId="0" fontId="10" fillId="3" borderId="33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Y119"/>
  <sheetViews>
    <sheetView workbookViewId="0">
      <selection activeCell="B4" sqref="B4:G4"/>
    </sheetView>
  </sheetViews>
  <sheetFormatPr baseColWidth="10" defaultRowHeight="14.25"/>
  <cols>
    <col min="1" max="1" width="23.125" style="2" customWidth="1"/>
    <col min="2" max="24" width="15.375" style="2" customWidth="1"/>
    <col min="25" max="16384" width="11" style="2"/>
  </cols>
  <sheetData>
    <row r="1" spans="1:25"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</row>
    <row r="2" spans="1:25" ht="54.75" customHeight="1">
      <c r="A2" s="4"/>
      <c r="B2" s="4">
        <f>B5</f>
        <v>240</v>
      </c>
      <c r="C2" s="4">
        <f>SUM(C8:C121)</f>
        <v>1423</v>
      </c>
      <c r="D2" s="4">
        <f t="shared" ref="D2:Y2" si="0">SUM(D8:D121)</f>
        <v>612</v>
      </c>
      <c r="E2" s="4">
        <f t="shared" si="0"/>
        <v>14</v>
      </c>
      <c r="F2" s="4">
        <f t="shared" si="0"/>
        <v>67</v>
      </c>
      <c r="G2" s="4">
        <f t="shared" si="0"/>
        <v>134</v>
      </c>
      <c r="H2" s="4">
        <f t="shared" si="0"/>
        <v>105</v>
      </c>
      <c r="I2" s="4">
        <f t="shared" si="0"/>
        <v>0</v>
      </c>
      <c r="J2" s="4">
        <f t="shared" si="0"/>
        <v>739</v>
      </c>
      <c r="K2" s="4">
        <f t="shared" si="0"/>
        <v>618</v>
      </c>
      <c r="L2" s="4">
        <f t="shared" si="0"/>
        <v>0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46</v>
      </c>
      <c r="Q2" s="4">
        <f t="shared" si="0"/>
        <v>594</v>
      </c>
      <c r="R2" s="4">
        <f t="shared" si="0"/>
        <v>5</v>
      </c>
      <c r="S2" s="4">
        <f t="shared" si="0"/>
        <v>19</v>
      </c>
      <c r="T2" s="4">
        <f t="shared" si="0"/>
        <v>7</v>
      </c>
      <c r="U2" s="4">
        <f t="shared" si="0"/>
        <v>6</v>
      </c>
      <c r="V2" s="4">
        <f t="shared" si="0"/>
        <v>7</v>
      </c>
      <c r="W2" s="4">
        <f t="shared" si="0"/>
        <v>6</v>
      </c>
      <c r="X2" s="4">
        <f t="shared" si="0"/>
        <v>1</v>
      </c>
      <c r="Y2" s="4">
        <f t="shared" si="0"/>
        <v>42</v>
      </c>
    </row>
    <row r="3" spans="1:25" ht="15" thickBot="1"/>
    <row r="4" spans="1:25" ht="15.75">
      <c r="A4" s="60" t="s">
        <v>39</v>
      </c>
      <c r="B4" s="38"/>
      <c r="C4" s="30"/>
      <c r="D4" s="30"/>
      <c r="E4" s="30"/>
      <c r="F4" s="30"/>
      <c r="G4" s="31"/>
    </row>
    <row r="5" spans="1:25" ht="15" thickBot="1">
      <c r="A5" s="61"/>
      <c r="B5" s="34">
        <v>240</v>
      </c>
      <c r="C5" s="35">
        <f>C2/B5</f>
        <v>5.9291666666666663</v>
      </c>
      <c r="D5" s="36">
        <f>F2/J2</f>
        <v>9.0663058186738837E-2</v>
      </c>
      <c r="E5" s="36">
        <f>J2/C2</f>
        <v>0.51932536893886161</v>
      </c>
      <c r="F5" s="36">
        <f>K2/C2</f>
        <v>0.43429374560787071</v>
      </c>
      <c r="G5" s="37">
        <f>L2/B5</f>
        <v>0</v>
      </c>
    </row>
    <row r="6" spans="1:25" ht="15.75" thickBot="1">
      <c r="A6" s="62" t="s">
        <v>42</v>
      </c>
      <c r="B6" s="63"/>
      <c r="C6" s="63"/>
      <c r="D6" s="63"/>
      <c r="E6" s="63"/>
      <c r="F6" s="63"/>
      <c r="G6" s="64"/>
    </row>
    <row r="7" spans="1:25">
      <c r="A7" s="50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</row>
    <row r="8" spans="1:25">
      <c r="A8" s="10">
        <v>1</v>
      </c>
      <c r="B8" s="49">
        <v>31</v>
      </c>
      <c r="C8" s="49">
        <v>16</v>
      </c>
      <c r="D8" s="49">
        <v>6</v>
      </c>
      <c r="E8" s="49">
        <v>0</v>
      </c>
      <c r="F8" s="49">
        <v>1</v>
      </c>
      <c r="G8" s="49">
        <v>0</v>
      </c>
      <c r="H8" s="49">
        <v>0</v>
      </c>
      <c r="I8" s="49">
        <v>0</v>
      </c>
      <c r="J8" s="49">
        <v>6</v>
      </c>
      <c r="K8" s="49">
        <v>6</v>
      </c>
      <c r="L8" s="49">
        <v>0</v>
      </c>
      <c r="M8" s="49">
        <v>0</v>
      </c>
      <c r="N8" s="49">
        <v>0</v>
      </c>
      <c r="O8" s="49">
        <v>0</v>
      </c>
      <c r="P8" s="49">
        <v>2</v>
      </c>
      <c r="Q8" s="49">
        <v>1</v>
      </c>
      <c r="R8" s="49">
        <v>0</v>
      </c>
      <c r="S8" s="49">
        <v>1</v>
      </c>
      <c r="T8" s="49">
        <v>0</v>
      </c>
      <c r="U8" s="49">
        <v>0</v>
      </c>
      <c r="V8" s="49">
        <v>0</v>
      </c>
      <c r="W8" s="49">
        <v>0</v>
      </c>
      <c r="X8" s="49">
        <v>0</v>
      </c>
      <c r="Y8" s="49">
        <v>1</v>
      </c>
    </row>
    <row r="9" spans="1:25">
      <c r="A9" s="59">
        <v>2</v>
      </c>
      <c r="B9" s="49">
        <v>15</v>
      </c>
      <c r="C9" s="49">
        <v>12</v>
      </c>
      <c r="D9" s="49">
        <v>6</v>
      </c>
      <c r="E9" s="49">
        <v>0</v>
      </c>
      <c r="F9" s="49">
        <v>1</v>
      </c>
      <c r="G9" s="49">
        <v>2</v>
      </c>
      <c r="H9" s="49">
        <v>2</v>
      </c>
      <c r="I9" s="49">
        <v>0</v>
      </c>
      <c r="J9" s="49">
        <v>9</v>
      </c>
      <c r="K9" s="49">
        <v>7</v>
      </c>
      <c r="L9" s="49">
        <v>0</v>
      </c>
      <c r="M9" s="49">
        <v>0</v>
      </c>
      <c r="N9" s="49">
        <v>0</v>
      </c>
      <c r="O9" s="49">
        <v>0</v>
      </c>
      <c r="P9" s="49">
        <v>0</v>
      </c>
      <c r="Q9" s="49">
        <v>3</v>
      </c>
      <c r="R9" s="49">
        <v>0</v>
      </c>
      <c r="S9" s="49">
        <v>0</v>
      </c>
      <c r="T9" s="49">
        <v>0</v>
      </c>
      <c r="U9" s="49">
        <v>0</v>
      </c>
      <c r="V9" s="49">
        <v>0</v>
      </c>
      <c r="W9" s="49">
        <v>0</v>
      </c>
      <c r="X9" s="49">
        <v>0</v>
      </c>
      <c r="Y9" s="49">
        <v>0</v>
      </c>
    </row>
    <row r="10" spans="1:25">
      <c r="A10" s="10">
        <v>3</v>
      </c>
      <c r="B10" s="49">
        <v>0</v>
      </c>
      <c r="C10" s="49">
        <v>0</v>
      </c>
      <c r="D10" s="49">
        <v>0</v>
      </c>
      <c r="E10" s="49">
        <v>0</v>
      </c>
      <c r="F10" s="49">
        <v>0</v>
      </c>
      <c r="G10" s="49">
        <v>0</v>
      </c>
      <c r="H10" s="49">
        <v>0</v>
      </c>
      <c r="I10" s="49">
        <v>0</v>
      </c>
      <c r="J10" s="49">
        <v>0</v>
      </c>
      <c r="K10" s="49">
        <v>0</v>
      </c>
      <c r="L10" s="49">
        <v>0</v>
      </c>
      <c r="M10" s="49">
        <v>0</v>
      </c>
      <c r="N10" s="49">
        <v>0</v>
      </c>
      <c r="O10" s="49">
        <v>0</v>
      </c>
      <c r="P10" s="49">
        <v>0</v>
      </c>
      <c r="Q10" s="49">
        <v>0</v>
      </c>
      <c r="R10" s="49">
        <v>0</v>
      </c>
      <c r="S10" s="49">
        <v>0</v>
      </c>
      <c r="T10" s="49">
        <v>0</v>
      </c>
      <c r="U10" s="49">
        <v>0</v>
      </c>
      <c r="V10" s="49">
        <v>0</v>
      </c>
      <c r="W10" s="49">
        <v>0</v>
      </c>
      <c r="X10" s="49">
        <v>0</v>
      </c>
      <c r="Y10" s="49">
        <v>0</v>
      </c>
    </row>
    <row r="11" spans="1:25">
      <c r="A11" s="59">
        <v>4</v>
      </c>
      <c r="B11" s="49">
        <v>23</v>
      </c>
      <c r="C11" s="49">
        <v>16</v>
      </c>
      <c r="D11" s="49">
        <v>4</v>
      </c>
      <c r="E11" s="49">
        <v>0</v>
      </c>
      <c r="F11" s="49">
        <v>0</v>
      </c>
      <c r="G11" s="49">
        <v>3</v>
      </c>
      <c r="H11" s="49">
        <v>2</v>
      </c>
      <c r="I11" s="49">
        <v>0</v>
      </c>
      <c r="J11" s="49">
        <v>6</v>
      </c>
      <c r="K11" s="49">
        <v>4</v>
      </c>
      <c r="L11" s="49">
        <v>0</v>
      </c>
      <c r="M11" s="49">
        <v>0</v>
      </c>
      <c r="N11" s="49">
        <v>0</v>
      </c>
      <c r="O11" s="49">
        <v>0</v>
      </c>
      <c r="P11" s="49">
        <v>0</v>
      </c>
      <c r="Q11" s="49">
        <v>3</v>
      </c>
      <c r="R11" s="49">
        <v>0</v>
      </c>
      <c r="S11" s="49">
        <v>0</v>
      </c>
      <c r="T11" s="49">
        <v>0</v>
      </c>
      <c r="U11" s="49">
        <v>0</v>
      </c>
      <c r="V11" s="49">
        <v>0</v>
      </c>
      <c r="W11" s="49">
        <v>1</v>
      </c>
      <c r="X11" s="49">
        <v>0</v>
      </c>
      <c r="Y11" s="49">
        <v>1</v>
      </c>
    </row>
    <row r="12" spans="1:25">
      <c r="A12" s="10">
        <v>5</v>
      </c>
      <c r="B12" s="49">
        <v>27</v>
      </c>
      <c r="C12" s="49">
        <v>17</v>
      </c>
      <c r="D12" s="49">
        <v>11</v>
      </c>
      <c r="E12" s="49">
        <v>0</v>
      </c>
      <c r="F12" s="49">
        <v>0</v>
      </c>
      <c r="G12" s="49">
        <v>6</v>
      </c>
      <c r="H12" s="49">
        <v>5</v>
      </c>
      <c r="I12" s="49">
        <v>0</v>
      </c>
      <c r="J12" s="49">
        <v>16</v>
      </c>
      <c r="K12" s="49">
        <v>11</v>
      </c>
      <c r="L12" s="49">
        <v>0</v>
      </c>
      <c r="M12" s="49">
        <v>0</v>
      </c>
      <c r="N12" s="49">
        <v>0</v>
      </c>
      <c r="O12" s="49">
        <v>0</v>
      </c>
      <c r="P12" s="49">
        <v>1</v>
      </c>
      <c r="Q12" s="49">
        <v>2</v>
      </c>
      <c r="R12" s="49">
        <v>0</v>
      </c>
      <c r="S12" s="49">
        <v>2</v>
      </c>
      <c r="T12" s="49">
        <v>0</v>
      </c>
      <c r="U12" s="49">
        <v>0</v>
      </c>
      <c r="V12" s="49">
        <v>0</v>
      </c>
      <c r="W12" s="49">
        <v>0</v>
      </c>
      <c r="X12" s="49">
        <v>1</v>
      </c>
      <c r="Y12" s="49">
        <v>2</v>
      </c>
    </row>
    <row r="13" spans="1:25">
      <c r="A13" s="59">
        <v>6</v>
      </c>
      <c r="B13" s="49">
        <v>18</v>
      </c>
      <c r="C13" s="49">
        <v>13</v>
      </c>
      <c r="D13" s="49">
        <v>6</v>
      </c>
      <c r="E13" s="49">
        <v>0</v>
      </c>
      <c r="F13" s="49">
        <v>0</v>
      </c>
      <c r="G13" s="49">
        <v>1</v>
      </c>
      <c r="H13" s="49">
        <v>3</v>
      </c>
      <c r="I13" s="49">
        <v>0</v>
      </c>
      <c r="J13" s="49">
        <v>9</v>
      </c>
      <c r="K13" s="49">
        <v>6</v>
      </c>
      <c r="L13" s="49">
        <v>0</v>
      </c>
      <c r="M13" s="49">
        <v>0</v>
      </c>
      <c r="N13" s="49">
        <v>0</v>
      </c>
      <c r="O13" s="49">
        <v>0</v>
      </c>
      <c r="P13" s="49">
        <v>0</v>
      </c>
      <c r="Q13" s="49">
        <v>0</v>
      </c>
      <c r="R13" s="49">
        <v>0</v>
      </c>
      <c r="S13" s="49">
        <v>0</v>
      </c>
      <c r="T13" s="49">
        <v>0</v>
      </c>
      <c r="U13" s="49">
        <v>0</v>
      </c>
      <c r="V13" s="49">
        <v>0</v>
      </c>
      <c r="W13" s="49">
        <v>0</v>
      </c>
      <c r="X13" s="49">
        <v>0</v>
      </c>
      <c r="Y13" s="49">
        <v>0</v>
      </c>
    </row>
    <row r="14" spans="1:25">
      <c r="A14" s="10">
        <v>7</v>
      </c>
      <c r="B14" s="49">
        <v>23</v>
      </c>
      <c r="C14" s="49">
        <v>15</v>
      </c>
      <c r="D14" s="49">
        <v>5</v>
      </c>
      <c r="E14" s="49">
        <v>2</v>
      </c>
      <c r="F14" s="49">
        <v>0</v>
      </c>
      <c r="G14" s="49">
        <v>0</v>
      </c>
      <c r="H14" s="49">
        <v>0</v>
      </c>
      <c r="I14" s="49">
        <v>0</v>
      </c>
      <c r="J14" s="49">
        <v>7</v>
      </c>
      <c r="K14" s="49">
        <v>5</v>
      </c>
      <c r="L14" s="49">
        <v>0</v>
      </c>
      <c r="M14" s="49">
        <v>1</v>
      </c>
      <c r="N14" s="49">
        <v>0</v>
      </c>
      <c r="O14" s="49">
        <v>0</v>
      </c>
      <c r="P14" s="49">
        <v>0</v>
      </c>
      <c r="Q14" s="49">
        <v>2</v>
      </c>
      <c r="R14" s="49">
        <v>0</v>
      </c>
      <c r="S14" s="49">
        <v>2</v>
      </c>
      <c r="T14" s="49">
        <v>0</v>
      </c>
      <c r="U14" s="49">
        <v>0</v>
      </c>
      <c r="V14" s="49">
        <v>0</v>
      </c>
      <c r="W14" s="49">
        <v>0</v>
      </c>
      <c r="X14" s="49">
        <v>0</v>
      </c>
      <c r="Y14" s="49">
        <v>2</v>
      </c>
    </row>
    <row r="15" spans="1:25">
      <c r="A15" s="59">
        <v>8</v>
      </c>
      <c r="B15" s="49">
        <v>0</v>
      </c>
      <c r="C15" s="49">
        <v>0</v>
      </c>
      <c r="D15" s="49">
        <v>0</v>
      </c>
      <c r="E15" s="49">
        <v>0</v>
      </c>
      <c r="F15" s="49">
        <v>0</v>
      </c>
      <c r="G15" s="49">
        <v>0</v>
      </c>
      <c r="H15" s="49">
        <v>0</v>
      </c>
      <c r="I15" s="49">
        <v>0</v>
      </c>
      <c r="J15" s="49">
        <v>0</v>
      </c>
      <c r="K15" s="49">
        <v>0</v>
      </c>
      <c r="L15" s="49">
        <v>0</v>
      </c>
      <c r="M15" s="49">
        <v>0</v>
      </c>
      <c r="N15" s="49">
        <v>0</v>
      </c>
      <c r="O15" s="49">
        <v>0</v>
      </c>
      <c r="P15" s="49">
        <v>0</v>
      </c>
      <c r="Q15" s="49">
        <v>0</v>
      </c>
      <c r="R15" s="49">
        <v>0</v>
      </c>
      <c r="S15" s="49">
        <v>0</v>
      </c>
      <c r="T15" s="49">
        <v>0</v>
      </c>
      <c r="U15" s="49">
        <v>0</v>
      </c>
      <c r="V15" s="49">
        <v>0</v>
      </c>
      <c r="W15" s="49">
        <v>0</v>
      </c>
      <c r="X15" s="49">
        <v>0</v>
      </c>
      <c r="Y15" s="49">
        <v>0</v>
      </c>
    </row>
    <row r="16" spans="1:25">
      <c r="A16" s="10">
        <v>9</v>
      </c>
      <c r="B16" s="49">
        <v>26</v>
      </c>
      <c r="C16" s="49">
        <v>11</v>
      </c>
      <c r="D16" s="49">
        <v>3</v>
      </c>
      <c r="E16" s="49">
        <v>1</v>
      </c>
      <c r="F16" s="49">
        <v>2</v>
      </c>
      <c r="G16" s="49">
        <v>4</v>
      </c>
      <c r="H16" s="49">
        <v>1</v>
      </c>
      <c r="I16" s="49">
        <v>0</v>
      </c>
      <c r="J16" s="49">
        <v>5</v>
      </c>
      <c r="K16" s="49">
        <v>3</v>
      </c>
      <c r="L16" s="49">
        <v>0</v>
      </c>
      <c r="M16" s="49">
        <v>0</v>
      </c>
      <c r="N16" s="49">
        <v>0</v>
      </c>
      <c r="O16" s="49">
        <v>0</v>
      </c>
      <c r="P16" s="49">
        <v>1</v>
      </c>
      <c r="Q16" s="49">
        <v>0</v>
      </c>
      <c r="R16" s="49">
        <v>0</v>
      </c>
      <c r="S16" s="49">
        <v>0</v>
      </c>
      <c r="T16" s="49">
        <v>0</v>
      </c>
      <c r="U16" s="49">
        <v>0</v>
      </c>
      <c r="V16" s="49">
        <v>0</v>
      </c>
      <c r="W16" s="49">
        <v>0</v>
      </c>
      <c r="X16" s="49">
        <v>0</v>
      </c>
      <c r="Y16" s="49">
        <v>0</v>
      </c>
    </row>
    <row r="17" spans="1:25">
      <c r="A17" s="59">
        <v>10</v>
      </c>
      <c r="B17" s="49">
        <v>25</v>
      </c>
      <c r="C17" s="49">
        <v>18</v>
      </c>
      <c r="D17" s="49">
        <v>8</v>
      </c>
      <c r="E17" s="49">
        <v>0</v>
      </c>
      <c r="F17" s="49">
        <v>1</v>
      </c>
      <c r="G17" s="49">
        <v>1</v>
      </c>
      <c r="H17" s="49">
        <v>1</v>
      </c>
      <c r="I17" s="49">
        <v>0</v>
      </c>
      <c r="J17" s="49">
        <v>10</v>
      </c>
      <c r="K17" s="49">
        <v>9</v>
      </c>
      <c r="L17" s="49">
        <v>0</v>
      </c>
      <c r="M17" s="49">
        <v>0</v>
      </c>
      <c r="N17" s="49">
        <v>0</v>
      </c>
      <c r="O17" s="49">
        <v>0</v>
      </c>
      <c r="P17" s="49">
        <v>0</v>
      </c>
      <c r="Q17" s="49">
        <v>3</v>
      </c>
      <c r="R17" s="49">
        <v>0</v>
      </c>
      <c r="S17" s="49">
        <v>0</v>
      </c>
      <c r="T17" s="49">
        <v>0</v>
      </c>
      <c r="U17" s="49">
        <v>0</v>
      </c>
      <c r="V17" s="49">
        <v>0</v>
      </c>
      <c r="W17" s="49">
        <v>0</v>
      </c>
      <c r="X17" s="49">
        <v>0</v>
      </c>
      <c r="Y17" s="49">
        <v>0</v>
      </c>
    </row>
    <row r="18" spans="1:25">
      <c r="A18" s="10">
        <v>11</v>
      </c>
      <c r="B18" s="49">
        <v>19</v>
      </c>
      <c r="C18" s="49">
        <v>14</v>
      </c>
      <c r="D18" s="49">
        <v>3</v>
      </c>
      <c r="E18" s="49">
        <v>0</v>
      </c>
      <c r="F18" s="49">
        <v>0</v>
      </c>
      <c r="G18" s="49">
        <v>0</v>
      </c>
      <c r="H18" s="49">
        <v>2</v>
      </c>
      <c r="I18" s="49">
        <v>0</v>
      </c>
      <c r="J18" s="49">
        <v>5</v>
      </c>
      <c r="K18" s="49">
        <v>3</v>
      </c>
      <c r="L18" s="49">
        <v>0</v>
      </c>
      <c r="M18" s="49">
        <v>0</v>
      </c>
      <c r="N18" s="49">
        <v>0</v>
      </c>
      <c r="O18" s="49">
        <v>0</v>
      </c>
      <c r="P18" s="49">
        <v>0</v>
      </c>
      <c r="Q18" s="49">
        <v>16</v>
      </c>
      <c r="R18" s="49">
        <v>0</v>
      </c>
      <c r="S18" s="49">
        <v>0</v>
      </c>
      <c r="T18" s="49">
        <v>0</v>
      </c>
      <c r="U18" s="49">
        <v>0</v>
      </c>
      <c r="V18" s="49">
        <v>0</v>
      </c>
      <c r="W18" s="49">
        <v>0</v>
      </c>
      <c r="X18" s="49">
        <v>0</v>
      </c>
      <c r="Y18" s="49">
        <v>0</v>
      </c>
    </row>
    <row r="19" spans="1:25">
      <c r="A19" s="59">
        <v>12</v>
      </c>
      <c r="B19" s="49">
        <v>0</v>
      </c>
      <c r="C19" s="49">
        <v>0</v>
      </c>
      <c r="D19" s="49">
        <v>0</v>
      </c>
      <c r="E19" s="49">
        <v>0</v>
      </c>
      <c r="F19" s="49">
        <v>0</v>
      </c>
      <c r="G19" s="49">
        <v>0</v>
      </c>
      <c r="H19" s="49">
        <v>0</v>
      </c>
      <c r="I19" s="49">
        <v>0</v>
      </c>
      <c r="J19" s="49">
        <v>0</v>
      </c>
      <c r="K19" s="49">
        <v>0</v>
      </c>
      <c r="L19" s="49">
        <v>0</v>
      </c>
      <c r="M19" s="49">
        <v>0</v>
      </c>
      <c r="N19" s="49">
        <v>0</v>
      </c>
      <c r="O19" s="49">
        <v>0</v>
      </c>
      <c r="P19" s="49">
        <v>0</v>
      </c>
      <c r="Q19" s="49">
        <v>0</v>
      </c>
      <c r="R19" s="49">
        <v>0</v>
      </c>
      <c r="S19" s="49">
        <v>0</v>
      </c>
      <c r="T19" s="49">
        <v>0</v>
      </c>
      <c r="U19" s="49">
        <v>0</v>
      </c>
      <c r="V19" s="49">
        <v>0</v>
      </c>
      <c r="W19" s="49">
        <v>0</v>
      </c>
      <c r="X19" s="49">
        <v>0</v>
      </c>
      <c r="Y19" s="49">
        <v>0</v>
      </c>
    </row>
    <row r="20" spans="1:25">
      <c r="A20" s="49"/>
      <c r="B20" s="49">
        <v>26</v>
      </c>
      <c r="C20" s="49">
        <v>23</v>
      </c>
      <c r="D20" s="49">
        <v>4</v>
      </c>
      <c r="E20" s="49">
        <v>0</v>
      </c>
      <c r="F20" s="49">
        <v>0</v>
      </c>
      <c r="G20" s="49">
        <v>0</v>
      </c>
      <c r="H20" s="49">
        <v>0</v>
      </c>
      <c r="I20" s="49">
        <v>0</v>
      </c>
      <c r="J20" s="49">
        <v>4</v>
      </c>
      <c r="K20" s="49">
        <v>4</v>
      </c>
      <c r="L20" s="49">
        <v>0</v>
      </c>
      <c r="M20" s="49">
        <v>0</v>
      </c>
      <c r="N20" s="49">
        <v>0</v>
      </c>
      <c r="O20" s="49">
        <v>0</v>
      </c>
      <c r="P20" s="49">
        <v>0</v>
      </c>
      <c r="Q20" s="49">
        <v>18</v>
      </c>
      <c r="R20" s="49">
        <v>0</v>
      </c>
      <c r="S20" s="49">
        <v>0</v>
      </c>
      <c r="T20" s="49">
        <v>0</v>
      </c>
      <c r="U20" s="49">
        <v>2</v>
      </c>
      <c r="V20" s="49">
        <v>0</v>
      </c>
      <c r="W20" s="49">
        <v>0</v>
      </c>
      <c r="X20" s="49">
        <v>0</v>
      </c>
      <c r="Y20" s="49">
        <v>2</v>
      </c>
    </row>
    <row r="21" spans="1:25">
      <c r="A21" s="49"/>
      <c r="B21" s="49">
        <v>28</v>
      </c>
      <c r="C21" s="49">
        <v>24</v>
      </c>
      <c r="D21" s="49">
        <v>16</v>
      </c>
      <c r="E21" s="49">
        <v>0</v>
      </c>
      <c r="F21" s="49">
        <v>2</v>
      </c>
      <c r="G21" s="49">
        <v>1</v>
      </c>
      <c r="H21" s="49">
        <v>3</v>
      </c>
      <c r="I21" s="49">
        <v>0</v>
      </c>
      <c r="J21" s="49">
        <v>19</v>
      </c>
      <c r="K21" s="49">
        <v>16</v>
      </c>
      <c r="L21" s="49">
        <v>0</v>
      </c>
      <c r="M21" s="49">
        <v>0</v>
      </c>
      <c r="N21" s="49">
        <v>0</v>
      </c>
      <c r="O21" s="49">
        <v>0</v>
      </c>
      <c r="P21" s="49">
        <v>0</v>
      </c>
      <c r="Q21" s="49">
        <v>7</v>
      </c>
      <c r="R21" s="49">
        <v>0</v>
      </c>
      <c r="S21" s="49">
        <v>0</v>
      </c>
      <c r="T21" s="49">
        <v>0</v>
      </c>
      <c r="U21" s="49">
        <v>0</v>
      </c>
      <c r="V21" s="49">
        <v>0</v>
      </c>
      <c r="W21" s="49">
        <v>0</v>
      </c>
      <c r="X21" s="49">
        <v>0</v>
      </c>
      <c r="Y21" s="49">
        <v>0</v>
      </c>
    </row>
    <row r="22" spans="1:25">
      <c r="A22" s="49"/>
      <c r="B22" s="49">
        <v>25</v>
      </c>
      <c r="C22" s="49">
        <v>17</v>
      </c>
      <c r="D22" s="49">
        <v>9</v>
      </c>
      <c r="E22" s="49">
        <v>0</v>
      </c>
      <c r="F22" s="49">
        <v>0</v>
      </c>
      <c r="G22" s="49">
        <v>1</v>
      </c>
      <c r="H22" s="49">
        <v>2</v>
      </c>
      <c r="I22" s="49">
        <v>0</v>
      </c>
      <c r="J22" s="49">
        <v>11</v>
      </c>
      <c r="K22" s="49">
        <v>9</v>
      </c>
      <c r="L22" s="49">
        <v>0</v>
      </c>
      <c r="M22" s="49">
        <v>0</v>
      </c>
      <c r="N22" s="49">
        <v>0</v>
      </c>
      <c r="O22" s="49">
        <v>0</v>
      </c>
      <c r="P22" s="49">
        <v>0</v>
      </c>
      <c r="Q22" s="49">
        <v>21</v>
      </c>
      <c r="R22" s="49">
        <v>0</v>
      </c>
      <c r="S22" s="49">
        <v>0</v>
      </c>
      <c r="T22" s="49">
        <v>0</v>
      </c>
      <c r="U22" s="49">
        <v>0</v>
      </c>
      <c r="V22" s="49">
        <v>1</v>
      </c>
      <c r="W22" s="49">
        <v>0</v>
      </c>
      <c r="X22" s="49">
        <v>0</v>
      </c>
      <c r="Y22" s="49">
        <v>1</v>
      </c>
    </row>
    <row r="23" spans="1:25">
      <c r="A23" s="49"/>
      <c r="B23" s="49">
        <v>38</v>
      </c>
      <c r="C23" s="49">
        <v>20</v>
      </c>
      <c r="D23" s="49">
        <v>12</v>
      </c>
      <c r="E23" s="49">
        <v>0</v>
      </c>
      <c r="F23" s="49">
        <v>0</v>
      </c>
      <c r="G23" s="49">
        <v>3</v>
      </c>
      <c r="H23" s="49">
        <v>0</v>
      </c>
      <c r="I23" s="49">
        <v>0</v>
      </c>
      <c r="J23" s="49">
        <v>12</v>
      </c>
      <c r="K23" s="49">
        <v>12</v>
      </c>
      <c r="L23" s="49">
        <v>0</v>
      </c>
      <c r="M23" s="49">
        <v>0</v>
      </c>
      <c r="N23" s="49">
        <v>0</v>
      </c>
      <c r="O23" s="49">
        <v>0</v>
      </c>
      <c r="P23" s="49">
        <v>1</v>
      </c>
      <c r="Q23" s="49">
        <v>0</v>
      </c>
      <c r="R23" s="49">
        <v>0</v>
      </c>
      <c r="S23" s="49">
        <v>0</v>
      </c>
      <c r="T23" s="49">
        <v>0</v>
      </c>
      <c r="U23" s="49">
        <v>0</v>
      </c>
      <c r="V23" s="49">
        <v>0</v>
      </c>
      <c r="W23" s="49">
        <v>0</v>
      </c>
      <c r="X23" s="49">
        <v>0</v>
      </c>
      <c r="Y23" s="49">
        <v>0</v>
      </c>
    </row>
    <row r="24" spans="1:25">
      <c r="A24" s="49"/>
      <c r="B24" s="49">
        <v>20</v>
      </c>
      <c r="C24" s="49">
        <v>17</v>
      </c>
      <c r="D24" s="49">
        <v>4</v>
      </c>
      <c r="E24" s="49">
        <v>0</v>
      </c>
      <c r="F24" s="49">
        <v>0</v>
      </c>
      <c r="G24" s="49">
        <v>0</v>
      </c>
      <c r="H24" s="49">
        <v>0</v>
      </c>
      <c r="I24" s="49">
        <v>0</v>
      </c>
      <c r="J24" s="49">
        <v>4</v>
      </c>
      <c r="K24" s="49">
        <v>4</v>
      </c>
      <c r="L24" s="49">
        <v>0</v>
      </c>
      <c r="M24" s="49">
        <v>0</v>
      </c>
      <c r="N24" s="49">
        <v>0</v>
      </c>
      <c r="O24" s="49">
        <v>0</v>
      </c>
      <c r="P24" s="49">
        <v>0</v>
      </c>
      <c r="Q24" s="49">
        <v>1</v>
      </c>
      <c r="R24" s="49">
        <v>0</v>
      </c>
      <c r="S24" s="49">
        <v>0</v>
      </c>
      <c r="T24" s="49">
        <v>0</v>
      </c>
      <c r="U24" s="49">
        <v>0</v>
      </c>
      <c r="V24" s="49">
        <v>0</v>
      </c>
      <c r="W24" s="49">
        <v>0</v>
      </c>
      <c r="X24" s="49">
        <v>0</v>
      </c>
      <c r="Y24" s="49">
        <v>0</v>
      </c>
    </row>
    <row r="25" spans="1:25">
      <c r="A25" s="49"/>
      <c r="B25" s="49">
        <v>26</v>
      </c>
      <c r="C25" s="49">
        <v>19</v>
      </c>
      <c r="D25" s="49">
        <v>10</v>
      </c>
      <c r="E25" s="49">
        <v>0</v>
      </c>
      <c r="F25" s="49">
        <v>0</v>
      </c>
      <c r="G25" s="49">
        <v>1</v>
      </c>
      <c r="H25" s="49">
        <v>3</v>
      </c>
      <c r="I25" s="49">
        <v>0</v>
      </c>
      <c r="J25" s="49">
        <v>13</v>
      </c>
      <c r="K25" s="49">
        <v>10</v>
      </c>
      <c r="L25" s="49">
        <v>0</v>
      </c>
      <c r="M25" s="49">
        <v>0</v>
      </c>
      <c r="N25" s="49">
        <v>0</v>
      </c>
      <c r="O25" s="49">
        <v>0</v>
      </c>
      <c r="P25" s="49">
        <v>0</v>
      </c>
      <c r="Q25" s="49">
        <v>0</v>
      </c>
      <c r="R25" s="49">
        <v>0</v>
      </c>
      <c r="S25" s="49">
        <v>0</v>
      </c>
      <c r="T25" s="49">
        <v>0</v>
      </c>
      <c r="U25" s="49">
        <v>0</v>
      </c>
      <c r="V25" s="49">
        <v>0</v>
      </c>
      <c r="W25" s="49">
        <v>0</v>
      </c>
      <c r="X25" s="49">
        <v>0</v>
      </c>
      <c r="Y25" s="49">
        <v>0</v>
      </c>
    </row>
    <row r="26" spans="1:25">
      <c r="A26" s="49"/>
      <c r="B26" s="49">
        <v>0</v>
      </c>
      <c r="C26" s="49">
        <v>0</v>
      </c>
      <c r="D26" s="49">
        <v>0</v>
      </c>
      <c r="E26" s="49">
        <v>0</v>
      </c>
      <c r="F26" s="49">
        <v>0</v>
      </c>
      <c r="G26" s="49">
        <v>0</v>
      </c>
      <c r="H26" s="49">
        <v>0</v>
      </c>
      <c r="I26" s="49">
        <v>0</v>
      </c>
      <c r="J26" s="49">
        <v>0</v>
      </c>
      <c r="K26" s="49">
        <v>0</v>
      </c>
      <c r="L26" s="49">
        <v>0</v>
      </c>
      <c r="M26" s="49">
        <v>0</v>
      </c>
      <c r="N26" s="49">
        <v>0</v>
      </c>
      <c r="O26" s="49">
        <v>0</v>
      </c>
      <c r="P26" s="49">
        <v>0</v>
      </c>
      <c r="Q26" s="49">
        <v>0</v>
      </c>
      <c r="R26" s="49">
        <v>0</v>
      </c>
      <c r="S26" s="49">
        <v>0</v>
      </c>
      <c r="T26" s="49">
        <v>0</v>
      </c>
      <c r="U26" s="49">
        <v>0</v>
      </c>
      <c r="V26" s="49">
        <v>0</v>
      </c>
      <c r="W26" s="49">
        <v>0</v>
      </c>
      <c r="X26" s="49">
        <v>0</v>
      </c>
      <c r="Y26" s="49">
        <v>0</v>
      </c>
    </row>
    <row r="27" spans="1:25">
      <c r="A27" s="49"/>
      <c r="B27" s="49">
        <v>4</v>
      </c>
      <c r="C27" s="49">
        <v>4</v>
      </c>
      <c r="D27" s="49">
        <v>2</v>
      </c>
      <c r="E27" s="49">
        <v>0</v>
      </c>
      <c r="F27" s="49">
        <v>0</v>
      </c>
      <c r="G27" s="49">
        <v>2</v>
      </c>
      <c r="H27" s="49">
        <v>0</v>
      </c>
      <c r="I27" s="49">
        <v>0</v>
      </c>
      <c r="J27" s="49">
        <v>2</v>
      </c>
      <c r="K27" s="49">
        <v>2</v>
      </c>
      <c r="L27" s="49">
        <v>0</v>
      </c>
      <c r="M27" s="49">
        <v>0</v>
      </c>
      <c r="N27" s="49">
        <v>0</v>
      </c>
      <c r="O27" s="49">
        <v>0</v>
      </c>
      <c r="P27" s="49">
        <v>0</v>
      </c>
      <c r="Q27" s="49">
        <v>1</v>
      </c>
      <c r="R27" s="49">
        <v>0</v>
      </c>
      <c r="S27" s="49">
        <v>0</v>
      </c>
      <c r="T27" s="49">
        <v>0</v>
      </c>
      <c r="U27" s="49">
        <v>0</v>
      </c>
      <c r="V27" s="49">
        <v>0</v>
      </c>
      <c r="W27" s="49">
        <v>0</v>
      </c>
      <c r="X27" s="49">
        <v>0</v>
      </c>
      <c r="Y27" s="49">
        <v>0</v>
      </c>
    </row>
    <row r="28" spans="1:25">
      <c r="A28" s="49"/>
      <c r="B28" s="49">
        <v>2</v>
      </c>
      <c r="C28" s="49">
        <v>2</v>
      </c>
      <c r="D28" s="49">
        <v>1</v>
      </c>
      <c r="E28" s="49">
        <v>0</v>
      </c>
      <c r="F28" s="49">
        <v>0</v>
      </c>
      <c r="G28" s="49">
        <v>1</v>
      </c>
      <c r="H28" s="49">
        <v>0</v>
      </c>
      <c r="I28" s="49">
        <v>0</v>
      </c>
      <c r="J28" s="49">
        <v>1</v>
      </c>
      <c r="K28" s="49">
        <v>1</v>
      </c>
      <c r="L28" s="49">
        <v>0</v>
      </c>
      <c r="M28" s="49">
        <v>0</v>
      </c>
      <c r="N28" s="49">
        <v>0</v>
      </c>
      <c r="O28" s="49">
        <v>0</v>
      </c>
      <c r="P28" s="49">
        <v>0</v>
      </c>
      <c r="Q28" s="49">
        <v>0</v>
      </c>
      <c r="R28" s="49">
        <v>0</v>
      </c>
      <c r="S28" s="49">
        <v>0</v>
      </c>
      <c r="T28" s="49">
        <v>0</v>
      </c>
      <c r="U28" s="49">
        <v>0</v>
      </c>
      <c r="V28" s="49">
        <v>0</v>
      </c>
      <c r="W28" s="49">
        <v>0</v>
      </c>
      <c r="X28" s="49">
        <v>0</v>
      </c>
      <c r="Y28" s="49">
        <v>0</v>
      </c>
    </row>
    <row r="29" spans="1:25">
      <c r="A29" s="49"/>
      <c r="B29" s="49">
        <v>22</v>
      </c>
      <c r="C29" s="49">
        <v>14</v>
      </c>
      <c r="D29" s="49">
        <v>6</v>
      </c>
      <c r="E29" s="49">
        <v>0</v>
      </c>
      <c r="F29" s="49">
        <v>2</v>
      </c>
      <c r="G29" s="49">
        <v>0</v>
      </c>
      <c r="H29" s="49">
        <v>0</v>
      </c>
      <c r="I29" s="49">
        <v>0</v>
      </c>
      <c r="J29" s="49">
        <v>6</v>
      </c>
      <c r="K29" s="49">
        <v>6</v>
      </c>
      <c r="L29" s="49">
        <v>0</v>
      </c>
      <c r="M29" s="49">
        <v>0</v>
      </c>
      <c r="N29" s="49">
        <v>0</v>
      </c>
      <c r="O29" s="49">
        <v>0</v>
      </c>
      <c r="P29" s="49">
        <v>1</v>
      </c>
      <c r="Q29" s="49">
        <v>6</v>
      </c>
      <c r="R29" s="49">
        <v>0</v>
      </c>
      <c r="S29" s="49">
        <v>0</v>
      </c>
      <c r="T29" s="49">
        <v>0</v>
      </c>
      <c r="U29" s="49">
        <v>0</v>
      </c>
      <c r="V29" s="49">
        <v>0</v>
      </c>
      <c r="W29" s="49">
        <v>0</v>
      </c>
      <c r="X29" s="49">
        <v>0</v>
      </c>
      <c r="Y29" s="49">
        <v>0</v>
      </c>
    </row>
    <row r="30" spans="1:25">
      <c r="A30" s="49"/>
      <c r="B30" s="49">
        <v>26</v>
      </c>
      <c r="C30" s="49">
        <v>22</v>
      </c>
      <c r="D30" s="49">
        <v>7</v>
      </c>
      <c r="E30" s="49">
        <v>0</v>
      </c>
      <c r="F30" s="49">
        <v>0</v>
      </c>
      <c r="G30" s="49">
        <v>1</v>
      </c>
      <c r="H30" s="49">
        <v>2</v>
      </c>
      <c r="I30" s="49">
        <v>0</v>
      </c>
      <c r="J30" s="49">
        <v>9</v>
      </c>
      <c r="K30" s="49">
        <v>7</v>
      </c>
      <c r="L30" s="49">
        <v>0</v>
      </c>
      <c r="M30" s="49">
        <v>0</v>
      </c>
      <c r="N30" s="49">
        <v>0</v>
      </c>
      <c r="O30" s="49">
        <v>0</v>
      </c>
      <c r="P30" s="49">
        <v>0</v>
      </c>
      <c r="Q30" s="49">
        <v>9</v>
      </c>
      <c r="R30" s="49">
        <v>0</v>
      </c>
      <c r="S30" s="49">
        <v>0</v>
      </c>
      <c r="T30" s="49">
        <v>1</v>
      </c>
      <c r="U30" s="49">
        <v>0</v>
      </c>
      <c r="V30" s="49">
        <v>0</v>
      </c>
      <c r="W30" s="49">
        <v>0</v>
      </c>
      <c r="X30" s="49">
        <v>0</v>
      </c>
      <c r="Y30" s="49">
        <v>1</v>
      </c>
    </row>
    <row r="31" spans="1:25">
      <c r="A31" s="49"/>
      <c r="B31" s="49">
        <v>31</v>
      </c>
      <c r="C31" s="49">
        <v>29</v>
      </c>
      <c r="D31" s="49">
        <v>10</v>
      </c>
      <c r="E31" s="49">
        <v>1</v>
      </c>
      <c r="F31" s="49">
        <v>0</v>
      </c>
      <c r="G31" s="49">
        <v>1</v>
      </c>
      <c r="H31" s="49">
        <v>1</v>
      </c>
      <c r="I31" s="49">
        <v>0</v>
      </c>
      <c r="J31" s="49">
        <v>12</v>
      </c>
      <c r="K31" s="49">
        <v>10</v>
      </c>
      <c r="L31" s="49">
        <v>0</v>
      </c>
      <c r="M31" s="49">
        <v>0</v>
      </c>
      <c r="N31" s="49">
        <v>0</v>
      </c>
      <c r="O31" s="49">
        <v>0</v>
      </c>
      <c r="P31" s="49">
        <v>0</v>
      </c>
      <c r="Q31" s="49">
        <v>1</v>
      </c>
      <c r="R31" s="49">
        <v>0</v>
      </c>
      <c r="S31" s="49">
        <v>0</v>
      </c>
      <c r="T31" s="49">
        <v>0</v>
      </c>
      <c r="U31" s="49">
        <v>0</v>
      </c>
      <c r="V31" s="49">
        <v>0</v>
      </c>
      <c r="W31" s="49">
        <v>0</v>
      </c>
      <c r="X31" s="49">
        <v>0</v>
      </c>
      <c r="Y31" s="49">
        <v>0</v>
      </c>
    </row>
    <row r="32" spans="1:25">
      <c r="A32" s="49"/>
      <c r="B32" s="49">
        <v>23</v>
      </c>
      <c r="C32" s="49">
        <v>18</v>
      </c>
      <c r="D32" s="49">
        <v>6</v>
      </c>
      <c r="E32" s="49">
        <v>1</v>
      </c>
      <c r="F32" s="49">
        <v>0</v>
      </c>
      <c r="G32" s="49">
        <v>1</v>
      </c>
      <c r="H32" s="49">
        <v>3</v>
      </c>
      <c r="I32" s="49">
        <v>0</v>
      </c>
      <c r="J32" s="49">
        <v>10</v>
      </c>
      <c r="K32" s="49">
        <v>6</v>
      </c>
      <c r="L32" s="49">
        <v>0</v>
      </c>
      <c r="M32" s="49">
        <v>0</v>
      </c>
      <c r="N32" s="49">
        <v>0</v>
      </c>
      <c r="O32" s="49">
        <v>0</v>
      </c>
      <c r="P32" s="49">
        <v>0</v>
      </c>
      <c r="Q32" s="49">
        <v>2</v>
      </c>
      <c r="R32" s="49">
        <v>0</v>
      </c>
      <c r="S32" s="49">
        <v>1</v>
      </c>
      <c r="T32" s="49">
        <v>1</v>
      </c>
      <c r="U32" s="49">
        <v>0</v>
      </c>
      <c r="V32" s="49">
        <v>0</v>
      </c>
      <c r="W32" s="49">
        <v>1</v>
      </c>
      <c r="X32" s="49">
        <v>0</v>
      </c>
      <c r="Y32" s="49">
        <v>2</v>
      </c>
    </row>
    <row r="33" spans="1:25">
      <c r="A33" s="49"/>
      <c r="B33" s="49">
        <v>2</v>
      </c>
      <c r="C33" s="49">
        <v>2</v>
      </c>
      <c r="D33" s="49">
        <v>0</v>
      </c>
      <c r="E33" s="49">
        <v>0</v>
      </c>
      <c r="F33" s="49">
        <v>0</v>
      </c>
      <c r="G33" s="49">
        <v>0</v>
      </c>
      <c r="H33" s="49">
        <v>0</v>
      </c>
      <c r="I33" s="49">
        <v>0</v>
      </c>
      <c r="J33" s="49">
        <v>0</v>
      </c>
      <c r="K33" s="49">
        <v>0</v>
      </c>
      <c r="L33" s="49">
        <v>0</v>
      </c>
      <c r="M33" s="49">
        <v>0</v>
      </c>
      <c r="N33" s="49">
        <v>0</v>
      </c>
      <c r="O33" s="49">
        <v>0</v>
      </c>
      <c r="P33" s="49">
        <v>0</v>
      </c>
      <c r="Q33" s="49">
        <v>0</v>
      </c>
      <c r="R33" s="49">
        <v>0</v>
      </c>
      <c r="S33" s="49">
        <v>0</v>
      </c>
      <c r="T33" s="49">
        <v>0</v>
      </c>
      <c r="U33" s="49">
        <v>0</v>
      </c>
      <c r="V33" s="49">
        <v>0</v>
      </c>
      <c r="W33" s="49">
        <v>0</v>
      </c>
      <c r="X33" s="49">
        <v>0</v>
      </c>
      <c r="Y33" s="49">
        <v>0</v>
      </c>
    </row>
    <row r="34" spans="1:25">
      <c r="A34" s="49"/>
      <c r="B34" s="49">
        <v>6</v>
      </c>
      <c r="C34" s="49">
        <v>1</v>
      </c>
      <c r="D34" s="49">
        <v>0</v>
      </c>
      <c r="E34" s="49">
        <v>0</v>
      </c>
      <c r="F34" s="49">
        <v>0</v>
      </c>
      <c r="G34" s="49">
        <v>0</v>
      </c>
      <c r="H34" s="49">
        <v>0</v>
      </c>
      <c r="I34" s="49">
        <v>0</v>
      </c>
      <c r="J34" s="49">
        <v>0</v>
      </c>
      <c r="K34" s="49">
        <v>0</v>
      </c>
      <c r="L34" s="49">
        <v>0</v>
      </c>
      <c r="M34" s="49">
        <v>0</v>
      </c>
      <c r="N34" s="49">
        <v>0</v>
      </c>
      <c r="O34" s="49">
        <v>0</v>
      </c>
      <c r="P34" s="49">
        <v>0</v>
      </c>
      <c r="Q34" s="49">
        <v>0</v>
      </c>
      <c r="R34" s="49">
        <v>0</v>
      </c>
      <c r="S34" s="49">
        <v>0</v>
      </c>
      <c r="T34" s="49">
        <v>0</v>
      </c>
      <c r="U34" s="49">
        <v>0</v>
      </c>
      <c r="V34" s="49">
        <v>0</v>
      </c>
      <c r="W34" s="49">
        <v>0</v>
      </c>
      <c r="X34" s="49">
        <v>0</v>
      </c>
      <c r="Y34" s="49">
        <v>0</v>
      </c>
    </row>
    <row r="35" spans="1:25">
      <c r="A35" s="49"/>
      <c r="B35" s="49">
        <v>17</v>
      </c>
      <c r="C35" s="49">
        <v>15</v>
      </c>
      <c r="D35" s="49">
        <v>2</v>
      </c>
      <c r="E35" s="49">
        <v>0</v>
      </c>
      <c r="F35" s="49">
        <v>0</v>
      </c>
      <c r="G35" s="49">
        <v>0</v>
      </c>
      <c r="H35" s="49">
        <v>2</v>
      </c>
      <c r="I35" s="49">
        <v>0</v>
      </c>
      <c r="J35" s="49">
        <v>4</v>
      </c>
      <c r="K35" s="49">
        <v>2</v>
      </c>
      <c r="L35" s="49">
        <v>0</v>
      </c>
      <c r="M35" s="49">
        <v>0</v>
      </c>
      <c r="N35" s="49">
        <v>0</v>
      </c>
      <c r="O35" s="49">
        <v>0</v>
      </c>
      <c r="P35" s="49">
        <v>0</v>
      </c>
      <c r="Q35" s="49">
        <v>16</v>
      </c>
      <c r="R35" s="49">
        <v>0</v>
      </c>
      <c r="S35" s="49">
        <v>0</v>
      </c>
      <c r="T35" s="49">
        <v>0</v>
      </c>
      <c r="U35" s="49">
        <v>0</v>
      </c>
      <c r="V35" s="49">
        <v>0</v>
      </c>
      <c r="W35" s="49">
        <v>1</v>
      </c>
      <c r="X35" s="49">
        <v>0</v>
      </c>
      <c r="Y35" s="49">
        <v>1</v>
      </c>
    </row>
    <row r="36" spans="1:25">
      <c r="A36" s="49"/>
      <c r="B36" s="49">
        <v>30</v>
      </c>
      <c r="C36" s="49">
        <v>29</v>
      </c>
      <c r="D36" s="49">
        <v>11</v>
      </c>
      <c r="E36" s="49">
        <v>2</v>
      </c>
      <c r="F36" s="49">
        <v>3</v>
      </c>
      <c r="G36" s="49">
        <v>1</v>
      </c>
      <c r="H36" s="49">
        <v>1</v>
      </c>
      <c r="I36" s="49">
        <v>0</v>
      </c>
      <c r="J36" s="49">
        <v>14</v>
      </c>
      <c r="K36" s="49">
        <v>11</v>
      </c>
      <c r="L36" s="49">
        <v>0</v>
      </c>
      <c r="M36" s="49">
        <v>0</v>
      </c>
      <c r="N36" s="49">
        <v>0</v>
      </c>
      <c r="O36" s="49">
        <v>0</v>
      </c>
      <c r="P36" s="49">
        <v>1</v>
      </c>
      <c r="Q36" s="49">
        <v>1</v>
      </c>
      <c r="R36" s="49">
        <v>0</v>
      </c>
      <c r="S36" s="49">
        <v>0</v>
      </c>
      <c r="T36" s="49">
        <v>0</v>
      </c>
      <c r="U36" s="49">
        <v>1</v>
      </c>
      <c r="V36" s="49">
        <v>1</v>
      </c>
      <c r="W36" s="49">
        <v>0</v>
      </c>
      <c r="X36" s="49">
        <v>0</v>
      </c>
      <c r="Y36" s="49">
        <v>1</v>
      </c>
    </row>
    <row r="37" spans="1:25">
      <c r="A37" s="49"/>
      <c r="B37" s="49">
        <v>0</v>
      </c>
      <c r="C37" s="49">
        <v>0</v>
      </c>
      <c r="D37" s="49">
        <v>0</v>
      </c>
      <c r="E37" s="49">
        <v>0</v>
      </c>
      <c r="F37" s="49">
        <v>0</v>
      </c>
      <c r="G37" s="49">
        <v>0</v>
      </c>
      <c r="H37" s="49">
        <v>0</v>
      </c>
      <c r="I37" s="49">
        <v>0</v>
      </c>
      <c r="J37" s="49">
        <v>0</v>
      </c>
      <c r="K37" s="49">
        <v>0</v>
      </c>
      <c r="L37" s="49">
        <v>0</v>
      </c>
      <c r="M37" s="49">
        <v>0</v>
      </c>
      <c r="N37" s="49">
        <v>0</v>
      </c>
      <c r="O37" s="49">
        <v>0</v>
      </c>
      <c r="P37" s="49">
        <v>0</v>
      </c>
      <c r="Q37" s="49">
        <v>0</v>
      </c>
      <c r="R37" s="49">
        <v>0</v>
      </c>
      <c r="S37" s="49">
        <v>0</v>
      </c>
      <c r="T37" s="49">
        <v>0</v>
      </c>
      <c r="U37" s="49">
        <v>0</v>
      </c>
      <c r="V37" s="49">
        <v>0</v>
      </c>
      <c r="W37" s="49">
        <v>0</v>
      </c>
      <c r="X37" s="49">
        <v>0</v>
      </c>
      <c r="Y37" s="49">
        <v>0</v>
      </c>
    </row>
    <row r="38" spans="1:25">
      <c r="A38" s="49"/>
      <c r="B38" s="49">
        <v>47</v>
      </c>
      <c r="C38" s="49">
        <v>23</v>
      </c>
      <c r="D38" s="49">
        <v>8</v>
      </c>
      <c r="E38" s="49">
        <v>0</v>
      </c>
      <c r="F38" s="49">
        <v>1</v>
      </c>
      <c r="G38" s="49">
        <v>7</v>
      </c>
      <c r="H38" s="49">
        <v>0</v>
      </c>
      <c r="I38" s="49">
        <v>0</v>
      </c>
      <c r="J38" s="49">
        <v>8</v>
      </c>
      <c r="K38" s="49">
        <v>8</v>
      </c>
      <c r="L38" s="49">
        <v>0</v>
      </c>
      <c r="M38" s="49">
        <v>0</v>
      </c>
      <c r="N38" s="49">
        <v>0</v>
      </c>
      <c r="O38" s="49">
        <v>0</v>
      </c>
      <c r="P38" s="49">
        <v>0</v>
      </c>
      <c r="Q38" s="49">
        <v>0</v>
      </c>
      <c r="R38" s="49">
        <v>0</v>
      </c>
      <c r="S38" s="49">
        <v>0</v>
      </c>
      <c r="T38" s="49">
        <v>0</v>
      </c>
      <c r="U38" s="49">
        <v>0</v>
      </c>
      <c r="V38" s="49">
        <v>0</v>
      </c>
      <c r="W38" s="49">
        <v>0</v>
      </c>
      <c r="X38" s="49">
        <v>0</v>
      </c>
      <c r="Y38" s="49">
        <v>0</v>
      </c>
    </row>
    <row r="39" spans="1:25">
      <c r="A39" s="49"/>
      <c r="B39" s="49">
        <v>10</v>
      </c>
      <c r="C39" s="49">
        <v>10</v>
      </c>
      <c r="D39" s="49">
        <v>0</v>
      </c>
      <c r="E39" s="49">
        <v>0</v>
      </c>
      <c r="F39" s="49">
        <v>0</v>
      </c>
      <c r="G39" s="49">
        <v>0</v>
      </c>
      <c r="H39" s="49">
        <v>0</v>
      </c>
      <c r="I39" s="49">
        <v>0</v>
      </c>
      <c r="J39" s="49">
        <v>0</v>
      </c>
      <c r="K39" s="49">
        <v>0</v>
      </c>
      <c r="L39" s="49">
        <v>0</v>
      </c>
      <c r="M39" s="49">
        <v>0</v>
      </c>
      <c r="N39" s="49">
        <v>0</v>
      </c>
      <c r="O39" s="49">
        <v>0</v>
      </c>
      <c r="P39" s="49">
        <v>0</v>
      </c>
      <c r="Q39" s="49">
        <v>3</v>
      </c>
      <c r="R39" s="49">
        <v>0</v>
      </c>
      <c r="S39" s="49">
        <v>0</v>
      </c>
      <c r="T39" s="49">
        <v>0</v>
      </c>
      <c r="U39" s="49">
        <v>0</v>
      </c>
      <c r="V39" s="49">
        <v>0</v>
      </c>
      <c r="W39" s="49">
        <v>0</v>
      </c>
      <c r="X39" s="49">
        <v>0</v>
      </c>
      <c r="Y39" s="49">
        <v>0</v>
      </c>
    </row>
    <row r="40" spans="1:25">
      <c r="A40" s="49"/>
      <c r="B40" s="49">
        <v>4</v>
      </c>
      <c r="C40" s="49">
        <v>4</v>
      </c>
      <c r="D40" s="49">
        <v>2</v>
      </c>
      <c r="E40" s="49">
        <v>0</v>
      </c>
      <c r="F40" s="49">
        <v>0</v>
      </c>
      <c r="G40" s="49">
        <v>0</v>
      </c>
      <c r="H40" s="49">
        <v>0</v>
      </c>
      <c r="I40" s="49">
        <v>0</v>
      </c>
      <c r="J40" s="49">
        <v>2</v>
      </c>
      <c r="K40" s="49">
        <v>2</v>
      </c>
      <c r="L40" s="49">
        <v>0</v>
      </c>
      <c r="M40" s="49">
        <v>0</v>
      </c>
      <c r="N40" s="49">
        <v>0</v>
      </c>
      <c r="O40" s="49">
        <v>0</v>
      </c>
      <c r="P40" s="49">
        <v>0</v>
      </c>
      <c r="Q40" s="49">
        <v>4</v>
      </c>
      <c r="R40" s="49">
        <v>0</v>
      </c>
      <c r="S40" s="49">
        <v>0</v>
      </c>
      <c r="T40" s="49">
        <v>0</v>
      </c>
      <c r="U40" s="49">
        <v>0</v>
      </c>
      <c r="V40" s="49">
        <v>0</v>
      </c>
      <c r="W40" s="49">
        <v>0</v>
      </c>
      <c r="X40" s="49">
        <v>0</v>
      </c>
      <c r="Y40" s="49">
        <v>0</v>
      </c>
    </row>
    <row r="41" spans="1:25">
      <c r="A41" s="49"/>
      <c r="B41" s="49">
        <v>30</v>
      </c>
      <c r="C41" s="49">
        <v>19</v>
      </c>
      <c r="D41" s="49">
        <v>10</v>
      </c>
      <c r="E41" s="49">
        <v>0</v>
      </c>
      <c r="F41" s="49">
        <v>1</v>
      </c>
      <c r="G41" s="49">
        <v>2</v>
      </c>
      <c r="H41" s="49">
        <v>3</v>
      </c>
      <c r="I41" s="49">
        <v>0</v>
      </c>
      <c r="J41" s="49">
        <v>13</v>
      </c>
      <c r="K41" s="49">
        <v>10</v>
      </c>
      <c r="L41" s="49">
        <v>0</v>
      </c>
      <c r="M41" s="49">
        <v>0</v>
      </c>
      <c r="N41" s="49">
        <v>0</v>
      </c>
      <c r="O41" s="49">
        <v>0</v>
      </c>
      <c r="P41" s="49">
        <v>0</v>
      </c>
      <c r="Q41" s="49">
        <v>15</v>
      </c>
      <c r="R41" s="49">
        <v>0</v>
      </c>
      <c r="S41" s="49">
        <v>0</v>
      </c>
      <c r="T41" s="49">
        <v>0</v>
      </c>
      <c r="U41" s="49">
        <v>0</v>
      </c>
      <c r="V41" s="49">
        <v>0</v>
      </c>
      <c r="W41" s="49">
        <v>0</v>
      </c>
      <c r="X41" s="49">
        <v>0</v>
      </c>
      <c r="Y41" s="49">
        <v>0</v>
      </c>
    </row>
    <row r="42" spans="1:25">
      <c r="A42" s="49"/>
      <c r="B42" s="49">
        <v>17</v>
      </c>
      <c r="C42" s="49">
        <v>16</v>
      </c>
      <c r="D42" s="49">
        <v>5</v>
      </c>
      <c r="E42" s="49">
        <v>0</v>
      </c>
      <c r="F42" s="49">
        <v>0</v>
      </c>
      <c r="G42" s="49">
        <v>2</v>
      </c>
      <c r="H42" s="49">
        <v>0</v>
      </c>
      <c r="I42" s="49">
        <v>0</v>
      </c>
      <c r="J42" s="49">
        <v>5</v>
      </c>
      <c r="K42" s="49">
        <v>5</v>
      </c>
      <c r="L42" s="49">
        <v>0</v>
      </c>
      <c r="M42" s="49">
        <v>0</v>
      </c>
      <c r="N42" s="49">
        <v>0</v>
      </c>
      <c r="O42" s="49">
        <v>0</v>
      </c>
      <c r="P42" s="49">
        <v>0</v>
      </c>
      <c r="Q42" s="49">
        <v>1</v>
      </c>
      <c r="R42" s="49">
        <v>0</v>
      </c>
      <c r="S42" s="49">
        <v>0</v>
      </c>
      <c r="T42" s="49">
        <v>0</v>
      </c>
      <c r="U42" s="49">
        <v>0</v>
      </c>
      <c r="V42" s="49">
        <v>0</v>
      </c>
      <c r="W42" s="49">
        <v>0</v>
      </c>
      <c r="X42" s="49">
        <v>0</v>
      </c>
      <c r="Y42" s="49">
        <v>0</v>
      </c>
    </row>
    <row r="43" spans="1:25">
      <c r="A43" s="49"/>
      <c r="B43" s="49">
        <v>17</v>
      </c>
      <c r="C43" s="49">
        <v>16</v>
      </c>
      <c r="D43" s="49">
        <v>6</v>
      </c>
      <c r="E43" s="49">
        <v>0</v>
      </c>
      <c r="F43" s="49">
        <v>0</v>
      </c>
      <c r="G43" s="49">
        <v>2</v>
      </c>
      <c r="H43" s="49">
        <v>1</v>
      </c>
      <c r="I43" s="49">
        <v>0</v>
      </c>
      <c r="J43" s="49">
        <v>7</v>
      </c>
      <c r="K43" s="49">
        <v>6</v>
      </c>
      <c r="L43" s="49">
        <v>0</v>
      </c>
      <c r="M43" s="49">
        <v>0</v>
      </c>
      <c r="N43" s="49">
        <v>0</v>
      </c>
      <c r="O43" s="49">
        <v>0</v>
      </c>
      <c r="P43" s="49">
        <v>0</v>
      </c>
      <c r="Q43" s="49">
        <v>16</v>
      </c>
      <c r="R43" s="49">
        <v>0</v>
      </c>
      <c r="S43" s="49">
        <v>0</v>
      </c>
      <c r="T43" s="49">
        <v>0</v>
      </c>
      <c r="U43" s="49">
        <v>0</v>
      </c>
      <c r="V43" s="49">
        <v>0</v>
      </c>
      <c r="W43" s="49">
        <v>0</v>
      </c>
      <c r="X43" s="49">
        <v>0</v>
      </c>
      <c r="Y43" s="49">
        <v>0</v>
      </c>
    </row>
    <row r="44" spans="1:25">
      <c r="A44" s="49"/>
      <c r="B44" s="49">
        <v>24</v>
      </c>
      <c r="C44" s="49">
        <v>20</v>
      </c>
      <c r="D44" s="49">
        <v>12</v>
      </c>
      <c r="E44" s="49">
        <v>0</v>
      </c>
      <c r="F44" s="49">
        <v>6</v>
      </c>
      <c r="G44" s="49">
        <v>0</v>
      </c>
      <c r="H44" s="49">
        <v>2</v>
      </c>
      <c r="I44" s="49">
        <v>0</v>
      </c>
      <c r="J44" s="49">
        <v>15</v>
      </c>
      <c r="K44" s="49">
        <v>13</v>
      </c>
      <c r="L44" s="49">
        <v>0</v>
      </c>
      <c r="M44" s="49">
        <v>0</v>
      </c>
      <c r="N44" s="49">
        <v>0</v>
      </c>
      <c r="O44" s="49">
        <v>0</v>
      </c>
      <c r="P44" s="49">
        <v>3</v>
      </c>
      <c r="Q44" s="49">
        <v>1</v>
      </c>
      <c r="R44" s="49">
        <v>0</v>
      </c>
      <c r="S44" s="49">
        <v>0</v>
      </c>
      <c r="T44" s="49">
        <v>0</v>
      </c>
      <c r="U44" s="49">
        <v>0</v>
      </c>
      <c r="V44" s="49">
        <v>0</v>
      </c>
      <c r="W44" s="49">
        <v>0</v>
      </c>
      <c r="X44" s="49">
        <v>0</v>
      </c>
      <c r="Y44" s="49">
        <v>0</v>
      </c>
    </row>
    <row r="45" spans="1:25">
      <c r="A45" s="49"/>
      <c r="B45" s="49">
        <v>27</v>
      </c>
      <c r="C45" s="49">
        <v>21</v>
      </c>
      <c r="D45" s="49">
        <v>11</v>
      </c>
      <c r="E45" s="49">
        <v>0</v>
      </c>
      <c r="F45" s="49">
        <v>0</v>
      </c>
      <c r="G45" s="49">
        <v>1</v>
      </c>
      <c r="H45" s="49">
        <v>1</v>
      </c>
      <c r="I45" s="49">
        <v>0</v>
      </c>
      <c r="J45" s="49">
        <v>12</v>
      </c>
      <c r="K45" s="49">
        <v>11</v>
      </c>
      <c r="L45" s="49">
        <v>0</v>
      </c>
      <c r="M45" s="49">
        <v>0</v>
      </c>
      <c r="N45" s="49">
        <v>0</v>
      </c>
      <c r="O45" s="49">
        <v>0</v>
      </c>
      <c r="P45" s="49">
        <v>0</v>
      </c>
      <c r="Q45" s="49">
        <v>14</v>
      </c>
      <c r="R45" s="49">
        <v>0</v>
      </c>
      <c r="S45" s="49">
        <v>1</v>
      </c>
      <c r="T45" s="49">
        <v>0</v>
      </c>
      <c r="U45" s="49">
        <v>0</v>
      </c>
      <c r="V45" s="49">
        <v>0</v>
      </c>
      <c r="W45" s="49">
        <v>1</v>
      </c>
      <c r="X45" s="49">
        <v>0</v>
      </c>
      <c r="Y45" s="49">
        <v>1</v>
      </c>
    </row>
    <row r="46" spans="1:25">
      <c r="A46" s="49"/>
      <c r="B46" s="49">
        <v>14</v>
      </c>
      <c r="C46" s="49">
        <v>12</v>
      </c>
      <c r="D46" s="49">
        <v>5</v>
      </c>
      <c r="E46" s="49">
        <v>0</v>
      </c>
      <c r="F46" s="49">
        <v>1</v>
      </c>
      <c r="G46" s="49">
        <v>1</v>
      </c>
      <c r="H46" s="49">
        <v>0</v>
      </c>
      <c r="I46" s="49">
        <v>0</v>
      </c>
      <c r="J46" s="49">
        <v>5</v>
      </c>
      <c r="K46" s="49">
        <v>5</v>
      </c>
      <c r="L46" s="49">
        <v>0</v>
      </c>
      <c r="M46" s="49">
        <v>0</v>
      </c>
      <c r="N46" s="49">
        <v>0</v>
      </c>
      <c r="O46" s="49">
        <v>0</v>
      </c>
      <c r="P46" s="49">
        <v>0</v>
      </c>
      <c r="Q46" s="49">
        <v>9</v>
      </c>
      <c r="R46" s="49">
        <v>1</v>
      </c>
      <c r="S46" s="49">
        <v>0</v>
      </c>
      <c r="T46" s="49">
        <v>0</v>
      </c>
      <c r="U46" s="49">
        <v>0</v>
      </c>
      <c r="V46" s="49">
        <v>0</v>
      </c>
      <c r="W46" s="49">
        <v>0</v>
      </c>
      <c r="X46" s="49">
        <v>0</v>
      </c>
      <c r="Y46" s="49">
        <v>1</v>
      </c>
    </row>
    <row r="47" spans="1:25">
      <c r="A47" s="49"/>
      <c r="B47" s="49">
        <v>0</v>
      </c>
      <c r="C47" s="49">
        <v>0</v>
      </c>
      <c r="D47" s="49">
        <v>0</v>
      </c>
      <c r="E47" s="49">
        <v>0</v>
      </c>
      <c r="F47" s="49">
        <v>0</v>
      </c>
      <c r="G47" s="49">
        <v>0</v>
      </c>
      <c r="H47" s="49">
        <v>0</v>
      </c>
      <c r="I47" s="49">
        <v>0</v>
      </c>
      <c r="J47" s="49">
        <v>0</v>
      </c>
      <c r="K47" s="49">
        <v>0</v>
      </c>
      <c r="L47" s="49">
        <v>0</v>
      </c>
      <c r="M47" s="49">
        <v>0</v>
      </c>
      <c r="N47" s="49">
        <v>0</v>
      </c>
      <c r="O47" s="49">
        <v>0</v>
      </c>
      <c r="P47" s="49">
        <v>0</v>
      </c>
      <c r="Q47" s="49">
        <v>0</v>
      </c>
      <c r="R47" s="49">
        <v>0</v>
      </c>
      <c r="S47" s="49">
        <v>0</v>
      </c>
      <c r="T47" s="49">
        <v>0</v>
      </c>
      <c r="U47" s="49">
        <v>0</v>
      </c>
      <c r="V47" s="49">
        <v>0</v>
      </c>
      <c r="W47" s="49">
        <v>0</v>
      </c>
      <c r="X47" s="49">
        <v>0</v>
      </c>
      <c r="Y47" s="49">
        <v>0</v>
      </c>
    </row>
    <row r="48" spans="1:25">
      <c r="A48" s="49"/>
      <c r="B48" s="49">
        <v>21</v>
      </c>
      <c r="C48" s="49">
        <v>17</v>
      </c>
      <c r="D48" s="49">
        <v>7</v>
      </c>
      <c r="E48" s="49">
        <v>0</v>
      </c>
      <c r="F48" s="49">
        <v>3</v>
      </c>
      <c r="G48" s="49">
        <v>0</v>
      </c>
      <c r="H48" s="49">
        <v>0</v>
      </c>
      <c r="I48" s="49">
        <v>0</v>
      </c>
      <c r="J48" s="49">
        <v>7</v>
      </c>
      <c r="K48" s="49">
        <v>7</v>
      </c>
      <c r="L48" s="49">
        <v>0</v>
      </c>
      <c r="M48" s="49">
        <v>0</v>
      </c>
      <c r="N48" s="49">
        <v>0</v>
      </c>
      <c r="O48" s="49">
        <v>0</v>
      </c>
      <c r="P48" s="49">
        <v>1</v>
      </c>
      <c r="Q48" s="49">
        <v>0</v>
      </c>
      <c r="R48" s="49">
        <v>0</v>
      </c>
      <c r="S48" s="49">
        <v>0</v>
      </c>
      <c r="T48" s="49">
        <v>0</v>
      </c>
      <c r="U48" s="49">
        <v>0</v>
      </c>
      <c r="V48" s="49">
        <v>0</v>
      </c>
      <c r="W48" s="49">
        <v>0</v>
      </c>
      <c r="X48" s="49">
        <v>0</v>
      </c>
      <c r="Y48" s="49">
        <v>0</v>
      </c>
    </row>
    <row r="49" spans="1:25">
      <c r="A49" s="49"/>
      <c r="B49" s="49">
        <v>26</v>
      </c>
      <c r="C49" s="49">
        <v>19</v>
      </c>
      <c r="D49" s="49">
        <v>11</v>
      </c>
      <c r="E49" s="49">
        <v>1</v>
      </c>
      <c r="F49" s="49">
        <v>1</v>
      </c>
      <c r="G49" s="49">
        <v>1</v>
      </c>
      <c r="H49" s="49">
        <v>5</v>
      </c>
      <c r="I49" s="49">
        <v>0</v>
      </c>
      <c r="J49" s="49">
        <v>17</v>
      </c>
      <c r="K49" s="49">
        <v>11</v>
      </c>
      <c r="L49" s="49">
        <v>0</v>
      </c>
      <c r="M49" s="49">
        <v>0</v>
      </c>
      <c r="N49" s="49">
        <v>0</v>
      </c>
      <c r="O49" s="49">
        <v>0</v>
      </c>
      <c r="P49" s="49">
        <v>2</v>
      </c>
      <c r="Q49" s="49">
        <v>13</v>
      </c>
      <c r="R49" s="49">
        <v>0</v>
      </c>
      <c r="S49" s="49">
        <v>1</v>
      </c>
      <c r="T49" s="49">
        <v>1</v>
      </c>
      <c r="U49" s="49">
        <v>0</v>
      </c>
      <c r="V49" s="49">
        <v>0</v>
      </c>
      <c r="W49" s="49">
        <v>0</v>
      </c>
      <c r="X49" s="49">
        <v>0</v>
      </c>
      <c r="Y49" s="49">
        <v>2</v>
      </c>
    </row>
    <row r="50" spans="1:25">
      <c r="A50" s="49"/>
      <c r="B50" s="49">
        <v>11</v>
      </c>
      <c r="C50" s="49">
        <v>8</v>
      </c>
      <c r="D50" s="49">
        <v>4</v>
      </c>
      <c r="E50" s="49">
        <v>0</v>
      </c>
      <c r="F50" s="49">
        <v>0</v>
      </c>
      <c r="G50" s="49">
        <v>2</v>
      </c>
      <c r="H50" s="49">
        <v>0</v>
      </c>
      <c r="I50" s="49">
        <v>0</v>
      </c>
      <c r="J50" s="49">
        <v>4</v>
      </c>
      <c r="K50" s="49">
        <v>4</v>
      </c>
      <c r="L50" s="49">
        <v>0</v>
      </c>
      <c r="M50" s="49">
        <v>0</v>
      </c>
      <c r="N50" s="49">
        <v>0</v>
      </c>
      <c r="O50" s="49">
        <v>0</v>
      </c>
      <c r="P50" s="49">
        <v>0</v>
      </c>
      <c r="Q50" s="49">
        <v>3</v>
      </c>
      <c r="R50" s="49">
        <v>0</v>
      </c>
      <c r="S50" s="49">
        <v>0</v>
      </c>
      <c r="T50" s="49">
        <v>0</v>
      </c>
      <c r="U50" s="49">
        <v>0</v>
      </c>
      <c r="V50" s="49">
        <v>0</v>
      </c>
      <c r="W50" s="49">
        <v>0</v>
      </c>
      <c r="X50" s="49">
        <v>0</v>
      </c>
      <c r="Y50" s="49">
        <v>0</v>
      </c>
    </row>
    <row r="51" spans="1:25">
      <c r="A51" s="49"/>
      <c r="B51" s="49">
        <v>20</v>
      </c>
      <c r="C51" s="49">
        <v>13</v>
      </c>
      <c r="D51" s="49">
        <v>5</v>
      </c>
      <c r="E51" s="49">
        <v>0</v>
      </c>
      <c r="F51" s="49">
        <v>0</v>
      </c>
      <c r="G51" s="49">
        <v>1</v>
      </c>
      <c r="H51" s="49">
        <v>1</v>
      </c>
      <c r="I51" s="49">
        <v>0</v>
      </c>
      <c r="J51" s="49">
        <v>7</v>
      </c>
      <c r="K51" s="49">
        <v>5</v>
      </c>
      <c r="L51" s="49">
        <v>0</v>
      </c>
      <c r="M51" s="49">
        <v>0</v>
      </c>
      <c r="N51" s="49">
        <v>0</v>
      </c>
      <c r="O51" s="49">
        <v>0</v>
      </c>
      <c r="P51" s="49">
        <v>0</v>
      </c>
      <c r="Q51" s="49">
        <v>2</v>
      </c>
      <c r="R51" s="49">
        <v>0</v>
      </c>
      <c r="S51" s="49">
        <v>0</v>
      </c>
      <c r="T51" s="49">
        <v>0</v>
      </c>
      <c r="U51" s="49">
        <v>0</v>
      </c>
      <c r="V51" s="49">
        <v>0</v>
      </c>
      <c r="W51" s="49">
        <v>0</v>
      </c>
      <c r="X51" s="49">
        <v>0</v>
      </c>
      <c r="Y51" s="49">
        <v>0</v>
      </c>
    </row>
    <row r="52" spans="1:25">
      <c r="A52" s="49"/>
      <c r="B52" s="49">
        <v>31</v>
      </c>
      <c r="C52" s="49">
        <v>22</v>
      </c>
      <c r="D52" s="49">
        <v>12</v>
      </c>
      <c r="E52" s="49">
        <v>0</v>
      </c>
      <c r="F52" s="49">
        <v>2</v>
      </c>
      <c r="G52" s="49">
        <v>2</v>
      </c>
      <c r="H52" s="49">
        <v>1</v>
      </c>
      <c r="I52" s="49">
        <v>0</v>
      </c>
      <c r="J52" s="49">
        <v>13</v>
      </c>
      <c r="K52" s="49">
        <v>12</v>
      </c>
      <c r="L52" s="49">
        <v>0</v>
      </c>
      <c r="M52" s="49">
        <v>0</v>
      </c>
      <c r="N52" s="49">
        <v>0</v>
      </c>
      <c r="O52" s="49">
        <v>0</v>
      </c>
      <c r="P52" s="49">
        <v>1</v>
      </c>
      <c r="Q52" s="49">
        <v>3</v>
      </c>
      <c r="R52" s="49">
        <v>0</v>
      </c>
      <c r="S52" s="49">
        <v>2</v>
      </c>
      <c r="T52" s="49">
        <v>0</v>
      </c>
      <c r="U52" s="49">
        <v>0</v>
      </c>
      <c r="V52" s="49">
        <v>0</v>
      </c>
      <c r="W52" s="49">
        <v>0</v>
      </c>
      <c r="X52" s="49">
        <v>0</v>
      </c>
      <c r="Y52" s="49">
        <v>2</v>
      </c>
    </row>
    <row r="53" spans="1:25">
      <c r="A53" s="49"/>
      <c r="B53" s="49">
        <v>42</v>
      </c>
      <c r="C53" s="49">
        <v>22</v>
      </c>
      <c r="D53" s="49">
        <v>10</v>
      </c>
      <c r="E53" s="49">
        <v>0</v>
      </c>
      <c r="F53" s="49">
        <v>1</v>
      </c>
      <c r="G53" s="49">
        <v>0</v>
      </c>
      <c r="H53" s="49">
        <v>1</v>
      </c>
      <c r="I53" s="49">
        <v>0</v>
      </c>
      <c r="J53" s="49">
        <v>11</v>
      </c>
      <c r="K53" s="49">
        <v>10</v>
      </c>
      <c r="L53" s="49">
        <v>0</v>
      </c>
      <c r="M53" s="49">
        <v>0</v>
      </c>
      <c r="N53" s="49">
        <v>0</v>
      </c>
      <c r="O53" s="49">
        <v>0</v>
      </c>
      <c r="P53" s="49">
        <v>0</v>
      </c>
      <c r="Q53" s="49">
        <v>20</v>
      </c>
      <c r="R53" s="49">
        <v>0</v>
      </c>
      <c r="S53" s="49">
        <v>0</v>
      </c>
      <c r="T53" s="49">
        <v>0</v>
      </c>
      <c r="U53" s="49">
        <v>0</v>
      </c>
      <c r="V53" s="49">
        <v>0</v>
      </c>
      <c r="W53" s="49">
        <v>0</v>
      </c>
      <c r="X53" s="49">
        <v>0</v>
      </c>
      <c r="Y53" s="49">
        <v>0</v>
      </c>
    </row>
    <row r="54" spans="1:25">
      <c r="A54" s="49"/>
      <c r="B54" s="49">
        <v>31</v>
      </c>
      <c r="C54" s="49">
        <v>24</v>
      </c>
      <c r="D54" s="49">
        <v>11</v>
      </c>
      <c r="E54" s="49">
        <v>0</v>
      </c>
      <c r="F54" s="49">
        <v>3</v>
      </c>
      <c r="G54" s="49">
        <v>3</v>
      </c>
      <c r="H54" s="49">
        <v>3</v>
      </c>
      <c r="I54" s="49">
        <v>0</v>
      </c>
      <c r="J54" s="49">
        <v>14</v>
      </c>
      <c r="K54" s="49">
        <v>11</v>
      </c>
      <c r="L54" s="49">
        <v>0</v>
      </c>
      <c r="M54" s="49">
        <v>0</v>
      </c>
      <c r="N54" s="49">
        <v>0</v>
      </c>
      <c r="O54" s="49">
        <v>0</v>
      </c>
      <c r="P54" s="49">
        <v>1</v>
      </c>
      <c r="Q54" s="49">
        <v>26</v>
      </c>
      <c r="R54" s="49">
        <v>0</v>
      </c>
      <c r="S54" s="49">
        <v>0</v>
      </c>
      <c r="T54" s="49">
        <v>0</v>
      </c>
      <c r="U54" s="49">
        <v>0</v>
      </c>
      <c r="V54" s="49">
        <v>0</v>
      </c>
      <c r="W54" s="49">
        <v>0</v>
      </c>
      <c r="X54" s="49">
        <v>0</v>
      </c>
      <c r="Y54" s="49">
        <v>0</v>
      </c>
    </row>
    <row r="55" spans="1:25">
      <c r="A55" s="49"/>
      <c r="B55" s="49">
        <v>17</v>
      </c>
      <c r="C55" s="49">
        <v>11</v>
      </c>
      <c r="D55" s="49">
        <v>5</v>
      </c>
      <c r="E55" s="49">
        <v>1</v>
      </c>
      <c r="F55" s="49">
        <v>1</v>
      </c>
      <c r="G55" s="49">
        <v>0</v>
      </c>
      <c r="H55" s="49">
        <v>0</v>
      </c>
      <c r="I55" s="49">
        <v>0</v>
      </c>
      <c r="J55" s="49">
        <v>6</v>
      </c>
      <c r="K55" s="49">
        <v>5</v>
      </c>
      <c r="L55" s="49">
        <v>0</v>
      </c>
      <c r="M55" s="49">
        <v>0</v>
      </c>
      <c r="N55" s="49">
        <v>0</v>
      </c>
      <c r="O55" s="49">
        <v>0</v>
      </c>
      <c r="P55" s="49">
        <v>0</v>
      </c>
      <c r="Q55" s="49">
        <v>0</v>
      </c>
      <c r="R55" s="49">
        <v>0</v>
      </c>
      <c r="S55" s="49">
        <v>0</v>
      </c>
      <c r="T55" s="49">
        <v>0</v>
      </c>
      <c r="U55" s="49">
        <v>0</v>
      </c>
      <c r="V55" s="49">
        <v>0</v>
      </c>
      <c r="W55" s="49">
        <v>0</v>
      </c>
      <c r="X55" s="49">
        <v>0</v>
      </c>
      <c r="Y55" s="49">
        <v>0</v>
      </c>
    </row>
    <row r="56" spans="1:25">
      <c r="A56" s="49"/>
      <c r="B56" s="49">
        <v>18</v>
      </c>
      <c r="C56" s="49">
        <v>16</v>
      </c>
      <c r="D56" s="49">
        <v>4</v>
      </c>
      <c r="E56" s="49">
        <v>0</v>
      </c>
      <c r="F56" s="49">
        <v>0</v>
      </c>
      <c r="G56" s="49">
        <v>1</v>
      </c>
      <c r="H56" s="49">
        <v>0</v>
      </c>
      <c r="I56" s="49">
        <v>0</v>
      </c>
      <c r="J56" s="49">
        <v>4</v>
      </c>
      <c r="K56" s="49">
        <v>4</v>
      </c>
      <c r="L56" s="49">
        <v>0</v>
      </c>
      <c r="M56" s="49">
        <v>0</v>
      </c>
      <c r="N56" s="49">
        <v>0</v>
      </c>
      <c r="O56" s="49">
        <v>0</v>
      </c>
      <c r="P56" s="49">
        <v>0</v>
      </c>
      <c r="Q56" s="49">
        <v>7</v>
      </c>
      <c r="R56" s="49">
        <v>0</v>
      </c>
      <c r="S56" s="49">
        <v>0</v>
      </c>
      <c r="T56" s="49">
        <v>0</v>
      </c>
      <c r="U56" s="49">
        <v>0</v>
      </c>
      <c r="V56" s="49">
        <v>0</v>
      </c>
      <c r="W56" s="49">
        <v>0</v>
      </c>
      <c r="X56" s="49">
        <v>0</v>
      </c>
      <c r="Y56" s="49">
        <v>0</v>
      </c>
    </row>
    <row r="57" spans="1:25">
      <c r="A57" s="49"/>
      <c r="B57" s="49">
        <v>27</v>
      </c>
      <c r="C57" s="49">
        <v>18</v>
      </c>
      <c r="D57" s="49">
        <v>9</v>
      </c>
      <c r="E57" s="49">
        <v>0</v>
      </c>
      <c r="F57" s="49">
        <v>5</v>
      </c>
      <c r="G57" s="49">
        <v>0</v>
      </c>
      <c r="H57" s="49">
        <v>0</v>
      </c>
      <c r="I57" s="49">
        <v>0</v>
      </c>
      <c r="J57" s="49">
        <v>10</v>
      </c>
      <c r="K57" s="49">
        <v>10</v>
      </c>
      <c r="L57" s="49">
        <v>0</v>
      </c>
      <c r="M57" s="49">
        <v>0</v>
      </c>
      <c r="N57" s="49">
        <v>1</v>
      </c>
      <c r="O57" s="49">
        <v>0</v>
      </c>
      <c r="P57" s="49">
        <v>2</v>
      </c>
      <c r="Q57" s="49">
        <v>17</v>
      </c>
      <c r="R57" s="49">
        <v>0</v>
      </c>
      <c r="S57" s="49">
        <v>0</v>
      </c>
      <c r="T57" s="49">
        <v>0</v>
      </c>
      <c r="U57" s="49">
        <v>0</v>
      </c>
      <c r="V57" s="49">
        <v>0</v>
      </c>
      <c r="W57" s="49">
        <v>0</v>
      </c>
      <c r="X57" s="49">
        <v>0</v>
      </c>
      <c r="Y57" s="49">
        <v>0</v>
      </c>
    </row>
    <row r="58" spans="1:25">
      <c r="A58" s="49"/>
      <c r="B58" s="49">
        <v>0</v>
      </c>
      <c r="C58" s="49">
        <v>0</v>
      </c>
      <c r="D58" s="49">
        <v>0</v>
      </c>
      <c r="E58" s="49">
        <v>0</v>
      </c>
      <c r="F58" s="49">
        <v>0</v>
      </c>
      <c r="G58" s="49">
        <v>0</v>
      </c>
      <c r="H58" s="49">
        <v>0</v>
      </c>
      <c r="I58" s="49">
        <v>0</v>
      </c>
      <c r="J58" s="49">
        <v>0</v>
      </c>
      <c r="K58" s="49">
        <v>0</v>
      </c>
      <c r="L58" s="49">
        <v>0</v>
      </c>
      <c r="M58" s="49">
        <v>0</v>
      </c>
      <c r="N58" s="49">
        <v>0</v>
      </c>
      <c r="O58" s="49">
        <v>0</v>
      </c>
      <c r="P58" s="49">
        <v>0</v>
      </c>
      <c r="Q58" s="49">
        <v>0</v>
      </c>
      <c r="R58" s="49">
        <v>0</v>
      </c>
      <c r="S58" s="49">
        <v>0</v>
      </c>
      <c r="T58" s="49">
        <v>0</v>
      </c>
      <c r="U58" s="49">
        <v>0</v>
      </c>
      <c r="V58" s="49">
        <v>0</v>
      </c>
      <c r="W58" s="49">
        <v>0</v>
      </c>
      <c r="X58" s="49">
        <v>0</v>
      </c>
      <c r="Y58" s="49">
        <v>0</v>
      </c>
    </row>
    <row r="59" spans="1:25">
      <c r="A59" s="49"/>
      <c r="B59" s="49">
        <v>35</v>
      </c>
      <c r="C59" s="49">
        <v>33</v>
      </c>
      <c r="D59" s="49">
        <v>18</v>
      </c>
      <c r="E59" s="49">
        <v>0</v>
      </c>
      <c r="F59" s="49">
        <v>0</v>
      </c>
      <c r="G59" s="49">
        <v>6</v>
      </c>
      <c r="H59" s="49">
        <v>7</v>
      </c>
      <c r="I59" s="49">
        <v>0</v>
      </c>
      <c r="J59" s="49">
        <v>25</v>
      </c>
      <c r="K59" s="49">
        <v>18</v>
      </c>
      <c r="L59" s="49">
        <v>0</v>
      </c>
      <c r="M59" s="49">
        <v>0</v>
      </c>
      <c r="N59" s="49">
        <v>0</v>
      </c>
      <c r="O59" s="49">
        <v>0</v>
      </c>
      <c r="P59" s="49">
        <v>0</v>
      </c>
      <c r="Q59" s="49">
        <v>2</v>
      </c>
      <c r="R59" s="49">
        <v>0</v>
      </c>
      <c r="S59" s="49">
        <v>2</v>
      </c>
      <c r="T59" s="49">
        <v>0</v>
      </c>
      <c r="U59" s="49">
        <v>0</v>
      </c>
      <c r="V59" s="49">
        <v>1</v>
      </c>
      <c r="W59" s="49">
        <v>0</v>
      </c>
      <c r="X59" s="49">
        <v>0</v>
      </c>
      <c r="Y59" s="49">
        <v>2</v>
      </c>
    </row>
    <row r="60" spans="1:25">
      <c r="A60" s="49"/>
      <c r="B60" s="49">
        <v>30</v>
      </c>
      <c r="C60" s="49">
        <v>23</v>
      </c>
      <c r="D60" s="49">
        <v>12</v>
      </c>
      <c r="E60" s="49">
        <v>2</v>
      </c>
      <c r="F60" s="49">
        <v>2</v>
      </c>
      <c r="G60" s="49">
        <v>3</v>
      </c>
      <c r="H60" s="49">
        <v>8</v>
      </c>
      <c r="I60" s="49">
        <v>0</v>
      </c>
      <c r="J60" s="49">
        <v>22</v>
      </c>
      <c r="K60" s="49">
        <v>12</v>
      </c>
      <c r="L60" s="49">
        <v>0</v>
      </c>
      <c r="M60" s="49">
        <v>0</v>
      </c>
      <c r="N60" s="49">
        <v>0</v>
      </c>
      <c r="O60" s="49">
        <v>0</v>
      </c>
      <c r="P60" s="49">
        <v>2</v>
      </c>
      <c r="Q60" s="49">
        <v>3</v>
      </c>
      <c r="R60" s="49">
        <v>0</v>
      </c>
      <c r="S60" s="49">
        <v>1</v>
      </c>
      <c r="T60" s="49">
        <v>1</v>
      </c>
      <c r="U60" s="49">
        <v>0</v>
      </c>
      <c r="V60" s="49">
        <v>0</v>
      </c>
      <c r="W60" s="49">
        <v>1</v>
      </c>
      <c r="X60" s="49">
        <v>0</v>
      </c>
      <c r="Y60" s="49">
        <v>2</v>
      </c>
    </row>
    <row r="61" spans="1:25">
      <c r="A61" s="49"/>
      <c r="B61" s="49">
        <v>11</v>
      </c>
      <c r="C61" s="49">
        <v>11</v>
      </c>
      <c r="D61" s="49">
        <v>4</v>
      </c>
      <c r="E61" s="49">
        <v>0</v>
      </c>
      <c r="F61" s="49">
        <v>0</v>
      </c>
      <c r="G61" s="49">
        <v>2</v>
      </c>
      <c r="H61" s="49">
        <v>0</v>
      </c>
      <c r="I61" s="49">
        <v>0</v>
      </c>
      <c r="J61" s="49">
        <v>5</v>
      </c>
      <c r="K61" s="49">
        <v>4</v>
      </c>
      <c r="L61" s="49">
        <v>0</v>
      </c>
      <c r="M61" s="49">
        <v>0</v>
      </c>
      <c r="N61" s="49">
        <v>0</v>
      </c>
      <c r="O61" s="49">
        <v>0</v>
      </c>
      <c r="P61" s="49">
        <v>1</v>
      </c>
      <c r="Q61" s="49">
        <v>1</v>
      </c>
      <c r="R61" s="49">
        <v>0</v>
      </c>
      <c r="S61" s="49">
        <v>0</v>
      </c>
      <c r="T61" s="49">
        <v>1</v>
      </c>
      <c r="U61" s="49">
        <v>0</v>
      </c>
      <c r="V61" s="49">
        <v>0</v>
      </c>
      <c r="W61" s="49">
        <v>0</v>
      </c>
      <c r="X61" s="49">
        <v>0</v>
      </c>
      <c r="Y61" s="49">
        <v>1</v>
      </c>
    </row>
    <row r="62" spans="1:25">
      <c r="A62" s="49"/>
      <c r="B62" s="49">
        <v>31</v>
      </c>
      <c r="C62" s="49">
        <v>16</v>
      </c>
      <c r="D62" s="49">
        <v>4</v>
      </c>
      <c r="E62" s="49">
        <v>0</v>
      </c>
      <c r="F62" s="49">
        <v>0</v>
      </c>
      <c r="G62" s="49">
        <v>4</v>
      </c>
      <c r="H62" s="49">
        <v>0</v>
      </c>
      <c r="I62" s="49">
        <v>0</v>
      </c>
      <c r="J62" s="49">
        <v>4</v>
      </c>
      <c r="K62" s="49">
        <v>4</v>
      </c>
      <c r="L62" s="49">
        <v>0</v>
      </c>
      <c r="M62" s="49">
        <v>0</v>
      </c>
      <c r="N62" s="49">
        <v>0</v>
      </c>
      <c r="O62" s="49">
        <v>0</v>
      </c>
      <c r="P62" s="49">
        <v>0</v>
      </c>
      <c r="Q62" s="49">
        <v>16</v>
      </c>
      <c r="R62" s="49">
        <v>0</v>
      </c>
      <c r="S62" s="49">
        <v>0</v>
      </c>
      <c r="T62" s="49">
        <v>0</v>
      </c>
      <c r="U62" s="49">
        <v>0</v>
      </c>
      <c r="V62" s="49">
        <v>0</v>
      </c>
      <c r="W62" s="49">
        <v>0</v>
      </c>
      <c r="X62" s="49">
        <v>0</v>
      </c>
      <c r="Y62" s="49">
        <v>0</v>
      </c>
    </row>
    <row r="63" spans="1:25">
      <c r="A63" s="49"/>
      <c r="B63" s="49">
        <v>30</v>
      </c>
      <c r="C63" s="49">
        <v>26</v>
      </c>
      <c r="D63" s="49">
        <v>11</v>
      </c>
      <c r="E63" s="49">
        <v>0</v>
      </c>
      <c r="F63" s="49">
        <v>1</v>
      </c>
      <c r="G63" s="49">
        <v>1</v>
      </c>
      <c r="H63" s="49">
        <v>2</v>
      </c>
      <c r="I63" s="49">
        <v>0</v>
      </c>
      <c r="J63" s="49">
        <v>13</v>
      </c>
      <c r="K63" s="49">
        <v>11</v>
      </c>
      <c r="L63" s="49">
        <v>0</v>
      </c>
      <c r="M63" s="49">
        <v>0</v>
      </c>
      <c r="N63" s="49">
        <v>0</v>
      </c>
      <c r="O63" s="49">
        <v>0</v>
      </c>
      <c r="P63" s="49">
        <v>0</v>
      </c>
      <c r="Q63" s="49">
        <v>1</v>
      </c>
      <c r="R63" s="49">
        <v>0</v>
      </c>
      <c r="S63" s="49">
        <v>1</v>
      </c>
      <c r="T63" s="49">
        <v>0</v>
      </c>
      <c r="U63" s="49">
        <v>0</v>
      </c>
      <c r="V63" s="49">
        <v>0</v>
      </c>
      <c r="W63" s="49">
        <v>0</v>
      </c>
      <c r="X63" s="49">
        <v>0</v>
      </c>
      <c r="Y63" s="49">
        <v>1</v>
      </c>
    </row>
    <row r="64" spans="1:25">
      <c r="A64" s="49"/>
      <c r="B64" s="49">
        <v>25</v>
      </c>
      <c r="C64" s="49">
        <v>16</v>
      </c>
      <c r="D64" s="49">
        <v>8</v>
      </c>
      <c r="E64" s="49">
        <v>0</v>
      </c>
      <c r="F64" s="49">
        <v>0</v>
      </c>
      <c r="G64" s="49">
        <v>1</v>
      </c>
      <c r="H64" s="49">
        <v>1</v>
      </c>
      <c r="I64" s="49">
        <v>0</v>
      </c>
      <c r="J64" s="49">
        <v>9</v>
      </c>
      <c r="K64" s="49">
        <v>8</v>
      </c>
      <c r="L64" s="49">
        <v>0</v>
      </c>
      <c r="M64" s="49">
        <v>0</v>
      </c>
      <c r="N64" s="49">
        <v>0</v>
      </c>
      <c r="O64" s="49">
        <v>0</v>
      </c>
      <c r="P64" s="49">
        <v>0</v>
      </c>
      <c r="Q64" s="49">
        <v>17</v>
      </c>
      <c r="R64" s="49">
        <v>0</v>
      </c>
      <c r="S64" s="49">
        <v>0</v>
      </c>
      <c r="T64" s="49">
        <v>0</v>
      </c>
      <c r="U64" s="49">
        <v>0</v>
      </c>
      <c r="V64" s="49">
        <v>0</v>
      </c>
      <c r="W64" s="49">
        <v>0</v>
      </c>
      <c r="X64" s="49">
        <v>0</v>
      </c>
      <c r="Y64" s="49">
        <v>0</v>
      </c>
    </row>
    <row r="65" spans="1:25">
      <c r="A65" s="49"/>
      <c r="B65" s="49">
        <v>21</v>
      </c>
      <c r="C65" s="49">
        <v>14</v>
      </c>
      <c r="D65" s="49">
        <v>3</v>
      </c>
      <c r="E65" s="49">
        <v>0</v>
      </c>
      <c r="F65" s="49">
        <v>0</v>
      </c>
      <c r="G65" s="49">
        <v>3</v>
      </c>
      <c r="H65" s="49">
        <v>0</v>
      </c>
      <c r="I65" s="49">
        <v>0</v>
      </c>
      <c r="J65" s="49">
        <v>3</v>
      </c>
      <c r="K65" s="49">
        <v>3</v>
      </c>
      <c r="L65" s="49">
        <v>0</v>
      </c>
      <c r="M65" s="49">
        <v>0</v>
      </c>
      <c r="N65" s="49">
        <v>0</v>
      </c>
      <c r="O65" s="49">
        <v>0</v>
      </c>
      <c r="P65" s="49">
        <v>0</v>
      </c>
      <c r="Q65" s="49">
        <v>3</v>
      </c>
      <c r="R65" s="49">
        <v>0</v>
      </c>
      <c r="S65" s="49">
        <v>0</v>
      </c>
      <c r="T65" s="49">
        <v>0</v>
      </c>
      <c r="U65" s="49">
        <v>0</v>
      </c>
      <c r="V65" s="49">
        <v>0</v>
      </c>
      <c r="W65" s="49">
        <v>0</v>
      </c>
      <c r="X65" s="49">
        <v>0</v>
      </c>
      <c r="Y65" s="49">
        <v>0</v>
      </c>
    </row>
    <row r="66" spans="1:25">
      <c r="A66" s="49"/>
      <c r="B66" s="49">
        <v>26</v>
      </c>
      <c r="C66" s="49">
        <v>17</v>
      </c>
      <c r="D66" s="49">
        <v>7</v>
      </c>
      <c r="E66" s="49">
        <v>0</v>
      </c>
      <c r="F66" s="49">
        <v>0</v>
      </c>
      <c r="G66" s="49">
        <v>2</v>
      </c>
      <c r="H66" s="49">
        <v>1</v>
      </c>
      <c r="I66" s="49">
        <v>0</v>
      </c>
      <c r="J66" s="49">
        <v>8</v>
      </c>
      <c r="K66" s="49">
        <v>7</v>
      </c>
      <c r="L66" s="49">
        <v>0</v>
      </c>
      <c r="M66" s="49">
        <v>0</v>
      </c>
      <c r="N66" s="49">
        <v>0</v>
      </c>
      <c r="O66" s="49">
        <v>0</v>
      </c>
      <c r="P66" s="49">
        <v>1</v>
      </c>
      <c r="Q66" s="49">
        <v>3</v>
      </c>
      <c r="R66" s="49">
        <v>0</v>
      </c>
      <c r="S66" s="49">
        <v>0</v>
      </c>
      <c r="T66" s="49">
        <v>0</v>
      </c>
      <c r="U66" s="49">
        <v>0</v>
      </c>
      <c r="V66" s="49">
        <v>0</v>
      </c>
      <c r="W66" s="49">
        <v>0</v>
      </c>
      <c r="X66" s="49">
        <v>0</v>
      </c>
      <c r="Y66" s="49">
        <v>0</v>
      </c>
    </row>
    <row r="67" spans="1:25">
      <c r="A67" s="49"/>
      <c r="B67" s="49">
        <v>36</v>
      </c>
      <c r="C67" s="49">
        <v>26</v>
      </c>
      <c r="D67" s="49">
        <v>13</v>
      </c>
      <c r="E67" s="49">
        <v>0</v>
      </c>
      <c r="F67" s="49">
        <v>5</v>
      </c>
      <c r="G67" s="49">
        <v>13</v>
      </c>
      <c r="H67" s="49">
        <v>0</v>
      </c>
      <c r="I67" s="49">
        <v>0</v>
      </c>
      <c r="J67" s="49">
        <v>13</v>
      </c>
      <c r="K67" s="49">
        <v>13</v>
      </c>
      <c r="L67" s="49">
        <v>0</v>
      </c>
      <c r="M67" s="49">
        <v>0</v>
      </c>
      <c r="N67" s="49">
        <v>0</v>
      </c>
      <c r="O67" s="49">
        <v>0</v>
      </c>
      <c r="P67" s="49">
        <v>3</v>
      </c>
      <c r="Q67" s="49">
        <v>3</v>
      </c>
      <c r="R67" s="49">
        <v>0</v>
      </c>
      <c r="S67" s="49">
        <v>3</v>
      </c>
      <c r="T67" s="49">
        <v>0</v>
      </c>
      <c r="U67" s="49">
        <v>1</v>
      </c>
      <c r="V67" s="49">
        <v>0</v>
      </c>
      <c r="W67" s="49">
        <v>0</v>
      </c>
      <c r="X67" s="49">
        <v>0</v>
      </c>
      <c r="Y67" s="49">
        <v>3</v>
      </c>
    </row>
    <row r="68" spans="1:25">
      <c r="A68" s="49"/>
      <c r="B68" s="49">
        <v>43</v>
      </c>
      <c r="C68" s="49">
        <v>23</v>
      </c>
      <c r="D68" s="49">
        <v>9</v>
      </c>
      <c r="E68" s="49">
        <v>0</v>
      </c>
      <c r="F68" s="49">
        <v>1</v>
      </c>
      <c r="G68" s="49">
        <v>0</v>
      </c>
      <c r="H68" s="49">
        <v>5</v>
      </c>
      <c r="I68" s="49">
        <v>0</v>
      </c>
      <c r="J68" s="49">
        <v>14</v>
      </c>
      <c r="K68" s="49">
        <v>9</v>
      </c>
      <c r="L68" s="49">
        <v>0</v>
      </c>
      <c r="M68" s="49">
        <v>0</v>
      </c>
      <c r="N68" s="49">
        <v>0</v>
      </c>
      <c r="O68" s="49">
        <v>0</v>
      </c>
      <c r="P68" s="49">
        <v>2</v>
      </c>
      <c r="Q68" s="49">
        <v>1</v>
      </c>
      <c r="R68" s="49">
        <v>0</v>
      </c>
      <c r="S68" s="49">
        <v>0</v>
      </c>
      <c r="T68" s="49">
        <v>0</v>
      </c>
      <c r="U68" s="49">
        <v>0</v>
      </c>
      <c r="V68" s="49">
        <v>0</v>
      </c>
      <c r="W68" s="49">
        <v>0</v>
      </c>
      <c r="X68" s="49">
        <v>0</v>
      </c>
      <c r="Y68" s="49">
        <v>0</v>
      </c>
    </row>
    <row r="69" spans="1:25">
      <c r="A69" s="49"/>
      <c r="B69" s="49">
        <v>0</v>
      </c>
      <c r="C69" s="49">
        <v>0</v>
      </c>
      <c r="D69" s="49">
        <v>0</v>
      </c>
      <c r="E69" s="49">
        <v>0</v>
      </c>
      <c r="F69" s="49">
        <v>0</v>
      </c>
      <c r="G69" s="49">
        <v>0</v>
      </c>
      <c r="H69" s="49">
        <v>0</v>
      </c>
      <c r="I69" s="49">
        <v>0</v>
      </c>
      <c r="J69" s="49">
        <v>0</v>
      </c>
      <c r="K69" s="49">
        <v>0</v>
      </c>
      <c r="L69" s="49">
        <v>0</v>
      </c>
      <c r="M69" s="49">
        <v>0</v>
      </c>
      <c r="N69" s="49">
        <v>0</v>
      </c>
      <c r="O69" s="49">
        <v>0</v>
      </c>
      <c r="P69" s="49">
        <v>0</v>
      </c>
      <c r="Q69" s="49">
        <v>0</v>
      </c>
      <c r="R69" s="49">
        <v>0</v>
      </c>
      <c r="S69" s="49">
        <v>0</v>
      </c>
      <c r="T69" s="49">
        <v>0</v>
      </c>
      <c r="U69" s="49">
        <v>0</v>
      </c>
      <c r="V69" s="49">
        <v>0</v>
      </c>
      <c r="W69" s="49">
        <v>0</v>
      </c>
      <c r="X69" s="49">
        <v>0</v>
      </c>
      <c r="Y69" s="49">
        <v>0</v>
      </c>
    </row>
    <row r="70" spans="1:25">
      <c r="A70" s="49"/>
      <c r="B70" s="49">
        <v>17</v>
      </c>
      <c r="C70" s="49">
        <v>17</v>
      </c>
      <c r="D70" s="49">
        <v>5</v>
      </c>
      <c r="E70" s="49">
        <v>0</v>
      </c>
      <c r="F70" s="49">
        <v>1</v>
      </c>
      <c r="G70" s="49">
        <v>0</v>
      </c>
      <c r="H70" s="49">
        <v>0</v>
      </c>
      <c r="I70" s="49">
        <v>0</v>
      </c>
      <c r="J70" s="49">
        <v>5</v>
      </c>
      <c r="K70" s="49">
        <v>5</v>
      </c>
      <c r="L70" s="49">
        <v>0</v>
      </c>
      <c r="M70" s="49">
        <v>0</v>
      </c>
      <c r="N70" s="49">
        <v>0</v>
      </c>
      <c r="O70" s="49">
        <v>0</v>
      </c>
      <c r="P70" s="49">
        <v>1</v>
      </c>
      <c r="Q70" s="49">
        <v>0</v>
      </c>
      <c r="R70" s="49">
        <v>0</v>
      </c>
      <c r="S70" s="49">
        <v>0</v>
      </c>
      <c r="T70" s="49">
        <v>0</v>
      </c>
      <c r="U70" s="49">
        <v>0</v>
      </c>
      <c r="V70" s="49">
        <v>0</v>
      </c>
      <c r="W70" s="49">
        <v>0</v>
      </c>
      <c r="X70" s="49">
        <v>0</v>
      </c>
      <c r="Y70" s="49">
        <v>0</v>
      </c>
    </row>
    <row r="71" spans="1:25">
      <c r="A71" s="49"/>
      <c r="B71" s="49">
        <v>23</v>
      </c>
      <c r="C71" s="49">
        <v>16</v>
      </c>
      <c r="D71" s="49">
        <v>2</v>
      </c>
      <c r="E71" s="49">
        <v>0</v>
      </c>
      <c r="F71" s="49">
        <v>0</v>
      </c>
      <c r="G71" s="49">
        <v>2</v>
      </c>
      <c r="H71" s="49">
        <v>0</v>
      </c>
      <c r="I71" s="49">
        <v>0</v>
      </c>
      <c r="J71" s="49">
        <v>2</v>
      </c>
      <c r="K71" s="49">
        <v>2</v>
      </c>
      <c r="L71" s="49">
        <v>0</v>
      </c>
      <c r="M71" s="49">
        <v>0</v>
      </c>
      <c r="N71" s="49">
        <v>0</v>
      </c>
      <c r="O71" s="49">
        <v>0</v>
      </c>
      <c r="P71" s="49">
        <v>0</v>
      </c>
      <c r="Q71" s="49">
        <v>0</v>
      </c>
      <c r="R71" s="49">
        <v>0</v>
      </c>
      <c r="S71" s="49">
        <v>0</v>
      </c>
      <c r="T71" s="49">
        <v>0</v>
      </c>
      <c r="U71" s="49">
        <v>0</v>
      </c>
      <c r="V71" s="49">
        <v>0</v>
      </c>
      <c r="W71" s="49">
        <v>0</v>
      </c>
      <c r="X71" s="49">
        <v>0</v>
      </c>
      <c r="Y71" s="49">
        <v>0</v>
      </c>
    </row>
    <row r="72" spans="1:25">
      <c r="A72" s="49"/>
      <c r="B72" s="49">
        <v>46</v>
      </c>
      <c r="C72" s="49">
        <v>23</v>
      </c>
      <c r="D72" s="49">
        <v>15</v>
      </c>
      <c r="E72" s="49">
        <v>0</v>
      </c>
      <c r="F72" s="49">
        <v>0</v>
      </c>
      <c r="G72" s="49">
        <v>2</v>
      </c>
      <c r="H72" s="49">
        <v>0</v>
      </c>
      <c r="I72" s="49">
        <v>0</v>
      </c>
      <c r="J72" s="49">
        <v>15</v>
      </c>
      <c r="K72" s="49">
        <v>15</v>
      </c>
      <c r="L72" s="49">
        <v>0</v>
      </c>
      <c r="M72" s="49">
        <v>0</v>
      </c>
      <c r="N72" s="49">
        <v>0</v>
      </c>
      <c r="O72" s="49">
        <v>0</v>
      </c>
      <c r="P72" s="49">
        <v>4</v>
      </c>
      <c r="Q72" s="49">
        <v>33</v>
      </c>
      <c r="R72" s="49">
        <v>1</v>
      </c>
      <c r="S72" s="49">
        <v>0</v>
      </c>
      <c r="T72" s="49">
        <v>0</v>
      </c>
      <c r="U72" s="49">
        <v>0</v>
      </c>
      <c r="V72" s="49">
        <v>0</v>
      </c>
      <c r="W72" s="49">
        <v>0</v>
      </c>
      <c r="X72" s="49">
        <v>0</v>
      </c>
      <c r="Y72" s="49">
        <v>1</v>
      </c>
    </row>
    <row r="73" spans="1:25">
      <c r="A73" s="49"/>
      <c r="B73" s="49">
        <v>21</v>
      </c>
      <c r="C73" s="49">
        <v>17</v>
      </c>
      <c r="D73" s="49">
        <v>11</v>
      </c>
      <c r="E73" s="49">
        <v>0</v>
      </c>
      <c r="F73" s="49">
        <v>1</v>
      </c>
      <c r="G73" s="49">
        <v>6</v>
      </c>
      <c r="H73" s="49">
        <v>1</v>
      </c>
      <c r="I73" s="49">
        <v>0</v>
      </c>
      <c r="J73" s="49">
        <v>12</v>
      </c>
      <c r="K73" s="49">
        <v>11</v>
      </c>
      <c r="L73" s="49">
        <v>0</v>
      </c>
      <c r="M73" s="49">
        <v>0</v>
      </c>
      <c r="N73" s="49">
        <v>0</v>
      </c>
      <c r="O73" s="49">
        <v>0</v>
      </c>
      <c r="P73" s="49">
        <v>1</v>
      </c>
      <c r="Q73" s="49">
        <v>4</v>
      </c>
      <c r="R73" s="49">
        <v>0</v>
      </c>
      <c r="S73" s="49">
        <v>1</v>
      </c>
      <c r="T73" s="49">
        <v>0</v>
      </c>
      <c r="U73" s="49">
        <v>0</v>
      </c>
      <c r="V73" s="49">
        <v>0</v>
      </c>
      <c r="W73" s="49">
        <v>0</v>
      </c>
      <c r="X73" s="49">
        <v>0</v>
      </c>
      <c r="Y73" s="49">
        <v>1</v>
      </c>
    </row>
    <row r="74" spans="1:25">
      <c r="A74" s="49"/>
      <c r="B74" s="49">
        <v>16</v>
      </c>
      <c r="C74" s="49">
        <v>12</v>
      </c>
      <c r="D74" s="49">
        <v>5</v>
      </c>
      <c r="E74" s="49">
        <v>0</v>
      </c>
      <c r="F74" s="49">
        <v>0</v>
      </c>
      <c r="G74" s="49">
        <v>0</v>
      </c>
      <c r="H74" s="49">
        <v>0</v>
      </c>
      <c r="I74" s="49">
        <v>0</v>
      </c>
      <c r="J74" s="49">
        <v>5</v>
      </c>
      <c r="K74" s="49">
        <v>5</v>
      </c>
      <c r="L74" s="49">
        <v>0</v>
      </c>
      <c r="M74" s="49">
        <v>0</v>
      </c>
      <c r="N74" s="49">
        <v>0</v>
      </c>
      <c r="O74" s="49">
        <v>0</v>
      </c>
      <c r="P74" s="49">
        <v>0</v>
      </c>
      <c r="Q74" s="49">
        <v>6</v>
      </c>
      <c r="R74" s="49">
        <v>0</v>
      </c>
      <c r="S74" s="49">
        <v>0</v>
      </c>
      <c r="T74" s="49">
        <v>0</v>
      </c>
      <c r="U74" s="49">
        <v>0</v>
      </c>
      <c r="V74" s="49">
        <v>0</v>
      </c>
      <c r="W74" s="49">
        <v>0</v>
      </c>
      <c r="X74" s="49">
        <v>0</v>
      </c>
      <c r="Y74" s="49">
        <v>0</v>
      </c>
    </row>
    <row r="75" spans="1:25">
      <c r="A75" s="49"/>
      <c r="B75" s="49">
        <v>0</v>
      </c>
      <c r="C75" s="49">
        <v>0</v>
      </c>
      <c r="D75" s="49">
        <v>0</v>
      </c>
      <c r="E75" s="49">
        <v>0</v>
      </c>
      <c r="F75" s="49">
        <v>0</v>
      </c>
      <c r="G75" s="49">
        <v>0</v>
      </c>
      <c r="H75" s="49">
        <v>0</v>
      </c>
      <c r="I75" s="49">
        <v>0</v>
      </c>
      <c r="J75" s="49">
        <v>0</v>
      </c>
      <c r="K75" s="49">
        <v>0</v>
      </c>
      <c r="L75" s="49">
        <v>0</v>
      </c>
      <c r="M75" s="49">
        <v>0</v>
      </c>
      <c r="N75" s="49">
        <v>0</v>
      </c>
      <c r="O75" s="49">
        <v>0</v>
      </c>
      <c r="P75" s="49">
        <v>0</v>
      </c>
      <c r="Q75" s="49">
        <v>0</v>
      </c>
      <c r="R75" s="49">
        <v>0</v>
      </c>
      <c r="S75" s="49">
        <v>0</v>
      </c>
      <c r="T75" s="49">
        <v>0</v>
      </c>
      <c r="U75" s="49">
        <v>0</v>
      </c>
      <c r="V75" s="49">
        <v>0</v>
      </c>
      <c r="W75" s="49">
        <v>0</v>
      </c>
      <c r="X75" s="49">
        <v>0</v>
      </c>
      <c r="Y75" s="49">
        <v>0</v>
      </c>
    </row>
    <row r="76" spans="1:25">
      <c r="A76" s="49"/>
      <c r="B76" s="49">
        <v>4</v>
      </c>
      <c r="C76" s="49">
        <v>3</v>
      </c>
      <c r="D76" s="49">
        <v>1</v>
      </c>
      <c r="E76" s="49">
        <v>0</v>
      </c>
      <c r="F76" s="49">
        <v>0</v>
      </c>
      <c r="G76" s="49">
        <v>0</v>
      </c>
      <c r="H76" s="49">
        <v>0</v>
      </c>
      <c r="I76" s="49">
        <v>0</v>
      </c>
      <c r="J76" s="49">
        <v>1</v>
      </c>
      <c r="K76" s="49">
        <v>1</v>
      </c>
      <c r="L76" s="49">
        <v>0</v>
      </c>
      <c r="M76" s="49">
        <v>0</v>
      </c>
      <c r="N76" s="49">
        <v>0</v>
      </c>
      <c r="O76" s="49">
        <v>0</v>
      </c>
      <c r="P76" s="49">
        <v>1</v>
      </c>
      <c r="Q76" s="49">
        <v>0</v>
      </c>
      <c r="R76" s="49">
        <v>0</v>
      </c>
      <c r="S76" s="49">
        <v>0</v>
      </c>
      <c r="T76" s="49">
        <v>0</v>
      </c>
      <c r="U76" s="49">
        <v>0</v>
      </c>
      <c r="V76" s="49">
        <v>0</v>
      </c>
      <c r="W76" s="49">
        <v>0</v>
      </c>
      <c r="X76" s="49">
        <v>0</v>
      </c>
      <c r="Y76" s="49">
        <v>0</v>
      </c>
    </row>
    <row r="77" spans="1:25">
      <c r="A77" s="49"/>
      <c r="B77" s="49">
        <v>0</v>
      </c>
      <c r="C77" s="49">
        <v>0</v>
      </c>
      <c r="D77" s="49">
        <v>0</v>
      </c>
      <c r="E77" s="49">
        <v>0</v>
      </c>
      <c r="F77" s="49">
        <v>0</v>
      </c>
      <c r="G77" s="49">
        <v>0</v>
      </c>
      <c r="H77" s="49">
        <v>0</v>
      </c>
      <c r="I77" s="49">
        <v>0</v>
      </c>
      <c r="J77" s="49">
        <v>0</v>
      </c>
      <c r="K77" s="49">
        <v>0</v>
      </c>
      <c r="L77" s="49">
        <v>0</v>
      </c>
      <c r="M77" s="49">
        <v>0</v>
      </c>
      <c r="N77" s="49">
        <v>0</v>
      </c>
      <c r="O77" s="49">
        <v>0</v>
      </c>
      <c r="P77" s="49">
        <v>0</v>
      </c>
      <c r="Q77" s="49">
        <v>0</v>
      </c>
      <c r="R77" s="49">
        <v>0</v>
      </c>
      <c r="S77" s="49">
        <v>0</v>
      </c>
      <c r="T77" s="49">
        <v>0</v>
      </c>
      <c r="U77" s="49">
        <v>0</v>
      </c>
      <c r="V77" s="49">
        <v>0</v>
      </c>
      <c r="W77" s="49">
        <v>0</v>
      </c>
      <c r="X77" s="49">
        <v>0</v>
      </c>
      <c r="Y77" s="49">
        <v>0</v>
      </c>
    </row>
    <row r="78" spans="1:25">
      <c r="A78" s="49"/>
      <c r="B78" s="49">
        <v>22</v>
      </c>
      <c r="C78" s="49">
        <v>16</v>
      </c>
      <c r="D78" s="49">
        <v>8</v>
      </c>
      <c r="E78" s="49">
        <v>0</v>
      </c>
      <c r="F78" s="49">
        <v>0</v>
      </c>
      <c r="G78" s="49">
        <v>1</v>
      </c>
      <c r="H78" s="49">
        <v>1</v>
      </c>
      <c r="I78" s="49">
        <v>0</v>
      </c>
      <c r="J78" s="49">
        <v>9</v>
      </c>
      <c r="K78" s="49">
        <v>8</v>
      </c>
      <c r="L78" s="49">
        <v>0</v>
      </c>
      <c r="M78" s="49">
        <v>0</v>
      </c>
      <c r="N78" s="49">
        <v>0</v>
      </c>
      <c r="O78" s="49">
        <v>0</v>
      </c>
      <c r="P78" s="49">
        <v>0</v>
      </c>
      <c r="Q78" s="49">
        <v>0</v>
      </c>
      <c r="R78" s="49">
        <v>0</v>
      </c>
      <c r="S78" s="49">
        <v>0</v>
      </c>
      <c r="T78" s="49">
        <v>0</v>
      </c>
      <c r="U78" s="49">
        <v>0</v>
      </c>
      <c r="V78" s="49">
        <v>0</v>
      </c>
      <c r="W78" s="49">
        <v>0</v>
      </c>
      <c r="X78" s="49">
        <v>0</v>
      </c>
      <c r="Y78" s="49">
        <v>0</v>
      </c>
    </row>
    <row r="79" spans="1:25">
      <c r="A79" s="49"/>
      <c r="B79" s="49">
        <v>38</v>
      </c>
      <c r="C79" s="49">
        <v>26</v>
      </c>
      <c r="D79" s="49">
        <v>9</v>
      </c>
      <c r="E79" s="49">
        <v>0</v>
      </c>
      <c r="F79" s="49">
        <v>0</v>
      </c>
      <c r="G79" s="49">
        <v>0</v>
      </c>
      <c r="H79" s="49">
        <v>0</v>
      </c>
      <c r="I79" s="49">
        <v>0</v>
      </c>
      <c r="J79" s="49">
        <v>9</v>
      </c>
      <c r="K79" s="49">
        <v>9</v>
      </c>
      <c r="L79" s="49">
        <v>0</v>
      </c>
      <c r="M79" s="49">
        <v>0</v>
      </c>
      <c r="N79" s="49">
        <v>0</v>
      </c>
      <c r="O79" s="49">
        <v>0</v>
      </c>
      <c r="P79" s="49">
        <v>0</v>
      </c>
      <c r="Q79" s="49">
        <v>27</v>
      </c>
      <c r="R79" s="49">
        <v>0</v>
      </c>
      <c r="S79" s="49">
        <v>0</v>
      </c>
      <c r="T79" s="49">
        <v>0</v>
      </c>
      <c r="U79" s="49">
        <v>0</v>
      </c>
      <c r="V79" s="49">
        <v>0</v>
      </c>
      <c r="W79" s="49">
        <v>0</v>
      </c>
      <c r="X79" s="49">
        <v>0</v>
      </c>
      <c r="Y79" s="49">
        <v>0</v>
      </c>
    </row>
    <row r="80" spans="1:25">
      <c r="A80" s="49"/>
      <c r="B80" s="49">
        <v>0</v>
      </c>
      <c r="C80" s="49">
        <v>0</v>
      </c>
      <c r="D80" s="49">
        <v>0</v>
      </c>
      <c r="E80" s="49">
        <v>0</v>
      </c>
      <c r="F80" s="49">
        <v>0</v>
      </c>
      <c r="G80" s="49">
        <v>0</v>
      </c>
      <c r="H80" s="49">
        <v>0</v>
      </c>
      <c r="I80" s="49">
        <v>0</v>
      </c>
      <c r="J80" s="49">
        <v>0</v>
      </c>
      <c r="K80" s="49">
        <v>0</v>
      </c>
      <c r="L80" s="49">
        <v>0</v>
      </c>
      <c r="M80" s="49">
        <v>0</v>
      </c>
      <c r="N80" s="49">
        <v>0</v>
      </c>
      <c r="O80" s="49">
        <v>0</v>
      </c>
      <c r="P80" s="49">
        <v>0</v>
      </c>
      <c r="Q80" s="49">
        <v>0</v>
      </c>
      <c r="R80" s="49">
        <v>0</v>
      </c>
      <c r="S80" s="49">
        <v>0</v>
      </c>
      <c r="T80" s="49">
        <v>0</v>
      </c>
      <c r="U80" s="49">
        <v>0</v>
      </c>
      <c r="V80" s="49">
        <v>0</v>
      </c>
      <c r="W80" s="49">
        <v>0</v>
      </c>
      <c r="X80" s="49">
        <v>0</v>
      </c>
      <c r="Y80" s="49">
        <v>0</v>
      </c>
    </row>
    <row r="81" spans="1:25">
      <c r="A81" s="49"/>
      <c r="B81" s="49">
        <v>22</v>
      </c>
      <c r="C81" s="49">
        <v>16</v>
      </c>
      <c r="D81" s="49">
        <v>11</v>
      </c>
      <c r="E81" s="49">
        <v>0</v>
      </c>
      <c r="F81" s="49">
        <v>1</v>
      </c>
      <c r="G81" s="49">
        <v>3</v>
      </c>
      <c r="H81" s="49">
        <v>2</v>
      </c>
      <c r="I81" s="49">
        <v>0</v>
      </c>
      <c r="J81" s="49">
        <v>13</v>
      </c>
      <c r="K81" s="49">
        <v>11</v>
      </c>
      <c r="L81" s="49">
        <v>0</v>
      </c>
      <c r="M81" s="49">
        <v>0</v>
      </c>
      <c r="N81" s="49">
        <v>0</v>
      </c>
      <c r="O81" s="49">
        <v>0</v>
      </c>
      <c r="P81" s="49">
        <v>0</v>
      </c>
      <c r="Q81" s="49">
        <v>4</v>
      </c>
      <c r="R81" s="49">
        <v>0</v>
      </c>
      <c r="S81" s="49">
        <v>0</v>
      </c>
      <c r="T81" s="49">
        <v>0</v>
      </c>
      <c r="U81" s="49">
        <v>0</v>
      </c>
      <c r="V81" s="49">
        <v>0</v>
      </c>
      <c r="W81" s="49">
        <v>0</v>
      </c>
      <c r="X81" s="49">
        <v>0</v>
      </c>
      <c r="Y81" s="49">
        <v>0</v>
      </c>
    </row>
    <row r="82" spans="1:25">
      <c r="A82" s="49"/>
      <c r="B82" s="49">
        <v>28</v>
      </c>
      <c r="C82" s="49">
        <v>22</v>
      </c>
      <c r="D82" s="49">
        <v>4</v>
      </c>
      <c r="E82" s="49">
        <v>2</v>
      </c>
      <c r="F82" s="49">
        <v>0</v>
      </c>
      <c r="G82" s="49">
        <v>2</v>
      </c>
      <c r="H82" s="49">
        <v>2</v>
      </c>
      <c r="I82" s="49">
        <v>0</v>
      </c>
      <c r="J82" s="49">
        <v>8</v>
      </c>
      <c r="K82" s="49">
        <v>4</v>
      </c>
      <c r="L82" s="49">
        <v>0</v>
      </c>
      <c r="M82" s="49">
        <v>0</v>
      </c>
      <c r="N82" s="49">
        <v>0</v>
      </c>
      <c r="O82" s="49">
        <v>0</v>
      </c>
      <c r="P82" s="49">
        <v>0</v>
      </c>
      <c r="Q82" s="49">
        <v>21</v>
      </c>
      <c r="R82" s="49">
        <v>0</v>
      </c>
      <c r="S82" s="49">
        <v>0</v>
      </c>
      <c r="T82" s="49">
        <v>0</v>
      </c>
      <c r="U82" s="49">
        <v>0</v>
      </c>
      <c r="V82" s="49">
        <v>1</v>
      </c>
      <c r="W82" s="49">
        <v>0</v>
      </c>
      <c r="X82" s="49">
        <v>0</v>
      </c>
      <c r="Y82" s="49">
        <v>1</v>
      </c>
    </row>
    <row r="83" spans="1:25">
      <c r="A83" s="49"/>
      <c r="B83" s="49">
        <v>20</v>
      </c>
      <c r="C83" s="49">
        <v>9</v>
      </c>
      <c r="D83" s="49">
        <v>3</v>
      </c>
      <c r="E83" s="49">
        <v>0</v>
      </c>
      <c r="F83" s="49">
        <v>1</v>
      </c>
      <c r="G83" s="49">
        <v>3</v>
      </c>
      <c r="H83" s="49">
        <v>2</v>
      </c>
      <c r="I83" s="49">
        <v>0</v>
      </c>
      <c r="J83" s="49">
        <v>5</v>
      </c>
      <c r="K83" s="49">
        <v>3</v>
      </c>
      <c r="L83" s="49">
        <v>0</v>
      </c>
      <c r="M83" s="49">
        <v>0</v>
      </c>
      <c r="N83" s="49">
        <v>0</v>
      </c>
      <c r="O83" s="49">
        <v>0</v>
      </c>
      <c r="P83" s="49">
        <v>1</v>
      </c>
      <c r="Q83" s="49">
        <v>4</v>
      </c>
      <c r="R83" s="49">
        <v>0</v>
      </c>
      <c r="S83" s="49">
        <v>0</v>
      </c>
      <c r="T83" s="49">
        <v>0</v>
      </c>
      <c r="U83" s="49">
        <v>0</v>
      </c>
      <c r="V83" s="49">
        <v>0</v>
      </c>
      <c r="W83" s="49">
        <v>0</v>
      </c>
      <c r="X83" s="49">
        <v>0</v>
      </c>
      <c r="Y83" s="49">
        <v>0</v>
      </c>
    </row>
    <row r="84" spans="1:25">
      <c r="A84" s="49"/>
      <c r="B84" s="49">
        <v>11</v>
      </c>
      <c r="C84" s="49">
        <v>7</v>
      </c>
      <c r="D84" s="49">
        <v>2</v>
      </c>
      <c r="E84" s="49">
        <v>0</v>
      </c>
      <c r="F84" s="49">
        <v>0</v>
      </c>
      <c r="G84" s="49">
        <v>1</v>
      </c>
      <c r="H84" s="49">
        <v>2</v>
      </c>
      <c r="I84" s="49">
        <v>0</v>
      </c>
      <c r="J84" s="49">
        <v>4</v>
      </c>
      <c r="K84" s="49">
        <v>2</v>
      </c>
      <c r="L84" s="49">
        <v>0</v>
      </c>
      <c r="M84" s="49">
        <v>0</v>
      </c>
      <c r="N84" s="49">
        <v>0</v>
      </c>
      <c r="O84" s="49">
        <v>0</v>
      </c>
      <c r="P84" s="49">
        <v>0</v>
      </c>
      <c r="Q84" s="49">
        <v>1</v>
      </c>
      <c r="R84" s="49">
        <v>0</v>
      </c>
      <c r="S84" s="49">
        <v>0</v>
      </c>
      <c r="T84" s="49">
        <v>0</v>
      </c>
      <c r="U84" s="49">
        <v>0</v>
      </c>
      <c r="V84" s="49">
        <v>0</v>
      </c>
      <c r="W84" s="49">
        <v>0</v>
      </c>
      <c r="X84" s="49">
        <v>0</v>
      </c>
      <c r="Y84" s="49">
        <v>0</v>
      </c>
    </row>
    <row r="85" spans="1:25">
      <c r="A85" s="49"/>
      <c r="B85" s="49">
        <v>27</v>
      </c>
      <c r="C85" s="49">
        <v>16</v>
      </c>
      <c r="D85" s="49">
        <v>5</v>
      </c>
      <c r="E85" s="49">
        <v>0</v>
      </c>
      <c r="F85" s="49">
        <v>1</v>
      </c>
      <c r="G85" s="49">
        <v>0</v>
      </c>
      <c r="H85" s="49">
        <v>0</v>
      </c>
      <c r="I85" s="49">
        <v>0</v>
      </c>
      <c r="J85" s="49">
        <v>5</v>
      </c>
      <c r="K85" s="49">
        <v>5</v>
      </c>
      <c r="L85" s="49">
        <v>0</v>
      </c>
      <c r="M85" s="49">
        <v>0</v>
      </c>
      <c r="N85" s="49">
        <v>0</v>
      </c>
      <c r="O85" s="49">
        <v>0</v>
      </c>
      <c r="P85" s="49">
        <v>0</v>
      </c>
      <c r="Q85" s="49">
        <v>2</v>
      </c>
      <c r="R85" s="49">
        <v>0</v>
      </c>
      <c r="S85" s="49">
        <v>0</v>
      </c>
      <c r="T85" s="49">
        <v>0</v>
      </c>
      <c r="U85" s="49">
        <v>0</v>
      </c>
      <c r="V85" s="49">
        <v>0</v>
      </c>
      <c r="W85" s="49">
        <v>0</v>
      </c>
      <c r="X85" s="49">
        <v>0</v>
      </c>
      <c r="Y85" s="49">
        <v>0</v>
      </c>
    </row>
    <row r="86" spans="1:25">
      <c r="A86" s="49"/>
      <c r="B86" s="49">
        <v>0</v>
      </c>
      <c r="C86" s="49">
        <v>0</v>
      </c>
      <c r="D86" s="49">
        <v>0</v>
      </c>
      <c r="E86" s="49">
        <v>0</v>
      </c>
      <c r="F86" s="49">
        <v>0</v>
      </c>
      <c r="G86" s="49">
        <v>0</v>
      </c>
      <c r="H86" s="49">
        <v>0</v>
      </c>
      <c r="I86" s="49">
        <v>0</v>
      </c>
      <c r="J86" s="49">
        <v>0</v>
      </c>
      <c r="K86" s="49">
        <v>0</v>
      </c>
      <c r="L86" s="49">
        <v>0</v>
      </c>
      <c r="M86" s="49">
        <v>0</v>
      </c>
      <c r="N86" s="49">
        <v>0</v>
      </c>
      <c r="O86" s="49">
        <v>0</v>
      </c>
      <c r="P86" s="49">
        <v>0</v>
      </c>
      <c r="Q86" s="49">
        <v>0</v>
      </c>
      <c r="R86" s="49">
        <v>0</v>
      </c>
      <c r="S86" s="49">
        <v>0</v>
      </c>
      <c r="T86" s="49">
        <v>0</v>
      </c>
      <c r="U86" s="49">
        <v>0</v>
      </c>
      <c r="V86" s="49">
        <v>0</v>
      </c>
      <c r="W86" s="49">
        <v>0</v>
      </c>
      <c r="X86" s="49">
        <v>0</v>
      </c>
      <c r="Y86" s="49">
        <v>0</v>
      </c>
    </row>
    <row r="87" spans="1:25">
      <c r="A87" s="49"/>
      <c r="B87" s="49">
        <v>13</v>
      </c>
      <c r="C87" s="49">
        <v>13</v>
      </c>
      <c r="D87" s="49">
        <v>6</v>
      </c>
      <c r="E87" s="49">
        <v>0</v>
      </c>
      <c r="F87" s="49">
        <v>0</v>
      </c>
      <c r="G87" s="49">
        <v>1</v>
      </c>
      <c r="H87" s="49">
        <v>1</v>
      </c>
      <c r="I87" s="49">
        <v>0</v>
      </c>
      <c r="J87" s="49">
        <v>7</v>
      </c>
      <c r="K87" s="49">
        <v>6</v>
      </c>
      <c r="L87" s="49">
        <v>0</v>
      </c>
      <c r="M87" s="49">
        <v>0</v>
      </c>
      <c r="N87" s="49">
        <v>0</v>
      </c>
      <c r="O87" s="49">
        <v>0</v>
      </c>
      <c r="P87" s="49">
        <v>0</v>
      </c>
      <c r="Q87" s="49">
        <v>0</v>
      </c>
      <c r="R87" s="49">
        <v>0</v>
      </c>
      <c r="S87" s="49">
        <v>0</v>
      </c>
      <c r="T87" s="49">
        <v>0</v>
      </c>
      <c r="U87" s="49">
        <v>0</v>
      </c>
      <c r="V87" s="49">
        <v>0</v>
      </c>
      <c r="W87" s="49">
        <v>0</v>
      </c>
      <c r="X87" s="49">
        <v>0</v>
      </c>
      <c r="Y87" s="49">
        <v>0</v>
      </c>
    </row>
    <row r="88" spans="1:25">
      <c r="A88" s="49"/>
      <c r="B88" s="49">
        <v>26</v>
      </c>
      <c r="C88" s="49">
        <v>18</v>
      </c>
      <c r="D88" s="49">
        <v>10</v>
      </c>
      <c r="E88" s="49">
        <v>0</v>
      </c>
      <c r="F88" s="49">
        <v>0</v>
      </c>
      <c r="G88" s="49">
        <v>0</v>
      </c>
      <c r="H88" s="49">
        <v>0</v>
      </c>
      <c r="I88" s="49">
        <v>0</v>
      </c>
      <c r="J88" s="49">
        <v>10</v>
      </c>
      <c r="K88" s="49">
        <v>10</v>
      </c>
      <c r="L88" s="49">
        <v>0</v>
      </c>
      <c r="M88" s="49">
        <v>0</v>
      </c>
      <c r="N88" s="49">
        <v>0</v>
      </c>
      <c r="O88" s="49">
        <v>0</v>
      </c>
      <c r="P88" s="49">
        <v>1</v>
      </c>
      <c r="Q88" s="49">
        <v>18</v>
      </c>
      <c r="R88" s="49">
        <v>0</v>
      </c>
      <c r="S88" s="49">
        <v>0</v>
      </c>
      <c r="T88" s="49">
        <v>0</v>
      </c>
      <c r="U88" s="49">
        <v>0</v>
      </c>
      <c r="V88" s="49">
        <v>0</v>
      </c>
      <c r="W88" s="49">
        <v>0</v>
      </c>
      <c r="X88" s="49">
        <v>0</v>
      </c>
      <c r="Y88" s="49">
        <v>0</v>
      </c>
    </row>
    <row r="89" spans="1:25">
      <c r="A89" s="49"/>
      <c r="B89" s="49">
        <v>4</v>
      </c>
      <c r="C89" s="49">
        <v>4</v>
      </c>
      <c r="D89" s="49">
        <v>0</v>
      </c>
      <c r="E89" s="49">
        <v>0</v>
      </c>
      <c r="F89" s="49">
        <v>0</v>
      </c>
      <c r="G89" s="49">
        <v>0</v>
      </c>
      <c r="H89" s="49">
        <v>0</v>
      </c>
      <c r="I89" s="49">
        <v>0</v>
      </c>
      <c r="J89" s="49">
        <v>0</v>
      </c>
      <c r="K89" s="49">
        <v>0</v>
      </c>
      <c r="L89" s="49">
        <v>0</v>
      </c>
      <c r="M89" s="49">
        <v>0</v>
      </c>
      <c r="N89" s="49">
        <v>0</v>
      </c>
      <c r="O89" s="49">
        <v>0</v>
      </c>
      <c r="P89" s="49">
        <v>0</v>
      </c>
      <c r="Q89" s="49">
        <v>3</v>
      </c>
      <c r="R89" s="49">
        <v>0</v>
      </c>
      <c r="S89" s="49">
        <v>0</v>
      </c>
      <c r="T89" s="49">
        <v>0</v>
      </c>
      <c r="U89" s="49">
        <v>0</v>
      </c>
      <c r="V89" s="49">
        <v>0</v>
      </c>
      <c r="W89" s="49">
        <v>0</v>
      </c>
      <c r="X89" s="49">
        <v>0</v>
      </c>
      <c r="Y89" s="49">
        <v>0</v>
      </c>
    </row>
    <row r="90" spans="1:25">
      <c r="A90" s="49"/>
      <c r="B90" s="49">
        <v>23</v>
      </c>
      <c r="C90" s="49">
        <v>21</v>
      </c>
      <c r="D90" s="49">
        <v>12</v>
      </c>
      <c r="E90" s="49">
        <v>0</v>
      </c>
      <c r="F90" s="49">
        <v>1</v>
      </c>
      <c r="G90" s="49">
        <v>3</v>
      </c>
      <c r="H90" s="49">
        <v>4</v>
      </c>
      <c r="I90" s="49">
        <v>0</v>
      </c>
      <c r="J90" s="49">
        <v>16</v>
      </c>
      <c r="K90" s="49">
        <v>12</v>
      </c>
      <c r="L90" s="49">
        <v>0</v>
      </c>
      <c r="M90" s="49">
        <v>0</v>
      </c>
      <c r="N90" s="49">
        <v>0</v>
      </c>
      <c r="O90" s="49">
        <v>0</v>
      </c>
      <c r="P90" s="49">
        <v>2</v>
      </c>
      <c r="Q90" s="49">
        <v>4</v>
      </c>
      <c r="R90" s="49">
        <v>0</v>
      </c>
      <c r="S90" s="49">
        <v>0</v>
      </c>
      <c r="T90" s="49">
        <v>2</v>
      </c>
      <c r="U90" s="49">
        <v>0</v>
      </c>
      <c r="V90" s="49">
        <v>0</v>
      </c>
      <c r="W90" s="49">
        <v>0</v>
      </c>
      <c r="X90" s="49">
        <v>0</v>
      </c>
      <c r="Y90" s="49">
        <v>2</v>
      </c>
    </row>
    <row r="91" spans="1:25">
      <c r="A91" s="49"/>
      <c r="B91" s="49">
        <v>20</v>
      </c>
      <c r="C91" s="49">
        <v>16</v>
      </c>
      <c r="D91" s="49">
        <v>3</v>
      </c>
      <c r="E91" s="49">
        <v>0</v>
      </c>
      <c r="F91" s="49">
        <v>1</v>
      </c>
      <c r="G91" s="49">
        <v>1</v>
      </c>
      <c r="H91" s="49">
        <v>0</v>
      </c>
      <c r="I91" s="49">
        <v>0</v>
      </c>
      <c r="J91" s="49">
        <v>3</v>
      </c>
      <c r="K91" s="49">
        <v>3</v>
      </c>
      <c r="L91" s="49">
        <v>0</v>
      </c>
      <c r="M91" s="49">
        <v>0</v>
      </c>
      <c r="N91" s="49">
        <v>0</v>
      </c>
      <c r="O91" s="49">
        <v>0</v>
      </c>
      <c r="P91" s="49">
        <v>0</v>
      </c>
      <c r="Q91" s="49">
        <v>5</v>
      </c>
      <c r="R91" s="49">
        <v>0</v>
      </c>
      <c r="S91" s="49">
        <v>0</v>
      </c>
      <c r="T91" s="49">
        <v>0</v>
      </c>
      <c r="U91" s="49">
        <v>0</v>
      </c>
      <c r="V91" s="49">
        <v>0</v>
      </c>
      <c r="W91" s="49">
        <v>0</v>
      </c>
      <c r="X91" s="49">
        <v>0</v>
      </c>
      <c r="Y91" s="49">
        <v>0</v>
      </c>
    </row>
    <row r="92" spans="1:25">
      <c r="A92" s="49"/>
      <c r="B92" s="49">
        <v>4</v>
      </c>
      <c r="C92" s="49">
        <v>4</v>
      </c>
      <c r="D92" s="49">
        <v>3</v>
      </c>
      <c r="E92" s="49">
        <v>1</v>
      </c>
      <c r="F92" s="49">
        <v>3</v>
      </c>
      <c r="G92" s="49">
        <v>4</v>
      </c>
      <c r="H92" s="49">
        <v>0</v>
      </c>
      <c r="I92" s="49">
        <v>0</v>
      </c>
      <c r="J92" s="49">
        <v>4</v>
      </c>
      <c r="K92" s="49">
        <v>3</v>
      </c>
      <c r="L92" s="49">
        <v>0</v>
      </c>
      <c r="M92" s="49">
        <v>0</v>
      </c>
      <c r="N92" s="49">
        <v>0</v>
      </c>
      <c r="O92" s="49">
        <v>1</v>
      </c>
      <c r="P92" s="49">
        <v>2</v>
      </c>
      <c r="Q92" s="49">
        <v>4</v>
      </c>
      <c r="R92" s="49">
        <v>0</v>
      </c>
      <c r="S92" s="49">
        <v>1</v>
      </c>
      <c r="T92" s="49">
        <v>0</v>
      </c>
      <c r="U92" s="49">
        <v>1</v>
      </c>
      <c r="V92" s="49">
        <v>2</v>
      </c>
      <c r="W92" s="49">
        <v>0</v>
      </c>
      <c r="X92" s="49">
        <v>0</v>
      </c>
      <c r="Y92" s="49">
        <v>2</v>
      </c>
    </row>
    <row r="93" spans="1:25">
      <c r="A93" s="49"/>
      <c r="B93" s="49">
        <v>42</v>
      </c>
      <c r="C93" s="49">
        <v>28</v>
      </c>
      <c r="D93" s="49">
        <v>18</v>
      </c>
      <c r="E93" s="49">
        <v>0</v>
      </c>
      <c r="F93" s="49">
        <v>1</v>
      </c>
      <c r="G93" s="49">
        <v>2</v>
      </c>
      <c r="H93" s="49">
        <v>3</v>
      </c>
      <c r="I93" s="49">
        <v>0</v>
      </c>
      <c r="J93" s="49">
        <v>21</v>
      </c>
      <c r="K93" s="49">
        <v>18</v>
      </c>
      <c r="L93" s="49">
        <v>0</v>
      </c>
      <c r="M93" s="49">
        <v>0</v>
      </c>
      <c r="N93" s="49">
        <v>0</v>
      </c>
      <c r="O93" s="49">
        <v>0</v>
      </c>
      <c r="P93" s="49">
        <v>1</v>
      </c>
      <c r="Q93" s="49">
        <v>27</v>
      </c>
      <c r="R93" s="49">
        <v>1</v>
      </c>
      <c r="S93" s="49">
        <v>0</v>
      </c>
      <c r="T93" s="49">
        <v>0</v>
      </c>
      <c r="U93" s="49">
        <v>0</v>
      </c>
      <c r="V93" s="49">
        <v>0</v>
      </c>
      <c r="W93" s="49">
        <v>0</v>
      </c>
      <c r="X93" s="49">
        <v>0</v>
      </c>
      <c r="Y93" s="49">
        <v>1</v>
      </c>
    </row>
    <row r="94" spans="1:25">
      <c r="A94" s="49"/>
      <c r="B94" s="49">
        <v>40</v>
      </c>
      <c r="C94" s="49">
        <v>27</v>
      </c>
      <c r="D94" s="49">
        <v>9</v>
      </c>
      <c r="E94" s="49">
        <v>0</v>
      </c>
      <c r="F94" s="49">
        <v>0</v>
      </c>
      <c r="G94" s="49">
        <v>1</v>
      </c>
      <c r="H94" s="49">
        <v>0</v>
      </c>
      <c r="I94" s="49">
        <v>0</v>
      </c>
      <c r="J94" s="49">
        <v>9</v>
      </c>
      <c r="K94" s="49">
        <v>9</v>
      </c>
      <c r="L94" s="49">
        <v>0</v>
      </c>
      <c r="M94" s="49">
        <v>0</v>
      </c>
      <c r="N94" s="49">
        <v>0</v>
      </c>
      <c r="O94" s="49">
        <v>0</v>
      </c>
      <c r="P94" s="49">
        <v>0</v>
      </c>
      <c r="Q94" s="49">
        <v>2</v>
      </c>
      <c r="R94" s="49">
        <v>0</v>
      </c>
      <c r="S94" s="49">
        <v>0</v>
      </c>
      <c r="T94" s="49">
        <v>0</v>
      </c>
      <c r="U94" s="49">
        <v>0</v>
      </c>
      <c r="V94" s="49">
        <v>0</v>
      </c>
      <c r="W94" s="49">
        <v>0</v>
      </c>
      <c r="X94" s="49">
        <v>0</v>
      </c>
      <c r="Y94" s="49">
        <v>0</v>
      </c>
    </row>
    <row r="95" spans="1:25">
      <c r="A95" s="49"/>
      <c r="B95" s="49">
        <v>27</v>
      </c>
      <c r="C95" s="49">
        <v>22</v>
      </c>
      <c r="D95" s="49">
        <v>8</v>
      </c>
      <c r="E95" s="49">
        <v>0</v>
      </c>
      <c r="F95" s="49">
        <v>1</v>
      </c>
      <c r="G95" s="49">
        <v>3</v>
      </c>
      <c r="H95" s="49">
        <v>2</v>
      </c>
      <c r="I95" s="49">
        <v>0</v>
      </c>
      <c r="J95" s="49">
        <v>10</v>
      </c>
      <c r="K95" s="49">
        <v>8</v>
      </c>
      <c r="L95" s="49">
        <v>0</v>
      </c>
      <c r="M95" s="49">
        <v>0</v>
      </c>
      <c r="N95" s="49">
        <v>0</v>
      </c>
      <c r="O95" s="49">
        <v>0</v>
      </c>
      <c r="P95" s="49">
        <v>0</v>
      </c>
      <c r="Q95" s="49">
        <v>19</v>
      </c>
      <c r="R95" s="49">
        <v>0</v>
      </c>
      <c r="S95" s="49">
        <v>0</v>
      </c>
      <c r="T95" s="49">
        <v>0</v>
      </c>
      <c r="U95" s="49">
        <v>0</v>
      </c>
      <c r="V95" s="49">
        <v>0</v>
      </c>
      <c r="W95" s="49">
        <v>1</v>
      </c>
      <c r="X95" s="49">
        <v>0</v>
      </c>
      <c r="Y95" s="49">
        <v>1</v>
      </c>
    </row>
    <row r="96" spans="1:25">
      <c r="A96" s="49"/>
      <c r="B96" s="49">
        <v>27</v>
      </c>
      <c r="C96" s="49">
        <v>20</v>
      </c>
      <c r="D96" s="49">
        <v>11</v>
      </c>
      <c r="E96" s="49">
        <v>0</v>
      </c>
      <c r="F96" s="49">
        <v>1</v>
      </c>
      <c r="G96" s="49">
        <v>1</v>
      </c>
      <c r="H96" s="49">
        <v>3</v>
      </c>
      <c r="I96" s="49">
        <v>0</v>
      </c>
      <c r="J96" s="49">
        <v>14</v>
      </c>
      <c r="K96" s="49">
        <v>11</v>
      </c>
      <c r="L96" s="49">
        <v>0</v>
      </c>
      <c r="M96" s="49">
        <v>0</v>
      </c>
      <c r="N96" s="49">
        <v>0</v>
      </c>
      <c r="O96" s="49">
        <v>0</v>
      </c>
      <c r="P96" s="49">
        <v>0</v>
      </c>
      <c r="Q96" s="49">
        <v>1</v>
      </c>
      <c r="R96" s="49">
        <v>0</v>
      </c>
      <c r="S96" s="49">
        <v>0</v>
      </c>
      <c r="T96" s="49">
        <v>0</v>
      </c>
      <c r="U96" s="49">
        <v>1</v>
      </c>
      <c r="V96" s="49">
        <v>0</v>
      </c>
      <c r="W96" s="49">
        <v>0</v>
      </c>
      <c r="X96" s="49">
        <v>0</v>
      </c>
      <c r="Y96" s="49">
        <v>1</v>
      </c>
    </row>
    <row r="97" spans="1:25">
      <c r="A97" s="49"/>
      <c r="B97" s="49">
        <v>29</v>
      </c>
      <c r="C97" s="49">
        <v>23</v>
      </c>
      <c r="D97" s="49">
        <v>17</v>
      </c>
      <c r="E97" s="49">
        <v>0</v>
      </c>
      <c r="F97" s="49">
        <v>1</v>
      </c>
      <c r="G97" s="49">
        <v>1</v>
      </c>
      <c r="H97" s="49">
        <v>1</v>
      </c>
      <c r="I97" s="49">
        <v>0</v>
      </c>
      <c r="J97" s="49">
        <v>18</v>
      </c>
      <c r="K97" s="49">
        <v>17</v>
      </c>
      <c r="L97" s="49">
        <v>0</v>
      </c>
      <c r="M97" s="49">
        <v>0</v>
      </c>
      <c r="N97" s="49">
        <v>0</v>
      </c>
      <c r="O97" s="49">
        <v>0</v>
      </c>
      <c r="P97" s="49">
        <v>0</v>
      </c>
      <c r="Q97" s="49">
        <v>21</v>
      </c>
      <c r="R97" s="49">
        <v>1</v>
      </c>
      <c r="S97" s="49">
        <v>0</v>
      </c>
      <c r="T97" s="49">
        <v>0</v>
      </c>
      <c r="U97" s="49">
        <v>0</v>
      </c>
      <c r="V97" s="49">
        <v>1</v>
      </c>
      <c r="W97" s="49">
        <v>0</v>
      </c>
      <c r="X97" s="49">
        <v>0</v>
      </c>
      <c r="Y97" s="49">
        <v>2</v>
      </c>
    </row>
    <row r="98" spans="1:25">
      <c r="A98" s="49"/>
      <c r="B98" s="49">
        <v>46</v>
      </c>
      <c r="C98" s="49">
        <v>25</v>
      </c>
      <c r="D98" s="49">
        <v>17</v>
      </c>
      <c r="E98" s="49">
        <v>0</v>
      </c>
      <c r="F98" s="49">
        <v>1</v>
      </c>
      <c r="G98" s="49">
        <v>2</v>
      </c>
      <c r="H98" s="49">
        <v>3</v>
      </c>
      <c r="I98" s="49">
        <v>0</v>
      </c>
      <c r="J98" s="49">
        <v>20</v>
      </c>
      <c r="K98" s="49">
        <v>17</v>
      </c>
      <c r="L98" s="49">
        <v>0</v>
      </c>
      <c r="M98" s="49">
        <v>0</v>
      </c>
      <c r="N98" s="49">
        <v>0</v>
      </c>
      <c r="O98" s="49">
        <v>0</v>
      </c>
      <c r="P98" s="49">
        <v>2</v>
      </c>
      <c r="Q98" s="49">
        <v>22</v>
      </c>
      <c r="R98" s="49">
        <v>1</v>
      </c>
      <c r="S98" s="49">
        <v>0</v>
      </c>
      <c r="T98" s="49">
        <v>0</v>
      </c>
      <c r="U98" s="49">
        <v>0</v>
      </c>
      <c r="V98" s="49">
        <v>0</v>
      </c>
      <c r="W98" s="49">
        <v>0</v>
      </c>
      <c r="X98" s="49">
        <v>0</v>
      </c>
      <c r="Y98" s="49">
        <v>1</v>
      </c>
    </row>
    <row r="99" spans="1:25">
      <c r="A99" s="49"/>
      <c r="B99" s="49">
        <v>3</v>
      </c>
      <c r="C99" s="49">
        <v>3</v>
      </c>
      <c r="D99" s="49">
        <v>3</v>
      </c>
      <c r="E99" s="49">
        <v>0</v>
      </c>
      <c r="F99" s="49">
        <v>0</v>
      </c>
      <c r="G99" s="49">
        <v>1</v>
      </c>
      <c r="H99" s="49">
        <v>0</v>
      </c>
      <c r="I99" s="49">
        <v>0</v>
      </c>
      <c r="J99" s="49">
        <v>3</v>
      </c>
      <c r="K99" s="49">
        <v>3</v>
      </c>
      <c r="L99" s="49">
        <v>0</v>
      </c>
      <c r="M99" s="49">
        <v>0</v>
      </c>
      <c r="N99" s="49">
        <v>0</v>
      </c>
      <c r="O99" s="49">
        <v>0</v>
      </c>
      <c r="P99" s="49">
        <v>1</v>
      </c>
      <c r="Q99" s="49">
        <v>3</v>
      </c>
      <c r="R99" s="49">
        <v>0</v>
      </c>
      <c r="S99" s="49">
        <v>0</v>
      </c>
      <c r="T99" s="49">
        <v>0</v>
      </c>
      <c r="U99" s="49">
        <v>0</v>
      </c>
      <c r="V99" s="49">
        <v>0</v>
      </c>
      <c r="W99" s="49">
        <v>0</v>
      </c>
      <c r="X99" s="49">
        <v>0</v>
      </c>
      <c r="Y99" s="49">
        <v>0</v>
      </c>
    </row>
    <row r="100" spans="1:25">
      <c r="A100" s="49"/>
      <c r="B100" s="49">
        <v>21</v>
      </c>
      <c r="C100" s="49">
        <v>17</v>
      </c>
      <c r="D100" s="49">
        <v>8</v>
      </c>
      <c r="E100" s="49">
        <v>0</v>
      </c>
      <c r="F100" s="49">
        <v>0</v>
      </c>
      <c r="G100" s="49">
        <v>1</v>
      </c>
      <c r="H100" s="49">
        <v>0</v>
      </c>
      <c r="I100" s="49">
        <v>0</v>
      </c>
      <c r="J100" s="49">
        <v>8</v>
      </c>
      <c r="K100" s="49">
        <v>8</v>
      </c>
      <c r="L100" s="49">
        <v>0</v>
      </c>
      <c r="M100" s="49">
        <v>0</v>
      </c>
      <c r="N100" s="49">
        <v>0</v>
      </c>
      <c r="O100" s="49">
        <v>0</v>
      </c>
      <c r="P100" s="49">
        <v>0</v>
      </c>
      <c r="Q100" s="49">
        <v>7</v>
      </c>
      <c r="R100" s="49">
        <v>0</v>
      </c>
      <c r="S100" s="49">
        <v>0</v>
      </c>
      <c r="T100" s="49">
        <v>0</v>
      </c>
      <c r="U100" s="49">
        <v>0</v>
      </c>
      <c r="V100" s="49">
        <v>0</v>
      </c>
      <c r="W100" s="49">
        <v>0</v>
      </c>
      <c r="X100" s="49">
        <v>0</v>
      </c>
      <c r="Y100" s="49">
        <v>0</v>
      </c>
    </row>
    <row r="101" spans="1:25">
      <c r="A101" s="49"/>
      <c r="B101" s="49">
        <v>0</v>
      </c>
      <c r="C101" s="49">
        <v>0</v>
      </c>
      <c r="D101" s="49">
        <v>0</v>
      </c>
      <c r="E101" s="49">
        <v>0</v>
      </c>
      <c r="F101" s="49">
        <v>0</v>
      </c>
      <c r="G101" s="49">
        <v>0</v>
      </c>
      <c r="H101" s="49">
        <v>0</v>
      </c>
      <c r="I101" s="49">
        <v>0</v>
      </c>
      <c r="J101" s="49">
        <v>0</v>
      </c>
      <c r="K101" s="49">
        <v>0</v>
      </c>
      <c r="L101" s="49">
        <v>0</v>
      </c>
      <c r="M101" s="49">
        <v>0</v>
      </c>
      <c r="N101" s="49">
        <v>0</v>
      </c>
      <c r="O101" s="49">
        <v>0</v>
      </c>
      <c r="P101" s="49">
        <v>0</v>
      </c>
      <c r="Q101" s="49">
        <v>0</v>
      </c>
      <c r="R101" s="49">
        <v>0</v>
      </c>
      <c r="S101" s="49">
        <v>0</v>
      </c>
      <c r="T101" s="49">
        <v>0</v>
      </c>
      <c r="U101" s="49">
        <v>0</v>
      </c>
      <c r="V101" s="49">
        <v>0</v>
      </c>
      <c r="W101" s="49">
        <v>0</v>
      </c>
      <c r="X101" s="49">
        <v>0</v>
      </c>
      <c r="Y101" s="49">
        <v>0</v>
      </c>
    </row>
    <row r="102" spans="1:25">
      <c r="A102" s="49"/>
      <c r="B102" s="49">
        <v>28</v>
      </c>
      <c r="C102" s="49">
        <v>20</v>
      </c>
      <c r="D102" s="49">
        <v>10</v>
      </c>
      <c r="E102" s="49">
        <v>0</v>
      </c>
      <c r="F102" s="49">
        <v>1</v>
      </c>
      <c r="G102" s="49">
        <v>3</v>
      </c>
      <c r="H102" s="49">
        <v>2</v>
      </c>
      <c r="I102" s="49">
        <v>0</v>
      </c>
      <c r="J102" s="49">
        <v>12</v>
      </c>
      <c r="K102" s="49">
        <v>10</v>
      </c>
      <c r="L102" s="49">
        <v>0</v>
      </c>
      <c r="M102" s="49">
        <v>0</v>
      </c>
      <c r="N102" s="49">
        <v>0</v>
      </c>
      <c r="O102" s="49">
        <v>0</v>
      </c>
      <c r="P102" s="49">
        <v>1</v>
      </c>
      <c r="Q102" s="49">
        <v>17</v>
      </c>
      <c r="R102" s="49">
        <v>0</v>
      </c>
      <c r="S102" s="49">
        <v>0</v>
      </c>
      <c r="T102" s="49">
        <v>0</v>
      </c>
      <c r="U102" s="49">
        <v>0</v>
      </c>
      <c r="V102" s="49">
        <v>0</v>
      </c>
      <c r="W102" s="49">
        <v>0</v>
      </c>
      <c r="X102" s="49">
        <v>0</v>
      </c>
      <c r="Y102" s="49">
        <v>0</v>
      </c>
    </row>
    <row r="103" spans="1:25">
      <c r="A103" s="49"/>
      <c r="B103" s="49">
        <v>11</v>
      </c>
      <c r="C103" s="49">
        <v>9</v>
      </c>
      <c r="D103" s="49">
        <v>2</v>
      </c>
      <c r="E103" s="49">
        <v>0</v>
      </c>
      <c r="F103" s="49">
        <v>2</v>
      </c>
      <c r="G103" s="49">
        <v>0</v>
      </c>
      <c r="H103" s="49">
        <v>0</v>
      </c>
      <c r="I103" s="49">
        <v>0</v>
      </c>
      <c r="J103" s="49">
        <v>2</v>
      </c>
      <c r="K103" s="49">
        <v>2</v>
      </c>
      <c r="L103" s="49">
        <v>0</v>
      </c>
      <c r="M103" s="49">
        <v>0</v>
      </c>
      <c r="N103" s="49">
        <v>0</v>
      </c>
      <c r="O103" s="49">
        <v>0</v>
      </c>
      <c r="P103" s="49">
        <v>1</v>
      </c>
      <c r="Q103" s="49">
        <v>0</v>
      </c>
      <c r="R103" s="49">
        <v>0</v>
      </c>
      <c r="S103" s="49">
        <v>0</v>
      </c>
      <c r="T103" s="49">
        <v>0</v>
      </c>
      <c r="U103" s="49">
        <v>0</v>
      </c>
      <c r="V103" s="49">
        <v>0</v>
      </c>
      <c r="W103" s="49">
        <v>0</v>
      </c>
      <c r="X103" s="49">
        <v>0</v>
      </c>
      <c r="Y103" s="49">
        <v>0</v>
      </c>
    </row>
    <row r="104" spans="1:25">
      <c r="A104" s="49"/>
      <c r="B104" s="49">
        <v>2</v>
      </c>
      <c r="C104" s="49">
        <v>2</v>
      </c>
      <c r="D104" s="49">
        <v>1</v>
      </c>
      <c r="E104" s="49">
        <v>0</v>
      </c>
      <c r="F104" s="49">
        <v>0</v>
      </c>
      <c r="G104" s="49">
        <v>0</v>
      </c>
      <c r="H104" s="49">
        <v>0</v>
      </c>
      <c r="I104" s="49">
        <v>0</v>
      </c>
      <c r="J104" s="49">
        <v>1</v>
      </c>
      <c r="K104" s="49">
        <v>1</v>
      </c>
      <c r="L104" s="49">
        <v>0</v>
      </c>
      <c r="M104" s="49">
        <v>0</v>
      </c>
      <c r="N104" s="49">
        <v>0</v>
      </c>
      <c r="O104" s="49">
        <v>0</v>
      </c>
      <c r="P104" s="49">
        <v>0</v>
      </c>
      <c r="Q104" s="49">
        <v>2</v>
      </c>
      <c r="R104" s="49">
        <v>0</v>
      </c>
      <c r="S104" s="49">
        <v>0</v>
      </c>
      <c r="T104" s="49">
        <v>0</v>
      </c>
      <c r="U104" s="49">
        <v>0</v>
      </c>
      <c r="V104" s="49">
        <v>0</v>
      </c>
      <c r="W104" s="49">
        <v>0</v>
      </c>
      <c r="X104" s="49">
        <v>0</v>
      </c>
      <c r="Y104" s="49">
        <v>0</v>
      </c>
    </row>
    <row r="105" spans="1:25">
      <c r="A105" s="49"/>
      <c r="B105" s="49">
        <v>22</v>
      </c>
      <c r="C105" s="49">
        <v>20</v>
      </c>
      <c r="D105" s="49">
        <v>6</v>
      </c>
      <c r="E105" s="49">
        <v>0</v>
      </c>
      <c r="F105" s="49">
        <v>0</v>
      </c>
      <c r="G105" s="49">
        <v>0</v>
      </c>
      <c r="H105" s="49">
        <v>1</v>
      </c>
      <c r="I105" s="49">
        <v>0</v>
      </c>
      <c r="J105" s="49">
        <v>7</v>
      </c>
      <c r="K105" s="49">
        <v>6</v>
      </c>
      <c r="L105" s="49">
        <v>0</v>
      </c>
      <c r="M105" s="49">
        <v>0</v>
      </c>
      <c r="N105" s="49">
        <v>0</v>
      </c>
      <c r="O105" s="49">
        <v>0</v>
      </c>
      <c r="P105" s="49">
        <v>0</v>
      </c>
      <c r="Q105" s="49">
        <v>14</v>
      </c>
      <c r="R105" s="49">
        <v>0</v>
      </c>
      <c r="S105" s="49">
        <v>0</v>
      </c>
      <c r="T105" s="49">
        <v>0</v>
      </c>
      <c r="U105" s="49">
        <v>0</v>
      </c>
      <c r="V105" s="49">
        <v>0</v>
      </c>
      <c r="W105" s="49">
        <v>0</v>
      </c>
      <c r="X105" s="49">
        <v>0</v>
      </c>
      <c r="Y105" s="49">
        <v>0</v>
      </c>
    </row>
    <row r="106" spans="1:25">
      <c r="A106" s="49"/>
      <c r="B106" s="49">
        <v>6</v>
      </c>
      <c r="C106" s="49">
        <v>6</v>
      </c>
      <c r="D106" s="49">
        <v>3</v>
      </c>
      <c r="E106" s="49">
        <v>0</v>
      </c>
      <c r="F106" s="49">
        <v>0</v>
      </c>
      <c r="G106" s="49">
        <v>0</v>
      </c>
      <c r="H106" s="49">
        <v>0</v>
      </c>
      <c r="I106" s="49">
        <v>0</v>
      </c>
      <c r="J106" s="49">
        <v>3</v>
      </c>
      <c r="K106" s="49">
        <v>3</v>
      </c>
      <c r="L106" s="49">
        <v>0</v>
      </c>
      <c r="M106" s="49">
        <v>0</v>
      </c>
      <c r="N106" s="49">
        <v>0</v>
      </c>
      <c r="O106" s="49">
        <v>0</v>
      </c>
      <c r="P106" s="49">
        <v>0</v>
      </c>
      <c r="Q106" s="49">
        <v>6</v>
      </c>
      <c r="R106" s="49">
        <v>0</v>
      </c>
      <c r="S106" s="49">
        <v>0</v>
      </c>
      <c r="T106" s="49">
        <v>0</v>
      </c>
      <c r="U106" s="49">
        <v>0</v>
      </c>
      <c r="V106" s="49">
        <v>0</v>
      </c>
      <c r="W106" s="49">
        <v>0</v>
      </c>
      <c r="X106" s="49">
        <v>0</v>
      </c>
      <c r="Y106" s="49">
        <v>0</v>
      </c>
    </row>
    <row r="107" spans="1:25">
      <c r="A107" s="49"/>
      <c r="B107" s="49">
        <v>24</v>
      </c>
      <c r="C107" s="49">
        <v>21</v>
      </c>
      <c r="D107" s="49">
        <v>6</v>
      </c>
      <c r="E107" s="49">
        <v>0</v>
      </c>
      <c r="F107" s="49">
        <v>3</v>
      </c>
      <c r="G107" s="49">
        <v>0</v>
      </c>
      <c r="H107" s="49">
        <v>0</v>
      </c>
      <c r="I107" s="49">
        <v>0</v>
      </c>
      <c r="J107" s="49">
        <v>8</v>
      </c>
      <c r="K107" s="49">
        <v>8</v>
      </c>
      <c r="L107" s="49">
        <v>0</v>
      </c>
      <c r="M107" s="49">
        <v>0</v>
      </c>
      <c r="N107" s="49">
        <v>0</v>
      </c>
      <c r="O107" s="49">
        <v>0</v>
      </c>
      <c r="P107" s="49">
        <v>1</v>
      </c>
      <c r="Q107" s="49">
        <v>0</v>
      </c>
      <c r="R107" s="49">
        <v>0</v>
      </c>
      <c r="S107" s="49">
        <v>0</v>
      </c>
      <c r="T107" s="49">
        <v>0</v>
      </c>
      <c r="U107" s="49">
        <v>0</v>
      </c>
      <c r="V107" s="49">
        <v>0</v>
      </c>
      <c r="W107" s="49">
        <v>0</v>
      </c>
      <c r="X107" s="49">
        <v>0</v>
      </c>
      <c r="Y107" s="49">
        <v>0</v>
      </c>
    </row>
    <row r="108" spans="1: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</row>
    <row r="109" spans="1: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</row>
    <row r="110" spans="1: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</row>
    <row r="111" spans="1: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</row>
    <row r="112" spans="1: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</row>
    <row r="113" spans="1: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</row>
    <row r="114" spans="1: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</row>
    <row r="115" spans="1: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</row>
    <row r="116" spans="1: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</row>
    <row r="117" spans="1: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</row>
    <row r="118" spans="1:25" ht="42" customHeight="1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</row>
    <row r="119" spans="1: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</row>
  </sheetData>
  <mergeCells count="2">
    <mergeCell ref="A4:A5"/>
    <mergeCell ref="A6:G6"/>
  </mergeCells>
  <pageMargins left="0" right="0" top="0" bottom="0" header="0" footer="0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6:Y35"/>
  <sheetViews>
    <sheetView topLeftCell="A7" zoomScale="90" zoomScaleNormal="90" workbookViewId="0">
      <selection activeCell="J15" sqref="J15:T15"/>
    </sheetView>
  </sheetViews>
  <sheetFormatPr baseColWidth="10" defaultRowHeight="14.25"/>
  <cols>
    <col min="1" max="1" width="22" style="2" customWidth="1"/>
    <col min="2" max="2" width="6.25" style="2" customWidth="1"/>
    <col min="3" max="3" width="7.25" style="2" customWidth="1"/>
    <col min="4" max="4" width="6.125" style="2" customWidth="1"/>
    <col min="5" max="5" width="8.75" style="2" customWidth="1"/>
    <col min="6" max="6" width="7.5" style="2" customWidth="1"/>
    <col min="7" max="7" width="9.5" style="2" customWidth="1"/>
    <col min="8" max="10" width="11.375" style="2" customWidth="1"/>
    <col min="11" max="11" width="5.125" style="2" customWidth="1"/>
    <col min="12" max="12" width="11" style="2"/>
    <col min="13" max="13" width="5.5" style="2" customWidth="1"/>
    <col min="14" max="14" width="11" style="2"/>
    <col min="15" max="15" width="4.25" style="2" customWidth="1"/>
    <col min="16" max="16" width="11" style="2"/>
    <col min="17" max="17" width="6.25" style="2" customWidth="1"/>
    <col min="18" max="18" width="11" style="2"/>
    <col min="19" max="19" width="5.75" style="2" customWidth="1"/>
    <col min="20" max="16384" width="11" style="2"/>
  </cols>
  <sheetData>
    <row r="6" spans="1:20" ht="15" thickBot="1"/>
    <row r="7" spans="1:20">
      <c r="A7" s="86" t="s">
        <v>47</v>
      </c>
      <c r="B7" s="87"/>
      <c r="C7" s="87"/>
      <c r="D7" s="87"/>
      <c r="E7" s="88"/>
    </row>
    <row r="8" spans="1:20" ht="15" thickBot="1">
      <c r="A8" s="92"/>
      <c r="B8" s="93"/>
      <c r="C8" s="93"/>
      <c r="D8" s="93"/>
      <c r="E8" s="94"/>
    </row>
    <row r="9" spans="1:20">
      <c r="A9" s="97"/>
    </row>
    <row r="10" spans="1:20" ht="15" thickBot="1">
      <c r="A10" s="97"/>
    </row>
    <row r="11" spans="1:20" ht="8.25" customHeight="1" thickBot="1">
      <c r="A11" s="98"/>
      <c r="I11" s="86" t="s">
        <v>46</v>
      </c>
      <c r="J11" s="87"/>
      <c r="K11" s="87"/>
      <c r="L11" s="88"/>
    </row>
    <row r="12" spans="1:20" ht="29.25" customHeight="1">
      <c r="A12" s="96">
        <f ca="1">NOW()</f>
        <v>41586.875698148149</v>
      </c>
      <c r="C12" s="70" t="s">
        <v>45</v>
      </c>
      <c r="D12" s="71"/>
      <c r="E12" s="72">
        <v>178</v>
      </c>
      <c r="F12" s="73"/>
      <c r="I12" s="89"/>
      <c r="J12" s="90"/>
      <c r="K12" s="90"/>
      <c r="L12" s="91"/>
    </row>
    <row r="13" spans="1:20" ht="15" thickBot="1">
      <c r="I13" s="92"/>
      <c r="J13" s="93"/>
      <c r="K13" s="93"/>
      <c r="L13" s="94"/>
    </row>
    <row r="14" spans="1:20" ht="15" thickBot="1">
      <c r="B14" s="65" t="s">
        <v>15</v>
      </c>
      <c r="C14" s="66"/>
      <c r="D14" s="66"/>
      <c r="E14" s="67" t="s">
        <v>16</v>
      </c>
      <c r="F14" s="68"/>
      <c r="G14" s="69"/>
      <c r="J14" s="16"/>
    </row>
    <row r="15" spans="1:20" ht="27" customHeight="1" thickBot="1">
      <c r="A15" s="20" t="s">
        <v>11</v>
      </c>
      <c r="B15" s="21" t="s">
        <v>12</v>
      </c>
      <c r="C15" s="21" t="s">
        <v>13</v>
      </c>
      <c r="D15" s="21" t="s">
        <v>8</v>
      </c>
      <c r="E15" s="24" t="s">
        <v>17</v>
      </c>
      <c r="F15" s="24" t="s">
        <v>18</v>
      </c>
      <c r="G15" s="24" t="s">
        <v>14</v>
      </c>
      <c r="H15" s="2" t="s">
        <v>7</v>
      </c>
      <c r="I15" s="2" t="s">
        <v>14</v>
      </c>
      <c r="J15" s="95"/>
      <c r="K15" s="3"/>
      <c r="L15" s="3"/>
      <c r="M15" s="3"/>
      <c r="N15" s="3"/>
      <c r="O15" s="3"/>
      <c r="P15" s="3"/>
      <c r="Q15" s="3"/>
      <c r="R15" s="3"/>
      <c r="S15" s="25"/>
      <c r="T15" s="4"/>
    </row>
    <row r="16" spans="1:20" ht="22.5" customHeight="1" thickBot="1">
      <c r="A16" s="10">
        <v>1</v>
      </c>
      <c r="B16" s="19">
        <v>0.41666666666666669</v>
      </c>
      <c r="C16" s="5">
        <v>0.83333333333333337</v>
      </c>
      <c r="D16" s="6">
        <v>4.1666666666666664E-2</v>
      </c>
      <c r="E16" s="9">
        <f t="shared" ref="E16:E27" si="0">H16*24</f>
        <v>9</v>
      </c>
      <c r="F16" s="23">
        <f>D16</f>
        <v>4.1666666666666664E-2</v>
      </c>
      <c r="G16" s="9">
        <f t="shared" ref="G16:G27" ca="1" si="1">I16*24</f>
        <v>998074.01675555576</v>
      </c>
      <c r="H16" s="22">
        <f t="shared" ref="H16:H27" si="2">C16-B16-D16</f>
        <v>0.375</v>
      </c>
      <c r="I16" s="22">
        <f ca="1">IF(B16&gt;0,$A$12-$B16-$F16,0)</f>
        <v>41586.417364814821</v>
      </c>
      <c r="J16" s="9">
        <f ca="1">Horaires!G16</f>
        <v>998074.01675555576</v>
      </c>
      <c r="K16" s="4">
        <f>IFERROR(VLOOKUP($A16,Collage!$A$3:$Z$277,3,FALSE),0)</f>
        <v>16</v>
      </c>
      <c r="L16" s="9">
        <f ca="1">K16/J16</f>
        <v>1.6030875197023242E-5</v>
      </c>
      <c r="M16" s="4">
        <f>IFERROR(VLOOKUP($A16,Collage!$A$3:$Z$277,6,FALSE),0)</f>
        <v>1</v>
      </c>
      <c r="N16" s="8">
        <f>M16/O16</f>
        <v>0.16666666666666666</v>
      </c>
      <c r="O16" s="4">
        <f>IFERROR(VLOOKUP($A16,Collage!$A$3:$Z$277,10,FALSE),0)</f>
        <v>6</v>
      </c>
      <c r="P16" s="8">
        <f>O16/K16</f>
        <v>0.375</v>
      </c>
      <c r="Q16" s="4">
        <f>IFERROR(VLOOKUP($A16,Collage!$A$3:$Z$277,11,FALSE),0)</f>
        <v>6</v>
      </c>
      <c r="R16" s="8">
        <f>Q16/K16</f>
        <v>0.375</v>
      </c>
      <c r="S16" s="4">
        <f>IFERROR(VLOOKUP($A16,Collage!$A$3:$Z$277,14,FALSE),0)</f>
        <v>0</v>
      </c>
      <c r="T16" s="8">
        <f ca="1">S16/J16</f>
        <v>0</v>
      </c>
    </row>
    <row r="17" spans="1:20" ht="22.5" customHeight="1" thickBot="1">
      <c r="A17" s="59">
        <v>2</v>
      </c>
      <c r="B17" s="19">
        <v>0.41666666666666669</v>
      </c>
      <c r="C17" s="5">
        <v>0.83333333333333337</v>
      </c>
      <c r="D17" s="6">
        <v>4.1666666666666664E-2</v>
      </c>
      <c r="E17" s="9">
        <f t="shared" si="0"/>
        <v>9</v>
      </c>
      <c r="F17" s="23">
        <f>D17</f>
        <v>4.1666666666666664E-2</v>
      </c>
      <c r="G17" s="9">
        <f t="shared" ca="1" si="1"/>
        <v>998074.01675555576</v>
      </c>
      <c r="H17" s="22">
        <f t="shared" si="2"/>
        <v>0.375</v>
      </c>
      <c r="I17" s="22">
        <f t="shared" ref="I17:I27" ca="1" si="3">IF(B17&gt;0,$A$12-$B17-$F17,0)</f>
        <v>41586.417364814821</v>
      </c>
      <c r="J17" s="9">
        <v>0</v>
      </c>
      <c r="K17" s="4">
        <f>IFERROR(VLOOKUP($A17,Collage!$A$3:$Z$277,3,FALSE),0)</f>
        <v>12</v>
      </c>
      <c r="L17" s="9" t="e">
        <f t="shared" ref="L17:L31" si="4">K17/J17</f>
        <v>#DIV/0!</v>
      </c>
      <c r="M17" s="4">
        <f>IFERROR(VLOOKUP($A17,Collage!$A$3:$Z$277,6,FALSE),0)</f>
        <v>1</v>
      </c>
      <c r="N17" s="8">
        <f t="shared" ref="N17:N31" si="5">M17/O17</f>
        <v>0.1111111111111111</v>
      </c>
      <c r="O17" s="4">
        <f>IFERROR(VLOOKUP($A17,Collage!$A$3:$Z$277,10,FALSE),0)</f>
        <v>9</v>
      </c>
      <c r="P17" s="8">
        <f t="shared" ref="P17:P31" si="6">O17/K17</f>
        <v>0.75</v>
      </c>
      <c r="Q17" s="4">
        <f>IFERROR(VLOOKUP($A17,Collage!$A$3:$Z$277,11,FALSE),0)</f>
        <v>7</v>
      </c>
      <c r="R17" s="8">
        <f t="shared" ref="R17:R31" si="7">Q17/K17</f>
        <v>0.58333333333333337</v>
      </c>
      <c r="S17" s="4">
        <f>IFERROR(VLOOKUP($A17,Collage!$A$3:$Z$277,14,FALSE),0)</f>
        <v>0</v>
      </c>
      <c r="T17" s="8" t="e">
        <f t="shared" ref="T17:T31" si="8">S17/J17</f>
        <v>#DIV/0!</v>
      </c>
    </row>
    <row r="18" spans="1:20" ht="22.5" customHeight="1" thickBot="1">
      <c r="A18" s="10">
        <v>3</v>
      </c>
      <c r="B18" s="19">
        <v>0.41666666666666669</v>
      </c>
      <c r="C18" s="5">
        <v>0.83333333333333337</v>
      </c>
      <c r="D18" s="6">
        <v>4.1666666666666664E-2</v>
      </c>
      <c r="E18" s="9">
        <f t="shared" si="0"/>
        <v>9</v>
      </c>
      <c r="F18" s="23">
        <f t="shared" ref="F18:F27" si="9">D18</f>
        <v>4.1666666666666664E-2</v>
      </c>
      <c r="G18" s="9">
        <f t="shared" ca="1" si="1"/>
        <v>998074.01675555576</v>
      </c>
      <c r="H18" s="22">
        <f t="shared" si="2"/>
        <v>0.375</v>
      </c>
      <c r="I18" s="22">
        <f t="shared" ca="1" si="3"/>
        <v>41586.417364814821</v>
      </c>
      <c r="J18" s="9">
        <f ca="1">Horaires!G18</f>
        <v>998074.01675555576</v>
      </c>
      <c r="K18" s="4">
        <f>IFERROR(VLOOKUP($A18,Collage!$A$3:$Z$277,3,FALSE),0)</f>
        <v>0</v>
      </c>
      <c r="L18" s="9">
        <f t="shared" ca="1" si="4"/>
        <v>0</v>
      </c>
      <c r="M18" s="4">
        <f>IFERROR(VLOOKUP($A18,Collage!$A$3:$Z$277,6,FALSE),0)</f>
        <v>0</v>
      </c>
      <c r="N18" s="8" t="e">
        <f t="shared" si="5"/>
        <v>#DIV/0!</v>
      </c>
      <c r="O18" s="4">
        <f>IFERROR(VLOOKUP($A18,Collage!$A$3:$Z$277,10,FALSE),0)</f>
        <v>0</v>
      </c>
      <c r="P18" s="8" t="e">
        <f t="shared" si="6"/>
        <v>#DIV/0!</v>
      </c>
      <c r="Q18" s="4">
        <f>IFERROR(VLOOKUP($A18,Collage!$A$3:$Z$277,11,FALSE),0)</f>
        <v>0</v>
      </c>
      <c r="R18" s="8" t="e">
        <f t="shared" si="7"/>
        <v>#DIV/0!</v>
      </c>
      <c r="S18" s="4">
        <f>IFERROR(VLOOKUP($A18,Collage!$A$3:$Z$277,14,FALSE),0)</f>
        <v>0</v>
      </c>
      <c r="T18" s="8">
        <f t="shared" ca="1" si="8"/>
        <v>0</v>
      </c>
    </row>
    <row r="19" spans="1:20" ht="22.5" customHeight="1" thickBot="1">
      <c r="A19" s="59">
        <v>4</v>
      </c>
      <c r="B19" s="19">
        <v>0.41666666666666669</v>
      </c>
      <c r="C19" s="5">
        <v>0.83333333333333337</v>
      </c>
      <c r="D19" s="6">
        <v>4.1666666666666664E-2</v>
      </c>
      <c r="E19" s="9">
        <f t="shared" si="0"/>
        <v>9</v>
      </c>
      <c r="F19" s="23">
        <f t="shared" si="9"/>
        <v>4.1666666666666664E-2</v>
      </c>
      <c r="G19" s="9">
        <f t="shared" ca="1" si="1"/>
        <v>998074.01675555576</v>
      </c>
      <c r="H19" s="22">
        <f t="shared" si="2"/>
        <v>0.375</v>
      </c>
      <c r="I19" s="22">
        <f t="shared" ca="1" si="3"/>
        <v>41586.417364814821</v>
      </c>
      <c r="J19" s="9">
        <f ca="1">Horaires!G19</f>
        <v>998074.01675555576</v>
      </c>
      <c r="K19" s="4">
        <f>IFERROR(VLOOKUP($A19,Collage!$A$3:$Z$277,3,FALSE),0)</f>
        <v>16</v>
      </c>
      <c r="L19" s="9">
        <f t="shared" ca="1" si="4"/>
        <v>1.6030875197023242E-5</v>
      </c>
      <c r="M19" s="4">
        <f>IFERROR(VLOOKUP($A19,Collage!$A$3:$Z$277,6,FALSE),0)</f>
        <v>0</v>
      </c>
      <c r="N19" s="8">
        <f t="shared" si="5"/>
        <v>0</v>
      </c>
      <c r="O19" s="4">
        <f>IFERROR(VLOOKUP($A19,Collage!$A$3:$Z$277,10,FALSE),0)</f>
        <v>6</v>
      </c>
      <c r="P19" s="8">
        <f t="shared" si="6"/>
        <v>0.375</v>
      </c>
      <c r="Q19" s="4">
        <f>IFERROR(VLOOKUP($A19,Collage!$A$3:$Z$277,11,FALSE),0)</f>
        <v>4</v>
      </c>
      <c r="R19" s="8">
        <f t="shared" si="7"/>
        <v>0.25</v>
      </c>
      <c r="S19" s="4">
        <f>IFERROR(VLOOKUP($A19,Collage!$A$3:$Z$277,14,FALSE),0)</f>
        <v>0</v>
      </c>
      <c r="T19" s="8">
        <f t="shared" ca="1" si="8"/>
        <v>0</v>
      </c>
    </row>
    <row r="20" spans="1:20" ht="22.5" customHeight="1" thickBot="1">
      <c r="A20" s="10">
        <v>5</v>
      </c>
      <c r="B20" s="19"/>
      <c r="C20" s="5"/>
      <c r="D20" s="6"/>
      <c r="E20" s="9">
        <f t="shared" si="0"/>
        <v>0</v>
      </c>
      <c r="F20" s="23">
        <f t="shared" si="9"/>
        <v>0</v>
      </c>
      <c r="G20" s="9">
        <f t="shared" si="1"/>
        <v>0</v>
      </c>
      <c r="H20" s="22">
        <f t="shared" si="2"/>
        <v>0</v>
      </c>
      <c r="I20" s="22">
        <f t="shared" si="3"/>
        <v>0</v>
      </c>
      <c r="J20" s="9">
        <f>Horaires!G20</f>
        <v>0</v>
      </c>
      <c r="K20" s="4">
        <f>IFERROR(VLOOKUP($A20,Collage!$A$3:$Z$277,3,FALSE),0)</f>
        <v>17</v>
      </c>
      <c r="L20" s="9" t="e">
        <f t="shared" si="4"/>
        <v>#DIV/0!</v>
      </c>
      <c r="M20" s="4">
        <f>IFERROR(VLOOKUP($A20,Collage!$A$3:$Z$277,6,FALSE),0)</f>
        <v>0</v>
      </c>
      <c r="N20" s="8">
        <f t="shared" si="5"/>
        <v>0</v>
      </c>
      <c r="O20" s="4">
        <f>IFERROR(VLOOKUP($A20,Collage!$A$3:$Z$277,10,FALSE),0)</f>
        <v>16</v>
      </c>
      <c r="P20" s="8">
        <f t="shared" si="6"/>
        <v>0.94117647058823528</v>
      </c>
      <c r="Q20" s="4">
        <f>IFERROR(VLOOKUP($A20,Collage!$A$3:$Z$277,11,FALSE),0)</f>
        <v>11</v>
      </c>
      <c r="R20" s="8">
        <f t="shared" si="7"/>
        <v>0.6470588235294118</v>
      </c>
      <c r="S20" s="4">
        <f>IFERROR(VLOOKUP($A20,Collage!$A$3:$Z$277,14,FALSE),0)</f>
        <v>0</v>
      </c>
      <c r="T20" s="8" t="e">
        <f t="shared" si="8"/>
        <v>#DIV/0!</v>
      </c>
    </row>
    <row r="21" spans="1:20" ht="22.5" customHeight="1" thickBot="1">
      <c r="A21" s="59">
        <v>6</v>
      </c>
      <c r="B21" s="19"/>
      <c r="C21" s="5"/>
      <c r="D21" s="6"/>
      <c r="E21" s="9">
        <f t="shared" si="0"/>
        <v>0</v>
      </c>
      <c r="F21" s="23">
        <f t="shared" si="9"/>
        <v>0</v>
      </c>
      <c r="G21" s="9">
        <f t="shared" si="1"/>
        <v>0</v>
      </c>
      <c r="H21" s="22">
        <f t="shared" si="2"/>
        <v>0</v>
      </c>
      <c r="I21" s="22">
        <f t="shared" si="3"/>
        <v>0</v>
      </c>
      <c r="J21" s="9">
        <f>Horaires!G21</f>
        <v>0</v>
      </c>
      <c r="K21" s="4">
        <f>IFERROR(VLOOKUP($A21,Collage!$A$3:$Z$277,3,FALSE),0)</f>
        <v>13</v>
      </c>
      <c r="L21" s="9" t="e">
        <f t="shared" si="4"/>
        <v>#DIV/0!</v>
      </c>
      <c r="M21" s="4">
        <f>IFERROR(VLOOKUP($A21,Collage!$A$3:$Z$277,6,FALSE),0)</f>
        <v>0</v>
      </c>
      <c r="N21" s="8">
        <f t="shared" si="5"/>
        <v>0</v>
      </c>
      <c r="O21" s="4">
        <f>IFERROR(VLOOKUP($A21,Collage!$A$3:$Z$277,10,FALSE),0)</f>
        <v>9</v>
      </c>
      <c r="P21" s="8">
        <f t="shared" si="6"/>
        <v>0.69230769230769229</v>
      </c>
      <c r="Q21" s="4">
        <f>IFERROR(VLOOKUP($A21,Collage!$A$3:$Z$277,11,FALSE),0)</f>
        <v>6</v>
      </c>
      <c r="R21" s="8">
        <f t="shared" si="7"/>
        <v>0.46153846153846156</v>
      </c>
      <c r="S21" s="4">
        <f>IFERROR(VLOOKUP($A21,Collage!$A$3:$Z$277,14,FALSE),0)</f>
        <v>0</v>
      </c>
      <c r="T21" s="8" t="e">
        <f t="shared" si="8"/>
        <v>#DIV/0!</v>
      </c>
    </row>
    <row r="22" spans="1:20" ht="22.5" customHeight="1" thickBot="1">
      <c r="A22" s="10">
        <v>7</v>
      </c>
      <c r="B22" s="19"/>
      <c r="C22" s="5"/>
      <c r="D22" s="6"/>
      <c r="E22" s="9">
        <f t="shared" si="0"/>
        <v>0</v>
      </c>
      <c r="F22" s="23">
        <f t="shared" si="9"/>
        <v>0</v>
      </c>
      <c r="G22" s="9">
        <f t="shared" si="1"/>
        <v>0</v>
      </c>
      <c r="H22" s="22">
        <f t="shared" si="2"/>
        <v>0</v>
      </c>
      <c r="I22" s="22">
        <f t="shared" si="3"/>
        <v>0</v>
      </c>
      <c r="J22" s="9">
        <f>Horaires!G22</f>
        <v>0</v>
      </c>
      <c r="K22" s="4">
        <f>IFERROR(VLOOKUP($A22,Collage!$A$3:$Z$277,3,FALSE),0)</f>
        <v>15</v>
      </c>
      <c r="L22" s="9" t="e">
        <f t="shared" si="4"/>
        <v>#DIV/0!</v>
      </c>
      <c r="M22" s="4">
        <f>IFERROR(VLOOKUP($A22,Collage!$A$3:$Z$277,6,FALSE),0)</f>
        <v>0</v>
      </c>
      <c r="N22" s="8">
        <f t="shared" si="5"/>
        <v>0</v>
      </c>
      <c r="O22" s="4">
        <f>IFERROR(VLOOKUP($A22,Collage!$A$3:$Z$277,10,FALSE),0)</f>
        <v>7</v>
      </c>
      <c r="P22" s="8">
        <f t="shared" si="6"/>
        <v>0.46666666666666667</v>
      </c>
      <c r="Q22" s="4">
        <f>IFERROR(VLOOKUP($A22,Collage!$A$3:$Z$277,11,FALSE),0)</f>
        <v>5</v>
      </c>
      <c r="R22" s="8">
        <f t="shared" si="7"/>
        <v>0.33333333333333331</v>
      </c>
      <c r="S22" s="4">
        <f>IFERROR(VLOOKUP($A22,Collage!$A$3:$Z$277,14,FALSE),0)</f>
        <v>0</v>
      </c>
      <c r="T22" s="8" t="e">
        <f t="shared" si="8"/>
        <v>#DIV/0!</v>
      </c>
    </row>
    <row r="23" spans="1:20" ht="22.5" customHeight="1" thickBot="1">
      <c r="A23" s="59">
        <v>8</v>
      </c>
      <c r="B23" s="19"/>
      <c r="C23" s="5"/>
      <c r="D23" s="6"/>
      <c r="E23" s="9">
        <f t="shared" si="0"/>
        <v>0</v>
      </c>
      <c r="F23" s="23">
        <f t="shared" si="9"/>
        <v>0</v>
      </c>
      <c r="G23" s="9">
        <f t="shared" si="1"/>
        <v>0</v>
      </c>
      <c r="H23" s="22">
        <f t="shared" si="2"/>
        <v>0</v>
      </c>
      <c r="I23" s="22">
        <f t="shared" si="3"/>
        <v>0</v>
      </c>
      <c r="J23" s="9">
        <f>Horaires!G23</f>
        <v>0</v>
      </c>
      <c r="K23" s="4">
        <f>IFERROR(VLOOKUP($A23,Collage!$A$3:$Z$277,3,FALSE),0)</f>
        <v>0</v>
      </c>
      <c r="L23" s="9" t="e">
        <f t="shared" si="4"/>
        <v>#DIV/0!</v>
      </c>
      <c r="M23" s="4">
        <f>IFERROR(VLOOKUP($A23,Collage!$A$3:$Z$277,6,FALSE),0)</f>
        <v>0</v>
      </c>
      <c r="N23" s="8" t="e">
        <f t="shared" si="5"/>
        <v>#DIV/0!</v>
      </c>
      <c r="O23" s="4">
        <f>IFERROR(VLOOKUP($A23,Collage!$A$3:$Z$277,10,FALSE),0)</f>
        <v>0</v>
      </c>
      <c r="P23" s="8" t="e">
        <f t="shared" si="6"/>
        <v>#DIV/0!</v>
      </c>
      <c r="Q23" s="4">
        <f>IFERROR(VLOOKUP($A23,Collage!$A$3:$Z$277,11,FALSE),0)</f>
        <v>0</v>
      </c>
      <c r="R23" s="8" t="e">
        <f t="shared" si="7"/>
        <v>#DIV/0!</v>
      </c>
      <c r="S23" s="4">
        <f>IFERROR(VLOOKUP($A23,Collage!$A$3:$Z$277,14,FALSE),0)</f>
        <v>0</v>
      </c>
      <c r="T23" s="8" t="e">
        <f t="shared" si="8"/>
        <v>#DIV/0!</v>
      </c>
    </row>
    <row r="24" spans="1:20" ht="22.5" customHeight="1" thickBot="1">
      <c r="A24" s="10">
        <v>9</v>
      </c>
      <c r="B24" s="19"/>
      <c r="C24" s="5"/>
      <c r="D24" s="6"/>
      <c r="E24" s="9">
        <f t="shared" si="0"/>
        <v>0</v>
      </c>
      <c r="F24" s="23">
        <f t="shared" si="9"/>
        <v>0</v>
      </c>
      <c r="G24" s="9">
        <f t="shared" si="1"/>
        <v>0</v>
      </c>
      <c r="H24" s="22">
        <f t="shared" si="2"/>
        <v>0</v>
      </c>
      <c r="I24" s="22">
        <f t="shared" si="3"/>
        <v>0</v>
      </c>
      <c r="J24" s="9">
        <f>Horaires!G24</f>
        <v>0</v>
      </c>
      <c r="K24" s="4">
        <f>IFERROR(VLOOKUP($A24,Collage!$A$3:$Z$277,3,FALSE),0)</f>
        <v>11</v>
      </c>
      <c r="L24" s="9" t="e">
        <f t="shared" si="4"/>
        <v>#DIV/0!</v>
      </c>
      <c r="M24" s="4">
        <f>IFERROR(VLOOKUP($A24,Collage!$A$3:$Z$277,6,FALSE),0)</f>
        <v>2</v>
      </c>
      <c r="N24" s="8">
        <f t="shared" si="5"/>
        <v>0.4</v>
      </c>
      <c r="O24" s="4">
        <f>IFERROR(VLOOKUP($A24,Collage!$A$3:$Z$277,10,FALSE),0)</f>
        <v>5</v>
      </c>
      <c r="P24" s="8">
        <f t="shared" si="6"/>
        <v>0.45454545454545453</v>
      </c>
      <c r="Q24" s="4">
        <f>IFERROR(VLOOKUP($A24,Collage!$A$3:$Z$277,11,FALSE),0)</f>
        <v>3</v>
      </c>
      <c r="R24" s="8">
        <f t="shared" si="7"/>
        <v>0.27272727272727271</v>
      </c>
      <c r="S24" s="4">
        <f>IFERROR(VLOOKUP($A24,Collage!$A$3:$Z$277,14,FALSE),0)</f>
        <v>0</v>
      </c>
      <c r="T24" s="8" t="e">
        <f t="shared" si="8"/>
        <v>#DIV/0!</v>
      </c>
    </row>
    <row r="25" spans="1:20" ht="22.5" customHeight="1" thickBot="1">
      <c r="A25" s="59">
        <v>10</v>
      </c>
      <c r="B25" s="19"/>
      <c r="C25" s="5"/>
      <c r="D25" s="6"/>
      <c r="E25" s="9">
        <f t="shared" si="0"/>
        <v>0</v>
      </c>
      <c r="F25" s="23">
        <f t="shared" si="9"/>
        <v>0</v>
      </c>
      <c r="G25" s="9">
        <f t="shared" si="1"/>
        <v>0</v>
      </c>
      <c r="H25" s="22">
        <f t="shared" si="2"/>
        <v>0</v>
      </c>
      <c r="I25" s="22">
        <f t="shared" si="3"/>
        <v>0</v>
      </c>
      <c r="J25" s="9">
        <v>0</v>
      </c>
      <c r="K25" s="4">
        <f>IFERROR(VLOOKUP($A25,Collage!$A$3:$Z$277,3,FALSE),0)</f>
        <v>18</v>
      </c>
      <c r="L25" s="9" t="e">
        <f t="shared" si="4"/>
        <v>#DIV/0!</v>
      </c>
      <c r="M25" s="4">
        <f>IFERROR(VLOOKUP($A25,Collage!$A$3:$Z$277,6,FALSE),0)</f>
        <v>1</v>
      </c>
      <c r="N25" s="8">
        <f t="shared" si="5"/>
        <v>0.1</v>
      </c>
      <c r="O25" s="4">
        <f>IFERROR(VLOOKUP($A25,Collage!$A$3:$Z$277,10,FALSE),0)</f>
        <v>10</v>
      </c>
      <c r="P25" s="8">
        <f t="shared" si="6"/>
        <v>0.55555555555555558</v>
      </c>
      <c r="Q25" s="4">
        <f>IFERROR(VLOOKUP($A25,Collage!$A$3:$Z$277,11,FALSE),0)</f>
        <v>9</v>
      </c>
      <c r="R25" s="8">
        <f t="shared" si="7"/>
        <v>0.5</v>
      </c>
      <c r="S25" s="4">
        <f>IFERROR(VLOOKUP($A25,Collage!$A$3:$Z$277,14,FALSE),0)</f>
        <v>0</v>
      </c>
      <c r="T25" s="8" t="e">
        <f t="shared" si="8"/>
        <v>#DIV/0!</v>
      </c>
    </row>
    <row r="26" spans="1:20" ht="22.5" customHeight="1" thickBot="1">
      <c r="A26" s="10">
        <v>11</v>
      </c>
      <c r="B26" s="19"/>
      <c r="C26" s="5"/>
      <c r="D26" s="6"/>
      <c r="E26" s="9">
        <f t="shared" si="0"/>
        <v>0</v>
      </c>
      <c r="F26" s="23">
        <f t="shared" si="9"/>
        <v>0</v>
      </c>
      <c r="G26" s="9">
        <f t="shared" si="1"/>
        <v>0</v>
      </c>
      <c r="H26" s="22">
        <f t="shared" si="2"/>
        <v>0</v>
      </c>
      <c r="I26" s="22">
        <f t="shared" si="3"/>
        <v>0</v>
      </c>
      <c r="J26" s="9">
        <f>Horaires!G26</f>
        <v>0</v>
      </c>
      <c r="K26" s="4">
        <f>IFERROR(VLOOKUP($A26,Collage!$A$3:$Z$277,3,FALSE),0)</f>
        <v>14</v>
      </c>
      <c r="L26" s="9" t="e">
        <f t="shared" si="4"/>
        <v>#DIV/0!</v>
      </c>
      <c r="M26" s="4">
        <f>IFERROR(VLOOKUP($A26,Collage!$A$3:$Z$277,6,FALSE),0)</f>
        <v>0</v>
      </c>
      <c r="N26" s="8">
        <f t="shared" si="5"/>
        <v>0</v>
      </c>
      <c r="O26" s="4">
        <f>IFERROR(VLOOKUP($A26,Collage!$A$3:$Z$277,10,FALSE),0)</f>
        <v>5</v>
      </c>
      <c r="P26" s="8">
        <f t="shared" si="6"/>
        <v>0.35714285714285715</v>
      </c>
      <c r="Q26" s="4">
        <f>IFERROR(VLOOKUP($A26,Collage!$A$3:$Z$277,11,FALSE),0)</f>
        <v>3</v>
      </c>
      <c r="R26" s="8">
        <f t="shared" si="7"/>
        <v>0.21428571428571427</v>
      </c>
      <c r="S26" s="4">
        <f>IFERROR(VLOOKUP($A26,Collage!$A$3:$Z$277,14,FALSE),0)</f>
        <v>0</v>
      </c>
      <c r="T26" s="8" t="e">
        <f t="shared" si="8"/>
        <v>#DIV/0!</v>
      </c>
    </row>
    <row r="27" spans="1:20" ht="22.5" customHeight="1" thickBot="1">
      <c r="A27" s="59">
        <v>12</v>
      </c>
      <c r="B27" s="19"/>
      <c r="C27" s="5"/>
      <c r="D27" s="6"/>
      <c r="E27" s="9">
        <f t="shared" si="0"/>
        <v>0</v>
      </c>
      <c r="F27" s="23">
        <f t="shared" si="9"/>
        <v>0</v>
      </c>
      <c r="G27" s="9">
        <f t="shared" si="1"/>
        <v>0</v>
      </c>
      <c r="H27" s="22">
        <f t="shared" si="2"/>
        <v>0</v>
      </c>
      <c r="I27" s="22">
        <f t="shared" si="3"/>
        <v>0</v>
      </c>
      <c r="J27" s="9">
        <f>Horaires!G27</f>
        <v>0</v>
      </c>
      <c r="K27" s="4">
        <f>IFERROR(VLOOKUP($A27,Collage!$A$3:$Z$277,3,FALSE),0)</f>
        <v>0</v>
      </c>
      <c r="L27" s="9" t="e">
        <f t="shared" si="4"/>
        <v>#DIV/0!</v>
      </c>
      <c r="M27" s="4">
        <f>IFERROR(VLOOKUP($A27,Collage!$A$3:$Z$277,6,FALSE),0)</f>
        <v>0</v>
      </c>
      <c r="N27" s="8" t="e">
        <f t="shared" si="5"/>
        <v>#DIV/0!</v>
      </c>
      <c r="O27" s="4">
        <f>IFERROR(VLOOKUP($A27,Collage!$A$3:$Z$277,10,FALSE),0)</f>
        <v>0</v>
      </c>
      <c r="P27" s="8" t="e">
        <f t="shared" si="6"/>
        <v>#DIV/0!</v>
      </c>
      <c r="Q27" s="4">
        <f>IFERROR(VLOOKUP($A27,Collage!$A$3:$Z$277,11,FALSE),0)</f>
        <v>0</v>
      </c>
      <c r="R27" s="8" t="e">
        <f t="shared" si="7"/>
        <v>#DIV/0!</v>
      </c>
      <c r="S27" s="4">
        <f>IFERROR(VLOOKUP($A27,Collage!$A$3:$Z$277,14,FALSE),0)</f>
        <v>0</v>
      </c>
      <c r="T27" s="8" t="e">
        <f t="shared" si="8"/>
        <v>#DIV/0!</v>
      </c>
    </row>
    <row r="28" spans="1:20" ht="22.5" customHeight="1" thickBot="1">
      <c r="A28" s="26" t="s">
        <v>0</v>
      </c>
      <c r="B28" s="19"/>
      <c r="C28" s="5"/>
      <c r="D28" s="6"/>
      <c r="E28" s="9">
        <f t="shared" ref="E28:E29" si="10">H28*24</f>
        <v>0</v>
      </c>
      <c r="F28" s="23">
        <f t="shared" ref="F28:F29" si="11">D28</f>
        <v>0</v>
      </c>
      <c r="G28" s="9">
        <f t="shared" ref="G28:G29" si="12">I28*24</f>
        <v>0</v>
      </c>
      <c r="H28" s="22">
        <f t="shared" ref="H28:H29" si="13">C28-B28-D28</f>
        <v>0</v>
      </c>
      <c r="I28" s="22">
        <f t="shared" ref="I28:I29" si="14">IF(B28&gt;0,$A$12-$B28-$F28,0)</f>
        <v>0</v>
      </c>
      <c r="J28" s="9">
        <f>Horaires!G28</f>
        <v>0</v>
      </c>
      <c r="K28" s="4">
        <f>IFERROR(VLOOKUP(#REF!,Collage!$A$3:$Z$277,3,FALSE),0)</f>
        <v>0</v>
      </c>
      <c r="L28" s="9" t="e">
        <f t="shared" ref="L28:L29" si="15">K28/J28</f>
        <v>#DIV/0!</v>
      </c>
      <c r="M28" s="4">
        <f>IFERROR(VLOOKUP(#REF!,Collage!$A$3:$Z$277,6,FALSE),0)</f>
        <v>0</v>
      </c>
      <c r="N28" s="8" t="e">
        <f t="shared" ref="N28:N29" si="16">M28/O28</f>
        <v>#DIV/0!</v>
      </c>
      <c r="O28" s="4">
        <f>IFERROR(VLOOKUP(#REF!,Collage!$A$3:$Z$277,10,FALSE),0)</f>
        <v>0</v>
      </c>
      <c r="P28" s="8" t="e">
        <f t="shared" ref="P28:P29" si="17">O28/K28</f>
        <v>#DIV/0!</v>
      </c>
      <c r="Q28" s="4">
        <f>IFERROR(VLOOKUP(#REF!,Collage!$A$3:$Z$277,11,FALSE),0)</f>
        <v>0</v>
      </c>
      <c r="R28" s="8" t="e">
        <f t="shared" ref="R28:R29" si="18">Q28/K28</f>
        <v>#DIV/0!</v>
      </c>
      <c r="S28" s="4">
        <f>IFERROR(VLOOKUP(#REF!,Collage!$A$3:$Z$277,14,FALSE),0)</f>
        <v>0</v>
      </c>
      <c r="T28" s="8" t="e">
        <f t="shared" ref="T28:T29" si="19">S28/J28</f>
        <v>#DIV/0!</v>
      </c>
    </row>
    <row r="29" spans="1:20" ht="22.5" customHeight="1">
      <c r="A29" s="1"/>
      <c r="B29" s="19"/>
      <c r="C29" s="5"/>
      <c r="D29" s="6"/>
      <c r="E29" s="9">
        <f t="shared" si="10"/>
        <v>0</v>
      </c>
      <c r="F29" s="23">
        <f t="shared" si="11"/>
        <v>0</v>
      </c>
      <c r="G29" s="9">
        <f t="shared" si="12"/>
        <v>0</v>
      </c>
      <c r="H29" s="22">
        <f t="shared" si="13"/>
        <v>0</v>
      </c>
      <c r="I29" s="22">
        <f t="shared" si="14"/>
        <v>0</v>
      </c>
      <c r="J29" s="9">
        <f>Horaires!G29</f>
        <v>0</v>
      </c>
      <c r="K29" s="4">
        <f>IFERROR(VLOOKUP($A29,Collage!$A$3:$Z$277,3,FALSE),0)</f>
        <v>0</v>
      </c>
      <c r="L29" s="9" t="e">
        <f t="shared" si="15"/>
        <v>#DIV/0!</v>
      </c>
      <c r="M29" s="4">
        <f>IFERROR(VLOOKUP($A29,Collage!$A$3:$Z$277,6,FALSE),0)</f>
        <v>0</v>
      </c>
      <c r="N29" s="8" t="e">
        <f t="shared" si="16"/>
        <v>#DIV/0!</v>
      </c>
      <c r="O29" s="4">
        <f>IFERROR(VLOOKUP($A29,Collage!$A$3:$Z$277,10,FALSE),0)</f>
        <v>0</v>
      </c>
      <c r="P29" s="8" t="e">
        <f t="shared" si="17"/>
        <v>#DIV/0!</v>
      </c>
      <c r="Q29" s="4">
        <f>IFERROR(VLOOKUP($A29,Collage!$A$3:$Z$277,11,FALSE),0)</f>
        <v>0</v>
      </c>
      <c r="R29" s="8" t="e">
        <f t="shared" si="18"/>
        <v>#DIV/0!</v>
      </c>
      <c r="S29" s="4">
        <f>IFERROR(VLOOKUP($A29,Collage!$A$3:$Z$277,14,FALSE),0)</f>
        <v>0</v>
      </c>
      <c r="T29" s="8" t="e">
        <f t="shared" si="19"/>
        <v>#DIV/0!</v>
      </c>
    </row>
    <row r="30" spans="1:20">
      <c r="J30" s="4"/>
      <c r="K30" s="4"/>
      <c r="L30" s="4"/>
      <c r="M30" s="4"/>
      <c r="N30" s="8"/>
      <c r="O30" s="4"/>
      <c r="P30" s="4"/>
      <c r="Q30" s="4"/>
      <c r="R30" s="8"/>
      <c r="S30" s="4"/>
      <c r="T30" s="8"/>
    </row>
    <row r="31" spans="1:20">
      <c r="J31" s="4">
        <f ca="1">SUM(J16:J27)</f>
        <v>2994222.0502666673</v>
      </c>
      <c r="K31" s="4">
        <f t="shared" ref="K31:S31" si="20">SUM(K16:K30)</f>
        <v>132</v>
      </c>
      <c r="L31" s="9">
        <f t="shared" ca="1" si="4"/>
        <v>4.4084906791813919E-5</v>
      </c>
      <c r="M31" s="4">
        <f t="shared" si="20"/>
        <v>5</v>
      </c>
      <c r="N31" s="8">
        <f t="shared" si="5"/>
        <v>6.8493150684931503E-2</v>
      </c>
      <c r="O31" s="4">
        <f t="shared" si="20"/>
        <v>73</v>
      </c>
      <c r="P31" s="8">
        <f t="shared" si="6"/>
        <v>0.55303030303030298</v>
      </c>
      <c r="Q31" s="4">
        <f t="shared" si="20"/>
        <v>54</v>
      </c>
      <c r="R31" s="8">
        <f t="shared" si="7"/>
        <v>0.40909090909090912</v>
      </c>
      <c r="S31" s="4">
        <f t="shared" si="20"/>
        <v>0</v>
      </c>
      <c r="T31" s="8">
        <f t="shared" ca="1" si="8"/>
        <v>0</v>
      </c>
    </row>
    <row r="34" spans="2:25">
      <c r="B34" s="2" t="s">
        <v>9</v>
      </c>
      <c r="C34" s="2" t="s">
        <v>2</v>
      </c>
      <c r="D34" s="2" t="s">
        <v>19</v>
      </c>
      <c r="E34" s="2" t="s">
        <v>20</v>
      </c>
      <c r="F34" s="2" t="s">
        <v>3</v>
      </c>
      <c r="G34" s="2" t="s">
        <v>21</v>
      </c>
      <c r="H34" s="2" t="s">
        <v>22</v>
      </c>
      <c r="I34" s="2" t="s">
        <v>23</v>
      </c>
      <c r="J34" s="2" t="s">
        <v>4</v>
      </c>
      <c r="K34" s="2" t="s">
        <v>5</v>
      </c>
      <c r="L34" s="2" t="s">
        <v>24</v>
      </c>
      <c r="M34" s="2" t="s">
        <v>25</v>
      </c>
      <c r="N34" s="2" t="s">
        <v>26</v>
      </c>
      <c r="O34" s="2" t="s">
        <v>27</v>
      </c>
      <c r="P34" s="2" t="s">
        <v>28</v>
      </c>
      <c r="Q34" s="2" t="s">
        <v>29</v>
      </c>
      <c r="R34" s="2" t="s">
        <v>30</v>
      </c>
      <c r="S34" s="2" t="s">
        <v>31</v>
      </c>
      <c r="T34" s="2" t="s">
        <v>32</v>
      </c>
      <c r="U34" s="2" t="s">
        <v>33</v>
      </c>
      <c r="V34" s="2" t="s">
        <v>34</v>
      </c>
      <c r="W34" s="2" t="s">
        <v>35</v>
      </c>
      <c r="X34" s="2" t="s">
        <v>36</v>
      </c>
      <c r="Y34" s="2" t="s">
        <v>37</v>
      </c>
    </row>
    <row r="35" spans="2:25">
      <c r="B35" s="2">
        <v>240</v>
      </c>
      <c r="C35" s="2">
        <v>1423</v>
      </c>
      <c r="D35" s="2">
        <v>612</v>
      </c>
      <c r="E35" s="2">
        <v>14</v>
      </c>
      <c r="F35" s="2">
        <v>67</v>
      </c>
      <c r="G35" s="2">
        <v>134</v>
      </c>
      <c r="H35" s="2">
        <v>105</v>
      </c>
      <c r="I35" s="2">
        <v>0</v>
      </c>
      <c r="J35" s="2">
        <v>739</v>
      </c>
      <c r="K35" s="2">
        <v>618</v>
      </c>
      <c r="L35" s="2">
        <v>0</v>
      </c>
      <c r="M35" s="2">
        <v>1</v>
      </c>
      <c r="N35" s="2">
        <v>1</v>
      </c>
      <c r="O35" s="2">
        <v>1</v>
      </c>
      <c r="P35" s="2">
        <v>46</v>
      </c>
      <c r="Q35" s="2">
        <v>594</v>
      </c>
      <c r="R35" s="2">
        <v>5</v>
      </c>
      <c r="S35" s="2">
        <v>19</v>
      </c>
      <c r="T35" s="2">
        <v>7</v>
      </c>
      <c r="U35" s="2">
        <v>6</v>
      </c>
      <c r="V35" s="2">
        <v>7</v>
      </c>
      <c r="W35" s="2">
        <v>6</v>
      </c>
      <c r="X35" s="2">
        <v>1</v>
      </c>
      <c r="Y35" s="2">
        <v>42</v>
      </c>
    </row>
  </sheetData>
  <sortState ref="A7:A19">
    <sortCondition ref="A7"/>
  </sortState>
  <mergeCells count="6">
    <mergeCell ref="A7:E8"/>
    <mergeCell ref="B14:D14"/>
    <mergeCell ref="E14:G14"/>
    <mergeCell ref="C12:D12"/>
    <mergeCell ref="E12:F12"/>
    <mergeCell ref="I11:L13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B5:J25"/>
  <sheetViews>
    <sheetView topLeftCell="A4" workbookViewId="0">
      <selection activeCell="C10" sqref="C10:J10"/>
    </sheetView>
  </sheetViews>
  <sheetFormatPr baseColWidth="10" defaultColWidth="11.375" defaultRowHeight="14.25"/>
  <cols>
    <col min="1" max="1" width="4" style="2" customWidth="1"/>
    <col min="2" max="2" width="24.625" style="2" customWidth="1"/>
    <col min="3" max="16384" width="11.375" style="2"/>
  </cols>
  <sheetData>
    <row r="5" spans="2:10" ht="15" thickBot="1"/>
    <row r="6" spans="2:10" ht="15" customHeight="1">
      <c r="B6" s="80" t="s">
        <v>40</v>
      </c>
      <c r="C6" s="81"/>
      <c r="D6" s="81"/>
      <c r="E6" s="81"/>
      <c r="F6" s="81"/>
      <c r="G6" s="81"/>
      <c r="H6" s="81"/>
      <c r="I6" s="81"/>
      <c r="J6" s="82"/>
    </row>
    <row r="7" spans="2:10">
      <c r="B7" s="83"/>
      <c r="C7" s="84"/>
      <c r="D7" s="84"/>
      <c r="E7" s="84"/>
      <c r="F7" s="84"/>
      <c r="G7" s="84"/>
      <c r="H7" s="84"/>
      <c r="I7" s="84"/>
      <c r="J7" s="85"/>
    </row>
    <row r="8" spans="2:10">
      <c r="B8" s="74" t="s">
        <v>38</v>
      </c>
      <c r="C8" s="75"/>
      <c r="D8" s="75"/>
      <c r="E8" s="75"/>
      <c r="F8" s="75"/>
      <c r="G8" s="75"/>
      <c r="H8" s="75"/>
      <c r="I8" s="75"/>
      <c r="J8" s="76"/>
    </row>
    <row r="9" spans="2:10" ht="15" thickBot="1">
      <c r="B9" s="77"/>
      <c r="C9" s="78"/>
      <c r="D9" s="78"/>
      <c r="E9" s="78"/>
      <c r="F9" s="78"/>
      <c r="G9" s="78"/>
      <c r="H9" s="78"/>
      <c r="I9" s="78"/>
      <c r="J9" s="79"/>
    </row>
    <row r="10" spans="2:10" ht="24.75" customHeight="1" thickBot="1">
      <c r="B10" s="43" t="s">
        <v>1</v>
      </c>
      <c r="C10" s="44"/>
      <c r="D10" s="44"/>
      <c r="E10" s="44"/>
      <c r="F10" s="44"/>
      <c r="G10" s="44"/>
      <c r="H10" s="46"/>
      <c r="I10" s="45"/>
      <c r="J10" s="45"/>
    </row>
    <row r="11" spans="2:10">
      <c r="B11" s="10">
        <v>1</v>
      </c>
      <c r="C11" s="51">
        <f ca="1">VLOOKUP(B11,Horaires!$1:$1048576,7,FALSE)</f>
        <v>998074.01675555576</v>
      </c>
      <c r="D11" s="51">
        <f ca="1">IFERROR(VLOOKUP(B11,Horaires!$1:$1048576,12,FALSE),0)</f>
        <v>1.6030875197023242E-5</v>
      </c>
      <c r="E11" s="52">
        <f ca="1">IFERROR(VLOOKUP(B11,Horaires!$1:$1048576,14,FALSE),0)</f>
        <v>0.16666666666666666</v>
      </c>
      <c r="F11" s="52">
        <f ca="1">IFERROR(VLOOKUP(B11,Horaires!$1:$1048576,16,FALSE),0)</f>
        <v>0.375</v>
      </c>
      <c r="G11" s="52">
        <f ca="1">IFERROR(VLOOKUP(B11,Horaires!$1:$1048576,18,FALSE),0)</f>
        <v>0.375</v>
      </c>
      <c r="H11" s="52">
        <f ca="1">IFERROR(VLOOKUP(B11,Horaires!$1:$1048576,120,FALSE),0)</f>
        <v>0</v>
      </c>
      <c r="I11" s="53"/>
      <c r="J11" s="54"/>
    </row>
    <row r="12" spans="2:10">
      <c r="B12" s="59">
        <v>2</v>
      </c>
      <c r="C12" s="55">
        <f ca="1">VLOOKUP(B12,Horaires!$1:$1048576,7,FALSE)</f>
        <v>998074.01675555576</v>
      </c>
      <c r="D12" s="55">
        <f ca="1">IFERROR(VLOOKUP(B12,Horaires!$1:$1048576,12,FALSE),0)</f>
        <v>0</v>
      </c>
      <c r="E12" s="56">
        <f ca="1">IFERROR(VLOOKUP(B12,Horaires!$1:$1048576,14,FALSE),0)</f>
        <v>0.1111111111111111</v>
      </c>
      <c r="F12" s="56">
        <f ca="1">IFERROR(VLOOKUP(B12,Horaires!$1:$1048576,16,FALSE),0)</f>
        <v>0.75</v>
      </c>
      <c r="G12" s="56">
        <f ca="1">IFERROR(VLOOKUP(B12,Horaires!$1:$1048576,18,FALSE),0)</f>
        <v>0.58333333333333337</v>
      </c>
      <c r="H12" s="56">
        <f ca="1">IFERROR(VLOOKUP(B12,Horaires!$1:$1048576,120,FALSE),0)</f>
        <v>0</v>
      </c>
      <c r="I12" s="57"/>
      <c r="J12" s="58"/>
    </row>
    <row r="13" spans="2:10">
      <c r="B13" s="10">
        <v>3</v>
      </c>
      <c r="C13" s="51">
        <f ca="1">VLOOKUP(B13,Horaires!$1:$1048576,7,FALSE)</f>
        <v>998074.01675555576</v>
      </c>
      <c r="D13" s="51">
        <f ca="1">IFERROR(VLOOKUP(B13,Horaires!$1:$1048576,12,FALSE),0)</f>
        <v>0</v>
      </c>
      <c r="E13" s="52">
        <f ca="1">IFERROR(VLOOKUP(B13,Horaires!$1:$1048576,14,FALSE),0)</f>
        <v>0</v>
      </c>
      <c r="F13" s="52">
        <f ca="1">IFERROR(VLOOKUP(B13,Horaires!$1:$1048576,16,FALSE),0)</f>
        <v>0</v>
      </c>
      <c r="G13" s="52">
        <f ca="1">IFERROR(VLOOKUP(B13,Horaires!$1:$1048576,18,FALSE),0)</f>
        <v>0</v>
      </c>
      <c r="H13" s="52">
        <f ca="1">IFERROR(VLOOKUP(B13,Horaires!$1:$1048576,120,FALSE),0)</f>
        <v>0</v>
      </c>
      <c r="I13" s="53"/>
      <c r="J13" s="54"/>
    </row>
    <row r="14" spans="2:10">
      <c r="B14" s="59">
        <v>4</v>
      </c>
      <c r="C14" s="55">
        <f ca="1">VLOOKUP(B14,Horaires!$1:$1048576,7,FALSE)</f>
        <v>998074.01675555576</v>
      </c>
      <c r="D14" s="55">
        <f ca="1">IFERROR(VLOOKUP(B14,Horaires!$1:$1048576,12,FALSE),0)</f>
        <v>1.6030875197023242E-5</v>
      </c>
      <c r="E14" s="56">
        <f ca="1">IFERROR(VLOOKUP(B14,Horaires!$1:$1048576,14,FALSE),0)</f>
        <v>0</v>
      </c>
      <c r="F14" s="56">
        <f ca="1">IFERROR(VLOOKUP(B14,Horaires!$1:$1048576,16,FALSE),0)</f>
        <v>0.375</v>
      </c>
      <c r="G14" s="56">
        <f ca="1">IFERROR(VLOOKUP(B14,Horaires!$1:$1048576,18,FALSE),0)</f>
        <v>0.25</v>
      </c>
      <c r="H14" s="56">
        <f ca="1">IFERROR(VLOOKUP(B14,Horaires!$1:$1048576,120,FALSE),0)</f>
        <v>0</v>
      </c>
      <c r="I14" s="57"/>
      <c r="J14" s="58"/>
    </row>
    <row r="15" spans="2:10">
      <c r="B15" s="10">
        <v>5</v>
      </c>
      <c r="C15" s="51">
        <f ca="1">VLOOKUP(B15,Horaires!$1:$1048576,7,FALSE)</f>
        <v>0</v>
      </c>
      <c r="D15" s="51">
        <f ca="1">IFERROR(VLOOKUP(B15,Horaires!$1:$1048576,12,FALSE),0)</f>
        <v>0</v>
      </c>
      <c r="E15" s="52">
        <f ca="1">IFERROR(VLOOKUP(B15,Horaires!$1:$1048576,14,FALSE),0)</f>
        <v>0</v>
      </c>
      <c r="F15" s="52">
        <f ca="1">IFERROR(VLOOKUP(B15,Horaires!$1:$1048576,16,FALSE),0)</f>
        <v>0.94117647058823528</v>
      </c>
      <c r="G15" s="52">
        <f ca="1">IFERROR(VLOOKUP(B15,Horaires!$1:$1048576,18,FALSE),0)</f>
        <v>0.6470588235294118</v>
      </c>
      <c r="H15" s="52">
        <f ca="1">IFERROR(VLOOKUP(B15,Horaires!$1:$1048576,120,FALSE),0)</f>
        <v>0</v>
      </c>
      <c r="I15" s="53"/>
      <c r="J15" s="54"/>
    </row>
    <row r="16" spans="2:10">
      <c r="B16" s="59">
        <v>6</v>
      </c>
      <c r="C16" s="55">
        <f ca="1">VLOOKUP(B16,Horaires!$1:$1048576,7,FALSE)</f>
        <v>0</v>
      </c>
      <c r="D16" s="55">
        <f ca="1">IFERROR(VLOOKUP(B16,Horaires!$1:$1048576,12,FALSE),0)</f>
        <v>0</v>
      </c>
      <c r="E16" s="56">
        <f ca="1">IFERROR(VLOOKUP(B16,Horaires!$1:$1048576,14,FALSE),0)</f>
        <v>0</v>
      </c>
      <c r="F16" s="56">
        <f ca="1">IFERROR(VLOOKUP(B16,Horaires!$1:$1048576,16,FALSE),0)</f>
        <v>0.69230769230769229</v>
      </c>
      <c r="G16" s="56">
        <f ca="1">IFERROR(VLOOKUP(B16,Horaires!$1:$1048576,18,FALSE),0)</f>
        <v>0.46153846153846156</v>
      </c>
      <c r="H16" s="56">
        <f ca="1">IFERROR(VLOOKUP(B16,Horaires!$1:$1048576,120,FALSE),0)</f>
        <v>0</v>
      </c>
      <c r="I16" s="57"/>
      <c r="J16" s="58"/>
    </row>
    <row r="17" spans="2:10">
      <c r="B17" s="10">
        <v>7</v>
      </c>
      <c r="C17" s="51">
        <f ca="1">VLOOKUP(B17,Horaires!$1:$1048576,7,FALSE)</f>
        <v>0</v>
      </c>
      <c r="D17" s="51">
        <f ca="1">IFERROR(VLOOKUP(B17,Horaires!$1:$1048576,12,FALSE),0)</f>
        <v>0</v>
      </c>
      <c r="E17" s="52">
        <f ca="1">IFERROR(VLOOKUP(B17,Horaires!$1:$1048576,14,FALSE),0)</f>
        <v>0</v>
      </c>
      <c r="F17" s="52">
        <f ca="1">IFERROR(VLOOKUP(B17,Horaires!$1:$1048576,16,FALSE),0)</f>
        <v>0.46666666666666667</v>
      </c>
      <c r="G17" s="52">
        <f ca="1">IFERROR(VLOOKUP(B17,Horaires!$1:$1048576,18,FALSE),0)</f>
        <v>0.33333333333333331</v>
      </c>
      <c r="H17" s="52">
        <f ca="1">IFERROR(VLOOKUP(B17,Horaires!$1:$1048576,120,FALSE),0)</f>
        <v>0</v>
      </c>
      <c r="I17" s="53"/>
      <c r="J17" s="54"/>
    </row>
    <row r="18" spans="2:10">
      <c r="B18" s="59">
        <v>8</v>
      </c>
      <c r="C18" s="55">
        <f ca="1">VLOOKUP(B18,Horaires!$1:$1048576,7,FALSE)</f>
        <v>0</v>
      </c>
      <c r="D18" s="55">
        <f ca="1">IFERROR(VLOOKUP(B18,Horaires!$1:$1048576,12,FALSE),0)</f>
        <v>0</v>
      </c>
      <c r="E18" s="56">
        <f ca="1">IFERROR(VLOOKUP(B18,Horaires!$1:$1048576,14,FALSE),0)</f>
        <v>0</v>
      </c>
      <c r="F18" s="56">
        <f ca="1">IFERROR(VLOOKUP(B18,Horaires!$1:$1048576,16,FALSE),0)</f>
        <v>0</v>
      </c>
      <c r="G18" s="56">
        <f ca="1">IFERROR(VLOOKUP(B18,Horaires!$1:$1048576,18,FALSE),0)</f>
        <v>0</v>
      </c>
      <c r="H18" s="56">
        <f ca="1">IFERROR(VLOOKUP(B18,Horaires!$1:$1048576,120,FALSE),0)</f>
        <v>0</v>
      </c>
      <c r="I18" s="57"/>
      <c r="J18" s="58"/>
    </row>
    <row r="19" spans="2:10">
      <c r="B19" s="10">
        <v>9</v>
      </c>
      <c r="C19" s="51">
        <f ca="1">VLOOKUP(B19,Horaires!$1:$1048576,7,FALSE)</f>
        <v>0</v>
      </c>
      <c r="D19" s="51">
        <f ca="1">IFERROR(VLOOKUP(B19,Horaires!$1:$1048576,12,FALSE),0)</f>
        <v>0</v>
      </c>
      <c r="E19" s="52">
        <f ca="1">IFERROR(VLOOKUP(B19,Horaires!$1:$1048576,14,FALSE),0)</f>
        <v>0.4</v>
      </c>
      <c r="F19" s="52">
        <f ca="1">IFERROR(VLOOKUP(B19,Horaires!$1:$1048576,16,FALSE),0)</f>
        <v>0.45454545454545453</v>
      </c>
      <c r="G19" s="52">
        <f ca="1">IFERROR(VLOOKUP(B19,Horaires!$1:$1048576,18,FALSE),0)</f>
        <v>0.27272727272727271</v>
      </c>
      <c r="H19" s="52">
        <f ca="1">IFERROR(VLOOKUP(B19,Horaires!$1:$1048576,120,FALSE),0)</f>
        <v>0</v>
      </c>
      <c r="I19" s="53"/>
      <c r="J19" s="54"/>
    </row>
    <row r="20" spans="2:10">
      <c r="B20" s="59">
        <v>10</v>
      </c>
      <c r="C20" s="55">
        <f ca="1">VLOOKUP(B20,Horaires!$1:$1048576,7,FALSE)</f>
        <v>0</v>
      </c>
      <c r="D20" s="55">
        <f ca="1">IFERROR(VLOOKUP(B20,Horaires!$1:$1048576,12,FALSE),0)</f>
        <v>0</v>
      </c>
      <c r="E20" s="56">
        <f ca="1">IFERROR(VLOOKUP(B20,Horaires!$1:$1048576,14,FALSE),0)</f>
        <v>0.1</v>
      </c>
      <c r="F20" s="56">
        <f ca="1">IFERROR(VLOOKUP(B20,Horaires!$1:$1048576,16,FALSE),0)</f>
        <v>0.55555555555555558</v>
      </c>
      <c r="G20" s="56">
        <f ca="1">IFERROR(VLOOKUP(B20,Horaires!$1:$1048576,18,FALSE),0)</f>
        <v>0.5</v>
      </c>
      <c r="H20" s="56">
        <f ca="1">IFERROR(VLOOKUP(B20,Horaires!$1:$1048576,120,FALSE),0)</f>
        <v>0</v>
      </c>
      <c r="I20" s="57"/>
      <c r="J20" s="58"/>
    </row>
    <row r="21" spans="2:10">
      <c r="B21" s="10">
        <v>11</v>
      </c>
      <c r="C21" s="51">
        <f ca="1">VLOOKUP(B21,Horaires!$1:$1048576,7,FALSE)</f>
        <v>0</v>
      </c>
      <c r="D21" s="51">
        <f ca="1">IFERROR(VLOOKUP(B21,Horaires!$1:$1048576,12,FALSE),0)</f>
        <v>0</v>
      </c>
      <c r="E21" s="52">
        <f ca="1">IFERROR(VLOOKUP(B21,Horaires!$1:$1048576,14,FALSE),0)</f>
        <v>0</v>
      </c>
      <c r="F21" s="52">
        <f ca="1">IFERROR(VLOOKUP(B21,Horaires!$1:$1048576,16,FALSE),0)</f>
        <v>0.35714285714285715</v>
      </c>
      <c r="G21" s="52">
        <f ca="1">IFERROR(VLOOKUP(B21,Horaires!$1:$1048576,18,FALSE),0)</f>
        <v>0.21428571428571427</v>
      </c>
      <c r="H21" s="52">
        <f ca="1">IFERROR(VLOOKUP(B21,Horaires!$1:$1048576,120,FALSE),0)</f>
        <v>0</v>
      </c>
      <c r="I21" s="53"/>
      <c r="J21" s="54"/>
    </row>
    <row r="22" spans="2:10">
      <c r="B22" s="59">
        <v>12</v>
      </c>
      <c r="C22" s="55">
        <f ca="1">VLOOKUP(B22,Horaires!$1:$1048576,7,FALSE)</f>
        <v>0</v>
      </c>
      <c r="D22" s="55">
        <f ca="1">IFERROR(VLOOKUP(B22,Horaires!$1:$1048576,12,FALSE),0)</f>
        <v>0</v>
      </c>
      <c r="E22" s="56">
        <f ca="1">IFERROR(VLOOKUP(B22,Horaires!$1:$1048576,14,FALSE),0)</f>
        <v>0</v>
      </c>
      <c r="F22" s="56">
        <f ca="1">IFERROR(VLOOKUP(B22,Horaires!$1:$1048576,16,FALSE),0)</f>
        <v>0</v>
      </c>
      <c r="G22" s="56">
        <f ca="1">IFERROR(VLOOKUP(B22,Horaires!$1:$1048576,18,FALSE),0)</f>
        <v>0</v>
      </c>
      <c r="H22" s="56">
        <f ca="1">IFERROR(VLOOKUP(B22,Horaires!$1:$1048576,120,FALSE),0)</f>
        <v>0</v>
      </c>
      <c r="I22" s="57"/>
      <c r="J22" s="58"/>
    </row>
    <row r="23" spans="2:10">
      <c r="B23" s="10"/>
      <c r="C23" s="51"/>
      <c r="D23" s="51"/>
      <c r="E23" s="52"/>
      <c r="F23" s="52"/>
      <c r="G23" s="52"/>
      <c r="H23" s="52"/>
      <c r="I23" s="53"/>
      <c r="J23" s="54"/>
    </row>
    <row r="24" spans="2:10" ht="15" thickBot="1">
      <c r="B24" s="27" t="s">
        <v>6</v>
      </c>
      <c r="C24" s="28">
        <f ca="1">SUM(C11:C22)</f>
        <v>3992296.067022223</v>
      </c>
      <c r="D24" s="17">
        <f ca="1">AVERAGE(D11:D22)</f>
        <v>2.6718125328372071E-6</v>
      </c>
      <c r="E24" s="11">
        <f ca="1">AVERAGE(E11:E22)</f>
        <v>6.4814814814814811E-2</v>
      </c>
      <c r="F24" s="11">
        <f t="shared" ref="F24:J24" ca="1" si="0">AVERAGE(F11:F22)</f>
        <v>0.41394955806720507</v>
      </c>
      <c r="G24" s="11">
        <f t="shared" ca="1" si="0"/>
        <v>0.30310641156229395</v>
      </c>
      <c r="H24" s="11">
        <f t="shared" ca="1" si="0"/>
        <v>0</v>
      </c>
      <c r="I24" s="14" t="e">
        <f t="shared" si="0"/>
        <v>#DIV/0!</v>
      </c>
      <c r="J24" s="15" t="e">
        <f t="shared" si="0"/>
        <v>#DIV/0!</v>
      </c>
    </row>
    <row r="25" spans="2:10" ht="15" thickBot="1">
      <c r="B25" s="13" t="s">
        <v>10</v>
      </c>
      <c r="C25" s="12">
        <f>Collage!B2</f>
        <v>240</v>
      </c>
      <c r="D25" s="12" t="e">
        <f>Collage!#REF!</f>
        <v>#REF!</v>
      </c>
      <c r="E25" s="29" t="e">
        <f>Collage!#REF!</f>
        <v>#REF!</v>
      </c>
      <c r="F25" s="29" t="e">
        <f>Collage!#REF!</f>
        <v>#REF!</v>
      </c>
      <c r="G25" s="29" t="e">
        <f>Collage!#REF!</f>
        <v>#REF!</v>
      </c>
      <c r="H25" s="42" t="e">
        <f>Collage!#REF!</f>
        <v>#REF!</v>
      </c>
      <c r="I25" s="39"/>
      <c r="J25" s="16"/>
    </row>
  </sheetData>
  <mergeCells count="2">
    <mergeCell ref="B8:J9"/>
    <mergeCell ref="B6:J7"/>
  </mergeCells>
  <conditionalFormatting sqref="D24">
    <cfRule type="colorScale" priority="24">
      <colorScale>
        <cfvo type="num" val="$D$11"/>
        <cfvo type="num" val="$D$25"/>
        <color rgb="FFFF0000"/>
        <color rgb="FF92D050"/>
      </colorScale>
    </cfRule>
  </conditionalFormatting>
  <conditionalFormatting sqref="E24">
    <cfRule type="colorScale" priority="20">
      <colorScale>
        <cfvo type="num" val="$E$15"/>
        <cfvo type="num" val="$E$25"/>
        <color rgb="FFFF0000"/>
        <color rgb="FF92D050"/>
      </colorScale>
    </cfRule>
  </conditionalFormatting>
  <conditionalFormatting sqref="F24">
    <cfRule type="colorScale" priority="17">
      <colorScale>
        <cfvo type="num" val="$F$11"/>
        <cfvo type="num" val="$F$25"/>
        <color rgb="FFFF0000"/>
        <color rgb="FF92D050"/>
      </colorScale>
    </cfRule>
  </conditionalFormatting>
  <conditionalFormatting sqref="H24:H25">
    <cfRule type="colorScale" priority="9">
      <colorScale>
        <cfvo type="num" val="$H$11"/>
        <cfvo type="num" val="$H$25"/>
        <color rgb="FFFF0000"/>
        <color rgb="FF92D050"/>
      </colorScale>
    </cfRule>
  </conditionalFormatting>
  <conditionalFormatting sqref="I24">
    <cfRule type="colorScale" priority="5">
      <colorScale>
        <cfvo type="num" val="$I$11"/>
        <cfvo type="num" val="$I$25"/>
        <color rgb="FFFFC000"/>
        <color rgb="FF92D050"/>
      </colorScale>
    </cfRule>
  </conditionalFormatting>
  <conditionalFormatting sqref="J24">
    <cfRule type="colorScale" priority="3">
      <colorScale>
        <cfvo type="num" val="$J$11"/>
        <cfvo type="num" val="$J$25"/>
        <color rgb="FFFFC000"/>
        <color rgb="FF92D050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C000"/>
  </sheetPr>
  <dimension ref="A1:Y51"/>
  <sheetViews>
    <sheetView topLeftCell="A22" workbookViewId="0">
      <selection activeCell="A28" sqref="A28:A40"/>
    </sheetView>
  </sheetViews>
  <sheetFormatPr baseColWidth="10" defaultRowHeight="14.25"/>
  <cols>
    <col min="1" max="1" width="22" style="2" customWidth="1"/>
    <col min="2" max="3" width="11.375" style="2" customWidth="1"/>
    <col min="4" max="9" width="10.625" style="2" customWidth="1"/>
    <col min="10" max="10" width="11" style="2"/>
    <col min="11" max="11" width="6.25" style="2" customWidth="1"/>
    <col min="12" max="12" width="11" style="2"/>
    <col min="13" max="13" width="5.75" style="2" customWidth="1"/>
    <col min="14" max="16384" width="11" style="2"/>
  </cols>
  <sheetData>
    <row r="1" spans="1:9" ht="15" thickBot="1"/>
    <row r="2" spans="1:9" ht="14.25" customHeight="1">
      <c r="A2" s="80" t="s">
        <v>44</v>
      </c>
      <c r="B2" s="81"/>
      <c r="C2" s="81"/>
      <c r="D2" s="81"/>
      <c r="E2" s="81"/>
      <c r="F2" s="81"/>
      <c r="G2" s="81"/>
      <c r="H2" s="81"/>
      <c r="I2" s="82"/>
    </row>
    <row r="3" spans="1:9" ht="14.25" customHeight="1">
      <c r="A3" s="83"/>
      <c r="B3" s="84"/>
      <c r="C3" s="84"/>
      <c r="D3" s="84"/>
      <c r="E3" s="84"/>
      <c r="F3" s="84"/>
      <c r="G3" s="84"/>
      <c r="H3" s="84"/>
      <c r="I3" s="85"/>
    </row>
    <row r="4" spans="1:9" ht="14.25" customHeight="1">
      <c r="A4" s="74" t="s">
        <v>38</v>
      </c>
      <c r="B4" s="75"/>
      <c r="C4" s="75"/>
      <c r="D4" s="75"/>
      <c r="E4" s="75"/>
      <c r="F4" s="75"/>
      <c r="G4" s="75"/>
      <c r="H4" s="75"/>
      <c r="I4" s="76"/>
    </row>
    <row r="5" spans="1:9" ht="14.25" customHeight="1" thickBot="1">
      <c r="A5" s="77"/>
      <c r="B5" s="78"/>
      <c r="C5" s="78"/>
      <c r="D5" s="78"/>
      <c r="E5" s="78"/>
      <c r="F5" s="78"/>
      <c r="G5" s="78"/>
      <c r="H5" s="78"/>
      <c r="I5" s="79"/>
    </row>
    <row r="6" spans="1:9" ht="14.25" customHeight="1" thickBot="1">
      <c r="A6" s="43"/>
      <c r="B6" s="44"/>
      <c r="C6" s="44"/>
      <c r="D6" s="44"/>
      <c r="E6" s="44"/>
      <c r="F6" s="44"/>
      <c r="G6" s="46"/>
      <c r="H6" s="45"/>
      <c r="I6" s="45"/>
    </row>
    <row r="7" spans="1:9" ht="14.25" customHeight="1">
      <c r="A7" s="10">
        <v>1</v>
      </c>
      <c r="B7" s="51">
        <f t="shared" ref="B7:B18" ca="1" si="0">B29</f>
        <v>998074.01675555576</v>
      </c>
      <c r="C7" s="51">
        <f t="shared" ref="C7:C18" ca="1" si="1">IFERROR(D29,0)</f>
        <v>0</v>
      </c>
      <c r="D7" s="52">
        <f t="shared" ref="D7:D18" si="2">IFERROR(F29,0)</f>
        <v>0</v>
      </c>
      <c r="E7" s="52">
        <f t="shared" ref="E7:E18" si="3">IFERROR(H29,0)</f>
        <v>0</v>
      </c>
      <c r="F7" s="52">
        <f t="shared" ref="F7:F18" si="4">IFERROR(J29,0)</f>
        <v>0</v>
      </c>
      <c r="G7" s="52">
        <f t="shared" ref="G7:G18" ca="1" si="5">IFERROR(L29,0)</f>
        <v>0</v>
      </c>
      <c r="H7" s="53"/>
      <c r="I7" s="54"/>
    </row>
    <row r="8" spans="1:9" ht="14.25" customHeight="1">
      <c r="A8" s="59">
        <v>2</v>
      </c>
      <c r="B8" s="55">
        <f t="shared" si="0"/>
        <v>0</v>
      </c>
      <c r="C8" s="55">
        <f t="shared" si="1"/>
        <v>0</v>
      </c>
      <c r="D8" s="56">
        <f t="shared" si="2"/>
        <v>0</v>
      </c>
      <c r="E8" s="56">
        <f t="shared" si="3"/>
        <v>0</v>
      </c>
      <c r="F8" s="56">
        <f t="shared" si="4"/>
        <v>0</v>
      </c>
      <c r="G8" s="56">
        <f t="shared" si="5"/>
        <v>0</v>
      </c>
      <c r="H8" s="57"/>
      <c r="I8" s="58"/>
    </row>
    <row r="9" spans="1:9" ht="14.25" customHeight="1">
      <c r="A9" s="10">
        <v>3</v>
      </c>
      <c r="B9" s="51">
        <f t="shared" ca="1" si="0"/>
        <v>998074.01675555576</v>
      </c>
      <c r="C9" s="51">
        <f t="shared" ca="1" si="1"/>
        <v>0</v>
      </c>
      <c r="D9" s="52">
        <f t="shared" si="2"/>
        <v>0</v>
      </c>
      <c r="E9" s="52">
        <f t="shared" si="3"/>
        <v>0</v>
      </c>
      <c r="F9" s="52">
        <f t="shared" si="4"/>
        <v>0</v>
      </c>
      <c r="G9" s="52">
        <f t="shared" ca="1" si="5"/>
        <v>0</v>
      </c>
      <c r="H9" s="53"/>
      <c r="I9" s="54"/>
    </row>
    <row r="10" spans="1:9" ht="14.25" customHeight="1">
      <c r="A10" s="59">
        <v>4</v>
      </c>
      <c r="B10" s="55">
        <f t="shared" ca="1" si="0"/>
        <v>998074.01675555576</v>
      </c>
      <c r="C10" s="55">
        <f t="shared" ca="1" si="1"/>
        <v>0</v>
      </c>
      <c r="D10" s="56">
        <f t="shared" si="2"/>
        <v>0</v>
      </c>
      <c r="E10" s="56">
        <f t="shared" si="3"/>
        <v>0</v>
      </c>
      <c r="F10" s="56">
        <f t="shared" si="4"/>
        <v>0</v>
      </c>
      <c r="G10" s="56">
        <f t="shared" ca="1" si="5"/>
        <v>0</v>
      </c>
      <c r="H10" s="57"/>
      <c r="I10" s="58"/>
    </row>
    <row r="11" spans="1:9" ht="14.25" customHeight="1">
      <c r="A11" s="10">
        <v>5</v>
      </c>
      <c r="B11" s="51">
        <f t="shared" si="0"/>
        <v>0</v>
      </c>
      <c r="C11" s="51">
        <f t="shared" si="1"/>
        <v>0</v>
      </c>
      <c r="D11" s="52">
        <f t="shared" si="2"/>
        <v>0</v>
      </c>
      <c r="E11" s="52">
        <f t="shared" si="3"/>
        <v>0</v>
      </c>
      <c r="F11" s="52">
        <f t="shared" si="4"/>
        <v>0</v>
      </c>
      <c r="G11" s="52">
        <f t="shared" si="5"/>
        <v>0</v>
      </c>
      <c r="H11" s="53"/>
      <c r="I11" s="54"/>
    </row>
    <row r="12" spans="1:9" ht="14.25" customHeight="1">
      <c r="A12" s="59">
        <v>6</v>
      </c>
      <c r="B12" s="55">
        <f t="shared" si="0"/>
        <v>0</v>
      </c>
      <c r="C12" s="55">
        <f t="shared" si="1"/>
        <v>0</v>
      </c>
      <c r="D12" s="56">
        <f t="shared" si="2"/>
        <v>0</v>
      </c>
      <c r="E12" s="56">
        <f t="shared" si="3"/>
        <v>0</v>
      </c>
      <c r="F12" s="56">
        <f t="shared" si="4"/>
        <v>0</v>
      </c>
      <c r="G12" s="56">
        <f t="shared" si="5"/>
        <v>0</v>
      </c>
      <c r="H12" s="57"/>
      <c r="I12" s="58"/>
    </row>
    <row r="13" spans="1:9" ht="14.25" customHeight="1">
      <c r="A13" s="10">
        <v>7</v>
      </c>
      <c r="B13" s="51">
        <f t="shared" si="0"/>
        <v>0</v>
      </c>
      <c r="C13" s="51">
        <f t="shared" si="1"/>
        <v>0</v>
      </c>
      <c r="D13" s="52">
        <f t="shared" si="2"/>
        <v>0</v>
      </c>
      <c r="E13" s="52">
        <f t="shared" si="3"/>
        <v>0</v>
      </c>
      <c r="F13" s="52">
        <f t="shared" si="4"/>
        <v>0</v>
      </c>
      <c r="G13" s="52">
        <f t="shared" si="5"/>
        <v>0</v>
      </c>
      <c r="H13" s="53"/>
      <c r="I13" s="54"/>
    </row>
    <row r="14" spans="1:9" ht="14.25" customHeight="1">
      <c r="A14" s="59">
        <v>8</v>
      </c>
      <c r="B14" s="55">
        <f t="shared" si="0"/>
        <v>0</v>
      </c>
      <c r="C14" s="55">
        <f t="shared" si="1"/>
        <v>0</v>
      </c>
      <c r="D14" s="56">
        <f t="shared" si="2"/>
        <v>0</v>
      </c>
      <c r="E14" s="56">
        <f t="shared" si="3"/>
        <v>0</v>
      </c>
      <c r="F14" s="56">
        <f t="shared" si="4"/>
        <v>0</v>
      </c>
      <c r="G14" s="56">
        <f t="shared" si="5"/>
        <v>0</v>
      </c>
      <c r="H14" s="57"/>
      <c r="I14" s="58"/>
    </row>
    <row r="15" spans="1:9" ht="14.25" customHeight="1">
      <c r="A15" s="10">
        <v>9</v>
      </c>
      <c r="B15" s="51">
        <f t="shared" si="0"/>
        <v>0</v>
      </c>
      <c r="C15" s="51">
        <f t="shared" si="1"/>
        <v>0</v>
      </c>
      <c r="D15" s="52">
        <f t="shared" si="2"/>
        <v>0</v>
      </c>
      <c r="E15" s="52">
        <f t="shared" si="3"/>
        <v>0</v>
      </c>
      <c r="F15" s="52">
        <f t="shared" si="4"/>
        <v>0</v>
      </c>
      <c r="G15" s="52">
        <f t="shared" si="5"/>
        <v>0</v>
      </c>
      <c r="H15" s="53"/>
      <c r="I15" s="54"/>
    </row>
    <row r="16" spans="1:9" ht="14.25" customHeight="1">
      <c r="A16" s="59">
        <v>10</v>
      </c>
      <c r="B16" s="55">
        <f t="shared" si="0"/>
        <v>0</v>
      </c>
      <c r="C16" s="55">
        <f t="shared" si="1"/>
        <v>0</v>
      </c>
      <c r="D16" s="56">
        <f t="shared" si="2"/>
        <v>0</v>
      </c>
      <c r="E16" s="56">
        <f t="shared" si="3"/>
        <v>0</v>
      </c>
      <c r="F16" s="56">
        <f t="shared" si="4"/>
        <v>0</v>
      </c>
      <c r="G16" s="56">
        <f t="shared" si="5"/>
        <v>0</v>
      </c>
      <c r="H16" s="57"/>
      <c r="I16" s="58"/>
    </row>
    <row r="17" spans="1:12" ht="14.25" customHeight="1">
      <c r="A17" s="10">
        <v>11</v>
      </c>
      <c r="B17" s="51">
        <f t="shared" si="0"/>
        <v>0</v>
      </c>
      <c r="C17" s="51">
        <f t="shared" si="1"/>
        <v>0</v>
      </c>
      <c r="D17" s="52">
        <f t="shared" si="2"/>
        <v>0</v>
      </c>
      <c r="E17" s="52">
        <f t="shared" si="3"/>
        <v>0</v>
      </c>
      <c r="F17" s="52">
        <f t="shared" si="4"/>
        <v>0</v>
      </c>
      <c r="G17" s="52">
        <f t="shared" si="5"/>
        <v>0</v>
      </c>
      <c r="H17" s="53"/>
      <c r="I17" s="54"/>
    </row>
    <row r="18" spans="1:12" ht="14.25" customHeight="1">
      <c r="A18" s="59">
        <v>12</v>
      </c>
      <c r="B18" s="55">
        <f t="shared" si="0"/>
        <v>0</v>
      </c>
      <c r="C18" s="55">
        <f t="shared" si="1"/>
        <v>0</v>
      </c>
      <c r="D18" s="56">
        <f t="shared" si="2"/>
        <v>0</v>
      </c>
      <c r="E18" s="56">
        <f t="shared" si="3"/>
        <v>0</v>
      </c>
      <c r="F18" s="56">
        <f t="shared" si="4"/>
        <v>0</v>
      </c>
      <c r="G18" s="56">
        <f t="shared" si="5"/>
        <v>0</v>
      </c>
      <c r="H18" s="57"/>
      <c r="I18" s="58"/>
    </row>
    <row r="19" spans="1:12" ht="14.25" customHeight="1">
      <c r="A19" s="40"/>
      <c r="B19" s="4"/>
      <c r="C19" s="9"/>
      <c r="D19" s="8"/>
      <c r="E19" s="8"/>
      <c r="F19" s="8"/>
      <c r="G19" s="8"/>
      <c r="H19" s="8"/>
      <c r="I19" s="41"/>
    </row>
    <row r="20" spans="1:12" ht="14.25" customHeight="1" thickBot="1">
      <c r="A20" s="27" t="s">
        <v>6</v>
      </c>
      <c r="B20" s="28">
        <f ca="1">SUM(B7:B18)</f>
        <v>2994222.0502666673</v>
      </c>
      <c r="C20" s="17">
        <f ca="1">AVERAGE(C7:C18)</f>
        <v>0</v>
      </c>
      <c r="D20" s="11">
        <f>AVERAGE(D7:D18)</f>
        <v>0</v>
      </c>
      <c r="E20" s="11">
        <f t="shared" ref="E20:I20" si="6">AVERAGE(E7:E18)</f>
        <v>0</v>
      </c>
      <c r="F20" s="11">
        <f t="shared" si="6"/>
        <v>0</v>
      </c>
      <c r="G20" s="11">
        <f t="shared" ca="1" si="6"/>
        <v>0</v>
      </c>
      <c r="H20" s="14" t="e">
        <f t="shared" si="6"/>
        <v>#DIV/0!</v>
      </c>
      <c r="I20" s="15" t="e">
        <f t="shared" si="6"/>
        <v>#DIV/0!</v>
      </c>
    </row>
    <row r="21" spans="1:12" ht="14.25" customHeight="1" thickBot="1">
      <c r="A21" s="13" t="s">
        <v>10</v>
      </c>
      <c r="B21" s="12">
        <f>B51</f>
        <v>240</v>
      </c>
      <c r="C21" s="12">
        <f>C51/B51</f>
        <v>5.9291666666666663</v>
      </c>
      <c r="D21" s="29">
        <f>F51/J51</f>
        <v>9.0663058186738837E-2</v>
      </c>
      <c r="E21" s="29">
        <f>J51/C51</f>
        <v>0.51932536893886161</v>
      </c>
      <c r="F21" s="29">
        <f>K51/C51</f>
        <v>0.43429374560787071</v>
      </c>
      <c r="G21" s="42">
        <f>L51/B51</f>
        <v>0</v>
      </c>
      <c r="H21" s="39"/>
      <c r="I21" s="16"/>
    </row>
    <row r="22" spans="1:12" ht="8.25" customHeight="1"/>
    <row r="23" spans="1:12" ht="8.25" customHeight="1"/>
    <row r="24" spans="1:12" ht="8.25" customHeight="1"/>
    <row r="25" spans="1:12" ht="8.25" customHeight="1"/>
    <row r="26" spans="1:12" ht="8.25" customHeight="1"/>
    <row r="27" spans="1:12" ht="8.25" customHeight="1" thickBot="1"/>
    <row r="28" spans="1:12" ht="27" customHeight="1" thickBot="1">
      <c r="A28" s="20"/>
      <c r="B28" s="3"/>
      <c r="C28" s="48"/>
      <c r="D28" s="3"/>
      <c r="E28" s="3"/>
      <c r="F28" s="3"/>
      <c r="G28" s="3"/>
      <c r="H28" s="3"/>
      <c r="I28" s="3"/>
      <c r="J28" s="3"/>
      <c r="K28" s="25"/>
      <c r="L28" s="4"/>
    </row>
    <row r="29" spans="1:12" ht="22.5" customHeight="1">
      <c r="A29" s="1"/>
      <c r="B29" s="9">
        <f ca="1">SUM('1:31'!J7)</f>
        <v>998074.01675555576</v>
      </c>
      <c r="C29" s="47">
        <f>SUM('1:31'!K7)</f>
        <v>0</v>
      </c>
      <c r="D29" s="9">
        <f ca="1">C29/B29</f>
        <v>0</v>
      </c>
      <c r="E29" s="47">
        <f>SUM('1:31'!M7)</f>
        <v>0</v>
      </c>
      <c r="F29" s="8" t="e">
        <f>E29/G29</f>
        <v>#DIV/0!</v>
      </c>
      <c r="G29" s="47">
        <f>SUM('1:31'!O7)</f>
        <v>0</v>
      </c>
      <c r="H29" s="8" t="e">
        <f>G29/C29</f>
        <v>#DIV/0!</v>
      </c>
      <c r="I29" s="47">
        <f>SUM('1:31'!Q7)</f>
        <v>0</v>
      </c>
      <c r="J29" s="8" t="e">
        <f>I29/C29</f>
        <v>#DIV/0!</v>
      </c>
      <c r="K29" s="47">
        <f>SUM('1:31'!S7)</f>
        <v>0</v>
      </c>
      <c r="L29" s="8">
        <f ca="1">K29/B29</f>
        <v>0</v>
      </c>
    </row>
    <row r="30" spans="1:12" ht="22.5" customHeight="1">
      <c r="A30" s="1"/>
      <c r="B30" s="9">
        <f>SUM('1:31'!J8)</f>
        <v>0</v>
      </c>
      <c r="C30" s="47">
        <f>SUM('1:31'!K8)</f>
        <v>0</v>
      </c>
      <c r="D30" s="9" t="e">
        <f t="shared" ref="D30:D46" si="7">C30/B30</f>
        <v>#DIV/0!</v>
      </c>
      <c r="E30" s="47">
        <f>SUM('1:31'!M8)</f>
        <v>0</v>
      </c>
      <c r="F30" s="8" t="e">
        <f t="shared" ref="F30:F46" si="8">E30/G30</f>
        <v>#DIV/0!</v>
      </c>
      <c r="G30" s="47">
        <f>SUM('1:31'!O8)</f>
        <v>0</v>
      </c>
      <c r="H30" s="8" t="e">
        <f t="shared" ref="H30:H46" si="9">G30/C30</f>
        <v>#DIV/0!</v>
      </c>
      <c r="I30" s="47">
        <f>SUM('1:31'!Q8)</f>
        <v>0</v>
      </c>
      <c r="J30" s="8"/>
      <c r="K30" s="47"/>
      <c r="L30" s="8"/>
    </row>
    <row r="31" spans="1:12" ht="22.5" customHeight="1">
      <c r="A31" s="1"/>
      <c r="B31" s="9">
        <f ca="1">SUM('1:31'!J9)</f>
        <v>998074.01675555576</v>
      </c>
      <c r="C31" s="47">
        <f>SUM('1:31'!K9)</f>
        <v>0</v>
      </c>
      <c r="D31" s="9">
        <f t="shared" ca="1" si="7"/>
        <v>0</v>
      </c>
      <c r="E31" s="47">
        <f>SUM('1:31'!M9)</f>
        <v>0</v>
      </c>
      <c r="F31" s="8" t="e">
        <f t="shared" si="8"/>
        <v>#DIV/0!</v>
      </c>
      <c r="G31" s="47">
        <f>SUM('1:31'!O9)</f>
        <v>0</v>
      </c>
      <c r="H31" s="8" t="e">
        <f t="shared" si="9"/>
        <v>#DIV/0!</v>
      </c>
      <c r="I31" s="47">
        <f>SUM('1:31'!Q9)</f>
        <v>0</v>
      </c>
      <c r="J31" s="8" t="e">
        <f t="shared" ref="J31:J44" si="10">I31/C31</f>
        <v>#DIV/0!</v>
      </c>
      <c r="K31" s="47">
        <f>SUM('1:31'!S9)</f>
        <v>0</v>
      </c>
      <c r="L31" s="8">
        <f t="shared" ref="L31:L46" ca="1" si="11">K31/B31</f>
        <v>0</v>
      </c>
    </row>
    <row r="32" spans="1:12" ht="22.5" customHeight="1">
      <c r="A32" s="1"/>
      <c r="B32" s="9">
        <f ca="1">SUM('1:31'!J10)</f>
        <v>998074.01675555576</v>
      </c>
      <c r="C32" s="47">
        <f>SUM('1:31'!K10)</f>
        <v>0</v>
      </c>
      <c r="D32" s="9">
        <f t="shared" ca="1" si="7"/>
        <v>0</v>
      </c>
      <c r="E32" s="47">
        <f>SUM('1:31'!M10)</f>
        <v>0</v>
      </c>
      <c r="F32" s="8" t="e">
        <f t="shared" si="8"/>
        <v>#DIV/0!</v>
      </c>
      <c r="G32" s="47">
        <f>SUM('1:31'!O10)</f>
        <v>0</v>
      </c>
      <c r="H32" s="8" t="e">
        <f t="shared" si="9"/>
        <v>#DIV/0!</v>
      </c>
      <c r="I32" s="47">
        <f>SUM('1:31'!Q10)</f>
        <v>0</v>
      </c>
      <c r="J32" s="8" t="e">
        <f t="shared" si="10"/>
        <v>#DIV/0!</v>
      </c>
      <c r="K32" s="47">
        <f>SUM('1:31'!S10)</f>
        <v>0</v>
      </c>
      <c r="L32" s="8">
        <f t="shared" ca="1" si="11"/>
        <v>0</v>
      </c>
    </row>
    <row r="33" spans="1:12" ht="22.5" customHeight="1">
      <c r="A33" s="1"/>
      <c r="B33" s="9">
        <f>SUM('1:31'!J11)</f>
        <v>0</v>
      </c>
      <c r="C33" s="47">
        <f>SUM('1:31'!K11)</f>
        <v>0</v>
      </c>
      <c r="D33" s="9" t="e">
        <f t="shared" si="7"/>
        <v>#DIV/0!</v>
      </c>
      <c r="E33" s="47">
        <f>SUM('1:31'!M11)</f>
        <v>0</v>
      </c>
      <c r="F33" s="8" t="e">
        <f t="shared" si="8"/>
        <v>#DIV/0!</v>
      </c>
      <c r="G33" s="47">
        <f>SUM('1:31'!O11)</f>
        <v>0</v>
      </c>
      <c r="H33" s="8" t="e">
        <f t="shared" si="9"/>
        <v>#DIV/0!</v>
      </c>
      <c r="I33" s="47">
        <f>SUM('1:31'!Q11)</f>
        <v>0</v>
      </c>
      <c r="J33" s="8" t="e">
        <f t="shared" si="10"/>
        <v>#DIV/0!</v>
      </c>
      <c r="K33" s="47">
        <f>SUM('1:31'!S11)</f>
        <v>0</v>
      </c>
      <c r="L33" s="8" t="e">
        <f t="shared" si="11"/>
        <v>#DIV/0!</v>
      </c>
    </row>
    <row r="34" spans="1:12" ht="22.5" customHeight="1">
      <c r="A34" s="1"/>
      <c r="B34" s="9">
        <f>SUM('1:31'!J12)</f>
        <v>0</v>
      </c>
      <c r="C34" s="47">
        <f>SUM('1:31'!K12)</f>
        <v>0</v>
      </c>
      <c r="D34" s="9" t="e">
        <f t="shared" si="7"/>
        <v>#DIV/0!</v>
      </c>
      <c r="E34" s="47">
        <f>SUM('1:31'!M12)</f>
        <v>0</v>
      </c>
      <c r="F34" s="8" t="e">
        <f t="shared" si="8"/>
        <v>#DIV/0!</v>
      </c>
      <c r="G34" s="47">
        <f>SUM('1:31'!O12)</f>
        <v>0</v>
      </c>
      <c r="H34" s="8" t="e">
        <f t="shared" si="9"/>
        <v>#DIV/0!</v>
      </c>
      <c r="I34" s="47">
        <f>SUM('1:31'!Q12)</f>
        <v>0</v>
      </c>
      <c r="J34" s="8" t="e">
        <f t="shared" si="10"/>
        <v>#DIV/0!</v>
      </c>
      <c r="K34" s="47">
        <f>SUM('1:31'!S12)</f>
        <v>0</v>
      </c>
      <c r="L34" s="8" t="e">
        <f t="shared" si="11"/>
        <v>#DIV/0!</v>
      </c>
    </row>
    <row r="35" spans="1:12" ht="22.5" customHeight="1">
      <c r="A35" s="1"/>
      <c r="B35" s="9">
        <f>SUM('1:31'!J13)</f>
        <v>0</v>
      </c>
      <c r="C35" s="47">
        <f>SUM('1:31'!K13)</f>
        <v>0</v>
      </c>
      <c r="D35" s="9" t="e">
        <f t="shared" si="7"/>
        <v>#DIV/0!</v>
      </c>
      <c r="E35" s="47">
        <f>SUM('1:31'!M13)</f>
        <v>0</v>
      </c>
      <c r="F35" s="8" t="e">
        <f t="shared" si="8"/>
        <v>#DIV/0!</v>
      </c>
      <c r="G35" s="47">
        <f>SUM('1:31'!O13)</f>
        <v>0</v>
      </c>
      <c r="H35" s="8" t="e">
        <f t="shared" si="9"/>
        <v>#DIV/0!</v>
      </c>
      <c r="I35" s="47">
        <f>SUM('1:31'!Q13)</f>
        <v>0</v>
      </c>
      <c r="J35" s="8" t="e">
        <f t="shared" si="10"/>
        <v>#DIV/0!</v>
      </c>
      <c r="K35" s="47">
        <f>SUM('1:31'!S13)</f>
        <v>0</v>
      </c>
      <c r="L35" s="8" t="e">
        <f t="shared" si="11"/>
        <v>#DIV/0!</v>
      </c>
    </row>
    <row r="36" spans="1:12" ht="22.5" customHeight="1">
      <c r="A36" s="1"/>
      <c r="B36" s="9">
        <f>SUM('1:31'!J14)</f>
        <v>0</v>
      </c>
      <c r="C36" s="47">
        <f>SUM('1:31'!K14)</f>
        <v>0</v>
      </c>
      <c r="D36" s="9" t="e">
        <f t="shared" si="7"/>
        <v>#DIV/0!</v>
      </c>
      <c r="E36" s="47">
        <f>SUM('1:31'!M14)</f>
        <v>0</v>
      </c>
      <c r="F36" s="8" t="e">
        <f t="shared" si="8"/>
        <v>#DIV/0!</v>
      </c>
      <c r="G36" s="47">
        <f>SUM('1:31'!O14)</f>
        <v>0</v>
      </c>
      <c r="H36" s="8" t="e">
        <f t="shared" si="9"/>
        <v>#DIV/0!</v>
      </c>
      <c r="I36" s="47">
        <f>SUM('1:31'!Q14)</f>
        <v>0</v>
      </c>
      <c r="J36" s="8" t="e">
        <f t="shared" si="10"/>
        <v>#DIV/0!</v>
      </c>
      <c r="K36" s="47">
        <f>SUM('1:31'!S14)</f>
        <v>0</v>
      </c>
      <c r="L36" s="8" t="e">
        <f t="shared" si="11"/>
        <v>#DIV/0!</v>
      </c>
    </row>
    <row r="37" spans="1:12" ht="22.5" customHeight="1">
      <c r="A37" s="1"/>
      <c r="B37" s="9">
        <f>SUM('1:31'!J15)</f>
        <v>0</v>
      </c>
      <c r="C37" s="47">
        <f>SUM('1:31'!K15)</f>
        <v>0</v>
      </c>
      <c r="D37" s="9" t="e">
        <f t="shared" si="7"/>
        <v>#DIV/0!</v>
      </c>
      <c r="E37" s="47">
        <f>SUM('1:31'!M15)</f>
        <v>0</v>
      </c>
      <c r="F37" s="8" t="e">
        <f t="shared" si="8"/>
        <v>#DIV/0!</v>
      </c>
      <c r="G37" s="47">
        <f>SUM('1:31'!O15)</f>
        <v>0</v>
      </c>
      <c r="H37" s="8" t="e">
        <f t="shared" si="9"/>
        <v>#DIV/0!</v>
      </c>
      <c r="I37" s="47">
        <f>SUM('1:31'!Q15)</f>
        <v>0</v>
      </c>
      <c r="J37" s="8" t="e">
        <f t="shared" si="10"/>
        <v>#DIV/0!</v>
      </c>
      <c r="K37" s="47">
        <f>SUM('1:31'!S15)</f>
        <v>0</v>
      </c>
      <c r="L37" s="8" t="e">
        <f t="shared" si="11"/>
        <v>#DIV/0!</v>
      </c>
    </row>
    <row r="38" spans="1:12" ht="22.5" customHeight="1">
      <c r="A38" s="1"/>
      <c r="B38" s="9">
        <f>SUM('1:31'!J16)</f>
        <v>0</v>
      </c>
      <c r="C38" s="47">
        <f>SUM('1:31'!K16)</f>
        <v>0</v>
      </c>
      <c r="D38" s="9" t="e">
        <f t="shared" si="7"/>
        <v>#DIV/0!</v>
      </c>
      <c r="E38" s="47">
        <f>SUM('1:31'!M16)</f>
        <v>0</v>
      </c>
      <c r="F38" s="8" t="e">
        <f t="shared" si="8"/>
        <v>#DIV/0!</v>
      </c>
      <c r="G38" s="47">
        <f>SUM('1:31'!O16)</f>
        <v>0</v>
      </c>
      <c r="H38" s="8" t="e">
        <f t="shared" si="9"/>
        <v>#DIV/0!</v>
      </c>
      <c r="I38" s="47">
        <f>SUM('1:31'!Q16)</f>
        <v>0</v>
      </c>
      <c r="J38" s="8" t="e">
        <f t="shared" si="10"/>
        <v>#DIV/0!</v>
      </c>
      <c r="K38" s="47">
        <f>SUM('1:31'!S16)</f>
        <v>0</v>
      </c>
      <c r="L38" s="8" t="e">
        <f t="shared" si="11"/>
        <v>#DIV/0!</v>
      </c>
    </row>
    <row r="39" spans="1:12" ht="22.5" customHeight="1">
      <c r="A39" s="1"/>
      <c r="B39" s="9">
        <f>SUM('1:31'!J17)</f>
        <v>0</v>
      </c>
      <c r="C39" s="47">
        <f>SUM('1:31'!K17)</f>
        <v>0</v>
      </c>
      <c r="D39" s="9" t="e">
        <f t="shared" si="7"/>
        <v>#DIV/0!</v>
      </c>
      <c r="E39" s="47">
        <f>SUM('1:31'!M17)</f>
        <v>0</v>
      </c>
      <c r="F39" s="8" t="e">
        <f t="shared" si="8"/>
        <v>#DIV/0!</v>
      </c>
      <c r="G39" s="47">
        <f>SUM('1:31'!O17)</f>
        <v>0</v>
      </c>
      <c r="H39" s="8" t="e">
        <f t="shared" si="9"/>
        <v>#DIV/0!</v>
      </c>
      <c r="I39" s="47">
        <f>SUM('1:31'!Q17)</f>
        <v>0</v>
      </c>
      <c r="J39" s="8" t="e">
        <f t="shared" si="10"/>
        <v>#DIV/0!</v>
      </c>
      <c r="K39" s="47">
        <f>SUM('1:31'!S17)</f>
        <v>0</v>
      </c>
      <c r="L39" s="8" t="e">
        <f t="shared" si="11"/>
        <v>#DIV/0!</v>
      </c>
    </row>
    <row r="40" spans="1:12" ht="22.5" customHeight="1">
      <c r="A40" s="1"/>
      <c r="B40" s="9">
        <f>SUM('1:31'!J18)</f>
        <v>0</v>
      </c>
      <c r="C40" s="47">
        <f>SUM('1:31'!K18)</f>
        <v>0</v>
      </c>
      <c r="D40" s="9" t="e">
        <f t="shared" si="7"/>
        <v>#DIV/0!</v>
      </c>
      <c r="E40" s="47">
        <f>SUM('1:31'!M18)</f>
        <v>0</v>
      </c>
      <c r="F40" s="8" t="e">
        <f t="shared" si="8"/>
        <v>#DIV/0!</v>
      </c>
      <c r="G40" s="47">
        <f>SUM('1:31'!O18)</f>
        <v>0</v>
      </c>
      <c r="H40" s="8" t="e">
        <f t="shared" si="9"/>
        <v>#DIV/0!</v>
      </c>
      <c r="I40" s="47">
        <f>SUM('1:31'!Q18)</f>
        <v>0</v>
      </c>
      <c r="J40" s="8" t="e">
        <f t="shared" si="10"/>
        <v>#DIV/0!</v>
      </c>
      <c r="K40" s="47">
        <f>SUM('1:31'!S18)</f>
        <v>0</v>
      </c>
      <c r="L40" s="8" t="e">
        <f t="shared" si="11"/>
        <v>#DIV/0!</v>
      </c>
    </row>
    <row r="41" spans="1:12" ht="22.5" customHeight="1">
      <c r="A41" s="1"/>
      <c r="B41" s="9">
        <f>SUM('1:31'!J19)</f>
        <v>0</v>
      </c>
      <c r="C41" s="47">
        <f>SUM('1:31'!K19)</f>
        <v>0</v>
      </c>
      <c r="D41" s="9" t="e">
        <f t="shared" si="7"/>
        <v>#DIV/0!</v>
      </c>
      <c r="E41" s="47">
        <f>SUM('1:31'!M19)</f>
        <v>0</v>
      </c>
      <c r="F41" s="8" t="e">
        <f t="shared" si="8"/>
        <v>#DIV/0!</v>
      </c>
      <c r="G41" s="47">
        <f>SUM('1:31'!O19)</f>
        <v>0</v>
      </c>
      <c r="H41" s="8" t="e">
        <f t="shared" si="9"/>
        <v>#DIV/0!</v>
      </c>
      <c r="I41" s="47">
        <f>SUM('1:31'!Q19)</f>
        <v>0</v>
      </c>
      <c r="J41" s="8" t="e">
        <f t="shared" si="10"/>
        <v>#DIV/0!</v>
      </c>
      <c r="K41" s="47">
        <f>SUM('1:31'!S19)</f>
        <v>0</v>
      </c>
      <c r="L41" s="8" t="e">
        <f t="shared" si="11"/>
        <v>#DIV/0!</v>
      </c>
    </row>
    <row r="42" spans="1:12" ht="22.5" customHeight="1">
      <c r="A42" s="1"/>
      <c r="B42" s="9">
        <f>SUM('1:31'!J20)</f>
        <v>0</v>
      </c>
      <c r="C42" s="47">
        <f>SUM('1:31'!K20)</f>
        <v>0</v>
      </c>
      <c r="D42" s="9" t="e">
        <f t="shared" si="7"/>
        <v>#DIV/0!</v>
      </c>
      <c r="E42" s="47">
        <f>SUM('1:31'!M20)</f>
        <v>0</v>
      </c>
      <c r="F42" s="8" t="e">
        <f t="shared" si="8"/>
        <v>#DIV/0!</v>
      </c>
      <c r="G42" s="47">
        <f>SUM('1:31'!O20)</f>
        <v>0</v>
      </c>
      <c r="H42" s="8" t="e">
        <f t="shared" si="9"/>
        <v>#DIV/0!</v>
      </c>
      <c r="I42" s="47">
        <f>SUM('1:31'!Q20)</f>
        <v>0</v>
      </c>
      <c r="J42" s="8" t="e">
        <f t="shared" si="10"/>
        <v>#DIV/0!</v>
      </c>
      <c r="K42" s="47">
        <f>SUM('1:31'!S20)</f>
        <v>0</v>
      </c>
      <c r="L42" s="8" t="e">
        <f t="shared" si="11"/>
        <v>#DIV/0!</v>
      </c>
    </row>
    <row r="43" spans="1:12" ht="15" thickBot="1">
      <c r="B43" s="4"/>
      <c r="C43" s="47"/>
      <c r="D43" s="4"/>
      <c r="E43" s="47"/>
      <c r="F43" s="8"/>
      <c r="G43" s="47"/>
      <c r="H43" s="4"/>
      <c r="I43" s="47"/>
      <c r="J43" s="8"/>
      <c r="K43" s="4"/>
      <c r="L43" s="8"/>
    </row>
    <row r="44" spans="1:12" ht="15" thickBot="1">
      <c r="A44" s="16" t="s">
        <v>41</v>
      </c>
      <c r="B44" s="9">
        <f ca="1">SUM(B29:B42)</f>
        <v>2994222.0502666673</v>
      </c>
      <c r="C44" s="47">
        <f>SUM(C29:C42)</f>
        <v>0</v>
      </c>
      <c r="D44" s="9">
        <f t="shared" ca="1" si="7"/>
        <v>0</v>
      </c>
      <c r="E44" s="47">
        <f t="shared" ref="E44:K44" si="12">SUM(E29:E43)</f>
        <v>0</v>
      </c>
      <c r="F44" s="8" t="e">
        <f t="shared" si="8"/>
        <v>#DIV/0!</v>
      </c>
      <c r="G44" s="47">
        <f t="shared" si="12"/>
        <v>0</v>
      </c>
      <c r="H44" s="8" t="e">
        <f t="shared" si="9"/>
        <v>#DIV/0!</v>
      </c>
      <c r="I44" s="47">
        <f t="shared" si="12"/>
        <v>0</v>
      </c>
      <c r="J44" s="8" t="e">
        <f t="shared" si="10"/>
        <v>#DIV/0!</v>
      </c>
      <c r="K44" s="47">
        <f t="shared" si="12"/>
        <v>0</v>
      </c>
      <c r="L44" s="8">
        <f t="shared" ca="1" si="11"/>
        <v>0</v>
      </c>
    </row>
    <row r="45" spans="1:12" ht="15" thickBot="1"/>
    <row r="46" spans="1:12" ht="15" thickBot="1">
      <c r="A46" s="16" t="s">
        <v>43</v>
      </c>
      <c r="B46" s="9">
        <f>SUM('1:31'!B2)</f>
        <v>0</v>
      </c>
      <c r="C46" s="9">
        <f>SUM('1:31'!C2)</f>
        <v>0</v>
      </c>
      <c r="D46" s="9" t="e">
        <f t="shared" si="7"/>
        <v>#DIV/0!</v>
      </c>
      <c r="E46" s="9">
        <f>SUM('1:31'!F2)</f>
        <v>0</v>
      </c>
      <c r="F46" s="8" t="e">
        <f t="shared" si="8"/>
        <v>#DIV/0!</v>
      </c>
      <c r="G46" s="9">
        <f>SUM('1:31'!J2)</f>
        <v>0</v>
      </c>
      <c r="H46" s="8" t="e">
        <f t="shared" si="9"/>
        <v>#DIV/0!</v>
      </c>
      <c r="I46" s="9">
        <f>SUM('1:31'!K2)</f>
        <v>0</v>
      </c>
      <c r="J46" s="9">
        <f>SUM('1:31'!J2)</f>
        <v>0</v>
      </c>
      <c r="K46" s="9">
        <f>SUM('1:31'!L2)</f>
        <v>0</v>
      </c>
      <c r="L46" s="8" t="e">
        <f t="shared" si="11"/>
        <v>#DIV/0!</v>
      </c>
    </row>
    <row r="50" spans="1:25">
      <c r="B50" s="32" t="s">
        <v>9</v>
      </c>
      <c r="C50" s="32" t="s">
        <v>2</v>
      </c>
      <c r="D50" s="32" t="s">
        <v>19</v>
      </c>
      <c r="E50" s="32" t="s">
        <v>20</v>
      </c>
      <c r="F50" s="32" t="s">
        <v>3</v>
      </c>
      <c r="G50" s="32" t="s">
        <v>21</v>
      </c>
      <c r="H50" s="32" t="s">
        <v>22</v>
      </c>
      <c r="I50" s="32" t="s">
        <v>23</v>
      </c>
      <c r="J50" s="32" t="s">
        <v>4</v>
      </c>
      <c r="K50" s="32" t="s">
        <v>5</v>
      </c>
      <c r="L50" s="32" t="s">
        <v>24</v>
      </c>
      <c r="M50" s="32" t="s">
        <v>25</v>
      </c>
      <c r="N50" s="32" t="s">
        <v>26</v>
      </c>
      <c r="O50" s="32" t="s">
        <v>27</v>
      </c>
      <c r="P50" s="32" t="s">
        <v>28</v>
      </c>
      <c r="Q50" s="32" t="s">
        <v>29</v>
      </c>
      <c r="R50" s="32" t="s">
        <v>30</v>
      </c>
      <c r="S50" s="32" t="s">
        <v>31</v>
      </c>
      <c r="T50" s="32" t="s">
        <v>32</v>
      </c>
      <c r="U50" s="32" t="s">
        <v>33</v>
      </c>
      <c r="V50" s="32" t="s">
        <v>34</v>
      </c>
      <c r="W50" s="32" t="s">
        <v>35</v>
      </c>
      <c r="X50" s="32" t="s">
        <v>36</v>
      </c>
      <c r="Y50" s="32" t="s">
        <v>37</v>
      </c>
    </row>
    <row r="51" spans="1:25" ht="54.75" customHeight="1">
      <c r="A51" s="4"/>
      <c r="B51" s="4">
        <f>SUM('1:31'!B26)</f>
        <v>240</v>
      </c>
      <c r="C51" s="4">
        <f>SUM('1:31'!C26)</f>
        <v>1423</v>
      </c>
      <c r="D51" s="4">
        <f>SUM('1:31'!D26)</f>
        <v>612</v>
      </c>
      <c r="E51" s="4">
        <f>SUM('1:31'!E26)</f>
        <v>14</v>
      </c>
      <c r="F51" s="4">
        <f>SUM('1:31'!F26)</f>
        <v>67</v>
      </c>
      <c r="G51" s="4">
        <f>SUM('1:31'!G26)</f>
        <v>134</v>
      </c>
      <c r="H51" s="4">
        <f>SUM('1:31'!H26)</f>
        <v>105</v>
      </c>
      <c r="I51" s="4">
        <f>SUM('1:31'!I26)</f>
        <v>0</v>
      </c>
      <c r="J51" s="4">
        <f>SUM('1:31'!J26)</f>
        <v>739</v>
      </c>
      <c r="K51" s="4">
        <f>SUM('1:31'!K26)</f>
        <v>618</v>
      </c>
      <c r="L51" s="4">
        <f>SUM('1:31'!L26)</f>
        <v>0</v>
      </c>
      <c r="M51" s="4">
        <f>SUM('1:31'!M26)</f>
        <v>1</v>
      </c>
      <c r="N51" s="4">
        <f>SUM('1:31'!N26)</f>
        <v>1</v>
      </c>
      <c r="O51" s="4">
        <f>SUM('1:31'!O26)</f>
        <v>1</v>
      </c>
      <c r="P51" s="4">
        <f>SUM('1:31'!P26)</f>
        <v>46</v>
      </c>
      <c r="Q51" s="4">
        <f>SUM('1:31'!Q26)</f>
        <v>594</v>
      </c>
      <c r="R51" s="4">
        <f>SUM('1:31'!R26)</f>
        <v>5</v>
      </c>
      <c r="S51" s="4">
        <f>SUM('1:31'!S26)</f>
        <v>19</v>
      </c>
      <c r="T51" s="4">
        <f>SUM('1:31'!T26)</f>
        <v>7</v>
      </c>
      <c r="U51" s="4">
        <f>SUM('1:31'!U26)</f>
        <v>6</v>
      </c>
      <c r="V51" s="4">
        <f>SUM('1:31'!V26)</f>
        <v>7</v>
      </c>
      <c r="W51" s="4">
        <f>SUM('1:31'!W26)</f>
        <v>6</v>
      </c>
      <c r="X51" s="4">
        <f>SUM('1:31'!X26)</f>
        <v>1</v>
      </c>
      <c r="Y51" s="4">
        <f>SUM('1:31'!Y26)</f>
        <v>42</v>
      </c>
    </row>
  </sheetData>
  <mergeCells count="2">
    <mergeCell ref="A2:I3"/>
    <mergeCell ref="A4:I5"/>
  </mergeCells>
  <conditionalFormatting sqref="G21">
    <cfRule type="colorScale" priority="34">
      <colorScale>
        <cfvo type="num" val="$H$11"/>
        <cfvo type="num" val="#REF!"/>
        <color rgb="FFFF0000"/>
        <color rgb="FF92D050"/>
      </colorScale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3" tint="-0.499984740745262"/>
  </sheetPr>
  <dimension ref="A2:Y26"/>
  <sheetViews>
    <sheetView topLeftCell="E5" workbookViewId="0">
      <selection activeCell="J6" sqref="J6:T6"/>
    </sheetView>
  </sheetViews>
  <sheetFormatPr baseColWidth="10" defaultRowHeight="14.25"/>
  <cols>
    <col min="1" max="1" width="22" style="2" customWidth="1"/>
    <col min="2" max="2" width="6.25" style="2" customWidth="1"/>
    <col min="3" max="3" width="7.25" style="2" customWidth="1"/>
    <col min="4" max="4" width="6.125" style="2" customWidth="1"/>
    <col min="5" max="5" width="8.75" style="2" customWidth="1"/>
    <col min="6" max="6" width="7.5" style="2" customWidth="1"/>
    <col min="7" max="7" width="9.5" style="2" customWidth="1"/>
    <col min="8" max="9" width="11.375" style="2" hidden="1" customWidth="1"/>
    <col min="10" max="10" width="11.375" style="2" customWidth="1"/>
    <col min="11" max="11" width="5.125" style="2" customWidth="1"/>
    <col min="12" max="12" width="11" style="2"/>
    <col min="13" max="13" width="5.5" style="2" customWidth="1"/>
    <col min="14" max="14" width="11" style="2"/>
    <col min="15" max="15" width="4.25" style="2" customWidth="1"/>
    <col min="16" max="16" width="11" style="2"/>
    <col min="17" max="17" width="6.25" style="2" customWidth="1"/>
    <col min="18" max="18" width="11" style="2"/>
    <col min="19" max="19" width="5.75" style="2" customWidth="1"/>
    <col min="20" max="16384" width="11" style="2"/>
  </cols>
  <sheetData>
    <row r="2" spans="1:20" ht="8.25" customHeight="1"/>
    <row r="3" spans="1:20" ht="15">
      <c r="A3" s="7">
        <v>0.79166666666666663</v>
      </c>
      <c r="C3" s="70" t="s">
        <v>45</v>
      </c>
      <c r="D3" s="71"/>
      <c r="E3" s="72">
        <v>178</v>
      </c>
      <c r="F3" s="73"/>
    </row>
    <row r="4" spans="1:20" ht="15" thickBot="1"/>
    <row r="5" spans="1:20" ht="15" thickBot="1">
      <c r="B5" s="65" t="s">
        <v>15</v>
      </c>
      <c r="C5" s="66"/>
      <c r="D5" s="66"/>
      <c r="E5" s="67" t="s">
        <v>16</v>
      </c>
      <c r="F5" s="68"/>
      <c r="G5" s="69"/>
    </row>
    <row r="6" spans="1:20" ht="27" customHeight="1" thickBot="1">
      <c r="A6" s="20" t="s">
        <v>11</v>
      </c>
      <c r="B6" s="21" t="s">
        <v>12</v>
      </c>
      <c r="C6" s="21" t="s">
        <v>13</v>
      </c>
      <c r="D6" s="21" t="s">
        <v>8</v>
      </c>
      <c r="E6" s="24" t="s">
        <v>17</v>
      </c>
      <c r="F6" s="24" t="s">
        <v>18</v>
      </c>
      <c r="G6" s="24" t="s">
        <v>14</v>
      </c>
      <c r="H6" s="2" t="s">
        <v>7</v>
      </c>
      <c r="I6" s="2" t="s">
        <v>14</v>
      </c>
      <c r="J6" s="3"/>
      <c r="K6" s="3"/>
      <c r="L6" s="3"/>
      <c r="M6" s="3"/>
      <c r="N6" s="3"/>
      <c r="O6" s="3"/>
      <c r="P6" s="3"/>
      <c r="Q6" s="3"/>
      <c r="R6" s="3"/>
      <c r="S6" s="25"/>
      <c r="T6" s="4"/>
    </row>
    <row r="7" spans="1:20" ht="22.5" customHeight="1">
      <c r="A7" s="1"/>
      <c r="B7" s="19"/>
      <c r="C7" s="19"/>
      <c r="D7" s="18"/>
      <c r="E7" s="9">
        <f t="shared" ref="E7:E20" si="0">H7*24</f>
        <v>0</v>
      </c>
      <c r="F7" s="23">
        <f>D7</f>
        <v>0</v>
      </c>
      <c r="G7" s="9">
        <f t="shared" ref="G7:G20" si="1">I7*24</f>
        <v>0</v>
      </c>
      <c r="H7" s="22">
        <f t="shared" ref="H7:H20" si="2">C7-B7-D7</f>
        <v>0</v>
      </c>
      <c r="I7" s="22">
        <f>IF(B7&gt;0,$A$3-$B7-$F7,0)</f>
        <v>0</v>
      </c>
      <c r="J7" s="9">
        <f ca="1">Horaires!G16</f>
        <v>998074.01675555576</v>
      </c>
      <c r="K7" s="4">
        <f>IFERROR(VLOOKUP($A7,Collage!$A$3:$Z$277,3,FALSE),0)</f>
        <v>0</v>
      </c>
      <c r="L7" s="9">
        <f ca="1">K7/J7</f>
        <v>0</v>
      </c>
      <c r="M7" s="4">
        <f>IFERROR(VLOOKUP($A7,Collage!$A$3:$Z$277,6,FALSE),0)</f>
        <v>0</v>
      </c>
      <c r="N7" s="8" t="e">
        <f>M7/O7</f>
        <v>#DIV/0!</v>
      </c>
      <c r="O7" s="4">
        <f>IFERROR(VLOOKUP($A7,Collage!$A$3:$Z$277,10,FALSE),0)</f>
        <v>0</v>
      </c>
      <c r="P7" s="8" t="e">
        <f>O7/K7</f>
        <v>#DIV/0!</v>
      </c>
      <c r="Q7" s="4">
        <f>IFERROR(VLOOKUP($A7,Collage!$A$3:$Z$277,11,FALSE),0)</f>
        <v>0</v>
      </c>
      <c r="R7" s="8" t="e">
        <f>Q7/K7</f>
        <v>#DIV/0!</v>
      </c>
      <c r="S7" s="4">
        <f>IFERROR(VLOOKUP($A7,Collage!$A$3:$Z$277,14,FALSE),0)</f>
        <v>0</v>
      </c>
      <c r="T7" s="8">
        <f ca="1">S7/J7</f>
        <v>0</v>
      </c>
    </row>
    <row r="8" spans="1:20" ht="22.5" customHeight="1" thickBot="1">
      <c r="A8" s="1"/>
      <c r="B8" s="19"/>
      <c r="C8" s="19"/>
      <c r="D8" s="18"/>
      <c r="E8" s="9">
        <f t="shared" si="0"/>
        <v>0</v>
      </c>
      <c r="F8" s="23">
        <f>D8</f>
        <v>0</v>
      </c>
      <c r="G8" s="9">
        <f t="shared" si="1"/>
        <v>0</v>
      </c>
      <c r="H8" s="22">
        <f t="shared" si="2"/>
        <v>0</v>
      </c>
      <c r="I8" s="22">
        <f t="shared" ref="I8:I20" si="3">IF(B8&gt;0,$A$3-$B8-$F8,0)</f>
        <v>0</v>
      </c>
      <c r="J8" s="9">
        <v>0</v>
      </c>
      <c r="K8" s="4">
        <f>IFERROR(VLOOKUP($A8,Collage!$A$3:$Z$277,3,FALSE),0)</f>
        <v>0</v>
      </c>
      <c r="L8" s="9" t="e">
        <f t="shared" ref="L8:L22" si="4">K8/J8</f>
        <v>#DIV/0!</v>
      </c>
      <c r="M8" s="4">
        <f>IFERROR(VLOOKUP($A8,Collage!$A$3:$Z$277,6,FALSE),0)</f>
        <v>0</v>
      </c>
      <c r="N8" s="8" t="e">
        <f t="shared" ref="N8:N22" si="5">M8/O8</f>
        <v>#DIV/0!</v>
      </c>
      <c r="O8" s="4">
        <f>IFERROR(VLOOKUP($A8,Collage!$A$3:$Z$277,10,FALSE),0)</f>
        <v>0</v>
      </c>
      <c r="P8" s="8" t="e">
        <f t="shared" ref="P8:P22" si="6">O8/K8</f>
        <v>#DIV/0!</v>
      </c>
      <c r="Q8" s="4">
        <f>IFERROR(VLOOKUP($A8,Collage!$A$3:$Z$277,11,FALSE),0)</f>
        <v>0</v>
      </c>
      <c r="R8" s="8" t="e">
        <f t="shared" ref="R8:R22" si="7">Q8/K8</f>
        <v>#DIV/0!</v>
      </c>
      <c r="S8" s="4">
        <f>IFERROR(VLOOKUP($A8,Collage!$A$3:$Z$277,14,FALSE),0)</f>
        <v>0</v>
      </c>
      <c r="T8" s="8" t="e">
        <f t="shared" ref="T8:T22" si="8">S8/J8</f>
        <v>#DIV/0!</v>
      </c>
    </row>
    <row r="9" spans="1:20" ht="22.5" customHeight="1" thickBot="1">
      <c r="A9" s="1"/>
      <c r="B9" s="19"/>
      <c r="C9" s="5"/>
      <c r="D9" s="6"/>
      <c r="E9" s="9">
        <f t="shared" si="0"/>
        <v>0</v>
      </c>
      <c r="F9" s="23">
        <f t="shared" ref="F9:F20" si="9">D9</f>
        <v>0</v>
      </c>
      <c r="G9" s="9">
        <f t="shared" si="1"/>
        <v>0</v>
      </c>
      <c r="H9" s="22">
        <f t="shared" si="2"/>
        <v>0</v>
      </c>
      <c r="I9" s="22">
        <f t="shared" si="3"/>
        <v>0</v>
      </c>
      <c r="J9" s="9">
        <f ca="1">Horaires!G18</f>
        <v>998074.01675555576</v>
      </c>
      <c r="K9" s="4">
        <f>IFERROR(VLOOKUP($A9,Collage!$A$3:$Z$277,3,FALSE),0)</f>
        <v>0</v>
      </c>
      <c r="L9" s="9">
        <f t="shared" ca="1" si="4"/>
        <v>0</v>
      </c>
      <c r="M9" s="4">
        <f>IFERROR(VLOOKUP($A9,Collage!$A$3:$Z$277,6,FALSE),0)</f>
        <v>0</v>
      </c>
      <c r="N9" s="8" t="e">
        <f t="shared" si="5"/>
        <v>#DIV/0!</v>
      </c>
      <c r="O9" s="4">
        <f>IFERROR(VLOOKUP($A9,Collage!$A$3:$Z$277,10,FALSE),0)</f>
        <v>0</v>
      </c>
      <c r="P9" s="8" t="e">
        <f t="shared" si="6"/>
        <v>#DIV/0!</v>
      </c>
      <c r="Q9" s="4">
        <f>IFERROR(VLOOKUP($A9,Collage!$A$3:$Z$277,11,FALSE),0)</f>
        <v>0</v>
      </c>
      <c r="R9" s="8" t="e">
        <f t="shared" si="7"/>
        <v>#DIV/0!</v>
      </c>
      <c r="S9" s="4">
        <f>IFERROR(VLOOKUP($A9,Collage!$A$3:$Z$277,14,FALSE),0)</f>
        <v>0</v>
      </c>
      <c r="T9" s="8">
        <f t="shared" ca="1" si="8"/>
        <v>0</v>
      </c>
    </row>
    <row r="10" spans="1:20" ht="22.5" customHeight="1" thickBot="1">
      <c r="A10" s="1"/>
      <c r="B10" s="19">
        <v>0.41666666666666669</v>
      </c>
      <c r="C10" s="5">
        <v>0.83333333333333337</v>
      </c>
      <c r="D10" s="6">
        <v>4.1666666666666664E-2</v>
      </c>
      <c r="E10" s="9">
        <f t="shared" si="0"/>
        <v>9</v>
      </c>
      <c r="F10" s="23">
        <f t="shared" si="9"/>
        <v>4.1666666666666664E-2</v>
      </c>
      <c r="G10" s="9">
        <f t="shared" si="1"/>
        <v>7.9999999999999982</v>
      </c>
      <c r="H10" s="22">
        <f t="shared" si="2"/>
        <v>0.375</v>
      </c>
      <c r="I10" s="22">
        <f t="shared" si="3"/>
        <v>0.33333333333333326</v>
      </c>
      <c r="J10" s="9">
        <f ca="1">Horaires!G19</f>
        <v>998074.01675555576</v>
      </c>
      <c r="K10" s="4">
        <f>IFERROR(VLOOKUP($A10,Collage!$A$3:$Z$277,3,FALSE),0)</f>
        <v>0</v>
      </c>
      <c r="L10" s="9">
        <f t="shared" ca="1" si="4"/>
        <v>0</v>
      </c>
      <c r="M10" s="4">
        <f>IFERROR(VLOOKUP($A10,Collage!$A$3:$Z$277,6,FALSE),0)</f>
        <v>0</v>
      </c>
      <c r="N10" s="8" t="e">
        <f t="shared" si="5"/>
        <v>#DIV/0!</v>
      </c>
      <c r="O10" s="4">
        <f>IFERROR(VLOOKUP($A10,Collage!$A$3:$Z$277,10,FALSE),0)</f>
        <v>0</v>
      </c>
      <c r="P10" s="8" t="e">
        <f t="shared" si="6"/>
        <v>#DIV/0!</v>
      </c>
      <c r="Q10" s="4">
        <f>IFERROR(VLOOKUP($A10,Collage!$A$3:$Z$277,11,FALSE),0)</f>
        <v>0</v>
      </c>
      <c r="R10" s="8" t="e">
        <f t="shared" si="7"/>
        <v>#DIV/0!</v>
      </c>
      <c r="S10" s="4">
        <f>IFERROR(VLOOKUP($A10,Collage!$A$3:$Z$277,14,FALSE),0)</f>
        <v>0</v>
      </c>
      <c r="T10" s="8">
        <f t="shared" ca="1" si="8"/>
        <v>0</v>
      </c>
    </row>
    <row r="11" spans="1:20" ht="22.5" customHeight="1" thickBot="1">
      <c r="A11" s="1"/>
      <c r="B11" s="19"/>
      <c r="C11" s="5"/>
      <c r="D11" s="6"/>
      <c r="E11" s="9">
        <f t="shared" si="0"/>
        <v>0</v>
      </c>
      <c r="F11" s="23">
        <f t="shared" si="9"/>
        <v>0</v>
      </c>
      <c r="G11" s="9">
        <f t="shared" si="1"/>
        <v>0</v>
      </c>
      <c r="H11" s="22">
        <f t="shared" si="2"/>
        <v>0</v>
      </c>
      <c r="I11" s="22">
        <f t="shared" si="3"/>
        <v>0</v>
      </c>
      <c r="J11" s="9">
        <f>Horaires!G20</f>
        <v>0</v>
      </c>
      <c r="K11" s="4">
        <f>IFERROR(VLOOKUP($A11,Collage!$A$3:$Z$277,3,FALSE),0)</f>
        <v>0</v>
      </c>
      <c r="L11" s="9" t="e">
        <f t="shared" si="4"/>
        <v>#DIV/0!</v>
      </c>
      <c r="M11" s="4">
        <f>IFERROR(VLOOKUP($A11,Collage!$A$3:$Z$277,6,FALSE),0)</f>
        <v>0</v>
      </c>
      <c r="N11" s="8" t="e">
        <f t="shared" si="5"/>
        <v>#DIV/0!</v>
      </c>
      <c r="O11" s="4">
        <f>IFERROR(VLOOKUP($A11,Collage!$A$3:$Z$277,10,FALSE),0)</f>
        <v>0</v>
      </c>
      <c r="P11" s="8" t="e">
        <f t="shared" si="6"/>
        <v>#DIV/0!</v>
      </c>
      <c r="Q11" s="4">
        <f>IFERROR(VLOOKUP($A11,Collage!$A$3:$Z$277,11,FALSE),0)</f>
        <v>0</v>
      </c>
      <c r="R11" s="8" t="e">
        <f t="shared" si="7"/>
        <v>#DIV/0!</v>
      </c>
      <c r="S11" s="4">
        <f>IFERROR(VLOOKUP($A11,Collage!$A$3:$Z$277,14,FALSE),0)</f>
        <v>0</v>
      </c>
      <c r="T11" s="8" t="e">
        <f t="shared" si="8"/>
        <v>#DIV/0!</v>
      </c>
    </row>
    <row r="12" spans="1:20" ht="22.5" customHeight="1" thickBot="1">
      <c r="A12" s="1"/>
      <c r="B12" s="19"/>
      <c r="C12" s="5"/>
      <c r="D12" s="6"/>
      <c r="E12" s="9">
        <f t="shared" si="0"/>
        <v>0</v>
      </c>
      <c r="F12" s="23">
        <f t="shared" si="9"/>
        <v>0</v>
      </c>
      <c r="G12" s="9">
        <f t="shared" si="1"/>
        <v>0</v>
      </c>
      <c r="H12" s="22">
        <f t="shared" si="2"/>
        <v>0</v>
      </c>
      <c r="I12" s="22">
        <f t="shared" si="3"/>
        <v>0</v>
      </c>
      <c r="J12" s="9">
        <f>Horaires!G21</f>
        <v>0</v>
      </c>
      <c r="K12" s="4">
        <f>IFERROR(VLOOKUP($A12,Collage!$A$3:$Z$277,3,FALSE),0)</f>
        <v>0</v>
      </c>
      <c r="L12" s="9" t="e">
        <f t="shared" si="4"/>
        <v>#DIV/0!</v>
      </c>
      <c r="M12" s="4">
        <f>IFERROR(VLOOKUP($A12,Collage!$A$3:$Z$277,6,FALSE),0)</f>
        <v>0</v>
      </c>
      <c r="N12" s="8" t="e">
        <f t="shared" si="5"/>
        <v>#DIV/0!</v>
      </c>
      <c r="O12" s="4">
        <f>IFERROR(VLOOKUP($A12,Collage!$A$3:$Z$277,10,FALSE),0)</f>
        <v>0</v>
      </c>
      <c r="P12" s="8" t="e">
        <f t="shared" si="6"/>
        <v>#DIV/0!</v>
      </c>
      <c r="Q12" s="4">
        <f>IFERROR(VLOOKUP($A12,Collage!$A$3:$Z$277,11,FALSE),0)</f>
        <v>0</v>
      </c>
      <c r="R12" s="8" t="e">
        <f t="shared" si="7"/>
        <v>#DIV/0!</v>
      </c>
      <c r="S12" s="4">
        <f>IFERROR(VLOOKUP($A12,Collage!$A$3:$Z$277,14,FALSE),0)</f>
        <v>0</v>
      </c>
      <c r="T12" s="8" t="e">
        <f t="shared" si="8"/>
        <v>#DIV/0!</v>
      </c>
    </row>
    <row r="13" spans="1:20" ht="22.5" customHeight="1" thickBot="1">
      <c r="A13" s="1"/>
      <c r="B13" s="19"/>
      <c r="C13" s="5"/>
      <c r="D13" s="6"/>
      <c r="E13" s="9">
        <f t="shared" si="0"/>
        <v>0</v>
      </c>
      <c r="F13" s="23">
        <f t="shared" si="9"/>
        <v>0</v>
      </c>
      <c r="G13" s="9">
        <f t="shared" si="1"/>
        <v>0</v>
      </c>
      <c r="H13" s="22">
        <f t="shared" si="2"/>
        <v>0</v>
      </c>
      <c r="I13" s="22">
        <f t="shared" si="3"/>
        <v>0</v>
      </c>
      <c r="J13" s="9">
        <f>Horaires!G22</f>
        <v>0</v>
      </c>
      <c r="K13" s="4">
        <f>IFERROR(VLOOKUP($A13,Collage!$A$3:$Z$277,3,FALSE),0)</f>
        <v>0</v>
      </c>
      <c r="L13" s="9" t="e">
        <f t="shared" si="4"/>
        <v>#DIV/0!</v>
      </c>
      <c r="M13" s="4">
        <f>IFERROR(VLOOKUP($A13,Collage!$A$3:$Z$277,6,FALSE),0)</f>
        <v>0</v>
      </c>
      <c r="N13" s="8" t="e">
        <f t="shared" si="5"/>
        <v>#DIV/0!</v>
      </c>
      <c r="O13" s="4">
        <f>IFERROR(VLOOKUP($A13,Collage!$A$3:$Z$277,10,FALSE),0)</f>
        <v>0</v>
      </c>
      <c r="P13" s="8" t="e">
        <f t="shared" si="6"/>
        <v>#DIV/0!</v>
      </c>
      <c r="Q13" s="4">
        <f>IFERROR(VLOOKUP($A13,Collage!$A$3:$Z$277,11,FALSE),0)</f>
        <v>0</v>
      </c>
      <c r="R13" s="8" t="e">
        <f t="shared" si="7"/>
        <v>#DIV/0!</v>
      </c>
      <c r="S13" s="4">
        <f>IFERROR(VLOOKUP($A13,Collage!$A$3:$Z$277,14,FALSE),0)</f>
        <v>0</v>
      </c>
      <c r="T13" s="8" t="e">
        <f t="shared" si="8"/>
        <v>#DIV/0!</v>
      </c>
    </row>
    <row r="14" spans="1:20" ht="22.5" customHeight="1" thickBot="1">
      <c r="A14" s="1"/>
      <c r="B14" s="19"/>
      <c r="C14" s="5"/>
      <c r="D14" s="6"/>
      <c r="E14" s="9">
        <f t="shared" si="0"/>
        <v>0</v>
      </c>
      <c r="F14" s="23">
        <f t="shared" si="9"/>
        <v>0</v>
      </c>
      <c r="G14" s="9">
        <f t="shared" si="1"/>
        <v>0</v>
      </c>
      <c r="H14" s="22">
        <f t="shared" si="2"/>
        <v>0</v>
      </c>
      <c r="I14" s="22">
        <f t="shared" si="3"/>
        <v>0</v>
      </c>
      <c r="J14" s="9">
        <f>Horaires!G23</f>
        <v>0</v>
      </c>
      <c r="K14" s="4">
        <f>IFERROR(VLOOKUP($A14,Collage!$A$3:$Z$277,3,FALSE),0)</f>
        <v>0</v>
      </c>
      <c r="L14" s="9" t="e">
        <f t="shared" si="4"/>
        <v>#DIV/0!</v>
      </c>
      <c r="M14" s="4">
        <f>IFERROR(VLOOKUP($A14,Collage!$A$3:$Z$277,6,FALSE),0)</f>
        <v>0</v>
      </c>
      <c r="N14" s="8" t="e">
        <f t="shared" si="5"/>
        <v>#DIV/0!</v>
      </c>
      <c r="O14" s="4">
        <f>IFERROR(VLOOKUP($A14,Collage!$A$3:$Z$277,10,FALSE),0)</f>
        <v>0</v>
      </c>
      <c r="P14" s="8" t="e">
        <f t="shared" si="6"/>
        <v>#DIV/0!</v>
      </c>
      <c r="Q14" s="4">
        <f>IFERROR(VLOOKUP($A14,Collage!$A$3:$Z$277,11,FALSE),0)</f>
        <v>0</v>
      </c>
      <c r="R14" s="8" t="e">
        <f t="shared" si="7"/>
        <v>#DIV/0!</v>
      </c>
      <c r="S14" s="4">
        <f>IFERROR(VLOOKUP($A14,Collage!$A$3:$Z$277,14,FALSE),0)</f>
        <v>0</v>
      </c>
      <c r="T14" s="8" t="e">
        <f t="shared" si="8"/>
        <v>#DIV/0!</v>
      </c>
    </row>
    <row r="15" spans="1:20" ht="22.5" customHeight="1" thickBot="1">
      <c r="A15" s="1"/>
      <c r="B15" s="19"/>
      <c r="C15" s="5"/>
      <c r="D15" s="6"/>
      <c r="E15" s="9">
        <f t="shared" si="0"/>
        <v>0</v>
      </c>
      <c r="F15" s="23">
        <f t="shared" si="9"/>
        <v>0</v>
      </c>
      <c r="G15" s="9">
        <f t="shared" si="1"/>
        <v>0</v>
      </c>
      <c r="H15" s="22">
        <f t="shared" si="2"/>
        <v>0</v>
      </c>
      <c r="I15" s="22">
        <f t="shared" si="3"/>
        <v>0</v>
      </c>
      <c r="J15" s="9">
        <f>Horaires!G24</f>
        <v>0</v>
      </c>
      <c r="K15" s="4">
        <f>IFERROR(VLOOKUP($A15,Collage!$A$3:$Z$277,3,FALSE),0)</f>
        <v>0</v>
      </c>
      <c r="L15" s="9" t="e">
        <f t="shared" si="4"/>
        <v>#DIV/0!</v>
      </c>
      <c r="M15" s="4">
        <f>IFERROR(VLOOKUP($A15,Collage!$A$3:$Z$277,6,FALSE),0)</f>
        <v>0</v>
      </c>
      <c r="N15" s="8" t="e">
        <f t="shared" si="5"/>
        <v>#DIV/0!</v>
      </c>
      <c r="O15" s="4">
        <f>IFERROR(VLOOKUP($A15,Collage!$A$3:$Z$277,10,FALSE),0)</f>
        <v>0</v>
      </c>
      <c r="P15" s="8" t="e">
        <f t="shared" si="6"/>
        <v>#DIV/0!</v>
      </c>
      <c r="Q15" s="4">
        <f>IFERROR(VLOOKUP($A15,Collage!$A$3:$Z$277,11,FALSE),0)</f>
        <v>0</v>
      </c>
      <c r="R15" s="8" t="e">
        <f t="shared" si="7"/>
        <v>#DIV/0!</v>
      </c>
      <c r="S15" s="4">
        <f>IFERROR(VLOOKUP($A15,Collage!$A$3:$Z$277,14,FALSE),0)</f>
        <v>0</v>
      </c>
      <c r="T15" s="8" t="e">
        <f t="shared" si="8"/>
        <v>#DIV/0!</v>
      </c>
    </row>
    <row r="16" spans="1:20" ht="22.5" customHeight="1" thickBot="1">
      <c r="A16" s="1"/>
      <c r="B16" s="19"/>
      <c r="C16" s="5"/>
      <c r="D16" s="6"/>
      <c r="E16" s="9">
        <f t="shared" si="0"/>
        <v>0</v>
      </c>
      <c r="F16" s="23">
        <f t="shared" si="9"/>
        <v>0</v>
      </c>
      <c r="G16" s="9">
        <f t="shared" si="1"/>
        <v>0</v>
      </c>
      <c r="H16" s="22">
        <f t="shared" si="2"/>
        <v>0</v>
      </c>
      <c r="I16" s="22">
        <f t="shared" si="3"/>
        <v>0</v>
      </c>
      <c r="J16" s="9">
        <v>0</v>
      </c>
      <c r="K16" s="4">
        <f>IFERROR(VLOOKUP($A16,Collage!$A$3:$Z$277,3,FALSE),0)</f>
        <v>0</v>
      </c>
      <c r="L16" s="9" t="e">
        <f t="shared" si="4"/>
        <v>#DIV/0!</v>
      </c>
      <c r="M16" s="4">
        <f>IFERROR(VLOOKUP($A16,Collage!$A$3:$Z$277,6,FALSE),0)</f>
        <v>0</v>
      </c>
      <c r="N16" s="8" t="e">
        <f t="shared" si="5"/>
        <v>#DIV/0!</v>
      </c>
      <c r="O16" s="4">
        <f>IFERROR(VLOOKUP($A16,Collage!$A$3:$Z$277,10,FALSE),0)</f>
        <v>0</v>
      </c>
      <c r="P16" s="8" t="e">
        <f t="shared" si="6"/>
        <v>#DIV/0!</v>
      </c>
      <c r="Q16" s="4">
        <f>IFERROR(VLOOKUP($A16,Collage!$A$3:$Z$277,11,FALSE),0)</f>
        <v>0</v>
      </c>
      <c r="R16" s="8" t="e">
        <f t="shared" si="7"/>
        <v>#DIV/0!</v>
      </c>
      <c r="S16" s="4">
        <f>IFERROR(VLOOKUP($A16,Collage!$A$3:$Z$277,14,FALSE),0)</f>
        <v>0</v>
      </c>
      <c r="T16" s="8" t="e">
        <f t="shared" si="8"/>
        <v>#DIV/0!</v>
      </c>
    </row>
    <row r="17" spans="1:25" ht="22.5" customHeight="1" thickBot="1">
      <c r="A17" s="1"/>
      <c r="B17" s="19"/>
      <c r="C17" s="5"/>
      <c r="D17" s="6"/>
      <c r="E17" s="9">
        <f t="shared" si="0"/>
        <v>0</v>
      </c>
      <c r="F17" s="23">
        <f t="shared" si="9"/>
        <v>0</v>
      </c>
      <c r="G17" s="9">
        <f t="shared" si="1"/>
        <v>0</v>
      </c>
      <c r="H17" s="22">
        <f t="shared" si="2"/>
        <v>0</v>
      </c>
      <c r="I17" s="22">
        <f t="shared" si="3"/>
        <v>0</v>
      </c>
      <c r="J17" s="9">
        <f>Horaires!G26</f>
        <v>0</v>
      </c>
      <c r="K17" s="4">
        <f>IFERROR(VLOOKUP($A17,Collage!$A$3:$Z$277,3,FALSE),0)</f>
        <v>0</v>
      </c>
      <c r="L17" s="9" t="e">
        <f t="shared" si="4"/>
        <v>#DIV/0!</v>
      </c>
      <c r="M17" s="4">
        <f>IFERROR(VLOOKUP($A17,Collage!$A$3:$Z$277,6,FALSE),0)</f>
        <v>0</v>
      </c>
      <c r="N17" s="8" t="e">
        <f t="shared" si="5"/>
        <v>#DIV/0!</v>
      </c>
      <c r="O17" s="4">
        <f>IFERROR(VLOOKUP($A17,Collage!$A$3:$Z$277,10,FALSE),0)</f>
        <v>0</v>
      </c>
      <c r="P17" s="8" t="e">
        <f t="shared" si="6"/>
        <v>#DIV/0!</v>
      </c>
      <c r="Q17" s="4">
        <f>IFERROR(VLOOKUP($A17,Collage!$A$3:$Z$277,11,FALSE),0)</f>
        <v>0</v>
      </c>
      <c r="R17" s="8" t="e">
        <f t="shared" si="7"/>
        <v>#DIV/0!</v>
      </c>
      <c r="S17" s="4">
        <f>IFERROR(VLOOKUP($A17,Collage!$A$3:$Z$277,14,FALSE),0)</f>
        <v>0</v>
      </c>
      <c r="T17" s="8" t="e">
        <f t="shared" si="8"/>
        <v>#DIV/0!</v>
      </c>
    </row>
    <row r="18" spans="1:25" ht="22.5" customHeight="1" thickBot="1">
      <c r="A18" s="1"/>
      <c r="B18" s="19"/>
      <c r="C18" s="5"/>
      <c r="D18" s="6"/>
      <c r="E18" s="9">
        <f t="shared" si="0"/>
        <v>0</v>
      </c>
      <c r="F18" s="23">
        <f t="shared" si="9"/>
        <v>0</v>
      </c>
      <c r="G18" s="9">
        <f t="shared" si="1"/>
        <v>0</v>
      </c>
      <c r="H18" s="22">
        <f t="shared" si="2"/>
        <v>0</v>
      </c>
      <c r="I18" s="22">
        <f t="shared" si="3"/>
        <v>0</v>
      </c>
      <c r="J18" s="9">
        <f>Horaires!G27</f>
        <v>0</v>
      </c>
      <c r="K18" s="4">
        <f>IFERROR(VLOOKUP($A18,Collage!$A$3:$Z$277,3,FALSE),0)</f>
        <v>0</v>
      </c>
      <c r="L18" s="9" t="e">
        <f t="shared" si="4"/>
        <v>#DIV/0!</v>
      </c>
      <c r="M18" s="4">
        <f>IFERROR(VLOOKUP($A18,Collage!$A$3:$Z$277,6,FALSE),0)</f>
        <v>0</v>
      </c>
      <c r="N18" s="8" t="e">
        <f t="shared" si="5"/>
        <v>#DIV/0!</v>
      </c>
      <c r="O18" s="4">
        <f>IFERROR(VLOOKUP($A18,Collage!$A$3:$Z$277,10,FALSE),0)</f>
        <v>0</v>
      </c>
      <c r="P18" s="8" t="e">
        <f t="shared" si="6"/>
        <v>#DIV/0!</v>
      </c>
      <c r="Q18" s="4">
        <f>IFERROR(VLOOKUP($A18,Collage!$A$3:$Z$277,11,FALSE),0)</f>
        <v>0</v>
      </c>
      <c r="R18" s="8" t="e">
        <f t="shared" si="7"/>
        <v>#DIV/0!</v>
      </c>
      <c r="S18" s="4">
        <f>IFERROR(VLOOKUP($A18,Collage!$A$3:$Z$277,14,FALSE),0)</f>
        <v>0</v>
      </c>
      <c r="T18" s="8" t="e">
        <f t="shared" si="8"/>
        <v>#DIV/0!</v>
      </c>
    </row>
    <row r="19" spans="1:25" ht="22.5" customHeight="1" thickBot="1">
      <c r="A19" s="26"/>
      <c r="B19" s="19"/>
      <c r="C19" s="5"/>
      <c r="D19" s="6"/>
      <c r="E19" s="9">
        <f t="shared" si="0"/>
        <v>0</v>
      </c>
      <c r="F19" s="23">
        <f t="shared" si="9"/>
        <v>0</v>
      </c>
      <c r="G19" s="9">
        <f t="shared" si="1"/>
        <v>0</v>
      </c>
      <c r="H19" s="22">
        <f t="shared" si="2"/>
        <v>0</v>
      </c>
      <c r="I19" s="22">
        <f t="shared" si="3"/>
        <v>0</v>
      </c>
      <c r="J19" s="9">
        <f>Horaires!G28</f>
        <v>0</v>
      </c>
      <c r="K19" s="4">
        <f>IFERROR(VLOOKUP(#REF!,Collage!$A$3:$Z$277,3,FALSE),0)</f>
        <v>0</v>
      </c>
      <c r="L19" s="9" t="e">
        <f t="shared" si="4"/>
        <v>#DIV/0!</v>
      </c>
      <c r="M19" s="4">
        <f>IFERROR(VLOOKUP(#REF!,Collage!$A$3:$Z$277,6,FALSE),0)</f>
        <v>0</v>
      </c>
      <c r="N19" s="8" t="e">
        <f t="shared" si="5"/>
        <v>#DIV/0!</v>
      </c>
      <c r="O19" s="4">
        <f>IFERROR(VLOOKUP(#REF!,Collage!$A$3:$Z$277,10,FALSE),0)</f>
        <v>0</v>
      </c>
      <c r="P19" s="8" t="e">
        <f t="shared" si="6"/>
        <v>#DIV/0!</v>
      </c>
      <c r="Q19" s="4">
        <f>IFERROR(VLOOKUP(#REF!,Collage!$A$3:$Z$277,11,FALSE),0)</f>
        <v>0</v>
      </c>
      <c r="R19" s="8" t="e">
        <f t="shared" si="7"/>
        <v>#DIV/0!</v>
      </c>
      <c r="S19" s="4">
        <f>IFERROR(VLOOKUP(#REF!,Collage!$A$3:$Z$277,14,FALSE),0)</f>
        <v>0</v>
      </c>
      <c r="T19" s="8" t="e">
        <f t="shared" si="8"/>
        <v>#DIV/0!</v>
      </c>
    </row>
    <row r="20" spans="1:25" ht="22.5" customHeight="1">
      <c r="A20" s="1"/>
      <c r="B20" s="19"/>
      <c r="C20" s="5"/>
      <c r="D20" s="6"/>
      <c r="E20" s="9">
        <f t="shared" si="0"/>
        <v>0</v>
      </c>
      <c r="F20" s="23">
        <f t="shared" si="9"/>
        <v>0</v>
      </c>
      <c r="G20" s="9">
        <f t="shared" si="1"/>
        <v>0</v>
      </c>
      <c r="H20" s="22">
        <f t="shared" si="2"/>
        <v>0</v>
      </c>
      <c r="I20" s="22">
        <f t="shared" si="3"/>
        <v>0</v>
      </c>
      <c r="J20" s="9">
        <f>Horaires!G29</f>
        <v>0</v>
      </c>
      <c r="K20" s="4">
        <f>IFERROR(VLOOKUP($A20,Collage!$A$3:$Z$277,3,FALSE),0)</f>
        <v>0</v>
      </c>
      <c r="L20" s="9" t="e">
        <f t="shared" si="4"/>
        <v>#DIV/0!</v>
      </c>
      <c r="M20" s="4">
        <f>IFERROR(VLOOKUP($A20,Collage!$A$3:$Z$277,6,FALSE),0)</f>
        <v>0</v>
      </c>
      <c r="N20" s="8" t="e">
        <f t="shared" si="5"/>
        <v>#DIV/0!</v>
      </c>
      <c r="O20" s="4">
        <f>IFERROR(VLOOKUP($A20,Collage!$A$3:$Z$277,10,FALSE),0)</f>
        <v>0</v>
      </c>
      <c r="P20" s="8" t="e">
        <f t="shared" si="6"/>
        <v>#DIV/0!</v>
      </c>
      <c r="Q20" s="4">
        <f>IFERROR(VLOOKUP($A20,Collage!$A$3:$Z$277,11,FALSE),0)</f>
        <v>0</v>
      </c>
      <c r="R20" s="8" t="e">
        <f t="shared" si="7"/>
        <v>#DIV/0!</v>
      </c>
      <c r="S20" s="4">
        <f>IFERROR(VLOOKUP($A20,Collage!$A$3:$Z$277,14,FALSE),0)</f>
        <v>0</v>
      </c>
      <c r="T20" s="8" t="e">
        <f t="shared" si="8"/>
        <v>#DIV/0!</v>
      </c>
    </row>
    <row r="21" spans="1:25">
      <c r="J21" s="4"/>
      <c r="K21" s="4"/>
      <c r="L21" s="4"/>
      <c r="M21" s="4"/>
      <c r="N21" s="8"/>
      <c r="O21" s="4"/>
      <c r="P21" s="4"/>
      <c r="Q21" s="4"/>
      <c r="R21" s="8"/>
      <c r="S21" s="4"/>
      <c r="T21" s="8"/>
    </row>
    <row r="22" spans="1:25">
      <c r="J22" s="4">
        <f ca="1">SUM(J7:J18)</f>
        <v>2994222.0502666673</v>
      </c>
      <c r="K22" s="4">
        <f t="shared" ref="K22:S22" si="10">SUM(K7:K21)</f>
        <v>0</v>
      </c>
      <c r="L22" s="9">
        <f t="shared" ca="1" si="4"/>
        <v>0</v>
      </c>
      <c r="M22" s="4">
        <f t="shared" si="10"/>
        <v>0</v>
      </c>
      <c r="N22" s="8" t="e">
        <f t="shared" si="5"/>
        <v>#DIV/0!</v>
      </c>
      <c r="O22" s="4">
        <f t="shared" si="10"/>
        <v>0</v>
      </c>
      <c r="P22" s="8" t="e">
        <f t="shared" si="6"/>
        <v>#DIV/0!</v>
      </c>
      <c r="Q22" s="4">
        <f t="shared" si="10"/>
        <v>0</v>
      </c>
      <c r="R22" s="8" t="e">
        <f t="shared" si="7"/>
        <v>#DIV/0!</v>
      </c>
      <c r="S22" s="4">
        <f t="shared" si="10"/>
        <v>0</v>
      </c>
      <c r="T22" s="8">
        <f t="shared" ca="1" si="8"/>
        <v>0</v>
      </c>
    </row>
    <row r="25" spans="1:25">
      <c r="B25" s="2" t="s">
        <v>9</v>
      </c>
      <c r="C25" s="2" t="s">
        <v>2</v>
      </c>
      <c r="D25" s="2" t="s">
        <v>19</v>
      </c>
      <c r="E25" s="2" t="s">
        <v>20</v>
      </c>
      <c r="F25" s="2" t="s">
        <v>3</v>
      </c>
      <c r="G25" s="2" t="s">
        <v>21</v>
      </c>
      <c r="H25" s="2" t="s">
        <v>22</v>
      </c>
      <c r="I25" s="2" t="s">
        <v>23</v>
      </c>
      <c r="J25" s="2" t="s">
        <v>4</v>
      </c>
      <c r="K25" s="2" t="s">
        <v>5</v>
      </c>
      <c r="L25" s="2" t="s">
        <v>24</v>
      </c>
      <c r="M25" s="2" t="s">
        <v>25</v>
      </c>
      <c r="N25" s="2" t="s">
        <v>26</v>
      </c>
      <c r="O25" s="2" t="s">
        <v>27</v>
      </c>
      <c r="P25" s="2" t="s">
        <v>28</v>
      </c>
      <c r="Q25" s="2" t="s">
        <v>29</v>
      </c>
      <c r="R25" s="2" t="s">
        <v>30</v>
      </c>
      <c r="S25" s="2" t="s">
        <v>31</v>
      </c>
      <c r="T25" s="2" t="s">
        <v>32</v>
      </c>
      <c r="U25" s="2" t="s">
        <v>33</v>
      </c>
      <c r="V25" s="2" t="s">
        <v>34</v>
      </c>
      <c r="W25" s="2" t="s">
        <v>35</v>
      </c>
      <c r="X25" s="2" t="s">
        <v>36</v>
      </c>
      <c r="Y25" s="2" t="s">
        <v>37</v>
      </c>
    </row>
    <row r="26" spans="1:25">
      <c r="B26" s="2">
        <v>240</v>
      </c>
      <c r="C26" s="2">
        <v>1423</v>
      </c>
      <c r="D26" s="2">
        <v>612</v>
      </c>
      <c r="E26" s="2">
        <v>14</v>
      </c>
      <c r="F26" s="2">
        <v>67</v>
      </c>
      <c r="G26" s="2">
        <v>134</v>
      </c>
      <c r="H26" s="2">
        <v>105</v>
      </c>
      <c r="I26" s="2">
        <v>0</v>
      </c>
      <c r="J26" s="2">
        <v>739</v>
      </c>
      <c r="K26" s="2">
        <v>618</v>
      </c>
      <c r="L26" s="2">
        <v>0</v>
      </c>
      <c r="M26" s="2">
        <v>1</v>
      </c>
      <c r="N26" s="2">
        <v>1</v>
      </c>
      <c r="O26" s="2">
        <v>1</v>
      </c>
      <c r="P26" s="2">
        <v>46</v>
      </c>
      <c r="Q26" s="2">
        <v>594</v>
      </c>
      <c r="R26" s="2">
        <v>5</v>
      </c>
      <c r="S26" s="2">
        <v>19</v>
      </c>
      <c r="T26" s="2">
        <v>7</v>
      </c>
      <c r="U26" s="2">
        <v>6</v>
      </c>
      <c r="V26" s="2">
        <v>7</v>
      </c>
      <c r="W26" s="2">
        <v>6</v>
      </c>
      <c r="X26" s="2">
        <v>1</v>
      </c>
      <c r="Y26" s="2">
        <v>42</v>
      </c>
    </row>
  </sheetData>
  <mergeCells count="4">
    <mergeCell ref="B5:D5"/>
    <mergeCell ref="E5:G5"/>
    <mergeCell ref="C3:D3"/>
    <mergeCell ref="E3:F3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cols>
    <col min="1" max="16384" width="11" style="2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1"/>
  </sheetPr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theme="1"/>
  </sheetPr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theme="1"/>
  </sheetPr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4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D2:D118"/>
  <sheetViews>
    <sheetView workbookViewId="0">
      <selection sqref="A1:XFD1048576"/>
    </sheetView>
  </sheetViews>
  <sheetFormatPr baseColWidth="10" defaultRowHeight="14.25"/>
  <cols>
    <col min="1" max="1" width="23.125" customWidth="1"/>
    <col min="2" max="24" width="15.375" customWidth="1"/>
  </cols>
  <sheetData>
    <row r="2" spans="4:4" ht="24.75" customHeight="1"/>
    <row r="4" spans="4:4" ht="15.75" customHeight="1"/>
    <row r="5" spans="4:4" ht="15" customHeight="1"/>
    <row r="118" ht="42" customHeight="1"/>
  </sheetData>
  <pageMargins left="0.7" right="0.7" top="0.75" bottom="0.75" header="0.3" footer="0.3"/>
  <legacyDrawing r:id="rId1"/>
</worksheet>
</file>

<file path=xl/worksheets/sheet3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38</vt:i4>
      </vt:variant>
    </vt:vector>
  </HeadingPairs>
  <TitlesOfParts>
    <vt:vector size="38" baseType="lpstr">
      <vt:lpstr>Collage</vt:lpstr>
      <vt:lpstr>Horaires</vt:lpstr>
      <vt:lpstr>Perfs du jour</vt:lpstr>
      <vt:lpstr>Global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Feuil3</vt:lpstr>
      <vt:lpstr>Feuil2</vt:lpstr>
      <vt:lpstr>Feuil1</vt:lpstr>
    </vt:vector>
  </TitlesOfParts>
  <Company>B2S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jhallot</dc:creator>
  <cp:lastModifiedBy>XXXL</cp:lastModifiedBy>
  <cp:lastPrinted>2013-11-04T14:34:27Z</cp:lastPrinted>
  <dcterms:created xsi:type="dcterms:W3CDTF">2013-11-04T12:43:55Z</dcterms:created>
  <dcterms:modified xsi:type="dcterms:W3CDTF">2013-11-08T20:01:04Z</dcterms:modified>
</cp:coreProperties>
</file>