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7695" yWindow="0" windowWidth="14805" windowHeight="8010" activeTab="1"/>
  </bookViews>
  <sheets>
    <sheet name="FRAIS KM" sheetId="3" r:id="rId1"/>
    <sheet name="Frais KM - Tableau" sheetId="7" r:id="rId2"/>
    <sheet name="BAREME KM" sheetId="5" r:id="rId3"/>
  </sheets>
  <calcPr calcId="144525"/>
</workbook>
</file>

<file path=xl/calcChain.xml><?xml version="1.0" encoding="utf-8"?>
<calcChain xmlns="http://schemas.openxmlformats.org/spreadsheetml/2006/main">
  <c r="D4" i="3" l="1"/>
  <c r="D5" i="3"/>
  <c r="D6" i="3"/>
  <c r="D7" i="3"/>
  <c r="D8" i="3"/>
  <c r="D9" i="3"/>
  <c r="D10" i="3"/>
  <c r="D11" i="3"/>
  <c r="D12" i="3"/>
  <c r="D13" i="3"/>
  <c r="D3" i="3"/>
  <c r="D2" i="3"/>
  <c r="C3" i="3"/>
  <c r="C4" i="3"/>
  <c r="C5" i="3"/>
  <c r="C6" i="3"/>
  <c r="C7" i="3"/>
  <c r="C8" i="3"/>
  <c r="C9" i="3"/>
  <c r="C10" i="3"/>
  <c r="C11" i="3"/>
  <c r="C12" i="3"/>
  <c r="C13" i="3"/>
  <c r="C2" i="3"/>
  <c r="D15" i="3" l="1"/>
  <c r="B9" i="5" l="1"/>
  <c r="C33" i="5" l="1"/>
  <c r="C36" i="5" l="1"/>
  <c r="C34" i="5"/>
  <c r="C35" i="5" s="1"/>
  <c r="C37" i="5" s="1"/>
  <c r="C39" i="5" s="1"/>
  <c r="B15" i="3" l="1"/>
</calcChain>
</file>

<file path=xl/sharedStrings.xml><?xml version="1.0" encoding="utf-8"?>
<sst xmlns="http://schemas.openxmlformats.org/spreadsheetml/2006/main" count="81" uniqueCount="56">
  <si>
    <t>TOTAL:</t>
  </si>
  <si>
    <t>Note</t>
  </si>
  <si>
    <t>Puissance CV :</t>
  </si>
  <si>
    <t>6 CV</t>
  </si>
  <si>
    <t>Véhicule 100% électrique ?</t>
  </si>
  <si>
    <t>non</t>
  </si>
  <si>
    <t>Votre estimation de km pour l'année :</t>
  </si>
  <si>
    <t>plus de 20 000 km</t>
  </si>
  <si>
    <t>Coefficient applicable :</t>
  </si>
  <si>
    <t>Barème kilométrique véhicules thermiques et hybrides</t>
  </si>
  <si>
    <t xml:space="preserve">Distance : </t>
  </si>
  <si>
    <t>moins de 5001 km</t>
  </si>
  <si>
    <t>de 5001 à 20 000 km</t>
  </si>
  <si>
    <t>Puissance administrative 
(en CV)</t>
  </si>
  <si>
    <t>Distance multipliée par :</t>
  </si>
  <si>
    <t>Plus indemnité fixe annuelle :</t>
  </si>
  <si>
    <t>3 CV et moins</t>
  </si>
  <si>
    <t>4 CV</t>
  </si>
  <si>
    <t>5 CV</t>
  </si>
  <si>
    <t>7 CV et plus</t>
  </si>
  <si>
    <t>Barème kilométrique véhicules électriques</t>
  </si>
  <si>
    <t>Paramètres</t>
  </si>
  <si>
    <t>Si vous changez de véhicule en cours d'année, repartez d'un fichier vierge.</t>
  </si>
  <si>
    <t>Calcul régul fin d'année :</t>
  </si>
  <si>
    <t>km réalisés :</t>
  </si>
  <si>
    <t>tranche réelle :</t>
  </si>
  <si>
    <t>coeff correct :</t>
  </si>
  <si>
    <t>calcul frais km total :</t>
  </si>
  <si>
    <t>+ indemnité fixe annuelle :</t>
  </si>
  <si>
    <t>(si applicable)</t>
  </si>
  <si>
    <t>total :</t>
  </si>
  <si>
    <t>déjà versé :</t>
  </si>
  <si>
    <t>régul à prévoir :</t>
  </si>
  <si>
    <t>Adresse de départ</t>
  </si>
  <si>
    <t>Adresse d'arrivée</t>
  </si>
  <si>
    <t>Nom de l'entreprise</t>
  </si>
  <si>
    <t>AR?</t>
  </si>
  <si>
    <t>Date</t>
  </si>
  <si>
    <t>x</t>
  </si>
  <si>
    <t>10 rue Rivoli, Paris</t>
  </si>
  <si>
    <t>Rouen</t>
  </si>
  <si>
    <t>13 rue Rivoli, Paris</t>
  </si>
  <si>
    <t>14 rue Rivoli, Paris</t>
  </si>
  <si>
    <t>15 rue Rivoli, Paris</t>
  </si>
  <si>
    <t>16 rue Rivoli, Paris</t>
  </si>
  <si>
    <t>Londres</t>
  </si>
  <si>
    <t>Strasbourg</t>
  </si>
  <si>
    <t>Reims</t>
  </si>
  <si>
    <t>Royan</t>
  </si>
  <si>
    <t>Metz</t>
  </si>
  <si>
    <t>Cannes</t>
  </si>
  <si>
    <t>Km total</t>
  </si>
  <si>
    <t>Distance</t>
  </si>
  <si>
    <t>Coef km</t>
  </si>
  <si>
    <t>Calcul prix/km</t>
  </si>
  <si>
    <t>zeyfbeiurfe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</si>
</sst>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[$-40C]d\-mmm;@"/>
    <numFmt numFmtId="166" formatCode="_-* #,##0.000\ _€_-;\-* #,##0.0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 applyProtection="1">
      <alignment horizontal="left" vertical="center" indent="1"/>
      <protection locked="0"/>
    </xf>
    <xf numFmtId="0" fontId="5" fillId="0" borderId="0" xfId="0" applyFont="1" applyAlignment="1">
      <alignment vertical="center"/>
    </xf>
    <xf numFmtId="0" fontId="4" fillId="3" borderId="1" xfId="0" applyFont="1" applyFill="1" applyBorder="1" applyAlignment="1" applyProtection="1">
      <alignment horizontal="left" vertical="center" indent="1"/>
      <protection locked="0"/>
    </xf>
    <xf numFmtId="0" fontId="4" fillId="0" borderId="0" xfId="0" applyFont="1" applyAlignment="1">
      <alignment vertical="center" wrapText="1"/>
    </xf>
    <xf numFmtId="0" fontId="4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center" indent="1"/>
    </xf>
    <xf numFmtId="0" fontId="0" fillId="0" borderId="0" xfId="0" applyFill="1"/>
    <xf numFmtId="0" fontId="2" fillId="0" borderId="0" xfId="0" applyFont="1" applyFill="1" applyBorder="1" applyAlignment="1" applyProtection="1">
      <alignment horizontal="left" vertical="center" indent="1"/>
    </xf>
    <xf numFmtId="0" fontId="7" fillId="0" borderId="1" xfId="0" applyFont="1" applyFill="1" applyBorder="1" applyAlignment="1">
      <alignment horizontal="right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0" fontId="10" fillId="0" borderId="8" xfId="0" applyFont="1" applyFill="1" applyBorder="1" applyAlignment="1" applyProtection="1">
      <alignment horizontal="center" vertical="center" wrapText="1"/>
      <protection locked="0"/>
    </xf>
    <xf numFmtId="0" fontId="10" fillId="0" borderId="9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/>
    <xf numFmtId="0" fontId="12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quotePrefix="1"/>
    <xf numFmtId="0" fontId="3" fillId="0" borderId="0" xfId="0" applyFont="1"/>
    <xf numFmtId="0" fontId="2" fillId="4" borderId="0" xfId="0" applyFont="1" applyFill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/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43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0" borderId="0" xfId="0" applyAlignment="1">
      <alignment horizontal="center"/>
    </xf>
    <xf numFmtId="165" fontId="2" fillId="4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6" fontId="0" fillId="0" borderId="1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13</xdr:row>
          <xdr:rowOff>48987</xdr:rowOff>
        </xdr:from>
        <xdr:to>
          <xdr:col>0</xdr:col>
          <xdr:colOff>1209675</xdr:colOff>
          <xdr:row>13</xdr:row>
          <xdr:rowOff>244930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somme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2724150</xdr:colOff>
          <xdr:row>0</xdr:row>
          <xdr:rowOff>47626</xdr:rowOff>
        </xdr:from>
        <xdr:to>
          <xdr:col>2</xdr:col>
          <xdr:colOff>571500</xdr:colOff>
          <xdr:row>0</xdr:row>
          <xdr:rowOff>257176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les distances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aiskm"/>
  <dimension ref="A1:E15"/>
  <sheetViews>
    <sheetView zoomScaleNormal="100" workbookViewId="0">
      <selection activeCell="B21" sqref="B21"/>
    </sheetView>
  </sheetViews>
  <sheetFormatPr baseColWidth="10" defaultColWidth="19.7109375" defaultRowHeight="22.5" customHeight="1" x14ac:dyDescent="0.25"/>
  <cols>
    <col min="1" max="4" width="19.7109375" style="1"/>
    <col min="5" max="5" width="117.5703125" style="3" customWidth="1"/>
    <col min="6" max="16384" width="19.7109375" style="1"/>
  </cols>
  <sheetData>
    <row r="1" spans="1:5" ht="22.5" customHeight="1" x14ac:dyDescent="0.25">
      <c r="A1" s="35" t="s">
        <v>37</v>
      </c>
      <c r="B1" s="35" t="s">
        <v>51</v>
      </c>
      <c r="C1" s="35" t="s">
        <v>53</v>
      </c>
      <c r="D1" s="35" t="s">
        <v>54</v>
      </c>
      <c r="E1" s="35" t="s">
        <v>1</v>
      </c>
    </row>
    <row r="2" spans="1:5" ht="22.5" customHeight="1" x14ac:dyDescent="0.25">
      <c r="A2" s="36">
        <v>44197</v>
      </c>
      <c r="B2" s="37">
        <v>956</v>
      </c>
      <c r="C2" s="45">
        <f>'BAREME KM'!$B$9</f>
        <v>0.40500000000000003</v>
      </c>
      <c r="D2" s="37">
        <f>B2*C$2</f>
        <v>387.18</v>
      </c>
      <c r="E2" s="38"/>
    </row>
    <row r="3" spans="1:5" ht="22.5" customHeight="1" x14ac:dyDescent="0.25">
      <c r="A3" s="36">
        <v>44228</v>
      </c>
      <c r="B3" s="37">
        <v>283</v>
      </c>
      <c r="C3" s="45">
        <f>'BAREME KM'!$B$9</f>
        <v>0.40500000000000003</v>
      </c>
      <c r="D3" s="37">
        <f>B3*C$2</f>
        <v>114.61500000000001</v>
      </c>
      <c r="E3" s="38"/>
    </row>
    <row r="4" spans="1:5" ht="22.5" customHeight="1" x14ac:dyDescent="0.25">
      <c r="A4" s="36">
        <v>44256</v>
      </c>
      <c r="B4" s="37">
        <v>139</v>
      </c>
      <c r="C4" s="45">
        <f>'BAREME KM'!$B$9</f>
        <v>0.40500000000000003</v>
      </c>
      <c r="D4" s="37">
        <f t="shared" ref="D4:D13" si="0">B4*C$2</f>
        <v>56.295000000000002</v>
      </c>
      <c r="E4" s="38"/>
    </row>
    <row r="5" spans="1:5" ht="22.5" customHeight="1" x14ac:dyDescent="0.25">
      <c r="A5" s="36">
        <v>44287</v>
      </c>
      <c r="B5" s="37">
        <v>457</v>
      </c>
      <c r="C5" s="45">
        <f>'BAREME KM'!$B$9</f>
        <v>0.40500000000000003</v>
      </c>
      <c r="D5" s="37">
        <f t="shared" si="0"/>
        <v>185.08500000000001</v>
      </c>
      <c r="E5" s="38"/>
    </row>
    <row r="6" spans="1:5" ht="22.5" customHeight="1" x14ac:dyDescent="0.25">
      <c r="A6" s="36">
        <v>44317</v>
      </c>
      <c r="B6" s="37">
        <v>1240</v>
      </c>
      <c r="C6" s="45">
        <f>'BAREME KM'!$B$9</f>
        <v>0.40500000000000003</v>
      </c>
      <c r="D6" s="37">
        <f t="shared" si="0"/>
        <v>502.20000000000005</v>
      </c>
      <c r="E6" s="38"/>
    </row>
    <row r="7" spans="1:5" ht="22.5" customHeight="1" x14ac:dyDescent="0.25">
      <c r="A7" s="36">
        <v>44348</v>
      </c>
      <c r="B7" s="37">
        <v>508</v>
      </c>
      <c r="C7" s="45">
        <f>'BAREME KM'!$B$9</f>
        <v>0.40500000000000003</v>
      </c>
      <c r="D7" s="37">
        <f t="shared" si="0"/>
        <v>205.74</v>
      </c>
      <c r="E7" s="38"/>
    </row>
    <row r="8" spans="1:5" ht="22.5" customHeight="1" x14ac:dyDescent="0.25">
      <c r="A8" s="36">
        <v>44378</v>
      </c>
      <c r="B8" s="37">
        <v>637</v>
      </c>
      <c r="C8" s="45">
        <f>'BAREME KM'!$B$9</f>
        <v>0.40500000000000003</v>
      </c>
      <c r="D8" s="37">
        <f t="shared" si="0"/>
        <v>257.98500000000001</v>
      </c>
      <c r="E8" s="38"/>
    </row>
    <row r="9" spans="1:5" ht="22.5" customHeight="1" x14ac:dyDescent="0.25">
      <c r="A9" s="36">
        <v>44409</v>
      </c>
      <c r="B9" s="37">
        <v>0</v>
      </c>
      <c r="C9" s="45">
        <f>'BAREME KM'!$B$9</f>
        <v>0.40500000000000003</v>
      </c>
      <c r="D9" s="37">
        <f t="shared" si="0"/>
        <v>0</v>
      </c>
      <c r="E9" s="38"/>
    </row>
    <row r="10" spans="1:5" ht="22.5" customHeight="1" x14ac:dyDescent="0.25">
      <c r="A10" s="36">
        <v>44440</v>
      </c>
      <c r="B10" s="37">
        <v>0</v>
      </c>
      <c r="C10" s="45">
        <f>'BAREME KM'!$B$9</f>
        <v>0.40500000000000003</v>
      </c>
      <c r="D10" s="37">
        <f t="shared" si="0"/>
        <v>0</v>
      </c>
      <c r="E10" s="38"/>
    </row>
    <row r="11" spans="1:5" ht="22.5" customHeight="1" x14ac:dyDescent="0.25">
      <c r="A11" s="36">
        <v>44470</v>
      </c>
      <c r="B11" s="37">
        <v>0</v>
      </c>
      <c r="C11" s="45">
        <f>'BAREME KM'!$B$9</f>
        <v>0.40500000000000003</v>
      </c>
      <c r="D11" s="37">
        <f t="shared" si="0"/>
        <v>0</v>
      </c>
      <c r="E11" s="38"/>
    </row>
    <row r="12" spans="1:5" ht="22.5" customHeight="1" x14ac:dyDescent="0.25">
      <c r="A12" s="36">
        <v>44501</v>
      </c>
      <c r="B12" s="37">
        <v>0</v>
      </c>
      <c r="C12" s="45">
        <f>'BAREME KM'!$B$9</f>
        <v>0.40500000000000003</v>
      </c>
      <c r="D12" s="37">
        <f t="shared" si="0"/>
        <v>0</v>
      </c>
      <c r="E12" s="38"/>
    </row>
    <row r="13" spans="1:5" ht="22.5" customHeight="1" x14ac:dyDescent="0.25">
      <c r="A13" s="36">
        <v>44531</v>
      </c>
      <c r="B13" s="37">
        <v>0</v>
      </c>
      <c r="C13" s="45">
        <f>'BAREME KM'!$B$9</f>
        <v>0.40500000000000003</v>
      </c>
      <c r="D13" s="37">
        <f t="shared" si="0"/>
        <v>0</v>
      </c>
      <c r="E13" s="38"/>
    </row>
    <row r="15" spans="1:5" ht="22.5" customHeight="1" x14ac:dyDescent="0.25">
      <c r="A15" s="39" t="s">
        <v>0</v>
      </c>
      <c r="B15" s="40">
        <f>SUM(B2:B13)</f>
        <v>4220</v>
      </c>
      <c r="C15" s="40"/>
      <c r="D15" s="40">
        <f t="shared" ref="C15:D15" si="1">SUM(D2:D13)</f>
        <v>1709.1</v>
      </c>
      <c r="E15" s="4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alc_somme">
                <anchor moveWithCells="1" sizeWithCells="1">
                  <from>
                    <xdr:col>0</xdr:col>
                    <xdr:colOff>114300</xdr:colOff>
                    <xdr:row>13</xdr:row>
                    <xdr:rowOff>47625</xdr:rowOff>
                  </from>
                  <to>
                    <xdr:col>0</xdr:col>
                    <xdr:colOff>1209675</xdr:colOff>
                    <xdr:row>13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aiskm_tab"/>
  <dimension ref="A1:F10"/>
  <sheetViews>
    <sheetView tabSelected="1" workbookViewId="0">
      <pane ySplit="1" topLeftCell="A2" activePane="bottomLeft" state="frozen"/>
      <selection pane="bottomLeft" activeCell="C6" sqref="C6"/>
    </sheetView>
  </sheetViews>
  <sheetFormatPr baseColWidth="10" defaultRowHeight="23.25" customHeight="1" x14ac:dyDescent="0.25"/>
  <cols>
    <col min="1" max="3" width="51.85546875" customWidth="1"/>
    <col min="4" max="5" width="11.42578125" style="42"/>
    <col min="6" max="6" width="11.42578125" style="44"/>
  </cols>
  <sheetData>
    <row r="1" spans="1:6" ht="23.25" customHeight="1" x14ac:dyDescent="0.25">
      <c r="A1" s="30" t="s">
        <v>33</v>
      </c>
      <c r="B1" s="30" t="s">
        <v>34</v>
      </c>
      <c r="C1" s="30" t="s">
        <v>35</v>
      </c>
      <c r="D1" s="30" t="s">
        <v>52</v>
      </c>
      <c r="E1" s="30" t="s">
        <v>36</v>
      </c>
      <c r="F1" s="43" t="s">
        <v>37</v>
      </c>
    </row>
    <row r="2" spans="1:6" ht="23.25" customHeight="1" x14ac:dyDescent="0.25">
      <c r="A2" t="s">
        <v>49</v>
      </c>
      <c r="B2" t="s">
        <v>40</v>
      </c>
      <c r="D2" s="42">
        <v>956</v>
      </c>
      <c r="E2" s="42" t="s">
        <v>38</v>
      </c>
      <c r="F2" s="44">
        <v>44562</v>
      </c>
    </row>
    <row r="3" spans="1:6" ht="23.25" customHeight="1" x14ac:dyDescent="0.25">
      <c r="A3" t="s">
        <v>47</v>
      </c>
      <c r="B3" t="s">
        <v>40</v>
      </c>
      <c r="D3" s="42">
        <v>283</v>
      </c>
      <c r="F3" s="44">
        <v>44594</v>
      </c>
    </row>
    <row r="4" spans="1:6" ht="23.25" customHeight="1" x14ac:dyDescent="0.25">
      <c r="A4" t="s">
        <v>41</v>
      </c>
      <c r="B4" t="s">
        <v>40</v>
      </c>
      <c r="D4" s="42">
        <v>139</v>
      </c>
      <c r="F4" s="44">
        <v>44623</v>
      </c>
    </row>
    <row r="5" spans="1:6" ht="23.25" customHeight="1" x14ac:dyDescent="0.25">
      <c r="A5" t="s">
        <v>42</v>
      </c>
      <c r="B5" t="s">
        <v>45</v>
      </c>
      <c r="D5" s="42">
        <v>457</v>
      </c>
      <c r="F5" s="44">
        <v>44655</v>
      </c>
    </row>
    <row r="6" spans="1:6" ht="23.25" customHeight="1" x14ac:dyDescent="0.25">
      <c r="A6" t="s">
        <v>43</v>
      </c>
      <c r="B6" t="s">
        <v>50</v>
      </c>
      <c r="D6" s="42">
        <v>907</v>
      </c>
      <c r="F6" s="44">
        <v>44686</v>
      </c>
    </row>
    <row r="7" spans="1:6" ht="23.25" customHeight="1" x14ac:dyDescent="0.25">
      <c r="A7" t="s">
        <v>44</v>
      </c>
      <c r="B7" t="s">
        <v>49</v>
      </c>
      <c r="D7" s="42">
        <v>333</v>
      </c>
      <c r="F7" s="44">
        <v>44696</v>
      </c>
    </row>
    <row r="8" spans="1:6" ht="23.25" customHeight="1" x14ac:dyDescent="0.25">
      <c r="A8" t="s">
        <v>39</v>
      </c>
      <c r="B8" t="s">
        <v>48</v>
      </c>
      <c r="D8" s="42">
        <v>508</v>
      </c>
      <c r="F8" s="44">
        <v>44718</v>
      </c>
    </row>
    <row r="9" spans="1:6" ht="23.25" customHeight="1" x14ac:dyDescent="0.25">
      <c r="A9" t="s">
        <v>39</v>
      </c>
      <c r="B9" t="s">
        <v>47</v>
      </c>
      <c r="D9" s="42">
        <v>145</v>
      </c>
      <c r="F9" s="44">
        <v>44749</v>
      </c>
    </row>
    <row r="10" spans="1:6" ht="23.25" customHeight="1" x14ac:dyDescent="0.25">
      <c r="A10" t="s">
        <v>39</v>
      </c>
      <c r="B10" t="s">
        <v>46</v>
      </c>
      <c r="D10" s="42">
        <v>492</v>
      </c>
      <c r="F10" s="44" t="s">
        <v>55</v>
      </c>
    </row>
  </sheetData>
  <sortState ref="A2:F10">
    <sortCondition ref="F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Distance">
                <anchor moveWithCells="1" sizeWithCells="1">
                  <from>
                    <xdr:col>1</xdr:col>
                    <xdr:colOff>2724150</xdr:colOff>
                    <xdr:row>0</xdr:row>
                    <xdr:rowOff>47625</xdr:rowOff>
                  </from>
                  <to>
                    <xdr:col>2</xdr:col>
                    <xdr:colOff>571500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remekm"/>
  <dimension ref="A1:E39"/>
  <sheetViews>
    <sheetView workbookViewId="0">
      <selection activeCell="B9" sqref="B9"/>
    </sheetView>
  </sheetViews>
  <sheetFormatPr baseColWidth="10" defaultRowHeight="15" x14ac:dyDescent="0.25"/>
  <cols>
    <col min="1" max="1" width="29.7109375" bestFit="1" customWidth="1"/>
    <col min="2" max="2" width="25.85546875" customWidth="1"/>
    <col min="3" max="4" width="13.28515625" customWidth="1"/>
    <col min="5" max="6" width="25.85546875" customWidth="1"/>
    <col min="11" max="13" width="11.42578125" customWidth="1"/>
  </cols>
  <sheetData>
    <row r="1" spans="1:5" ht="31.5" x14ac:dyDescent="0.5">
      <c r="A1" s="22" t="s">
        <v>21</v>
      </c>
    </row>
    <row r="2" spans="1:5" ht="10.5" customHeight="1" x14ac:dyDescent="0.25"/>
    <row r="3" spans="1:5" s="2" customFormat="1" ht="21.75" customHeight="1" x14ac:dyDescent="0.25">
      <c r="A3" s="4" t="s">
        <v>2</v>
      </c>
      <c r="B3" s="5" t="s">
        <v>19</v>
      </c>
      <c r="C3" s="6"/>
      <c r="D3" s="6"/>
    </row>
    <row r="4" spans="1:5" ht="10.5" customHeight="1" x14ac:dyDescent="0.25"/>
    <row r="5" spans="1:5" ht="21.75" customHeight="1" x14ac:dyDescent="0.25">
      <c r="A5" s="4" t="s">
        <v>4</v>
      </c>
      <c r="B5" s="7" t="s">
        <v>5</v>
      </c>
      <c r="C5" s="6"/>
    </row>
    <row r="6" spans="1:5" ht="10.5" customHeight="1" x14ac:dyDescent="0.25"/>
    <row r="7" spans="1:5" ht="33" customHeight="1" x14ac:dyDescent="0.25">
      <c r="A7" s="8" t="s">
        <v>6</v>
      </c>
      <c r="B7" s="7" t="s">
        <v>7</v>
      </c>
      <c r="C7" s="6"/>
    </row>
    <row r="8" spans="1:5" s="11" customFormat="1" ht="12.75" customHeight="1" x14ac:dyDescent="0.25">
      <c r="A8" s="9"/>
      <c r="B8" s="10"/>
    </row>
    <row r="9" spans="1:5" s="11" customFormat="1" ht="20.25" customHeight="1" x14ac:dyDescent="0.25">
      <c r="A9" s="4" t="s">
        <v>8</v>
      </c>
      <c r="B9" s="12">
        <f>IF(B5="non",INDEX($A$12:$E$18,MATCH($B$3,$A$12:$A$18,0),MATCH($B$7,$A$12:$E$12,0)),INDEX($A$22:$E$28,MATCH($B$3,$A$22:$A$28,0),MATCH($B$7,$A$12:$E$12,0)))</f>
        <v>0.40500000000000003</v>
      </c>
    </row>
    <row r="10" spans="1:5" s="11" customFormat="1" ht="24" customHeight="1" x14ac:dyDescent="0.25">
      <c r="A10" s="9"/>
      <c r="B10" s="10"/>
    </row>
    <row r="11" spans="1:5" ht="24.75" customHeight="1" x14ac:dyDescent="0.3">
      <c r="A11" s="31" t="s">
        <v>9</v>
      </c>
      <c r="B11" s="32"/>
      <c r="C11" s="32"/>
      <c r="D11" s="32"/>
      <c r="E11" s="32"/>
    </row>
    <row r="12" spans="1:5" ht="40.5" customHeight="1" x14ac:dyDescent="0.25">
      <c r="A12" s="13" t="s">
        <v>10</v>
      </c>
      <c r="B12" s="14" t="s">
        <v>11</v>
      </c>
      <c r="C12" s="33" t="s">
        <v>12</v>
      </c>
      <c r="D12" s="34"/>
      <c r="E12" s="14" t="s">
        <v>7</v>
      </c>
    </row>
    <row r="13" spans="1:5" ht="40.5" customHeight="1" x14ac:dyDescent="0.25">
      <c r="A13" s="15" t="s">
        <v>13</v>
      </c>
      <c r="B13" s="16" t="s">
        <v>14</v>
      </c>
      <c r="C13" s="17" t="s">
        <v>14</v>
      </c>
      <c r="D13" s="18" t="s">
        <v>15</v>
      </c>
      <c r="E13" s="16" t="s">
        <v>14</v>
      </c>
    </row>
    <row r="14" spans="1:5" ht="22.5" customHeight="1" x14ac:dyDescent="0.25">
      <c r="A14" s="15" t="s">
        <v>16</v>
      </c>
      <c r="B14" s="19">
        <v>0.45600000000000002</v>
      </c>
      <c r="C14" s="20">
        <v>0.27300000000000002</v>
      </c>
      <c r="D14" s="21">
        <v>915</v>
      </c>
      <c r="E14" s="19">
        <v>0.318</v>
      </c>
    </row>
    <row r="15" spans="1:5" ht="22.5" customHeight="1" x14ac:dyDescent="0.25">
      <c r="A15" s="15" t="s">
        <v>17</v>
      </c>
      <c r="B15" s="19">
        <v>0.52300000000000002</v>
      </c>
      <c r="C15" s="20">
        <v>0.29399999999999998</v>
      </c>
      <c r="D15" s="21">
        <v>1147</v>
      </c>
      <c r="E15" s="19">
        <v>0.35199999999999998</v>
      </c>
    </row>
    <row r="16" spans="1:5" ht="22.5" customHeight="1" x14ac:dyDescent="0.25">
      <c r="A16" s="15" t="s">
        <v>18</v>
      </c>
      <c r="B16" s="19">
        <v>0.54800000000000004</v>
      </c>
      <c r="C16" s="20">
        <v>0.308</v>
      </c>
      <c r="D16" s="21">
        <v>1200</v>
      </c>
      <c r="E16" s="19">
        <v>0.36799999999999999</v>
      </c>
    </row>
    <row r="17" spans="1:5" ht="22.5" customHeight="1" x14ac:dyDescent="0.25">
      <c r="A17" s="15" t="s">
        <v>3</v>
      </c>
      <c r="B17" s="19">
        <v>0.57399999999999995</v>
      </c>
      <c r="C17" s="20">
        <v>0.32300000000000001</v>
      </c>
      <c r="D17" s="21">
        <v>1256</v>
      </c>
      <c r="E17" s="19">
        <v>0.38600000000000001</v>
      </c>
    </row>
    <row r="18" spans="1:5" ht="22.5" customHeight="1" x14ac:dyDescent="0.25">
      <c r="A18" s="15" t="s">
        <v>19</v>
      </c>
      <c r="B18" s="19">
        <v>0.60099999999999998</v>
      </c>
      <c r="C18" s="20">
        <v>0.34</v>
      </c>
      <c r="D18" s="21">
        <v>1301</v>
      </c>
      <c r="E18" s="19">
        <v>0.40500000000000003</v>
      </c>
    </row>
    <row r="21" spans="1:5" ht="24.75" customHeight="1" x14ac:dyDescent="0.3">
      <c r="A21" s="31" t="s">
        <v>20</v>
      </c>
      <c r="B21" s="32"/>
      <c r="C21" s="32"/>
      <c r="D21" s="32"/>
      <c r="E21" s="32"/>
    </row>
    <row r="22" spans="1:5" ht="40.5" customHeight="1" x14ac:dyDescent="0.25">
      <c r="A22" s="13" t="s">
        <v>10</v>
      </c>
      <c r="B22" s="14" t="s">
        <v>11</v>
      </c>
      <c r="C22" s="33" t="s">
        <v>12</v>
      </c>
      <c r="D22" s="34"/>
      <c r="E22" s="14" t="s">
        <v>7</v>
      </c>
    </row>
    <row r="23" spans="1:5" ht="40.5" customHeight="1" x14ac:dyDescent="0.25">
      <c r="A23" s="15" t="s">
        <v>13</v>
      </c>
      <c r="B23" s="16" t="s">
        <v>14</v>
      </c>
      <c r="C23" s="17" t="s">
        <v>14</v>
      </c>
      <c r="D23" s="18" t="s">
        <v>15</v>
      </c>
      <c r="E23" s="16" t="s">
        <v>14</v>
      </c>
    </row>
    <row r="24" spans="1:5" ht="22.5" customHeight="1" x14ac:dyDescent="0.25">
      <c r="A24" s="15" t="s">
        <v>16</v>
      </c>
      <c r="B24" s="19">
        <v>0.54700000000000004</v>
      </c>
      <c r="C24" s="20">
        <v>0.32800000000000001</v>
      </c>
      <c r="D24" s="21">
        <v>1098</v>
      </c>
      <c r="E24" s="19">
        <v>0.38200000000000001</v>
      </c>
    </row>
    <row r="25" spans="1:5" ht="22.5" customHeight="1" x14ac:dyDescent="0.25">
      <c r="A25" s="15" t="s">
        <v>17</v>
      </c>
      <c r="B25" s="19">
        <v>0.628</v>
      </c>
      <c r="C25" s="20">
        <v>0.35299999999999998</v>
      </c>
      <c r="D25" s="21">
        <v>1376</v>
      </c>
      <c r="E25" s="19">
        <v>0.42199999999999999</v>
      </c>
    </row>
    <row r="26" spans="1:5" ht="22.5" customHeight="1" x14ac:dyDescent="0.25">
      <c r="A26" s="15" t="s">
        <v>18</v>
      </c>
      <c r="B26" s="19">
        <v>0.65800000000000003</v>
      </c>
      <c r="C26" s="20">
        <v>0.37</v>
      </c>
      <c r="D26" s="21">
        <v>1440</v>
      </c>
      <c r="E26" s="19">
        <v>0.442</v>
      </c>
    </row>
    <row r="27" spans="1:5" ht="22.5" customHeight="1" x14ac:dyDescent="0.25">
      <c r="A27" s="15" t="s">
        <v>3</v>
      </c>
      <c r="B27" s="19">
        <v>0.68899999999999995</v>
      </c>
      <c r="C27" s="20">
        <v>0.38800000000000001</v>
      </c>
      <c r="D27" s="21">
        <v>1507</v>
      </c>
      <c r="E27" s="19">
        <v>0.46300000000000002</v>
      </c>
    </row>
    <row r="28" spans="1:5" ht="22.5" customHeight="1" x14ac:dyDescent="0.25">
      <c r="A28" s="15" t="s">
        <v>19</v>
      </c>
      <c r="B28" s="19">
        <v>0.72099999999999997</v>
      </c>
      <c r="C28" s="20">
        <v>0.40799999999999997</v>
      </c>
      <c r="D28" s="21">
        <v>1561</v>
      </c>
      <c r="E28" s="19">
        <v>0.48599999999999999</v>
      </c>
    </row>
    <row r="30" spans="1:5" x14ac:dyDescent="0.25">
      <c r="A30" s="23" t="s">
        <v>22</v>
      </c>
    </row>
    <row r="31" spans="1:5" hidden="1" x14ac:dyDescent="0.25">
      <c r="A31" s="24" t="s">
        <v>23</v>
      </c>
      <c r="C31" s="25"/>
    </row>
    <row r="32" spans="1:5" hidden="1" x14ac:dyDescent="0.25">
      <c r="B32" t="s">
        <v>24</v>
      </c>
      <c r="C32" s="26">
        <v>125</v>
      </c>
    </row>
    <row r="33" spans="2:4" hidden="1" x14ac:dyDescent="0.25">
      <c r="B33" t="s">
        <v>25</v>
      </c>
      <c r="C33" s="26" t="str">
        <f>IF(C32&lt;5001,"moins de 5001 km",IF(C32&gt;20000,"plus de 20 000 km","de 5001 à 20 000 km"))</f>
        <v>moins de 5001 km</v>
      </c>
    </row>
    <row r="34" spans="2:4" hidden="1" x14ac:dyDescent="0.25">
      <c r="B34" t="s">
        <v>26</v>
      </c>
      <c r="C34" s="26">
        <f>IF(B5="non",INDEX($A$12:$E$18,MATCH($B$3,$A$12:$A$18,0),MATCH($C$33,$A$12:$E$12,0)),INDEX($A$22:$E$28,MATCH($B$3,$A$22:$A$28,0),MATCH($C$33,$A$12:$E$12,0)))</f>
        <v>0.60099999999999998</v>
      </c>
    </row>
    <row r="35" spans="2:4" hidden="1" x14ac:dyDescent="0.25">
      <c r="B35" t="s">
        <v>27</v>
      </c>
      <c r="C35" s="27">
        <f>C32*C34</f>
        <v>75.125</v>
      </c>
    </row>
    <row r="36" spans="2:4" hidden="1" x14ac:dyDescent="0.25">
      <c r="B36" s="28" t="s">
        <v>28</v>
      </c>
      <c r="C36" s="26">
        <f>IF(C33="de 5001 à 20 000 km",IF(B5="non",INDEX($A$12:$E$18,MATCH($B$3,$A$12:$A$18,0),4),INDEX($A$22:$E$28,MATCH($B$3,$A$22:$A$28,0),4)),0)</f>
        <v>0</v>
      </c>
      <c r="D36" s="29" t="s">
        <v>29</v>
      </c>
    </row>
    <row r="37" spans="2:4" hidden="1" x14ac:dyDescent="0.25">
      <c r="B37" t="s">
        <v>30</v>
      </c>
      <c r="C37" s="27">
        <f>C35+C36</f>
        <v>75.125</v>
      </c>
    </row>
    <row r="38" spans="2:4" hidden="1" x14ac:dyDescent="0.25">
      <c r="B38" t="s">
        <v>31</v>
      </c>
      <c r="C38" s="27">
        <v>71.75</v>
      </c>
    </row>
    <row r="39" spans="2:4" hidden="1" x14ac:dyDescent="0.25">
      <c r="B39" t="s">
        <v>32</v>
      </c>
      <c r="C39" s="27">
        <f>C37-C38</f>
        <v>3.375</v>
      </c>
    </row>
  </sheetData>
  <mergeCells count="4">
    <mergeCell ref="A11:E11"/>
    <mergeCell ref="C12:D12"/>
    <mergeCell ref="A21:E21"/>
    <mergeCell ref="C22:D22"/>
  </mergeCells>
  <dataValidations count="5">
    <dataValidation type="whole" allowBlank="1" showInputMessage="1" showErrorMessage="1" sqref="D14:D18 D24:D28">
      <formula1>0</formula1>
      <formula2>100000000</formula2>
    </dataValidation>
    <dataValidation type="decimal" allowBlank="1" showInputMessage="1" showErrorMessage="1" sqref="B14:C18 E14:E18 B24:C28 E24:E28">
      <formula1>0</formula1>
      <formula2>10</formula2>
    </dataValidation>
    <dataValidation type="list" allowBlank="1" showInputMessage="1" showErrorMessage="1" sqref="B5">
      <formula1>"oui, non"</formula1>
    </dataValidation>
    <dataValidation type="list" allowBlank="1" showInputMessage="1" showErrorMessage="1" sqref="B7">
      <formula1>$B$12:$E$12</formula1>
    </dataValidation>
    <dataValidation type="list" allowBlank="1" showInputMessage="1" showErrorMessage="1" sqref="B3">
      <formula1>$A$14:$A$18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FRAIS KM</vt:lpstr>
      <vt:lpstr>Frais KM - Tableau</vt:lpstr>
      <vt:lpstr>BAREME KM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TOM</cp:lastModifiedBy>
  <dcterms:created xsi:type="dcterms:W3CDTF">2006-09-16T00:00:00Z</dcterms:created>
  <dcterms:modified xsi:type="dcterms:W3CDTF">2022-01-07T20:49:40Z</dcterms:modified>
</cp:coreProperties>
</file>