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7668" codeName="{C74EF38D-198D-F2B1-A963-D0AE11F4D965}"/>
  <workbookPr codeName="ThisWorkbook" defaultThemeVersion="166925"/>
  <mc:AlternateContent xmlns:mc="http://schemas.openxmlformats.org/markup-compatibility/2006">
    <mc:Choice Requires="x15">
      <x15ac:absPath xmlns:x15ac="http://schemas.microsoft.com/office/spreadsheetml/2010/11/ac" url="G:\Save BPA 23.3.06\BPA\Ecole\2016 - 2017\"/>
    </mc:Choice>
  </mc:AlternateContent>
  <bookViews>
    <workbookView xWindow="0" yWindow="0" windowWidth="28800" windowHeight="11910" firstSheet="2" activeTab="2"/>
  </bookViews>
  <sheets>
    <sheet name="Villes" sheetId="1" r:id="rId1"/>
    <sheet name="S1" sheetId="11" r:id="rId2"/>
    <sheet name="Test 1" sheetId="12" r:id="rId3"/>
  </sheets>
  <externalReferences>
    <externalReference r:id="rId4"/>
  </externalReferences>
  <definedNames>
    <definedName name="_xlnm.Print_Area" localSheetId="1">'S1'!$B$1:$I$43</definedName>
    <definedName name="_xlnm.Print_Area" localSheetId="2">'Test 1'!$B$1:$I$13</definedName>
  </definedNames>
  <calcPr calcId="171027"/>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C9" i="12" l="1"/>
  <c r="B1" i="12"/>
  <c r="B6" i="12"/>
  <c r="C12" i="11" l="1"/>
  <c r="C12" i="12"/>
  <c r="H27" i="11"/>
  <c r="H26" i="11"/>
  <c r="H25" i="11"/>
  <c r="H24" i="11"/>
  <c r="F14" i="11"/>
  <c r="C3" i="1" l="1"/>
  <c r="F3" i="1"/>
  <c r="C4" i="1"/>
  <c r="F4" i="1"/>
  <c r="C6" i="1"/>
  <c r="F9" i="1"/>
  <c r="C5" i="1"/>
  <c r="F8" i="1"/>
  <c r="C7" i="1"/>
  <c r="F7" i="1"/>
  <c r="C8" i="1"/>
  <c r="F5" i="1"/>
  <c r="C9" i="1"/>
  <c r="F6" i="1"/>
  <c r="C10" i="1"/>
  <c r="F22" i="1"/>
  <c r="C11" i="1"/>
  <c r="F21" i="1"/>
  <c r="C12" i="1"/>
  <c r="F20" i="1"/>
  <c r="C13" i="1"/>
  <c r="F19" i="1"/>
  <c r="C14" i="1"/>
  <c r="F18" i="1"/>
  <c r="C15" i="1"/>
  <c r="F17" i="1"/>
  <c r="C16" i="1"/>
  <c r="F16" i="1"/>
  <c r="C17" i="1"/>
  <c r="F15" i="1"/>
  <c r="C18" i="1"/>
  <c r="F14" i="1"/>
  <c r="C19" i="1"/>
  <c r="F13" i="1"/>
  <c r="C20" i="1"/>
  <c r="F12" i="1"/>
  <c r="C21" i="1"/>
  <c r="F11" i="1"/>
  <c r="C22" i="1"/>
  <c r="F10" i="1"/>
  <c r="C23" i="1"/>
  <c r="F27" i="1"/>
  <c r="C24" i="1"/>
  <c r="F26" i="1"/>
  <c r="C25" i="1"/>
  <c r="F25" i="1"/>
  <c r="C26" i="1"/>
  <c r="F24" i="1"/>
  <c r="C27" i="1"/>
  <c r="F23" i="1"/>
  <c r="F28" i="1" l="1"/>
  <c r="C28" i="1"/>
  <c r="H2" i="1" l="1"/>
  <c r="C19" i="11"/>
  <c r="F9" i="11"/>
  <c r="B6" i="11"/>
  <c r="C9" i="11"/>
  <c r="G23" i="11"/>
  <c r="F8" i="11"/>
  <c r="G22" i="11"/>
  <c r="F11" i="12"/>
  <c r="C8" i="11"/>
  <c r="G21" i="11"/>
  <c r="F10" i="12"/>
  <c r="F3" i="11"/>
  <c r="G20" i="11"/>
  <c r="F9" i="12"/>
  <c r="B19" i="11"/>
  <c r="F2" i="11"/>
  <c r="F19" i="11"/>
  <c r="F28" i="11" s="1"/>
  <c r="F11" i="11"/>
  <c r="B2" i="11"/>
  <c r="C8" i="12"/>
  <c r="G19" i="11"/>
  <c r="E19" i="11"/>
  <c r="F8" i="12"/>
  <c r="F10" i="11"/>
  <c r="B1" i="11"/>
  <c r="E28" i="11" l="1"/>
  <c r="H28" i="11" s="1"/>
  <c r="H19" i="11"/>
</calcChain>
</file>

<file path=xl/sharedStrings.xml><?xml version="1.0" encoding="utf-8"?>
<sst xmlns="http://schemas.openxmlformats.org/spreadsheetml/2006/main" count="77" uniqueCount="54">
  <si>
    <t>Yvorne</t>
  </si>
  <si>
    <t>Morgins</t>
  </si>
  <si>
    <t>Martigny-Croix</t>
  </si>
  <si>
    <t>Illarsaz</t>
  </si>
  <si>
    <t>Chenarlier</t>
  </si>
  <si>
    <t>Vionnaz</t>
  </si>
  <si>
    <t>Vérossaz</t>
  </si>
  <si>
    <t>Val-d'Illiez</t>
  </si>
  <si>
    <t>Sion</t>
  </si>
  <si>
    <t>St-Maurice</t>
  </si>
  <si>
    <t>Panex</t>
  </si>
  <si>
    <t>Vevey</t>
  </si>
  <si>
    <t>Massongex</t>
  </si>
  <si>
    <t>Les Giettes</t>
  </si>
  <si>
    <t>Evionnaz</t>
  </si>
  <si>
    <t>Dorénaz</t>
  </si>
  <si>
    <t>Auboranges</t>
  </si>
  <si>
    <t>Choëx</t>
  </si>
  <si>
    <t>Aigle</t>
  </si>
  <si>
    <t>Champéry</t>
  </si>
  <si>
    <t>Bouveret</t>
  </si>
  <si>
    <t>Bex</t>
  </si>
  <si>
    <t>Vouvry</t>
  </si>
  <si>
    <t>St-Triphon</t>
  </si>
  <si>
    <t>Troistorrents</t>
  </si>
  <si>
    <t>Ollon</t>
  </si>
  <si>
    <t>Muraz</t>
  </si>
  <si>
    <t>Collombey</t>
  </si>
  <si>
    <t>Monthey</t>
  </si>
  <si>
    <t>A payer selon BV ci-joint</t>
  </si>
  <si>
    <t>q</t>
  </si>
  <si>
    <t>Acquitté le                                                                  avec mes remerciements</t>
  </si>
  <si>
    <t>Ne pas afficher le zéro</t>
  </si>
  <si>
    <t>Afficher le zéro</t>
  </si>
  <si>
    <t>Solde</t>
  </si>
  <si>
    <t>le</t>
  </si>
  <si>
    <t>Payé</t>
  </si>
  <si>
    <t>Montant</t>
  </si>
  <si>
    <t>Decription</t>
  </si>
  <si>
    <t>Réf. :</t>
  </si>
  <si>
    <t>1870 Monthey</t>
  </si>
  <si>
    <r>
      <rPr>
        <b/>
        <sz val="10"/>
        <color rgb="FF969696"/>
        <rFont val="Gill Sans MT"/>
        <family val="2"/>
      </rPr>
      <t>Courrier électronique :</t>
    </r>
  </si>
  <si>
    <t>Rue des Granges 11</t>
  </si>
  <si>
    <t>Portable :</t>
  </si>
  <si>
    <t xml:space="preserve">
Merci de vérifier si le versement des cours de chant pour décembre 2017 a été effectué.
De mon côté, je n'en ai pas trouvé la trace.
Avec mes remerciements et meilleures salutations.
Sylvie Premand</t>
  </si>
  <si>
    <t>Rappel du :</t>
  </si>
  <si>
    <t>Facture n° :</t>
  </si>
  <si>
    <t>Période :</t>
  </si>
  <si>
    <r>
      <t>1</t>
    </r>
    <r>
      <rPr>
        <vertAlign val="superscript"/>
        <sz val="10"/>
        <color theme="1"/>
        <rFont val="Calibri"/>
        <family val="2"/>
        <scheme val="minor"/>
      </rPr>
      <t>er</t>
    </r>
    <r>
      <rPr>
        <sz val="10"/>
        <color theme="1"/>
        <rFont val="Calibri"/>
        <family val="2"/>
        <scheme val="minor"/>
      </rPr>
      <t xml:space="preserve"> semestre 2016-2017</t>
    </r>
  </si>
  <si>
    <t>Date</t>
  </si>
  <si>
    <t>Date fact. :</t>
  </si>
  <si>
    <t>rarsc</t>
  </si>
  <si>
    <t>vect</t>
  </si>
  <si>
    <t>Trouver une formule afin d'indiquer dans cette cellule C15
le numéro de ligne de "Véronique Dupont" (classeur 1). Et ainsi de suite lorsque je change de réf. en cellule C10.
Les références sont en colonne B2, B3, B4 etc dans le classeur 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</si>
</sst>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2">
    <numFmt numFmtId="164" formatCode="#,##0.00;[Red]#,##0.00"/>
    <numFmt numFmtId="165" formatCode="hh:mm:ss;@"/>
    <numFmt numFmtId="166" formatCode="[hh]:mm"/>
    <numFmt numFmtId="167" formatCode="&quot;fr.&quot;\ #,##0.00"/>
    <numFmt numFmtId="168" formatCode="&quot;fr.&quot;#\ ##0.00;&quot;fr.&quot;\-#\ ##0.00;"/>
    <numFmt numFmtId="169" formatCode="d/mm/yyyy"/>
    <numFmt numFmtId="170" formatCode="\ d/mm/yyyy;;\ "/>
    <numFmt numFmtId="171" formatCode="&quot;fr.&quot;#\ ##0.00;&quot;fr.&quot;\-#\ ##0.00;&quot;fr.&quot;\ #\ ##0.00"/>
    <numFmt numFmtId="172" formatCode="&quot;Monthey, le &quot;dd/mm/yyyy"/>
    <numFmt numFmtId="173" formatCode="&quot;Réf. :&quot;\ General"/>
    <numFmt numFmtId="174" formatCode="####"/>
    <numFmt numFmtId="176" formatCode="&quot;Cours de Piano&quot;\ mmmm\ yyyy;@"/>
  </numFmts>
  <fonts count="32">
    <font>
      <sz val="10"/>
      <color theme="1"/>
      <name val="Arial"/>
      <family val="2"/>
    </font>
    <font>
      <sz val="11"/>
      <color theme="1"/>
      <name val="Calibri"/>
      <family val="2"/>
      <scheme val="minor"/>
    </font>
    <font>
      <sz val="11"/>
      <color theme="1"/>
      <name val="Calibri"/>
      <family val="2"/>
      <scheme val="minor"/>
    </font>
    <font>
      <b/>
      <sz val="18"/>
      <color theme="1"/>
      <name val="Calibri"/>
      <family val="2"/>
      <scheme val="minor"/>
    </font>
    <font>
      <sz val="18"/>
      <color theme="1"/>
      <name val="Calibri"/>
      <family val="2"/>
      <scheme val="minor"/>
    </font>
    <font>
      <b/>
      <sz val="24"/>
      <color rgb="FF006100"/>
      <name val="Calibri"/>
      <family val="2"/>
      <scheme val="minor"/>
    </font>
    <font>
      <b/>
      <sz val="24"/>
      <color rgb="FFFF0000"/>
      <name val="Calibri"/>
      <family val="2"/>
      <scheme val="minor"/>
    </font>
    <font>
      <sz val="10"/>
      <name val="Arial"/>
      <family val="2"/>
    </font>
    <font>
      <sz val="11"/>
      <name val="Arial Narrow"/>
      <family val="2"/>
    </font>
    <font>
      <sz val="20"/>
      <name val="Wingdings"/>
      <charset val="2"/>
    </font>
    <font>
      <sz val="12"/>
      <name val="Calibri"/>
      <family val="2"/>
      <scheme val="minor"/>
    </font>
    <font>
      <i/>
      <sz val="10"/>
      <color indexed="23"/>
      <name val="Arial Narrow"/>
      <family val="2"/>
    </font>
    <font>
      <b/>
      <sz val="10"/>
      <name val="Arial"/>
      <family val="2"/>
    </font>
    <font>
      <sz val="10"/>
      <name val="Arial Narrow"/>
      <family val="2"/>
    </font>
    <font>
      <b/>
      <sz val="10"/>
      <color theme="0"/>
      <name val="Bookman Old Style"/>
      <family val="1"/>
    </font>
    <font>
      <b/>
      <sz val="11"/>
      <color theme="0"/>
      <name val="Calibri Light"/>
      <family val="2"/>
      <scheme val="major"/>
    </font>
    <font>
      <b/>
      <sz val="11"/>
      <name val="Arial Narrow"/>
      <family val="2"/>
    </font>
    <font>
      <b/>
      <i/>
      <sz val="9"/>
      <name val="Arial"/>
      <family val="2"/>
    </font>
    <font>
      <sz val="10"/>
      <name val="Calibri"/>
      <family val="2"/>
      <scheme val="minor"/>
    </font>
    <font>
      <sz val="11"/>
      <name val="Calibri"/>
      <family val="2"/>
      <scheme val="minor"/>
    </font>
    <font>
      <sz val="10"/>
      <color theme="1"/>
      <name val="Calibri"/>
      <family val="2"/>
      <scheme val="minor"/>
    </font>
    <font>
      <b/>
      <sz val="10"/>
      <color rgb="FF969696"/>
      <name val="Gill Sans MT"/>
      <family val="2"/>
    </font>
    <font>
      <b/>
      <sz val="10"/>
      <color indexed="55"/>
      <name val="Calibri"/>
      <family val="2"/>
      <scheme val="minor"/>
    </font>
    <font>
      <sz val="11"/>
      <name val="Antigoni Light"/>
      <family val="2"/>
    </font>
    <font>
      <sz val="9"/>
      <color theme="0" tint="-0.499984740745262"/>
      <name val="Arial"/>
      <family val="2"/>
    </font>
    <font>
      <sz val="10"/>
      <color theme="1"/>
      <name val="Gill Sans MT"/>
      <family val="2"/>
    </font>
    <font>
      <b/>
      <i/>
      <sz val="9"/>
      <color indexed="23"/>
      <name val="Arial Narrow"/>
      <family val="2"/>
    </font>
    <font>
      <b/>
      <i/>
      <sz val="22"/>
      <name val="Bookman Old Style"/>
      <family val="1"/>
    </font>
    <font>
      <vertAlign val="superscript"/>
      <sz val="10"/>
      <color theme="1"/>
      <name val="Calibri"/>
      <family val="2"/>
      <scheme val="minor"/>
    </font>
    <font>
      <i/>
      <sz val="10"/>
      <color theme="0"/>
      <name val="Arial"/>
      <family val="2"/>
    </font>
    <font>
      <b/>
      <sz val="18"/>
      <color theme="0" tint="-0.499984740745262"/>
      <name val="Gisha"/>
      <family val="2"/>
    </font>
    <font>
      <b/>
      <sz val="22"/>
      <color theme="1"/>
      <name val="Arial"/>
      <family val="2"/>
    </font>
  </fonts>
  <fills count="5">
    <fill>
      <patternFill patternType="none"/>
    </fill>
    <fill>
      <patternFill patternType="gray125"/>
    </fill>
    <fill>
      <patternFill patternType="solid">
        <fgColor rgb="FFC6EFCE"/>
      </patternFill>
    </fill>
    <fill>
      <patternFill patternType="solid">
        <fgColor theme="4" tint="-0.249977111117893"/>
        <bgColor indexed="64"/>
      </patternFill>
    </fill>
    <fill>
      <gradientFill degree="90">
        <stop position="0">
          <color theme="0"/>
        </stop>
        <stop position="1">
          <color theme="4"/>
        </stop>
      </gradientFill>
    </fill>
  </fills>
  <borders count="33">
    <border>
      <left/>
      <right/>
      <top/>
      <bottom/>
      <diagonal/>
    </border>
    <border>
      <left style="hair">
        <color indexed="64"/>
      </left>
      <right style="hair">
        <color indexed="64"/>
      </right>
      <top style="hair">
        <color indexed="64"/>
      </top>
      <bottom style="hair">
        <color indexed="64"/>
      </bottom>
      <diagonal/>
    </border>
    <border>
      <left style="hair">
        <color theme="0" tint="-0.499984740745262"/>
      </left>
      <right style="hair">
        <color theme="0" tint="-0.499984740745262"/>
      </right>
      <top style="hair">
        <color theme="0" tint="-0.499984740745262"/>
      </top>
      <bottom style="hair">
        <color theme="0" tint="-0.499984740745262"/>
      </bottom>
      <diagonal/>
    </border>
    <border>
      <left style="hair">
        <color indexed="64"/>
      </left>
      <right/>
      <top/>
      <bottom/>
      <diagonal/>
    </border>
    <border>
      <left/>
      <right/>
      <top/>
      <bottom style="hair">
        <color indexed="64"/>
      </bottom>
      <diagonal/>
    </border>
    <border>
      <left/>
      <right style="hair">
        <color indexed="64"/>
      </right>
      <top/>
      <bottom style="hair">
        <color indexed="64"/>
      </bottom>
      <diagonal/>
    </border>
    <border>
      <left style="hair">
        <color auto="1"/>
      </left>
      <right/>
      <top/>
      <bottom style="hair">
        <color auto="1"/>
      </bottom>
      <diagonal/>
    </border>
    <border>
      <left style="hair">
        <color theme="4" tint="-0.24994659260841701"/>
      </left>
      <right style="thin">
        <color theme="4" tint="-0.24994659260841701"/>
      </right>
      <top style="thin">
        <color theme="4" tint="-0.24994659260841701"/>
      </top>
      <bottom style="thin">
        <color theme="4" tint="-0.24994659260841701"/>
      </bottom>
      <diagonal/>
    </border>
    <border>
      <left style="hair">
        <color theme="4" tint="-0.24994659260841701"/>
      </left>
      <right style="hair">
        <color theme="4" tint="-0.24994659260841701"/>
      </right>
      <top style="thin">
        <color theme="4" tint="-0.24994659260841701"/>
      </top>
      <bottom style="thin">
        <color theme="4" tint="-0.24994659260841701"/>
      </bottom>
      <diagonal/>
    </border>
    <border>
      <left style="thin">
        <color theme="4" tint="-0.24994659260841701"/>
      </left>
      <right style="hair">
        <color theme="4" tint="-0.24994659260841701"/>
      </right>
      <top style="thin">
        <color theme="4" tint="-0.24994659260841701"/>
      </top>
      <bottom style="thin">
        <color theme="4" tint="-0.24994659260841701"/>
      </bottom>
      <diagonal/>
    </border>
    <border>
      <left/>
      <right/>
      <top style="thin">
        <color theme="4" tint="-0.24994659260841701"/>
      </top>
      <bottom style="thin">
        <color theme="4" tint="-0.24994659260841701"/>
      </bottom>
      <diagonal/>
    </border>
    <border>
      <left style="thin">
        <color theme="4" tint="-0.24994659260841701"/>
      </left>
      <right/>
      <top style="thin">
        <color theme="4" tint="-0.24994659260841701"/>
      </top>
      <bottom style="thin">
        <color theme="4" tint="-0.24994659260841701"/>
      </bottom>
      <diagonal/>
    </border>
    <border>
      <left style="hair">
        <color theme="4" tint="-0.24994659260841701"/>
      </left>
      <right style="thin">
        <color theme="4" tint="-0.24994659260841701"/>
      </right>
      <top/>
      <bottom/>
      <diagonal/>
    </border>
    <border>
      <left style="hair">
        <color theme="4" tint="-0.24994659260841701"/>
      </left>
      <right style="hair">
        <color theme="4" tint="-0.24994659260841701"/>
      </right>
      <top/>
      <bottom/>
      <diagonal/>
    </border>
    <border>
      <left style="thin">
        <color theme="4" tint="-0.24994659260841701"/>
      </left>
      <right style="hair">
        <color theme="4" tint="-0.24994659260841701"/>
      </right>
      <top/>
      <bottom/>
      <diagonal/>
    </border>
    <border>
      <left style="thin">
        <color theme="4" tint="-0.24994659260841701"/>
      </left>
      <right/>
      <top/>
      <bottom/>
      <diagonal/>
    </border>
    <border>
      <left style="hair">
        <color theme="4" tint="-0.24994659260841701"/>
      </left>
      <right style="thin">
        <color theme="4" tint="-0.24994659260841701"/>
      </right>
      <top style="thin">
        <color theme="4" tint="-0.24994659260841701"/>
      </top>
      <bottom/>
      <diagonal/>
    </border>
    <border>
      <left style="hair">
        <color theme="4" tint="-0.24994659260841701"/>
      </left>
      <right style="hair">
        <color theme="4" tint="-0.24994659260841701"/>
      </right>
      <top style="thin">
        <color theme="4" tint="-0.24994659260841701"/>
      </top>
      <bottom/>
      <diagonal/>
    </border>
    <border>
      <left style="thin">
        <color theme="4" tint="-0.24994659260841701"/>
      </left>
      <right style="hair">
        <color theme="4" tint="-0.24994659260841701"/>
      </right>
      <top style="thin">
        <color theme="4" tint="-0.24994659260841701"/>
      </top>
      <bottom/>
      <diagonal/>
    </border>
    <border>
      <left style="thin">
        <color theme="4" tint="-0.24994659260841701"/>
      </left>
      <right/>
      <top style="thin">
        <color theme="4" tint="-0.24994659260841701"/>
      </top>
      <bottom/>
      <diagonal/>
    </border>
    <border>
      <left style="hair">
        <color theme="0"/>
      </left>
      <right style="medium">
        <color rgb="FF2F75B5"/>
      </right>
      <top style="medium">
        <color rgb="FF2F75B5"/>
      </top>
      <bottom/>
      <diagonal/>
    </border>
    <border>
      <left style="hair">
        <color theme="0"/>
      </left>
      <right style="hair">
        <color theme="0"/>
      </right>
      <top style="medium">
        <color rgb="FF2F75B5"/>
      </top>
      <bottom/>
      <diagonal/>
    </border>
    <border>
      <left/>
      <right/>
      <top style="medium">
        <color rgb="FF2F75B5"/>
      </top>
      <bottom/>
      <diagonal/>
    </border>
    <border>
      <left style="medium">
        <color rgb="FF2F75B5"/>
      </left>
      <right style="thin">
        <color theme="0"/>
      </right>
      <top style="medium">
        <color rgb="FF2F75B5"/>
      </top>
      <bottom/>
      <diagonal/>
    </border>
    <border>
      <left/>
      <right style="hair">
        <color auto="1"/>
      </right>
      <top style="hair">
        <color auto="1"/>
      </top>
      <bottom/>
      <diagonal/>
    </border>
    <border>
      <left/>
      <right/>
      <top style="hair">
        <color indexed="64"/>
      </top>
      <bottom/>
      <diagonal/>
    </border>
    <border>
      <left style="hair">
        <color auto="1"/>
      </left>
      <right/>
      <top style="hair">
        <color auto="1"/>
      </top>
      <bottom/>
      <diagonal/>
    </border>
    <border>
      <left/>
      <right style="thin">
        <color theme="4" tint="-0.24994659260841701"/>
      </right>
      <top style="thin">
        <color theme="4" tint="-0.24994659260841701"/>
      </top>
      <bottom/>
      <diagonal/>
    </border>
    <border>
      <left/>
      <right style="thin">
        <color theme="4" tint="-0.24994659260841701"/>
      </right>
      <top/>
      <bottom/>
      <diagonal/>
    </border>
    <border>
      <left style="thin">
        <color theme="4" tint="-0.24994659260841701"/>
      </left>
      <right style="hair">
        <color theme="4" tint="-0.24994659260841701"/>
      </right>
      <top/>
      <bottom style="thin">
        <color theme="4" tint="-0.24994659260841701"/>
      </bottom>
      <diagonal/>
    </border>
    <border>
      <left style="hair">
        <color theme="4" tint="-0.24994659260841701"/>
      </left>
      <right style="hair">
        <color theme="4" tint="-0.24994659260841701"/>
      </right>
      <top/>
      <bottom style="thin">
        <color theme="4" tint="-0.24994659260841701"/>
      </bottom>
      <diagonal/>
    </border>
    <border>
      <left style="hair">
        <color theme="4" tint="-0.24994659260841701"/>
      </left>
      <right style="thin">
        <color theme="4" tint="-0.24994659260841701"/>
      </right>
      <top/>
      <bottom style="thin">
        <color theme="4" tint="-0.24994659260841701"/>
      </bottom>
      <diagonal/>
    </border>
    <border>
      <left style="medium">
        <color rgb="FFFF0000"/>
      </left>
      <right style="medium">
        <color rgb="FFFF0000"/>
      </right>
      <top style="medium">
        <color rgb="FFFF0000"/>
      </top>
      <bottom style="medium">
        <color rgb="FFFF0000"/>
      </bottom>
      <diagonal/>
    </border>
  </borders>
  <cellStyleXfs count="3">
    <xf numFmtId="0" fontId="0" fillId="0" borderId="0"/>
    <xf numFmtId="1" fontId="5" fillId="2" borderId="2">
      <alignment horizontal="center" vertical="center"/>
    </xf>
    <xf numFmtId="0" fontId="7" fillId="0" borderId="0"/>
  </cellStyleXfs>
  <cellXfs count="114">
    <xf numFmtId="0" fontId="0" fillId="0" borderId="0" xfId="0"/>
    <xf numFmtId="0" fontId="3" fillId="0" borderId="1" xfId="0" applyFont="1" applyBorder="1" applyAlignment="1" applyProtection="1">
      <alignment horizontal="center" vertical="center"/>
    </xf>
    <xf numFmtId="0" fontId="4" fillId="0" borderId="1" xfId="0" applyFont="1" applyBorder="1" applyAlignment="1" applyProtection="1">
      <alignment horizontal="right" vertical="center"/>
      <protection locked="0"/>
    </xf>
    <xf numFmtId="1" fontId="6" fillId="0" borderId="3" xfId="1" applyFont="1" applyFill="1" applyBorder="1" applyProtection="1">
      <alignment horizontal="center" vertical="center"/>
      <protection locked="0"/>
    </xf>
    <xf numFmtId="0" fontId="4" fillId="0" borderId="1" xfId="0" applyFont="1" applyBorder="1" applyAlignment="1" applyProtection="1">
      <alignment horizontal="right" vertical="center"/>
    </xf>
    <xf numFmtId="0" fontId="0" fillId="0" borderId="0" xfId="0" applyProtection="1">
      <protection locked="0"/>
    </xf>
    <xf numFmtId="0" fontId="8" fillId="0" borderId="0" xfId="2" applyFont="1" applyProtection="1">
      <protection locked="0"/>
    </xf>
    <xf numFmtId="164" fontId="8" fillId="0" borderId="0" xfId="2" applyNumberFormat="1" applyFont="1" applyAlignment="1" applyProtection="1">
      <alignment horizontal="right" vertical="center"/>
      <protection locked="0"/>
    </xf>
    <xf numFmtId="0" fontId="7" fillId="0" borderId="0" xfId="2" applyProtection="1">
      <protection locked="0"/>
    </xf>
    <xf numFmtId="164" fontId="8" fillId="0" borderId="5" xfId="2" applyNumberFormat="1" applyFont="1" applyBorder="1" applyAlignment="1" applyProtection="1">
      <alignment horizontal="right" vertical="center"/>
      <protection locked="0"/>
    </xf>
    <xf numFmtId="0" fontId="8" fillId="0" borderId="4" xfId="2" applyFont="1" applyBorder="1" applyProtection="1">
      <protection locked="0"/>
    </xf>
    <xf numFmtId="0" fontId="7" fillId="0" borderId="4" xfId="2" applyBorder="1" applyProtection="1">
      <protection locked="0"/>
    </xf>
    <xf numFmtId="0" fontId="7" fillId="0" borderId="6" xfId="2" applyBorder="1" applyProtection="1">
      <protection locked="0"/>
    </xf>
    <xf numFmtId="164" fontId="8" fillId="0" borderId="0" xfId="2" applyNumberFormat="1" applyFont="1" applyBorder="1" applyAlignment="1" applyProtection="1">
      <alignment horizontal="right" vertical="center"/>
      <protection locked="0"/>
    </xf>
    <xf numFmtId="0" fontId="8" fillId="0" borderId="0" xfId="2" applyFont="1" applyBorder="1" applyProtection="1">
      <protection locked="0"/>
    </xf>
    <xf numFmtId="0" fontId="7" fillId="0" borderId="0" xfId="2" applyBorder="1" applyProtection="1">
      <protection locked="0"/>
    </xf>
    <xf numFmtId="0" fontId="7" fillId="0" borderId="0" xfId="2" applyFont="1" applyAlignment="1" applyProtection="1">
      <alignment horizontal="left" vertical="center"/>
      <protection locked="0"/>
    </xf>
    <xf numFmtId="0" fontId="9" fillId="0" borderId="0" xfId="2" applyFont="1" applyBorder="1" applyAlignment="1" applyProtection="1">
      <alignment horizontal="center" vertical="center"/>
      <protection locked="0"/>
    </xf>
    <xf numFmtId="0" fontId="7" fillId="0" borderId="0" xfId="2" applyFont="1" applyBorder="1" applyAlignment="1" applyProtection="1">
      <alignment horizontal="left" vertical="center"/>
      <protection locked="0"/>
    </xf>
    <xf numFmtId="0" fontId="10" fillId="0" borderId="0" xfId="2" applyFont="1" applyProtection="1">
      <protection locked="0"/>
    </xf>
    <xf numFmtId="165" fontId="8" fillId="0" borderId="0" xfId="2" applyNumberFormat="1" applyFont="1" applyProtection="1">
      <protection locked="0"/>
    </xf>
    <xf numFmtId="166" fontId="11" fillId="0" borderId="0" xfId="2" applyNumberFormat="1" applyFont="1" applyAlignment="1" applyProtection="1">
      <alignment horizontal="right"/>
      <protection locked="0"/>
    </xf>
    <xf numFmtId="167" fontId="12" fillId="0" borderId="7" xfId="2" applyNumberFormat="1" applyFont="1" applyFill="1" applyBorder="1" applyAlignment="1" applyProtection="1">
      <alignment horizontal="center" vertical="center"/>
    </xf>
    <xf numFmtId="167" fontId="12" fillId="0" borderId="8" xfId="2" applyNumberFormat="1" applyFont="1" applyFill="1" applyBorder="1" applyAlignment="1" applyProtection="1">
      <alignment horizontal="center" vertical="center"/>
    </xf>
    <xf numFmtId="167" fontId="12" fillId="0" borderId="9" xfId="2" applyNumberFormat="1" applyFont="1" applyFill="1" applyBorder="1" applyAlignment="1" applyProtection="1">
      <alignment horizontal="center" vertical="center"/>
    </xf>
    <xf numFmtId="168" fontId="13" fillId="0" borderId="12" xfId="2" applyNumberFormat="1" applyFont="1" applyBorder="1" applyAlignment="1" applyProtection="1">
      <alignment horizontal="right" vertical="center" indent="1"/>
    </xf>
    <xf numFmtId="14" fontId="13" fillId="0" borderId="13" xfId="2" applyNumberFormat="1" applyFont="1" applyBorder="1" applyAlignment="1" applyProtection="1">
      <alignment horizontal="center" vertical="center"/>
      <protection locked="0"/>
    </xf>
    <xf numFmtId="167" fontId="13" fillId="0" borderId="13" xfId="2" applyNumberFormat="1" applyFont="1" applyBorder="1" applyAlignment="1" applyProtection="1">
      <alignment horizontal="center" vertical="center"/>
      <protection locked="0"/>
    </xf>
    <xf numFmtId="167" fontId="13" fillId="0" borderId="14" xfId="2" applyNumberFormat="1" applyFont="1" applyBorder="1" applyAlignment="1" applyProtection="1">
      <alignment horizontal="center" vertical="center"/>
      <protection locked="0"/>
    </xf>
    <xf numFmtId="0" fontId="13" fillId="0" borderId="0" xfId="2" applyFont="1" applyBorder="1" applyAlignment="1" applyProtection="1">
      <alignment horizontal="left" vertical="center"/>
      <protection locked="0"/>
    </xf>
    <xf numFmtId="49" fontId="13" fillId="0" borderId="15" xfId="2" applyNumberFormat="1" applyFont="1" applyBorder="1" applyAlignment="1" applyProtection="1">
      <alignment horizontal="left" vertical="center"/>
      <protection locked="0"/>
    </xf>
    <xf numFmtId="171" fontId="8" fillId="0" borderId="0" xfId="2" applyNumberFormat="1" applyFont="1" applyProtection="1">
      <protection locked="0"/>
    </xf>
    <xf numFmtId="14" fontId="13" fillId="0" borderId="13" xfId="2" applyNumberFormat="1" applyFont="1" applyBorder="1" applyAlignment="1" applyProtection="1">
      <alignment horizontal="center" vertical="center"/>
    </xf>
    <xf numFmtId="168" fontId="8" fillId="0" borderId="0" xfId="2" applyNumberFormat="1" applyFont="1" applyProtection="1">
      <protection locked="0"/>
    </xf>
    <xf numFmtId="14" fontId="13" fillId="0" borderId="17" xfId="2" applyNumberFormat="1" applyFont="1" applyBorder="1" applyAlignment="1" applyProtection="1">
      <alignment horizontal="center" vertical="center"/>
    </xf>
    <xf numFmtId="167" fontId="13" fillId="0" borderId="17" xfId="2" applyNumberFormat="1" applyFont="1" applyBorder="1" applyAlignment="1" applyProtection="1">
      <alignment horizontal="center" vertical="center"/>
    </xf>
    <xf numFmtId="167" fontId="13" fillId="0" borderId="18" xfId="2" applyNumberFormat="1" applyFont="1" applyBorder="1" applyAlignment="1" applyProtection="1">
      <alignment horizontal="left" vertical="center" indent="1"/>
    </xf>
    <xf numFmtId="0" fontId="14" fillId="3" borderId="0" xfId="2" applyFont="1" applyFill="1" applyBorder="1" applyAlignment="1" applyProtection="1">
      <alignment horizontal="center" vertical="center"/>
      <protection locked="0"/>
    </xf>
    <xf numFmtId="0" fontId="14" fillId="3" borderId="0" xfId="2" applyFont="1" applyFill="1" applyBorder="1" applyAlignment="1" applyProtection="1">
      <alignment horizontal="left" vertical="center"/>
      <protection locked="0"/>
    </xf>
    <xf numFmtId="0" fontId="14" fillId="3" borderId="0" xfId="2" applyFont="1" applyFill="1" applyBorder="1" applyAlignment="1" applyProtection="1">
      <alignment horizontal="left" vertical="center" indent="1"/>
      <protection locked="0"/>
    </xf>
    <xf numFmtId="0" fontId="15" fillId="3" borderId="20" xfId="2" applyFont="1" applyFill="1" applyBorder="1" applyAlignment="1" applyProtection="1">
      <alignment horizontal="center" vertical="center"/>
      <protection locked="0"/>
    </xf>
    <xf numFmtId="0" fontId="15" fillId="3" borderId="21" xfId="2" applyFont="1" applyFill="1" applyBorder="1" applyAlignment="1" applyProtection="1">
      <alignment horizontal="center" vertical="center"/>
      <protection locked="0"/>
    </xf>
    <xf numFmtId="0" fontId="15" fillId="3" borderId="22" xfId="2" applyFont="1" applyFill="1" applyBorder="1" applyAlignment="1" applyProtection="1">
      <alignment horizontal="left" vertical="center"/>
      <protection locked="0"/>
    </xf>
    <xf numFmtId="0" fontId="15" fillId="3" borderId="23" xfId="2" applyFont="1" applyFill="1" applyBorder="1" applyAlignment="1" applyProtection="1">
      <alignment horizontal="center" vertical="center"/>
      <protection locked="0"/>
    </xf>
    <xf numFmtId="0" fontId="16" fillId="0" borderId="0" xfId="2" applyFont="1" applyAlignment="1" applyProtection="1">
      <alignment horizontal="center" vertical="center"/>
      <protection locked="0"/>
    </xf>
    <xf numFmtId="0" fontId="8" fillId="0" borderId="0" xfId="2" applyFont="1" applyFill="1" applyAlignment="1" applyProtection="1">
      <alignment horizontal="center" vertical="center"/>
      <protection locked="0"/>
    </xf>
    <xf numFmtId="0" fontId="7" fillId="0" borderId="0" xfId="2" applyFont="1" applyFill="1" applyBorder="1" applyAlignment="1" applyProtection="1">
      <alignment horizontal="left" vertical="center" indent="1"/>
      <protection locked="0"/>
    </xf>
    <xf numFmtId="0" fontId="17" fillId="0" borderId="0" xfId="2" applyFont="1" applyFill="1" applyBorder="1" applyAlignment="1" applyProtection="1">
      <alignment horizontal="right" vertical="center" indent="1"/>
      <protection locked="0"/>
    </xf>
    <xf numFmtId="0" fontId="16" fillId="0" borderId="0" xfId="2" applyFont="1" applyFill="1" applyAlignment="1" applyProtection="1">
      <alignment horizontal="center" vertical="center"/>
      <protection locked="0"/>
    </xf>
    <xf numFmtId="0" fontId="8" fillId="0" borderId="0" xfId="2" applyFont="1" applyFill="1" applyBorder="1" applyAlignment="1" applyProtection="1">
      <alignment horizontal="center" vertical="center"/>
      <protection locked="0"/>
    </xf>
    <xf numFmtId="0" fontId="16" fillId="0" borderId="0" xfId="2" applyFont="1" applyFill="1" applyBorder="1" applyAlignment="1" applyProtection="1">
      <alignment horizontal="center" vertical="center"/>
      <protection locked="0"/>
    </xf>
    <xf numFmtId="0" fontId="7" fillId="0" borderId="25" xfId="2" applyFont="1" applyFill="1" applyBorder="1" applyAlignment="1" applyProtection="1">
      <alignment horizontal="left" vertical="center" indent="1"/>
      <protection locked="0"/>
    </xf>
    <xf numFmtId="0" fontId="17" fillId="0" borderId="25" xfId="2" applyFont="1" applyFill="1" applyBorder="1" applyAlignment="1" applyProtection="1">
      <alignment horizontal="right" vertical="center" indent="1"/>
      <protection locked="0"/>
    </xf>
    <xf numFmtId="0" fontId="17" fillId="0" borderId="26" xfId="2" applyFont="1" applyFill="1" applyBorder="1" applyAlignment="1" applyProtection="1">
      <alignment horizontal="right" vertical="center" indent="1"/>
      <protection locked="0"/>
    </xf>
    <xf numFmtId="0" fontId="19" fillId="0" borderId="0" xfId="2" applyFont="1" applyFill="1" applyBorder="1" applyAlignment="1" applyProtection="1">
      <alignment horizontal="left" vertical="center"/>
    </xf>
    <xf numFmtId="0" fontId="21" fillId="0" borderId="0" xfId="2" applyFont="1" applyFill="1" applyAlignment="1" applyProtection="1">
      <alignment horizontal="right"/>
      <protection locked="0"/>
    </xf>
    <xf numFmtId="0" fontId="22" fillId="0" borderId="0" xfId="2" applyFont="1" applyFill="1" applyAlignment="1" applyProtection="1">
      <alignment horizontal="right"/>
      <protection locked="0"/>
    </xf>
    <xf numFmtId="14" fontId="8" fillId="0" borderId="0" xfId="2" applyNumberFormat="1" applyFont="1" applyProtection="1">
      <protection locked="0"/>
    </xf>
    <xf numFmtId="173" fontId="24" fillId="0" borderId="0" xfId="2" applyNumberFormat="1" applyFont="1" applyFill="1" applyBorder="1" applyAlignment="1" applyProtection="1">
      <alignment vertical="top"/>
      <protection locked="0"/>
    </xf>
    <xf numFmtId="0" fontId="8" fillId="4" borderId="0" xfId="2" applyFont="1" applyFill="1" applyBorder="1" applyProtection="1">
      <protection locked="0"/>
    </xf>
    <xf numFmtId="0" fontId="8" fillId="0" borderId="0" xfId="2" applyFont="1" applyFill="1" applyProtection="1">
      <protection locked="0"/>
    </xf>
    <xf numFmtId="0" fontId="23" fillId="0" borderId="0" xfId="2" applyFont="1" applyFill="1" applyBorder="1" applyAlignment="1" applyProtection="1">
      <protection locked="0"/>
    </xf>
    <xf numFmtId="0" fontId="25" fillId="0" borderId="0" xfId="2" applyFont="1" applyFill="1" applyAlignment="1" applyProtection="1">
      <alignment horizontal="left" indent="1"/>
      <protection locked="0"/>
    </xf>
    <xf numFmtId="0" fontId="23" fillId="0" borderId="0" xfId="2" quotePrefix="1" applyFont="1" applyFill="1" applyBorder="1" applyAlignment="1" applyProtection="1">
      <protection locked="0"/>
    </xf>
    <xf numFmtId="0" fontId="20" fillId="0" borderId="0" xfId="2" applyFont="1" applyFill="1" applyAlignment="1" applyProtection="1">
      <alignment horizontal="left" indent="1"/>
      <protection locked="0"/>
    </xf>
    <xf numFmtId="0" fontId="2" fillId="0" borderId="0" xfId="2" applyFont="1" applyFill="1" applyAlignment="1" applyProtection="1">
      <alignment horizontal="left" indent="1"/>
      <protection locked="0"/>
    </xf>
    <xf numFmtId="169" fontId="13" fillId="0" borderId="0" xfId="2" applyNumberFormat="1" applyFont="1" applyFill="1" applyBorder="1" applyAlignment="1" applyProtection="1">
      <alignment horizontal="center" vertical="center"/>
      <protection locked="0"/>
    </xf>
    <xf numFmtId="0" fontId="13" fillId="0" borderId="0" xfId="2" applyFont="1" applyFill="1" applyBorder="1" applyAlignment="1" applyProtection="1">
      <alignment horizontal="center"/>
      <protection locked="0"/>
    </xf>
    <xf numFmtId="174" fontId="13" fillId="0" borderId="0" xfId="2" applyNumberFormat="1" applyFont="1" applyFill="1" applyBorder="1" applyAlignment="1" applyProtection="1">
      <alignment horizontal="center"/>
      <protection locked="0"/>
    </xf>
    <xf numFmtId="49" fontId="20" fillId="0" borderId="0" xfId="2" applyNumberFormat="1" applyFont="1" applyFill="1" applyProtection="1">
      <protection locked="0"/>
    </xf>
    <xf numFmtId="0" fontId="26" fillId="0" borderId="0" xfId="2" applyFont="1" applyFill="1" applyBorder="1" applyAlignment="1" applyProtection="1">
      <alignment horizontal="center" vertical="top"/>
      <protection locked="0"/>
    </xf>
    <xf numFmtId="164" fontId="8" fillId="0" borderId="0" xfId="2" applyNumberFormat="1" applyFont="1" applyFill="1" applyAlignment="1" applyProtection="1">
      <alignment horizontal="right" vertical="center"/>
      <protection locked="0"/>
    </xf>
    <xf numFmtId="0" fontId="7" fillId="0" borderId="0" xfId="2" applyFill="1" applyProtection="1">
      <protection locked="0"/>
    </xf>
    <xf numFmtId="0" fontId="27" fillId="0" borderId="0" xfId="2" applyFont="1" applyFill="1" applyAlignment="1" applyProtection="1">
      <alignment vertical="center"/>
    </xf>
    <xf numFmtId="0" fontId="2" fillId="0" borderId="0" xfId="2" applyFont="1" applyFill="1" applyAlignment="1" applyProtection="1">
      <alignment horizontal="left" indent="1"/>
    </xf>
    <xf numFmtId="0" fontId="16" fillId="0" borderId="0" xfId="2" applyFont="1" applyBorder="1" applyAlignment="1" applyProtection="1">
      <alignment horizontal="center" vertical="center"/>
      <protection locked="0"/>
    </xf>
    <xf numFmtId="167" fontId="13" fillId="0" borderId="29" xfId="2" applyNumberFormat="1" applyFont="1" applyBorder="1" applyAlignment="1" applyProtection="1">
      <alignment horizontal="center" vertical="center"/>
      <protection locked="0"/>
    </xf>
    <xf numFmtId="167" fontId="13" fillId="0" borderId="30" xfId="2" applyNumberFormat="1" applyFont="1" applyBorder="1" applyAlignment="1" applyProtection="1">
      <alignment horizontal="center" vertical="center"/>
      <protection locked="0"/>
    </xf>
    <xf numFmtId="14" fontId="13" fillId="0" borderId="30" xfId="2" applyNumberFormat="1" applyFont="1" applyBorder="1" applyAlignment="1" applyProtection="1">
      <alignment horizontal="center" vertical="center"/>
      <protection locked="0"/>
    </xf>
    <xf numFmtId="168" fontId="13" fillId="0" borderId="31" xfId="2" applyNumberFormat="1" applyFont="1" applyBorder="1" applyAlignment="1" applyProtection="1">
      <alignment horizontal="right" vertical="center" indent="1"/>
    </xf>
    <xf numFmtId="171" fontId="13" fillId="0" borderId="16" xfId="2" applyNumberFormat="1" applyFont="1" applyBorder="1" applyAlignment="1" applyProtection="1">
      <alignment horizontal="right" vertical="center" indent="1"/>
    </xf>
    <xf numFmtId="0" fontId="1" fillId="0" borderId="0" xfId="2" applyFont="1" applyFill="1" applyAlignment="1" applyProtection="1">
      <alignment horizontal="left" indent="1"/>
    </xf>
    <xf numFmtId="170" fontId="13" fillId="0" borderId="19" xfId="2" applyNumberFormat="1" applyFont="1" applyBorder="1" applyAlignment="1" applyProtection="1">
      <alignment horizontal="left" vertical="center" indent="1"/>
    </xf>
    <xf numFmtId="0" fontId="20" fillId="0" borderId="0" xfId="2" applyFont="1" applyAlignment="1" applyProtection="1">
      <alignment horizontal="left" vertical="center" indent="1"/>
      <protection locked="0"/>
    </xf>
    <xf numFmtId="0" fontId="21" fillId="0" borderId="0" xfId="2" applyFont="1" applyFill="1" applyAlignment="1" applyProtection="1">
      <alignment horizontal="right" vertical="center"/>
      <protection locked="0"/>
    </xf>
    <xf numFmtId="0" fontId="20" fillId="0" borderId="0" xfId="2" applyNumberFormat="1" applyFont="1" applyFill="1" applyAlignment="1" applyProtection="1">
      <alignment horizontal="left" vertical="center" indent="1"/>
    </xf>
    <xf numFmtId="170" fontId="20" fillId="0" borderId="0" xfId="2" applyNumberFormat="1" applyFont="1" applyFill="1" applyAlignment="1" applyProtection="1">
      <alignment horizontal="left" vertical="center" indent="1"/>
    </xf>
    <xf numFmtId="14" fontId="20" fillId="0" borderId="0" xfId="2" applyNumberFormat="1" applyFont="1" applyAlignment="1" applyProtection="1">
      <alignment horizontal="left" vertical="center" indent="1"/>
    </xf>
    <xf numFmtId="0" fontId="15" fillId="3" borderId="22" xfId="2" applyFont="1" applyFill="1" applyBorder="1" applyAlignment="1" applyProtection="1">
      <alignment horizontal="left" vertical="center" indent="1"/>
      <protection locked="0"/>
    </xf>
    <xf numFmtId="170" fontId="13" fillId="0" borderId="0" xfId="2" applyNumberFormat="1" applyFont="1" applyBorder="1" applyAlignment="1" applyProtection="1">
      <alignment horizontal="left" vertical="center" indent="1"/>
      <protection locked="0"/>
    </xf>
    <xf numFmtId="0" fontId="19" fillId="0" borderId="0" xfId="2" applyFont="1" applyFill="1" applyBorder="1" applyAlignment="1" applyProtection="1">
      <alignment horizontal="left" vertical="center"/>
      <protection locked="0"/>
    </xf>
    <xf numFmtId="168" fontId="13" fillId="0" borderId="0" xfId="2" applyNumberFormat="1" applyFont="1" applyBorder="1" applyAlignment="1" applyProtection="1">
      <alignment horizontal="left" vertical="center" indent="1"/>
      <protection locked="0"/>
    </xf>
    <xf numFmtId="168" fontId="13" fillId="0" borderId="15" xfId="2" applyNumberFormat="1" applyFont="1" applyBorder="1" applyAlignment="1" applyProtection="1">
      <alignment horizontal="left" vertical="center" indent="1"/>
      <protection locked="0"/>
    </xf>
    <xf numFmtId="167" fontId="13" fillId="0" borderId="14" xfId="2" applyNumberFormat="1" applyFont="1" applyBorder="1" applyAlignment="1" applyProtection="1">
      <alignment horizontal="left" vertical="center" indent="1"/>
      <protection locked="0"/>
    </xf>
    <xf numFmtId="171" fontId="13" fillId="0" borderId="12" xfId="2" applyNumberFormat="1" applyFont="1" applyBorder="1" applyAlignment="1" applyProtection="1">
      <alignment horizontal="right" vertical="center" indent="1"/>
      <protection locked="0"/>
    </xf>
    <xf numFmtId="170" fontId="13" fillId="0" borderId="15" xfId="2" applyNumberFormat="1" applyFont="1" applyBorder="1" applyAlignment="1" applyProtection="1">
      <alignment horizontal="left" vertical="center" indent="1"/>
      <protection locked="0"/>
    </xf>
    <xf numFmtId="176" fontId="13" fillId="0" borderId="15" xfId="2" applyNumberFormat="1" applyFont="1" applyBorder="1" applyAlignment="1" applyProtection="1">
      <alignment horizontal="left" vertical="center" indent="1"/>
      <protection locked="0"/>
    </xf>
    <xf numFmtId="169" fontId="7" fillId="0" borderId="11" xfId="2" applyNumberFormat="1" applyFont="1" applyFill="1" applyBorder="1" applyAlignment="1" applyProtection="1">
      <alignment horizontal="left" vertical="center" indent="1"/>
      <protection locked="0"/>
    </xf>
    <xf numFmtId="168" fontId="7" fillId="0" borderId="11" xfId="2" applyNumberFormat="1" applyFont="1" applyFill="1" applyBorder="1" applyAlignment="1" applyProtection="1">
      <alignment vertical="center"/>
      <protection locked="0"/>
    </xf>
    <xf numFmtId="168" fontId="7" fillId="0" borderId="10" xfId="2" applyNumberFormat="1" applyFont="1" applyFill="1" applyBorder="1" applyAlignment="1" applyProtection="1">
      <alignment vertical="center"/>
      <protection locked="0"/>
    </xf>
    <xf numFmtId="167" fontId="12" fillId="0" borderId="8" xfId="2" applyNumberFormat="1" applyFont="1" applyFill="1" applyBorder="1" applyAlignment="1" applyProtection="1">
      <alignment horizontal="center" vertical="center"/>
      <protection locked="0"/>
    </xf>
    <xf numFmtId="0" fontId="31" fillId="0" borderId="0" xfId="0" applyFont="1" applyAlignment="1">
      <alignment horizontal="center" vertical="center"/>
    </xf>
    <xf numFmtId="0" fontId="0" fillId="0" borderId="4" xfId="0" applyBorder="1" applyAlignment="1">
      <alignment horizontal="center"/>
    </xf>
    <xf numFmtId="176" fontId="13" fillId="0" borderId="15" xfId="2" applyNumberFormat="1" applyFont="1" applyBorder="1" applyAlignment="1" applyProtection="1">
      <alignment horizontal="left" vertical="center" indent="1"/>
      <protection locked="0"/>
    </xf>
    <xf numFmtId="176" fontId="13" fillId="0" borderId="28" xfId="2" applyNumberFormat="1" applyFont="1" applyBorder="1" applyAlignment="1" applyProtection="1">
      <alignment horizontal="left" vertical="center" indent="1"/>
      <protection locked="0"/>
    </xf>
    <xf numFmtId="0" fontId="29" fillId="0" borderId="0" xfId="2" applyFont="1" applyAlignment="1" applyProtection="1">
      <alignment horizontal="left" vertical="top" wrapText="1" indent="2"/>
      <protection locked="0"/>
    </xf>
    <xf numFmtId="0" fontId="29" fillId="0" borderId="0" xfId="2" applyFont="1" applyAlignment="1" applyProtection="1">
      <alignment horizontal="left" vertical="top" indent="2"/>
      <protection locked="0"/>
    </xf>
    <xf numFmtId="173" fontId="30" fillId="0" borderId="0" xfId="2" applyNumberFormat="1" applyFont="1" applyFill="1" applyBorder="1" applyAlignment="1" applyProtection="1">
      <alignment horizontal="left" vertical="center"/>
    </xf>
    <xf numFmtId="172" fontId="18" fillId="0" borderId="25" xfId="2" applyNumberFormat="1" applyFont="1" applyFill="1" applyBorder="1" applyAlignment="1" applyProtection="1">
      <alignment horizontal="left" vertical="center"/>
    </xf>
    <xf numFmtId="172" fontId="18" fillId="0" borderId="24" xfId="2" applyNumberFormat="1" applyFont="1" applyFill="1" applyBorder="1" applyAlignment="1" applyProtection="1">
      <alignment horizontal="left" vertical="center"/>
    </xf>
    <xf numFmtId="176" fontId="13" fillId="0" borderId="19" xfId="2" applyNumberFormat="1" applyFont="1" applyBorder="1" applyAlignment="1" applyProtection="1">
      <alignment horizontal="left" vertical="center" indent="1"/>
    </xf>
    <xf numFmtId="176" fontId="13" fillId="0" borderId="27" xfId="2" applyNumberFormat="1" applyFont="1" applyBorder="1" applyAlignment="1" applyProtection="1">
      <alignment horizontal="left" vertical="center" indent="1"/>
    </xf>
    <xf numFmtId="0" fontId="7" fillId="0" borderId="32" xfId="2" applyFont="1" applyFill="1" applyBorder="1" applyAlignment="1" applyProtection="1">
      <alignment horizontal="left" vertical="center" indent="1"/>
      <protection locked="0"/>
    </xf>
    <xf numFmtId="0" fontId="7" fillId="0" borderId="0" xfId="2" applyAlignment="1" applyProtection="1">
      <alignment horizontal="left" vertical="top" wrapText="1"/>
      <protection locked="0"/>
    </xf>
  </cellXfs>
  <cellStyles count="3">
    <cellStyle name="Nombre élèves" xfId="1"/>
    <cellStyle name="Normal" xfId="0" builtinId="0"/>
    <cellStyle name="Normal 5" xfId="2"/>
  </cellStyles>
  <dxfs count="4">
    <dxf>
      <fill>
        <patternFill>
          <bgColor rgb="FFDEE7EE"/>
        </patternFill>
      </fill>
    </dxf>
    <dxf>
      <fill>
        <patternFill>
          <bgColor rgb="FFDEE7EE"/>
        </patternFill>
      </fill>
    </dxf>
    <dxf>
      <fill>
        <patternFill>
          <bgColor rgb="FFDEE7EE"/>
        </patternFill>
      </fill>
    </dxf>
    <dxf>
      <fill>
        <patternFill>
          <bgColor rgb="FFDEE7E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 Id="rId9" Type="http://schemas.microsoft.com/office/2006/relationships/vbaProject" Target="vbaProject.bin"/></Relationships>
</file>

<file path=xl/drawings/_rels/drawing2.xml.rels><?xml version="1.0" encoding="UTF-8" standalone="yes"?>
<Relationships xmlns="http://schemas.openxmlformats.org/package/2006/relationships"><Relationship Id="rId2" Type="http://schemas.openxmlformats.org/officeDocument/2006/relationships/image" Target="../media/image2.jpeg"/><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xdr:from>
      <xdr:col>1</xdr:col>
      <xdr:colOff>118261</xdr:colOff>
      <xdr:row>0</xdr:row>
      <xdr:rowOff>101833</xdr:rowOff>
    </xdr:from>
    <xdr:to>
      <xdr:col>2</xdr:col>
      <xdr:colOff>656851</xdr:colOff>
      <xdr:row>1</xdr:row>
      <xdr:rowOff>259871</xdr:rowOff>
    </xdr:to>
    <xdr:sp macro="[0]!ClassementPiano" textlink="">
      <xdr:nvSpPr>
        <xdr:cNvPr id="2" name="Rectangle à coins arrondis 1">
          <a:extLst>
            <a:ext uri="{FF2B5EF4-FFF2-40B4-BE49-F238E27FC236}">
              <a16:creationId xmlns:a16="http://schemas.microsoft.com/office/drawing/2014/main" id="{00000000-0008-0000-0100-000002000000}"/>
            </a:ext>
          </a:extLst>
        </xdr:cNvPr>
        <xdr:cNvSpPr/>
      </xdr:nvSpPr>
      <xdr:spPr>
        <a:xfrm>
          <a:off x="880261" y="101833"/>
          <a:ext cx="1300590" cy="224713"/>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CH" sz="1800" b="1">
              <a:solidFill>
                <a:schemeClr val="bg1"/>
              </a:solidFill>
            </a:rPr>
            <a:t>PIANO</a:t>
          </a:r>
          <a:endParaRPr lang="fr-CH" sz="1100" b="1">
            <a:solidFill>
              <a:schemeClr val="bg1"/>
            </a:solidFill>
          </a:endParaRPr>
        </a:p>
      </xdr:txBody>
    </xdr:sp>
    <xdr:clientData/>
  </xdr:twoCellAnchor>
  <xdr:twoCellAnchor>
    <xdr:from>
      <xdr:col>4</xdr:col>
      <xdr:colOff>80161</xdr:colOff>
      <xdr:row>0</xdr:row>
      <xdr:rowOff>120883</xdr:rowOff>
    </xdr:from>
    <xdr:to>
      <xdr:col>5</xdr:col>
      <xdr:colOff>618751</xdr:colOff>
      <xdr:row>1</xdr:row>
      <xdr:rowOff>278921</xdr:rowOff>
    </xdr:to>
    <xdr:sp macro="[0]!ClassementChant" textlink="">
      <xdr:nvSpPr>
        <xdr:cNvPr id="3" name="Rectangle à coins arrondis 2">
          <a:extLst>
            <a:ext uri="{FF2B5EF4-FFF2-40B4-BE49-F238E27FC236}">
              <a16:creationId xmlns:a16="http://schemas.microsoft.com/office/drawing/2014/main" id="{00000000-0008-0000-0100-000003000000}"/>
            </a:ext>
          </a:extLst>
        </xdr:cNvPr>
        <xdr:cNvSpPr/>
      </xdr:nvSpPr>
      <xdr:spPr>
        <a:xfrm>
          <a:off x="3128161" y="120883"/>
          <a:ext cx="1300590" cy="205663"/>
        </a:xfrm>
        <a:prstGeom prst="roundRect">
          <a:avLst/>
        </a:prstGeom>
        <a:solidFill>
          <a:srgbClr val="FF0000"/>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CH" sz="1800" b="1">
              <a:solidFill>
                <a:schemeClr val="bg1"/>
              </a:solidFill>
            </a:rPr>
            <a:t>CHANT</a:t>
          </a:r>
          <a:endParaRPr lang="fr-CH" sz="1100" b="1">
            <a:solidFill>
              <a:schemeClr val="bg1"/>
            </a:solidFill>
          </a:endParaRPr>
        </a:p>
      </xdr:txBody>
    </xdr:sp>
    <xdr:clientData/>
  </xdr:twoCellAnchor>
</xdr:wsDr>
</file>

<file path=xl/drawings/drawing2.xml><?xml version="1.0" encoding="utf-8"?>
<xdr:wsDr xmlns:xdr="http://schemas.openxmlformats.org/drawingml/2006/spreadsheetDrawing" xmlns:a="http://schemas.openxmlformats.org/drawingml/2006/main">
  <xdr:oneCellAnchor>
    <xdr:from>
      <xdr:col>10</xdr:col>
      <xdr:colOff>1012179</xdr:colOff>
      <xdr:row>33</xdr:row>
      <xdr:rowOff>140060</xdr:rowOff>
    </xdr:from>
    <xdr:ext cx="1401194" cy="1146481"/>
    <xdr:pic>
      <xdr:nvPicPr>
        <xdr:cNvPr id="2" name="Image 1">
          <a:extLst>
            <a:ext uri="{FF2B5EF4-FFF2-40B4-BE49-F238E27FC236}">
              <a16:creationId xmlns:a16="http://schemas.microsoft.com/office/drawing/2014/main" id="{2EAAF8C5-2DFC-41B8-A114-B8B0147E9A6C}"/>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8327379" y="7693385"/>
          <a:ext cx="1401194" cy="1146481"/>
        </a:xfrm>
        <a:prstGeom prst="rect">
          <a:avLst/>
        </a:prstGeom>
      </xdr:spPr>
    </xdr:pic>
    <xdr:clientData/>
  </xdr:oneCellAnchor>
  <xdr:twoCellAnchor>
    <xdr:from>
      <xdr:col>9</xdr:col>
      <xdr:colOff>69276</xdr:colOff>
      <xdr:row>20</xdr:row>
      <xdr:rowOff>138548</xdr:rowOff>
    </xdr:from>
    <xdr:to>
      <xdr:col>9</xdr:col>
      <xdr:colOff>502231</xdr:colOff>
      <xdr:row>22</xdr:row>
      <xdr:rowOff>138549</xdr:rowOff>
    </xdr:to>
    <xdr:sp macro="" textlink="">
      <xdr:nvSpPr>
        <xdr:cNvPr id="3" name="Bouée 3">
          <a:extLst>
            <a:ext uri="{FF2B5EF4-FFF2-40B4-BE49-F238E27FC236}">
              <a16:creationId xmlns:a16="http://schemas.microsoft.com/office/drawing/2014/main" id="{3F972EC7-1537-4495-A971-B96A946CE1D6}"/>
            </a:ext>
          </a:extLst>
        </xdr:cNvPr>
        <xdr:cNvSpPr/>
      </xdr:nvSpPr>
      <xdr:spPr>
        <a:xfrm>
          <a:off x="6860601" y="4520048"/>
          <a:ext cx="432955" cy="438151"/>
        </a:xfrm>
        <a:prstGeom prst="donut">
          <a:avLst/>
        </a:prstGeom>
        <a:solidFill>
          <a:srgbClr val="FF0000"/>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CH" sz="1100">
            <a:solidFill>
              <a:schemeClr val="tx1"/>
            </a:solidFill>
          </a:endParaRPr>
        </a:p>
      </xdr:txBody>
    </xdr:sp>
    <xdr:clientData/>
  </xdr:twoCellAnchor>
  <xdr:twoCellAnchor>
    <xdr:from>
      <xdr:col>9</xdr:col>
      <xdr:colOff>69274</xdr:colOff>
      <xdr:row>18</xdr:row>
      <xdr:rowOff>95258</xdr:rowOff>
    </xdr:from>
    <xdr:to>
      <xdr:col>9</xdr:col>
      <xdr:colOff>502229</xdr:colOff>
      <xdr:row>20</xdr:row>
      <xdr:rowOff>95258</xdr:rowOff>
    </xdr:to>
    <xdr:sp macro="" textlink="">
      <xdr:nvSpPr>
        <xdr:cNvPr id="4" name="Bouée 4">
          <a:extLst>
            <a:ext uri="{FF2B5EF4-FFF2-40B4-BE49-F238E27FC236}">
              <a16:creationId xmlns:a16="http://schemas.microsoft.com/office/drawing/2014/main" id="{C89B1E30-19A6-4357-A99D-32111C8072CD}"/>
            </a:ext>
          </a:extLst>
        </xdr:cNvPr>
        <xdr:cNvSpPr/>
      </xdr:nvSpPr>
      <xdr:spPr>
        <a:xfrm>
          <a:off x="6860599" y="4038608"/>
          <a:ext cx="432955" cy="438150"/>
        </a:xfrm>
        <a:prstGeom prst="donut">
          <a:avLst/>
        </a:prstGeom>
        <a:solidFill>
          <a:srgbClr val="659A2A"/>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CH" sz="1100">
            <a:solidFill>
              <a:schemeClr val="tx1"/>
            </a:solidFill>
          </a:endParaRPr>
        </a:p>
      </xdr:txBody>
    </xdr:sp>
    <xdr:clientData/>
  </xdr:twoCellAnchor>
  <xdr:twoCellAnchor>
    <xdr:from>
      <xdr:col>2</xdr:col>
      <xdr:colOff>657225</xdr:colOff>
      <xdr:row>35</xdr:row>
      <xdr:rowOff>276225</xdr:rowOff>
    </xdr:from>
    <xdr:to>
      <xdr:col>2</xdr:col>
      <xdr:colOff>2657475</xdr:colOff>
      <xdr:row>35</xdr:row>
      <xdr:rowOff>276225</xdr:rowOff>
    </xdr:to>
    <xdr:cxnSp macro="">
      <xdr:nvCxnSpPr>
        <xdr:cNvPr id="5" name="Connecteur droit 4">
          <a:extLst>
            <a:ext uri="{FF2B5EF4-FFF2-40B4-BE49-F238E27FC236}">
              <a16:creationId xmlns:a16="http://schemas.microsoft.com/office/drawing/2014/main" id="{B36DFCBF-82D3-4910-A86F-A839F0B1C644}"/>
            </a:ext>
          </a:extLst>
        </xdr:cNvPr>
        <xdr:cNvCxnSpPr/>
      </xdr:nvCxnSpPr>
      <xdr:spPr>
        <a:xfrm>
          <a:off x="1828800" y="8324850"/>
          <a:ext cx="1743075" cy="0"/>
        </a:xfrm>
        <a:prstGeom prst="line">
          <a:avLst/>
        </a:prstGeom>
        <a:ln w="6350">
          <a:solidFill>
            <a:sysClr val="windowText" lastClr="00000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editAs="oneCell">
    <xdr:from>
      <xdr:col>5</xdr:col>
      <xdr:colOff>34637</xdr:colOff>
      <xdr:row>36</xdr:row>
      <xdr:rowOff>277091</xdr:rowOff>
    </xdr:from>
    <xdr:to>
      <xdr:col>6</xdr:col>
      <xdr:colOff>519545</xdr:colOff>
      <xdr:row>41</xdr:row>
      <xdr:rowOff>40048</xdr:rowOff>
    </xdr:to>
    <xdr:pic>
      <xdr:nvPicPr>
        <xdr:cNvPr id="6" name="Image 5">
          <a:extLst>
            <a:ext uri="{FF2B5EF4-FFF2-40B4-BE49-F238E27FC236}">
              <a16:creationId xmlns:a16="http://schemas.microsoft.com/office/drawing/2014/main" id="{C95A0056-F107-4851-BE8A-AADC39C95F08}"/>
            </a:ext>
          </a:extLst>
        </xdr:cNvPr>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4635212" y="8763866"/>
          <a:ext cx="1132608" cy="991682"/>
        </a:xfrm>
        <a:prstGeom prst="rect">
          <a:avLst/>
        </a:prstGeom>
      </xdr:spPr>
    </xdr:pic>
    <xdr:clientData/>
  </xdr:twoCellAnchor>
</xdr:wsDr>
</file>

<file path=xl/drawings/drawing3.xml><?xml version="1.0" encoding="utf-8"?>
<xdr:wsDr xmlns:xdr="http://schemas.openxmlformats.org/drawingml/2006/spreadsheetDrawing" xmlns:a="http://schemas.openxmlformats.org/drawingml/2006/main">
  <xdr:twoCellAnchor>
    <xdr:from>
      <xdr:col>2</xdr:col>
      <xdr:colOff>2286000</xdr:colOff>
      <xdr:row>9</xdr:row>
      <xdr:rowOff>164523</xdr:rowOff>
    </xdr:from>
    <xdr:to>
      <xdr:col>3</xdr:col>
      <xdr:colOff>216477</xdr:colOff>
      <xdr:row>14</xdr:row>
      <xdr:rowOff>34636</xdr:rowOff>
    </xdr:to>
    <xdr:cxnSp macro="">
      <xdr:nvCxnSpPr>
        <xdr:cNvPr id="9" name="Connecteur droit avec flèche 8">
          <a:extLst>
            <a:ext uri="{FF2B5EF4-FFF2-40B4-BE49-F238E27FC236}">
              <a16:creationId xmlns:a16="http://schemas.microsoft.com/office/drawing/2014/main" id="{227B0CBA-6E42-4D5C-9AB7-0F56EE44FB0C}"/>
            </a:ext>
          </a:extLst>
        </xdr:cNvPr>
        <xdr:cNvCxnSpPr/>
      </xdr:nvCxnSpPr>
      <xdr:spPr>
        <a:xfrm flipH="1">
          <a:off x="3463636" y="2493818"/>
          <a:ext cx="329046" cy="1030432"/>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Classeur1.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euille1"/>
    </sheetNames>
    <sheetDataSet>
      <sheetData sheetId="0">
        <row r="2">
          <cell r="B2" t="str">
            <v>vect</v>
          </cell>
          <cell r="C2" t="str">
            <v>Madame</v>
          </cell>
          <cell r="E2" t="str">
            <v>Véronique</v>
          </cell>
          <cell r="F2" t="str">
            <v>Dupont</v>
          </cell>
          <cell r="G2" t="str">
            <v>Véronique Dupont</v>
          </cell>
          <cell r="J2" t="str">
            <v>Ch. des Lottes 2</v>
          </cell>
          <cell r="M2">
            <v>5984</v>
          </cell>
          <cell r="N2" t="str">
            <v>Bourg 1</v>
          </cell>
          <cell r="O2" t="str">
            <v>5984 Bourg 1</v>
          </cell>
          <cell r="T2">
            <v>50247</v>
          </cell>
          <cell r="U2" t="str">
            <v>Test 1</v>
          </cell>
          <cell r="V2">
            <v>42769</v>
          </cell>
        </row>
        <row r="3">
          <cell r="B3" t="str">
            <v>aeaz</v>
          </cell>
          <cell r="E3" t="str">
            <v>Amélie</v>
          </cell>
          <cell r="F3" t="str">
            <v>Arlettaz</v>
          </cell>
          <cell r="G3" t="str">
            <v>Amélie Arlettaz</v>
          </cell>
          <cell r="J3" t="str">
            <v>Ch. des Lottes 3</v>
          </cell>
          <cell r="M3">
            <v>5985</v>
          </cell>
          <cell r="N3" t="str">
            <v>Bourg 2</v>
          </cell>
          <cell r="O3" t="str">
            <v>5985 Bourg 2</v>
          </cell>
          <cell r="T3">
            <v>50248</v>
          </cell>
          <cell r="U3" t="str">
            <v>Test 2</v>
          </cell>
          <cell r="V3">
            <v>42770</v>
          </cell>
        </row>
        <row r="4">
          <cell r="B4" t="str">
            <v>oefz</v>
          </cell>
          <cell r="C4" t="str">
            <v>Madame</v>
          </cell>
          <cell r="E4" t="str">
            <v>Odile</v>
          </cell>
          <cell r="F4" t="str">
            <v>Feuz</v>
          </cell>
          <cell r="G4" t="str">
            <v>Odile Feuz</v>
          </cell>
          <cell r="J4" t="str">
            <v>Ch. des Lottes 4</v>
          </cell>
          <cell r="M4">
            <v>5986</v>
          </cell>
          <cell r="N4" t="str">
            <v>Bourg 3</v>
          </cell>
          <cell r="O4" t="str">
            <v>5986 Bourg 3</v>
          </cell>
          <cell r="T4">
            <v>50249</v>
          </cell>
          <cell r="U4" t="str">
            <v>Test 3</v>
          </cell>
          <cell r="V4">
            <v>42771</v>
          </cell>
        </row>
        <row r="5">
          <cell r="B5" t="str">
            <v>cery</v>
          </cell>
          <cell r="E5" t="str">
            <v>Catherine</v>
          </cell>
          <cell r="F5" t="str">
            <v>Rey</v>
          </cell>
          <cell r="G5" t="str">
            <v>Catherine Rey</v>
          </cell>
          <cell r="J5" t="str">
            <v>Ch. des Lottes 5</v>
          </cell>
          <cell r="M5">
            <v>5987</v>
          </cell>
          <cell r="N5" t="str">
            <v>Bourg 4</v>
          </cell>
          <cell r="O5" t="str">
            <v>5987 Bourg 4</v>
          </cell>
          <cell r="T5">
            <v>50250</v>
          </cell>
          <cell r="U5" t="str">
            <v>Test 4</v>
          </cell>
          <cell r="V5">
            <v>42772</v>
          </cell>
        </row>
      </sheetData>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B2:H28"/>
  <sheetViews>
    <sheetView showGridLines="0" zoomScale="90" zoomScaleNormal="90" workbookViewId="0">
      <selection activeCell="H2" sqref="H2"/>
    </sheetView>
  </sheetViews>
  <sheetFormatPr baseColWidth="10" defaultRowHeight="12.75"/>
  <cols>
    <col min="1" max="1" width="20.7109375" customWidth="1"/>
    <col min="2" max="2" width="23.140625" customWidth="1"/>
    <col min="4" max="4" width="5.28515625" customWidth="1"/>
    <col min="5" max="5" width="23.140625" customWidth="1"/>
  </cols>
  <sheetData>
    <row r="2" spans="2:8" ht="32.25" customHeight="1">
      <c r="B2" s="102"/>
      <c r="C2" s="102"/>
      <c r="H2" s="101" t="e">
        <f>C28+F28</f>
        <v>#REF!</v>
      </c>
    </row>
    <row r="3" spans="2:8" ht="23.25">
      <c r="B3" s="2" t="s">
        <v>28</v>
      </c>
      <c r="C3" s="4">
        <f>COUNTIF([1]Feuille1!$N$2:$N$5,B3)</f>
        <v>0</v>
      </c>
      <c r="D3" s="5"/>
      <c r="E3" s="2" t="s">
        <v>28</v>
      </c>
      <c r="F3" s="4" t="e">
        <f>COUNTIF([1]Feuille1!#REF!,E3)</f>
        <v>#REF!</v>
      </c>
    </row>
    <row r="4" spans="2:8" ht="23.25">
      <c r="B4" s="2" t="s">
        <v>26</v>
      </c>
      <c r="C4" s="4">
        <f>COUNTIF([1]Feuille1!$N$2:$N$5,B4)</f>
        <v>0</v>
      </c>
      <c r="D4" s="5"/>
      <c r="E4" s="2" t="s">
        <v>24</v>
      </c>
      <c r="F4" s="4" t="e">
        <f>COUNTIF([1]Feuille1!#REF!,E4)</f>
        <v>#REF!</v>
      </c>
    </row>
    <row r="5" spans="2:8" ht="23.25">
      <c r="B5" s="2" t="s">
        <v>21</v>
      </c>
      <c r="C5" s="4">
        <f>COUNTIF([1]Feuille1!$N$2:$N$5,B5)</f>
        <v>0</v>
      </c>
      <c r="D5" s="5"/>
      <c r="E5" s="2" t="s">
        <v>23</v>
      </c>
      <c r="F5" s="4" t="e">
        <f>COUNTIF([1]Feuille1!#REF!,E5)</f>
        <v>#REF!</v>
      </c>
    </row>
    <row r="6" spans="2:8" ht="23.25">
      <c r="B6" s="2" t="s">
        <v>27</v>
      </c>
      <c r="C6" s="4">
        <f>COUNTIF([1]Feuille1!$N$2:$N$5,B6)</f>
        <v>0</v>
      </c>
      <c r="D6" s="5"/>
      <c r="E6" s="2" t="s">
        <v>9</v>
      </c>
      <c r="F6" s="4" t="e">
        <f>COUNTIF([1]Feuille1!#REF!,E6)</f>
        <v>#REF!</v>
      </c>
    </row>
    <row r="7" spans="2:8" ht="23.25">
      <c r="B7" s="2" t="s">
        <v>12</v>
      </c>
      <c r="C7" s="4">
        <f>COUNTIF([1]Feuille1!$N$2:$N$5,B7)</f>
        <v>0</v>
      </c>
      <c r="D7" s="5"/>
      <c r="E7" s="2" t="s">
        <v>25</v>
      </c>
      <c r="F7" s="4" t="e">
        <f>COUNTIF([1]Feuille1!#REF!,E7)</f>
        <v>#REF!</v>
      </c>
    </row>
    <row r="8" spans="2:8" ht="23.25">
      <c r="B8" s="2" t="s">
        <v>24</v>
      </c>
      <c r="C8" s="4">
        <f>COUNTIF([1]Feuille1!$N$2:$N$5,B8)</f>
        <v>0</v>
      </c>
      <c r="D8" s="5"/>
      <c r="E8" s="2" t="s">
        <v>26</v>
      </c>
      <c r="F8" s="4" t="e">
        <f>COUNTIF([1]Feuille1!#REF!,E8)</f>
        <v>#REF!</v>
      </c>
    </row>
    <row r="9" spans="2:8" ht="23.25">
      <c r="B9" s="2" t="s">
        <v>7</v>
      </c>
      <c r="C9" s="4">
        <f>COUNTIF([1]Feuille1!$N$2:$N$5,B9)</f>
        <v>0</v>
      </c>
      <c r="D9" s="5"/>
      <c r="E9" s="2" t="s">
        <v>27</v>
      </c>
      <c r="F9" s="4" t="e">
        <f>COUNTIF([1]Feuille1!#REF!,E9)</f>
        <v>#REF!</v>
      </c>
    </row>
    <row r="10" spans="2:8" ht="23.25">
      <c r="B10" s="2" t="s">
        <v>22</v>
      </c>
      <c r="C10" s="4">
        <f>COUNTIF([1]Feuille1!$N$2:$N$5,B10)</f>
        <v>0</v>
      </c>
      <c r="D10" s="5"/>
      <c r="E10" s="2" t="s">
        <v>5</v>
      </c>
      <c r="F10" s="4" t="e">
        <f>COUNTIF([1]Feuille1!#REF!,E10)</f>
        <v>#REF!</v>
      </c>
    </row>
    <row r="11" spans="2:8" ht="23.25">
      <c r="B11" s="2" t="s">
        <v>17</v>
      </c>
      <c r="C11" s="4">
        <f>COUNTIF([1]Feuille1!$N$2:$N$5,B11)</f>
        <v>0</v>
      </c>
      <c r="D11" s="5"/>
      <c r="E11" s="2" t="s">
        <v>6</v>
      </c>
      <c r="F11" s="4" t="e">
        <f>COUNTIF([1]Feuille1!#REF!,E11)</f>
        <v>#REF!</v>
      </c>
    </row>
    <row r="12" spans="2:8" ht="23.25">
      <c r="B12" s="2" t="s">
        <v>6</v>
      </c>
      <c r="C12" s="4">
        <f>COUNTIF([1]Feuille1!$N$2:$N$5,B12)</f>
        <v>0</v>
      </c>
      <c r="D12" s="5"/>
      <c r="E12" s="2" t="s">
        <v>7</v>
      </c>
      <c r="F12" s="4" t="e">
        <f>COUNTIF([1]Feuille1!#REF!,E12)</f>
        <v>#REF!</v>
      </c>
    </row>
    <row r="13" spans="2:8" ht="23.25">
      <c r="B13" s="2" t="s">
        <v>18</v>
      </c>
      <c r="C13" s="4">
        <f>COUNTIF([1]Feuille1!$N$2:$N$5,B13)</f>
        <v>0</v>
      </c>
      <c r="D13" s="5"/>
      <c r="E13" s="2" t="s">
        <v>8</v>
      </c>
      <c r="F13" s="4" t="e">
        <f>COUNTIF([1]Feuille1!#REF!,E13)</f>
        <v>#REF!</v>
      </c>
    </row>
    <row r="14" spans="2:8" ht="23.25">
      <c r="B14" s="2" t="s">
        <v>16</v>
      </c>
      <c r="C14" s="4">
        <f>COUNTIF([1]Feuille1!$N$2:$N$5,B14)</f>
        <v>0</v>
      </c>
      <c r="D14" s="5"/>
      <c r="E14" s="2" t="s">
        <v>10</v>
      </c>
      <c r="F14" s="4" t="e">
        <f>COUNTIF([1]Feuille1!#REF!,E14)</f>
        <v>#REF!</v>
      </c>
    </row>
    <row r="15" spans="2:8" ht="23.25">
      <c r="B15" s="2" t="s">
        <v>3</v>
      </c>
      <c r="C15" s="4">
        <f>COUNTIF([1]Feuille1!$N$2:$N$5,B15)</f>
        <v>0</v>
      </c>
      <c r="D15" s="5"/>
      <c r="E15" s="2" t="s">
        <v>12</v>
      </c>
      <c r="F15" s="4" t="e">
        <f>COUNTIF([1]Feuille1!#REF!,E15)</f>
        <v>#REF!</v>
      </c>
    </row>
    <row r="16" spans="2:8" ht="23.25">
      <c r="B16" s="2" t="s">
        <v>13</v>
      </c>
      <c r="C16" s="4">
        <f>COUNTIF([1]Feuille1!$N$2:$N$5,B16)</f>
        <v>0</v>
      </c>
      <c r="D16" s="5"/>
      <c r="E16" s="2" t="s">
        <v>13</v>
      </c>
      <c r="F16" s="4" t="e">
        <f>COUNTIF([1]Feuille1!#REF!,E16)</f>
        <v>#REF!</v>
      </c>
    </row>
    <row r="17" spans="2:6" ht="23.25">
      <c r="B17" s="2" t="s">
        <v>1</v>
      </c>
      <c r="C17" s="4">
        <f>COUNTIF([1]Feuille1!$N$2:$N$5,B17)</f>
        <v>0</v>
      </c>
      <c r="D17" s="5"/>
      <c r="E17" s="2" t="s">
        <v>14</v>
      </c>
      <c r="F17" s="4" t="e">
        <f>COUNTIF([1]Feuille1!#REF!,E17)</f>
        <v>#REF!</v>
      </c>
    </row>
    <row r="18" spans="2:6" ht="23.25">
      <c r="B18" s="2" t="s">
        <v>11</v>
      </c>
      <c r="C18" s="4">
        <f>COUNTIF([1]Feuille1!$N$2:$N$5,B18)</f>
        <v>0</v>
      </c>
      <c r="D18" s="5"/>
      <c r="E18" s="2" t="s">
        <v>15</v>
      </c>
      <c r="F18" s="4" t="e">
        <f>COUNTIF([1]Feuille1!#REF!,E18)</f>
        <v>#REF!</v>
      </c>
    </row>
    <row r="19" spans="2:6" ht="23.25">
      <c r="B19" s="2" t="s">
        <v>9</v>
      </c>
      <c r="C19" s="4">
        <f>COUNTIF([1]Feuille1!$N$2:$N$5,B19)</f>
        <v>0</v>
      </c>
      <c r="D19" s="5"/>
      <c r="E19" s="2" t="s">
        <v>17</v>
      </c>
      <c r="F19" s="4" t="e">
        <f>COUNTIF([1]Feuille1!#REF!,E19)</f>
        <v>#REF!</v>
      </c>
    </row>
    <row r="20" spans="2:6" ht="23.25">
      <c r="B20" s="2" t="s">
        <v>5</v>
      </c>
      <c r="C20" s="4">
        <f>COUNTIF([1]Feuille1!$N$2:$N$5,B20)</f>
        <v>0</v>
      </c>
      <c r="D20" s="5"/>
      <c r="E20" s="2" t="s">
        <v>19</v>
      </c>
      <c r="F20" s="4" t="e">
        <f>COUNTIF([1]Feuille1!#REF!,E20)</f>
        <v>#REF!</v>
      </c>
    </row>
    <row r="21" spans="2:6" ht="23.25">
      <c r="B21" s="2"/>
      <c r="C21" s="4">
        <f>COUNTIF([1]Feuille1!$N$2:$N$5,B21)</f>
        <v>0</v>
      </c>
      <c r="D21" s="5"/>
      <c r="E21" s="2" t="s">
        <v>20</v>
      </c>
      <c r="F21" s="4" t="e">
        <f>COUNTIF([1]Feuille1!#REF!,E21)</f>
        <v>#REF!</v>
      </c>
    </row>
    <row r="22" spans="2:6" ht="23.25">
      <c r="B22" s="2"/>
      <c r="C22" s="4">
        <f>COUNTIF([1]Feuille1!$N$2:$N$5,B22)</f>
        <v>0</v>
      </c>
      <c r="D22" s="5"/>
      <c r="E22" s="2" t="s">
        <v>21</v>
      </c>
      <c r="F22" s="4" t="e">
        <f>COUNTIF([1]Feuille1!#REF!,E22)</f>
        <v>#REF!</v>
      </c>
    </row>
    <row r="23" spans="2:6" ht="23.25">
      <c r="B23" s="2"/>
      <c r="C23" s="4">
        <f>COUNTIF([1]Feuille1!$N$2:$N$5,B23)</f>
        <v>0</v>
      </c>
      <c r="D23" s="5"/>
      <c r="E23" s="2" t="s">
        <v>0</v>
      </c>
      <c r="F23" s="4" t="e">
        <f>COUNTIF([1]Feuille1!#REF!,E23)</f>
        <v>#REF!</v>
      </c>
    </row>
    <row r="24" spans="2:6" ht="23.25">
      <c r="B24" s="2"/>
      <c r="C24" s="4">
        <f>COUNTIF([1]Feuille1!$N$2:$N$5,B24)</f>
        <v>0</v>
      </c>
      <c r="D24" s="5"/>
      <c r="E24" s="2" t="s">
        <v>1</v>
      </c>
      <c r="F24" s="4" t="e">
        <f>COUNTIF([1]Feuille1!#REF!,E24)</f>
        <v>#REF!</v>
      </c>
    </row>
    <row r="25" spans="2:6" ht="23.25">
      <c r="B25" s="2"/>
      <c r="C25" s="4">
        <f>COUNTIF([1]Feuille1!$N$2:$N$5,B25)</f>
        <v>0</v>
      </c>
      <c r="D25" s="5"/>
      <c r="E25" s="2" t="s">
        <v>2</v>
      </c>
      <c r="F25" s="4" t="e">
        <f>COUNTIF([1]Feuille1!#REF!,E25)</f>
        <v>#REF!</v>
      </c>
    </row>
    <row r="26" spans="2:6" ht="23.25">
      <c r="B26" s="2"/>
      <c r="C26" s="4">
        <f>COUNTIF([1]Feuille1!$N$2:$N$5,B26)</f>
        <v>0</v>
      </c>
      <c r="D26" s="5"/>
      <c r="E26" s="2" t="s">
        <v>3</v>
      </c>
      <c r="F26" s="4" t="e">
        <f>COUNTIF([1]Feuille1!#REF!,E26)</f>
        <v>#REF!</v>
      </c>
    </row>
    <row r="27" spans="2:6" ht="23.25">
      <c r="B27" s="2"/>
      <c r="C27" s="4">
        <f>COUNTIF([1]Feuille1!$N$2:$N$5,B27)</f>
        <v>0</v>
      </c>
      <c r="D27" s="5"/>
      <c r="E27" s="2" t="s">
        <v>4</v>
      </c>
      <c r="F27" s="4" t="e">
        <f>COUNTIF([1]Feuille1!#REF!,E27)</f>
        <v>#REF!</v>
      </c>
    </row>
    <row r="28" spans="2:6" ht="31.5">
      <c r="B28" s="2"/>
      <c r="C28" s="1">
        <f>SUM(C3:C27)</f>
        <v>0</v>
      </c>
      <c r="D28" s="3"/>
      <c r="E28" s="2"/>
      <c r="F28" s="1" t="e">
        <f>SUM(F3:F27)</f>
        <v>#REF!</v>
      </c>
    </row>
  </sheetData>
  <sortState ref="B3:C27">
    <sortCondition descending="1" ref="C3:C27"/>
  </sortState>
  <mergeCells count="1">
    <mergeCell ref="B2:C2"/>
  </mergeCell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3"/>
  <sheetViews>
    <sheetView showGridLines="0" zoomScale="110" zoomScaleNormal="110" zoomScalePageLayoutView="62" workbookViewId="0">
      <selection activeCell="F11" sqref="F11"/>
    </sheetView>
  </sheetViews>
  <sheetFormatPr baseColWidth="10" defaultColWidth="4" defaultRowHeight="16.5"/>
  <cols>
    <col min="1" max="1" width="5.42578125" style="6" customWidth="1"/>
    <col min="2" max="2" width="12.140625" style="8" customWidth="1"/>
    <col min="3" max="3" width="36" style="8" customWidth="1"/>
    <col min="4" max="4" width="5.7109375" style="6" customWidth="1"/>
    <col min="5" max="7" width="9.7109375" style="6" customWidth="1"/>
    <col min="8" max="8" width="10.7109375" style="7" customWidth="1"/>
    <col min="9" max="9" width="2.7109375" style="6" customWidth="1"/>
    <col min="10" max="10" width="7.85546875" style="6" customWidth="1"/>
    <col min="11" max="11" width="28.140625" style="6" customWidth="1"/>
    <col min="12" max="12" width="10" style="6" customWidth="1"/>
    <col min="13" max="25" width="5.7109375" style="6" customWidth="1"/>
    <col min="26" max="16384" width="4" style="6"/>
  </cols>
  <sheetData>
    <row r="1" spans="1:19" ht="45.75" customHeight="1">
      <c r="B1" s="73">
        <f>IFERROR(VLOOKUP($C$10,[1]Feuille1!$B$2:$BO$7,143,FALSE),0)</f>
        <v>0</v>
      </c>
      <c r="C1" s="72"/>
      <c r="D1" s="60"/>
      <c r="E1" s="60"/>
      <c r="F1" s="60"/>
      <c r="G1" s="60"/>
      <c r="H1" s="71"/>
      <c r="I1" s="60"/>
    </row>
    <row r="2" spans="1:19" ht="17.25" customHeight="1">
      <c r="B2" s="74">
        <f>IFERROR(VLOOKUP($C$10,[1]Feuille1!$B$2:$BO$7,146,FALSE),0)</f>
        <v>0</v>
      </c>
      <c r="C2" s="64"/>
      <c r="D2" s="70"/>
      <c r="E2" s="55" t="s">
        <v>43</v>
      </c>
      <c r="F2" s="81">
        <f>IFERROR(VLOOKUP($C$10,[1]Feuille1!$B$2:$BO$7,145,FALSE),0)</f>
        <v>0</v>
      </c>
      <c r="G2" s="56"/>
      <c r="H2" s="69"/>
      <c r="I2" s="60"/>
    </row>
    <row r="3" spans="1:19" ht="17.25" customHeight="1">
      <c r="B3" s="65" t="s">
        <v>42</v>
      </c>
      <c r="C3" s="64"/>
      <c r="D3" s="68"/>
      <c r="E3" s="56" t="s">
        <v>41</v>
      </c>
      <c r="F3" s="81">
        <f>IFERROR(VLOOKUP($C$10,[1]Feuille1!$B$2:$BO$7,144,FALSE),0)</f>
        <v>0</v>
      </c>
      <c r="G3" s="67"/>
      <c r="H3" s="66"/>
      <c r="I3" s="60"/>
    </row>
    <row r="4" spans="1:19" ht="17.25" customHeight="1">
      <c r="B4" s="65" t="s">
        <v>40</v>
      </c>
      <c r="C4" s="64"/>
      <c r="D4" s="63"/>
      <c r="E4" s="56"/>
      <c r="F4" s="62"/>
      <c r="G4" s="61"/>
      <c r="H4" s="61"/>
      <c r="I4" s="60"/>
    </row>
    <row r="5" spans="1:19" ht="9.9499999999999993" customHeight="1">
      <c r="B5" s="59"/>
      <c r="C5" s="59"/>
      <c r="D5" s="59"/>
      <c r="E5" s="59"/>
      <c r="F5" s="59"/>
      <c r="G5" s="59"/>
      <c r="H5" s="59"/>
      <c r="I5" s="59"/>
    </row>
    <row r="6" spans="1:19" ht="36.75" customHeight="1">
      <c r="A6" s="58"/>
      <c r="B6" s="107">
        <f>IFERROR(VLOOKUP($C$10,[1]Feuille1!$B$2:$BO$7,187,FALSE),0)</f>
        <v>0</v>
      </c>
      <c r="C6" s="107"/>
      <c r="D6" s="107"/>
      <c r="E6" s="107"/>
      <c r="F6" s="107"/>
      <c r="G6" s="107"/>
      <c r="H6" s="107"/>
      <c r="I6" s="107"/>
      <c r="L6" s="57"/>
      <c r="P6" s="14"/>
      <c r="Q6" s="14"/>
      <c r="R6" s="14"/>
      <c r="S6" s="14"/>
    </row>
    <row r="7" spans="1:19" s="44" customFormat="1" ht="9" customHeight="1">
      <c r="A7" s="48"/>
      <c r="B7" s="107"/>
      <c r="C7" s="107"/>
      <c r="D7" s="107"/>
      <c r="E7" s="107"/>
      <c r="F7" s="107"/>
      <c r="G7" s="107"/>
      <c r="H7" s="107"/>
      <c r="I7" s="107"/>
      <c r="P7" s="75"/>
      <c r="Q7" s="89"/>
      <c r="R7" s="75"/>
      <c r="S7" s="75"/>
    </row>
    <row r="8" spans="1:19" s="44" customFormat="1" ht="15.75" customHeight="1">
      <c r="A8" s="48"/>
      <c r="B8" s="84" t="s">
        <v>46</v>
      </c>
      <c r="C8" s="85">
        <f>IFERROR(VLOOKUP($C$10,[1]Feuille1!$B$2:$BO$7,19,FALSE),0)</f>
        <v>0</v>
      </c>
      <c r="D8" s="46"/>
      <c r="E8" s="46"/>
      <c r="F8" s="54">
        <f>IFERROR(VLOOKUP($C$10,[1]Feuille1!$B$2:$BO$7,6,FALSE),0)</f>
        <v>0</v>
      </c>
      <c r="G8" s="46"/>
      <c r="H8" s="46"/>
      <c r="I8" s="45"/>
      <c r="P8" s="75"/>
      <c r="Q8" s="91"/>
      <c r="R8" s="75"/>
      <c r="S8" s="75"/>
    </row>
    <row r="9" spans="1:19" s="44" customFormat="1" ht="15.75" customHeight="1">
      <c r="A9" s="48"/>
      <c r="B9" s="84" t="s">
        <v>50</v>
      </c>
      <c r="C9" s="86">
        <f>IFERROR(VLOOKUP($C$10,[1]Feuille1!$B$2:$BO$7,60,FALSE),0)</f>
        <v>0</v>
      </c>
      <c r="D9" s="46"/>
      <c r="E9" s="46"/>
      <c r="F9" s="54">
        <f>IFERROR(VLOOKUP($C$10,[1]Feuille1!$B$2:$BO$7,8,FALSE),0)</f>
        <v>0</v>
      </c>
      <c r="G9" s="46"/>
      <c r="H9" s="46"/>
      <c r="I9" s="45"/>
      <c r="P9" s="75"/>
      <c r="Q9" s="89"/>
      <c r="R9" s="75"/>
      <c r="S9" s="75"/>
    </row>
    <row r="10" spans="1:19" s="44" customFormat="1" ht="15.75" customHeight="1">
      <c r="A10" s="48"/>
      <c r="B10" s="84" t="s">
        <v>39</v>
      </c>
      <c r="C10" s="83" t="s">
        <v>51</v>
      </c>
      <c r="D10" s="46"/>
      <c r="E10" s="46"/>
      <c r="F10" s="54">
        <f>IFERROR(VLOOKUP($C$10,[1]Feuille1!$B$2:$BO$7,9,FALSE),0)</f>
        <v>0</v>
      </c>
      <c r="G10" s="46"/>
      <c r="H10" s="46"/>
      <c r="I10" s="45"/>
      <c r="P10" s="75"/>
      <c r="Q10" s="89"/>
      <c r="R10" s="75"/>
      <c r="S10" s="75"/>
    </row>
    <row r="11" spans="1:19" s="44" customFormat="1" ht="15.75" customHeight="1">
      <c r="A11" s="48"/>
      <c r="B11" s="84" t="s">
        <v>47</v>
      </c>
      <c r="C11" s="83" t="s">
        <v>48</v>
      </c>
      <c r="D11" s="46"/>
      <c r="E11" s="46"/>
      <c r="F11" s="54">
        <f>IFERROR(VLOOKUP($C$10,[1]Feuille1!$B$2:$BO$7,14,FALSE),0)</f>
        <v>0</v>
      </c>
      <c r="G11" s="46"/>
      <c r="H11" s="46"/>
      <c r="I11" s="45"/>
      <c r="P11" s="75"/>
      <c r="Q11" s="89"/>
      <c r="R11" s="75"/>
      <c r="S11" s="75"/>
    </row>
    <row r="12" spans="1:19" s="44" customFormat="1" ht="15.75" customHeight="1">
      <c r="A12" s="48"/>
      <c r="B12" s="84" t="s">
        <v>45</v>
      </c>
      <c r="C12" s="87">
        <f ca="1">TODAY()</f>
        <v>42797</v>
      </c>
      <c r="D12" s="46"/>
      <c r="E12" s="46"/>
      <c r="F12" s="90"/>
      <c r="G12" s="46"/>
      <c r="H12" s="46"/>
      <c r="I12" s="45"/>
      <c r="P12" s="75"/>
      <c r="Q12" s="89"/>
      <c r="R12" s="75"/>
      <c r="S12" s="75"/>
    </row>
    <row r="13" spans="1:19" s="44" customFormat="1" ht="27" customHeight="1">
      <c r="A13" s="50"/>
      <c r="B13" s="47"/>
      <c r="C13" s="47"/>
      <c r="D13" s="46"/>
      <c r="E13" s="46"/>
      <c r="F13" s="46"/>
      <c r="G13" s="46"/>
      <c r="H13" s="46"/>
      <c r="I13" s="49"/>
      <c r="P13" s="75"/>
      <c r="Q13" s="75"/>
      <c r="R13" s="75"/>
      <c r="S13" s="75"/>
    </row>
    <row r="14" spans="1:19" s="44" customFormat="1" ht="16.5" customHeight="1">
      <c r="A14" s="50"/>
      <c r="B14" s="53"/>
      <c r="C14" s="52"/>
      <c r="D14" s="51"/>
      <c r="E14" s="51"/>
      <c r="F14" s="108">
        <f ca="1">TODAY()</f>
        <v>42797</v>
      </c>
      <c r="G14" s="108"/>
      <c r="H14" s="109"/>
      <c r="I14" s="49"/>
    </row>
    <row r="15" spans="1:19" s="44" customFormat="1" ht="14.25" customHeight="1">
      <c r="A15" s="50"/>
      <c r="B15" s="47"/>
      <c r="C15" s="47"/>
      <c r="D15" s="46"/>
      <c r="E15" s="46"/>
      <c r="F15" s="46"/>
      <c r="G15" s="46"/>
      <c r="H15" s="46"/>
      <c r="I15" s="49"/>
    </row>
    <row r="16" spans="1:19" s="44" customFormat="1" ht="14.25" customHeight="1" thickBot="1">
      <c r="A16" s="48"/>
      <c r="B16" s="47"/>
      <c r="C16" s="47"/>
      <c r="D16" s="46"/>
      <c r="E16" s="46"/>
      <c r="F16" s="46"/>
      <c r="G16" s="46"/>
      <c r="H16" s="46"/>
      <c r="I16" s="45"/>
    </row>
    <row r="17" spans="2:14" ht="27" customHeight="1">
      <c r="B17" s="43" t="s">
        <v>49</v>
      </c>
      <c r="C17" s="88" t="s">
        <v>38</v>
      </c>
      <c r="D17" s="42"/>
      <c r="E17" s="41" t="s">
        <v>37</v>
      </c>
      <c r="F17" s="41" t="s">
        <v>36</v>
      </c>
      <c r="G17" s="41" t="s">
        <v>35</v>
      </c>
      <c r="H17" s="40" t="s">
        <v>34</v>
      </c>
    </row>
    <row r="18" spans="2:14" ht="17.25" hidden="1" customHeight="1">
      <c r="B18" s="39"/>
      <c r="C18" s="38"/>
      <c r="D18" s="38"/>
      <c r="E18" s="38"/>
      <c r="F18" s="38"/>
      <c r="G18" s="38"/>
      <c r="H18" s="37"/>
    </row>
    <row r="19" spans="2:14" ht="17.25" customHeight="1">
      <c r="B19" s="82">
        <f>IFERROR(VLOOKUP($C$10,[1]Feuille1!$B$2:$BO$7,60,FALSE),0)</f>
        <v>0</v>
      </c>
      <c r="C19" s="110" t="e">
        <f>IF(VLOOKUP($C$10,[1]Feuille1!$B$2:$BO$7,27,FALSE)=0,"",IFERROR(VLOOKUP($C$10,[1]Feuille1!$B$2:$BO$7,27,FALSE),""))</f>
        <v>#N/A</v>
      </c>
      <c r="D19" s="111"/>
      <c r="E19" s="36">
        <f>IFERROR(VLOOKUP($C$10,[1]Feuille1!$B$2:$BO$7,50,FALSE),0)</f>
        <v>0</v>
      </c>
      <c r="F19" s="35">
        <f>IFERROR(VLOOKUP($C$10,[1]Feuille1!$B$2:$BO$7,115,FALSE),0)</f>
        <v>0</v>
      </c>
      <c r="G19" s="34" t="e">
        <f>IF(VLOOKUP($C$10,[1]Feuille1!$B$2:$BO$7,114,FALSE)=0,"",IFERROR(VLOOKUP($C$10,[1]Feuille1!$B$2:$BO$7,114,FALSE),""))</f>
        <v>#N/A</v>
      </c>
      <c r="H19" s="80">
        <f>E19-F19</f>
        <v>0</v>
      </c>
      <c r="I19" s="21"/>
      <c r="J19" s="20"/>
    </row>
    <row r="20" spans="2:14" ht="17.25" customHeight="1">
      <c r="B20" s="92"/>
      <c r="C20" s="103"/>
      <c r="D20" s="104"/>
      <c r="E20" s="93"/>
      <c r="F20" s="27"/>
      <c r="G20" s="32" t="e">
        <f>IF(VLOOKUP($C$10,[1]Feuille1!$B$2:$BO$7,154,FALSE)=0,"",IFERROR(VLOOKUP($C$10,[1]Feuille1!$B$2:$BO$7,154,FALSE),""))</f>
        <v>#N/A</v>
      </c>
      <c r="H20" s="94"/>
      <c r="I20" s="21"/>
      <c r="J20" s="20"/>
      <c r="K20" s="6" t="s">
        <v>33</v>
      </c>
      <c r="L20" s="33"/>
    </row>
    <row r="21" spans="2:14" ht="17.25" customHeight="1">
      <c r="B21" s="95"/>
      <c r="C21" s="103"/>
      <c r="D21" s="104"/>
      <c r="E21" s="93"/>
      <c r="F21" s="27"/>
      <c r="G21" s="32" t="e">
        <f>IF(VLOOKUP($C$10,[1]Feuille1!$B$2:$BO$7,158,FALSE)=0,"",IFERROR(VLOOKUP($C$10,[1]Feuille1!$B$2:$BO$7,158,FALSE),""))</f>
        <v>#N/A</v>
      </c>
      <c r="H21" s="94"/>
      <c r="I21" s="21"/>
      <c r="J21" s="20"/>
      <c r="M21" s="31"/>
    </row>
    <row r="22" spans="2:14" ht="17.25" customHeight="1">
      <c r="B22" s="95"/>
      <c r="C22" s="103"/>
      <c r="D22" s="104"/>
      <c r="E22" s="93"/>
      <c r="F22" s="27"/>
      <c r="G22" s="32" t="e">
        <f>IF(VLOOKUP($C$10,[1]Feuille1!$B$2:$BO$7,162,FALSE)=0,"",IFERROR(VLOOKUP($C$10,[1]Feuille1!$B$2:$BO$7,162,FALSE),""))</f>
        <v>#N/A</v>
      </c>
      <c r="H22" s="94"/>
      <c r="I22" s="21"/>
      <c r="J22" s="20"/>
      <c r="K22" s="6" t="s">
        <v>32</v>
      </c>
    </row>
    <row r="23" spans="2:14" ht="17.25" customHeight="1">
      <c r="B23" s="95"/>
      <c r="C23" s="103"/>
      <c r="D23" s="104"/>
      <c r="E23" s="93"/>
      <c r="F23" s="27"/>
      <c r="G23" s="32" t="e">
        <f>IF(VLOOKUP($C$10,[1]Feuille1!$B$2:$BO$7,166,FALSE)=0,"",IFERROR(VLOOKUP($C$10,[1]Feuille1!$B$2:$BO$7,166,FALSE),""))</f>
        <v>#N/A</v>
      </c>
      <c r="H23" s="94"/>
      <c r="I23" s="21"/>
      <c r="J23" s="20"/>
    </row>
    <row r="24" spans="2:14" ht="17.25" customHeight="1">
      <c r="B24" s="95"/>
      <c r="C24" s="96"/>
      <c r="D24" s="29"/>
      <c r="E24" s="28"/>
      <c r="F24" s="27"/>
      <c r="G24" s="26"/>
      <c r="H24" s="25">
        <f t="shared" ref="H24:H28" si="0">E24-F24</f>
        <v>0</v>
      </c>
      <c r="I24" s="21"/>
      <c r="J24" s="20"/>
    </row>
    <row r="25" spans="2:14" ht="17.25" customHeight="1">
      <c r="B25" s="95"/>
      <c r="C25" s="30"/>
      <c r="D25" s="29"/>
      <c r="E25" s="28"/>
      <c r="F25" s="27"/>
      <c r="G25" s="26"/>
      <c r="H25" s="25">
        <f t="shared" si="0"/>
        <v>0</v>
      </c>
      <c r="I25" s="21"/>
      <c r="J25" s="20"/>
    </row>
    <row r="26" spans="2:14" ht="17.25" customHeight="1">
      <c r="B26" s="95"/>
      <c r="C26" s="30"/>
      <c r="D26" s="29"/>
      <c r="E26" s="28"/>
      <c r="F26" s="27"/>
      <c r="G26" s="26"/>
      <c r="H26" s="25">
        <f t="shared" si="0"/>
        <v>0</v>
      </c>
      <c r="I26" s="21"/>
      <c r="J26" s="20"/>
      <c r="N26" s="31"/>
    </row>
    <row r="27" spans="2:14" ht="17.25" customHeight="1">
      <c r="B27" s="95"/>
      <c r="C27" s="30"/>
      <c r="D27" s="29"/>
      <c r="E27" s="76"/>
      <c r="F27" s="77"/>
      <c r="G27" s="78"/>
      <c r="H27" s="79">
        <f t="shared" si="0"/>
        <v>0</v>
      </c>
      <c r="I27" s="21"/>
      <c r="J27" s="20"/>
    </row>
    <row r="28" spans="2:14" ht="27" customHeight="1">
      <c r="B28" s="97"/>
      <c r="C28" s="98"/>
      <c r="D28" s="99"/>
      <c r="E28" s="24">
        <f>SUM(E19:E27)</f>
        <v>0</v>
      </c>
      <c r="F28" s="23">
        <f>SUM(F19:F27)</f>
        <v>0</v>
      </c>
      <c r="G28" s="100"/>
      <c r="H28" s="22">
        <f t="shared" si="0"/>
        <v>0</v>
      </c>
      <c r="I28" s="21"/>
      <c r="J28" s="20"/>
    </row>
    <row r="29" spans="2:14" ht="16.5" customHeight="1">
      <c r="B29" s="105" t="s">
        <v>44</v>
      </c>
      <c r="C29" s="106"/>
      <c r="D29" s="106"/>
      <c r="E29" s="106"/>
      <c r="F29" s="106"/>
      <c r="G29" s="106"/>
      <c r="H29" s="106"/>
      <c r="K29" s="19"/>
    </row>
    <row r="30" spans="2:14" ht="16.5" customHeight="1">
      <c r="B30" s="106"/>
      <c r="C30" s="106"/>
      <c r="D30" s="106"/>
      <c r="E30" s="106"/>
      <c r="F30" s="106"/>
      <c r="G30" s="106"/>
      <c r="H30" s="106"/>
    </row>
    <row r="31" spans="2:14" ht="16.5" customHeight="1">
      <c r="B31" s="106"/>
      <c r="C31" s="106"/>
      <c r="D31" s="106"/>
      <c r="E31" s="106"/>
      <c r="F31" s="106"/>
      <c r="G31" s="106"/>
      <c r="H31" s="106"/>
    </row>
    <row r="32" spans="2:14" ht="16.5" customHeight="1">
      <c r="B32" s="106"/>
      <c r="C32" s="106"/>
      <c r="D32" s="106"/>
      <c r="E32" s="106"/>
      <c r="F32" s="106"/>
      <c r="G32" s="106"/>
      <c r="H32" s="106"/>
    </row>
    <row r="33" spans="2:9" ht="16.5" customHeight="1">
      <c r="B33" s="106"/>
      <c r="C33" s="106"/>
      <c r="D33" s="106"/>
      <c r="E33" s="106"/>
      <c r="F33" s="106"/>
      <c r="G33" s="106"/>
      <c r="H33" s="106"/>
    </row>
    <row r="34" spans="2:9" ht="16.5" customHeight="1">
      <c r="B34" s="106"/>
      <c r="C34" s="106"/>
      <c r="D34" s="106"/>
      <c r="E34" s="106"/>
      <c r="F34" s="106"/>
      <c r="G34" s="106"/>
      <c r="H34" s="106"/>
    </row>
    <row r="35" spans="2:9" ht="16.5" customHeight="1">
      <c r="B35" s="17"/>
      <c r="C35" s="18"/>
    </row>
    <row r="36" spans="2:9" ht="34.5" customHeight="1">
      <c r="B36" s="17" t="s">
        <v>30</v>
      </c>
      <c r="C36" s="18" t="s">
        <v>31</v>
      </c>
    </row>
    <row r="37" spans="2:9" ht="34.5" customHeight="1">
      <c r="B37" s="17" t="s">
        <v>30</v>
      </c>
      <c r="C37" s="16" t="s">
        <v>29</v>
      </c>
    </row>
    <row r="39" spans="2:9" ht="12.75" customHeight="1"/>
    <row r="42" spans="2:9">
      <c r="B42" s="15"/>
      <c r="C42" s="15"/>
      <c r="D42" s="14"/>
      <c r="E42" s="14"/>
      <c r="F42" s="14"/>
      <c r="G42" s="14"/>
      <c r="H42" s="13"/>
    </row>
    <row r="43" spans="2:9" ht="16.5" customHeight="1">
      <c r="B43" s="12"/>
      <c r="C43" s="11"/>
      <c r="D43" s="10"/>
      <c r="E43" s="10"/>
      <c r="F43" s="10"/>
      <c r="G43" s="10"/>
      <c r="H43" s="9"/>
      <c r="I43" s="14"/>
    </row>
    <row r="45" spans="2:9" ht="17.25" customHeight="1"/>
    <row r="46" spans="2:9" ht="17.25" customHeight="1"/>
    <row r="47" spans="2:9" ht="17.25" customHeight="1"/>
    <row r="48" spans="2:9" ht="17.25" customHeight="1"/>
    <row r="49" ht="17.25" customHeight="1"/>
    <row r="50" ht="17.25" customHeight="1"/>
    <row r="51" ht="17.25" customHeight="1"/>
    <row r="52" ht="17.25" customHeight="1"/>
    <row r="53" ht="17.25" customHeight="1"/>
  </sheetData>
  <sheetProtection formatCells="0" formatColumns="0" formatRows="0" insertColumns="0" insertRows="0" deleteColumns="0" deleteRows="0"/>
  <mergeCells count="8">
    <mergeCell ref="C23:D23"/>
    <mergeCell ref="B29:H34"/>
    <mergeCell ref="B6:I7"/>
    <mergeCell ref="F14:H14"/>
    <mergeCell ref="C19:D19"/>
    <mergeCell ref="C20:D20"/>
    <mergeCell ref="C21:D21"/>
    <mergeCell ref="C22:D22"/>
  </mergeCells>
  <conditionalFormatting sqref="B25:H28 B19:B24 D24:H24 F20:H23 G19:H19">
    <cfRule type="expression" dxfId="3" priority="4">
      <formula>MOD(ROW(),2)</formula>
    </cfRule>
  </conditionalFormatting>
  <conditionalFormatting sqref="C19:C24">
    <cfRule type="expression" dxfId="2" priority="3">
      <formula>MOD(ROW(),2)</formula>
    </cfRule>
  </conditionalFormatting>
  <conditionalFormatting sqref="E19:E23">
    <cfRule type="expression" dxfId="1" priority="2">
      <formula>MOD(ROW(),2)</formula>
    </cfRule>
  </conditionalFormatting>
  <conditionalFormatting sqref="F19">
    <cfRule type="expression" dxfId="0" priority="1">
      <formula>MOD(ROW(),2)</formula>
    </cfRule>
  </conditionalFormatting>
  <printOptions horizontalCentered="1"/>
  <pageMargins left="0" right="0" top="0.27559055118110237" bottom="0.51181102362204722" header="0.23622047244094491" footer="0.23622047244094491"/>
  <pageSetup paperSize="9" orientation="portrait" r:id="rId1"/>
  <headerFooter alignWithMargins="0"/>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0"/>
  <sheetViews>
    <sheetView showGridLines="0" tabSelected="1" zoomScale="110" zoomScaleNormal="110" zoomScalePageLayoutView="62" workbookViewId="0">
      <selection activeCell="C20" sqref="C20"/>
    </sheetView>
  </sheetViews>
  <sheetFormatPr baseColWidth="10" defaultColWidth="4" defaultRowHeight="16.5"/>
  <cols>
    <col min="1" max="1" width="5.42578125" style="6" customWidth="1"/>
    <col min="2" max="2" width="12.140625" style="8" customWidth="1"/>
    <col min="3" max="3" width="36" style="8" customWidth="1"/>
    <col min="4" max="4" width="5.7109375" style="6" customWidth="1"/>
    <col min="5" max="7" width="9.7109375" style="6" customWidth="1"/>
    <col min="8" max="8" width="10.7109375" style="7" customWidth="1"/>
    <col min="9" max="9" width="2.7109375" style="6" customWidth="1"/>
    <col min="10" max="10" width="7.85546875" style="6" customWidth="1"/>
    <col min="11" max="11" width="28.140625" style="6" customWidth="1"/>
    <col min="12" max="12" width="10" style="6" customWidth="1"/>
    <col min="13" max="25" width="5.7109375" style="6" customWidth="1"/>
    <col min="26" max="16384" width="4" style="6"/>
  </cols>
  <sheetData>
    <row r="1" spans="1:19" ht="45.75" customHeight="1">
      <c r="B1" s="73" t="str">
        <f>IFERROR(VLOOKUP($C$10,[1]Feuille1!$B$2:$BO$7,20,FALSE),0)</f>
        <v>Test 1</v>
      </c>
      <c r="C1" s="72"/>
      <c r="D1" s="60"/>
      <c r="E1" s="60"/>
      <c r="F1" s="60"/>
      <c r="G1" s="60"/>
      <c r="H1" s="71"/>
      <c r="I1" s="60"/>
    </row>
    <row r="2" spans="1:19" ht="17.25" customHeight="1">
      <c r="B2" s="74"/>
      <c r="C2" s="64"/>
      <c r="D2" s="70"/>
      <c r="E2" s="55" t="s">
        <v>43</v>
      </c>
      <c r="F2" s="81"/>
      <c r="G2" s="56"/>
      <c r="H2" s="69"/>
      <c r="I2" s="60"/>
    </row>
    <row r="3" spans="1:19" ht="17.25" customHeight="1">
      <c r="B3" s="65"/>
      <c r="C3" s="64"/>
      <c r="D3" s="68"/>
      <c r="E3" s="56" t="s">
        <v>41</v>
      </c>
      <c r="F3" s="81"/>
      <c r="G3" s="67"/>
      <c r="H3" s="66"/>
      <c r="I3" s="60"/>
    </row>
    <row r="4" spans="1:19" ht="17.25" customHeight="1">
      <c r="B4" s="65"/>
      <c r="C4" s="64"/>
      <c r="D4" s="63"/>
      <c r="E4" s="56"/>
      <c r="F4" s="62"/>
      <c r="G4" s="61"/>
      <c r="H4" s="61"/>
      <c r="I4" s="60"/>
    </row>
    <row r="5" spans="1:19" ht="9.9499999999999993" customHeight="1">
      <c r="B5" s="59"/>
      <c r="C5" s="59"/>
      <c r="D5" s="59"/>
      <c r="E5" s="59"/>
      <c r="F5" s="59"/>
      <c r="G5" s="59"/>
      <c r="H5" s="59"/>
      <c r="I5" s="59"/>
    </row>
    <row r="6" spans="1:19" ht="36.75" customHeight="1">
      <c r="A6" s="58"/>
      <c r="B6" s="107" t="str">
        <f>IFERROR(VLOOKUP($C$10,[1]Feuille1!$B$2:$BO$7,20,FALSE),0)</f>
        <v>Test 1</v>
      </c>
      <c r="C6" s="107"/>
      <c r="D6" s="107"/>
      <c r="E6" s="107"/>
      <c r="F6" s="107"/>
      <c r="G6" s="107"/>
      <c r="H6" s="107"/>
      <c r="I6" s="107"/>
      <c r="L6" s="57"/>
      <c r="P6" s="14"/>
      <c r="Q6" s="14"/>
      <c r="R6" s="14"/>
      <c r="S6" s="14"/>
    </row>
    <row r="7" spans="1:19" s="44" customFormat="1" ht="9" customHeight="1">
      <c r="A7" s="48"/>
      <c r="B7" s="107"/>
      <c r="C7" s="107"/>
      <c r="D7" s="107"/>
      <c r="E7" s="107"/>
      <c r="F7" s="107"/>
      <c r="G7" s="107"/>
      <c r="H7" s="107"/>
      <c r="I7" s="107"/>
      <c r="P7" s="75"/>
      <c r="Q7" s="89"/>
      <c r="R7" s="75"/>
      <c r="S7" s="75"/>
    </row>
    <row r="8" spans="1:19" s="44" customFormat="1" ht="15.75" customHeight="1">
      <c r="A8" s="48"/>
      <c r="B8" s="84" t="s">
        <v>46</v>
      </c>
      <c r="C8" s="85">
        <f>IFERROR(VLOOKUP($C$10,[1]Feuille1!$B$2:$BO$7,19,FALSE),0)</f>
        <v>50247</v>
      </c>
      <c r="D8" s="46"/>
      <c r="E8" s="46"/>
      <c r="F8" s="54" t="str">
        <f>IFERROR(VLOOKUP($C$10,[1]Feuille1!$B$2:$BO$7,2,FALSE),0)</f>
        <v>Madame</v>
      </c>
      <c r="G8" s="46"/>
      <c r="H8" s="46"/>
      <c r="I8" s="45"/>
      <c r="P8" s="75"/>
      <c r="Q8" s="91"/>
      <c r="R8" s="75"/>
      <c r="S8" s="75"/>
    </row>
    <row r="9" spans="1:19" s="44" customFormat="1" ht="15.75" customHeight="1" thickBot="1">
      <c r="A9" s="48"/>
      <c r="B9" s="84" t="s">
        <v>50</v>
      </c>
      <c r="C9" s="86">
        <f>IFERROR(VLOOKUP($C$10,[1]Feuille1!$B$2:$BO$7,21,FALSE),0)</f>
        <v>42769</v>
      </c>
      <c r="D9" s="46"/>
      <c r="E9" s="46"/>
      <c r="F9" s="54" t="str">
        <f>IFERROR(VLOOKUP($C$10,[1]Feuille1!$B$2:$BO$7,6,FALSE),0)</f>
        <v>Véronique Dupont</v>
      </c>
      <c r="G9" s="46"/>
      <c r="H9" s="46"/>
      <c r="I9" s="45"/>
      <c r="P9" s="75"/>
      <c r="Q9" s="89"/>
      <c r="R9" s="75"/>
      <c r="S9" s="75"/>
    </row>
    <row r="10" spans="1:19" s="44" customFormat="1" ht="15.75" customHeight="1" thickBot="1">
      <c r="A10" s="48"/>
      <c r="B10" s="84" t="s">
        <v>39</v>
      </c>
      <c r="C10" s="83" t="s">
        <v>52</v>
      </c>
      <c r="D10" s="112"/>
      <c r="E10" s="46"/>
      <c r="F10" s="54" t="str">
        <f>IFERROR(VLOOKUP($C$10,[1]Feuille1!$B$2:$BO$7,9,FALSE),0)</f>
        <v>Ch. des Lottes 2</v>
      </c>
      <c r="G10" s="46"/>
      <c r="H10" s="46"/>
      <c r="I10" s="45"/>
      <c r="P10" s="75"/>
      <c r="Q10" s="89"/>
      <c r="R10" s="75"/>
      <c r="S10" s="75"/>
    </row>
    <row r="11" spans="1:19" s="44" customFormat="1" ht="15.75" customHeight="1">
      <c r="A11" s="48"/>
      <c r="B11" s="84" t="s">
        <v>47</v>
      </c>
      <c r="C11" s="83" t="s">
        <v>48</v>
      </c>
      <c r="D11" s="46"/>
      <c r="E11" s="46"/>
      <c r="F11" s="54" t="str">
        <f>IFERROR(VLOOKUP($C$10,[1]Feuille1!$B$2:$BO$7,14,FALSE),0)</f>
        <v>5984 Bourg 1</v>
      </c>
      <c r="G11" s="46"/>
      <c r="H11" s="46"/>
      <c r="I11" s="45"/>
      <c r="P11" s="75"/>
      <c r="Q11" s="89"/>
      <c r="R11" s="75"/>
      <c r="S11" s="75"/>
    </row>
    <row r="12" spans="1:19" s="44" customFormat="1" ht="15.75" customHeight="1">
      <c r="A12" s="48"/>
      <c r="B12" s="84" t="s">
        <v>45</v>
      </c>
      <c r="C12" s="87">
        <f ca="1">TODAY()</f>
        <v>42797</v>
      </c>
      <c r="D12" s="46"/>
      <c r="E12" s="46"/>
      <c r="F12" s="90"/>
      <c r="G12" s="46"/>
      <c r="H12" s="46"/>
      <c r="I12" s="45"/>
      <c r="P12" s="75"/>
      <c r="Q12" s="89"/>
      <c r="R12" s="75"/>
      <c r="S12" s="75"/>
    </row>
    <row r="13" spans="1:19" s="44" customFormat="1" ht="27" customHeight="1">
      <c r="A13" s="50"/>
      <c r="B13" s="47"/>
      <c r="C13" s="47"/>
      <c r="D13" s="46"/>
      <c r="E13" s="46"/>
      <c r="F13" s="46"/>
      <c r="G13" s="46"/>
      <c r="H13" s="46"/>
      <c r="I13" s="49"/>
      <c r="P13" s="75"/>
      <c r="Q13" s="75"/>
      <c r="R13" s="75"/>
      <c r="S13" s="75"/>
    </row>
    <row r="14" spans="1:19" ht="17.25" customHeight="1"/>
    <row r="15" spans="1:19" ht="17.25" customHeight="1">
      <c r="C15" s="113" t="s">
        <v>53</v>
      </c>
      <c r="D15" s="113"/>
      <c r="E15" s="113"/>
    </row>
    <row r="16" spans="1:19" ht="17.25" customHeight="1">
      <c r="C16" s="113"/>
      <c r="D16" s="113"/>
      <c r="E16" s="113"/>
    </row>
    <row r="17" spans="3:5" ht="17.25" customHeight="1">
      <c r="C17" s="113"/>
      <c r="D17" s="113"/>
      <c r="E17" s="113"/>
    </row>
    <row r="18" spans="3:5" ht="17.25" customHeight="1">
      <c r="C18" s="113"/>
      <c r="D18" s="113"/>
      <c r="E18" s="113"/>
    </row>
    <row r="19" spans="3:5" ht="17.25" customHeight="1">
      <c r="C19" s="113"/>
      <c r="D19" s="113"/>
      <c r="E19" s="113"/>
    </row>
    <row r="20" spans="3:5" ht="17.25" customHeight="1"/>
  </sheetData>
  <sheetProtection formatCells="0" formatColumns="0" formatRows="0" insertColumns="0" insertRows="0" deleteColumns="0" deleteRows="0"/>
  <mergeCells count="2">
    <mergeCell ref="B6:I7"/>
    <mergeCell ref="C15:E19"/>
  </mergeCells>
  <printOptions horizontalCentered="1"/>
  <pageMargins left="0" right="0" top="0.27559055118110237" bottom="0.51181102362204722" header="0.23622047244094491" footer="0.23622047244094491"/>
  <pageSetup paperSize="9" orientation="portrait" r:id="rId1"/>
  <headerFooter alignWithMargins="0"/>
  <drawing r:id="rId2"/>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3</vt:i4>
      </vt:variant>
      <vt:variant>
        <vt:lpstr>Plages nommées</vt:lpstr>
      </vt:variant>
      <vt:variant>
        <vt:i4>2</vt:i4>
      </vt:variant>
    </vt:vector>
  </HeadingPairs>
  <TitlesOfParts>
    <vt:vector size="5" baseType="lpstr">
      <vt:lpstr>Villes</vt:lpstr>
      <vt:lpstr>S1</vt:lpstr>
      <vt:lpstr>Test 1</vt:lpstr>
      <vt:lpstr>'S1'!Zone_d_impression</vt:lpstr>
      <vt:lpstr>'Test 1'!Zone_d_impression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BPA</dc:creator>
  <cp:lastModifiedBy>BPA</cp:lastModifiedBy>
  <cp:lastPrinted>2017-03-01T16:20:38Z</cp:lastPrinted>
  <dcterms:created xsi:type="dcterms:W3CDTF">2017-02-06T09:55:22Z</dcterms:created>
  <dcterms:modified xsi:type="dcterms:W3CDTF">2017-03-03T15:45:27Z</dcterms:modified>
</cp:coreProperties>
</file>