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B\Desktop\"/>
    </mc:Choice>
  </mc:AlternateContent>
  <bookViews>
    <workbookView xWindow="0" yWindow="-240" windowWidth="21150" windowHeight="11910" tabRatio="946"/>
  </bookViews>
  <sheets>
    <sheet name="Stock" sheetId="1" r:id="rId1"/>
    <sheet name="Journal" sheetId="2" r:id="rId2"/>
    <sheet name="Liste à afficher" sheetId="14" r:id="rId3"/>
  </sheets>
  <definedNames>
    <definedName name="_xlnm._FilterDatabase" localSheetId="1" hidden="1">Journal!$C$13:$N$446</definedName>
    <definedName name="_xlnm._FilterDatabase" localSheetId="2" hidden="1">'Liste à afficher'!$B$6:$G$547</definedName>
    <definedName name="_xlnm._FilterDatabase" localSheetId="0" hidden="1">Stock!$A$4:$O$495</definedName>
    <definedName name="_xlnm.Print_Titles" localSheetId="2">'Liste à afficher'!$5:$5</definedName>
    <definedName name="VS" comment="VS">Journal!$M$15:$M$412</definedName>
    <definedName name="Z_B7AE221C_404E_4A5E_ACC6_14739526CE23_.wvu.Cols" localSheetId="1" hidden="1">Journal!$P:$P</definedName>
    <definedName name="Z_B7AE221C_404E_4A5E_ACC6_14739526CE23_.wvu.Cols" localSheetId="2" hidden="1">'Liste à afficher'!$D:$D</definedName>
    <definedName name="Z_B7AE221C_404E_4A5E_ACC6_14739526CE23_.wvu.FilterData" localSheetId="1" hidden="1">Journal!$C$13:$N$446</definedName>
    <definedName name="Z_B7AE221C_404E_4A5E_ACC6_14739526CE23_.wvu.FilterData" localSheetId="2" hidden="1">'Liste à afficher'!$B$6:$G$547</definedName>
    <definedName name="Z_B7AE221C_404E_4A5E_ACC6_14739526CE23_.wvu.FilterData" localSheetId="0" hidden="1">Stock!$A$4:$M$471</definedName>
    <definedName name="Z_B7AE221C_404E_4A5E_ACC6_14739526CE23_.wvu.PrintArea" localSheetId="1" hidden="1">Journal!$C$3:$N$291</definedName>
    <definedName name="Z_B7AE221C_404E_4A5E_ACC6_14739526CE23_.wvu.PrintArea" localSheetId="2" hidden="1">'Liste à afficher'!$B$6:$G$531</definedName>
    <definedName name="Z_B7AE221C_404E_4A5E_ACC6_14739526CE23_.wvu.PrintArea" localSheetId="0" hidden="1">Stock!$A$1:$M$495</definedName>
    <definedName name="Z_B7AE221C_404E_4A5E_ACC6_14739526CE23_.wvu.PrintTitles" localSheetId="2" hidden="1">'Liste à afficher'!$5:$5</definedName>
    <definedName name="_xlnm.Print_Area" localSheetId="1">Journal!$C$2:$N$446</definedName>
    <definedName name="_xlnm.Print_Area" localSheetId="2">'Liste à afficher'!$B$6:$G$404</definedName>
    <definedName name="_xlnm.Print_Area" localSheetId="0">Stock!$A$1:$M$471</definedName>
  </definedNames>
  <calcPr calcId="152511"/>
  <customWorkbookViews>
    <customWorkbookView name="PAB - Affichage personnalisé" guid="{B7AE221C-404E-4A5E-ACC6-14739526CE23}" mergeInterval="0" personalView="1" maximized="1" xWindow="-8" yWindow="-8" windowWidth="1936" windowHeight="1056" tabRatio="918" activeSheetId="2"/>
  </customWorkbookViews>
</workbook>
</file>

<file path=xl/calcChain.xml><?xml version="1.0" encoding="utf-8"?>
<calcChain xmlns="http://schemas.openxmlformats.org/spreadsheetml/2006/main">
  <c r="B116" i="14" l="1"/>
  <c r="C116" i="14" s="1"/>
  <c r="B118" i="14"/>
  <c r="C118" i="14" s="1"/>
  <c r="B119" i="14"/>
  <c r="C119" i="14" s="1"/>
  <c r="B120" i="14"/>
  <c r="G120" i="14" s="1"/>
  <c r="B121" i="14"/>
  <c r="C121" i="14" s="1"/>
  <c r="B122" i="14"/>
  <c r="C122" i="14" s="1"/>
  <c r="B123" i="14"/>
  <c r="E123" i="14" s="1"/>
  <c r="B124" i="14"/>
  <c r="C124" i="14" s="1"/>
  <c r="B125" i="14"/>
  <c r="C125" i="14" s="1"/>
  <c r="B126" i="14"/>
  <c r="E126" i="14" s="1"/>
  <c r="B127" i="14"/>
  <c r="C127" i="14" s="1"/>
  <c r="B128" i="14"/>
  <c r="G123" i="14" l="1"/>
  <c r="C123" i="14"/>
  <c r="G122" i="14"/>
  <c r="F126" i="14"/>
  <c r="F122" i="14"/>
  <c r="G126" i="14"/>
  <c r="G124" i="14"/>
  <c r="E122" i="14"/>
  <c r="F124" i="14"/>
  <c r="E124" i="14"/>
  <c r="G118" i="14"/>
  <c r="F118" i="14"/>
  <c r="F120" i="14"/>
  <c r="E120" i="14"/>
  <c r="E118" i="14"/>
  <c r="C126" i="14"/>
  <c r="G119" i="14"/>
  <c r="F127" i="14"/>
  <c r="F125" i="14"/>
  <c r="F123" i="14"/>
  <c r="F121" i="14"/>
  <c r="F119" i="14"/>
  <c r="F116" i="14"/>
  <c r="C120" i="14"/>
  <c r="G127" i="14"/>
  <c r="G125" i="14"/>
  <c r="G121" i="14"/>
  <c r="G116" i="14"/>
  <c r="E127" i="14"/>
  <c r="E125" i="14"/>
  <c r="E121" i="14"/>
  <c r="E119" i="14"/>
  <c r="E116" i="14"/>
  <c r="Q472" i="1"/>
  <c r="Q473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5" i="1"/>
  <c r="S15" i="2" l="1"/>
  <c r="B156" i="14" l="1"/>
  <c r="B158" i="14"/>
  <c r="B129" i="14"/>
  <c r="B157" i="14"/>
  <c r="B168" i="14"/>
  <c r="B179" i="14"/>
  <c r="B190" i="14"/>
  <c r="B201" i="14"/>
  <c r="B212" i="14"/>
  <c r="B223" i="14"/>
  <c r="B234" i="14"/>
  <c r="B245" i="14"/>
  <c r="B256" i="14"/>
  <c r="B267" i="14"/>
  <c r="B268" i="14"/>
  <c r="B279" i="14"/>
  <c r="B285" i="14"/>
  <c r="B290" i="14"/>
  <c r="B301" i="14"/>
  <c r="B312" i="14"/>
  <c r="B323" i="14"/>
  <c r="B334" i="14"/>
  <c r="B345" i="14"/>
  <c r="B356" i="14"/>
  <c r="B367" i="14"/>
  <c r="B378" i="14"/>
  <c r="B379" i="14"/>
  <c r="B390" i="14"/>
  <c r="B401" i="14"/>
  <c r="B412" i="14"/>
  <c r="B423" i="14"/>
  <c r="B434" i="14"/>
  <c r="B445" i="14"/>
  <c r="B456" i="14"/>
  <c r="B467" i="14"/>
  <c r="B478" i="14"/>
  <c r="B481" i="14"/>
  <c r="B482" i="14"/>
  <c r="B483" i="14"/>
  <c r="B484" i="14"/>
  <c r="B485" i="14"/>
  <c r="B486" i="14"/>
  <c r="B487" i="14"/>
  <c r="B488" i="14"/>
  <c r="B489" i="14"/>
  <c r="B490" i="14"/>
  <c r="B491" i="14"/>
  <c r="B492" i="14"/>
  <c r="B493" i="14"/>
  <c r="B494" i="14"/>
  <c r="B495" i="14"/>
  <c r="B496" i="14"/>
  <c r="B497" i="14"/>
  <c r="B498" i="14"/>
  <c r="B499" i="14"/>
  <c r="B500" i="14"/>
  <c r="B501" i="14"/>
  <c r="B502" i="14"/>
  <c r="B504" i="14"/>
  <c r="B505" i="14"/>
  <c r="B506" i="14"/>
  <c r="B507" i="14"/>
  <c r="B508" i="14"/>
  <c r="B509" i="14"/>
  <c r="B510" i="14"/>
  <c r="B511" i="14"/>
  <c r="B512" i="14"/>
  <c r="B513" i="14"/>
  <c r="B515" i="14"/>
  <c r="B516" i="14"/>
  <c r="B517" i="14"/>
  <c r="B518" i="14"/>
  <c r="B519" i="14"/>
  <c r="B520" i="14"/>
  <c r="B521" i="14"/>
  <c r="B522" i="14"/>
  <c r="B523" i="14"/>
  <c r="B524" i="14"/>
  <c r="B526" i="14"/>
  <c r="B527" i="14"/>
  <c r="B528" i="14"/>
  <c r="B529" i="14"/>
  <c r="B530" i="14"/>
  <c r="B531" i="14"/>
  <c r="B532" i="14"/>
  <c r="B533" i="14"/>
  <c r="B534" i="14"/>
  <c r="B535" i="14"/>
  <c r="B537" i="14"/>
  <c r="B538" i="14"/>
  <c r="B539" i="14"/>
  <c r="B540" i="14"/>
  <c r="B541" i="14"/>
  <c r="B542" i="14"/>
  <c r="B543" i="14"/>
  <c r="B544" i="14"/>
  <c r="B545" i="14"/>
  <c r="B546" i="14"/>
  <c r="B503" i="14"/>
  <c r="B159" i="14"/>
  <c r="B160" i="14"/>
  <c r="B161" i="14"/>
  <c r="B162" i="14"/>
  <c r="B163" i="14"/>
  <c r="B164" i="14"/>
  <c r="B165" i="14"/>
  <c r="B166" i="14"/>
  <c r="B167" i="14"/>
  <c r="B169" i="14"/>
  <c r="B170" i="14"/>
  <c r="B171" i="14"/>
  <c r="B172" i="14"/>
  <c r="B173" i="14"/>
  <c r="B174" i="14"/>
  <c r="B175" i="14"/>
  <c r="B176" i="14"/>
  <c r="B177" i="14"/>
  <c r="B178" i="14"/>
  <c r="B180" i="14"/>
  <c r="B181" i="14"/>
  <c r="B182" i="14"/>
  <c r="B183" i="14"/>
  <c r="B184" i="14"/>
  <c r="B185" i="14"/>
  <c r="B186" i="14"/>
  <c r="B187" i="14"/>
  <c r="B188" i="14"/>
  <c r="B189" i="14"/>
  <c r="B191" i="14"/>
  <c r="B192" i="14"/>
  <c r="B193" i="14"/>
  <c r="B194" i="14"/>
  <c r="B195" i="14"/>
  <c r="B196" i="14"/>
  <c r="B197" i="14"/>
  <c r="B198" i="14"/>
  <c r="B199" i="14"/>
  <c r="B200" i="14"/>
  <c r="B202" i="14"/>
  <c r="B203" i="14"/>
  <c r="B204" i="14"/>
  <c r="B205" i="14"/>
  <c r="B206" i="14"/>
  <c r="B207" i="14"/>
  <c r="B208" i="14"/>
  <c r="B209" i="14"/>
  <c r="B210" i="14"/>
  <c r="B211" i="14"/>
  <c r="B213" i="14"/>
  <c r="B214" i="14"/>
  <c r="B215" i="14"/>
  <c r="B216" i="14"/>
  <c r="B217" i="14"/>
  <c r="B218" i="14"/>
  <c r="B219" i="14"/>
  <c r="B220" i="14"/>
  <c r="B221" i="14"/>
  <c r="B222" i="14"/>
  <c r="B224" i="14"/>
  <c r="B225" i="14"/>
  <c r="B226" i="14"/>
  <c r="B227" i="14"/>
  <c r="B228" i="14"/>
  <c r="B229" i="14"/>
  <c r="B230" i="14"/>
  <c r="B231" i="14"/>
  <c r="B232" i="14"/>
  <c r="B233" i="14"/>
  <c r="B235" i="14"/>
  <c r="B236" i="14"/>
  <c r="B237" i="14"/>
  <c r="B238" i="14"/>
  <c r="B239" i="14"/>
  <c r="B240" i="14"/>
  <c r="B241" i="14"/>
  <c r="B242" i="14"/>
  <c r="B243" i="14"/>
  <c r="B244" i="14"/>
  <c r="B246" i="14"/>
  <c r="B247" i="14"/>
  <c r="B248" i="14"/>
  <c r="B249" i="14"/>
  <c r="B250" i="14"/>
  <c r="B251" i="14"/>
  <c r="B252" i="14"/>
  <c r="B253" i="14"/>
  <c r="B254" i="14"/>
  <c r="B255" i="14"/>
  <c r="B257" i="14"/>
  <c r="B258" i="14"/>
  <c r="B259" i="14"/>
  <c r="B260" i="14"/>
  <c r="B261" i="14"/>
  <c r="B262" i="14"/>
  <c r="B263" i="14"/>
  <c r="B264" i="14"/>
  <c r="B265" i="14"/>
  <c r="B266" i="14"/>
  <c r="B269" i="14"/>
  <c r="B270" i="14"/>
  <c r="B271" i="14"/>
  <c r="B272" i="14"/>
  <c r="B273" i="14"/>
  <c r="B274" i="14"/>
  <c r="B275" i="14"/>
  <c r="B276" i="14"/>
  <c r="B277" i="14"/>
  <c r="B278" i="14"/>
  <c r="B280" i="14"/>
  <c r="B281" i="14"/>
  <c r="B282" i="14"/>
  <c r="B283" i="14"/>
  <c r="B284" i="14"/>
  <c r="B514" i="14"/>
  <c r="B286" i="14"/>
  <c r="B287" i="14"/>
  <c r="B288" i="14"/>
  <c r="B289" i="14"/>
  <c r="B291" i="14"/>
  <c r="B292" i="14"/>
  <c r="B293" i="14"/>
  <c r="B294" i="14"/>
  <c r="B295" i="14"/>
  <c r="B296" i="14"/>
  <c r="B297" i="14"/>
  <c r="B298" i="14"/>
  <c r="B299" i="14"/>
  <c r="B300" i="14"/>
  <c r="B302" i="14"/>
  <c r="B303" i="14"/>
  <c r="B304" i="14"/>
  <c r="C304" i="14" s="1"/>
  <c r="B305" i="14"/>
  <c r="B306" i="14"/>
  <c r="B307" i="14"/>
  <c r="B308" i="14"/>
  <c r="B309" i="14"/>
  <c r="B310" i="14"/>
  <c r="B311" i="14"/>
  <c r="B313" i="14"/>
  <c r="B314" i="14"/>
  <c r="B315" i="14"/>
  <c r="B316" i="14"/>
  <c r="B317" i="14"/>
  <c r="B318" i="14"/>
  <c r="B319" i="14"/>
  <c r="B320" i="14"/>
  <c r="B321" i="14"/>
  <c r="B322" i="14"/>
  <c r="B324" i="14"/>
  <c r="B325" i="14"/>
  <c r="B326" i="14"/>
  <c r="B327" i="14"/>
  <c r="B328" i="14"/>
  <c r="B329" i="14"/>
  <c r="B330" i="14"/>
  <c r="B331" i="14"/>
  <c r="B332" i="14"/>
  <c r="B333" i="14"/>
  <c r="B335" i="14"/>
  <c r="B336" i="14"/>
  <c r="B337" i="14"/>
  <c r="B338" i="14"/>
  <c r="B339" i="14"/>
  <c r="B340" i="14"/>
  <c r="B341" i="14"/>
  <c r="B342" i="14"/>
  <c r="B343" i="14"/>
  <c r="B344" i="14"/>
  <c r="B346" i="14"/>
  <c r="B347" i="14"/>
  <c r="B348" i="14"/>
  <c r="B349" i="14"/>
  <c r="B350" i="14"/>
  <c r="B351" i="14"/>
  <c r="B352" i="14"/>
  <c r="B353" i="14"/>
  <c r="B354" i="14"/>
  <c r="B355" i="14"/>
  <c r="B357" i="14"/>
  <c r="B358" i="14"/>
  <c r="B359" i="14"/>
  <c r="B360" i="14"/>
  <c r="B361" i="14"/>
  <c r="B362" i="14"/>
  <c r="B363" i="14"/>
  <c r="B364" i="14"/>
  <c r="B365" i="14"/>
  <c r="B366" i="14"/>
  <c r="B368" i="14"/>
  <c r="B369" i="14"/>
  <c r="B370" i="14"/>
  <c r="B371" i="14"/>
  <c r="B372" i="14"/>
  <c r="B373" i="14"/>
  <c r="B374" i="14"/>
  <c r="B375" i="14"/>
  <c r="B376" i="14"/>
  <c r="B377" i="14"/>
  <c r="B380" i="14"/>
  <c r="B381" i="14"/>
  <c r="B382" i="14"/>
  <c r="B383" i="14"/>
  <c r="B384" i="14"/>
  <c r="B385" i="14"/>
  <c r="B386" i="14"/>
  <c r="B387" i="14"/>
  <c r="B388" i="14"/>
  <c r="B389" i="14"/>
  <c r="B391" i="14"/>
  <c r="B392" i="14"/>
  <c r="B393" i="14"/>
  <c r="B394" i="14"/>
  <c r="B395" i="14"/>
  <c r="B396" i="14"/>
  <c r="B397" i="14"/>
  <c r="B398" i="14"/>
  <c r="B399" i="14"/>
  <c r="B400" i="14"/>
  <c r="B402" i="14"/>
  <c r="B403" i="14"/>
  <c r="B404" i="14"/>
  <c r="B405" i="14"/>
  <c r="B406" i="14"/>
  <c r="C406" i="14" s="1"/>
  <c r="B407" i="14"/>
  <c r="B408" i="14"/>
  <c r="B409" i="14"/>
  <c r="B410" i="14"/>
  <c r="B411" i="14"/>
  <c r="B413" i="14"/>
  <c r="B414" i="14"/>
  <c r="B415" i="14"/>
  <c r="B416" i="14"/>
  <c r="B417" i="14"/>
  <c r="B418" i="14"/>
  <c r="B419" i="14"/>
  <c r="B420" i="14"/>
  <c r="B421" i="14"/>
  <c r="B422" i="14"/>
  <c r="B424" i="14"/>
  <c r="B425" i="14"/>
  <c r="B426" i="14"/>
  <c r="B427" i="14"/>
  <c r="B428" i="14"/>
  <c r="B429" i="14"/>
  <c r="B430" i="14"/>
  <c r="B431" i="14"/>
  <c r="B432" i="14"/>
  <c r="B433" i="14"/>
  <c r="B435" i="14"/>
  <c r="B436" i="14"/>
  <c r="B437" i="14"/>
  <c r="B438" i="14"/>
  <c r="B439" i="14"/>
  <c r="B440" i="14"/>
  <c r="B441" i="14"/>
  <c r="B442" i="14"/>
  <c r="B443" i="14"/>
  <c r="B444" i="14"/>
  <c r="B446" i="14"/>
  <c r="B447" i="14"/>
  <c r="B448" i="14"/>
  <c r="B449" i="14"/>
  <c r="B450" i="14"/>
  <c r="B451" i="14"/>
  <c r="B452" i="14"/>
  <c r="B453" i="14"/>
  <c r="B454" i="14"/>
  <c r="B455" i="14"/>
  <c r="B457" i="14"/>
  <c r="B458" i="14"/>
  <c r="B459" i="14"/>
  <c r="B460" i="14"/>
  <c r="B461" i="14"/>
  <c r="B462" i="14"/>
  <c r="B463" i="14"/>
  <c r="B464" i="14"/>
  <c r="B465" i="14"/>
  <c r="B466" i="14"/>
  <c r="B468" i="14"/>
  <c r="B469" i="14"/>
  <c r="B470" i="14"/>
  <c r="B471" i="14"/>
  <c r="B472" i="14"/>
  <c r="B473" i="14"/>
  <c r="B474" i="14"/>
  <c r="B475" i="14"/>
  <c r="B476" i="14"/>
  <c r="B477" i="14"/>
  <c r="B479" i="14"/>
  <c r="C479" i="14" s="1"/>
  <c r="B480" i="14"/>
  <c r="C480" i="14" s="1"/>
  <c r="B64" i="14"/>
  <c r="B115" i="14"/>
  <c r="B117" i="14"/>
  <c r="B7" i="14"/>
  <c r="B8" i="14"/>
  <c r="B9" i="14"/>
  <c r="B10" i="14"/>
  <c r="B11" i="14"/>
  <c r="B12" i="14"/>
  <c r="B13" i="14"/>
  <c r="B14" i="14"/>
  <c r="B15" i="14"/>
  <c r="B536" i="14"/>
  <c r="B148" i="14"/>
  <c r="B149" i="14"/>
  <c r="B150" i="14"/>
  <c r="B151" i="14"/>
  <c r="B152" i="14"/>
  <c r="B153" i="14"/>
  <c r="B154" i="14"/>
  <c r="B155" i="14"/>
  <c r="B143" i="14"/>
  <c r="B144" i="14"/>
  <c r="B145" i="14"/>
  <c r="B146" i="14"/>
  <c r="B147" i="14"/>
  <c r="B547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C28" i="14" s="1"/>
  <c r="B29" i="14"/>
  <c r="C29" i="14" s="1"/>
  <c r="B30" i="14"/>
  <c r="C30" i="14" s="1"/>
  <c r="B31" i="14"/>
  <c r="C31" i="14" s="1"/>
  <c r="B32" i="14"/>
  <c r="C32" i="14" s="1"/>
  <c r="B33" i="14"/>
  <c r="C33" i="14" s="1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525" i="14"/>
  <c r="B65" i="14"/>
  <c r="B66" i="14"/>
  <c r="B130" i="14"/>
  <c r="B135" i="14"/>
  <c r="B136" i="14"/>
  <c r="B137" i="14"/>
  <c r="B138" i="14"/>
  <c r="B139" i="14"/>
  <c r="B140" i="14"/>
  <c r="B141" i="14"/>
  <c r="B142" i="14"/>
  <c r="B131" i="14"/>
  <c r="B132" i="14"/>
  <c r="B133" i="14"/>
  <c r="B134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E48" i="2"/>
  <c r="J48" i="2"/>
  <c r="J45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V446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59" i="2"/>
  <c r="V58" i="2"/>
  <c r="T57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G9" i="2"/>
  <c r="G8" i="2"/>
  <c r="J15" i="2"/>
  <c r="G15" i="2"/>
  <c r="I9" i="2" l="1"/>
  <c r="C187" i="14"/>
  <c r="C428" i="14"/>
  <c r="C228" i="14"/>
  <c r="C239" i="14"/>
  <c r="C280" i="14"/>
  <c r="C192" i="14"/>
  <c r="C212" i="14"/>
  <c r="C223" i="14"/>
  <c r="C234" i="14"/>
  <c r="C245" i="14"/>
  <c r="C256" i="14"/>
  <c r="C267" i="14"/>
  <c r="C268" i="14"/>
  <c r="C279" i="14"/>
  <c r="C285" i="14"/>
  <c r="C290" i="14"/>
  <c r="C301" i="14"/>
  <c r="C312" i="14"/>
  <c r="C323" i="14"/>
  <c r="C334" i="14"/>
  <c r="C345" i="14"/>
  <c r="C356" i="14"/>
  <c r="C367" i="14"/>
  <c r="C378" i="14"/>
  <c r="C379" i="14"/>
  <c r="C390" i="14"/>
  <c r="C401" i="14"/>
  <c r="C412" i="14"/>
  <c r="C423" i="14"/>
  <c r="C434" i="14"/>
  <c r="C445" i="14"/>
  <c r="C456" i="14"/>
  <c r="C467" i="14"/>
  <c r="C478" i="14"/>
  <c r="C481" i="14"/>
  <c r="C482" i="14"/>
  <c r="C483" i="14"/>
  <c r="C484" i="14"/>
  <c r="C485" i="14"/>
  <c r="C486" i="14"/>
  <c r="C487" i="14"/>
  <c r="C488" i="14"/>
  <c r="C489" i="14"/>
  <c r="C490" i="14"/>
  <c r="C491" i="14"/>
  <c r="C492" i="14"/>
  <c r="C493" i="14"/>
  <c r="C494" i="14"/>
  <c r="C495" i="14"/>
  <c r="C496" i="14"/>
  <c r="C497" i="14"/>
  <c r="C498" i="14"/>
  <c r="C499" i="14"/>
  <c r="C500" i="14"/>
  <c r="C501" i="14"/>
  <c r="C502" i="14"/>
  <c r="C504" i="14"/>
  <c r="C505" i="14"/>
  <c r="C506" i="14"/>
  <c r="C507" i="14"/>
  <c r="C508" i="14"/>
  <c r="C509" i="14"/>
  <c r="C510" i="14"/>
  <c r="C511" i="14"/>
  <c r="C512" i="14"/>
  <c r="C513" i="14"/>
  <c r="C515" i="14"/>
  <c r="C516" i="14"/>
  <c r="C517" i="14"/>
  <c r="C518" i="14"/>
  <c r="C519" i="14"/>
  <c r="C520" i="14"/>
  <c r="C521" i="14"/>
  <c r="C522" i="14"/>
  <c r="C523" i="14"/>
  <c r="C524" i="14"/>
  <c r="C526" i="14"/>
  <c r="C527" i="14"/>
  <c r="C528" i="14"/>
  <c r="C529" i="14"/>
  <c r="C530" i="14"/>
  <c r="C531" i="14"/>
  <c r="C532" i="14"/>
  <c r="C533" i="14"/>
  <c r="C534" i="14"/>
  <c r="C535" i="14"/>
  <c r="C537" i="14"/>
  <c r="C538" i="14"/>
  <c r="C539" i="14"/>
  <c r="C540" i="14"/>
  <c r="C541" i="14"/>
  <c r="C542" i="14"/>
  <c r="C543" i="14"/>
  <c r="C544" i="14"/>
  <c r="C545" i="14"/>
  <c r="C546" i="14"/>
  <c r="C503" i="14"/>
  <c r="C159" i="14"/>
  <c r="C160" i="14"/>
  <c r="C161" i="14"/>
  <c r="C162" i="14"/>
  <c r="C163" i="14"/>
  <c r="C164" i="14"/>
  <c r="C165" i="14"/>
  <c r="C166" i="14"/>
  <c r="C167" i="14"/>
  <c r="C169" i="14"/>
  <c r="C170" i="14"/>
  <c r="C171" i="14"/>
  <c r="C172" i="14"/>
  <c r="C173" i="14"/>
  <c r="C174" i="14"/>
  <c r="C175" i="14"/>
  <c r="C176" i="14"/>
  <c r="C177" i="14"/>
  <c r="C178" i="14"/>
  <c r="C180" i="14"/>
  <c r="C181" i="14"/>
  <c r="C182" i="14"/>
  <c r="C183" i="14"/>
  <c r="C184" i="14"/>
  <c r="C185" i="14"/>
  <c r="C186" i="14"/>
  <c r="C188" i="14"/>
  <c r="C189" i="14"/>
  <c r="C191" i="14"/>
  <c r="C194" i="14"/>
  <c r="C195" i="14"/>
  <c r="C196" i="14"/>
  <c r="C197" i="14"/>
  <c r="C198" i="14"/>
  <c r="C199" i="14"/>
  <c r="C200" i="14"/>
  <c r="C202" i="14"/>
  <c r="C203" i="14"/>
  <c r="C204" i="14"/>
  <c r="C205" i="14"/>
  <c r="C206" i="14"/>
  <c r="C207" i="14"/>
  <c r="C208" i="14"/>
  <c r="C209" i="14"/>
  <c r="C210" i="14"/>
  <c r="C211" i="14"/>
  <c r="C213" i="14"/>
  <c r="C214" i="14"/>
  <c r="C215" i="14"/>
  <c r="C216" i="14"/>
  <c r="C217" i="14"/>
  <c r="C218" i="14"/>
  <c r="C219" i="14"/>
  <c r="C220" i="14"/>
  <c r="C221" i="14"/>
  <c r="C222" i="14"/>
  <c r="C224" i="14"/>
  <c r="C225" i="14"/>
  <c r="C226" i="14"/>
  <c r="C227" i="14"/>
  <c r="C229" i="14"/>
  <c r="C230" i="14"/>
  <c r="C231" i="14"/>
  <c r="C232" i="14"/>
  <c r="C233" i="14"/>
  <c r="C235" i="14"/>
  <c r="C236" i="14"/>
  <c r="C237" i="14"/>
  <c r="C238" i="14"/>
  <c r="C27" i="14"/>
  <c r="C240" i="14"/>
  <c r="C241" i="14"/>
  <c r="C242" i="14"/>
  <c r="C243" i="14"/>
  <c r="C244" i="14"/>
  <c r="C246" i="14"/>
  <c r="C247" i="14"/>
  <c r="C248" i="14"/>
  <c r="C249" i="14"/>
  <c r="C250" i="14"/>
  <c r="C251" i="14"/>
  <c r="C252" i="14"/>
  <c r="C253" i="14"/>
  <c r="C254" i="14"/>
  <c r="C255" i="14"/>
  <c r="C257" i="14"/>
  <c r="C258" i="14"/>
  <c r="C259" i="14"/>
  <c r="C260" i="14"/>
  <c r="C261" i="14"/>
  <c r="C262" i="14"/>
  <c r="C263" i="14"/>
  <c r="C264" i="14"/>
  <c r="C265" i="14"/>
  <c r="C266" i="14"/>
  <c r="C269" i="14"/>
  <c r="C270" i="14"/>
  <c r="C271" i="14"/>
  <c r="C272" i="14"/>
  <c r="C273" i="14"/>
  <c r="C274" i="14"/>
  <c r="C275" i="14"/>
  <c r="C276" i="14"/>
  <c r="C277" i="14"/>
  <c r="C278" i="14"/>
  <c r="C281" i="14"/>
  <c r="C282" i="14"/>
  <c r="C283" i="14"/>
  <c r="C284" i="14"/>
  <c r="C514" i="14"/>
  <c r="C286" i="14"/>
  <c r="C287" i="14"/>
  <c r="C288" i="14"/>
  <c r="C289" i="14"/>
  <c r="C291" i="14"/>
  <c r="C292" i="14"/>
  <c r="C294" i="14"/>
  <c r="C295" i="14"/>
  <c r="C296" i="14"/>
  <c r="C297" i="14"/>
  <c r="C298" i="14"/>
  <c r="C299" i="14"/>
  <c r="C300" i="14"/>
  <c r="C302" i="14"/>
  <c r="C303" i="14"/>
  <c r="C157" i="14"/>
  <c r="C305" i="14"/>
  <c r="C306" i="14"/>
  <c r="C307" i="14"/>
  <c r="C308" i="14"/>
  <c r="C309" i="14"/>
  <c r="C310" i="14"/>
  <c r="C311" i="14"/>
  <c r="C313" i="14"/>
  <c r="C314" i="14"/>
  <c r="C315" i="14"/>
  <c r="C316" i="14"/>
  <c r="C317" i="14"/>
  <c r="C318" i="14"/>
  <c r="C319" i="14"/>
  <c r="C320" i="14"/>
  <c r="C322" i="14"/>
  <c r="C324" i="14"/>
  <c r="C325" i="14"/>
  <c r="C326" i="14"/>
  <c r="C327" i="14"/>
  <c r="C328" i="14"/>
  <c r="C329" i="14"/>
  <c r="C330" i="14"/>
  <c r="C331" i="14"/>
  <c r="C332" i="14"/>
  <c r="C333" i="14"/>
  <c r="C335" i="14"/>
  <c r="C336" i="14"/>
  <c r="C337" i="14"/>
  <c r="C338" i="14"/>
  <c r="C339" i="14"/>
  <c r="C340" i="14"/>
  <c r="C341" i="14"/>
  <c r="C342" i="14"/>
  <c r="C343" i="14"/>
  <c r="C344" i="14"/>
  <c r="C346" i="14"/>
  <c r="C347" i="14"/>
  <c r="C348" i="14"/>
  <c r="C349" i="14"/>
  <c r="C350" i="14"/>
  <c r="C351" i="14"/>
  <c r="C352" i="14"/>
  <c r="C353" i="14"/>
  <c r="C354" i="14"/>
  <c r="C355" i="14"/>
  <c r="C357" i="14"/>
  <c r="C358" i="14"/>
  <c r="C359" i="14"/>
  <c r="C360" i="14"/>
  <c r="C361" i="14"/>
  <c r="C362" i="14"/>
  <c r="C363" i="14"/>
  <c r="C364" i="14"/>
  <c r="C365" i="14"/>
  <c r="C366" i="14"/>
  <c r="C368" i="14"/>
  <c r="C369" i="14"/>
  <c r="C370" i="14"/>
  <c r="C371" i="14"/>
  <c r="C372" i="14"/>
  <c r="C373" i="14"/>
  <c r="C374" i="14"/>
  <c r="C375" i="14"/>
  <c r="C376" i="14"/>
  <c r="C377" i="14"/>
  <c r="C380" i="14"/>
  <c r="C381" i="14"/>
  <c r="C382" i="14"/>
  <c r="C383" i="14"/>
  <c r="C384" i="14"/>
  <c r="C385" i="14"/>
  <c r="C386" i="14"/>
  <c r="C387" i="14"/>
  <c r="C388" i="14"/>
  <c r="C389" i="14"/>
  <c r="C391" i="14"/>
  <c r="C392" i="14"/>
  <c r="C393" i="14"/>
  <c r="C394" i="14"/>
  <c r="C395" i="14"/>
  <c r="C396" i="14"/>
  <c r="C397" i="14"/>
  <c r="C398" i="14"/>
  <c r="C399" i="14"/>
  <c r="C400" i="14"/>
  <c r="C402" i="14"/>
  <c r="C403" i="14"/>
  <c r="C404" i="14"/>
  <c r="C405" i="14"/>
  <c r="C190" i="14"/>
  <c r="C407" i="14"/>
  <c r="C408" i="14"/>
  <c r="C409" i="14"/>
  <c r="C410" i="14"/>
  <c r="C411" i="14"/>
  <c r="C413" i="14"/>
  <c r="C414" i="14"/>
  <c r="C415" i="14"/>
  <c r="C416" i="14"/>
  <c r="C417" i="14"/>
  <c r="C418" i="14"/>
  <c r="C419" i="14"/>
  <c r="C420" i="14"/>
  <c r="C421" i="14"/>
  <c r="C422" i="14"/>
  <c r="C424" i="14"/>
  <c r="C425" i="14"/>
  <c r="C426" i="14"/>
  <c r="C427" i="14"/>
  <c r="C201" i="14"/>
  <c r="C429" i="14"/>
  <c r="C430" i="14"/>
  <c r="C431" i="14"/>
  <c r="C432" i="14"/>
  <c r="C433" i="14"/>
  <c r="C435" i="14"/>
  <c r="C436" i="14"/>
  <c r="C437" i="14"/>
  <c r="C438" i="14"/>
  <c r="C439" i="14"/>
  <c r="C440" i="14"/>
  <c r="C441" i="14"/>
  <c r="C442" i="14"/>
  <c r="C443" i="14"/>
  <c r="C444" i="14"/>
  <c r="C446" i="14"/>
  <c r="C447" i="14"/>
  <c r="C448" i="14"/>
  <c r="C449" i="14"/>
  <c r="C450" i="14"/>
  <c r="C451" i="14"/>
  <c r="C452" i="14"/>
  <c r="C453" i="14"/>
  <c r="C454" i="14"/>
  <c r="C455" i="14"/>
  <c r="C457" i="14"/>
  <c r="C458" i="14"/>
  <c r="C459" i="14"/>
  <c r="C460" i="14"/>
  <c r="C461" i="14"/>
  <c r="C463" i="14"/>
  <c r="C464" i="14"/>
  <c r="C465" i="14"/>
  <c r="C466" i="14"/>
  <c r="C468" i="14"/>
  <c r="C469" i="14"/>
  <c r="C470" i="14"/>
  <c r="C471" i="14"/>
  <c r="C472" i="14"/>
  <c r="C473" i="14"/>
  <c r="C474" i="14"/>
  <c r="C475" i="14"/>
  <c r="C476" i="14"/>
  <c r="C477" i="14"/>
  <c r="C179" i="14"/>
  <c r="C462" i="14"/>
  <c r="C64" i="14"/>
  <c r="C115" i="14"/>
  <c r="C117" i="14"/>
  <c r="C7" i="14"/>
  <c r="C8" i="14"/>
  <c r="C9" i="14"/>
  <c r="C10" i="14"/>
  <c r="C11" i="14"/>
  <c r="C12" i="14"/>
  <c r="C13" i="14"/>
  <c r="C14" i="14"/>
  <c r="C15" i="14"/>
  <c r="C536" i="14"/>
  <c r="C148" i="14"/>
  <c r="C149" i="14"/>
  <c r="C150" i="14"/>
  <c r="C151" i="14"/>
  <c r="C152" i="14"/>
  <c r="C153" i="14"/>
  <c r="C154" i="14"/>
  <c r="C155" i="14"/>
  <c r="C143" i="14"/>
  <c r="C144" i="14"/>
  <c r="C145" i="14"/>
  <c r="C146" i="14"/>
  <c r="C147" i="14"/>
  <c r="C193" i="14"/>
  <c r="C128" i="14"/>
  <c r="C547" i="14"/>
  <c r="C16" i="14"/>
  <c r="C17" i="14"/>
  <c r="C18" i="14"/>
  <c r="C19" i="14"/>
  <c r="C20" i="14"/>
  <c r="C21" i="14"/>
  <c r="C22" i="14"/>
  <c r="C23" i="14"/>
  <c r="C24" i="14"/>
  <c r="C25" i="14"/>
  <c r="C26" i="14"/>
  <c r="C293" i="14"/>
  <c r="C158" i="14"/>
  <c r="C168" i="14"/>
  <c r="C134" i="14"/>
  <c r="C156" i="14"/>
  <c r="C321" i="14"/>
  <c r="C129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525" i="14"/>
  <c r="C65" i="14"/>
  <c r="C66" i="14"/>
  <c r="C130" i="14"/>
  <c r="C135" i="14"/>
  <c r="C136" i="14"/>
  <c r="C137" i="14"/>
  <c r="C138" i="14"/>
  <c r="C139" i="14"/>
  <c r="C140" i="14"/>
  <c r="C141" i="14"/>
  <c r="C142" i="14"/>
  <c r="C131" i="14"/>
  <c r="C132" i="14"/>
  <c r="C133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88" i="14"/>
  <c r="C89" i="14"/>
  <c r="C90" i="14"/>
  <c r="C91" i="14"/>
  <c r="C92" i="14"/>
  <c r="C93" i="14"/>
  <c r="C94" i="14"/>
  <c r="C95" i="14"/>
  <c r="C96" i="14"/>
  <c r="C97" i="14"/>
  <c r="C98" i="14"/>
  <c r="C99" i="14"/>
  <c r="C100" i="14"/>
  <c r="C101" i="14"/>
  <c r="C102" i="14"/>
  <c r="C103" i="14"/>
  <c r="C104" i="14"/>
  <c r="C105" i="14"/>
  <c r="C106" i="14"/>
  <c r="C107" i="14"/>
  <c r="C108" i="14"/>
  <c r="C109" i="14"/>
  <c r="C110" i="14"/>
  <c r="C111" i="14"/>
  <c r="C112" i="14"/>
  <c r="C113" i="14"/>
  <c r="C114" i="14"/>
  <c r="E16" i="2" l="1"/>
  <c r="H2" i="1"/>
  <c r="E29" i="2"/>
  <c r="F321" i="14" l="1"/>
  <c r="G321" i="14"/>
  <c r="F27" i="14"/>
  <c r="G27" i="14"/>
  <c r="G480" i="14" l="1"/>
  <c r="G33" i="14"/>
  <c r="G31" i="14"/>
  <c r="G304" i="14"/>
  <c r="G28" i="14"/>
  <c r="G29" i="14"/>
  <c r="G479" i="14"/>
  <c r="G406" i="14"/>
  <c r="G428" i="14"/>
  <c r="G228" i="14"/>
  <c r="G239" i="14"/>
  <c r="G280" i="14"/>
  <c r="G192" i="14"/>
  <c r="G212" i="14"/>
  <c r="G223" i="14"/>
  <c r="G234" i="14"/>
  <c r="G245" i="14"/>
  <c r="G256" i="14"/>
  <c r="G267" i="14"/>
  <c r="G268" i="14"/>
  <c r="G279" i="14"/>
  <c r="G285" i="14"/>
  <c r="G290" i="14"/>
  <c r="G301" i="14"/>
  <c r="G312" i="14"/>
  <c r="G323" i="14"/>
  <c r="G334" i="14"/>
  <c r="G345" i="14"/>
  <c r="G356" i="14"/>
  <c r="G367" i="14"/>
  <c r="G378" i="14"/>
  <c r="G379" i="14"/>
  <c r="G390" i="14"/>
  <c r="G401" i="14"/>
  <c r="G412" i="14"/>
  <c r="G423" i="14"/>
  <c r="G434" i="14"/>
  <c r="G445" i="14"/>
  <c r="G456" i="14"/>
  <c r="G467" i="14"/>
  <c r="G478" i="14"/>
  <c r="G481" i="14"/>
  <c r="G482" i="14"/>
  <c r="G483" i="14"/>
  <c r="G484" i="14"/>
  <c r="G485" i="14"/>
  <c r="G486" i="14"/>
  <c r="G487" i="14"/>
  <c r="G488" i="14"/>
  <c r="G489" i="14"/>
  <c r="G490" i="14"/>
  <c r="G491" i="14"/>
  <c r="G492" i="14"/>
  <c r="G493" i="14"/>
  <c r="G494" i="14"/>
  <c r="G495" i="14"/>
  <c r="G496" i="14"/>
  <c r="G497" i="14"/>
  <c r="G498" i="14"/>
  <c r="G499" i="14"/>
  <c r="G500" i="14"/>
  <c r="G501" i="14"/>
  <c r="G502" i="14"/>
  <c r="G504" i="14"/>
  <c r="G505" i="14"/>
  <c r="G506" i="14"/>
  <c r="G507" i="14"/>
  <c r="G508" i="14"/>
  <c r="G509" i="14"/>
  <c r="G510" i="14"/>
  <c r="G511" i="14"/>
  <c r="G512" i="14"/>
  <c r="G513" i="14"/>
  <c r="G515" i="14"/>
  <c r="G516" i="14"/>
  <c r="G517" i="14"/>
  <c r="G518" i="14"/>
  <c r="G519" i="14"/>
  <c r="G520" i="14"/>
  <c r="G521" i="14"/>
  <c r="G522" i="14"/>
  <c r="G523" i="14"/>
  <c r="G524" i="14"/>
  <c r="G526" i="14"/>
  <c r="G527" i="14"/>
  <c r="G528" i="14"/>
  <c r="G529" i="14"/>
  <c r="G530" i="14"/>
  <c r="G531" i="14"/>
  <c r="G532" i="14"/>
  <c r="G533" i="14"/>
  <c r="G534" i="14"/>
  <c r="G535" i="14"/>
  <c r="G537" i="14"/>
  <c r="G538" i="14"/>
  <c r="G539" i="14"/>
  <c r="G540" i="14"/>
  <c r="G541" i="14"/>
  <c r="G542" i="14"/>
  <c r="G543" i="14"/>
  <c r="G544" i="14"/>
  <c r="G545" i="14"/>
  <c r="G546" i="14"/>
  <c r="G503" i="14"/>
  <c r="G159" i="14"/>
  <c r="G160" i="14"/>
  <c r="G161" i="14"/>
  <c r="G162" i="14"/>
  <c r="G163" i="14"/>
  <c r="G164" i="14"/>
  <c r="G165" i="14"/>
  <c r="G166" i="14"/>
  <c r="G167" i="14"/>
  <c r="G169" i="14"/>
  <c r="G170" i="14"/>
  <c r="G171" i="14"/>
  <c r="G172" i="14"/>
  <c r="G173" i="14"/>
  <c r="G174" i="14"/>
  <c r="G175" i="14"/>
  <c r="G176" i="14"/>
  <c r="G177" i="14"/>
  <c r="G178" i="14"/>
  <c r="G180" i="14"/>
  <c r="G181" i="14"/>
  <c r="G182" i="14"/>
  <c r="G183" i="14"/>
  <c r="G184" i="14"/>
  <c r="G185" i="14"/>
  <c r="G186" i="14"/>
  <c r="F480" i="14"/>
  <c r="F33" i="14"/>
  <c r="F31" i="14"/>
  <c r="F304" i="14"/>
  <c r="F28" i="14"/>
  <c r="F29" i="14"/>
  <c r="F479" i="14"/>
  <c r="F406" i="14"/>
  <c r="F428" i="14"/>
  <c r="F228" i="14"/>
  <c r="F239" i="14"/>
  <c r="F280" i="14"/>
  <c r="F192" i="14"/>
  <c r="F212" i="14"/>
  <c r="F223" i="14"/>
  <c r="F234" i="14"/>
  <c r="F245" i="14"/>
  <c r="F256" i="14"/>
  <c r="F267" i="14"/>
  <c r="F268" i="14"/>
  <c r="F279" i="14"/>
  <c r="F285" i="14"/>
  <c r="F290" i="14"/>
  <c r="F301" i="14"/>
  <c r="F312" i="14"/>
  <c r="F323" i="14"/>
  <c r="F334" i="14"/>
  <c r="F345" i="14"/>
  <c r="F356" i="14"/>
  <c r="F367" i="14"/>
  <c r="F378" i="14"/>
  <c r="F379" i="14"/>
  <c r="F390" i="14"/>
  <c r="F401" i="14"/>
  <c r="F412" i="14"/>
  <c r="F423" i="14"/>
  <c r="F434" i="14"/>
  <c r="F445" i="14"/>
  <c r="F456" i="14"/>
  <c r="F467" i="14"/>
  <c r="F478" i="14"/>
  <c r="F481" i="14"/>
  <c r="F482" i="14"/>
  <c r="F483" i="14"/>
  <c r="F484" i="14"/>
  <c r="F485" i="14"/>
  <c r="F486" i="14"/>
  <c r="F487" i="14"/>
  <c r="F488" i="14"/>
  <c r="F489" i="14"/>
  <c r="F490" i="14"/>
  <c r="F491" i="14"/>
  <c r="F492" i="14"/>
  <c r="F493" i="14"/>
  <c r="F494" i="14"/>
  <c r="F495" i="14"/>
  <c r="F496" i="14"/>
  <c r="F497" i="14"/>
  <c r="F498" i="14"/>
  <c r="F499" i="14"/>
  <c r="F500" i="14"/>
  <c r="F501" i="14"/>
  <c r="F502" i="14"/>
  <c r="F504" i="14"/>
  <c r="F505" i="14"/>
  <c r="F506" i="14"/>
  <c r="F507" i="14"/>
  <c r="F508" i="14"/>
  <c r="F509" i="14"/>
  <c r="F510" i="14"/>
  <c r="F511" i="14"/>
  <c r="F512" i="14"/>
  <c r="F513" i="14"/>
  <c r="F515" i="14"/>
  <c r="F516" i="14"/>
  <c r="F517" i="14"/>
  <c r="F518" i="14"/>
  <c r="F519" i="14"/>
  <c r="F520" i="14"/>
  <c r="F521" i="14"/>
  <c r="F522" i="14"/>
  <c r="F523" i="14"/>
  <c r="F524" i="14"/>
  <c r="F526" i="14"/>
  <c r="F527" i="14"/>
  <c r="F528" i="14"/>
  <c r="F529" i="14"/>
  <c r="F530" i="14"/>
  <c r="F531" i="14"/>
  <c r="F532" i="14"/>
  <c r="F533" i="14"/>
  <c r="F534" i="14"/>
  <c r="F535" i="14"/>
  <c r="F537" i="14"/>
  <c r="F538" i="14"/>
  <c r="F539" i="14"/>
  <c r="F540" i="14"/>
  <c r="F541" i="14"/>
  <c r="F542" i="14"/>
  <c r="F543" i="14"/>
  <c r="F544" i="14"/>
  <c r="F545" i="14"/>
  <c r="F546" i="14"/>
  <c r="F503" i="14"/>
  <c r="F159" i="14"/>
  <c r="F160" i="14"/>
  <c r="F161" i="14"/>
  <c r="F162" i="14"/>
  <c r="F163" i="14"/>
  <c r="F164" i="14"/>
  <c r="F165" i="14"/>
  <c r="F166" i="14"/>
  <c r="F167" i="14"/>
  <c r="F169" i="14"/>
  <c r="F170" i="14"/>
  <c r="F171" i="14"/>
  <c r="F172" i="14"/>
  <c r="F173" i="14"/>
  <c r="F174" i="14"/>
  <c r="F175" i="14"/>
  <c r="F176" i="14"/>
  <c r="F177" i="14"/>
  <c r="F178" i="14"/>
  <c r="F180" i="14"/>
  <c r="F181" i="14"/>
  <c r="F182" i="14"/>
  <c r="F183" i="14"/>
  <c r="F184" i="14"/>
  <c r="F185" i="14"/>
  <c r="F186" i="14"/>
  <c r="G30" i="14"/>
  <c r="F30" i="14"/>
  <c r="V16" i="2" l="1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E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V15" i="2"/>
  <c r="F407" i="14"/>
  <c r="G407" i="14"/>
  <c r="F419" i="14"/>
  <c r="G419" i="14"/>
  <c r="F393" i="14"/>
  <c r="G393" i="14"/>
  <c r="F395" i="14"/>
  <c r="G395" i="14"/>
  <c r="F387" i="14"/>
  <c r="G387" i="14"/>
  <c r="F388" i="14"/>
  <c r="G388" i="14"/>
  <c r="F149" i="14"/>
  <c r="G149" i="14"/>
  <c r="F403" i="14"/>
  <c r="G403" i="14"/>
  <c r="F402" i="14"/>
  <c r="G402" i="14"/>
  <c r="F420" i="14"/>
  <c r="G420" i="14"/>
  <c r="F421" i="14"/>
  <c r="G421" i="14"/>
  <c r="F422" i="14"/>
  <c r="G422" i="14"/>
  <c r="F424" i="14"/>
  <c r="G424" i="14"/>
  <c r="F53" i="14"/>
  <c r="G53" i="14"/>
  <c r="F209" i="14"/>
  <c r="G209" i="14"/>
  <c r="F442" i="14"/>
  <c r="G442" i="14"/>
  <c r="F404" i="14"/>
  <c r="G404" i="14"/>
  <c r="F452" i="14"/>
  <c r="G452" i="14"/>
  <c r="F451" i="14"/>
  <c r="G451" i="14"/>
  <c r="F453" i="14"/>
  <c r="G453" i="14"/>
  <c r="F9" i="14"/>
  <c r="G9" i="14"/>
  <c r="F225" i="14"/>
  <c r="G225" i="14"/>
  <c r="F475" i="14"/>
  <c r="G475" i="14"/>
  <c r="F64" i="14"/>
  <c r="G64" i="14"/>
  <c r="F115" i="14"/>
  <c r="G115" i="14"/>
  <c r="F15" i="14"/>
  <c r="G15" i="14"/>
  <c r="F14" i="14"/>
  <c r="G14" i="14"/>
  <c r="F83" i="14"/>
  <c r="G83" i="14"/>
  <c r="F84" i="14"/>
  <c r="G84" i="14"/>
  <c r="F85" i="14"/>
  <c r="G85" i="14"/>
  <c r="F86" i="14"/>
  <c r="G86" i="14"/>
  <c r="F90" i="14"/>
  <c r="G90" i="14"/>
  <c r="F255" i="14"/>
  <c r="G255" i="14"/>
  <c r="F257" i="14"/>
  <c r="G257" i="14"/>
  <c r="F264" i="14"/>
  <c r="G264" i="14"/>
  <c r="F303" i="14"/>
  <c r="G303" i="14"/>
  <c r="F392" i="14"/>
  <c r="G392" i="14"/>
  <c r="F394" i="14"/>
  <c r="G394" i="14"/>
  <c r="F191" i="14"/>
  <c r="G191" i="14"/>
  <c r="F244" i="14"/>
  <c r="G244" i="14"/>
  <c r="F246" i="14"/>
  <c r="G246" i="14"/>
  <c r="F249" i="14"/>
  <c r="G249" i="14"/>
  <c r="F250" i="14"/>
  <c r="G250" i="14"/>
  <c r="F248" i="14"/>
  <c r="G248" i="14"/>
  <c r="F247" i="14"/>
  <c r="G247" i="14"/>
  <c r="F282" i="14"/>
  <c r="G282" i="14"/>
  <c r="F283" i="14"/>
  <c r="G283" i="14"/>
  <c r="F284" i="14"/>
  <c r="G284" i="14"/>
  <c r="F514" i="14"/>
  <c r="G514" i="14"/>
  <c r="F200" i="14"/>
  <c r="G200" i="14"/>
  <c r="F292" i="14"/>
  <c r="G292" i="14"/>
  <c r="F57" i="14"/>
  <c r="G57" i="14"/>
  <c r="F300" i="14"/>
  <c r="G300" i="14"/>
  <c r="F302" i="14"/>
  <c r="G302" i="14"/>
  <c r="F320" i="14"/>
  <c r="G320" i="14"/>
  <c r="F343" i="14"/>
  <c r="G343" i="14"/>
  <c r="F342" i="14"/>
  <c r="G342" i="14"/>
  <c r="F344" i="14"/>
  <c r="G344" i="14"/>
  <c r="F346" i="14"/>
  <c r="G346" i="14"/>
  <c r="F347" i="14"/>
  <c r="G347" i="14"/>
  <c r="F207" i="14"/>
  <c r="G207" i="14"/>
  <c r="F350" i="14"/>
  <c r="G350" i="14"/>
  <c r="F348" i="14"/>
  <c r="G348" i="14"/>
  <c r="F349" i="14"/>
  <c r="G349" i="14"/>
  <c r="F355" i="14"/>
  <c r="G355" i="14"/>
  <c r="F358" i="14"/>
  <c r="G358" i="14"/>
  <c r="F357" i="14"/>
  <c r="G357" i="14"/>
  <c r="F359" i="14"/>
  <c r="G359" i="14"/>
  <c r="F363" i="14"/>
  <c r="G363" i="14"/>
  <c r="F411" i="14"/>
  <c r="G411" i="14"/>
  <c r="F413" i="14"/>
  <c r="G413" i="14"/>
  <c r="F319" i="14"/>
  <c r="G319" i="14"/>
  <c r="F410" i="14"/>
  <c r="G410" i="14"/>
  <c r="F409" i="14"/>
  <c r="G409" i="14"/>
  <c r="F427" i="14"/>
  <c r="G427" i="14"/>
  <c r="F426" i="14"/>
  <c r="G426" i="14"/>
  <c r="F432" i="14"/>
  <c r="G432" i="14"/>
  <c r="F439" i="14"/>
  <c r="G439" i="14"/>
  <c r="F440" i="14"/>
  <c r="G440" i="14"/>
  <c r="F444" i="14"/>
  <c r="G444" i="14"/>
  <c r="F447" i="14"/>
  <c r="G447" i="14"/>
  <c r="F238" i="14"/>
  <c r="G238" i="14"/>
  <c r="F361" i="14"/>
  <c r="G361" i="14"/>
  <c r="F466" i="14"/>
  <c r="G466" i="14"/>
  <c r="F67" i="14"/>
  <c r="G67" i="14"/>
  <c r="F66" i="14"/>
  <c r="G66" i="14"/>
  <c r="F130" i="14"/>
  <c r="G130" i="14"/>
  <c r="F135" i="14"/>
  <c r="G135" i="14"/>
  <c r="F136" i="14"/>
  <c r="G136" i="14"/>
  <c r="F141" i="14"/>
  <c r="G141" i="14"/>
  <c r="F137" i="14"/>
  <c r="G137" i="14"/>
  <c r="F140" i="14"/>
  <c r="G140" i="14"/>
  <c r="F142" i="14"/>
  <c r="G142" i="14"/>
  <c r="F152" i="14"/>
  <c r="G152" i="14"/>
  <c r="F138" i="14"/>
  <c r="G138" i="14"/>
  <c r="F131" i="14"/>
  <c r="G131" i="14"/>
  <c r="F473" i="14"/>
  <c r="G473" i="14"/>
  <c r="F476" i="14"/>
  <c r="G476" i="14"/>
  <c r="F117" i="14"/>
  <c r="G117" i="14"/>
  <c r="F8" i="14"/>
  <c r="G8" i="14"/>
  <c r="F13" i="14"/>
  <c r="G13" i="14"/>
  <c r="F143" i="14"/>
  <c r="G143" i="14"/>
  <c r="F144" i="14"/>
  <c r="G144" i="14"/>
  <c r="F145" i="14"/>
  <c r="G145" i="14"/>
  <c r="F82" i="14"/>
  <c r="G82" i="14"/>
  <c r="F37" i="14"/>
  <c r="G37" i="14"/>
  <c r="F48" i="14"/>
  <c r="G48" i="14"/>
  <c r="F55" i="14"/>
  <c r="G55" i="14"/>
  <c r="F68" i="14"/>
  <c r="G68" i="14"/>
  <c r="F69" i="14"/>
  <c r="G69" i="14"/>
  <c r="F74" i="14"/>
  <c r="G74" i="14"/>
  <c r="F81" i="14"/>
  <c r="G81" i="14"/>
  <c r="F87" i="14"/>
  <c r="G87" i="14"/>
  <c r="F88" i="14"/>
  <c r="G88" i="14"/>
  <c r="F99" i="14"/>
  <c r="G99" i="14"/>
  <c r="F146" i="14"/>
  <c r="G146" i="14"/>
  <c r="F109" i="14"/>
  <c r="G109" i="14"/>
  <c r="F232" i="14"/>
  <c r="G232" i="14"/>
  <c r="F258" i="14"/>
  <c r="G258" i="14"/>
  <c r="F273" i="14"/>
  <c r="G273" i="14"/>
  <c r="F274" i="14"/>
  <c r="G274" i="14"/>
  <c r="F275" i="14"/>
  <c r="G275" i="14"/>
  <c r="F276" i="14"/>
  <c r="G276" i="14"/>
  <c r="F278" i="14"/>
  <c r="G278" i="14"/>
  <c r="F187" i="14"/>
  <c r="G187" i="14"/>
  <c r="F297" i="14"/>
  <c r="G297" i="14"/>
  <c r="F308" i="14"/>
  <c r="G308" i="14"/>
  <c r="F309" i="14"/>
  <c r="G309" i="14"/>
  <c r="F354" i="14"/>
  <c r="G354" i="14"/>
  <c r="F259" i="14"/>
  <c r="G259" i="14"/>
  <c r="F360" i="14"/>
  <c r="G360" i="14"/>
  <c r="F416" i="14"/>
  <c r="G416" i="14"/>
  <c r="F433" i="14"/>
  <c r="G433" i="14"/>
  <c r="F38" i="14"/>
  <c r="G38" i="14"/>
  <c r="F10" i="14"/>
  <c r="G10" i="14"/>
  <c r="F150" i="14"/>
  <c r="G150" i="14"/>
  <c r="F17" i="14"/>
  <c r="G17" i="14"/>
  <c r="F262" i="14"/>
  <c r="G262" i="14"/>
  <c r="F270" i="14"/>
  <c r="G270" i="14"/>
  <c r="F271" i="14"/>
  <c r="G271" i="14"/>
  <c r="F272" i="14"/>
  <c r="G272" i="14"/>
  <c r="F305" i="14"/>
  <c r="G305" i="14"/>
  <c r="F306" i="14"/>
  <c r="G306" i="14"/>
  <c r="F307" i="14"/>
  <c r="G307" i="14"/>
  <c r="F92" i="14"/>
  <c r="G92" i="14"/>
  <c r="F384" i="14"/>
  <c r="G384" i="14"/>
  <c r="F147" i="14"/>
  <c r="G147" i="14"/>
  <c r="F547" i="14"/>
  <c r="G547" i="14"/>
  <c r="F277" i="14"/>
  <c r="G277" i="14"/>
  <c r="F16" i="14"/>
  <c r="G16" i="14"/>
  <c r="F230" i="14"/>
  <c r="G230" i="14"/>
  <c r="F463" i="14"/>
  <c r="G463" i="14"/>
  <c r="F24" i="14"/>
  <c r="G24" i="14"/>
  <c r="F94" i="14"/>
  <c r="G94" i="14"/>
  <c r="F231" i="14"/>
  <c r="G231" i="14"/>
  <c r="F96" i="14"/>
  <c r="G96" i="14"/>
  <c r="F458" i="14"/>
  <c r="G458" i="14"/>
  <c r="F61" i="14"/>
  <c r="G61" i="14"/>
  <c r="F339" i="14"/>
  <c r="G339" i="14"/>
  <c r="F104" i="14"/>
  <c r="G104" i="14"/>
  <c r="F435" i="14"/>
  <c r="G435" i="14"/>
  <c r="F101" i="14"/>
  <c r="G101" i="14"/>
  <c r="F437" i="14"/>
  <c r="G437" i="14"/>
  <c r="F103" i="14"/>
  <c r="G103" i="14"/>
  <c r="F263" i="14"/>
  <c r="G263" i="14"/>
  <c r="F102" i="14"/>
  <c r="G102" i="14"/>
  <c r="F294" i="14"/>
  <c r="G294" i="14"/>
  <c r="F436" i="14"/>
  <c r="G436" i="14"/>
  <c r="F295" i="14"/>
  <c r="G295" i="14"/>
  <c r="F206" i="14"/>
  <c r="G206" i="14"/>
  <c r="F450" i="14"/>
  <c r="G450" i="14"/>
  <c r="F18" i="14"/>
  <c r="G18" i="14"/>
  <c r="F71" i="14"/>
  <c r="G71" i="14"/>
  <c r="F72" i="14"/>
  <c r="G72" i="14"/>
  <c r="F70" i="14"/>
  <c r="G70" i="14"/>
  <c r="F41" i="14"/>
  <c r="G41" i="14"/>
  <c r="F213" i="14"/>
  <c r="G213" i="14"/>
  <c r="F211" i="14"/>
  <c r="G211" i="14"/>
  <c r="F219" i="14"/>
  <c r="G219" i="14"/>
  <c r="F217" i="14"/>
  <c r="G217" i="14"/>
  <c r="F218" i="14"/>
  <c r="G218" i="14"/>
  <c r="F251" i="14"/>
  <c r="G251" i="14"/>
  <c r="F366" i="14"/>
  <c r="G366" i="14"/>
  <c r="F224" i="14"/>
  <c r="G224" i="14"/>
  <c r="F370" i="14"/>
  <c r="G370" i="14"/>
  <c r="F373" i="14"/>
  <c r="G373" i="14"/>
  <c r="F374" i="14"/>
  <c r="G374" i="14"/>
  <c r="F371" i="14"/>
  <c r="G371" i="14"/>
  <c r="F375" i="14"/>
  <c r="G375" i="14"/>
  <c r="F368" i="14"/>
  <c r="G368" i="14"/>
  <c r="F369" i="14"/>
  <c r="G369" i="14"/>
  <c r="F461" i="14"/>
  <c r="G461" i="14"/>
  <c r="F372" i="14"/>
  <c r="G372" i="14"/>
  <c r="F266" i="14"/>
  <c r="G266" i="14"/>
  <c r="F314" i="14"/>
  <c r="G314" i="14"/>
  <c r="F42" i="14"/>
  <c r="G42" i="14"/>
  <c r="F54" i="14"/>
  <c r="G54" i="14"/>
  <c r="F52" i="14"/>
  <c r="G52" i="14"/>
  <c r="F19" i="14"/>
  <c r="G19" i="14"/>
  <c r="F381" i="14"/>
  <c r="G381" i="14"/>
  <c r="F44" i="14"/>
  <c r="G44" i="14"/>
  <c r="F261" i="14"/>
  <c r="G261" i="14"/>
  <c r="F40" i="14"/>
  <c r="G40" i="14"/>
  <c r="F226" i="14"/>
  <c r="G226" i="14"/>
  <c r="F45" i="14"/>
  <c r="G45" i="14"/>
  <c r="F525" i="14"/>
  <c r="G525" i="14"/>
  <c r="F317" i="14"/>
  <c r="G317" i="14"/>
  <c r="F316" i="14"/>
  <c r="G316" i="14"/>
  <c r="F405" i="14"/>
  <c r="G405" i="14"/>
  <c r="F227" i="14"/>
  <c r="G227" i="14"/>
  <c r="F80" i="14"/>
  <c r="G80" i="14"/>
  <c r="F58" i="14"/>
  <c r="G58" i="14"/>
  <c r="F43" i="14"/>
  <c r="G43" i="14"/>
  <c r="F385" i="14"/>
  <c r="G385" i="14"/>
  <c r="F20" i="14"/>
  <c r="G20" i="14"/>
  <c r="F474" i="14"/>
  <c r="G474" i="14"/>
  <c r="F108" i="14"/>
  <c r="G108" i="14"/>
  <c r="F26" i="14"/>
  <c r="G26" i="14"/>
  <c r="F25" i="14"/>
  <c r="G25" i="14"/>
  <c r="F468" i="14"/>
  <c r="G468" i="14"/>
  <c r="F469" i="14"/>
  <c r="G469" i="14"/>
  <c r="F77" i="14"/>
  <c r="G77" i="14"/>
  <c r="F78" i="14"/>
  <c r="G78" i="14"/>
  <c r="F91" i="14"/>
  <c r="G91" i="14"/>
  <c r="F95" i="14"/>
  <c r="G95" i="14"/>
  <c r="F415" i="14"/>
  <c r="G415" i="14"/>
  <c r="F400" i="14"/>
  <c r="G400" i="14"/>
  <c r="F21" i="14"/>
  <c r="G21" i="14"/>
  <c r="F233" i="14"/>
  <c r="G233" i="14"/>
  <c r="F241" i="14"/>
  <c r="G241" i="14"/>
  <c r="F351" i="14"/>
  <c r="G351" i="14"/>
  <c r="F113" i="14"/>
  <c r="G113" i="14"/>
  <c r="F114" i="14"/>
  <c r="G114" i="14"/>
  <c r="F56" i="14"/>
  <c r="G56" i="14"/>
  <c r="F132" i="14"/>
  <c r="G132" i="14"/>
  <c r="F111" i="14"/>
  <c r="G111" i="14"/>
  <c r="F431" i="14"/>
  <c r="G431" i="14"/>
  <c r="F22" i="14"/>
  <c r="G22" i="14"/>
  <c r="F326" i="14"/>
  <c r="G326" i="14"/>
  <c r="F36" i="14"/>
  <c r="G36" i="14"/>
  <c r="F472" i="14"/>
  <c r="G472" i="14"/>
  <c r="F214" i="14"/>
  <c r="G214" i="14"/>
  <c r="F51" i="14"/>
  <c r="G51" i="14"/>
  <c r="F39" i="14"/>
  <c r="G39" i="14"/>
  <c r="F197" i="14"/>
  <c r="G197" i="14"/>
  <c r="F23" i="14"/>
  <c r="G23" i="14"/>
  <c r="F97" i="14"/>
  <c r="G97" i="14"/>
  <c r="F112" i="14"/>
  <c r="G112" i="14"/>
  <c r="F315" i="14"/>
  <c r="G315" i="14"/>
  <c r="F318" i="14"/>
  <c r="G318" i="14"/>
  <c r="F76" i="14"/>
  <c r="G76" i="14"/>
  <c r="F49" i="14"/>
  <c r="G49" i="14"/>
  <c r="F327" i="14"/>
  <c r="G327" i="14"/>
  <c r="F235" i="14"/>
  <c r="G235" i="14"/>
  <c r="F291" i="14"/>
  <c r="G291" i="14"/>
  <c r="F65" i="14"/>
  <c r="G65" i="14"/>
  <c r="F328" i="14"/>
  <c r="G328" i="14"/>
  <c r="F260" i="14"/>
  <c r="G260" i="14"/>
  <c r="F382" i="14"/>
  <c r="G382" i="14"/>
  <c r="F377" i="14"/>
  <c r="G377" i="14"/>
  <c r="F220" i="14"/>
  <c r="G220" i="14"/>
  <c r="F107" i="14"/>
  <c r="G107" i="14"/>
  <c r="F465" i="14"/>
  <c r="G465" i="14"/>
  <c r="F204" i="14"/>
  <c r="G204" i="14"/>
  <c r="F205" i="14"/>
  <c r="G205" i="14"/>
  <c r="F536" i="14"/>
  <c r="G536" i="14"/>
  <c r="F254" i="14"/>
  <c r="G254" i="14"/>
  <c r="F253" i="14"/>
  <c r="G253" i="14"/>
  <c r="F252" i="14"/>
  <c r="G252" i="14"/>
  <c r="F365" i="14"/>
  <c r="G365" i="14"/>
  <c r="F73" i="14"/>
  <c r="G73" i="14"/>
  <c r="F286" i="14"/>
  <c r="G286" i="14"/>
  <c r="F236" i="14"/>
  <c r="G236" i="14"/>
  <c r="F310" i="14"/>
  <c r="G310" i="14"/>
  <c r="F311" i="14"/>
  <c r="G311" i="14"/>
  <c r="F313" i="14"/>
  <c r="G313" i="14"/>
  <c r="F330" i="14"/>
  <c r="G330" i="14"/>
  <c r="F460" i="14"/>
  <c r="G460" i="14"/>
  <c r="F329" i="14"/>
  <c r="G329" i="14"/>
  <c r="F237" i="14"/>
  <c r="G237" i="14"/>
  <c r="F11" i="14"/>
  <c r="G11" i="14"/>
  <c r="F151" i="14"/>
  <c r="G151" i="14"/>
  <c r="F397" i="14"/>
  <c r="G397" i="14"/>
  <c r="F195" i="14"/>
  <c r="G195" i="14"/>
  <c r="F155" i="14"/>
  <c r="G155" i="14"/>
  <c r="F193" i="14"/>
  <c r="G193" i="14"/>
  <c r="F128" i="14"/>
  <c r="G128" i="14"/>
  <c r="F429" i="14"/>
  <c r="G429" i="14"/>
  <c r="F12" i="14"/>
  <c r="G12" i="14"/>
  <c r="F133" i="14"/>
  <c r="G133" i="14"/>
  <c r="F331" i="14"/>
  <c r="G331" i="14"/>
  <c r="F457" i="14"/>
  <c r="G457" i="14"/>
  <c r="F46" i="14"/>
  <c r="G46" i="14"/>
  <c r="F47" i="14"/>
  <c r="G47" i="14"/>
  <c r="F210" i="14"/>
  <c r="G210" i="14"/>
  <c r="F459" i="14"/>
  <c r="G459" i="14"/>
  <c r="F196" i="14"/>
  <c r="G196" i="14"/>
  <c r="F296" i="14"/>
  <c r="G296" i="14"/>
  <c r="F215" i="14"/>
  <c r="G215" i="14"/>
  <c r="F93" i="14"/>
  <c r="G93" i="14"/>
  <c r="F287" i="14"/>
  <c r="G287" i="14"/>
  <c r="F332" i="14"/>
  <c r="G332" i="14"/>
  <c r="F386" i="14"/>
  <c r="G386" i="14"/>
  <c r="F229" i="14"/>
  <c r="G229" i="14"/>
  <c r="F325" i="14"/>
  <c r="G325" i="14"/>
  <c r="F353" i="14"/>
  <c r="G353" i="14"/>
  <c r="F59" i="14"/>
  <c r="G59" i="14"/>
  <c r="F269" i="14"/>
  <c r="G269" i="14"/>
  <c r="F333" i="14"/>
  <c r="G333" i="14"/>
  <c r="F399" i="14"/>
  <c r="G399" i="14"/>
  <c r="F418" i="14"/>
  <c r="G418" i="14"/>
  <c r="F299" i="14"/>
  <c r="G299" i="14"/>
  <c r="F194" i="14"/>
  <c r="G194" i="14"/>
  <c r="F221" i="14"/>
  <c r="G221" i="14"/>
  <c r="F79" i="14"/>
  <c r="G79" i="14"/>
  <c r="F470" i="14"/>
  <c r="G470" i="14"/>
  <c r="F203" i="14"/>
  <c r="G203" i="14"/>
  <c r="F202" i="14"/>
  <c r="G202" i="14"/>
  <c r="F188" i="14"/>
  <c r="G188" i="14"/>
  <c r="F441" i="14"/>
  <c r="G441" i="14"/>
  <c r="F408" i="14"/>
  <c r="G408" i="14"/>
  <c r="F98" i="14"/>
  <c r="G98" i="14"/>
  <c r="F464" i="14"/>
  <c r="G464" i="14"/>
  <c r="F335" i="14"/>
  <c r="G335" i="14"/>
  <c r="F391" i="14"/>
  <c r="G391" i="14"/>
  <c r="F471" i="14"/>
  <c r="G471" i="14"/>
  <c r="F322" i="14"/>
  <c r="G322" i="14"/>
  <c r="F89" i="14"/>
  <c r="G89" i="14"/>
  <c r="F398" i="14"/>
  <c r="G398" i="14"/>
  <c r="F352" i="14"/>
  <c r="G352" i="14"/>
  <c r="F324" i="14"/>
  <c r="G324" i="14"/>
  <c r="F448" i="14"/>
  <c r="G448" i="14"/>
  <c r="F288" i="14"/>
  <c r="G288" i="14"/>
  <c r="F336" i="14"/>
  <c r="G336" i="14"/>
  <c r="F100" i="14"/>
  <c r="G100" i="14"/>
  <c r="F153" i="14"/>
  <c r="G153" i="14"/>
  <c r="F438" i="14"/>
  <c r="G438" i="14"/>
  <c r="F289" i="14"/>
  <c r="G289" i="14"/>
  <c r="F139" i="14"/>
  <c r="G139" i="14"/>
  <c r="F454" i="14"/>
  <c r="G454" i="14"/>
  <c r="F337" i="14"/>
  <c r="G337" i="14"/>
  <c r="F449" i="14"/>
  <c r="G449" i="14"/>
  <c r="F216" i="14"/>
  <c r="G216" i="14"/>
  <c r="F430" i="14"/>
  <c r="G430" i="14"/>
  <c r="F477" i="14"/>
  <c r="G477" i="14"/>
  <c r="F154" i="14"/>
  <c r="G154" i="14"/>
  <c r="F75" i="14"/>
  <c r="G75" i="14"/>
  <c r="F417" i="14"/>
  <c r="G417" i="14"/>
  <c r="F338" i="14"/>
  <c r="G338" i="14"/>
  <c r="F340" i="14"/>
  <c r="G340" i="14"/>
  <c r="F222" i="14"/>
  <c r="G222" i="14"/>
  <c r="F106" i="14"/>
  <c r="G106" i="14"/>
  <c r="F383" i="14"/>
  <c r="G383" i="14"/>
  <c r="F446" i="14"/>
  <c r="G446" i="14"/>
  <c r="F60" i="14"/>
  <c r="G60" i="14"/>
  <c r="F389" i="14"/>
  <c r="G389" i="14"/>
  <c r="F443" i="14"/>
  <c r="G443" i="14"/>
  <c r="F199" i="14"/>
  <c r="G199" i="14"/>
  <c r="F105" i="14"/>
  <c r="G105" i="14"/>
  <c r="F281" i="14"/>
  <c r="G281" i="14"/>
  <c r="F376" i="14"/>
  <c r="G376" i="14"/>
  <c r="F380" i="14"/>
  <c r="G380" i="14"/>
  <c r="F189" i="14"/>
  <c r="G189" i="14"/>
  <c r="F455" i="14"/>
  <c r="G455" i="14"/>
  <c r="F242" i="14"/>
  <c r="G242" i="14"/>
  <c r="F425" i="14"/>
  <c r="G425" i="14"/>
  <c r="F34" i="14"/>
  <c r="G34" i="14"/>
  <c r="F35" i="14"/>
  <c r="G35" i="14"/>
  <c r="F63" i="14"/>
  <c r="G63" i="14"/>
  <c r="F364" i="14"/>
  <c r="G364" i="14"/>
  <c r="F362" i="14"/>
  <c r="G362" i="14"/>
  <c r="F50" i="14"/>
  <c r="G50" i="14"/>
  <c r="F243" i="14"/>
  <c r="G243" i="14"/>
  <c r="F396" i="14"/>
  <c r="G396" i="14"/>
  <c r="F7" i="14"/>
  <c r="G7" i="14"/>
  <c r="F298" i="14"/>
  <c r="G298" i="14"/>
  <c r="F148" i="14"/>
  <c r="G148" i="14"/>
  <c r="F62" i="14"/>
  <c r="G62" i="14"/>
  <c r="F240" i="14"/>
  <c r="G240" i="14"/>
  <c r="F414" i="14"/>
  <c r="G414" i="14"/>
  <c r="F110" i="14"/>
  <c r="G110" i="14"/>
  <c r="F198" i="14"/>
  <c r="G198" i="14"/>
  <c r="F265" i="14"/>
  <c r="G265" i="14"/>
  <c r="F341" i="14"/>
  <c r="G341" i="14"/>
  <c r="F134" i="14"/>
  <c r="G134" i="14"/>
  <c r="F462" i="14"/>
  <c r="G462" i="14"/>
  <c r="F129" i="14"/>
  <c r="G129" i="14"/>
  <c r="F156" i="14"/>
  <c r="G156" i="14"/>
  <c r="F157" i="14"/>
  <c r="G157" i="14"/>
  <c r="F158" i="14"/>
  <c r="G158" i="14"/>
  <c r="F168" i="14"/>
  <c r="G168" i="14"/>
  <c r="F179" i="14"/>
  <c r="G179" i="14"/>
  <c r="F190" i="14"/>
  <c r="G190" i="14"/>
  <c r="F201" i="14"/>
  <c r="G201" i="14"/>
  <c r="F32" i="14"/>
  <c r="G32" i="14"/>
  <c r="F293" i="14"/>
  <c r="G293" i="14"/>
  <c r="I15" i="2"/>
  <c r="F208" i="14"/>
  <c r="L7" i="2" l="1"/>
  <c r="I7" i="2"/>
  <c r="W15" i="2" l="1"/>
  <c r="X15" i="2"/>
  <c r="Y15" i="2"/>
  <c r="Z15" i="2"/>
  <c r="W16" i="2"/>
  <c r="X16" i="2"/>
  <c r="Y16" i="2"/>
  <c r="Z16" i="2"/>
  <c r="W17" i="2"/>
  <c r="X17" i="2"/>
  <c r="Y17" i="2"/>
  <c r="Z17" i="2"/>
  <c r="W18" i="2"/>
  <c r="X18" i="2"/>
  <c r="Y18" i="2"/>
  <c r="Z18" i="2"/>
  <c r="W19" i="2"/>
  <c r="X19" i="2"/>
  <c r="Y19" i="2"/>
  <c r="Z19" i="2"/>
  <c r="W20" i="2"/>
  <c r="X20" i="2"/>
  <c r="Y20" i="2"/>
  <c r="Z20" i="2"/>
  <c r="W21" i="2"/>
  <c r="X21" i="2"/>
  <c r="Y21" i="2"/>
  <c r="Z21" i="2"/>
  <c r="W22" i="2"/>
  <c r="X22" i="2"/>
  <c r="Y22" i="2"/>
  <c r="Z22" i="2"/>
  <c r="W23" i="2"/>
  <c r="X23" i="2"/>
  <c r="Y23" i="2"/>
  <c r="Z23" i="2"/>
  <c r="W24" i="2"/>
  <c r="X24" i="2"/>
  <c r="Y24" i="2"/>
  <c r="Z24" i="2"/>
  <c r="W25" i="2"/>
  <c r="X25" i="2"/>
  <c r="Y25" i="2"/>
  <c r="Z25" i="2"/>
  <c r="W26" i="2"/>
  <c r="X26" i="2"/>
  <c r="Y26" i="2"/>
  <c r="Z26" i="2"/>
  <c r="W27" i="2"/>
  <c r="X27" i="2"/>
  <c r="Y27" i="2"/>
  <c r="Z27" i="2"/>
  <c r="W28" i="2"/>
  <c r="X28" i="2"/>
  <c r="Y28" i="2"/>
  <c r="Z28" i="2"/>
  <c r="W29" i="2"/>
  <c r="X29" i="2"/>
  <c r="Y29" i="2"/>
  <c r="Z29" i="2"/>
  <c r="W30" i="2"/>
  <c r="X30" i="2"/>
  <c r="Y30" i="2"/>
  <c r="Z30" i="2"/>
  <c r="W31" i="2"/>
  <c r="X31" i="2"/>
  <c r="Y31" i="2"/>
  <c r="Z31" i="2"/>
  <c r="W32" i="2"/>
  <c r="X32" i="2"/>
  <c r="Y32" i="2"/>
  <c r="Z32" i="2"/>
  <c r="W33" i="2"/>
  <c r="X33" i="2"/>
  <c r="Y33" i="2"/>
  <c r="Z33" i="2"/>
  <c r="W34" i="2"/>
  <c r="X34" i="2"/>
  <c r="Y34" i="2"/>
  <c r="Z34" i="2"/>
  <c r="W35" i="2"/>
  <c r="X35" i="2"/>
  <c r="Y35" i="2"/>
  <c r="Z35" i="2"/>
  <c r="W36" i="2"/>
  <c r="X36" i="2"/>
  <c r="Y36" i="2"/>
  <c r="Z36" i="2"/>
  <c r="W37" i="2"/>
  <c r="X37" i="2"/>
  <c r="Y37" i="2"/>
  <c r="Z37" i="2"/>
  <c r="W38" i="2"/>
  <c r="X38" i="2"/>
  <c r="Y38" i="2"/>
  <c r="Z38" i="2"/>
  <c r="W39" i="2"/>
  <c r="X39" i="2"/>
  <c r="Y39" i="2"/>
  <c r="Z39" i="2"/>
  <c r="W40" i="2"/>
  <c r="X40" i="2"/>
  <c r="Y40" i="2"/>
  <c r="Z40" i="2"/>
  <c r="W41" i="2"/>
  <c r="X41" i="2"/>
  <c r="Y41" i="2"/>
  <c r="Z41" i="2"/>
  <c r="W42" i="2"/>
  <c r="X42" i="2"/>
  <c r="Y42" i="2"/>
  <c r="Z42" i="2"/>
  <c r="W43" i="2"/>
  <c r="X43" i="2"/>
  <c r="Y43" i="2"/>
  <c r="Z43" i="2"/>
  <c r="W44" i="2"/>
  <c r="X44" i="2"/>
  <c r="Y44" i="2"/>
  <c r="Z44" i="2"/>
  <c r="W45" i="2"/>
  <c r="X45" i="2"/>
  <c r="Y45" i="2"/>
  <c r="Z45" i="2"/>
  <c r="T46" i="2"/>
  <c r="W46" i="2"/>
  <c r="X46" i="2"/>
  <c r="Y46" i="2"/>
  <c r="Z46" i="2"/>
  <c r="T47" i="2"/>
  <c r="W47" i="2"/>
  <c r="X47" i="2"/>
  <c r="Y47" i="2"/>
  <c r="Z47" i="2"/>
  <c r="T48" i="2"/>
  <c r="W48" i="2"/>
  <c r="X48" i="2"/>
  <c r="Y48" i="2"/>
  <c r="Z48" i="2"/>
  <c r="T49" i="2"/>
  <c r="W49" i="2"/>
  <c r="X49" i="2"/>
  <c r="Y49" i="2"/>
  <c r="Z49" i="2"/>
  <c r="T50" i="2"/>
  <c r="W50" i="2"/>
  <c r="X50" i="2"/>
  <c r="Y50" i="2"/>
  <c r="Z50" i="2"/>
  <c r="T51" i="2"/>
  <c r="W51" i="2"/>
  <c r="X51" i="2"/>
  <c r="Y51" i="2"/>
  <c r="Z51" i="2"/>
  <c r="T52" i="2"/>
  <c r="W52" i="2"/>
  <c r="X52" i="2"/>
  <c r="Y52" i="2"/>
  <c r="Z52" i="2"/>
  <c r="T53" i="2"/>
  <c r="W53" i="2"/>
  <c r="X53" i="2"/>
  <c r="Y53" i="2"/>
  <c r="Z53" i="2"/>
  <c r="T54" i="2"/>
  <c r="W54" i="2"/>
  <c r="X54" i="2"/>
  <c r="Y54" i="2"/>
  <c r="Z54" i="2"/>
  <c r="T55" i="2"/>
  <c r="W55" i="2"/>
  <c r="X55" i="2"/>
  <c r="Y55" i="2"/>
  <c r="Z55" i="2"/>
  <c r="T56" i="2"/>
  <c r="W56" i="2"/>
  <c r="X56" i="2"/>
  <c r="Y56" i="2"/>
  <c r="Z56" i="2"/>
  <c r="W57" i="2"/>
  <c r="X57" i="2"/>
  <c r="Y57" i="2"/>
  <c r="Z57" i="2"/>
  <c r="T58" i="2"/>
  <c r="W58" i="2"/>
  <c r="X58" i="2"/>
  <c r="Y58" i="2"/>
  <c r="Z58" i="2"/>
  <c r="T59" i="2"/>
  <c r="W59" i="2"/>
  <c r="X59" i="2"/>
  <c r="Y59" i="2"/>
  <c r="Z59" i="2"/>
  <c r="T60" i="2"/>
  <c r="W60" i="2"/>
  <c r="X60" i="2"/>
  <c r="Y60" i="2"/>
  <c r="Z60" i="2"/>
  <c r="T61" i="2"/>
  <c r="W61" i="2"/>
  <c r="X61" i="2"/>
  <c r="Y61" i="2"/>
  <c r="Z61" i="2"/>
  <c r="T62" i="2"/>
  <c r="W62" i="2"/>
  <c r="X62" i="2"/>
  <c r="Y62" i="2"/>
  <c r="Z62" i="2"/>
  <c r="T63" i="2"/>
  <c r="W63" i="2"/>
  <c r="X63" i="2"/>
  <c r="Y63" i="2"/>
  <c r="Z63" i="2"/>
  <c r="T64" i="2"/>
  <c r="W64" i="2"/>
  <c r="X64" i="2"/>
  <c r="Y64" i="2"/>
  <c r="Z64" i="2"/>
  <c r="T65" i="2"/>
  <c r="W65" i="2"/>
  <c r="X65" i="2"/>
  <c r="Y65" i="2"/>
  <c r="Z65" i="2"/>
  <c r="T66" i="2"/>
  <c r="W66" i="2"/>
  <c r="X66" i="2"/>
  <c r="Y66" i="2"/>
  <c r="Z66" i="2"/>
  <c r="T67" i="2"/>
  <c r="W67" i="2"/>
  <c r="X67" i="2"/>
  <c r="Y67" i="2"/>
  <c r="Z67" i="2"/>
  <c r="T68" i="2"/>
  <c r="W68" i="2"/>
  <c r="X68" i="2"/>
  <c r="Y68" i="2"/>
  <c r="Z68" i="2"/>
  <c r="T69" i="2"/>
  <c r="W69" i="2"/>
  <c r="X69" i="2"/>
  <c r="Y69" i="2"/>
  <c r="Z69" i="2"/>
  <c r="T70" i="2"/>
  <c r="W70" i="2"/>
  <c r="X70" i="2"/>
  <c r="Y70" i="2"/>
  <c r="Z70" i="2"/>
  <c r="R71" i="2"/>
  <c r="T71" i="2"/>
  <c r="W71" i="2"/>
  <c r="X71" i="2"/>
  <c r="Y71" i="2"/>
  <c r="Z71" i="2"/>
  <c r="R72" i="2"/>
  <c r="T72" i="2"/>
  <c r="W72" i="2"/>
  <c r="X72" i="2"/>
  <c r="Y72" i="2"/>
  <c r="Z72" i="2"/>
  <c r="R73" i="2"/>
  <c r="T73" i="2"/>
  <c r="W73" i="2"/>
  <c r="X73" i="2"/>
  <c r="Y73" i="2"/>
  <c r="Z73" i="2"/>
  <c r="R74" i="2"/>
  <c r="T74" i="2"/>
  <c r="W74" i="2"/>
  <c r="X74" i="2"/>
  <c r="Y74" i="2"/>
  <c r="Z74" i="2"/>
  <c r="R75" i="2"/>
  <c r="T75" i="2"/>
  <c r="W75" i="2"/>
  <c r="X75" i="2"/>
  <c r="Y75" i="2"/>
  <c r="Z75" i="2"/>
  <c r="R76" i="2"/>
  <c r="T76" i="2"/>
  <c r="W76" i="2"/>
  <c r="X76" i="2"/>
  <c r="Y76" i="2"/>
  <c r="Z76" i="2"/>
  <c r="R77" i="2"/>
  <c r="T77" i="2"/>
  <c r="W77" i="2"/>
  <c r="X77" i="2"/>
  <c r="Y77" i="2"/>
  <c r="Z77" i="2"/>
  <c r="R78" i="2"/>
  <c r="T78" i="2"/>
  <c r="W78" i="2"/>
  <c r="X78" i="2"/>
  <c r="Y78" i="2"/>
  <c r="Z78" i="2"/>
  <c r="R79" i="2"/>
  <c r="T79" i="2"/>
  <c r="W79" i="2"/>
  <c r="X79" i="2"/>
  <c r="Y79" i="2"/>
  <c r="Z79" i="2"/>
  <c r="R80" i="2"/>
  <c r="T80" i="2"/>
  <c r="W80" i="2"/>
  <c r="X80" i="2"/>
  <c r="Y80" i="2"/>
  <c r="Z80" i="2"/>
  <c r="R81" i="2"/>
  <c r="T81" i="2"/>
  <c r="W81" i="2"/>
  <c r="X81" i="2"/>
  <c r="Y81" i="2"/>
  <c r="Z81" i="2"/>
  <c r="R82" i="2"/>
  <c r="T82" i="2"/>
  <c r="W82" i="2"/>
  <c r="X82" i="2"/>
  <c r="Y82" i="2"/>
  <c r="Z82" i="2"/>
  <c r="R83" i="2"/>
  <c r="T83" i="2"/>
  <c r="W83" i="2"/>
  <c r="X83" i="2"/>
  <c r="Y83" i="2"/>
  <c r="Z83" i="2"/>
  <c r="R84" i="2"/>
  <c r="T84" i="2"/>
  <c r="W84" i="2"/>
  <c r="X84" i="2"/>
  <c r="Y84" i="2"/>
  <c r="Z84" i="2"/>
  <c r="R85" i="2"/>
  <c r="T85" i="2"/>
  <c r="W85" i="2"/>
  <c r="X85" i="2"/>
  <c r="Y85" i="2"/>
  <c r="Z85" i="2"/>
  <c r="R86" i="2"/>
  <c r="T86" i="2"/>
  <c r="W86" i="2"/>
  <c r="X86" i="2"/>
  <c r="Y86" i="2"/>
  <c r="Z86" i="2"/>
  <c r="R87" i="2"/>
  <c r="T87" i="2"/>
  <c r="W87" i="2"/>
  <c r="X87" i="2"/>
  <c r="Y87" i="2"/>
  <c r="Z87" i="2"/>
  <c r="R88" i="2"/>
  <c r="T88" i="2"/>
  <c r="W88" i="2"/>
  <c r="X88" i="2"/>
  <c r="Y88" i="2"/>
  <c r="Z88" i="2"/>
  <c r="R89" i="2"/>
  <c r="T89" i="2"/>
  <c r="W89" i="2"/>
  <c r="X89" i="2"/>
  <c r="Y89" i="2"/>
  <c r="Z89" i="2"/>
  <c r="R90" i="2"/>
  <c r="T90" i="2"/>
  <c r="W90" i="2"/>
  <c r="X90" i="2"/>
  <c r="Y90" i="2"/>
  <c r="Z90" i="2"/>
  <c r="R91" i="2"/>
  <c r="T91" i="2"/>
  <c r="W91" i="2"/>
  <c r="X91" i="2"/>
  <c r="Y91" i="2"/>
  <c r="Z91" i="2"/>
  <c r="R92" i="2"/>
  <c r="T92" i="2"/>
  <c r="W92" i="2"/>
  <c r="X92" i="2"/>
  <c r="Y92" i="2"/>
  <c r="Z92" i="2"/>
  <c r="R93" i="2"/>
  <c r="T93" i="2"/>
  <c r="W93" i="2"/>
  <c r="X93" i="2"/>
  <c r="Y93" i="2"/>
  <c r="Z93" i="2"/>
  <c r="R94" i="2"/>
  <c r="T94" i="2"/>
  <c r="W94" i="2"/>
  <c r="X94" i="2"/>
  <c r="Y94" i="2"/>
  <c r="Z94" i="2"/>
  <c r="R95" i="2"/>
  <c r="T95" i="2"/>
  <c r="W95" i="2"/>
  <c r="X95" i="2"/>
  <c r="Y95" i="2"/>
  <c r="Z95" i="2"/>
  <c r="R96" i="2"/>
  <c r="T96" i="2"/>
  <c r="W96" i="2"/>
  <c r="X96" i="2"/>
  <c r="Y96" i="2"/>
  <c r="Z96" i="2"/>
  <c r="R97" i="2"/>
  <c r="T97" i="2"/>
  <c r="W97" i="2"/>
  <c r="X97" i="2"/>
  <c r="Y97" i="2"/>
  <c r="Z97" i="2"/>
  <c r="R98" i="2"/>
  <c r="T98" i="2"/>
  <c r="W98" i="2"/>
  <c r="X98" i="2"/>
  <c r="Y98" i="2"/>
  <c r="Z98" i="2"/>
  <c r="R99" i="2"/>
  <c r="T99" i="2"/>
  <c r="W99" i="2"/>
  <c r="X99" i="2"/>
  <c r="Y99" i="2"/>
  <c r="Z99" i="2"/>
  <c r="R100" i="2"/>
  <c r="T100" i="2"/>
  <c r="W100" i="2"/>
  <c r="X100" i="2"/>
  <c r="Y100" i="2"/>
  <c r="Z100" i="2"/>
  <c r="R101" i="2"/>
  <c r="T101" i="2"/>
  <c r="W101" i="2"/>
  <c r="X101" i="2"/>
  <c r="Y101" i="2"/>
  <c r="Z101" i="2"/>
  <c r="R102" i="2"/>
  <c r="T102" i="2"/>
  <c r="W102" i="2"/>
  <c r="X102" i="2"/>
  <c r="Y102" i="2"/>
  <c r="Z102" i="2"/>
  <c r="R103" i="2"/>
  <c r="T103" i="2"/>
  <c r="W103" i="2"/>
  <c r="X103" i="2"/>
  <c r="Y103" i="2"/>
  <c r="Z103" i="2"/>
  <c r="R104" i="2"/>
  <c r="T104" i="2"/>
  <c r="W104" i="2"/>
  <c r="X104" i="2"/>
  <c r="Y104" i="2"/>
  <c r="Z104" i="2"/>
  <c r="R105" i="2"/>
  <c r="T105" i="2"/>
  <c r="W105" i="2"/>
  <c r="X105" i="2"/>
  <c r="Y105" i="2"/>
  <c r="Z105" i="2"/>
  <c r="R106" i="2"/>
  <c r="T106" i="2"/>
  <c r="W106" i="2"/>
  <c r="X106" i="2"/>
  <c r="Y106" i="2"/>
  <c r="Z106" i="2"/>
  <c r="R107" i="2"/>
  <c r="T107" i="2"/>
  <c r="W107" i="2"/>
  <c r="X107" i="2"/>
  <c r="Y107" i="2"/>
  <c r="Z107" i="2"/>
  <c r="R108" i="2"/>
  <c r="T108" i="2"/>
  <c r="W108" i="2"/>
  <c r="X108" i="2"/>
  <c r="Y108" i="2"/>
  <c r="Z108" i="2"/>
  <c r="R109" i="2"/>
  <c r="T109" i="2"/>
  <c r="W109" i="2"/>
  <c r="X109" i="2"/>
  <c r="Y109" i="2"/>
  <c r="Z109" i="2"/>
  <c r="R110" i="2"/>
  <c r="T110" i="2"/>
  <c r="W110" i="2"/>
  <c r="X110" i="2"/>
  <c r="Y110" i="2"/>
  <c r="Z110" i="2"/>
  <c r="R111" i="2"/>
  <c r="T111" i="2"/>
  <c r="W111" i="2"/>
  <c r="X111" i="2"/>
  <c r="Y111" i="2"/>
  <c r="Z111" i="2"/>
  <c r="R112" i="2"/>
  <c r="T112" i="2"/>
  <c r="W112" i="2"/>
  <c r="X112" i="2"/>
  <c r="Y112" i="2"/>
  <c r="Z112" i="2"/>
  <c r="R113" i="2"/>
  <c r="T113" i="2"/>
  <c r="W113" i="2"/>
  <c r="X113" i="2"/>
  <c r="Y113" i="2"/>
  <c r="Z113" i="2"/>
  <c r="R114" i="2"/>
  <c r="T114" i="2"/>
  <c r="W114" i="2"/>
  <c r="X114" i="2"/>
  <c r="Y114" i="2"/>
  <c r="Z114" i="2"/>
  <c r="R115" i="2"/>
  <c r="T115" i="2"/>
  <c r="W115" i="2"/>
  <c r="X115" i="2"/>
  <c r="Y115" i="2"/>
  <c r="Z115" i="2"/>
  <c r="R116" i="2"/>
  <c r="T116" i="2"/>
  <c r="W116" i="2"/>
  <c r="X116" i="2"/>
  <c r="Y116" i="2"/>
  <c r="Z116" i="2"/>
  <c r="R117" i="2"/>
  <c r="T117" i="2"/>
  <c r="W117" i="2"/>
  <c r="X117" i="2"/>
  <c r="Y117" i="2"/>
  <c r="Z117" i="2"/>
  <c r="R118" i="2"/>
  <c r="T118" i="2"/>
  <c r="W118" i="2"/>
  <c r="X118" i="2"/>
  <c r="Y118" i="2"/>
  <c r="Z118" i="2"/>
  <c r="R119" i="2"/>
  <c r="T119" i="2"/>
  <c r="W119" i="2"/>
  <c r="X119" i="2"/>
  <c r="Y119" i="2"/>
  <c r="Z119" i="2"/>
  <c r="R120" i="2"/>
  <c r="T120" i="2"/>
  <c r="W120" i="2"/>
  <c r="X120" i="2"/>
  <c r="Y120" i="2"/>
  <c r="Z120" i="2"/>
  <c r="R121" i="2"/>
  <c r="T121" i="2"/>
  <c r="W121" i="2"/>
  <c r="X121" i="2"/>
  <c r="Y121" i="2"/>
  <c r="Z121" i="2"/>
  <c r="R122" i="2"/>
  <c r="T122" i="2"/>
  <c r="W122" i="2"/>
  <c r="X122" i="2"/>
  <c r="Y122" i="2"/>
  <c r="Z122" i="2"/>
  <c r="R123" i="2"/>
  <c r="T123" i="2"/>
  <c r="W123" i="2"/>
  <c r="X123" i="2"/>
  <c r="Y123" i="2"/>
  <c r="Z123" i="2"/>
  <c r="R124" i="2"/>
  <c r="T124" i="2"/>
  <c r="W124" i="2"/>
  <c r="X124" i="2"/>
  <c r="Y124" i="2"/>
  <c r="Z124" i="2"/>
  <c r="R125" i="2"/>
  <c r="T125" i="2"/>
  <c r="W125" i="2"/>
  <c r="X125" i="2"/>
  <c r="Y125" i="2"/>
  <c r="Z125" i="2"/>
  <c r="R126" i="2"/>
  <c r="T126" i="2"/>
  <c r="W126" i="2"/>
  <c r="X126" i="2"/>
  <c r="Y126" i="2"/>
  <c r="Z126" i="2"/>
  <c r="R127" i="2"/>
  <c r="T127" i="2"/>
  <c r="W127" i="2"/>
  <c r="X127" i="2"/>
  <c r="Y127" i="2"/>
  <c r="Z127" i="2"/>
  <c r="R128" i="2"/>
  <c r="T128" i="2"/>
  <c r="W128" i="2"/>
  <c r="X128" i="2"/>
  <c r="Y128" i="2"/>
  <c r="Z128" i="2"/>
  <c r="R129" i="2"/>
  <c r="T129" i="2"/>
  <c r="W129" i="2"/>
  <c r="X129" i="2"/>
  <c r="Y129" i="2"/>
  <c r="Z129" i="2"/>
  <c r="R130" i="2"/>
  <c r="T130" i="2"/>
  <c r="W130" i="2"/>
  <c r="X130" i="2"/>
  <c r="Y130" i="2"/>
  <c r="Z130" i="2"/>
  <c r="R131" i="2"/>
  <c r="T131" i="2"/>
  <c r="W131" i="2"/>
  <c r="X131" i="2"/>
  <c r="Y131" i="2"/>
  <c r="Z131" i="2"/>
  <c r="R132" i="2"/>
  <c r="T132" i="2"/>
  <c r="W132" i="2"/>
  <c r="X132" i="2"/>
  <c r="Y132" i="2"/>
  <c r="Z132" i="2"/>
  <c r="R133" i="2"/>
  <c r="T133" i="2"/>
  <c r="W133" i="2"/>
  <c r="X133" i="2"/>
  <c r="Y133" i="2"/>
  <c r="Z133" i="2"/>
  <c r="R134" i="2"/>
  <c r="T134" i="2"/>
  <c r="W134" i="2"/>
  <c r="X134" i="2"/>
  <c r="Y134" i="2"/>
  <c r="Z134" i="2"/>
  <c r="R135" i="2"/>
  <c r="T135" i="2"/>
  <c r="W135" i="2"/>
  <c r="X135" i="2"/>
  <c r="Y135" i="2"/>
  <c r="Z135" i="2"/>
  <c r="R136" i="2"/>
  <c r="T136" i="2"/>
  <c r="W136" i="2"/>
  <c r="X136" i="2"/>
  <c r="Y136" i="2"/>
  <c r="Z136" i="2"/>
  <c r="R137" i="2"/>
  <c r="T137" i="2"/>
  <c r="W137" i="2"/>
  <c r="X137" i="2"/>
  <c r="Y137" i="2"/>
  <c r="Z137" i="2"/>
  <c r="R138" i="2"/>
  <c r="T138" i="2"/>
  <c r="W138" i="2"/>
  <c r="X138" i="2"/>
  <c r="Y138" i="2"/>
  <c r="Z138" i="2"/>
  <c r="R139" i="2"/>
  <c r="T139" i="2"/>
  <c r="W139" i="2"/>
  <c r="X139" i="2"/>
  <c r="Y139" i="2"/>
  <c r="Z139" i="2"/>
  <c r="R140" i="2"/>
  <c r="T140" i="2"/>
  <c r="W140" i="2"/>
  <c r="X140" i="2"/>
  <c r="Y140" i="2"/>
  <c r="Z140" i="2"/>
  <c r="R141" i="2"/>
  <c r="T141" i="2"/>
  <c r="W141" i="2"/>
  <c r="X141" i="2"/>
  <c r="Y141" i="2"/>
  <c r="Z141" i="2"/>
  <c r="R142" i="2"/>
  <c r="T142" i="2"/>
  <c r="W142" i="2"/>
  <c r="X142" i="2"/>
  <c r="Y142" i="2"/>
  <c r="Z142" i="2"/>
  <c r="R143" i="2"/>
  <c r="T143" i="2"/>
  <c r="W143" i="2"/>
  <c r="X143" i="2"/>
  <c r="Y143" i="2"/>
  <c r="Z143" i="2"/>
  <c r="R144" i="2"/>
  <c r="T144" i="2"/>
  <c r="W144" i="2"/>
  <c r="X144" i="2"/>
  <c r="Y144" i="2"/>
  <c r="Z144" i="2"/>
  <c r="R145" i="2"/>
  <c r="T145" i="2"/>
  <c r="W145" i="2"/>
  <c r="X145" i="2"/>
  <c r="Y145" i="2"/>
  <c r="Z145" i="2"/>
  <c r="R146" i="2"/>
  <c r="T146" i="2"/>
  <c r="W146" i="2"/>
  <c r="X146" i="2"/>
  <c r="Y146" i="2"/>
  <c r="Z146" i="2"/>
  <c r="R147" i="2"/>
  <c r="T147" i="2"/>
  <c r="W147" i="2"/>
  <c r="X147" i="2"/>
  <c r="Y147" i="2"/>
  <c r="Z147" i="2"/>
  <c r="R148" i="2"/>
  <c r="T148" i="2"/>
  <c r="W148" i="2"/>
  <c r="X148" i="2"/>
  <c r="Y148" i="2"/>
  <c r="Z148" i="2"/>
  <c r="R149" i="2"/>
  <c r="T149" i="2"/>
  <c r="W149" i="2"/>
  <c r="X149" i="2"/>
  <c r="Y149" i="2"/>
  <c r="Z149" i="2"/>
  <c r="R150" i="2"/>
  <c r="T150" i="2"/>
  <c r="W150" i="2"/>
  <c r="X150" i="2"/>
  <c r="Y150" i="2"/>
  <c r="Z150" i="2"/>
  <c r="R151" i="2"/>
  <c r="T151" i="2"/>
  <c r="W151" i="2"/>
  <c r="X151" i="2"/>
  <c r="Y151" i="2"/>
  <c r="Z151" i="2"/>
  <c r="R152" i="2"/>
  <c r="T152" i="2"/>
  <c r="W152" i="2"/>
  <c r="X152" i="2"/>
  <c r="Y152" i="2"/>
  <c r="Z152" i="2"/>
  <c r="R153" i="2"/>
  <c r="T153" i="2"/>
  <c r="W153" i="2"/>
  <c r="X153" i="2"/>
  <c r="Y153" i="2"/>
  <c r="Z153" i="2"/>
  <c r="R154" i="2"/>
  <c r="T154" i="2"/>
  <c r="W154" i="2"/>
  <c r="X154" i="2"/>
  <c r="Y154" i="2"/>
  <c r="Z154" i="2"/>
  <c r="R155" i="2"/>
  <c r="T155" i="2"/>
  <c r="W155" i="2"/>
  <c r="X155" i="2"/>
  <c r="Y155" i="2"/>
  <c r="Z155" i="2"/>
  <c r="R156" i="2"/>
  <c r="T156" i="2"/>
  <c r="W156" i="2"/>
  <c r="X156" i="2"/>
  <c r="Y156" i="2"/>
  <c r="Z156" i="2"/>
  <c r="R157" i="2"/>
  <c r="T157" i="2"/>
  <c r="W157" i="2"/>
  <c r="X157" i="2"/>
  <c r="Y157" i="2"/>
  <c r="Z157" i="2"/>
  <c r="R158" i="2"/>
  <c r="T158" i="2"/>
  <c r="W158" i="2"/>
  <c r="X158" i="2"/>
  <c r="Y158" i="2"/>
  <c r="Z158" i="2"/>
  <c r="R159" i="2"/>
  <c r="T159" i="2"/>
  <c r="W159" i="2"/>
  <c r="X159" i="2"/>
  <c r="Y159" i="2"/>
  <c r="Z159" i="2"/>
  <c r="R160" i="2"/>
  <c r="T160" i="2"/>
  <c r="W160" i="2"/>
  <c r="X160" i="2"/>
  <c r="Y160" i="2"/>
  <c r="Z160" i="2"/>
  <c r="R161" i="2"/>
  <c r="T161" i="2"/>
  <c r="W161" i="2"/>
  <c r="X161" i="2"/>
  <c r="Y161" i="2"/>
  <c r="Z161" i="2"/>
  <c r="R162" i="2"/>
  <c r="T162" i="2"/>
  <c r="W162" i="2"/>
  <c r="X162" i="2"/>
  <c r="Y162" i="2"/>
  <c r="Z162" i="2"/>
  <c r="R163" i="2"/>
  <c r="T163" i="2"/>
  <c r="W163" i="2"/>
  <c r="X163" i="2"/>
  <c r="Y163" i="2"/>
  <c r="Z163" i="2"/>
  <c r="R164" i="2"/>
  <c r="T164" i="2"/>
  <c r="W164" i="2"/>
  <c r="X164" i="2"/>
  <c r="Y164" i="2"/>
  <c r="Z164" i="2"/>
  <c r="R165" i="2"/>
  <c r="T165" i="2"/>
  <c r="W165" i="2"/>
  <c r="X165" i="2"/>
  <c r="Y165" i="2"/>
  <c r="Z165" i="2"/>
  <c r="R166" i="2"/>
  <c r="T166" i="2"/>
  <c r="W166" i="2"/>
  <c r="X166" i="2"/>
  <c r="Y166" i="2"/>
  <c r="Z166" i="2"/>
  <c r="R167" i="2"/>
  <c r="T167" i="2"/>
  <c r="W167" i="2"/>
  <c r="X167" i="2"/>
  <c r="Y167" i="2"/>
  <c r="Z167" i="2"/>
  <c r="R168" i="2"/>
  <c r="T168" i="2"/>
  <c r="W168" i="2"/>
  <c r="X168" i="2"/>
  <c r="Y168" i="2"/>
  <c r="Z168" i="2"/>
  <c r="R169" i="2"/>
  <c r="T169" i="2"/>
  <c r="W169" i="2"/>
  <c r="X169" i="2"/>
  <c r="Y169" i="2"/>
  <c r="Z169" i="2"/>
  <c r="R170" i="2"/>
  <c r="T170" i="2"/>
  <c r="W170" i="2"/>
  <c r="X170" i="2"/>
  <c r="Y170" i="2"/>
  <c r="Z170" i="2"/>
  <c r="R171" i="2"/>
  <c r="T171" i="2"/>
  <c r="W171" i="2"/>
  <c r="X171" i="2"/>
  <c r="Y171" i="2"/>
  <c r="Z171" i="2"/>
  <c r="R172" i="2"/>
  <c r="T172" i="2"/>
  <c r="W172" i="2"/>
  <c r="X172" i="2"/>
  <c r="Y172" i="2"/>
  <c r="Z172" i="2"/>
  <c r="R173" i="2"/>
  <c r="T173" i="2"/>
  <c r="W173" i="2"/>
  <c r="X173" i="2"/>
  <c r="Y173" i="2"/>
  <c r="Z173" i="2"/>
  <c r="R174" i="2"/>
  <c r="T174" i="2"/>
  <c r="W174" i="2"/>
  <c r="X174" i="2"/>
  <c r="Y174" i="2"/>
  <c r="Z174" i="2"/>
  <c r="R175" i="2"/>
  <c r="T175" i="2"/>
  <c r="W175" i="2"/>
  <c r="X175" i="2"/>
  <c r="Y175" i="2"/>
  <c r="Z175" i="2"/>
  <c r="R176" i="2"/>
  <c r="T176" i="2"/>
  <c r="W176" i="2"/>
  <c r="X176" i="2"/>
  <c r="Y176" i="2"/>
  <c r="Z176" i="2"/>
  <c r="R177" i="2"/>
  <c r="T177" i="2"/>
  <c r="W177" i="2"/>
  <c r="X177" i="2"/>
  <c r="Y177" i="2"/>
  <c r="Z177" i="2"/>
  <c r="R178" i="2"/>
  <c r="T178" i="2"/>
  <c r="W178" i="2"/>
  <c r="X178" i="2"/>
  <c r="Y178" i="2"/>
  <c r="Z178" i="2"/>
  <c r="R179" i="2"/>
  <c r="T179" i="2"/>
  <c r="W179" i="2"/>
  <c r="X179" i="2"/>
  <c r="Y179" i="2"/>
  <c r="Z179" i="2"/>
  <c r="R180" i="2"/>
  <c r="T180" i="2"/>
  <c r="W180" i="2"/>
  <c r="X180" i="2"/>
  <c r="Y180" i="2"/>
  <c r="Z180" i="2"/>
  <c r="R181" i="2"/>
  <c r="T181" i="2"/>
  <c r="W181" i="2"/>
  <c r="X181" i="2"/>
  <c r="Y181" i="2"/>
  <c r="Z181" i="2"/>
  <c r="R182" i="2"/>
  <c r="T182" i="2"/>
  <c r="W182" i="2"/>
  <c r="X182" i="2"/>
  <c r="Y182" i="2"/>
  <c r="Z182" i="2"/>
  <c r="R183" i="2"/>
  <c r="T183" i="2"/>
  <c r="W183" i="2"/>
  <c r="X183" i="2"/>
  <c r="Y183" i="2"/>
  <c r="Z183" i="2"/>
  <c r="R184" i="2"/>
  <c r="T184" i="2"/>
  <c r="W184" i="2"/>
  <c r="X184" i="2"/>
  <c r="Y184" i="2"/>
  <c r="Z184" i="2"/>
  <c r="R185" i="2"/>
  <c r="T185" i="2"/>
  <c r="W185" i="2"/>
  <c r="X185" i="2"/>
  <c r="Y185" i="2"/>
  <c r="Z185" i="2"/>
  <c r="R186" i="2"/>
  <c r="T186" i="2"/>
  <c r="W186" i="2"/>
  <c r="X186" i="2"/>
  <c r="Y186" i="2"/>
  <c r="Z186" i="2"/>
  <c r="R187" i="2"/>
  <c r="T187" i="2"/>
  <c r="W187" i="2"/>
  <c r="X187" i="2"/>
  <c r="Y187" i="2"/>
  <c r="Z187" i="2"/>
  <c r="R188" i="2"/>
  <c r="T188" i="2"/>
  <c r="W188" i="2"/>
  <c r="X188" i="2"/>
  <c r="Y188" i="2"/>
  <c r="Z188" i="2"/>
  <c r="R189" i="2"/>
  <c r="T189" i="2"/>
  <c r="W189" i="2"/>
  <c r="X189" i="2"/>
  <c r="Y189" i="2"/>
  <c r="Z189" i="2"/>
  <c r="R190" i="2"/>
  <c r="T190" i="2"/>
  <c r="W190" i="2"/>
  <c r="X190" i="2"/>
  <c r="Y190" i="2"/>
  <c r="Z190" i="2"/>
  <c r="R191" i="2"/>
  <c r="T191" i="2"/>
  <c r="W191" i="2"/>
  <c r="X191" i="2"/>
  <c r="Y191" i="2"/>
  <c r="Z191" i="2"/>
  <c r="R192" i="2"/>
  <c r="T192" i="2"/>
  <c r="W192" i="2"/>
  <c r="X192" i="2"/>
  <c r="Y192" i="2"/>
  <c r="Z192" i="2"/>
  <c r="R193" i="2"/>
  <c r="T193" i="2"/>
  <c r="W193" i="2"/>
  <c r="X193" i="2"/>
  <c r="Y193" i="2"/>
  <c r="Z193" i="2"/>
  <c r="R194" i="2"/>
  <c r="T194" i="2"/>
  <c r="W194" i="2"/>
  <c r="X194" i="2"/>
  <c r="Y194" i="2"/>
  <c r="Z194" i="2"/>
  <c r="R195" i="2"/>
  <c r="T195" i="2"/>
  <c r="W195" i="2"/>
  <c r="X195" i="2"/>
  <c r="Y195" i="2"/>
  <c r="Z195" i="2"/>
  <c r="R196" i="2"/>
  <c r="T196" i="2"/>
  <c r="W196" i="2"/>
  <c r="X196" i="2"/>
  <c r="Y196" i="2"/>
  <c r="Z196" i="2"/>
  <c r="R197" i="2"/>
  <c r="T197" i="2"/>
  <c r="W197" i="2"/>
  <c r="X197" i="2"/>
  <c r="Y197" i="2"/>
  <c r="Z197" i="2"/>
  <c r="R198" i="2"/>
  <c r="T198" i="2"/>
  <c r="W198" i="2"/>
  <c r="X198" i="2"/>
  <c r="Y198" i="2"/>
  <c r="Z198" i="2"/>
  <c r="R199" i="2"/>
  <c r="T199" i="2"/>
  <c r="W199" i="2"/>
  <c r="X199" i="2"/>
  <c r="Y199" i="2"/>
  <c r="Z199" i="2"/>
  <c r="R200" i="2"/>
  <c r="T200" i="2"/>
  <c r="W200" i="2"/>
  <c r="X200" i="2"/>
  <c r="Y200" i="2"/>
  <c r="Z200" i="2"/>
  <c r="R201" i="2"/>
  <c r="T201" i="2"/>
  <c r="W201" i="2"/>
  <c r="X201" i="2"/>
  <c r="Y201" i="2"/>
  <c r="Z201" i="2"/>
  <c r="R202" i="2"/>
  <c r="T202" i="2"/>
  <c r="W202" i="2"/>
  <c r="X202" i="2"/>
  <c r="Y202" i="2"/>
  <c r="Z202" i="2"/>
  <c r="R203" i="2"/>
  <c r="T203" i="2"/>
  <c r="W203" i="2"/>
  <c r="X203" i="2"/>
  <c r="Y203" i="2"/>
  <c r="Z203" i="2"/>
  <c r="R204" i="2"/>
  <c r="T204" i="2"/>
  <c r="W204" i="2"/>
  <c r="X204" i="2"/>
  <c r="Y204" i="2"/>
  <c r="Z204" i="2"/>
  <c r="R205" i="2"/>
  <c r="T205" i="2"/>
  <c r="W205" i="2"/>
  <c r="X205" i="2"/>
  <c r="Y205" i="2"/>
  <c r="Z205" i="2"/>
  <c r="R206" i="2"/>
  <c r="T206" i="2"/>
  <c r="W206" i="2"/>
  <c r="X206" i="2"/>
  <c r="Y206" i="2"/>
  <c r="Z206" i="2"/>
  <c r="R207" i="2"/>
  <c r="T207" i="2"/>
  <c r="W207" i="2"/>
  <c r="X207" i="2"/>
  <c r="Y207" i="2"/>
  <c r="Z207" i="2"/>
  <c r="R208" i="2"/>
  <c r="T208" i="2"/>
  <c r="W208" i="2"/>
  <c r="X208" i="2"/>
  <c r="Y208" i="2"/>
  <c r="Z208" i="2"/>
  <c r="R209" i="2"/>
  <c r="T209" i="2"/>
  <c r="W209" i="2"/>
  <c r="X209" i="2"/>
  <c r="Y209" i="2"/>
  <c r="Z209" i="2"/>
  <c r="R210" i="2"/>
  <c r="T210" i="2"/>
  <c r="W210" i="2"/>
  <c r="X210" i="2"/>
  <c r="Y210" i="2"/>
  <c r="Z210" i="2"/>
  <c r="R211" i="2"/>
  <c r="T211" i="2"/>
  <c r="W211" i="2"/>
  <c r="X211" i="2"/>
  <c r="Y211" i="2"/>
  <c r="Z211" i="2"/>
  <c r="R212" i="2"/>
  <c r="T212" i="2"/>
  <c r="W212" i="2"/>
  <c r="X212" i="2"/>
  <c r="Y212" i="2"/>
  <c r="Z212" i="2"/>
  <c r="R213" i="2"/>
  <c r="T213" i="2"/>
  <c r="W213" i="2"/>
  <c r="X213" i="2"/>
  <c r="Y213" i="2"/>
  <c r="Z213" i="2"/>
  <c r="R214" i="2"/>
  <c r="T214" i="2"/>
  <c r="W214" i="2"/>
  <c r="X214" i="2"/>
  <c r="Y214" i="2"/>
  <c r="Z214" i="2"/>
  <c r="R215" i="2"/>
  <c r="T215" i="2"/>
  <c r="W215" i="2"/>
  <c r="X215" i="2"/>
  <c r="Y215" i="2"/>
  <c r="Z215" i="2"/>
  <c r="R216" i="2"/>
  <c r="T216" i="2"/>
  <c r="W216" i="2"/>
  <c r="X216" i="2"/>
  <c r="Y216" i="2"/>
  <c r="Z216" i="2"/>
  <c r="R217" i="2"/>
  <c r="T217" i="2"/>
  <c r="W217" i="2"/>
  <c r="X217" i="2"/>
  <c r="Y217" i="2"/>
  <c r="Z217" i="2"/>
  <c r="R218" i="2"/>
  <c r="T218" i="2"/>
  <c r="W218" i="2"/>
  <c r="X218" i="2"/>
  <c r="Y218" i="2"/>
  <c r="Z218" i="2"/>
  <c r="R219" i="2"/>
  <c r="T219" i="2"/>
  <c r="W219" i="2"/>
  <c r="X219" i="2"/>
  <c r="Y219" i="2"/>
  <c r="Z219" i="2"/>
  <c r="R220" i="2"/>
  <c r="T220" i="2"/>
  <c r="W220" i="2"/>
  <c r="X220" i="2"/>
  <c r="Y220" i="2"/>
  <c r="Z220" i="2"/>
  <c r="R221" i="2"/>
  <c r="T221" i="2"/>
  <c r="W221" i="2"/>
  <c r="X221" i="2"/>
  <c r="Y221" i="2"/>
  <c r="Z221" i="2"/>
  <c r="R222" i="2"/>
  <c r="T222" i="2"/>
  <c r="W222" i="2"/>
  <c r="X222" i="2"/>
  <c r="Y222" i="2"/>
  <c r="Z222" i="2"/>
  <c r="R223" i="2"/>
  <c r="T223" i="2"/>
  <c r="W223" i="2"/>
  <c r="X223" i="2"/>
  <c r="Y223" i="2"/>
  <c r="Z223" i="2"/>
  <c r="R224" i="2"/>
  <c r="T224" i="2"/>
  <c r="W224" i="2"/>
  <c r="X224" i="2"/>
  <c r="Y224" i="2"/>
  <c r="Z224" i="2"/>
  <c r="R225" i="2"/>
  <c r="T225" i="2"/>
  <c r="W225" i="2"/>
  <c r="X225" i="2"/>
  <c r="Y225" i="2"/>
  <c r="Z225" i="2"/>
  <c r="R226" i="2"/>
  <c r="T226" i="2"/>
  <c r="W226" i="2"/>
  <c r="X226" i="2"/>
  <c r="Y226" i="2"/>
  <c r="Z226" i="2"/>
  <c r="R227" i="2"/>
  <c r="T227" i="2"/>
  <c r="W227" i="2"/>
  <c r="X227" i="2"/>
  <c r="Y227" i="2"/>
  <c r="Z227" i="2"/>
  <c r="R228" i="2"/>
  <c r="T228" i="2"/>
  <c r="W228" i="2"/>
  <c r="X228" i="2"/>
  <c r="Y228" i="2"/>
  <c r="Z228" i="2"/>
  <c r="R229" i="2"/>
  <c r="T229" i="2"/>
  <c r="W229" i="2"/>
  <c r="X229" i="2"/>
  <c r="Y229" i="2"/>
  <c r="Z229" i="2"/>
  <c r="R230" i="2"/>
  <c r="T230" i="2"/>
  <c r="W230" i="2"/>
  <c r="X230" i="2"/>
  <c r="Y230" i="2"/>
  <c r="Z230" i="2"/>
  <c r="R231" i="2"/>
  <c r="T231" i="2"/>
  <c r="W231" i="2"/>
  <c r="X231" i="2"/>
  <c r="Y231" i="2"/>
  <c r="Z231" i="2"/>
  <c r="R232" i="2"/>
  <c r="T232" i="2"/>
  <c r="W232" i="2"/>
  <c r="X232" i="2"/>
  <c r="Y232" i="2"/>
  <c r="Z232" i="2"/>
  <c r="R233" i="2"/>
  <c r="T233" i="2"/>
  <c r="W233" i="2"/>
  <c r="X233" i="2"/>
  <c r="Y233" i="2"/>
  <c r="Z233" i="2"/>
  <c r="R234" i="2"/>
  <c r="T234" i="2"/>
  <c r="W234" i="2"/>
  <c r="X234" i="2"/>
  <c r="Y234" i="2"/>
  <c r="Z234" i="2"/>
  <c r="R235" i="2"/>
  <c r="T235" i="2"/>
  <c r="W235" i="2"/>
  <c r="X235" i="2"/>
  <c r="Y235" i="2"/>
  <c r="Z235" i="2"/>
  <c r="R236" i="2"/>
  <c r="T236" i="2"/>
  <c r="W236" i="2"/>
  <c r="X236" i="2"/>
  <c r="Y236" i="2"/>
  <c r="Z236" i="2"/>
  <c r="R237" i="2"/>
  <c r="T237" i="2"/>
  <c r="W237" i="2"/>
  <c r="X237" i="2"/>
  <c r="Y237" i="2"/>
  <c r="Z237" i="2"/>
  <c r="R238" i="2"/>
  <c r="T238" i="2"/>
  <c r="W238" i="2"/>
  <c r="X238" i="2"/>
  <c r="Y238" i="2"/>
  <c r="Z238" i="2"/>
  <c r="R239" i="2"/>
  <c r="T239" i="2"/>
  <c r="W239" i="2"/>
  <c r="X239" i="2"/>
  <c r="Y239" i="2"/>
  <c r="Z239" i="2"/>
  <c r="R240" i="2"/>
  <c r="T240" i="2"/>
  <c r="W240" i="2"/>
  <c r="X240" i="2"/>
  <c r="Y240" i="2"/>
  <c r="Z240" i="2"/>
  <c r="R241" i="2"/>
  <c r="T241" i="2"/>
  <c r="W241" i="2"/>
  <c r="X241" i="2"/>
  <c r="Y241" i="2"/>
  <c r="Z241" i="2"/>
  <c r="R242" i="2"/>
  <c r="T242" i="2"/>
  <c r="W242" i="2"/>
  <c r="X242" i="2"/>
  <c r="Y242" i="2"/>
  <c r="Z242" i="2"/>
  <c r="R243" i="2"/>
  <c r="T243" i="2"/>
  <c r="W243" i="2"/>
  <c r="X243" i="2"/>
  <c r="Y243" i="2"/>
  <c r="Z243" i="2"/>
  <c r="R244" i="2"/>
  <c r="T244" i="2"/>
  <c r="W244" i="2"/>
  <c r="X244" i="2"/>
  <c r="Y244" i="2"/>
  <c r="Z244" i="2"/>
  <c r="R245" i="2"/>
  <c r="T245" i="2"/>
  <c r="W245" i="2"/>
  <c r="X245" i="2"/>
  <c r="Y245" i="2"/>
  <c r="Z245" i="2"/>
  <c r="R246" i="2"/>
  <c r="T246" i="2"/>
  <c r="W246" i="2"/>
  <c r="X246" i="2"/>
  <c r="Y246" i="2"/>
  <c r="Z246" i="2"/>
  <c r="R247" i="2"/>
  <c r="T247" i="2"/>
  <c r="W247" i="2"/>
  <c r="X247" i="2"/>
  <c r="Y247" i="2"/>
  <c r="Z247" i="2"/>
  <c r="R248" i="2"/>
  <c r="T248" i="2"/>
  <c r="W248" i="2"/>
  <c r="X248" i="2"/>
  <c r="Y248" i="2"/>
  <c r="Z248" i="2"/>
  <c r="R249" i="2"/>
  <c r="T249" i="2"/>
  <c r="W249" i="2"/>
  <c r="X249" i="2"/>
  <c r="Y249" i="2"/>
  <c r="Z249" i="2"/>
  <c r="R250" i="2"/>
  <c r="T250" i="2"/>
  <c r="W250" i="2"/>
  <c r="X250" i="2"/>
  <c r="Y250" i="2"/>
  <c r="Z250" i="2"/>
  <c r="R251" i="2"/>
  <c r="T251" i="2"/>
  <c r="W251" i="2"/>
  <c r="X251" i="2"/>
  <c r="Y251" i="2"/>
  <c r="Z251" i="2"/>
  <c r="R252" i="2"/>
  <c r="T252" i="2"/>
  <c r="W252" i="2"/>
  <c r="X252" i="2"/>
  <c r="Y252" i="2"/>
  <c r="Z252" i="2"/>
  <c r="R253" i="2"/>
  <c r="T253" i="2"/>
  <c r="W253" i="2"/>
  <c r="X253" i="2"/>
  <c r="Y253" i="2"/>
  <c r="Z253" i="2"/>
  <c r="R254" i="2"/>
  <c r="T254" i="2"/>
  <c r="W254" i="2"/>
  <c r="X254" i="2"/>
  <c r="Y254" i="2"/>
  <c r="Z254" i="2"/>
  <c r="R255" i="2"/>
  <c r="T255" i="2"/>
  <c r="W255" i="2"/>
  <c r="X255" i="2"/>
  <c r="Y255" i="2"/>
  <c r="Z255" i="2"/>
  <c r="R256" i="2"/>
  <c r="T256" i="2"/>
  <c r="W256" i="2"/>
  <c r="X256" i="2"/>
  <c r="Y256" i="2"/>
  <c r="Z256" i="2"/>
  <c r="R257" i="2"/>
  <c r="T257" i="2"/>
  <c r="W257" i="2"/>
  <c r="X257" i="2"/>
  <c r="Y257" i="2"/>
  <c r="Z257" i="2"/>
  <c r="R258" i="2"/>
  <c r="T258" i="2"/>
  <c r="W258" i="2"/>
  <c r="X258" i="2"/>
  <c r="Y258" i="2"/>
  <c r="Z258" i="2"/>
  <c r="R259" i="2"/>
  <c r="T259" i="2"/>
  <c r="W259" i="2"/>
  <c r="X259" i="2"/>
  <c r="Y259" i="2"/>
  <c r="Z259" i="2"/>
  <c r="R260" i="2"/>
  <c r="T260" i="2"/>
  <c r="W260" i="2"/>
  <c r="X260" i="2"/>
  <c r="Y260" i="2"/>
  <c r="Z260" i="2"/>
  <c r="R261" i="2"/>
  <c r="T261" i="2"/>
  <c r="W261" i="2"/>
  <c r="X261" i="2"/>
  <c r="Y261" i="2"/>
  <c r="Z261" i="2"/>
  <c r="R262" i="2"/>
  <c r="T262" i="2"/>
  <c r="W262" i="2"/>
  <c r="X262" i="2"/>
  <c r="Y262" i="2"/>
  <c r="Z262" i="2"/>
  <c r="R263" i="2"/>
  <c r="T263" i="2"/>
  <c r="W263" i="2"/>
  <c r="X263" i="2"/>
  <c r="Y263" i="2"/>
  <c r="Z263" i="2"/>
  <c r="R264" i="2"/>
  <c r="T264" i="2"/>
  <c r="W264" i="2"/>
  <c r="X264" i="2"/>
  <c r="Y264" i="2"/>
  <c r="Z264" i="2"/>
  <c r="R265" i="2"/>
  <c r="T265" i="2"/>
  <c r="W265" i="2"/>
  <c r="X265" i="2"/>
  <c r="Y265" i="2"/>
  <c r="Z265" i="2"/>
  <c r="R266" i="2"/>
  <c r="T266" i="2"/>
  <c r="W266" i="2"/>
  <c r="X266" i="2"/>
  <c r="Y266" i="2"/>
  <c r="Z266" i="2"/>
  <c r="R267" i="2"/>
  <c r="T267" i="2"/>
  <c r="W267" i="2"/>
  <c r="X267" i="2"/>
  <c r="Y267" i="2"/>
  <c r="Z267" i="2"/>
  <c r="R268" i="2"/>
  <c r="T268" i="2"/>
  <c r="W268" i="2"/>
  <c r="X268" i="2"/>
  <c r="Y268" i="2"/>
  <c r="Z268" i="2"/>
  <c r="R269" i="2"/>
  <c r="T269" i="2"/>
  <c r="W269" i="2"/>
  <c r="X269" i="2"/>
  <c r="Y269" i="2"/>
  <c r="Z269" i="2"/>
  <c r="R270" i="2"/>
  <c r="T270" i="2"/>
  <c r="W270" i="2"/>
  <c r="X270" i="2"/>
  <c r="Y270" i="2"/>
  <c r="Z270" i="2"/>
  <c r="R271" i="2"/>
  <c r="T271" i="2"/>
  <c r="W271" i="2"/>
  <c r="X271" i="2"/>
  <c r="Y271" i="2"/>
  <c r="Z271" i="2"/>
  <c r="R272" i="2"/>
  <c r="T272" i="2"/>
  <c r="W272" i="2"/>
  <c r="X272" i="2"/>
  <c r="Y272" i="2"/>
  <c r="Z272" i="2"/>
  <c r="R273" i="2"/>
  <c r="T273" i="2"/>
  <c r="W273" i="2"/>
  <c r="X273" i="2"/>
  <c r="Y273" i="2"/>
  <c r="Z273" i="2"/>
  <c r="R274" i="2"/>
  <c r="T274" i="2"/>
  <c r="W274" i="2"/>
  <c r="X274" i="2"/>
  <c r="Y274" i="2"/>
  <c r="Z274" i="2"/>
  <c r="R275" i="2"/>
  <c r="T275" i="2"/>
  <c r="W275" i="2"/>
  <c r="X275" i="2"/>
  <c r="Y275" i="2"/>
  <c r="Z275" i="2"/>
  <c r="R276" i="2"/>
  <c r="T276" i="2"/>
  <c r="W276" i="2"/>
  <c r="X276" i="2"/>
  <c r="Y276" i="2"/>
  <c r="Z276" i="2"/>
  <c r="R277" i="2"/>
  <c r="T277" i="2"/>
  <c r="W277" i="2"/>
  <c r="X277" i="2"/>
  <c r="Y277" i="2"/>
  <c r="Z277" i="2"/>
  <c r="R278" i="2"/>
  <c r="T278" i="2"/>
  <c r="W278" i="2"/>
  <c r="X278" i="2"/>
  <c r="Y278" i="2"/>
  <c r="Z278" i="2"/>
  <c r="R279" i="2"/>
  <c r="T279" i="2"/>
  <c r="W279" i="2"/>
  <c r="X279" i="2"/>
  <c r="Y279" i="2"/>
  <c r="Z279" i="2"/>
  <c r="R280" i="2"/>
  <c r="T280" i="2"/>
  <c r="W280" i="2"/>
  <c r="X280" i="2"/>
  <c r="Y280" i="2"/>
  <c r="Z280" i="2"/>
  <c r="R281" i="2"/>
  <c r="T281" i="2"/>
  <c r="W281" i="2"/>
  <c r="X281" i="2"/>
  <c r="Y281" i="2"/>
  <c r="Z281" i="2"/>
  <c r="R282" i="2"/>
  <c r="T282" i="2"/>
  <c r="W282" i="2"/>
  <c r="X282" i="2"/>
  <c r="Y282" i="2"/>
  <c r="Z282" i="2"/>
  <c r="R283" i="2"/>
  <c r="T283" i="2"/>
  <c r="W283" i="2"/>
  <c r="X283" i="2"/>
  <c r="Y283" i="2"/>
  <c r="Z283" i="2"/>
  <c r="R284" i="2"/>
  <c r="T284" i="2"/>
  <c r="W284" i="2"/>
  <c r="X284" i="2"/>
  <c r="Y284" i="2"/>
  <c r="Z284" i="2"/>
  <c r="R285" i="2"/>
  <c r="T285" i="2"/>
  <c r="W285" i="2"/>
  <c r="X285" i="2"/>
  <c r="Y285" i="2"/>
  <c r="Z285" i="2"/>
  <c r="R286" i="2"/>
  <c r="T286" i="2"/>
  <c r="W286" i="2"/>
  <c r="X286" i="2"/>
  <c r="Y286" i="2"/>
  <c r="Z286" i="2"/>
  <c r="R287" i="2"/>
  <c r="T287" i="2"/>
  <c r="W287" i="2"/>
  <c r="X287" i="2"/>
  <c r="Y287" i="2"/>
  <c r="Z287" i="2"/>
  <c r="R288" i="2"/>
  <c r="T288" i="2"/>
  <c r="W288" i="2"/>
  <c r="X288" i="2"/>
  <c r="Y288" i="2"/>
  <c r="Z288" i="2"/>
  <c r="R289" i="2"/>
  <c r="T289" i="2"/>
  <c r="W289" i="2"/>
  <c r="X289" i="2"/>
  <c r="Y289" i="2"/>
  <c r="Z289" i="2"/>
  <c r="R290" i="2"/>
  <c r="T290" i="2"/>
  <c r="W290" i="2"/>
  <c r="X290" i="2"/>
  <c r="Y290" i="2"/>
  <c r="Z290" i="2"/>
  <c r="R291" i="2"/>
  <c r="T291" i="2"/>
  <c r="W291" i="2"/>
  <c r="X291" i="2"/>
  <c r="Y291" i="2"/>
  <c r="Z291" i="2"/>
  <c r="R292" i="2"/>
  <c r="T292" i="2"/>
  <c r="W292" i="2"/>
  <c r="X292" i="2"/>
  <c r="Y292" i="2"/>
  <c r="Z292" i="2"/>
  <c r="R293" i="2"/>
  <c r="T293" i="2"/>
  <c r="W293" i="2"/>
  <c r="X293" i="2"/>
  <c r="Y293" i="2"/>
  <c r="Z293" i="2"/>
  <c r="R294" i="2"/>
  <c r="T294" i="2"/>
  <c r="W294" i="2"/>
  <c r="X294" i="2"/>
  <c r="Y294" i="2"/>
  <c r="Z294" i="2"/>
  <c r="R295" i="2"/>
  <c r="T295" i="2"/>
  <c r="W295" i="2"/>
  <c r="X295" i="2"/>
  <c r="Y295" i="2"/>
  <c r="Z295" i="2"/>
  <c r="R296" i="2"/>
  <c r="T296" i="2"/>
  <c r="W296" i="2"/>
  <c r="X296" i="2"/>
  <c r="Y296" i="2"/>
  <c r="Z296" i="2"/>
  <c r="R297" i="2"/>
  <c r="T297" i="2"/>
  <c r="W297" i="2"/>
  <c r="X297" i="2"/>
  <c r="Y297" i="2"/>
  <c r="Z297" i="2"/>
  <c r="R298" i="2"/>
  <c r="T298" i="2"/>
  <c r="W298" i="2"/>
  <c r="X298" i="2"/>
  <c r="Y298" i="2"/>
  <c r="Z298" i="2"/>
  <c r="R299" i="2"/>
  <c r="T299" i="2"/>
  <c r="W299" i="2"/>
  <c r="X299" i="2"/>
  <c r="Y299" i="2"/>
  <c r="Z299" i="2"/>
  <c r="R300" i="2"/>
  <c r="T300" i="2"/>
  <c r="W300" i="2"/>
  <c r="X300" i="2"/>
  <c r="Y300" i="2"/>
  <c r="Z300" i="2"/>
  <c r="R301" i="2"/>
  <c r="T301" i="2"/>
  <c r="W301" i="2"/>
  <c r="X301" i="2"/>
  <c r="Y301" i="2"/>
  <c r="Z301" i="2"/>
  <c r="R302" i="2"/>
  <c r="T302" i="2"/>
  <c r="W302" i="2"/>
  <c r="X302" i="2"/>
  <c r="Y302" i="2"/>
  <c r="Z302" i="2"/>
  <c r="R303" i="2"/>
  <c r="T303" i="2"/>
  <c r="W303" i="2"/>
  <c r="X303" i="2"/>
  <c r="Y303" i="2"/>
  <c r="Z303" i="2"/>
  <c r="R304" i="2"/>
  <c r="T304" i="2"/>
  <c r="W304" i="2"/>
  <c r="X304" i="2"/>
  <c r="Y304" i="2"/>
  <c r="Z304" i="2"/>
  <c r="R305" i="2"/>
  <c r="T305" i="2"/>
  <c r="W305" i="2"/>
  <c r="X305" i="2"/>
  <c r="Y305" i="2"/>
  <c r="Z305" i="2"/>
  <c r="R306" i="2"/>
  <c r="T306" i="2"/>
  <c r="W306" i="2"/>
  <c r="X306" i="2"/>
  <c r="Y306" i="2"/>
  <c r="Z306" i="2"/>
  <c r="R307" i="2"/>
  <c r="T307" i="2"/>
  <c r="W307" i="2"/>
  <c r="X307" i="2"/>
  <c r="Y307" i="2"/>
  <c r="Z307" i="2"/>
  <c r="R308" i="2"/>
  <c r="T308" i="2"/>
  <c r="W308" i="2"/>
  <c r="X308" i="2"/>
  <c r="Y308" i="2"/>
  <c r="Z308" i="2"/>
  <c r="R309" i="2"/>
  <c r="T309" i="2"/>
  <c r="W309" i="2"/>
  <c r="X309" i="2"/>
  <c r="Y309" i="2"/>
  <c r="Z309" i="2"/>
  <c r="R310" i="2"/>
  <c r="T310" i="2"/>
  <c r="W310" i="2"/>
  <c r="X310" i="2"/>
  <c r="Y310" i="2"/>
  <c r="Z310" i="2"/>
  <c r="R311" i="2"/>
  <c r="T311" i="2"/>
  <c r="W311" i="2"/>
  <c r="X311" i="2"/>
  <c r="Y311" i="2"/>
  <c r="Z311" i="2"/>
  <c r="R312" i="2"/>
  <c r="T312" i="2"/>
  <c r="W312" i="2"/>
  <c r="X312" i="2"/>
  <c r="Y312" i="2"/>
  <c r="Z312" i="2"/>
  <c r="R313" i="2"/>
  <c r="T313" i="2"/>
  <c r="W313" i="2"/>
  <c r="X313" i="2"/>
  <c r="Y313" i="2"/>
  <c r="Z313" i="2"/>
  <c r="R314" i="2"/>
  <c r="T314" i="2"/>
  <c r="W314" i="2"/>
  <c r="X314" i="2"/>
  <c r="Y314" i="2"/>
  <c r="Z314" i="2"/>
  <c r="R315" i="2"/>
  <c r="T315" i="2"/>
  <c r="W315" i="2"/>
  <c r="X315" i="2"/>
  <c r="Y315" i="2"/>
  <c r="Z315" i="2"/>
  <c r="R316" i="2"/>
  <c r="T316" i="2"/>
  <c r="W316" i="2"/>
  <c r="X316" i="2"/>
  <c r="Y316" i="2"/>
  <c r="Z316" i="2"/>
  <c r="R317" i="2"/>
  <c r="T317" i="2"/>
  <c r="W317" i="2"/>
  <c r="X317" i="2"/>
  <c r="Y317" i="2"/>
  <c r="Z317" i="2"/>
  <c r="R318" i="2"/>
  <c r="T318" i="2"/>
  <c r="W318" i="2"/>
  <c r="X318" i="2"/>
  <c r="Y318" i="2"/>
  <c r="Z318" i="2"/>
  <c r="R319" i="2"/>
  <c r="T319" i="2"/>
  <c r="W319" i="2"/>
  <c r="X319" i="2"/>
  <c r="Y319" i="2"/>
  <c r="Z319" i="2"/>
  <c r="R320" i="2"/>
  <c r="T320" i="2"/>
  <c r="W320" i="2"/>
  <c r="X320" i="2"/>
  <c r="Y320" i="2"/>
  <c r="Z320" i="2"/>
  <c r="R321" i="2"/>
  <c r="T321" i="2"/>
  <c r="W321" i="2"/>
  <c r="X321" i="2"/>
  <c r="Y321" i="2"/>
  <c r="Z321" i="2"/>
  <c r="R322" i="2"/>
  <c r="T322" i="2"/>
  <c r="W322" i="2"/>
  <c r="X322" i="2"/>
  <c r="Y322" i="2"/>
  <c r="Z322" i="2"/>
  <c r="R323" i="2"/>
  <c r="T323" i="2"/>
  <c r="W323" i="2"/>
  <c r="X323" i="2"/>
  <c r="Y323" i="2"/>
  <c r="Z323" i="2"/>
  <c r="R324" i="2"/>
  <c r="T324" i="2"/>
  <c r="W324" i="2"/>
  <c r="X324" i="2"/>
  <c r="Y324" i="2"/>
  <c r="Z324" i="2"/>
  <c r="R325" i="2"/>
  <c r="T325" i="2"/>
  <c r="W325" i="2"/>
  <c r="X325" i="2"/>
  <c r="Y325" i="2"/>
  <c r="Z325" i="2"/>
  <c r="R326" i="2"/>
  <c r="T326" i="2"/>
  <c r="W326" i="2"/>
  <c r="X326" i="2"/>
  <c r="Y326" i="2"/>
  <c r="Z326" i="2"/>
  <c r="R327" i="2"/>
  <c r="T327" i="2"/>
  <c r="W327" i="2"/>
  <c r="X327" i="2"/>
  <c r="Y327" i="2"/>
  <c r="Z327" i="2"/>
  <c r="R328" i="2"/>
  <c r="T328" i="2"/>
  <c r="W328" i="2"/>
  <c r="X328" i="2"/>
  <c r="Y328" i="2"/>
  <c r="Z328" i="2"/>
  <c r="R329" i="2"/>
  <c r="T329" i="2"/>
  <c r="W329" i="2"/>
  <c r="X329" i="2"/>
  <c r="Y329" i="2"/>
  <c r="Z329" i="2"/>
  <c r="R330" i="2"/>
  <c r="T330" i="2"/>
  <c r="W330" i="2"/>
  <c r="X330" i="2"/>
  <c r="Y330" i="2"/>
  <c r="Z330" i="2"/>
  <c r="R331" i="2"/>
  <c r="T331" i="2"/>
  <c r="W331" i="2"/>
  <c r="X331" i="2"/>
  <c r="Y331" i="2"/>
  <c r="Z331" i="2"/>
  <c r="R332" i="2"/>
  <c r="T332" i="2"/>
  <c r="W332" i="2"/>
  <c r="X332" i="2"/>
  <c r="Y332" i="2"/>
  <c r="Z332" i="2"/>
  <c r="R333" i="2"/>
  <c r="T333" i="2"/>
  <c r="W333" i="2"/>
  <c r="X333" i="2"/>
  <c r="Y333" i="2"/>
  <c r="Z333" i="2"/>
  <c r="R334" i="2"/>
  <c r="T334" i="2"/>
  <c r="W334" i="2"/>
  <c r="X334" i="2"/>
  <c r="Y334" i="2"/>
  <c r="Z334" i="2"/>
  <c r="R335" i="2"/>
  <c r="T335" i="2"/>
  <c r="W335" i="2"/>
  <c r="X335" i="2"/>
  <c r="Y335" i="2"/>
  <c r="Z335" i="2"/>
  <c r="R336" i="2"/>
  <c r="T336" i="2"/>
  <c r="W336" i="2"/>
  <c r="X336" i="2"/>
  <c r="Y336" i="2"/>
  <c r="Z336" i="2"/>
  <c r="R337" i="2"/>
  <c r="T337" i="2"/>
  <c r="W337" i="2"/>
  <c r="X337" i="2"/>
  <c r="Y337" i="2"/>
  <c r="Z337" i="2"/>
  <c r="R338" i="2"/>
  <c r="T338" i="2"/>
  <c r="W338" i="2"/>
  <c r="X338" i="2"/>
  <c r="Y338" i="2"/>
  <c r="Z338" i="2"/>
  <c r="R339" i="2"/>
  <c r="T339" i="2"/>
  <c r="W339" i="2"/>
  <c r="X339" i="2"/>
  <c r="Y339" i="2"/>
  <c r="Z339" i="2"/>
  <c r="R340" i="2"/>
  <c r="T340" i="2"/>
  <c r="W340" i="2"/>
  <c r="X340" i="2"/>
  <c r="Y340" i="2"/>
  <c r="Z340" i="2"/>
  <c r="R341" i="2"/>
  <c r="T341" i="2"/>
  <c r="W341" i="2"/>
  <c r="X341" i="2"/>
  <c r="Y341" i="2"/>
  <c r="Z341" i="2"/>
  <c r="R342" i="2"/>
  <c r="T342" i="2"/>
  <c r="W342" i="2"/>
  <c r="X342" i="2"/>
  <c r="Y342" i="2"/>
  <c r="Z342" i="2"/>
  <c r="R343" i="2"/>
  <c r="T343" i="2"/>
  <c r="W343" i="2"/>
  <c r="X343" i="2"/>
  <c r="Y343" i="2"/>
  <c r="Z343" i="2"/>
  <c r="R344" i="2"/>
  <c r="T344" i="2"/>
  <c r="W344" i="2"/>
  <c r="X344" i="2"/>
  <c r="Y344" i="2"/>
  <c r="Z344" i="2"/>
  <c r="R345" i="2"/>
  <c r="T345" i="2"/>
  <c r="W345" i="2"/>
  <c r="X345" i="2"/>
  <c r="Y345" i="2"/>
  <c r="Z345" i="2"/>
  <c r="R346" i="2"/>
  <c r="T346" i="2"/>
  <c r="W346" i="2"/>
  <c r="X346" i="2"/>
  <c r="Y346" i="2"/>
  <c r="Z346" i="2"/>
  <c r="R347" i="2"/>
  <c r="T347" i="2"/>
  <c r="W347" i="2"/>
  <c r="X347" i="2"/>
  <c r="Y347" i="2"/>
  <c r="Z347" i="2"/>
  <c r="R348" i="2"/>
  <c r="T348" i="2"/>
  <c r="W348" i="2"/>
  <c r="X348" i="2"/>
  <c r="Y348" i="2"/>
  <c r="Z348" i="2"/>
  <c r="R349" i="2"/>
  <c r="T349" i="2"/>
  <c r="W349" i="2"/>
  <c r="X349" i="2"/>
  <c r="Y349" i="2"/>
  <c r="Z349" i="2"/>
  <c r="R350" i="2"/>
  <c r="T350" i="2"/>
  <c r="W350" i="2"/>
  <c r="X350" i="2"/>
  <c r="Y350" i="2"/>
  <c r="Z350" i="2"/>
  <c r="R351" i="2"/>
  <c r="T351" i="2"/>
  <c r="W351" i="2"/>
  <c r="X351" i="2"/>
  <c r="Y351" i="2"/>
  <c r="Z351" i="2"/>
  <c r="R352" i="2"/>
  <c r="T352" i="2"/>
  <c r="W352" i="2"/>
  <c r="X352" i="2"/>
  <c r="Y352" i="2"/>
  <c r="Z352" i="2"/>
  <c r="R353" i="2"/>
  <c r="T353" i="2"/>
  <c r="W353" i="2"/>
  <c r="X353" i="2"/>
  <c r="Y353" i="2"/>
  <c r="Z353" i="2"/>
  <c r="R354" i="2"/>
  <c r="T354" i="2"/>
  <c r="W354" i="2"/>
  <c r="X354" i="2"/>
  <c r="Y354" i="2"/>
  <c r="Z354" i="2"/>
  <c r="R355" i="2"/>
  <c r="T355" i="2"/>
  <c r="W355" i="2"/>
  <c r="X355" i="2"/>
  <c r="Y355" i="2"/>
  <c r="Z355" i="2"/>
  <c r="R356" i="2"/>
  <c r="T356" i="2"/>
  <c r="W356" i="2"/>
  <c r="X356" i="2"/>
  <c r="Y356" i="2"/>
  <c r="Z356" i="2"/>
  <c r="R357" i="2"/>
  <c r="T357" i="2"/>
  <c r="W357" i="2"/>
  <c r="X357" i="2"/>
  <c r="Y357" i="2"/>
  <c r="Z357" i="2"/>
  <c r="R358" i="2"/>
  <c r="T358" i="2"/>
  <c r="W358" i="2"/>
  <c r="X358" i="2"/>
  <c r="Y358" i="2"/>
  <c r="Z358" i="2"/>
  <c r="R359" i="2"/>
  <c r="T359" i="2"/>
  <c r="W359" i="2"/>
  <c r="X359" i="2"/>
  <c r="Y359" i="2"/>
  <c r="Z359" i="2"/>
  <c r="R360" i="2"/>
  <c r="T360" i="2"/>
  <c r="W360" i="2"/>
  <c r="X360" i="2"/>
  <c r="Y360" i="2"/>
  <c r="Z360" i="2"/>
  <c r="R361" i="2"/>
  <c r="T361" i="2"/>
  <c r="W361" i="2"/>
  <c r="X361" i="2"/>
  <c r="Y361" i="2"/>
  <c r="Z361" i="2"/>
  <c r="R362" i="2"/>
  <c r="T362" i="2"/>
  <c r="W362" i="2"/>
  <c r="X362" i="2"/>
  <c r="Y362" i="2"/>
  <c r="Z362" i="2"/>
  <c r="R363" i="2"/>
  <c r="T363" i="2"/>
  <c r="W363" i="2"/>
  <c r="X363" i="2"/>
  <c r="Y363" i="2"/>
  <c r="Z363" i="2"/>
  <c r="R364" i="2"/>
  <c r="T364" i="2"/>
  <c r="W364" i="2"/>
  <c r="X364" i="2"/>
  <c r="Y364" i="2"/>
  <c r="Z364" i="2"/>
  <c r="R365" i="2"/>
  <c r="T365" i="2"/>
  <c r="W365" i="2"/>
  <c r="X365" i="2"/>
  <c r="Y365" i="2"/>
  <c r="Z365" i="2"/>
  <c r="R366" i="2"/>
  <c r="T366" i="2"/>
  <c r="W366" i="2"/>
  <c r="X366" i="2"/>
  <c r="Y366" i="2"/>
  <c r="Z366" i="2"/>
  <c r="R367" i="2"/>
  <c r="T367" i="2"/>
  <c r="W367" i="2"/>
  <c r="X367" i="2"/>
  <c r="Y367" i="2"/>
  <c r="Z367" i="2"/>
  <c r="R368" i="2"/>
  <c r="T368" i="2"/>
  <c r="W368" i="2"/>
  <c r="X368" i="2"/>
  <c r="Y368" i="2"/>
  <c r="Z368" i="2"/>
  <c r="R369" i="2"/>
  <c r="T369" i="2"/>
  <c r="W369" i="2"/>
  <c r="X369" i="2"/>
  <c r="Y369" i="2"/>
  <c r="Z369" i="2"/>
  <c r="R370" i="2"/>
  <c r="T370" i="2"/>
  <c r="W370" i="2"/>
  <c r="X370" i="2"/>
  <c r="Y370" i="2"/>
  <c r="Z370" i="2"/>
  <c r="R371" i="2"/>
  <c r="T371" i="2"/>
  <c r="W371" i="2"/>
  <c r="X371" i="2"/>
  <c r="Y371" i="2"/>
  <c r="Z371" i="2"/>
  <c r="R372" i="2"/>
  <c r="T372" i="2"/>
  <c r="W372" i="2"/>
  <c r="X372" i="2"/>
  <c r="Y372" i="2"/>
  <c r="Z372" i="2"/>
  <c r="R373" i="2"/>
  <c r="T373" i="2"/>
  <c r="W373" i="2"/>
  <c r="X373" i="2"/>
  <c r="Y373" i="2"/>
  <c r="Z373" i="2"/>
  <c r="R374" i="2"/>
  <c r="T374" i="2"/>
  <c r="W374" i="2"/>
  <c r="X374" i="2"/>
  <c r="Y374" i="2"/>
  <c r="Z374" i="2"/>
  <c r="R375" i="2"/>
  <c r="T375" i="2"/>
  <c r="W375" i="2"/>
  <c r="X375" i="2"/>
  <c r="Y375" i="2"/>
  <c r="Z375" i="2"/>
  <c r="R376" i="2"/>
  <c r="T376" i="2"/>
  <c r="W376" i="2"/>
  <c r="X376" i="2"/>
  <c r="Y376" i="2"/>
  <c r="Z376" i="2"/>
  <c r="R377" i="2"/>
  <c r="T377" i="2"/>
  <c r="W377" i="2"/>
  <c r="X377" i="2"/>
  <c r="Y377" i="2"/>
  <c r="Z377" i="2"/>
  <c r="R378" i="2"/>
  <c r="T378" i="2"/>
  <c r="W378" i="2"/>
  <c r="X378" i="2"/>
  <c r="Y378" i="2"/>
  <c r="Z378" i="2"/>
  <c r="R379" i="2"/>
  <c r="T379" i="2"/>
  <c r="W379" i="2"/>
  <c r="X379" i="2"/>
  <c r="Y379" i="2"/>
  <c r="Z379" i="2"/>
  <c r="R380" i="2"/>
  <c r="T380" i="2"/>
  <c r="W380" i="2"/>
  <c r="X380" i="2"/>
  <c r="Y380" i="2"/>
  <c r="Z380" i="2"/>
  <c r="R381" i="2"/>
  <c r="T381" i="2"/>
  <c r="W381" i="2"/>
  <c r="X381" i="2"/>
  <c r="Y381" i="2"/>
  <c r="Z381" i="2"/>
  <c r="R382" i="2"/>
  <c r="T382" i="2"/>
  <c r="W382" i="2"/>
  <c r="X382" i="2"/>
  <c r="Y382" i="2"/>
  <c r="Z382" i="2"/>
  <c r="R383" i="2"/>
  <c r="T383" i="2"/>
  <c r="W383" i="2"/>
  <c r="X383" i="2"/>
  <c r="Y383" i="2"/>
  <c r="Z383" i="2"/>
  <c r="R384" i="2"/>
  <c r="T384" i="2"/>
  <c r="W384" i="2"/>
  <c r="X384" i="2"/>
  <c r="Y384" i="2"/>
  <c r="Z384" i="2"/>
  <c r="R385" i="2"/>
  <c r="T385" i="2"/>
  <c r="W385" i="2"/>
  <c r="X385" i="2"/>
  <c r="Y385" i="2"/>
  <c r="Z385" i="2"/>
  <c r="R386" i="2"/>
  <c r="T386" i="2"/>
  <c r="W386" i="2"/>
  <c r="X386" i="2"/>
  <c r="Y386" i="2"/>
  <c r="Z386" i="2"/>
  <c r="R387" i="2"/>
  <c r="T387" i="2"/>
  <c r="W387" i="2"/>
  <c r="X387" i="2"/>
  <c r="Y387" i="2"/>
  <c r="Z387" i="2"/>
  <c r="R388" i="2"/>
  <c r="T388" i="2"/>
  <c r="W388" i="2"/>
  <c r="X388" i="2"/>
  <c r="Y388" i="2"/>
  <c r="Z388" i="2"/>
  <c r="R389" i="2"/>
  <c r="T389" i="2"/>
  <c r="W389" i="2"/>
  <c r="X389" i="2"/>
  <c r="Y389" i="2"/>
  <c r="Z389" i="2"/>
  <c r="R390" i="2"/>
  <c r="T390" i="2"/>
  <c r="W390" i="2"/>
  <c r="X390" i="2"/>
  <c r="Y390" i="2"/>
  <c r="Z390" i="2"/>
  <c r="R391" i="2"/>
  <c r="T391" i="2"/>
  <c r="W391" i="2"/>
  <c r="X391" i="2"/>
  <c r="Y391" i="2"/>
  <c r="Z391" i="2"/>
  <c r="R392" i="2"/>
  <c r="T392" i="2"/>
  <c r="W392" i="2"/>
  <c r="X392" i="2"/>
  <c r="Y392" i="2"/>
  <c r="Z392" i="2"/>
  <c r="R393" i="2"/>
  <c r="T393" i="2"/>
  <c r="W393" i="2"/>
  <c r="X393" i="2"/>
  <c r="Y393" i="2"/>
  <c r="Z393" i="2"/>
  <c r="R394" i="2"/>
  <c r="T394" i="2"/>
  <c r="W394" i="2"/>
  <c r="X394" i="2"/>
  <c r="Y394" i="2"/>
  <c r="Z394" i="2"/>
  <c r="R395" i="2"/>
  <c r="T395" i="2"/>
  <c r="W395" i="2"/>
  <c r="X395" i="2"/>
  <c r="Y395" i="2"/>
  <c r="Z395" i="2"/>
  <c r="R396" i="2"/>
  <c r="T396" i="2"/>
  <c r="W396" i="2"/>
  <c r="X396" i="2"/>
  <c r="Y396" i="2"/>
  <c r="Z396" i="2"/>
  <c r="R397" i="2"/>
  <c r="T397" i="2"/>
  <c r="W397" i="2"/>
  <c r="X397" i="2"/>
  <c r="Y397" i="2"/>
  <c r="Z397" i="2"/>
  <c r="R398" i="2"/>
  <c r="T398" i="2"/>
  <c r="W398" i="2"/>
  <c r="X398" i="2"/>
  <c r="Y398" i="2"/>
  <c r="Z398" i="2"/>
  <c r="R399" i="2"/>
  <c r="T399" i="2"/>
  <c r="W399" i="2"/>
  <c r="X399" i="2"/>
  <c r="Y399" i="2"/>
  <c r="Z399" i="2"/>
  <c r="R400" i="2"/>
  <c r="T400" i="2"/>
  <c r="W400" i="2"/>
  <c r="X400" i="2"/>
  <c r="Y400" i="2"/>
  <c r="Z400" i="2"/>
  <c r="R401" i="2"/>
  <c r="T401" i="2"/>
  <c r="W401" i="2"/>
  <c r="X401" i="2"/>
  <c r="Y401" i="2"/>
  <c r="Z401" i="2"/>
  <c r="R402" i="2"/>
  <c r="T402" i="2"/>
  <c r="W402" i="2"/>
  <c r="X402" i="2"/>
  <c r="Y402" i="2"/>
  <c r="Z402" i="2"/>
  <c r="R403" i="2"/>
  <c r="T403" i="2"/>
  <c r="W403" i="2"/>
  <c r="X403" i="2"/>
  <c r="Y403" i="2"/>
  <c r="Z403" i="2"/>
  <c r="R404" i="2"/>
  <c r="T404" i="2"/>
  <c r="W404" i="2"/>
  <c r="X404" i="2"/>
  <c r="Y404" i="2"/>
  <c r="Z404" i="2"/>
  <c r="R405" i="2"/>
  <c r="T405" i="2"/>
  <c r="W405" i="2"/>
  <c r="X405" i="2"/>
  <c r="Y405" i="2"/>
  <c r="Z405" i="2"/>
  <c r="R406" i="2"/>
  <c r="T406" i="2"/>
  <c r="W406" i="2"/>
  <c r="X406" i="2"/>
  <c r="Y406" i="2"/>
  <c r="Z406" i="2"/>
  <c r="R407" i="2"/>
  <c r="T407" i="2"/>
  <c r="W407" i="2"/>
  <c r="X407" i="2"/>
  <c r="Y407" i="2"/>
  <c r="Z407" i="2"/>
  <c r="R408" i="2"/>
  <c r="T408" i="2"/>
  <c r="W408" i="2"/>
  <c r="X408" i="2"/>
  <c r="Y408" i="2"/>
  <c r="Z408" i="2"/>
  <c r="R409" i="2"/>
  <c r="T409" i="2"/>
  <c r="W409" i="2"/>
  <c r="X409" i="2"/>
  <c r="Y409" i="2"/>
  <c r="Z409" i="2"/>
  <c r="R410" i="2"/>
  <c r="T410" i="2"/>
  <c r="W410" i="2"/>
  <c r="X410" i="2"/>
  <c r="Y410" i="2"/>
  <c r="Z410" i="2"/>
  <c r="R411" i="2"/>
  <c r="T411" i="2"/>
  <c r="W411" i="2"/>
  <c r="X411" i="2"/>
  <c r="Y411" i="2"/>
  <c r="Z411" i="2"/>
  <c r="R412" i="2"/>
  <c r="T412" i="2"/>
  <c r="W412" i="2"/>
  <c r="X412" i="2"/>
  <c r="Y412" i="2"/>
  <c r="Z412" i="2"/>
  <c r="R413" i="2"/>
  <c r="T413" i="2"/>
  <c r="W413" i="2"/>
  <c r="X413" i="2"/>
  <c r="Y413" i="2"/>
  <c r="Z413" i="2"/>
  <c r="R414" i="2"/>
  <c r="T414" i="2"/>
  <c r="W414" i="2"/>
  <c r="X414" i="2"/>
  <c r="Y414" i="2"/>
  <c r="Z414" i="2"/>
  <c r="R415" i="2"/>
  <c r="T415" i="2"/>
  <c r="W415" i="2"/>
  <c r="X415" i="2"/>
  <c r="Y415" i="2"/>
  <c r="Z415" i="2"/>
  <c r="R416" i="2"/>
  <c r="T416" i="2"/>
  <c r="W416" i="2"/>
  <c r="X416" i="2"/>
  <c r="Y416" i="2"/>
  <c r="Z416" i="2"/>
  <c r="R417" i="2"/>
  <c r="T417" i="2"/>
  <c r="W417" i="2"/>
  <c r="X417" i="2"/>
  <c r="Y417" i="2"/>
  <c r="Z417" i="2"/>
  <c r="R418" i="2"/>
  <c r="T418" i="2"/>
  <c r="W418" i="2"/>
  <c r="X418" i="2"/>
  <c r="Y418" i="2"/>
  <c r="Z418" i="2"/>
  <c r="R419" i="2"/>
  <c r="T419" i="2"/>
  <c r="W419" i="2"/>
  <c r="X419" i="2"/>
  <c r="Y419" i="2"/>
  <c r="Z419" i="2"/>
  <c r="R420" i="2"/>
  <c r="T420" i="2"/>
  <c r="W420" i="2"/>
  <c r="X420" i="2"/>
  <c r="Y420" i="2"/>
  <c r="Z420" i="2"/>
  <c r="R421" i="2"/>
  <c r="T421" i="2"/>
  <c r="W421" i="2"/>
  <c r="X421" i="2"/>
  <c r="Y421" i="2"/>
  <c r="Z421" i="2"/>
  <c r="R422" i="2"/>
  <c r="T422" i="2"/>
  <c r="W422" i="2"/>
  <c r="X422" i="2"/>
  <c r="Y422" i="2"/>
  <c r="Z422" i="2"/>
  <c r="R423" i="2"/>
  <c r="T423" i="2"/>
  <c r="W423" i="2"/>
  <c r="X423" i="2"/>
  <c r="Y423" i="2"/>
  <c r="Z423" i="2"/>
  <c r="R424" i="2"/>
  <c r="T424" i="2"/>
  <c r="W424" i="2"/>
  <c r="X424" i="2"/>
  <c r="Y424" i="2"/>
  <c r="Z424" i="2"/>
  <c r="R425" i="2"/>
  <c r="T425" i="2"/>
  <c r="W425" i="2"/>
  <c r="X425" i="2"/>
  <c r="Y425" i="2"/>
  <c r="Z425" i="2"/>
  <c r="R426" i="2"/>
  <c r="T426" i="2"/>
  <c r="W426" i="2"/>
  <c r="X426" i="2"/>
  <c r="Y426" i="2"/>
  <c r="Z426" i="2"/>
  <c r="R427" i="2"/>
  <c r="T427" i="2"/>
  <c r="W427" i="2"/>
  <c r="X427" i="2"/>
  <c r="Y427" i="2"/>
  <c r="Z427" i="2"/>
  <c r="R428" i="2"/>
  <c r="T428" i="2"/>
  <c r="W428" i="2"/>
  <c r="X428" i="2"/>
  <c r="Y428" i="2"/>
  <c r="Z428" i="2"/>
  <c r="R429" i="2"/>
  <c r="T429" i="2"/>
  <c r="W429" i="2"/>
  <c r="X429" i="2"/>
  <c r="Y429" i="2"/>
  <c r="Z429" i="2"/>
  <c r="R430" i="2"/>
  <c r="T430" i="2"/>
  <c r="W430" i="2"/>
  <c r="X430" i="2"/>
  <c r="Y430" i="2"/>
  <c r="Z430" i="2"/>
  <c r="R431" i="2"/>
  <c r="T431" i="2"/>
  <c r="W431" i="2"/>
  <c r="X431" i="2"/>
  <c r="Y431" i="2"/>
  <c r="Z431" i="2"/>
  <c r="R432" i="2"/>
  <c r="T432" i="2"/>
  <c r="W432" i="2"/>
  <c r="X432" i="2"/>
  <c r="Y432" i="2"/>
  <c r="Z432" i="2"/>
  <c r="R433" i="2"/>
  <c r="T433" i="2"/>
  <c r="W433" i="2"/>
  <c r="X433" i="2"/>
  <c r="Y433" i="2"/>
  <c r="Z433" i="2"/>
  <c r="R434" i="2"/>
  <c r="T434" i="2"/>
  <c r="W434" i="2"/>
  <c r="X434" i="2"/>
  <c r="Y434" i="2"/>
  <c r="Z434" i="2"/>
  <c r="R435" i="2"/>
  <c r="T435" i="2"/>
  <c r="W435" i="2"/>
  <c r="X435" i="2"/>
  <c r="Y435" i="2"/>
  <c r="Z435" i="2"/>
  <c r="R436" i="2"/>
  <c r="T436" i="2"/>
  <c r="W436" i="2"/>
  <c r="X436" i="2"/>
  <c r="Y436" i="2"/>
  <c r="Z436" i="2"/>
  <c r="R437" i="2"/>
  <c r="T437" i="2"/>
  <c r="W437" i="2"/>
  <c r="X437" i="2"/>
  <c r="Y437" i="2"/>
  <c r="Z437" i="2"/>
  <c r="R438" i="2"/>
  <c r="T438" i="2"/>
  <c r="W438" i="2"/>
  <c r="X438" i="2"/>
  <c r="Y438" i="2"/>
  <c r="Z438" i="2"/>
  <c r="R439" i="2"/>
  <c r="T439" i="2"/>
  <c r="W439" i="2"/>
  <c r="X439" i="2"/>
  <c r="Y439" i="2"/>
  <c r="Z439" i="2"/>
  <c r="R440" i="2"/>
  <c r="T440" i="2"/>
  <c r="W440" i="2"/>
  <c r="X440" i="2"/>
  <c r="Y440" i="2"/>
  <c r="Z440" i="2"/>
  <c r="R441" i="2"/>
  <c r="T441" i="2"/>
  <c r="W441" i="2"/>
  <c r="X441" i="2"/>
  <c r="Y441" i="2"/>
  <c r="Z441" i="2"/>
  <c r="R442" i="2"/>
  <c r="T442" i="2"/>
  <c r="W442" i="2"/>
  <c r="X442" i="2"/>
  <c r="Y442" i="2"/>
  <c r="Z442" i="2"/>
  <c r="R443" i="2"/>
  <c r="T443" i="2"/>
  <c r="W443" i="2"/>
  <c r="X443" i="2"/>
  <c r="Y443" i="2"/>
  <c r="Z443" i="2"/>
  <c r="R444" i="2"/>
  <c r="T444" i="2"/>
  <c r="W444" i="2"/>
  <c r="X444" i="2"/>
  <c r="Y444" i="2"/>
  <c r="Z444" i="2"/>
  <c r="R445" i="2"/>
  <c r="T445" i="2"/>
  <c r="W445" i="2"/>
  <c r="X445" i="2"/>
  <c r="Y445" i="2"/>
  <c r="Z445" i="2"/>
  <c r="R446" i="2"/>
  <c r="T446" i="2"/>
  <c r="W446" i="2"/>
  <c r="X446" i="2"/>
  <c r="Y446" i="2"/>
  <c r="Z446" i="2"/>
  <c r="N48" i="2" l="1"/>
  <c r="N16" i="2"/>
  <c r="N15" i="2"/>
  <c r="N22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5" i="2"/>
  <c r="N46" i="2"/>
  <c r="N47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" i="2" l="1"/>
  <c r="N43" i="2"/>
  <c r="N42" i="2"/>
  <c r="N41" i="2"/>
  <c r="N18" i="2"/>
  <c r="N17" i="2"/>
  <c r="N21" i="2"/>
  <c r="N23" i="2"/>
  <c r="N25" i="2"/>
  <c r="N24" i="2"/>
  <c r="N20" i="2"/>
  <c r="N19" i="2"/>
  <c r="N26" i="2"/>
  <c r="E17" i="2" l="1"/>
  <c r="E18" i="2" l="1"/>
  <c r="E19" i="2"/>
  <c r="E20" i="2"/>
  <c r="E21" i="2"/>
  <c r="E22" i="2"/>
  <c r="E23" i="2"/>
  <c r="E24" i="2"/>
  <c r="E25" i="2"/>
  <c r="E26" i="2"/>
  <c r="E27" i="2"/>
  <c r="E28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J401" i="1" l="1"/>
  <c r="I403" i="1"/>
  <c r="J402" i="1"/>
  <c r="I399" i="1"/>
  <c r="K396" i="1"/>
  <c r="J399" i="1"/>
  <c r="J398" i="1"/>
  <c r="K403" i="1"/>
  <c r="K399" i="1"/>
  <c r="I402" i="1"/>
  <c r="K398" i="1"/>
  <c r="J396" i="1"/>
  <c r="J400" i="1"/>
  <c r="J403" i="1"/>
  <c r="K400" i="1"/>
  <c r="I398" i="1"/>
  <c r="I396" i="1"/>
  <c r="K401" i="1"/>
  <c r="K397" i="1"/>
  <c r="K402" i="1"/>
  <c r="I397" i="1"/>
  <c r="I401" i="1"/>
  <c r="I400" i="1"/>
  <c r="J397" i="1"/>
  <c r="I487" i="1"/>
  <c r="I426" i="1"/>
  <c r="I424" i="1"/>
  <c r="I425" i="1"/>
  <c r="I423" i="1"/>
  <c r="I422" i="1"/>
  <c r="J92" i="1"/>
  <c r="M401" i="1" l="1"/>
  <c r="L401" i="1" s="1"/>
  <c r="M399" i="1"/>
  <c r="L399" i="1" s="1"/>
  <c r="M397" i="1"/>
  <c r="Q397" i="1" s="1"/>
  <c r="M403" i="1"/>
  <c r="L403" i="1" s="1"/>
  <c r="M402" i="1"/>
  <c r="M396" i="1"/>
  <c r="M398" i="1"/>
  <c r="M400" i="1"/>
  <c r="I471" i="1"/>
  <c r="G5" i="2"/>
  <c r="Q401" i="1" l="1"/>
  <c r="L397" i="1"/>
  <c r="Q399" i="1"/>
  <c r="Q403" i="1"/>
  <c r="L398" i="1"/>
  <c r="Q398" i="1"/>
  <c r="L396" i="1"/>
  <c r="Q396" i="1"/>
  <c r="L402" i="1"/>
  <c r="Q402" i="1"/>
  <c r="L400" i="1"/>
  <c r="Q400" i="1"/>
  <c r="I421" i="1"/>
  <c r="I375" i="1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6" i="2"/>
  <c r="J47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G7" i="2" l="1"/>
  <c r="G11" i="2" s="1"/>
  <c r="N472" i="1"/>
  <c r="N473" i="1"/>
  <c r="I388" i="1" l="1"/>
  <c r="I404" i="1"/>
  <c r="J393" i="1"/>
  <c r="K390" i="1"/>
  <c r="K406" i="1"/>
  <c r="I389" i="1"/>
  <c r="I405" i="1"/>
  <c r="J394" i="1"/>
  <c r="K391" i="1"/>
  <c r="I390" i="1"/>
  <c r="I406" i="1"/>
  <c r="J395" i="1"/>
  <c r="K392" i="1"/>
  <c r="I395" i="1"/>
  <c r="K389" i="1"/>
  <c r="I391" i="1"/>
  <c r="J388" i="1"/>
  <c r="J404" i="1"/>
  <c r="K393" i="1"/>
  <c r="I392" i="1"/>
  <c r="J389" i="1"/>
  <c r="J405" i="1"/>
  <c r="K394" i="1"/>
  <c r="I393" i="1"/>
  <c r="J390" i="1"/>
  <c r="J406" i="1"/>
  <c r="K395" i="1"/>
  <c r="I394" i="1"/>
  <c r="J391" i="1"/>
  <c r="K404" i="1"/>
  <c r="J392" i="1"/>
  <c r="K405" i="1"/>
  <c r="K388" i="1"/>
  <c r="I407" i="1"/>
  <c r="I387" i="1"/>
  <c r="I478" i="1"/>
  <c r="J478" i="1"/>
  <c r="K478" i="1"/>
  <c r="K481" i="1"/>
  <c r="K485" i="1"/>
  <c r="K476" i="1"/>
  <c r="I477" i="1"/>
  <c r="J477" i="1"/>
  <c r="I484" i="1"/>
  <c r="I482" i="1"/>
  <c r="K482" i="1"/>
  <c r="J486" i="1"/>
  <c r="J492" i="1"/>
  <c r="K484" i="1"/>
  <c r="J480" i="1"/>
  <c r="K480" i="1"/>
  <c r="I481" i="1"/>
  <c r="J481" i="1"/>
  <c r="J484" i="1"/>
  <c r="K486" i="1"/>
  <c r="J479" i="1"/>
  <c r="K479" i="1"/>
  <c r="I480" i="1"/>
  <c r="J483" i="1"/>
  <c r="K483" i="1"/>
  <c r="K489" i="1"/>
  <c r="J482" i="1"/>
  <c r="I486" i="1"/>
  <c r="J489" i="1"/>
  <c r="I488" i="1"/>
  <c r="I485" i="1"/>
  <c r="K493" i="1"/>
  <c r="K495" i="1"/>
  <c r="K488" i="1"/>
  <c r="I489" i="1"/>
  <c r="I492" i="1"/>
  <c r="I495" i="1"/>
  <c r="K490" i="1"/>
  <c r="J487" i="1"/>
  <c r="K487" i="1"/>
  <c r="J488" i="1"/>
  <c r="J491" i="1"/>
  <c r="K491" i="1"/>
  <c r="K494" i="1"/>
  <c r="J485" i="1"/>
  <c r="I475" i="1"/>
  <c r="I490" i="1"/>
  <c r="J490" i="1"/>
  <c r="I491" i="1"/>
  <c r="I494" i="1"/>
  <c r="J494" i="1"/>
  <c r="J476" i="1"/>
  <c r="J493" i="1"/>
  <c r="I483" i="1"/>
  <c r="K492" i="1"/>
  <c r="I493" i="1"/>
  <c r="J475" i="1"/>
  <c r="K475" i="1"/>
  <c r="I476" i="1"/>
  <c r="I479" i="1"/>
  <c r="K477" i="1"/>
  <c r="J495" i="1"/>
  <c r="K474" i="1"/>
  <c r="J474" i="1"/>
  <c r="I474" i="1"/>
  <c r="J428" i="1"/>
  <c r="I470" i="1"/>
  <c r="I448" i="1"/>
  <c r="K452" i="1"/>
  <c r="I438" i="1"/>
  <c r="J430" i="1"/>
  <c r="I436" i="1"/>
  <c r="J415" i="1"/>
  <c r="K436" i="1"/>
  <c r="I457" i="1"/>
  <c r="J445" i="1"/>
  <c r="J432" i="1"/>
  <c r="K432" i="1"/>
  <c r="K419" i="1"/>
  <c r="K422" i="1"/>
  <c r="I413" i="1"/>
  <c r="J434" i="1"/>
  <c r="K454" i="1"/>
  <c r="I416" i="1"/>
  <c r="K421" i="1"/>
  <c r="J427" i="1"/>
  <c r="I441" i="1"/>
  <c r="J433" i="1"/>
  <c r="I415" i="1"/>
  <c r="I411" i="1"/>
  <c r="K463" i="1"/>
  <c r="J464" i="1"/>
  <c r="K444" i="1"/>
  <c r="I463" i="1"/>
  <c r="K455" i="1"/>
  <c r="K442" i="1"/>
  <c r="K458" i="1"/>
  <c r="K417" i="1"/>
  <c r="K418" i="1"/>
  <c r="J471" i="1"/>
  <c r="K469" i="1"/>
  <c r="J447" i="1"/>
  <c r="K423" i="1"/>
  <c r="I445" i="1"/>
  <c r="J465" i="1"/>
  <c r="I461" i="1"/>
  <c r="J461" i="1"/>
  <c r="I459" i="1"/>
  <c r="I462" i="1"/>
  <c r="I409" i="1"/>
  <c r="K428" i="1"/>
  <c r="J466" i="1"/>
  <c r="I467" i="1"/>
  <c r="K447" i="1"/>
  <c r="J444" i="1"/>
  <c r="I435" i="1"/>
  <c r="I420" i="1"/>
  <c r="K451" i="1"/>
  <c r="J408" i="1"/>
  <c r="I447" i="1"/>
  <c r="I434" i="1"/>
  <c r="K424" i="1"/>
  <c r="K414" i="1"/>
  <c r="K431" i="1"/>
  <c r="I408" i="1"/>
  <c r="J419" i="1"/>
  <c r="K409" i="1"/>
  <c r="I431" i="1"/>
  <c r="J451" i="1"/>
  <c r="I465" i="1"/>
  <c r="I455" i="1"/>
  <c r="I458" i="1"/>
  <c r="I446" i="1"/>
  <c r="J438" i="1"/>
  <c r="I444" i="1"/>
  <c r="I418" i="1"/>
  <c r="J439" i="1"/>
  <c r="K459" i="1"/>
  <c r="J452" i="1"/>
  <c r="J440" i="1"/>
  <c r="K440" i="1"/>
  <c r="K427" i="1"/>
  <c r="K430" i="1"/>
  <c r="K415" i="1"/>
  <c r="I437" i="1"/>
  <c r="J457" i="1"/>
  <c r="K429" i="1"/>
  <c r="J435" i="1"/>
  <c r="J441" i="1"/>
  <c r="J436" i="1"/>
  <c r="K410" i="1"/>
  <c r="I466" i="1"/>
  <c r="J453" i="1"/>
  <c r="K443" i="1"/>
  <c r="J442" i="1"/>
  <c r="I443" i="1"/>
  <c r="J456" i="1"/>
  <c r="I439" i="1"/>
  <c r="I419" i="1"/>
  <c r="I469" i="1"/>
  <c r="J468" i="1"/>
  <c r="J458" i="1"/>
  <c r="K453" i="1"/>
  <c r="I450" i="1"/>
  <c r="J420" i="1"/>
  <c r="I427" i="1"/>
  <c r="I412" i="1"/>
  <c r="I449" i="1"/>
  <c r="I468" i="1"/>
  <c r="K468" i="1"/>
  <c r="J409" i="1"/>
  <c r="I432" i="1"/>
  <c r="I417" i="1"/>
  <c r="J431" i="1"/>
  <c r="K413" i="1"/>
  <c r="K471" i="1"/>
  <c r="K407" i="1"/>
  <c r="J449" i="1"/>
  <c r="J467" i="1"/>
  <c r="K445" i="1"/>
  <c r="J422" i="1"/>
  <c r="I428" i="1"/>
  <c r="J437" i="1"/>
  <c r="J424" i="1"/>
  <c r="K411" i="1"/>
  <c r="J410" i="1"/>
  <c r="I452" i="1"/>
  <c r="I433" i="1"/>
  <c r="J412" i="1"/>
  <c r="K433" i="1"/>
  <c r="I454" i="1"/>
  <c r="K467" i="1"/>
  <c r="J460" i="1"/>
  <c r="J463" i="1"/>
  <c r="J450" i="1"/>
  <c r="J446" i="1"/>
  <c r="I451" i="1"/>
  <c r="K420" i="1"/>
  <c r="I442" i="1"/>
  <c r="J462" i="1"/>
  <c r="K457" i="1"/>
  <c r="J448" i="1"/>
  <c r="K448" i="1"/>
  <c r="K435" i="1"/>
  <c r="K438" i="1"/>
  <c r="J418" i="1"/>
  <c r="K439" i="1"/>
  <c r="I460" i="1"/>
  <c r="K434" i="1"/>
  <c r="K437" i="1"/>
  <c r="J443" i="1"/>
  <c r="I456" i="1"/>
  <c r="K456" i="1"/>
  <c r="J423" i="1"/>
  <c r="J470" i="1"/>
  <c r="J455" i="1"/>
  <c r="K446" i="1"/>
  <c r="K462" i="1"/>
  <c r="I453" i="1"/>
  <c r="J459" i="1"/>
  <c r="K466" i="1"/>
  <c r="J413" i="1"/>
  <c r="K460" i="1"/>
  <c r="K450" i="1"/>
  <c r="K449" i="1"/>
  <c r="K441" i="1"/>
  <c r="K426" i="1"/>
  <c r="I414" i="1"/>
  <c r="J407" i="1"/>
  <c r="J421" i="1"/>
  <c r="K408" i="1"/>
  <c r="I464" i="1"/>
  <c r="J426" i="1"/>
  <c r="K465" i="1"/>
  <c r="J414" i="1"/>
  <c r="K461" i="1"/>
  <c r="K464" i="1"/>
  <c r="I410" i="1"/>
  <c r="J429" i="1"/>
  <c r="K416" i="1"/>
  <c r="J469" i="1"/>
  <c r="I429" i="1"/>
  <c r="K470" i="1"/>
  <c r="J411" i="1"/>
  <c r="J417" i="1"/>
  <c r="K425" i="1"/>
  <c r="I440" i="1"/>
  <c r="I430" i="1"/>
  <c r="K412" i="1"/>
  <c r="J454" i="1"/>
  <c r="J416" i="1"/>
  <c r="J425" i="1"/>
  <c r="I6" i="1"/>
  <c r="J27" i="1"/>
  <c r="K48" i="1"/>
  <c r="I70" i="1"/>
  <c r="J91" i="1"/>
  <c r="K112" i="1"/>
  <c r="I134" i="1"/>
  <c r="J155" i="1"/>
  <c r="K176" i="1"/>
  <c r="I198" i="1"/>
  <c r="J219" i="1"/>
  <c r="K19" i="1"/>
  <c r="I41" i="1"/>
  <c r="J62" i="1"/>
  <c r="K83" i="1"/>
  <c r="I105" i="1"/>
  <c r="J126" i="1"/>
  <c r="K147" i="1"/>
  <c r="I169" i="1"/>
  <c r="J190" i="1"/>
  <c r="K211" i="1"/>
  <c r="I7" i="1"/>
  <c r="J28" i="1"/>
  <c r="K49" i="1"/>
  <c r="I71" i="1"/>
  <c r="K113" i="1"/>
  <c r="I135" i="1"/>
  <c r="J156" i="1"/>
  <c r="K177" i="1"/>
  <c r="I199" i="1"/>
  <c r="J220" i="1"/>
  <c r="I19" i="1"/>
  <c r="J53" i="1"/>
  <c r="K87" i="1"/>
  <c r="I122" i="1"/>
  <c r="I156" i="1"/>
  <c r="K189" i="1"/>
  <c r="I224" i="1"/>
  <c r="K247" i="1"/>
  <c r="I269" i="1"/>
  <c r="J290" i="1"/>
  <c r="K311" i="1"/>
  <c r="J32" i="1"/>
  <c r="K66" i="1"/>
  <c r="I101" i="1"/>
  <c r="J135" i="1"/>
  <c r="J169" i="1"/>
  <c r="I203" i="1"/>
  <c r="K234" i="1"/>
  <c r="I256" i="1"/>
  <c r="J277" i="1"/>
  <c r="K298" i="1"/>
  <c r="J16" i="1"/>
  <c r="K50" i="1"/>
  <c r="I85" i="1"/>
  <c r="J119" i="1"/>
  <c r="J153" i="1"/>
  <c r="I187" i="1"/>
  <c r="J221" i="1"/>
  <c r="I246" i="1"/>
  <c r="J267" i="1"/>
  <c r="K288" i="1"/>
  <c r="I310" i="1"/>
  <c r="J331" i="1"/>
  <c r="I27" i="1"/>
  <c r="J82" i="1"/>
  <c r="J137" i="1"/>
  <c r="I192" i="1"/>
  <c r="J240" i="1"/>
  <c r="I274" i="1"/>
  <c r="J308" i="1"/>
  <c r="K334" i="1"/>
  <c r="I357" i="1"/>
  <c r="J378" i="1"/>
  <c r="J9" i="1"/>
  <c r="I64" i="1"/>
  <c r="K118" i="1"/>
  <c r="K172" i="1"/>
  <c r="I227" i="1"/>
  <c r="K262" i="1"/>
  <c r="I297" i="1"/>
  <c r="J326" i="1"/>
  <c r="K349" i="1"/>
  <c r="I371" i="1"/>
  <c r="K8" i="1"/>
  <c r="I30" i="1"/>
  <c r="J51" i="1"/>
  <c r="K72" i="1"/>
  <c r="I94" i="1"/>
  <c r="J115" i="1"/>
  <c r="K136" i="1"/>
  <c r="I158" i="1"/>
  <c r="J179" i="1"/>
  <c r="K200" i="1"/>
  <c r="I222" i="1"/>
  <c r="J22" i="1"/>
  <c r="K43" i="1"/>
  <c r="I65" i="1"/>
  <c r="J86" i="1"/>
  <c r="K107" i="1"/>
  <c r="I129" i="1"/>
  <c r="J150" i="1"/>
  <c r="K171" i="1"/>
  <c r="I193" i="1"/>
  <c r="J214" i="1"/>
  <c r="K9" i="1"/>
  <c r="I31" i="1"/>
  <c r="J52" i="1"/>
  <c r="K73" i="1"/>
  <c r="I95" i="1"/>
  <c r="J116" i="1"/>
  <c r="K137" i="1"/>
  <c r="I159" i="1"/>
  <c r="J180" i="1"/>
  <c r="K201" i="1"/>
  <c r="I223" i="1"/>
  <c r="K23" i="1"/>
  <c r="I58" i="1"/>
  <c r="I92" i="1"/>
  <c r="K125" i="1"/>
  <c r="I160" i="1"/>
  <c r="J194" i="1"/>
  <c r="I228" i="1"/>
  <c r="J250" i="1"/>
  <c r="K271" i="1"/>
  <c r="I293" i="1"/>
  <c r="J314" i="1"/>
  <c r="I37" i="1"/>
  <c r="J71" i="1"/>
  <c r="J105" i="1"/>
  <c r="I139" i="1"/>
  <c r="J173" i="1"/>
  <c r="K207" i="1"/>
  <c r="J237" i="1"/>
  <c r="K258" i="1"/>
  <c r="I280" i="1"/>
  <c r="J301" i="1"/>
  <c r="I21" i="1"/>
  <c r="J55" i="1"/>
  <c r="J89" i="1"/>
  <c r="I123" i="1"/>
  <c r="J157" i="1"/>
  <c r="K191" i="1"/>
  <c r="I226" i="1"/>
  <c r="K248" i="1"/>
  <c r="I270" i="1"/>
  <c r="J291" i="1"/>
  <c r="K312" i="1"/>
  <c r="I334" i="1"/>
  <c r="K34" i="1"/>
  <c r="I90" i="1"/>
  <c r="I144" i="1"/>
  <c r="K197" i="1"/>
  <c r="J244" i="1"/>
  <c r="K278" i="1"/>
  <c r="I313" i="1"/>
  <c r="K337" i="1"/>
  <c r="K359" i="1"/>
  <c r="I381" i="1"/>
  <c r="I16" i="1"/>
  <c r="K69" i="1"/>
  <c r="I125" i="1"/>
  <c r="I180" i="1"/>
  <c r="I233" i="1"/>
  <c r="I267" i="1"/>
  <c r="K300" i="1"/>
  <c r="J329" i="1"/>
  <c r="J352" i="1"/>
  <c r="K373" i="1"/>
  <c r="J11" i="1"/>
  <c r="K32" i="1"/>
  <c r="I54" i="1"/>
  <c r="J75" i="1"/>
  <c r="K96" i="1"/>
  <c r="I118" i="1"/>
  <c r="J139" i="1"/>
  <c r="K160" i="1"/>
  <c r="I182" i="1"/>
  <c r="J203" i="1"/>
  <c r="K224" i="1"/>
  <c r="I25" i="1"/>
  <c r="J46" i="1"/>
  <c r="K67" i="1"/>
  <c r="I89" i="1"/>
  <c r="J110" i="1"/>
  <c r="K131" i="1"/>
  <c r="I153" i="1"/>
  <c r="J174" i="1"/>
  <c r="K195" i="1"/>
  <c r="I217" i="1"/>
  <c r="J12" i="1"/>
  <c r="K33" i="1"/>
  <c r="I55" i="1"/>
  <c r="J76" i="1"/>
  <c r="K97" i="1"/>
  <c r="I119" i="1"/>
  <c r="J140" i="1"/>
  <c r="K161" i="1"/>
  <c r="I183" i="1"/>
  <c r="J204" i="1"/>
  <c r="K225" i="1"/>
  <c r="I28" i="1"/>
  <c r="K61" i="1"/>
  <c r="I96" i="1"/>
  <c r="J130" i="1"/>
  <c r="K164" i="1"/>
  <c r="K198" i="1"/>
  <c r="K231" i="1"/>
  <c r="I253" i="1"/>
  <c r="J274" i="1"/>
  <c r="K295" i="1"/>
  <c r="J7" i="1"/>
  <c r="J41" i="1"/>
  <c r="I75" i="1"/>
  <c r="J109" i="1"/>
  <c r="K143" i="1"/>
  <c r="I178" i="1"/>
  <c r="I212" i="1"/>
  <c r="I240" i="1"/>
  <c r="J261" i="1"/>
  <c r="K282" i="1"/>
  <c r="I304" i="1"/>
  <c r="J25" i="1"/>
  <c r="I59" i="1"/>
  <c r="J93" i="1"/>
  <c r="K127" i="1"/>
  <c r="I162" i="1"/>
  <c r="I196" i="1"/>
  <c r="J229" i="1"/>
  <c r="J251" i="1"/>
  <c r="K272" i="1"/>
  <c r="I294" i="1"/>
  <c r="J315" i="1"/>
  <c r="K336" i="1"/>
  <c r="I42" i="1"/>
  <c r="K95" i="1"/>
  <c r="K150" i="1"/>
  <c r="J205" i="1"/>
  <c r="I249" i="1"/>
  <c r="I283" i="1"/>
  <c r="J316" i="1"/>
  <c r="K340" i="1"/>
  <c r="J362" i="1"/>
  <c r="K383" i="1"/>
  <c r="K22" i="1"/>
  <c r="J77" i="1"/>
  <c r="K132" i="1"/>
  <c r="K186" i="1"/>
  <c r="K236" i="1"/>
  <c r="I271" i="1"/>
  <c r="J305" i="1"/>
  <c r="J332" i="1"/>
  <c r="I355" i="1"/>
  <c r="J376" i="1"/>
  <c r="K58" i="1"/>
  <c r="J112" i="1"/>
  <c r="K167" i="1"/>
  <c r="K222" i="1"/>
  <c r="K259" i="1"/>
  <c r="K293" i="1"/>
  <c r="I14" i="1"/>
  <c r="J43" i="1"/>
  <c r="K80" i="1"/>
  <c r="I110" i="1"/>
  <c r="J147" i="1"/>
  <c r="K184" i="1"/>
  <c r="I214" i="1"/>
  <c r="J30" i="1"/>
  <c r="K59" i="1"/>
  <c r="I97" i="1"/>
  <c r="J134" i="1"/>
  <c r="K163" i="1"/>
  <c r="I201" i="1"/>
  <c r="J230" i="1"/>
  <c r="K41" i="1"/>
  <c r="I79" i="1"/>
  <c r="J108" i="1"/>
  <c r="K145" i="1"/>
  <c r="I175" i="1"/>
  <c r="J212" i="1"/>
  <c r="I32" i="1"/>
  <c r="J79" i="1"/>
  <c r="K138" i="1"/>
  <c r="I186" i="1"/>
  <c r="K239" i="1"/>
  <c r="I277" i="1"/>
  <c r="J306" i="1"/>
  <c r="I50" i="1"/>
  <c r="J96" i="1"/>
  <c r="K156" i="1"/>
  <c r="I216" i="1"/>
  <c r="K250" i="1"/>
  <c r="I288" i="1"/>
  <c r="K12" i="1"/>
  <c r="I72" i="1"/>
  <c r="I132" i="1"/>
  <c r="K178" i="1"/>
  <c r="J235" i="1"/>
  <c r="K264" i="1"/>
  <c r="I302" i="1"/>
  <c r="J339" i="1"/>
  <c r="I69" i="1"/>
  <c r="I164" i="1"/>
  <c r="I236" i="1"/>
  <c r="J295" i="1"/>
  <c r="K343" i="1"/>
  <c r="I373" i="1"/>
  <c r="I36" i="1"/>
  <c r="K111" i="1"/>
  <c r="K206" i="1"/>
  <c r="K275" i="1"/>
  <c r="I320" i="1"/>
  <c r="J360" i="1"/>
  <c r="I52" i="1"/>
  <c r="I120" i="1"/>
  <c r="I181" i="1"/>
  <c r="J238" i="1"/>
  <c r="J276" i="1"/>
  <c r="K314" i="1"/>
  <c r="I339" i="1"/>
  <c r="I361" i="1"/>
  <c r="J382" i="1"/>
  <c r="J85" i="1"/>
  <c r="I172" i="1"/>
  <c r="J248" i="1"/>
  <c r="I303" i="1"/>
  <c r="J345" i="1"/>
  <c r="J379" i="1"/>
  <c r="J197" i="1"/>
  <c r="I368" i="1"/>
  <c r="J47" i="1"/>
  <c r="K31" i="1"/>
  <c r="K119" i="1"/>
  <c r="K205" i="1"/>
  <c r="K269" i="1"/>
  <c r="K321" i="1"/>
  <c r="K358" i="1"/>
  <c r="I133" i="1"/>
  <c r="K327" i="1"/>
  <c r="J13" i="1"/>
  <c r="I12" i="1"/>
  <c r="K98" i="1"/>
  <c r="J185" i="1"/>
  <c r="I257" i="1"/>
  <c r="J311" i="1"/>
  <c r="K350" i="1"/>
  <c r="K384" i="1"/>
  <c r="I210" i="1"/>
  <c r="J355" i="1"/>
  <c r="J145" i="1"/>
  <c r="K102" i="1"/>
  <c r="J281" i="1"/>
  <c r="J365" i="1"/>
  <c r="J333" i="1"/>
  <c r="I204" i="1"/>
  <c r="I234" i="1"/>
  <c r="I239" i="1"/>
  <c r="J73" i="1"/>
  <c r="J268" i="1"/>
  <c r="J357" i="1"/>
  <c r="J48" i="1"/>
  <c r="I343" i="1"/>
  <c r="K361" i="1"/>
  <c r="J265" i="1"/>
  <c r="J213" i="1"/>
  <c r="J26" i="1"/>
  <c r="J246" i="1"/>
  <c r="J343" i="1"/>
  <c r="K170" i="1"/>
  <c r="I315" i="1"/>
  <c r="K386" i="1"/>
  <c r="K378" i="1"/>
  <c r="J381" i="1"/>
  <c r="J356" i="1"/>
  <c r="J129" i="1"/>
  <c r="K362" i="1"/>
  <c r="I35" i="1"/>
  <c r="K108" i="1"/>
  <c r="J317" i="1"/>
  <c r="I230" i="1"/>
  <c r="K376" i="1"/>
  <c r="I128" i="1"/>
  <c r="I374" i="1"/>
  <c r="J18" i="1"/>
  <c r="J247" i="1"/>
  <c r="J280" i="1"/>
  <c r="K281" i="1"/>
  <c r="I360" i="1"/>
  <c r="J387" i="1"/>
  <c r="I266" i="1"/>
  <c r="I260" i="1"/>
  <c r="I382" i="1"/>
  <c r="I285" i="1"/>
  <c r="K266" i="1"/>
  <c r="K37" i="1"/>
  <c r="J144" i="1"/>
  <c r="I318" i="1"/>
  <c r="K109" i="1"/>
  <c r="K351" i="1"/>
  <c r="J152" i="1"/>
  <c r="J338" i="1"/>
  <c r="I141" i="1"/>
  <c r="J289" i="1"/>
  <c r="I369" i="1"/>
  <c r="I117" i="1"/>
  <c r="K268" i="1"/>
  <c r="J64" i="1"/>
  <c r="J151" i="1"/>
  <c r="I290" i="1"/>
  <c r="J359" i="1"/>
  <c r="K16" i="1"/>
  <c r="I46" i="1"/>
  <c r="J83" i="1"/>
  <c r="K120" i="1"/>
  <c r="I150" i="1"/>
  <c r="J187" i="1"/>
  <c r="K216" i="1"/>
  <c r="I33" i="1"/>
  <c r="J70" i="1"/>
  <c r="K99" i="1"/>
  <c r="I137" i="1"/>
  <c r="J166" i="1"/>
  <c r="K203" i="1"/>
  <c r="I15" i="1"/>
  <c r="J44" i="1"/>
  <c r="K81" i="1"/>
  <c r="I111" i="1"/>
  <c r="J148" i="1"/>
  <c r="K185" i="1"/>
  <c r="I215" i="1"/>
  <c r="K36" i="1"/>
  <c r="I83" i="1"/>
  <c r="J143" i="1"/>
  <c r="K202" i="1"/>
  <c r="J242" i="1"/>
  <c r="K279" i="1"/>
  <c r="I309" i="1"/>
  <c r="K53" i="1"/>
  <c r="I114" i="1"/>
  <c r="J160" i="1"/>
  <c r="K220" i="1"/>
  <c r="J253" i="1"/>
  <c r="K290" i="1"/>
  <c r="J29" i="1"/>
  <c r="K76" i="1"/>
  <c r="I136" i="1"/>
  <c r="J183" i="1"/>
  <c r="I238" i="1"/>
  <c r="J275" i="1"/>
  <c r="K304" i="1"/>
  <c r="I342" i="1"/>
  <c r="I76" i="1"/>
  <c r="I171" i="1"/>
  <c r="K252" i="1"/>
  <c r="I300" i="1"/>
  <c r="J346" i="1"/>
  <c r="K375" i="1"/>
  <c r="I43" i="1"/>
  <c r="J138" i="1"/>
  <c r="K213" i="1"/>
  <c r="J279" i="1"/>
  <c r="I323" i="1"/>
  <c r="I363" i="1"/>
  <c r="J65" i="1"/>
  <c r="J127" i="1"/>
  <c r="K188" i="1"/>
  <c r="I242" i="1"/>
  <c r="I281" i="1"/>
  <c r="K317" i="1"/>
  <c r="J342" i="1"/>
  <c r="K363" i="1"/>
  <c r="I385" i="1"/>
  <c r="J8" i="1"/>
  <c r="J95" i="1"/>
  <c r="K183" i="1"/>
  <c r="J255" i="1"/>
  <c r="J310" i="1"/>
  <c r="J349" i="1"/>
  <c r="J383" i="1"/>
  <c r="I219" i="1"/>
  <c r="K380" i="1"/>
  <c r="J90" i="1"/>
  <c r="K42" i="1"/>
  <c r="I218" i="1"/>
  <c r="K276" i="1"/>
  <c r="K326" i="1"/>
  <c r="K154" i="1"/>
  <c r="K342" i="1"/>
  <c r="K21" i="1"/>
  <c r="I197" i="1"/>
  <c r="J264" i="1"/>
  <c r="K354" i="1"/>
  <c r="J167" i="1"/>
  <c r="K294" i="1"/>
  <c r="J351" i="1"/>
  <c r="I279" i="1"/>
  <c r="K103" i="1"/>
  <c r="I366" i="1"/>
  <c r="J81" i="1"/>
  <c r="I91" i="1"/>
  <c r="K292" i="1"/>
  <c r="I51" i="1"/>
  <c r="I352" i="1"/>
  <c r="J202" i="1"/>
  <c r="K324" i="1"/>
  <c r="K62" i="1"/>
  <c r="K228" i="1"/>
  <c r="I98" i="1"/>
  <c r="J243" i="1"/>
  <c r="K13" i="1"/>
  <c r="J184" i="1"/>
  <c r="J368" i="1"/>
  <c r="K78" i="1"/>
  <c r="I202" i="1"/>
  <c r="I324" i="1"/>
  <c r="J321" i="1"/>
  <c r="I56" i="1"/>
  <c r="J271" i="1"/>
  <c r="J336" i="1"/>
  <c r="I80" i="1"/>
  <c r="J19" i="1"/>
  <c r="K56" i="1"/>
  <c r="I86" i="1"/>
  <c r="J123" i="1"/>
  <c r="K152" i="1"/>
  <c r="I190" i="1"/>
  <c r="J6" i="1"/>
  <c r="K35" i="1"/>
  <c r="I73" i="1"/>
  <c r="J102" i="1"/>
  <c r="K139" i="1"/>
  <c r="I177" i="1"/>
  <c r="J206" i="1"/>
  <c r="K17" i="1"/>
  <c r="I47" i="1"/>
  <c r="J84" i="1"/>
  <c r="K121" i="1"/>
  <c r="I151" i="1"/>
  <c r="J188" i="1"/>
  <c r="K217" i="1"/>
  <c r="J40" i="1"/>
  <c r="K100" i="1"/>
  <c r="I147" i="1"/>
  <c r="J207" i="1"/>
  <c r="I245" i="1"/>
  <c r="J282" i="1"/>
  <c r="I11" i="1"/>
  <c r="J58" i="1"/>
  <c r="K117" i="1"/>
  <c r="I165" i="1"/>
  <c r="J224" i="1"/>
  <c r="I264" i="1"/>
  <c r="J293" i="1"/>
  <c r="I34" i="1"/>
  <c r="J80" i="1"/>
  <c r="K140" i="1"/>
  <c r="I200" i="1"/>
  <c r="K240" i="1"/>
  <c r="I278" i="1"/>
  <c r="J307" i="1"/>
  <c r="K7" i="1"/>
  <c r="J103" i="1"/>
  <c r="J178" i="1"/>
  <c r="J257" i="1"/>
  <c r="J304" i="1"/>
  <c r="I349" i="1"/>
  <c r="J386" i="1"/>
  <c r="J50" i="1"/>
  <c r="I146" i="1"/>
  <c r="I221" i="1"/>
  <c r="I284" i="1"/>
  <c r="J335" i="1"/>
  <c r="K365" i="1"/>
  <c r="J10" i="1"/>
  <c r="J72" i="1"/>
  <c r="J133" i="1"/>
  <c r="I195" i="1"/>
  <c r="K246" i="1"/>
  <c r="K284" i="1"/>
  <c r="I321" i="1"/>
  <c r="I345" i="1"/>
  <c r="J366" i="1"/>
  <c r="K387" i="1"/>
  <c r="K18" i="1"/>
  <c r="I107" i="1"/>
  <c r="I194" i="1"/>
  <c r="J262" i="1"/>
  <c r="I316" i="1"/>
  <c r="K353" i="1"/>
  <c r="J23" i="1"/>
  <c r="K257" i="1"/>
  <c r="K122" i="1"/>
  <c r="I53" i="1"/>
  <c r="J141" i="1"/>
  <c r="J227" i="1"/>
  <c r="K283" i="1"/>
  <c r="I331" i="1"/>
  <c r="I367" i="1"/>
  <c r="I176" i="1"/>
  <c r="I351" i="1"/>
  <c r="J57" i="1"/>
  <c r="J33" i="1"/>
  <c r="J120" i="1"/>
  <c r="I208" i="1"/>
  <c r="K270" i="1"/>
  <c r="I322" i="1"/>
  <c r="I359" i="1"/>
  <c r="I244" i="1"/>
  <c r="J385" i="1"/>
  <c r="I189" i="1"/>
  <c r="K158" i="1"/>
  <c r="I308" i="1"/>
  <c r="K382" i="1"/>
  <c r="I106" i="1"/>
  <c r="K368" i="1"/>
  <c r="I289" i="1"/>
  <c r="K318" i="1"/>
  <c r="I319" i="1"/>
  <c r="K135" i="1"/>
  <c r="I295" i="1"/>
  <c r="K374" i="1"/>
  <c r="J136" i="1"/>
  <c r="J377" i="1"/>
  <c r="I179" i="1"/>
  <c r="I328" i="1"/>
  <c r="J294" i="1"/>
  <c r="I82" i="1"/>
  <c r="J273" i="1"/>
  <c r="K360" i="1"/>
  <c r="J232" i="1"/>
  <c r="J334" i="1"/>
  <c r="K93" i="1"/>
  <c r="I22" i="1"/>
  <c r="J59" i="1"/>
  <c r="K88" i="1"/>
  <c r="I126" i="1"/>
  <c r="J163" i="1"/>
  <c r="K192" i="1"/>
  <c r="I9" i="1"/>
  <c r="J38" i="1"/>
  <c r="K75" i="1"/>
  <c r="I113" i="1"/>
  <c r="J142" i="1"/>
  <c r="K179" i="1"/>
  <c r="I209" i="1"/>
  <c r="J20" i="1"/>
  <c r="K57" i="1"/>
  <c r="I87" i="1"/>
  <c r="J124" i="1"/>
  <c r="K153" i="1"/>
  <c r="I191" i="1"/>
  <c r="J228" i="1"/>
  <c r="I45" i="1"/>
  <c r="J104" i="1"/>
  <c r="K151" i="1"/>
  <c r="I211" i="1"/>
  <c r="K255" i="1"/>
  <c r="K15" i="1"/>
  <c r="J122" i="1"/>
  <c r="K181" i="1"/>
  <c r="I296" i="1"/>
  <c r="K204" i="1"/>
  <c r="K280" i="1"/>
  <c r="K261" i="1"/>
  <c r="J319" i="1"/>
  <c r="J56" i="1"/>
  <c r="J241" i="1"/>
  <c r="J288" i="1"/>
  <c r="I18" i="1"/>
  <c r="I251" i="1"/>
  <c r="K347" i="1"/>
  <c r="K30" i="1"/>
  <c r="I205" i="1"/>
  <c r="I358" i="1"/>
  <c r="I155" i="1"/>
  <c r="K235" i="1"/>
  <c r="J371" i="1"/>
  <c r="K237" i="1"/>
  <c r="K24" i="1"/>
  <c r="J99" i="1"/>
  <c r="I166" i="1"/>
  <c r="K11" i="1"/>
  <c r="J78" i="1"/>
  <c r="I145" i="1"/>
  <c r="K219" i="1"/>
  <c r="J60" i="1"/>
  <c r="I127" i="1"/>
  <c r="K193" i="1"/>
  <c r="J49" i="1"/>
  <c r="J168" i="1"/>
  <c r="J258" i="1"/>
  <c r="I20" i="1"/>
  <c r="K126" i="1"/>
  <c r="I232" i="1"/>
  <c r="K306" i="1"/>
  <c r="K101" i="1"/>
  <c r="J208" i="1"/>
  <c r="J283" i="1"/>
  <c r="J21" i="1"/>
  <c r="K212" i="1"/>
  <c r="J322" i="1"/>
  <c r="J159" i="1"/>
  <c r="J292" i="1"/>
  <c r="I379" i="1"/>
  <c r="K85" i="1"/>
  <c r="J209" i="1"/>
  <c r="K297" i="1"/>
  <c r="J350" i="1"/>
  <c r="J128" i="1"/>
  <c r="I276" i="1"/>
  <c r="I362" i="1"/>
  <c r="K285" i="1"/>
  <c r="J210" i="1"/>
  <c r="K162" i="1"/>
  <c r="J297" i="1"/>
  <c r="J375" i="1"/>
  <c r="K251" i="1"/>
  <c r="J101" i="1"/>
  <c r="J87" i="1"/>
  <c r="J236" i="1"/>
  <c r="J327" i="1"/>
  <c r="I376" i="1"/>
  <c r="K45" i="1"/>
  <c r="K332" i="1"/>
  <c r="K14" i="1"/>
  <c r="K319" i="1"/>
  <c r="K210" i="1"/>
  <c r="K308" i="1"/>
  <c r="K344" i="1"/>
  <c r="J114" i="1"/>
  <c r="J324" i="1"/>
  <c r="I60" i="1"/>
  <c r="K301" i="1"/>
  <c r="I275" i="1"/>
  <c r="J69" i="1"/>
  <c r="J39" i="1"/>
  <c r="I138" i="1"/>
  <c r="K82" i="1"/>
  <c r="K182" i="1"/>
  <c r="I174" i="1"/>
  <c r="K227" i="1"/>
  <c r="J181" i="1"/>
  <c r="J45" i="1"/>
  <c r="I8" i="1"/>
  <c r="K232" i="1"/>
  <c r="J231" i="1"/>
  <c r="K29" i="1"/>
  <c r="K310" i="1"/>
  <c r="J296" i="1"/>
  <c r="J312" i="1"/>
  <c r="K277" i="1"/>
  <c r="I188" i="1"/>
  <c r="J348" i="1"/>
  <c r="K244" i="1"/>
  <c r="J201" i="1"/>
  <c r="J146" i="1"/>
  <c r="K307" i="1"/>
  <c r="J195" i="1"/>
  <c r="K89" i="1"/>
  <c r="I231" i="1"/>
  <c r="K215" i="1"/>
  <c r="J269" i="1"/>
  <c r="K320" i="1"/>
  <c r="J354" i="1"/>
  <c r="J24" i="1"/>
  <c r="I327" i="1"/>
  <c r="J216" i="1"/>
  <c r="K77" i="1"/>
  <c r="I364" i="1"/>
  <c r="I163" i="1"/>
  <c r="I346" i="1"/>
  <c r="K68" i="1"/>
  <c r="I325" i="1"/>
  <c r="J233" i="1"/>
  <c r="J225" i="1"/>
  <c r="K369" i="1"/>
  <c r="J131" i="1"/>
  <c r="J118" i="1"/>
  <c r="K6" i="1"/>
  <c r="J298" i="1"/>
  <c r="I272" i="1"/>
  <c r="I124" i="1"/>
  <c r="K90" i="1"/>
  <c r="J154" i="1"/>
  <c r="J374" i="1"/>
  <c r="K330" i="1"/>
  <c r="K175" i="1"/>
  <c r="J239" i="1"/>
  <c r="I370" i="1"/>
  <c r="I157" i="1"/>
  <c r="K260" i="1"/>
  <c r="K286" i="1"/>
  <c r="I142" i="1"/>
  <c r="I121" i="1"/>
  <c r="K169" i="1"/>
  <c r="I301" i="1"/>
  <c r="K274" i="1"/>
  <c r="I326" i="1"/>
  <c r="J98" i="1"/>
  <c r="K38" i="1"/>
  <c r="J161" i="1"/>
  <c r="I377" i="1"/>
  <c r="J63" i="1"/>
  <c r="J97" i="1"/>
  <c r="I67" i="1"/>
  <c r="I66" i="1"/>
  <c r="I298" i="1"/>
  <c r="K305" i="1"/>
  <c r="K253" i="1"/>
  <c r="K338" i="1"/>
  <c r="K302" i="1"/>
  <c r="J300" i="1"/>
  <c r="K60" i="1"/>
  <c r="K144" i="1"/>
  <c r="I39" i="1"/>
  <c r="J172" i="1"/>
  <c r="I237" i="1"/>
  <c r="K92" i="1"/>
  <c r="I68" i="1"/>
  <c r="I262" i="1"/>
  <c r="J370" i="1"/>
  <c r="K357" i="1"/>
  <c r="J175" i="1"/>
  <c r="K379" i="1"/>
  <c r="I74" i="1"/>
  <c r="I108" i="1"/>
  <c r="J318" i="1"/>
  <c r="K385" i="1"/>
  <c r="K254" i="1"/>
  <c r="J35" i="1"/>
  <c r="I102" i="1"/>
  <c r="K168" i="1"/>
  <c r="J14" i="1"/>
  <c r="I81" i="1"/>
  <c r="K155" i="1"/>
  <c r="J222" i="1"/>
  <c r="I63" i="1"/>
  <c r="K129" i="1"/>
  <c r="J196" i="1"/>
  <c r="J66" i="1"/>
  <c r="I173" i="1"/>
  <c r="I261" i="1"/>
  <c r="I24" i="1"/>
  <c r="K130" i="1"/>
  <c r="K242" i="1"/>
  <c r="J309" i="1"/>
  <c r="J106" i="1"/>
  <c r="I213" i="1"/>
  <c r="I286" i="1"/>
  <c r="I48" i="1"/>
  <c r="K218" i="1"/>
  <c r="J325" i="1"/>
  <c r="K166" i="1"/>
  <c r="K309" i="1"/>
  <c r="K381" i="1"/>
  <c r="I93" i="1"/>
  <c r="J215" i="1"/>
  <c r="J302" i="1"/>
  <c r="I353" i="1"/>
  <c r="I140" i="1"/>
  <c r="I282" i="1"/>
  <c r="K366" i="1"/>
  <c r="K322" i="1"/>
  <c r="K238" i="1"/>
  <c r="K173" i="1"/>
  <c r="J303" i="1"/>
  <c r="I380" i="1"/>
  <c r="I265" i="1"/>
  <c r="K133" i="1"/>
  <c r="I131" i="1"/>
  <c r="K243" i="1"/>
  <c r="I332" i="1"/>
  <c r="J380" i="1"/>
  <c r="J88" i="1"/>
  <c r="K39" i="1"/>
  <c r="K329" i="1"/>
  <c r="I338" i="1"/>
  <c r="J17" i="1"/>
  <c r="J320" i="1"/>
  <c r="K333" i="1"/>
  <c r="I344" i="1"/>
  <c r="K315" i="1"/>
  <c r="K27" i="1"/>
  <c r="J68" i="1"/>
  <c r="K209" i="1"/>
  <c r="I152" i="1"/>
  <c r="J299" i="1"/>
  <c r="K331" i="1"/>
  <c r="I317" i="1"/>
  <c r="K233" i="1"/>
  <c r="K196" i="1"/>
  <c r="J189" i="1"/>
  <c r="I116" i="1"/>
  <c r="I340" i="1"/>
  <c r="I329" i="1"/>
  <c r="J149" i="1"/>
  <c r="K128" i="1"/>
  <c r="J182" i="1"/>
  <c r="I109" i="1"/>
  <c r="K79" i="1"/>
  <c r="J42" i="1"/>
  <c r="I149" i="1"/>
  <c r="K116" i="1"/>
  <c r="K84" i="1"/>
  <c r="J341" i="1"/>
  <c r="K146" i="1"/>
  <c r="K371" i="1"/>
  <c r="K325" i="1"/>
  <c r="J74" i="1"/>
  <c r="I341" i="1"/>
  <c r="I44" i="1"/>
  <c r="J284" i="1"/>
  <c r="J278" i="1"/>
  <c r="K356" i="1"/>
  <c r="K94" i="1"/>
  <c r="K348" i="1"/>
  <c r="K124" i="1"/>
  <c r="I386" i="1"/>
  <c r="I252" i="1"/>
  <c r="I206" i="1"/>
  <c r="I185" i="1"/>
  <c r="I167" i="1"/>
  <c r="I220" i="1"/>
  <c r="K190" i="1"/>
  <c r="K165" i="1"/>
  <c r="J323" i="1"/>
  <c r="I365" i="1"/>
  <c r="K249" i="1"/>
  <c r="J31" i="1"/>
  <c r="I330" i="1"/>
  <c r="K226" i="1"/>
  <c r="J111" i="1"/>
  <c r="J249" i="1"/>
  <c r="J34" i="1"/>
  <c r="K54" i="1"/>
  <c r="I291" i="1"/>
  <c r="I292" i="1"/>
  <c r="I383" i="1"/>
  <c r="I307" i="1"/>
  <c r="K208" i="1"/>
  <c r="J36" i="1"/>
  <c r="K10" i="1"/>
  <c r="J234" i="1"/>
  <c r="K194" i="1"/>
  <c r="J170" i="1"/>
  <c r="I287" i="1"/>
  <c r="K367" i="1"/>
  <c r="I347" i="1"/>
  <c r="I333" i="1"/>
  <c r="K335" i="1"/>
  <c r="J218" i="1"/>
  <c r="J367" i="1"/>
  <c r="K199" i="1"/>
  <c r="J313" i="1"/>
  <c r="K323" i="1"/>
  <c r="J347" i="1"/>
  <c r="K273" i="1"/>
  <c r="I78" i="1"/>
  <c r="I57" i="1"/>
  <c r="J198" i="1"/>
  <c r="K105" i="1"/>
  <c r="K134" i="1"/>
  <c r="K303" i="1"/>
  <c r="J285" i="1"/>
  <c r="K157" i="1"/>
  <c r="I258" i="1"/>
  <c r="I336" i="1"/>
  <c r="J340" i="1"/>
  <c r="I26" i="1"/>
  <c r="I354" i="1"/>
  <c r="K229" i="1"/>
  <c r="I372" i="1"/>
  <c r="K267" i="1"/>
  <c r="I61" i="1"/>
  <c r="I38" i="1"/>
  <c r="K104" i="1"/>
  <c r="J171" i="1"/>
  <c r="I17" i="1"/>
  <c r="K91" i="1"/>
  <c r="J158" i="1"/>
  <c r="I225" i="1"/>
  <c r="K65" i="1"/>
  <c r="J132" i="1"/>
  <c r="I207" i="1"/>
  <c r="K70" i="1"/>
  <c r="J177" i="1"/>
  <c r="K263" i="1"/>
  <c r="K28" i="1"/>
  <c r="I148" i="1"/>
  <c r="J245" i="1"/>
  <c r="I312" i="1"/>
  <c r="K110" i="1"/>
  <c r="J217" i="1"/>
  <c r="K296" i="1"/>
  <c r="K55" i="1"/>
  <c r="J226" i="1"/>
  <c r="J328" i="1"/>
  <c r="J193" i="1"/>
  <c r="K313" i="1"/>
  <c r="J384" i="1"/>
  <c r="I99" i="1"/>
  <c r="I229" i="1"/>
  <c r="I306" i="1"/>
  <c r="K355" i="1"/>
  <c r="K149" i="1"/>
  <c r="K289" i="1"/>
  <c r="K370" i="1"/>
  <c r="J337" i="1"/>
  <c r="I10" i="1"/>
  <c r="I184" i="1"/>
  <c r="I311" i="1"/>
  <c r="I384" i="1"/>
  <c r="I299" i="1"/>
  <c r="J176" i="1"/>
  <c r="K141" i="1"/>
  <c r="I250" i="1"/>
  <c r="I337" i="1"/>
  <c r="J121" i="1"/>
  <c r="K71" i="1"/>
  <c r="K339" i="1"/>
  <c r="I168" i="1"/>
  <c r="I29" i="1"/>
  <c r="K372" i="1"/>
  <c r="K47" i="1"/>
  <c r="J330" i="1"/>
  <c r="J192" i="1"/>
  <c r="J125" i="1"/>
  <c r="I170" i="1"/>
  <c r="J369" i="1"/>
  <c r="I115" i="1"/>
  <c r="K352" i="1"/>
  <c r="J353" i="1"/>
  <c r="J252" i="1"/>
  <c r="K40" i="1"/>
  <c r="J107" i="1"/>
  <c r="J94" i="1"/>
  <c r="I161" i="1"/>
  <c r="I143" i="1"/>
  <c r="K74" i="1"/>
  <c r="J266" i="1"/>
  <c r="I248" i="1"/>
  <c r="K114" i="1"/>
  <c r="J61" i="1"/>
  <c r="J200" i="1"/>
  <c r="K106" i="1"/>
  <c r="J358" i="1"/>
  <c r="J162" i="1"/>
  <c r="K346" i="1"/>
  <c r="K20" i="1"/>
  <c r="K316" i="1"/>
  <c r="K221" i="1"/>
  <c r="I154" i="1"/>
  <c r="K341" i="1"/>
  <c r="K223" i="1"/>
  <c r="K159" i="1"/>
  <c r="J37" i="1"/>
  <c r="K377" i="1"/>
  <c r="J361" i="1"/>
  <c r="I62" i="1"/>
  <c r="I49" i="1"/>
  <c r="K115" i="1"/>
  <c r="I23" i="1"/>
  <c r="J164" i="1"/>
  <c r="K287" i="1"/>
  <c r="J186" i="1"/>
  <c r="I254" i="1"/>
  <c r="K265" i="1"/>
  <c r="K245" i="1"/>
  <c r="I255" i="1"/>
  <c r="I40" i="1"/>
  <c r="I243" i="1"/>
  <c r="K214" i="1"/>
  <c r="I259" i="1"/>
  <c r="J191" i="1"/>
  <c r="J286" i="1"/>
  <c r="K364" i="1"/>
  <c r="I247" i="1"/>
  <c r="I348" i="1"/>
  <c r="K64" i="1"/>
  <c r="K51" i="1"/>
  <c r="K25" i="1"/>
  <c r="J100" i="1"/>
  <c r="J113" i="1"/>
  <c r="I84" i="1"/>
  <c r="K46" i="1"/>
  <c r="K256" i="1"/>
  <c r="J270" i="1"/>
  <c r="J344" i="1"/>
  <c r="J263" i="1"/>
  <c r="K52" i="1"/>
  <c r="K86" i="1"/>
  <c r="K345" i="1"/>
  <c r="J372" i="1"/>
  <c r="J363" i="1"/>
  <c r="I112" i="1"/>
  <c r="I273" i="1"/>
  <c r="J223" i="1"/>
  <c r="K299" i="1"/>
  <c r="K180" i="1"/>
  <c r="J260" i="1"/>
  <c r="I378" i="1"/>
  <c r="J67" i="1"/>
  <c r="J54" i="1"/>
  <c r="K187" i="1"/>
  <c r="I103" i="1"/>
  <c r="J117" i="1"/>
  <c r="I88" i="1"/>
  <c r="K63" i="1"/>
  <c r="J259" i="1"/>
  <c r="I130" i="1"/>
  <c r="J254" i="1"/>
  <c r="I268" i="1"/>
  <c r="I235" i="1"/>
  <c r="K142" i="1"/>
  <c r="J256" i="1"/>
  <c r="I350" i="1"/>
  <c r="I241" i="1"/>
  <c r="I356" i="1"/>
  <c r="J211" i="1"/>
  <c r="K123" i="1"/>
  <c r="J15" i="1"/>
  <c r="J199" i="1"/>
  <c r="K174" i="1"/>
  <c r="K328" i="1"/>
  <c r="K291" i="1"/>
  <c r="I104" i="1"/>
  <c r="K44" i="1"/>
  <c r="J272" i="1"/>
  <c r="K241" i="1"/>
  <c r="J165" i="1"/>
  <c r="I263" i="1"/>
  <c r="I100" i="1"/>
  <c r="I77" i="1"/>
  <c r="I305" i="1"/>
  <c r="I13" i="1"/>
  <c r="K230" i="1"/>
  <c r="J373" i="1"/>
  <c r="J364" i="1"/>
  <c r="I335" i="1"/>
  <c r="I314" i="1"/>
  <c r="K26" i="1"/>
  <c r="J287" i="1"/>
  <c r="K148" i="1"/>
  <c r="I5" i="1"/>
  <c r="G208" i="14" s="1"/>
  <c r="K5" i="1"/>
  <c r="J5" i="1"/>
  <c r="M423" i="1" l="1"/>
  <c r="Q423" i="1" s="1"/>
  <c r="R22" i="2"/>
  <c r="R23" i="2"/>
  <c r="R25" i="2"/>
  <c r="R19" i="2"/>
  <c r="R20" i="2"/>
  <c r="R24" i="2"/>
  <c r="R21" i="2"/>
  <c r="R56" i="2"/>
  <c r="R28" i="2"/>
  <c r="R58" i="2"/>
  <c r="R51" i="2"/>
  <c r="R36" i="2"/>
  <c r="R42" i="2"/>
  <c r="R64" i="2"/>
  <c r="R63" i="2"/>
  <c r="R33" i="2"/>
  <c r="R55" i="2"/>
  <c r="R61" i="2"/>
  <c r="R34" i="2"/>
  <c r="R37" i="2"/>
  <c r="R65" i="2"/>
  <c r="R44" i="2"/>
  <c r="R52" i="2"/>
  <c r="R49" i="2"/>
  <c r="R57" i="2"/>
  <c r="R38" i="2"/>
  <c r="R50" i="2"/>
  <c r="R39" i="2"/>
  <c r="R27" i="2"/>
  <c r="R68" i="2"/>
  <c r="R41" i="2"/>
  <c r="R45" i="2"/>
  <c r="R67" i="2"/>
  <c r="R40" i="2"/>
  <c r="R46" i="2"/>
  <c r="R48" i="2"/>
  <c r="R54" i="2"/>
  <c r="R66" i="2"/>
  <c r="R59" i="2"/>
  <c r="R30" i="2"/>
  <c r="R47" i="2"/>
  <c r="R60" i="2"/>
  <c r="R31" i="2"/>
  <c r="R35" i="2"/>
  <c r="R43" i="2"/>
  <c r="R53" i="2"/>
  <c r="R62" i="2"/>
  <c r="R69" i="2"/>
  <c r="R70" i="2"/>
  <c r="R32" i="2"/>
  <c r="R26" i="2"/>
  <c r="R29" i="2"/>
  <c r="R18" i="2"/>
  <c r="R17" i="2"/>
  <c r="R15" i="2"/>
  <c r="R16" i="2"/>
  <c r="I2" i="1"/>
  <c r="M444" i="1"/>
  <c r="J2" i="1"/>
  <c r="K2" i="1"/>
  <c r="M469" i="1"/>
  <c r="M466" i="1"/>
  <c r="M437" i="1"/>
  <c r="Q437" i="1" s="1"/>
  <c r="M434" i="1"/>
  <c r="Q434" i="1" s="1"/>
  <c r="M448" i="1"/>
  <c r="M470" i="1"/>
  <c r="M432" i="1"/>
  <c r="Q432" i="1" s="1"/>
  <c r="M452" i="1"/>
  <c r="M471" i="1"/>
  <c r="M453" i="1"/>
  <c r="M467" i="1"/>
  <c r="M457" i="1"/>
  <c r="M451" i="1"/>
  <c r="M431" i="1"/>
  <c r="Q431" i="1" s="1"/>
  <c r="M456" i="1"/>
  <c r="M433" i="1"/>
  <c r="Q433" i="1" s="1"/>
  <c r="M439" i="1"/>
  <c r="Q439" i="1" s="1"/>
  <c r="M450" i="1"/>
  <c r="M445" i="1"/>
  <c r="M443" i="1"/>
  <c r="M446" i="1"/>
  <c r="M436" i="1"/>
  <c r="Q436" i="1" s="1"/>
  <c r="M458" i="1"/>
  <c r="M440" i="1"/>
  <c r="Q440" i="1" s="1"/>
  <c r="M464" i="1"/>
  <c r="Q464" i="1" s="1"/>
  <c r="M460" i="1"/>
  <c r="M468" i="1"/>
  <c r="M455" i="1"/>
  <c r="M435" i="1"/>
  <c r="Q435" i="1" s="1"/>
  <c r="M462" i="1"/>
  <c r="M463" i="1"/>
  <c r="M438" i="1"/>
  <c r="Q438" i="1" s="1"/>
  <c r="M447" i="1"/>
  <c r="M461" i="1"/>
  <c r="M441" i="1"/>
  <c r="M442" i="1"/>
  <c r="M454" i="1"/>
  <c r="M449" i="1"/>
  <c r="M465" i="1"/>
  <c r="M459" i="1"/>
  <c r="M391" i="1"/>
  <c r="Q391" i="1" s="1"/>
  <c r="M393" i="1"/>
  <c r="M395" i="1"/>
  <c r="M406" i="1"/>
  <c r="Q406" i="1" s="1"/>
  <c r="M389" i="1"/>
  <c r="Q389" i="1" s="1"/>
  <c r="M394" i="1"/>
  <c r="Q394" i="1" s="1"/>
  <c r="M392" i="1"/>
  <c r="Q392" i="1" s="1"/>
  <c r="M390" i="1"/>
  <c r="Q390" i="1" s="1"/>
  <c r="M404" i="1"/>
  <c r="Q404" i="1" s="1"/>
  <c r="M405" i="1"/>
  <c r="Q405" i="1" s="1"/>
  <c r="M388" i="1"/>
  <c r="Q388" i="1" s="1"/>
  <c r="M410" i="1"/>
  <c r="Q410" i="1" s="1"/>
  <c r="M426" i="1"/>
  <c r="Q426" i="1" s="1"/>
  <c r="M427" i="1"/>
  <c r="Q427" i="1" s="1"/>
  <c r="M419" i="1"/>
  <c r="Q419" i="1" s="1"/>
  <c r="M414" i="1"/>
  <c r="Q414" i="1" s="1"/>
  <c r="M386" i="1"/>
  <c r="Q386" i="1" s="1"/>
  <c r="M411" i="1"/>
  <c r="Q411" i="1" s="1"/>
  <c r="M417" i="1"/>
  <c r="Q417" i="1" s="1"/>
  <c r="M425" i="1"/>
  <c r="Q425" i="1" s="1"/>
  <c r="M418" i="1"/>
  <c r="Q418" i="1" s="1"/>
  <c r="M385" i="1"/>
  <c r="Q385" i="1" s="1"/>
  <c r="M422" i="1"/>
  <c r="Q422" i="1" s="1"/>
  <c r="M428" i="1"/>
  <c r="Q428" i="1" s="1"/>
  <c r="M412" i="1"/>
  <c r="Q412" i="1" s="1"/>
  <c r="M416" i="1"/>
  <c r="Q416" i="1" s="1"/>
  <c r="M429" i="1"/>
  <c r="Q429" i="1" s="1"/>
  <c r="M415" i="1"/>
  <c r="Q415" i="1" s="1"/>
  <c r="M413" i="1"/>
  <c r="Q413" i="1" s="1"/>
  <c r="M408" i="1"/>
  <c r="Q408" i="1" s="1"/>
  <c r="M421" i="1"/>
  <c r="Q421" i="1" s="1"/>
  <c r="M430" i="1"/>
  <c r="Q430" i="1" s="1"/>
  <c r="M420" i="1"/>
  <c r="M409" i="1"/>
  <c r="Q409" i="1" s="1"/>
  <c r="M387" i="1"/>
  <c r="Q387" i="1" s="1"/>
  <c r="M424" i="1"/>
  <c r="Q424" i="1" s="1"/>
  <c r="M407" i="1"/>
  <c r="Q407" i="1" s="1"/>
  <c r="M11" i="1"/>
  <c r="M15" i="1"/>
  <c r="Q15" i="1" s="1"/>
  <c r="M478" i="1"/>
  <c r="M479" i="1"/>
  <c r="Q479" i="1" s="1"/>
  <c r="M291" i="1"/>
  <c r="M292" i="1"/>
  <c r="N292" i="1" l="1"/>
  <c r="Q292" i="1"/>
  <c r="L395" i="1"/>
  <c r="Q395" i="1"/>
  <c r="L465" i="1"/>
  <c r="Q465" i="1"/>
  <c r="L454" i="1"/>
  <c r="Q454" i="1"/>
  <c r="L441" i="1"/>
  <c r="Q441" i="1"/>
  <c r="L447" i="1"/>
  <c r="Q447" i="1"/>
  <c r="L463" i="1"/>
  <c r="Q463" i="1"/>
  <c r="L468" i="1"/>
  <c r="Q468" i="1"/>
  <c r="L458" i="1"/>
  <c r="Q458" i="1"/>
  <c r="L446" i="1"/>
  <c r="Q446" i="1"/>
  <c r="L445" i="1"/>
  <c r="Q445" i="1"/>
  <c r="L456" i="1"/>
  <c r="Q456" i="1"/>
  <c r="L451" i="1"/>
  <c r="Q451" i="1"/>
  <c r="L467" i="1"/>
  <c r="Q467" i="1"/>
  <c r="L471" i="1"/>
  <c r="Q471" i="1"/>
  <c r="L448" i="1"/>
  <c r="Q448" i="1"/>
  <c r="L469" i="1"/>
  <c r="Q469" i="1"/>
  <c r="Q420" i="1"/>
  <c r="N291" i="1"/>
  <c r="Q291" i="1"/>
  <c r="L478" i="1"/>
  <c r="Q478" i="1"/>
  <c r="L11" i="1"/>
  <c r="Q11" i="1"/>
  <c r="L393" i="1"/>
  <c r="Q393" i="1"/>
  <c r="L459" i="1"/>
  <c r="Q459" i="1"/>
  <c r="L449" i="1"/>
  <c r="Q449" i="1"/>
  <c r="L442" i="1"/>
  <c r="Q442" i="1"/>
  <c r="L461" i="1"/>
  <c r="Q461" i="1"/>
  <c r="L462" i="1"/>
  <c r="Q462" i="1"/>
  <c r="L455" i="1"/>
  <c r="Q455" i="1"/>
  <c r="L460" i="1"/>
  <c r="Q460" i="1"/>
  <c r="L443" i="1"/>
  <c r="Q443" i="1"/>
  <c r="L450" i="1"/>
  <c r="Q450" i="1"/>
  <c r="L457" i="1"/>
  <c r="Q457" i="1"/>
  <c r="L453" i="1"/>
  <c r="Q453" i="1"/>
  <c r="L452" i="1"/>
  <c r="Q452" i="1"/>
  <c r="L470" i="1"/>
  <c r="Q470" i="1"/>
  <c r="L466" i="1"/>
  <c r="Q466" i="1"/>
  <c r="L444" i="1"/>
  <c r="Q444" i="1"/>
  <c r="E223" i="14"/>
  <c r="L15" i="1"/>
  <c r="E179" i="14"/>
  <c r="E32" i="14"/>
  <c r="I8" i="2"/>
  <c r="O4" i="1"/>
  <c r="I5" i="2" s="1"/>
  <c r="E31" i="14"/>
  <c r="E27" i="14"/>
  <c r="E28" i="14"/>
  <c r="E33" i="14"/>
  <c r="E479" i="14"/>
  <c r="E30" i="14"/>
  <c r="E480" i="14"/>
  <c r="E29" i="14"/>
  <c r="L432" i="1"/>
  <c r="L437" i="1"/>
  <c r="L434" i="1"/>
  <c r="L409" i="1"/>
  <c r="L430" i="1"/>
  <c r="L412" i="1"/>
  <c r="L479" i="1"/>
  <c r="L429" i="1"/>
  <c r="L417" i="1"/>
  <c r="L420" i="1"/>
  <c r="L416" i="1"/>
  <c r="L411" i="1"/>
  <c r="L421" i="1"/>
  <c r="L428" i="1"/>
  <c r="L414" i="1"/>
  <c r="L464" i="1"/>
  <c r="L439" i="1"/>
  <c r="L408" i="1"/>
  <c r="L422" i="1"/>
  <c r="L419" i="1"/>
  <c r="L438" i="1"/>
  <c r="L440" i="1"/>
  <c r="L433" i="1"/>
  <c r="L407" i="1"/>
  <c r="L413" i="1"/>
  <c r="L427" i="1"/>
  <c r="L424" i="1"/>
  <c r="L415" i="1"/>
  <c r="L418" i="1"/>
  <c r="L426" i="1"/>
  <c r="L436" i="1"/>
  <c r="L431" i="1"/>
  <c r="L423" i="1"/>
  <c r="L425" i="1"/>
  <c r="L410" i="1"/>
  <c r="L435" i="1"/>
  <c r="L391" i="1"/>
  <c r="N391" i="1"/>
  <c r="N395" i="1"/>
  <c r="N393" i="1"/>
  <c r="L406" i="1"/>
  <c r="N406" i="1"/>
  <c r="N478" i="1"/>
  <c r="N468" i="1"/>
  <c r="L392" i="1"/>
  <c r="N392" i="1"/>
  <c r="L394" i="1"/>
  <c r="N394" i="1"/>
  <c r="L405" i="1"/>
  <c r="N405" i="1"/>
  <c r="L389" i="1"/>
  <c r="N389" i="1"/>
  <c r="L388" i="1"/>
  <c r="N388" i="1"/>
  <c r="L404" i="1"/>
  <c r="N404" i="1"/>
  <c r="L390" i="1"/>
  <c r="N390" i="1"/>
  <c r="N464" i="1"/>
  <c r="N466" i="1"/>
  <c r="N469" i="1"/>
  <c r="N465" i="1"/>
  <c r="N471" i="1"/>
  <c r="N467" i="1"/>
  <c r="R2" i="1"/>
  <c r="N479" i="1"/>
  <c r="L292" i="1"/>
  <c r="L291" i="1"/>
  <c r="M290" i="1" l="1"/>
  <c r="Q290" i="1" s="1"/>
  <c r="M21" i="1"/>
  <c r="M242" i="1"/>
  <c r="M284" i="1"/>
  <c r="M156" i="1"/>
  <c r="M323" i="1"/>
  <c r="Q323" i="1" s="1"/>
  <c r="M294" i="1"/>
  <c r="M126" i="1"/>
  <c r="Q126" i="1" s="1"/>
  <c r="M111" i="1"/>
  <c r="Q111" i="1" s="1"/>
  <c r="M305" i="1"/>
  <c r="Q305" i="1" s="1"/>
  <c r="M129" i="1"/>
  <c r="M153" i="1"/>
  <c r="M487" i="1"/>
  <c r="Q487" i="1" s="1"/>
  <c r="M330" i="1"/>
  <c r="Q330" i="1" s="1"/>
  <c r="M495" i="1"/>
  <c r="Q495" i="1" s="1"/>
  <c r="M268" i="1"/>
  <c r="M91" i="1"/>
  <c r="M299" i="1"/>
  <c r="M384" i="1"/>
  <c r="Q384" i="1" s="1"/>
  <c r="M131" i="1"/>
  <c r="M46" i="1"/>
  <c r="Q46" i="1" s="1"/>
  <c r="M200" i="1"/>
  <c r="M169" i="1"/>
  <c r="M378" i="1"/>
  <c r="Q378" i="1" s="1"/>
  <c r="M72" i="1"/>
  <c r="Q72" i="1" s="1"/>
  <c r="M342" i="1"/>
  <c r="M183" i="1"/>
  <c r="M18" i="1"/>
  <c r="M82" i="1"/>
  <c r="Q82" i="1" s="1"/>
  <c r="M146" i="1"/>
  <c r="M274" i="1"/>
  <c r="M340" i="1"/>
  <c r="Q340" i="1" s="1"/>
  <c r="M485" i="1"/>
  <c r="Q485" i="1" s="1"/>
  <c r="M147" i="1"/>
  <c r="M75" i="1"/>
  <c r="Q75" i="1" s="1"/>
  <c r="M229" i="1"/>
  <c r="M475" i="1"/>
  <c r="Q475" i="1" s="1"/>
  <c r="M336" i="1"/>
  <c r="Q336" i="1" s="1"/>
  <c r="M307" i="1"/>
  <c r="Q307" i="1" s="1"/>
  <c r="M6" i="1"/>
  <c r="M198" i="1"/>
  <c r="M383" i="1"/>
  <c r="Q383" i="1" s="1"/>
  <c r="M23" i="1"/>
  <c r="M215" i="1"/>
  <c r="M73" i="1"/>
  <c r="Q73" i="1" s="1"/>
  <c r="M137" i="1"/>
  <c r="M210" i="1"/>
  <c r="M108" i="1"/>
  <c r="Q108" i="1" s="1"/>
  <c r="M358" i="1"/>
  <c r="Q358" i="1" s="1"/>
  <c r="M171" i="1"/>
  <c r="M254" i="1"/>
  <c r="M19" i="1"/>
  <c r="M281" i="1"/>
  <c r="M33" i="1"/>
  <c r="Q33" i="1" s="1"/>
  <c r="M161" i="1"/>
  <c r="M195" i="1"/>
  <c r="M28" i="1"/>
  <c r="Q28" i="1" s="1"/>
  <c r="M204" i="1"/>
  <c r="M48" i="1"/>
  <c r="Q48" i="1" s="1"/>
  <c r="M112" i="1"/>
  <c r="Q112" i="1" s="1"/>
  <c r="M176" i="1"/>
  <c r="M240" i="1"/>
  <c r="M306" i="1"/>
  <c r="Q306" i="1" s="1"/>
  <c r="M370" i="1"/>
  <c r="Q370" i="1" s="1"/>
  <c r="M492" i="1"/>
  <c r="Q492" i="1" s="1"/>
  <c r="M65" i="1"/>
  <c r="Q65" i="1" s="1"/>
  <c r="M193" i="1"/>
  <c r="M10" i="1"/>
  <c r="Q10" i="1" s="1"/>
  <c r="M74" i="1"/>
  <c r="Q74" i="1" s="1"/>
  <c r="M138" i="1"/>
  <c r="M202" i="1"/>
  <c r="M266" i="1"/>
  <c r="M332" i="1"/>
  <c r="Q332" i="1" s="1"/>
  <c r="M476" i="1"/>
  <c r="Q476" i="1" s="1"/>
  <c r="M259" i="1"/>
  <c r="M92" i="1"/>
  <c r="Q92" i="1" s="1"/>
  <c r="M220" i="1"/>
  <c r="M61" i="1"/>
  <c r="Q61" i="1" s="1"/>
  <c r="M189" i="1"/>
  <c r="M67" i="1"/>
  <c r="Q67" i="1" s="1"/>
  <c r="M155" i="1"/>
  <c r="M283" i="1"/>
  <c r="M116" i="1"/>
  <c r="Q116" i="1" s="1"/>
  <c r="M244" i="1"/>
  <c r="M77" i="1"/>
  <c r="Q77" i="1" s="1"/>
  <c r="M213" i="1"/>
  <c r="M102" i="1"/>
  <c r="Q102" i="1" s="1"/>
  <c r="M95" i="1"/>
  <c r="Q95" i="1" s="1"/>
  <c r="M279" i="1"/>
  <c r="Q279" i="1" s="1"/>
  <c r="M174" i="1"/>
  <c r="M368" i="1"/>
  <c r="Q368" i="1" s="1"/>
  <c r="M287" i="1"/>
  <c r="Q287" i="1" s="1"/>
  <c r="M375" i="1"/>
  <c r="Q375" i="1" s="1"/>
  <c r="M230" i="1"/>
  <c r="N470" i="1"/>
  <c r="M41" i="1"/>
  <c r="Q41" i="1" s="1"/>
  <c r="M308" i="1"/>
  <c r="Q308" i="1" s="1"/>
  <c r="M114" i="1"/>
  <c r="Q114" i="1" s="1"/>
  <c r="M24" i="1"/>
  <c r="Q24" i="1" s="1"/>
  <c r="M346" i="1"/>
  <c r="M185" i="1"/>
  <c r="M130" i="1"/>
  <c r="Q130" i="1" s="1"/>
  <c r="M76" i="1"/>
  <c r="Q76" i="1" s="1"/>
  <c r="M267" i="1"/>
  <c r="M78" i="1"/>
  <c r="Q78" i="1" s="1"/>
  <c r="M255" i="1"/>
  <c r="M309" i="1"/>
  <c r="M197" i="1"/>
  <c r="M363" i="1"/>
  <c r="Q363" i="1" s="1"/>
  <c r="M481" i="1"/>
  <c r="M167" i="1"/>
  <c r="M184" i="1"/>
  <c r="M201" i="1"/>
  <c r="M209" i="1"/>
  <c r="M26" i="1"/>
  <c r="Q26" i="1" s="1"/>
  <c r="M90" i="1"/>
  <c r="Q90" i="1" s="1"/>
  <c r="M154" i="1"/>
  <c r="M218" i="1"/>
  <c r="M348" i="1"/>
  <c r="M163" i="1"/>
  <c r="M293" i="1"/>
  <c r="Q293" i="1" s="1"/>
  <c r="M101" i="1"/>
  <c r="Q101" i="1" s="1"/>
  <c r="M317" i="1"/>
  <c r="Q317" i="1" s="1"/>
  <c r="M20" i="1"/>
  <c r="M148" i="1"/>
  <c r="M276" i="1"/>
  <c r="M109" i="1"/>
  <c r="Q109" i="1" s="1"/>
  <c r="M245" i="1"/>
  <c r="M135" i="1"/>
  <c r="Q135" i="1" s="1"/>
  <c r="M337" i="1"/>
  <c r="Q337" i="1" s="1"/>
  <c r="M222" i="1"/>
  <c r="M329" i="1"/>
  <c r="M94" i="1"/>
  <c r="Q94" i="1" s="1"/>
  <c r="M278" i="1"/>
  <c r="Q278" i="1" s="1"/>
  <c r="M120" i="1"/>
  <c r="Q120" i="1" s="1"/>
  <c r="M248" i="1"/>
  <c r="M80" i="1"/>
  <c r="Q80" i="1" s="1"/>
  <c r="M144" i="1"/>
  <c r="M208" i="1"/>
  <c r="M272" i="1"/>
  <c r="M125" i="1"/>
  <c r="Q125" i="1" s="1"/>
  <c r="M253" i="1"/>
  <c r="M214" i="1"/>
  <c r="Q214" i="1" s="1"/>
  <c r="M86" i="1"/>
  <c r="Q86" i="1" s="1"/>
  <c r="M7" i="1"/>
  <c r="M199" i="1"/>
  <c r="M142" i="1"/>
  <c r="M56" i="1"/>
  <c r="M314" i="1"/>
  <c r="Q314" i="1" s="1"/>
  <c r="M224" i="1"/>
  <c r="M288" i="1"/>
  <c r="M49" i="1"/>
  <c r="Q49" i="1" s="1"/>
  <c r="M177" i="1"/>
  <c r="M58" i="1"/>
  <c r="M122" i="1"/>
  <c r="Q122" i="1" s="1"/>
  <c r="M186" i="1"/>
  <c r="M316" i="1"/>
  <c r="M84" i="1"/>
  <c r="Q84" i="1" s="1"/>
  <c r="M212" i="1"/>
  <c r="M53" i="1"/>
  <c r="Q53" i="1" s="1"/>
  <c r="M311" i="1"/>
  <c r="Q311" i="1" s="1"/>
  <c r="M134" i="1"/>
  <c r="M190" i="1"/>
  <c r="M9" i="1"/>
  <c r="Q9" i="1" s="1"/>
  <c r="M32" i="1"/>
  <c r="Q32" i="1" s="1"/>
  <c r="M160" i="1"/>
  <c r="M104" i="1"/>
  <c r="Q104" i="1" s="1"/>
  <c r="M362" i="1"/>
  <c r="Q362" i="1" s="1"/>
  <c r="M57" i="1"/>
  <c r="Q57" i="1" s="1"/>
  <c r="M249" i="1"/>
  <c r="M194" i="1"/>
  <c r="M324" i="1"/>
  <c r="Q324" i="1" s="1"/>
  <c r="M334" i="1"/>
  <c r="M45" i="1"/>
  <c r="Q45" i="1" s="1"/>
  <c r="M173" i="1"/>
  <c r="M303" i="1"/>
  <c r="Q303" i="1" s="1"/>
  <c r="M59" i="1"/>
  <c r="Q59" i="1" s="1"/>
  <c r="M139" i="1"/>
  <c r="M477" i="1"/>
  <c r="Q477" i="1" s="1"/>
  <c r="M100" i="1"/>
  <c r="Q100" i="1" s="1"/>
  <c r="M236" i="1"/>
  <c r="Q236" i="1" s="1"/>
  <c r="M366" i="1"/>
  <c r="Q366" i="1" s="1"/>
  <c r="M69" i="1"/>
  <c r="Q69" i="1" s="1"/>
  <c r="M327" i="1"/>
  <c r="Q327" i="1" s="1"/>
  <c r="M286" i="1"/>
  <c r="M71" i="1"/>
  <c r="Q71" i="1" s="1"/>
  <c r="M265" i="1"/>
  <c r="M484" i="1"/>
  <c r="Q484" i="1" s="1"/>
  <c r="M150" i="1"/>
  <c r="M344" i="1"/>
  <c r="Q344" i="1" s="1"/>
  <c r="M79" i="1"/>
  <c r="Q79" i="1" s="1"/>
  <c r="M263" i="1"/>
  <c r="M367" i="1"/>
  <c r="Q367" i="1" s="1"/>
  <c r="M22" i="1"/>
  <c r="M206" i="1"/>
  <c r="M369" i="1"/>
  <c r="Q369" i="1" s="1"/>
  <c r="M228" i="1"/>
  <c r="M103" i="1"/>
  <c r="Q103" i="1" s="1"/>
  <c r="M17" i="1"/>
  <c r="M282" i="1"/>
  <c r="M252" i="1"/>
  <c r="Q252" i="1" s="1"/>
  <c r="M205" i="1"/>
  <c r="M132" i="1"/>
  <c r="M273" i="1"/>
  <c r="M8" i="1"/>
  <c r="M264" i="1"/>
  <c r="M162" i="1"/>
  <c r="M356" i="1"/>
  <c r="Q356" i="1" s="1"/>
  <c r="M38" i="1"/>
  <c r="Q38" i="1" s="1"/>
  <c r="M16" i="1"/>
  <c r="M338" i="1"/>
  <c r="Q338" i="1" s="1"/>
  <c r="M483" i="1"/>
  <c r="M97" i="1"/>
  <c r="Q97" i="1" s="1"/>
  <c r="M225" i="1"/>
  <c r="M42" i="1"/>
  <c r="M106" i="1"/>
  <c r="Q106" i="1" s="1"/>
  <c r="M170" i="1"/>
  <c r="M234" i="1"/>
  <c r="M300" i="1"/>
  <c r="Q300" i="1" s="1"/>
  <c r="M364" i="1"/>
  <c r="Q364" i="1" s="1"/>
  <c r="M325" i="1"/>
  <c r="Q325" i="1" s="1"/>
  <c r="M117" i="1"/>
  <c r="Q117" i="1" s="1"/>
  <c r="M237" i="1"/>
  <c r="M27" i="1"/>
  <c r="Q27" i="1" s="1"/>
  <c r="M203" i="1"/>
  <c r="M333" i="1"/>
  <c r="Q333" i="1" s="1"/>
  <c r="M36" i="1"/>
  <c r="Q36" i="1" s="1"/>
  <c r="M164" i="1"/>
  <c r="M488" i="1"/>
  <c r="Q488" i="1" s="1"/>
  <c r="M133" i="1"/>
  <c r="M261" i="1"/>
  <c r="M182" i="1"/>
  <c r="M159" i="1"/>
  <c r="M353" i="1"/>
  <c r="Q353" i="1" s="1"/>
  <c r="M339" i="1"/>
  <c r="Q339" i="1" s="1"/>
  <c r="M62" i="1"/>
  <c r="Q62" i="1" s="1"/>
  <c r="M246" i="1"/>
  <c r="M490" i="1"/>
  <c r="Q490" i="1" s="1"/>
  <c r="M175" i="1"/>
  <c r="M361" i="1"/>
  <c r="Q361" i="1" s="1"/>
  <c r="M480" i="1"/>
  <c r="Q480" i="1" s="1"/>
  <c r="M118" i="1"/>
  <c r="Q118" i="1" s="1"/>
  <c r="M304" i="1"/>
  <c r="Q304" i="1" s="1"/>
  <c r="M55" i="1"/>
  <c r="Q55" i="1" s="1"/>
  <c r="M271" i="1"/>
  <c r="M351" i="1"/>
  <c r="M275" i="1"/>
  <c r="M486" i="1"/>
  <c r="Q486" i="1" s="1"/>
  <c r="M257" i="1"/>
  <c r="M312" i="1"/>
  <c r="Q312" i="1" s="1"/>
  <c r="M289" i="1"/>
  <c r="M192" i="1"/>
  <c r="M322" i="1"/>
  <c r="Q322" i="1" s="1"/>
  <c r="M145" i="1"/>
  <c r="M301" i="1"/>
  <c r="Q301" i="1" s="1"/>
  <c r="M93" i="1"/>
  <c r="Q93" i="1" s="1"/>
  <c r="M313" i="1"/>
  <c r="Q313" i="1" s="1"/>
  <c r="M127" i="1"/>
  <c r="Q127" i="1" s="1"/>
  <c r="M136" i="1"/>
  <c r="Q136" i="1" s="1"/>
  <c r="M474" i="1"/>
  <c r="Q474" i="1" s="1"/>
  <c r="M217" i="1"/>
  <c r="M226" i="1"/>
  <c r="Q226" i="1" s="1"/>
  <c r="M12" i="1"/>
  <c r="Q12" i="1" s="1"/>
  <c r="M83" i="1"/>
  <c r="Q83" i="1" s="1"/>
  <c r="M158" i="1"/>
  <c r="M151" i="1"/>
  <c r="M247" i="1"/>
  <c r="M88" i="1"/>
  <c r="Q88" i="1" s="1"/>
  <c r="M216" i="1"/>
  <c r="M50" i="1"/>
  <c r="Q50" i="1" s="1"/>
  <c r="M178" i="1"/>
  <c r="Q178" i="1" s="1"/>
  <c r="M372" i="1"/>
  <c r="Q372" i="1" s="1"/>
  <c r="M211" i="1"/>
  <c r="M341" i="1"/>
  <c r="Q341" i="1" s="1"/>
  <c r="M44" i="1"/>
  <c r="Q44" i="1" s="1"/>
  <c r="M172" i="1"/>
  <c r="M302" i="1"/>
  <c r="M35" i="1"/>
  <c r="Q35" i="1" s="1"/>
  <c r="M99" i="1"/>
  <c r="Q99" i="1" s="1"/>
  <c r="M219" i="1"/>
  <c r="M349" i="1"/>
  <c r="Q349" i="1" s="1"/>
  <c r="M52" i="1"/>
  <c r="Q52" i="1" s="1"/>
  <c r="M180" i="1"/>
  <c r="M310" i="1"/>
  <c r="Q310" i="1" s="1"/>
  <c r="M149" i="1"/>
  <c r="M277" i="1"/>
  <c r="M315" i="1"/>
  <c r="Q315" i="1" s="1"/>
  <c r="M14" i="1"/>
  <c r="M191" i="1"/>
  <c r="M377" i="1"/>
  <c r="M355" i="1"/>
  <c r="M270" i="1"/>
  <c r="N385" i="1"/>
  <c r="M320" i="1"/>
  <c r="Q320" i="1" s="1"/>
  <c r="M87" i="1"/>
  <c r="Q87" i="1" s="1"/>
  <c r="M297" i="1"/>
  <c r="Q297" i="1" s="1"/>
  <c r="M359" i="1"/>
  <c r="M491" i="1"/>
  <c r="Q491" i="1" s="1"/>
  <c r="M319" i="1"/>
  <c r="Q319" i="1" s="1"/>
  <c r="M379" i="1"/>
  <c r="Q379" i="1" s="1"/>
  <c r="M64" i="1"/>
  <c r="Q64" i="1" s="1"/>
  <c r="M256" i="1"/>
  <c r="M85" i="1"/>
  <c r="Q85" i="1" s="1"/>
  <c r="M89" i="1"/>
  <c r="Q89" i="1" s="1"/>
  <c r="M98" i="1"/>
  <c r="Q98" i="1" s="1"/>
  <c r="M179" i="1"/>
  <c r="M221" i="1"/>
  <c r="M187" i="1"/>
  <c r="M360" i="1"/>
  <c r="Q360" i="1" s="1"/>
  <c r="M152" i="1"/>
  <c r="M280" i="1"/>
  <c r="M105" i="1"/>
  <c r="Q105" i="1" s="1"/>
  <c r="M233" i="1"/>
  <c r="M96" i="1"/>
  <c r="Q96" i="1" s="1"/>
  <c r="M354" i="1"/>
  <c r="Q354" i="1" s="1"/>
  <c r="M113" i="1"/>
  <c r="Q113" i="1" s="1"/>
  <c r="M241" i="1"/>
  <c r="M250" i="1"/>
  <c r="M380" i="1"/>
  <c r="Q380" i="1" s="1"/>
  <c r="M494" i="1"/>
  <c r="Q494" i="1" s="1"/>
  <c r="M227" i="1"/>
  <c r="M357" i="1"/>
  <c r="Q357" i="1" s="1"/>
  <c r="M60" i="1"/>
  <c r="Q60" i="1" s="1"/>
  <c r="M188" i="1"/>
  <c r="M318" i="1"/>
  <c r="M13" i="1"/>
  <c r="M141" i="1"/>
  <c r="M269" i="1"/>
  <c r="M43" i="1"/>
  <c r="Q43" i="1" s="1"/>
  <c r="M107" i="1"/>
  <c r="Q107" i="1" s="1"/>
  <c r="M235" i="1"/>
  <c r="M365" i="1"/>
  <c r="Q365" i="1" s="1"/>
  <c r="M68" i="1"/>
  <c r="Q68" i="1" s="1"/>
  <c r="M196" i="1"/>
  <c r="Q196" i="1" s="1"/>
  <c r="M326" i="1"/>
  <c r="Q326" i="1" s="1"/>
  <c r="M37" i="1"/>
  <c r="Q37" i="1" s="1"/>
  <c r="M165" i="1"/>
  <c r="M285" i="1"/>
  <c r="M331" i="1"/>
  <c r="Q331" i="1" s="1"/>
  <c r="M30" i="1"/>
  <c r="Q30" i="1" s="1"/>
  <c r="M238" i="1"/>
  <c r="M207" i="1"/>
  <c r="M482" i="1"/>
  <c r="Q482" i="1" s="1"/>
  <c r="M371" i="1"/>
  <c r="Q371" i="1" s="1"/>
  <c r="M110" i="1"/>
  <c r="Q110" i="1" s="1"/>
  <c r="M296" i="1"/>
  <c r="Q296" i="1" s="1"/>
  <c r="M39" i="1"/>
  <c r="Q39" i="1" s="1"/>
  <c r="M223" i="1"/>
  <c r="M166" i="1"/>
  <c r="M352" i="1"/>
  <c r="Q352" i="1" s="1"/>
  <c r="M119" i="1"/>
  <c r="Q119" i="1" s="1"/>
  <c r="M321" i="1"/>
  <c r="Q321" i="1" s="1"/>
  <c r="M493" i="1"/>
  <c r="Q493" i="1" s="1"/>
  <c r="M382" i="1"/>
  <c r="Q382" i="1" s="1"/>
  <c r="M128" i="1"/>
  <c r="Q128" i="1" s="1"/>
  <c r="M81" i="1"/>
  <c r="Q81" i="1" s="1"/>
  <c r="M124" i="1"/>
  <c r="Q124" i="1" s="1"/>
  <c r="M374" i="1"/>
  <c r="Q374" i="1" s="1"/>
  <c r="M260" i="1"/>
  <c r="M70" i="1"/>
  <c r="Q70" i="1" s="1"/>
  <c r="M25" i="1"/>
  <c r="Q25" i="1" s="1"/>
  <c r="M34" i="1"/>
  <c r="Q34" i="1" s="1"/>
  <c r="M140" i="1"/>
  <c r="M31" i="1"/>
  <c r="Q31" i="1" s="1"/>
  <c r="M343" i="1"/>
  <c r="Q343" i="1" s="1"/>
  <c r="M40" i="1"/>
  <c r="Q40" i="1" s="1"/>
  <c r="M168" i="1"/>
  <c r="Q168" i="1" s="1"/>
  <c r="M232" i="1"/>
  <c r="M298" i="1"/>
  <c r="Q298" i="1" s="1"/>
  <c r="M121" i="1"/>
  <c r="Q121" i="1" s="1"/>
  <c r="M66" i="1"/>
  <c r="Q66" i="1" s="1"/>
  <c r="M258" i="1"/>
  <c r="M115" i="1"/>
  <c r="Q115" i="1" s="1"/>
  <c r="M243" i="1"/>
  <c r="M373" i="1"/>
  <c r="Q373" i="1" s="1"/>
  <c r="M29" i="1"/>
  <c r="M157" i="1"/>
  <c r="M295" i="1"/>
  <c r="Q295" i="1" s="1"/>
  <c r="M51" i="1"/>
  <c r="Q51" i="1" s="1"/>
  <c r="M123" i="1"/>
  <c r="Q123" i="1" s="1"/>
  <c r="M251" i="1"/>
  <c r="M381" i="1"/>
  <c r="M350" i="1"/>
  <c r="Q350" i="1" s="1"/>
  <c r="M181" i="1"/>
  <c r="M347" i="1"/>
  <c r="Q347" i="1" s="1"/>
  <c r="M54" i="1"/>
  <c r="Q54" i="1" s="1"/>
  <c r="M262" i="1"/>
  <c r="M47" i="1"/>
  <c r="Q47" i="1" s="1"/>
  <c r="M231" i="1"/>
  <c r="M328" i="1"/>
  <c r="M63" i="1"/>
  <c r="Q63" i="1" s="1"/>
  <c r="M239" i="1"/>
  <c r="M335" i="1"/>
  <c r="M489" i="1"/>
  <c r="Q489" i="1" s="1"/>
  <c r="M376" i="1"/>
  <c r="Q376" i="1" s="1"/>
  <c r="M143" i="1"/>
  <c r="M345" i="1"/>
  <c r="Q345" i="1" s="1"/>
  <c r="N335" i="1" l="1"/>
  <c r="Q335" i="1"/>
  <c r="N231" i="1"/>
  <c r="Q231" i="1"/>
  <c r="N262" i="1"/>
  <c r="Q262" i="1"/>
  <c r="N251" i="1"/>
  <c r="Q251" i="1"/>
  <c r="N157" i="1"/>
  <c r="Q157" i="1"/>
  <c r="N140" i="1"/>
  <c r="Q140" i="1"/>
  <c r="N260" i="1"/>
  <c r="Q260" i="1"/>
  <c r="N166" i="1"/>
  <c r="Q166" i="1"/>
  <c r="N143" i="1"/>
  <c r="Q143" i="1"/>
  <c r="N239" i="1"/>
  <c r="Q239" i="1"/>
  <c r="E406" i="14"/>
  <c r="Q328" i="1"/>
  <c r="N181" i="1"/>
  <c r="Q181" i="1"/>
  <c r="N381" i="1"/>
  <c r="Q381" i="1"/>
  <c r="E356" i="14"/>
  <c r="Q29" i="1"/>
  <c r="N243" i="1"/>
  <c r="Q243" i="1"/>
  <c r="N258" i="1"/>
  <c r="Q258" i="1"/>
  <c r="N232" i="1"/>
  <c r="Q232" i="1"/>
  <c r="N223" i="1"/>
  <c r="Q223" i="1"/>
  <c r="N207" i="1"/>
  <c r="Q207" i="1"/>
  <c r="N285" i="1"/>
  <c r="Q285" i="1"/>
  <c r="N269" i="1"/>
  <c r="Q269" i="1"/>
  <c r="E201" i="14"/>
  <c r="Q13" i="1"/>
  <c r="N188" i="1"/>
  <c r="Q188" i="1"/>
  <c r="N250" i="1"/>
  <c r="Q250" i="1"/>
  <c r="N152" i="1"/>
  <c r="Q152" i="1"/>
  <c r="N187" i="1"/>
  <c r="Q187" i="1"/>
  <c r="N179" i="1"/>
  <c r="Q179" i="1"/>
  <c r="N256" i="1"/>
  <c r="Q256" i="1"/>
  <c r="N270" i="1"/>
  <c r="Q270" i="1"/>
  <c r="N377" i="1"/>
  <c r="Q377" i="1"/>
  <c r="E212" i="14"/>
  <c r="Q14" i="1"/>
  <c r="N277" i="1"/>
  <c r="Q277" i="1"/>
  <c r="N219" i="1"/>
  <c r="Q219" i="1"/>
  <c r="N172" i="1"/>
  <c r="Q172" i="1"/>
  <c r="N151" i="1"/>
  <c r="Q151" i="1"/>
  <c r="N145" i="1"/>
  <c r="Q145" i="1"/>
  <c r="N192" i="1"/>
  <c r="Q192" i="1"/>
  <c r="N351" i="1"/>
  <c r="Q351" i="1"/>
  <c r="N182" i="1"/>
  <c r="Q182" i="1"/>
  <c r="N133" i="1"/>
  <c r="Q133" i="1"/>
  <c r="N164" i="1"/>
  <c r="Q164" i="1"/>
  <c r="N234" i="1"/>
  <c r="Q234" i="1"/>
  <c r="N225" i="1"/>
  <c r="Q225" i="1"/>
  <c r="L483" i="1"/>
  <c r="Q483" i="1"/>
  <c r="E234" i="14"/>
  <c r="Q16" i="1"/>
  <c r="N264" i="1"/>
  <c r="Q264" i="1"/>
  <c r="N273" i="1"/>
  <c r="Q273" i="1"/>
  <c r="N205" i="1"/>
  <c r="Q205" i="1"/>
  <c r="N282" i="1"/>
  <c r="Q282" i="1"/>
  <c r="E285" i="14"/>
  <c r="Q22" i="1"/>
  <c r="N263" i="1"/>
  <c r="Q263" i="1"/>
  <c r="N139" i="1"/>
  <c r="Q139" i="1"/>
  <c r="N249" i="1"/>
  <c r="Q249" i="1"/>
  <c r="N160" i="1"/>
  <c r="Q160" i="1"/>
  <c r="N134" i="1"/>
  <c r="Q134" i="1"/>
  <c r="N186" i="1"/>
  <c r="Q186" i="1"/>
  <c r="E497" i="14"/>
  <c r="Q58" i="1"/>
  <c r="N224" i="1"/>
  <c r="Q224" i="1"/>
  <c r="E495" i="14"/>
  <c r="Q56" i="1"/>
  <c r="N199" i="1"/>
  <c r="Q199" i="1"/>
  <c r="N253" i="1"/>
  <c r="Q253" i="1"/>
  <c r="N272" i="1"/>
  <c r="Q272" i="1"/>
  <c r="N144" i="1"/>
  <c r="Q144" i="1"/>
  <c r="N248" i="1"/>
  <c r="Q248" i="1"/>
  <c r="N329" i="1"/>
  <c r="Q329" i="1"/>
  <c r="N245" i="1"/>
  <c r="Q245" i="1"/>
  <c r="N276" i="1"/>
  <c r="Q276" i="1"/>
  <c r="E268" i="14"/>
  <c r="Q20" i="1"/>
  <c r="N163" i="1"/>
  <c r="Q163" i="1"/>
  <c r="N218" i="1"/>
  <c r="Q218" i="1"/>
  <c r="N209" i="1"/>
  <c r="Q209" i="1"/>
  <c r="N184" i="1"/>
  <c r="Q184" i="1"/>
  <c r="L481" i="1"/>
  <c r="Q481" i="1"/>
  <c r="N197" i="1"/>
  <c r="Q197" i="1"/>
  <c r="N255" i="1"/>
  <c r="Q255" i="1"/>
  <c r="N267" i="1"/>
  <c r="Q267" i="1"/>
  <c r="N346" i="1"/>
  <c r="Q346" i="1"/>
  <c r="N230" i="1"/>
  <c r="Q230" i="1"/>
  <c r="N174" i="1"/>
  <c r="Q174" i="1"/>
  <c r="N213" i="1"/>
  <c r="Q213" i="1"/>
  <c r="N244" i="1"/>
  <c r="Q244" i="1"/>
  <c r="N283" i="1"/>
  <c r="Q283" i="1"/>
  <c r="N266" i="1"/>
  <c r="Q266" i="1"/>
  <c r="N138" i="1"/>
  <c r="Q138" i="1"/>
  <c r="N240" i="1"/>
  <c r="Q240" i="1"/>
  <c r="N204" i="1"/>
  <c r="Q204" i="1"/>
  <c r="N195" i="1"/>
  <c r="Q195" i="1"/>
  <c r="E267" i="14"/>
  <c r="Q19" i="1"/>
  <c r="N171" i="1"/>
  <c r="Q171" i="1"/>
  <c r="N137" i="1"/>
  <c r="Q137" i="1"/>
  <c r="N215" i="1"/>
  <c r="Q215" i="1"/>
  <c r="N6" i="1"/>
  <c r="Q6" i="1"/>
  <c r="N229" i="1"/>
  <c r="Q229" i="1"/>
  <c r="N147" i="1"/>
  <c r="Q147" i="1"/>
  <c r="N146" i="1"/>
  <c r="Q146" i="1"/>
  <c r="E256" i="14"/>
  <c r="Q18" i="1"/>
  <c r="N342" i="1"/>
  <c r="Q342" i="1"/>
  <c r="N200" i="1"/>
  <c r="Q200" i="1"/>
  <c r="N131" i="1"/>
  <c r="Q131" i="1"/>
  <c r="N299" i="1"/>
  <c r="Q299" i="1"/>
  <c r="N268" i="1"/>
  <c r="Q268" i="1"/>
  <c r="N153" i="1"/>
  <c r="Q153" i="1"/>
  <c r="N284" i="1"/>
  <c r="Q284" i="1"/>
  <c r="E279" i="14"/>
  <c r="Q21" i="1"/>
  <c r="N238" i="1"/>
  <c r="Q238" i="1"/>
  <c r="N165" i="1"/>
  <c r="Q165" i="1"/>
  <c r="N235" i="1"/>
  <c r="Q235" i="1"/>
  <c r="N141" i="1"/>
  <c r="Q141" i="1"/>
  <c r="N318" i="1"/>
  <c r="Q318" i="1"/>
  <c r="N227" i="1"/>
  <c r="Q227" i="1"/>
  <c r="N241" i="1"/>
  <c r="Q241" i="1"/>
  <c r="N233" i="1"/>
  <c r="Q233" i="1"/>
  <c r="N280" i="1"/>
  <c r="Q280" i="1"/>
  <c r="N221" i="1"/>
  <c r="Q221" i="1"/>
  <c r="N359" i="1"/>
  <c r="Q359" i="1"/>
  <c r="N355" i="1"/>
  <c r="Q355" i="1"/>
  <c r="N191" i="1"/>
  <c r="Q191" i="1"/>
  <c r="N149" i="1"/>
  <c r="Q149" i="1"/>
  <c r="N180" i="1"/>
  <c r="Q180" i="1"/>
  <c r="N302" i="1"/>
  <c r="Q302" i="1"/>
  <c r="N211" i="1"/>
  <c r="Q211" i="1"/>
  <c r="N216" i="1"/>
  <c r="Q216" i="1"/>
  <c r="N247" i="1"/>
  <c r="Q247" i="1"/>
  <c r="N158" i="1"/>
  <c r="Q158" i="1"/>
  <c r="N217" i="1"/>
  <c r="Q217" i="1"/>
  <c r="N289" i="1"/>
  <c r="Q289" i="1"/>
  <c r="N257" i="1"/>
  <c r="Q257" i="1"/>
  <c r="N275" i="1"/>
  <c r="Q275" i="1"/>
  <c r="N271" i="1"/>
  <c r="Q271" i="1"/>
  <c r="N175" i="1"/>
  <c r="Q175" i="1"/>
  <c r="N246" i="1"/>
  <c r="Q246" i="1"/>
  <c r="N159" i="1"/>
  <c r="Q159" i="1"/>
  <c r="N261" i="1"/>
  <c r="Q261" i="1"/>
  <c r="N203" i="1"/>
  <c r="Q203" i="1"/>
  <c r="N237" i="1"/>
  <c r="Q237" i="1"/>
  <c r="N170" i="1"/>
  <c r="Q170" i="1"/>
  <c r="E481" i="14"/>
  <c r="Q42" i="1"/>
  <c r="N162" i="1"/>
  <c r="Q162" i="1"/>
  <c r="N8" i="1"/>
  <c r="Q8" i="1"/>
  <c r="N132" i="1"/>
  <c r="Q132" i="1"/>
  <c r="E245" i="14"/>
  <c r="Q17" i="1"/>
  <c r="N228" i="1"/>
  <c r="Q228" i="1"/>
  <c r="N206" i="1"/>
  <c r="Q206" i="1"/>
  <c r="N150" i="1"/>
  <c r="Q150" i="1"/>
  <c r="N265" i="1"/>
  <c r="Q265" i="1"/>
  <c r="N286" i="1"/>
  <c r="Q286" i="1"/>
  <c r="N173" i="1"/>
  <c r="Q173" i="1"/>
  <c r="N334" i="1"/>
  <c r="Q334" i="1"/>
  <c r="N194" i="1"/>
  <c r="Q194" i="1"/>
  <c r="N190" i="1"/>
  <c r="Q190" i="1"/>
  <c r="N212" i="1"/>
  <c r="Q212" i="1"/>
  <c r="N316" i="1"/>
  <c r="Q316" i="1"/>
  <c r="N177" i="1"/>
  <c r="Q177" i="1"/>
  <c r="N288" i="1"/>
  <c r="Q288" i="1"/>
  <c r="N142" i="1"/>
  <c r="Q142" i="1"/>
  <c r="N7" i="1"/>
  <c r="Q7" i="1"/>
  <c r="N208" i="1"/>
  <c r="Q208" i="1"/>
  <c r="N222" i="1"/>
  <c r="Q222" i="1"/>
  <c r="N148" i="1"/>
  <c r="Q148" i="1"/>
  <c r="E428" i="14"/>
  <c r="Q348" i="1"/>
  <c r="N154" i="1"/>
  <c r="Q154" i="1"/>
  <c r="N201" i="1"/>
  <c r="Q201" i="1"/>
  <c r="N167" i="1"/>
  <c r="Q167" i="1"/>
  <c r="N309" i="1"/>
  <c r="Q309" i="1"/>
  <c r="N185" i="1"/>
  <c r="Q185" i="1"/>
  <c r="N155" i="1"/>
  <c r="Q155" i="1"/>
  <c r="N189" i="1"/>
  <c r="Q189" i="1"/>
  <c r="N220" i="1"/>
  <c r="Q220" i="1"/>
  <c r="N259" i="1"/>
  <c r="Q259" i="1"/>
  <c r="N202" i="1"/>
  <c r="Q202" i="1"/>
  <c r="N193" i="1"/>
  <c r="Q193" i="1"/>
  <c r="N176" i="1"/>
  <c r="Q176" i="1"/>
  <c r="N161" i="1"/>
  <c r="Q161" i="1"/>
  <c r="N281" i="1"/>
  <c r="Q281" i="1"/>
  <c r="N254" i="1"/>
  <c r="Q254" i="1"/>
  <c r="N210" i="1"/>
  <c r="Q210" i="1"/>
  <c r="E290" i="14"/>
  <c r="Q23" i="1"/>
  <c r="N198" i="1"/>
  <c r="Q198" i="1"/>
  <c r="N274" i="1"/>
  <c r="Q274" i="1"/>
  <c r="N183" i="1"/>
  <c r="Q183" i="1"/>
  <c r="N169" i="1"/>
  <c r="Q169" i="1"/>
  <c r="E533" i="14"/>
  <c r="Q91" i="1"/>
  <c r="E185" i="14"/>
  <c r="Q129" i="1"/>
  <c r="N294" i="1"/>
  <c r="Q294" i="1"/>
  <c r="N156" i="1"/>
  <c r="Q156" i="1"/>
  <c r="N242" i="1"/>
  <c r="Q242" i="1"/>
  <c r="N128" i="1"/>
  <c r="E184" i="14"/>
  <c r="N30" i="1"/>
  <c r="E367" i="14"/>
  <c r="N37" i="1"/>
  <c r="E434" i="14"/>
  <c r="N107" i="1"/>
  <c r="E161" i="14"/>
  <c r="N113" i="1"/>
  <c r="E167" i="14"/>
  <c r="N98" i="1"/>
  <c r="E541" i="14"/>
  <c r="N52" i="1"/>
  <c r="E491" i="14"/>
  <c r="N88" i="1"/>
  <c r="E530" i="14"/>
  <c r="N63" i="1"/>
  <c r="E502" i="14"/>
  <c r="N51" i="1"/>
  <c r="E490" i="14"/>
  <c r="N115" i="1"/>
  <c r="E170" i="14"/>
  <c r="N66" i="1"/>
  <c r="E506" i="14"/>
  <c r="N168" i="1"/>
  <c r="E228" i="14"/>
  <c r="N34" i="1"/>
  <c r="E401" i="14"/>
  <c r="N70" i="1"/>
  <c r="E510" i="14"/>
  <c r="N81" i="1"/>
  <c r="E522" i="14"/>
  <c r="N39" i="1"/>
  <c r="E456" i="14"/>
  <c r="N110" i="1"/>
  <c r="E164" i="14"/>
  <c r="N68" i="1"/>
  <c r="E508" i="14"/>
  <c r="N43" i="1"/>
  <c r="E482" i="14"/>
  <c r="N60" i="1"/>
  <c r="E499" i="14"/>
  <c r="N96" i="1"/>
  <c r="E539" i="14"/>
  <c r="N105" i="1"/>
  <c r="E159" i="14"/>
  <c r="N89" i="1"/>
  <c r="E531" i="14"/>
  <c r="N85" i="1"/>
  <c r="E527" i="14"/>
  <c r="N64" i="1"/>
  <c r="E504" i="14"/>
  <c r="N87" i="1"/>
  <c r="E529" i="14"/>
  <c r="N99" i="1"/>
  <c r="E542" i="14"/>
  <c r="N44" i="1"/>
  <c r="E483" i="14"/>
  <c r="N178" i="1"/>
  <c r="E239" i="14"/>
  <c r="N12" i="1"/>
  <c r="E190" i="14"/>
  <c r="N136" i="1"/>
  <c r="E193" i="14"/>
  <c r="N55" i="1"/>
  <c r="E494" i="14"/>
  <c r="N118" i="1"/>
  <c r="E173" i="14"/>
  <c r="N62" i="1"/>
  <c r="E501" i="14"/>
  <c r="N27" i="1"/>
  <c r="E334" i="14"/>
  <c r="N117" i="1"/>
  <c r="E172" i="14"/>
  <c r="N106" i="1"/>
  <c r="E160" i="14"/>
  <c r="N79" i="1"/>
  <c r="E520" i="14"/>
  <c r="N69" i="1"/>
  <c r="E509" i="14"/>
  <c r="N236" i="1"/>
  <c r="E304" i="14"/>
  <c r="N59" i="1"/>
  <c r="E498" i="14"/>
  <c r="N57" i="1"/>
  <c r="E496" i="14"/>
  <c r="N104" i="1"/>
  <c r="E503" i="14"/>
  <c r="N32" i="1"/>
  <c r="E379" i="14"/>
  <c r="N122" i="1"/>
  <c r="E177" i="14"/>
  <c r="N214" i="1"/>
  <c r="E280" i="14"/>
  <c r="N125" i="1"/>
  <c r="E181" i="14"/>
  <c r="N80" i="1"/>
  <c r="E521" i="14"/>
  <c r="N120" i="1"/>
  <c r="E175" i="14"/>
  <c r="N94" i="1"/>
  <c r="E537" i="14"/>
  <c r="N135" i="1"/>
  <c r="E192" i="14"/>
  <c r="N109" i="1"/>
  <c r="E163" i="14"/>
  <c r="N26" i="1"/>
  <c r="E323" i="14"/>
  <c r="N78" i="1"/>
  <c r="E519" i="14"/>
  <c r="N76" i="1"/>
  <c r="E517" i="14"/>
  <c r="N24" i="1"/>
  <c r="E301" i="14"/>
  <c r="N41" i="1"/>
  <c r="E478" i="14"/>
  <c r="N102" i="1"/>
  <c r="E545" i="14"/>
  <c r="N77" i="1"/>
  <c r="E518" i="14"/>
  <c r="N116" i="1"/>
  <c r="E171" i="14"/>
  <c r="N74" i="1"/>
  <c r="E515" i="14"/>
  <c r="N48" i="1"/>
  <c r="E487" i="14"/>
  <c r="N28" i="1"/>
  <c r="E345" i="14"/>
  <c r="N108" i="1"/>
  <c r="E162" i="14"/>
  <c r="N126" i="1"/>
  <c r="E182" i="14"/>
  <c r="N47" i="1"/>
  <c r="E486" i="14"/>
  <c r="N54" i="1"/>
  <c r="E493" i="14"/>
  <c r="N123" i="1"/>
  <c r="E178" i="14"/>
  <c r="N121" i="1"/>
  <c r="E176" i="14"/>
  <c r="N40" i="1"/>
  <c r="E467" i="14"/>
  <c r="N31" i="1"/>
  <c r="E378" i="14"/>
  <c r="N25" i="1"/>
  <c r="E312" i="14"/>
  <c r="N124" i="1"/>
  <c r="E180" i="14"/>
  <c r="N119" i="1"/>
  <c r="E174" i="14"/>
  <c r="N35" i="1"/>
  <c r="E412" i="14"/>
  <c r="N50" i="1"/>
  <c r="E489" i="14"/>
  <c r="N83" i="1"/>
  <c r="E524" i="14"/>
  <c r="N226" i="1"/>
  <c r="E293" i="14"/>
  <c r="N127" i="1"/>
  <c r="E183" i="14"/>
  <c r="N93" i="1"/>
  <c r="E535" i="14"/>
  <c r="N36" i="1"/>
  <c r="E423" i="14"/>
  <c r="N97" i="1"/>
  <c r="E540" i="14"/>
  <c r="N38" i="1"/>
  <c r="E445" i="14"/>
  <c r="N252" i="1"/>
  <c r="E321" i="14"/>
  <c r="N103" i="1"/>
  <c r="E546" i="14"/>
  <c r="N71" i="1"/>
  <c r="E511" i="14"/>
  <c r="N100" i="1"/>
  <c r="E543" i="14"/>
  <c r="N45" i="1"/>
  <c r="E484" i="14"/>
  <c r="N53" i="1"/>
  <c r="E492" i="14"/>
  <c r="N84" i="1"/>
  <c r="E526" i="14"/>
  <c r="N49" i="1"/>
  <c r="E488" i="14"/>
  <c r="N86" i="1"/>
  <c r="E528" i="14"/>
  <c r="N101" i="1"/>
  <c r="E544" i="14"/>
  <c r="N90" i="1"/>
  <c r="E532" i="14"/>
  <c r="N130" i="1"/>
  <c r="E186" i="14"/>
  <c r="N114" i="1"/>
  <c r="E169" i="14"/>
  <c r="N95" i="1"/>
  <c r="E538" i="14"/>
  <c r="N67" i="1"/>
  <c r="E507" i="14"/>
  <c r="N61" i="1"/>
  <c r="E500" i="14"/>
  <c r="N92" i="1"/>
  <c r="E534" i="14"/>
  <c r="N10" i="1"/>
  <c r="E168" i="14"/>
  <c r="N65" i="1"/>
  <c r="E505" i="14"/>
  <c r="N112" i="1"/>
  <c r="E166" i="14"/>
  <c r="N33" i="1"/>
  <c r="E390" i="14"/>
  <c r="N73" i="1"/>
  <c r="E513" i="14"/>
  <c r="N75" i="1"/>
  <c r="E516" i="14"/>
  <c r="N82" i="1"/>
  <c r="E523" i="14"/>
  <c r="N72" i="1"/>
  <c r="E512" i="14"/>
  <c r="N46" i="1"/>
  <c r="E485" i="14"/>
  <c r="N111" i="1"/>
  <c r="E165" i="14"/>
  <c r="N129" i="1"/>
  <c r="N29" i="1"/>
  <c r="N308" i="1"/>
  <c r="N383" i="1"/>
  <c r="N278" i="1"/>
  <c r="N374" i="1"/>
  <c r="N196" i="1"/>
  <c r="N375" i="1"/>
  <c r="N382" i="1"/>
  <c r="N384" i="1"/>
  <c r="N42" i="1"/>
  <c r="L493" i="1"/>
  <c r="L476" i="1"/>
  <c r="L490" i="1"/>
  <c r="L492" i="1"/>
  <c r="L486" i="1"/>
  <c r="L494" i="1"/>
  <c r="L488" i="1"/>
  <c r="L491" i="1"/>
  <c r="L484" i="1"/>
  <c r="L495" i="1"/>
  <c r="L474" i="1"/>
  <c r="L485" i="1"/>
  <c r="L482" i="1"/>
  <c r="L477" i="1"/>
  <c r="N287" i="1"/>
  <c r="L287" i="1"/>
  <c r="L489" i="1"/>
  <c r="L480" i="1"/>
  <c r="L475" i="1"/>
  <c r="L487" i="1"/>
  <c r="N91" i="1"/>
  <c r="N58" i="1"/>
  <c r="N56" i="1"/>
  <c r="N446" i="1"/>
  <c r="N445" i="1"/>
  <c r="N442" i="1"/>
  <c r="N463" i="1"/>
  <c r="N462" i="1"/>
  <c r="N443" i="1"/>
  <c r="N441" i="1"/>
  <c r="N444" i="1"/>
  <c r="N279" i="1"/>
  <c r="N447" i="1"/>
  <c r="N21" i="1"/>
  <c r="N482" i="1"/>
  <c r="N494" i="1"/>
  <c r="N448" i="1"/>
  <c r="E59" i="14"/>
  <c r="N312" i="1"/>
  <c r="E105" i="14"/>
  <c r="N364" i="1"/>
  <c r="N481" i="1"/>
  <c r="N492" i="1"/>
  <c r="E424" i="14"/>
  <c r="N18" i="1"/>
  <c r="E408" i="14"/>
  <c r="N326" i="1"/>
  <c r="N480" i="1"/>
  <c r="E288" i="14"/>
  <c r="N338" i="1"/>
  <c r="N484" i="1"/>
  <c r="E388" i="14"/>
  <c r="N11" i="1"/>
  <c r="E133" i="14"/>
  <c r="N295" i="1"/>
  <c r="E341" i="14"/>
  <c r="N449" i="1"/>
  <c r="E420" i="14"/>
  <c r="N15" i="1"/>
  <c r="E403" i="14"/>
  <c r="N13" i="1"/>
  <c r="E134" i="14"/>
  <c r="N450" i="1"/>
  <c r="E221" i="14"/>
  <c r="N319" i="1"/>
  <c r="E325" i="14"/>
  <c r="N310" i="1"/>
  <c r="E459" i="14"/>
  <c r="N301" i="1"/>
  <c r="N486" i="1"/>
  <c r="E389" i="14"/>
  <c r="N361" i="1"/>
  <c r="E421" i="14"/>
  <c r="N16" i="1"/>
  <c r="N477" i="1"/>
  <c r="E209" i="14"/>
  <c r="N20" i="1"/>
  <c r="E287" i="14"/>
  <c r="N306" i="1"/>
  <c r="E449" i="14"/>
  <c r="N347" i="1"/>
  <c r="N460" i="1"/>
  <c r="N491" i="1"/>
  <c r="N461" i="1"/>
  <c r="E404" i="14"/>
  <c r="N22" i="1"/>
  <c r="E299" i="14"/>
  <c r="N317" i="1"/>
  <c r="N485" i="1"/>
  <c r="E93" i="14"/>
  <c r="N305" i="1"/>
  <c r="E156" i="14"/>
  <c r="N453" i="1"/>
  <c r="E362" i="14"/>
  <c r="N376" i="1"/>
  <c r="E289" i="14"/>
  <c r="N343" i="1"/>
  <c r="E269" i="14"/>
  <c r="N313" i="1"/>
  <c r="E89" i="14"/>
  <c r="N333" i="1"/>
  <c r="N483" i="1"/>
  <c r="E333" i="14"/>
  <c r="N314" i="1"/>
  <c r="E322" i="14"/>
  <c r="N332" i="1"/>
  <c r="N487" i="1"/>
  <c r="N489" i="1"/>
  <c r="E188" i="14"/>
  <c r="N324" i="1"/>
  <c r="E46" i="14"/>
  <c r="N298" i="1"/>
  <c r="E281" i="14"/>
  <c r="N365" i="1"/>
  <c r="N457" i="1"/>
  <c r="N490" i="1"/>
  <c r="E222" i="14"/>
  <c r="N356" i="1"/>
  <c r="E129" i="14"/>
  <c r="N452" i="1"/>
  <c r="E380" i="14"/>
  <c r="N367" i="1"/>
  <c r="E353" i="14"/>
  <c r="N311" i="1"/>
  <c r="E448" i="14"/>
  <c r="N337" i="1"/>
  <c r="E332" i="14"/>
  <c r="N307" i="1"/>
  <c r="E100" i="14"/>
  <c r="N340" i="1"/>
  <c r="N456" i="1"/>
  <c r="E464" i="14"/>
  <c r="N328" i="1"/>
  <c r="E477" i="14"/>
  <c r="N350" i="1"/>
  <c r="E35" i="14"/>
  <c r="N373" i="1"/>
  <c r="N493" i="1"/>
  <c r="E331" i="14"/>
  <c r="N296" i="1"/>
  <c r="E471" i="14"/>
  <c r="N331" i="1"/>
  <c r="N458" i="1"/>
  <c r="E60" i="14"/>
  <c r="N360" i="1"/>
  <c r="E457" i="14"/>
  <c r="N297" i="1"/>
  <c r="E430" i="14"/>
  <c r="N349" i="1"/>
  <c r="E153" i="14"/>
  <c r="N341" i="1"/>
  <c r="N474" i="1"/>
  <c r="E203" i="14"/>
  <c r="N322" i="1"/>
  <c r="N488" i="1"/>
  <c r="E98" i="14"/>
  <c r="N327" i="1"/>
  <c r="E296" i="14"/>
  <c r="N303" i="1"/>
  <c r="E443" i="14"/>
  <c r="N362" i="1"/>
  <c r="E429" i="14"/>
  <c r="N293" i="1"/>
  <c r="E158" i="14"/>
  <c r="N455" i="1"/>
  <c r="E189" i="14"/>
  <c r="N368" i="1"/>
  <c r="E157" i="14"/>
  <c r="N454" i="1"/>
  <c r="E324" i="14"/>
  <c r="N336" i="1"/>
  <c r="E243" i="14"/>
  <c r="N378" i="1"/>
  <c r="E75" i="14"/>
  <c r="N352" i="1"/>
  <c r="E7" i="14"/>
  <c r="N380" i="1"/>
  <c r="E396" i="14"/>
  <c r="N379" i="1"/>
  <c r="E242" i="14"/>
  <c r="N370" i="1"/>
  <c r="E470" i="14"/>
  <c r="N321" i="1"/>
  <c r="E338" i="14"/>
  <c r="N354" i="1"/>
  <c r="E110" i="14"/>
  <c r="N386" i="1"/>
  <c r="E402" i="14"/>
  <c r="N14" i="1"/>
  <c r="E422" i="14"/>
  <c r="N17" i="1"/>
  <c r="N475" i="1"/>
  <c r="E155" i="14"/>
  <c r="N290" i="1"/>
  <c r="E417" i="14"/>
  <c r="N353" i="1"/>
  <c r="E210" i="14"/>
  <c r="N300" i="1"/>
  <c r="E455" i="14"/>
  <c r="N369" i="1"/>
  <c r="N9" i="1"/>
  <c r="E199" i="14"/>
  <c r="N363" i="1"/>
  <c r="E383" i="14"/>
  <c r="N358" i="1"/>
  <c r="E454" i="14"/>
  <c r="N345" i="1"/>
  <c r="E198" i="14"/>
  <c r="N387" i="1"/>
  <c r="E106" i="14"/>
  <c r="N357" i="1"/>
  <c r="E462" i="14"/>
  <c r="N451" i="1"/>
  <c r="E441" i="14"/>
  <c r="N325" i="1"/>
  <c r="E265" i="14"/>
  <c r="E53" i="14"/>
  <c r="N19" i="1"/>
  <c r="N495" i="1"/>
  <c r="E425" i="14"/>
  <c r="N371" i="1"/>
  <c r="E79" i="14"/>
  <c r="N320" i="1"/>
  <c r="E399" i="14"/>
  <c r="N315" i="1"/>
  <c r="E34" i="14"/>
  <c r="N372" i="1"/>
  <c r="E215" i="14"/>
  <c r="N304" i="1"/>
  <c r="E336" i="14"/>
  <c r="N339" i="1"/>
  <c r="E139" i="14"/>
  <c r="N344" i="1"/>
  <c r="E376" i="14"/>
  <c r="N366" i="1"/>
  <c r="E216" i="14"/>
  <c r="N348" i="1"/>
  <c r="N459" i="1"/>
  <c r="N476" i="1"/>
  <c r="E452" i="14"/>
  <c r="N23" i="1"/>
  <c r="E391" i="14"/>
  <c r="N330" i="1"/>
  <c r="E202" i="14"/>
  <c r="N323" i="1"/>
  <c r="E63" i="14"/>
  <c r="E85" i="14"/>
  <c r="E439" i="14"/>
  <c r="E92" i="14"/>
  <c r="E418" i="14"/>
  <c r="E102" i="14"/>
  <c r="E62" i="14"/>
  <c r="E411" i="14"/>
  <c r="E246" i="14"/>
  <c r="E282" i="14"/>
  <c r="E414" i="14"/>
  <c r="E138" i="14"/>
  <c r="E395" i="14"/>
  <c r="E218" i="14"/>
  <c r="E273" i="14"/>
  <c r="E136" i="14"/>
  <c r="E306" i="14"/>
  <c r="E277" i="14"/>
  <c r="E217" i="14"/>
  <c r="E141" i="14"/>
  <c r="E350" i="14"/>
  <c r="E368" i="14"/>
  <c r="E426" i="14"/>
  <c r="E369" i="14"/>
  <c r="E197" i="14"/>
  <c r="E80" i="14"/>
  <c r="E149" i="14"/>
  <c r="E44" i="14"/>
  <c r="E375" i="14"/>
  <c r="E109" i="14"/>
  <c r="E17" i="14"/>
  <c r="E335" i="14"/>
  <c r="E67" i="14"/>
  <c r="E337" i="14"/>
  <c r="E95" i="14"/>
  <c r="E224" i="14"/>
  <c r="E54" i="14"/>
  <c r="E144" i="14"/>
  <c r="E305" i="14"/>
  <c r="E438" i="14"/>
  <c r="E278" i="14"/>
  <c r="E56" i="14"/>
  <c r="E365" i="14"/>
  <c r="E206" i="14"/>
  <c r="E65" i="14"/>
  <c r="E113" i="14"/>
  <c r="E263" i="14"/>
  <c r="E255" i="14"/>
  <c r="E97" i="14"/>
  <c r="E358" i="14"/>
  <c r="E38" i="14"/>
  <c r="E39" i="14"/>
  <c r="E354" i="14"/>
  <c r="E300" i="14"/>
  <c r="E266" i="14"/>
  <c r="E40" i="14"/>
  <c r="E108" i="14"/>
  <c r="E9" i="14"/>
  <c r="E229" i="14"/>
  <c r="E451" i="14"/>
  <c r="E364" i="14"/>
  <c r="E316" i="14"/>
  <c r="E343" i="14"/>
  <c r="E433" i="14"/>
  <c r="E132" i="14"/>
  <c r="E83" i="14"/>
  <c r="E45" i="14"/>
  <c r="E407" i="14"/>
  <c r="E47" i="14"/>
  <c r="E344" i="14"/>
  <c r="E41" i="14"/>
  <c r="E64" i="14"/>
  <c r="E84" i="14"/>
  <c r="E148" i="14"/>
  <c r="E257" i="14"/>
  <c r="E115" i="14"/>
  <c r="E366" i="14"/>
  <c r="E55" i="14"/>
  <c r="E147" i="14"/>
  <c r="E446" i="14"/>
  <c r="E50" i="14"/>
  <c r="E283" i="14"/>
  <c r="E191" i="14"/>
  <c r="E214" i="14"/>
  <c r="E58" i="14"/>
  <c r="E271" i="14"/>
  <c r="E154" i="14"/>
  <c r="E309" i="14"/>
  <c r="E81" i="14"/>
  <c r="E13" i="14"/>
  <c r="E11" i="14"/>
  <c r="E302" i="14"/>
  <c r="E57" i="14"/>
  <c r="E18" i="14"/>
  <c r="E419" i="14"/>
  <c r="E270" i="14"/>
  <c r="E131" i="14"/>
  <c r="E226" i="14"/>
  <c r="E318" i="14"/>
  <c r="E68" i="14"/>
  <c r="E151" i="14"/>
  <c r="E319" i="14"/>
  <c r="E20" i="14"/>
  <c r="E363" i="14"/>
  <c r="E450" i="14"/>
  <c r="E313" i="14"/>
  <c r="E416" i="14"/>
  <c r="E357" i="14"/>
  <c r="E66" i="14"/>
  <c r="E37" i="14"/>
  <c r="E90" i="14"/>
  <c r="E21" i="14"/>
  <c r="E87" i="14"/>
  <c r="E475" i="14"/>
  <c r="E230" i="14"/>
  <c r="E327" i="14"/>
  <c r="E261" i="14"/>
  <c r="E94" i="14"/>
  <c r="E52" i="14"/>
  <c r="E292" i="14"/>
  <c r="E211" i="14"/>
  <c r="E329" i="14"/>
  <c r="E514" i="14"/>
  <c r="E207" i="14"/>
  <c r="E225" i="14"/>
  <c r="E233" i="14"/>
  <c r="E381" i="14"/>
  <c r="E377" i="14"/>
  <c r="E370" i="14"/>
  <c r="E254" i="14"/>
  <c r="E96" i="14"/>
  <c r="E26" i="14"/>
  <c r="E114" i="14"/>
  <c r="E348" i="14"/>
  <c r="E194" i="14"/>
  <c r="E111" i="14"/>
  <c r="E311" i="14"/>
  <c r="E466" i="14"/>
  <c r="E340" i="14"/>
  <c r="E361" i="14"/>
  <c r="E42" i="14"/>
  <c r="E410" i="14"/>
  <c r="E326" i="14"/>
  <c r="E130" i="14"/>
  <c r="E48" i="14"/>
  <c r="E359" i="14"/>
  <c r="E252" i="14"/>
  <c r="E465" i="14"/>
  <c r="E274" i="14"/>
  <c r="E442" i="14"/>
  <c r="E249" i="14"/>
  <c r="E232" i="14"/>
  <c r="E204" i="14"/>
  <c r="E236" i="14"/>
  <c r="E43" i="14"/>
  <c r="E187" i="14"/>
  <c r="E16" i="14"/>
  <c r="E258" i="14"/>
  <c r="E150" i="14"/>
  <c r="E8" i="14"/>
  <c r="E72" i="14"/>
  <c r="E297" i="14"/>
  <c r="E547" i="14"/>
  <c r="E352" i="14"/>
  <c r="E10" i="14"/>
  <c r="E142" i="14"/>
  <c r="E205" i="14"/>
  <c r="E196" i="14"/>
  <c r="E213" i="14"/>
  <c r="E372" i="14"/>
  <c r="E431" i="14"/>
  <c r="E70" i="14"/>
  <c r="E294" i="14"/>
  <c r="E469" i="14"/>
  <c r="E400" i="14"/>
  <c r="E453" i="14"/>
  <c r="E444" i="14"/>
  <c r="E472" i="14"/>
  <c r="E392" i="14"/>
  <c r="E458" i="14"/>
  <c r="E260" i="14"/>
  <c r="E284" i="14"/>
  <c r="E248" i="14"/>
  <c r="E447" i="14"/>
  <c r="E427" i="14"/>
  <c r="E387" i="14"/>
  <c r="E298" i="14"/>
  <c r="E22" i="14"/>
  <c r="E437" i="14"/>
  <c r="E355" i="14"/>
  <c r="E82" i="14"/>
  <c r="E237" i="14"/>
  <c r="E143" i="14"/>
  <c r="E238" i="14"/>
  <c r="E385" i="14"/>
  <c r="E525" i="14"/>
  <c r="E384" i="14"/>
  <c r="E360" i="14"/>
  <c r="E374" i="14"/>
  <c r="E200" i="14"/>
  <c r="E342" i="14"/>
  <c r="E339" i="14"/>
  <c r="E468" i="14"/>
  <c r="E382" i="14"/>
  <c r="E409" i="14"/>
  <c r="E349" i="14"/>
  <c r="E436" i="14"/>
  <c r="E117" i="14"/>
  <c r="E317" i="14"/>
  <c r="E397" i="14"/>
  <c r="E51" i="14"/>
  <c r="E36" i="14"/>
  <c r="E61" i="14"/>
  <c r="E219" i="14"/>
  <c r="E107" i="14"/>
  <c r="E386" i="14"/>
  <c r="E295" i="14"/>
  <c r="E74" i="14"/>
  <c r="E235" i="14"/>
  <c r="E371" i="14"/>
  <c r="E250" i="14"/>
  <c r="E227" i="14"/>
  <c r="E272" i="14"/>
  <c r="E103" i="14"/>
  <c r="E12" i="14"/>
  <c r="E474" i="14"/>
  <c r="E346" i="14"/>
  <c r="E286" i="14"/>
  <c r="E71" i="14"/>
  <c r="E253" i="14"/>
  <c r="E78" i="14"/>
  <c r="E351" i="14"/>
  <c r="E398" i="14"/>
  <c r="E14" i="14"/>
  <c r="E112" i="14"/>
  <c r="E73" i="14"/>
  <c r="E310" i="14"/>
  <c r="E328" i="14"/>
  <c r="E15" i="14"/>
  <c r="E435" i="14"/>
  <c r="E307" i="14"/>
  <c r="E247" i="14"/>
  <c r="E135" i="14"/>
  <c r="E49" i="14"/>
  <c r="E308" i="14"/>
  <c r="E220" i="14"/>
  <c r="E461" i="14"/>
  <c r="E473" i="14"/>
  <c r="E240" i="14"/>
  <c r="E463" i="14"/>
  <c r="E146" i="14"/>
  <c r="E276" i="14"/>
  <c r="E241" i="14"/>
  <c r="E320" i="14"/>
  <c r="E373" i="14"/>
  <c r="E536" i="14"/>
  <c r="E330" i="14"/>
  <c r="E259" i="14"/>
  <c r="E262" i="14"/>
  <c r="E415" i="14"/>
  <c r="E23" i="14"/>
  <c r="E69" i="14"/>
  <c r="E264" i="14"/>
  <c r="E291" i="14"/>
  <c r="E88" i="14"/>
  <c r="E104" i="14"/>
  <c r="E394" i="14"/>
  <c r="E77" i="14"/>
  <c r="E137" i="14"/>
  <c r="E251" i="14"/>
  <c r="E76" i="14"/>
  <c r="E152" i="14"/>
  <c r="E24" i="14"/>
  <c r="E275" i="14"/>
  <c r="E195" i="14"/>
  <c r="E86" i="14"/>
  <c r="E140" i="14"/>
  <c r="E393" i="14"/>
  <c r="E476" i="14"/>
  <c r="E244" i="14"/>
  <c r="E231" i="14"/>
  <c r="E440" i="14"/>
  <c r="E25" i="14"/>
  <c r="E405" i="14"/>
  <c r="E99" i="14"/>
  <c r="E145" i="14"/>
  <c r="E101" i="14"/>
  <c r="E413" i="14"/>
  <c r="E303" i="14"/>
  <c r="E460" i="14"/>
  <c r="E347" i="14"/>
  <c r="E19" i="14"/>
  <c r="E315" i="14"/>
  <c r="E91" i="14"/>
  <c r="E432" i="14"/>
  <c r="E314" i="14"/>
  <c r="L290" i="1"/>
  <c r="L293" i="1"/>
  <c r="L384" i="1"/>
  <c r="M5" i="1" l="1"/>
  <c r="E128" i="14" l="1"/>
  <c r="Q5" i="1"/>
  <c r="Q4" i="1" s="1"/>
  <c r="M2" i="1"/>
  <c r="E208" i="14"/>
  <c r="N5" i="1"/>
  <c r="L5" i="1"/>
  <c r="E4" i="14" l="1"/>
  <c r="L387" i="1"/>
  <c r="L385" i="1"/>
  <c r="L380" i="1"/>
  <c r="L383" i="1"/>
  <c r="L374" i="1"/>
  <c r="L386" i="1" l="1"/>
  <c r="L268" i="1"/>
  <c r="L181" i="1"/>
  <c r="L35" i="1"/>
  <c r="L24" i="1"/>
  <c r="L28" i="1"/>
  <c r="L48" i="1"/>
  <c r="L20" i="1"/>
  <c r="L14" i="1"/>
  <c r="L45" i="1"/>
  <c r="L377" i="1"/>
  <c r="L38" i="1"/>
  <c r="L44" i="1"/>
  <c r="L57" i="1"/>
  <c r="L12" i="1"/>
  <c r="L51" i="1"/>
  <c r="L49" i="1"/>
  <c r="L382" i="1"/>
  <c r="L22" i="1"/>
  <c r="L18" i="1"/>
  <c r="L376" i="1"/>
  <c r="L58" i="1"/>
  <c r="L54" i="1"/>
  <c r="L187" i="1"/>
  <c r="L32" i="1"/>
  <c r="L271" i="1"/>
  <c r="L19" i="1"/>
  <c r="L26" i="1"/>
  <c r="L55" i="1"/>
  <c r="L319" i="1"/>
  <c r="L46" i="1"/>
  <c r="L375" i="1"/>
  <c r="L52" i="1"/>
  <c r="L13" i="1"/>
  <c r="L53" i="1"/>
  <c r="L189" i="1"/>
  <c r="L47" i="1"/>
  <c r="L27" i="1"/>
  <c r="L17" i="1"/>
  <c r="L40" i="1"/>
  <c r="L50" i="1"/>
  <c r="L16" i="1"/>
  <c r="L21" i="1"/>
  <c r="L33" i="1"/>
  <c r="L381" i="1"/>
  <c r="L378" i="1"/>
  <c r="L379" i="1"/>
  <c r="L8" i="1"/>
  <c r="L10" i="1"/>
  <c r="L6" i="1"/>
  <c r="L372" i="1"/>
  <c r="L369" i="1"/>
  <c r="L365" i="1"/>
  <c r="L364" i="1"/>
  <c r="L367" i="1"/>
  <c r="L371" i="1"/>
  <c r="L366" i="1"/>
  <c r="L368" i="1"/>
  <c r="L363" i="1"/>
  <c r="L370" i="1"/>
  <c r="L362" i="1"/>
  <c r="L352" i="1"/>
  <c r="L357" i="1"/>
  <c r="L355" i="1"/>
  <c r="L353" i="1"/>
  <c r="L361" i="1"/>
  <c r="L356" i="1"/>
  <c r="L359" i="1"/>
  <c r="L348" i="1"/>
  <c r="L351" i="1"/>
  <c r="L344" i="1"/>
  <c r="L354" i="1"/>
  <c r="L360" i="1"/>
  <c r="L345" i="1"/>
  <c r="L346" i="1"/>
  <c r="L347" i="1"/>
  <c r="L358" i="1"/>
  <c r="L343" i="1"/>
  <c r="L336" i="1"/>
  <c r="L341" i="1"/>
  <c r="L338" i="1"/>
  <c r="L342" i="1"/>
  <c r="L339" i="1"/>
  <c r="L340" i="1"/>
  <c r="L333" i="1"/>
  <c r="L328" i="1"/>
  <c r="L325" i="1"/>
  <c r="L327" i="1"/>
  <c r="L320" i="1"/>
  <c r="L330" i="1"/>
  <c r="L331" i="1"/>
  <c r="L326" i="1"/>
  <c r="L329" i="1"/>
  <c r="L323" i="1"/>
  <c r="L324" i="1"/>
  <c r="L332" i="1"/>
  <c r="L322" i="1"/>
  <c r="L318" i="1"/>
  <c r="L317" i="1"/>
  <c r="L289" i="1"/>
  <c r="L300" i="1"/>
  <c r="L303" i="1"/>
  <c r="L276" i="1"/>
  <c r="L285" i="1"/>
  <c r="L298" i="1"/>
  <c r="L294" i="1"/>
  <c r="L297" i="1"/>
  <c r="L310" i="1"/>
  <c r="L283" i="1"/>
  <c r="L307" i="1"/>
  <c r="L275" i="1"/>
  <c r="L306" i="1"/>
  <c r="L282" i="1"/>
  <c r="L279" i="1"/>
  <c r="L295" i="1"/>
  <c r="L315" i="1"/>
  <c r="L296" i="1"/>
  <c r="L273" i="1"/>
  <c r="L299" i="1"/>
  <c r="L304" i="1"/>
  <c r="L288" i="1"/>
  <c r="L274" i="1"/>
  <c r="L314" i="1"/>
  <c r="L280" i="1"/>
  <c r="L272" i="1"/>
  <c r="L286" i="1"/>
  <c r="L302" i="1"/>
  <c r="L301" i="1"/>
  <c r="L284" i="1"/>
  <c r="L312" i="1"/>
  <c r="L281" i="1"/>
  <c r="L305" i="1"/>
  <c r="L270" i="1"/>
  <c r="L373" i="1"/>
  <c r="L266" i="1"/>
  <c r="L248" i="1"/>
  <c r="L264" i="1"/>
  <c r="L252" i="1"/>
  <c r="L228" i="1"/>
  <c r="L259" i="1"/>
  <c r="L255" i="1"/>
  <c r="L249" i="1"/>
  <c r="L226" i="1"/>
  <c r="L229" i="1"/>
  <c r="L225" i="1"/>
  <c r="L227" i="1"/>
  <c r="L251" i="1"/>
  <c r="L267" i="1"/>
  <c r="L254" i="1"/>
  <c r="L262" i="1"/>
  <c r="L224" i="1"/>
  <c r="L247" i="1"/>
  <c r="L261" i="1"/>
  <c r="L257" i="1"/>
  <c r="L236" i="1"/>
  <c r="L250" i="1"/>
  <c r="L260" i="1"/>
  <c r="L256" i="1"/>
  <c r="L241" i="1"/>
  <c r="L223" i="1"/>
  <c r="L265" i="1"/>
  <c r="L245" i="1"/>
  <c r="L244" i="1"/>
  <c r="L258" i="1"/>
  <c r="L246" i="1"/>
  <c r="L253" i="1"/>
  <c r="L222" i="1"/>
  <c r="L220" i="1"/>
  <c r="L237" i="1"/>
  <c r="L239" i="1"/>
  <c r="L230" i="1"/>
  <c r="L240" i="1"/>
  <c r="L221" i="1"/>
  <c r="L238" i="1"/>
  <c r="L233" i="1"/>
  <c r="L215" i="1"/>
  <c r="L209" i="1"/>
  <c r="L210" i="1"/>
  <c r="L217" i="1"/>
  <c r="L214" i="1"/>
  <c r="L212" i="1"/>
  <c r="L211" i="1"/>
  <c r="L216" i="1"/>
  <c r="L200" i="1"/>
  <c r="L206" i="1"/>
  <c r="L208" i="1"/>
  <c r="L205" i="1"/>
  <c r="L204" i="1"/>
  <c r="L207" i="1"/>
  <c r="L203" i="1"/>
  <c r="L199" i="1"/>
  <c r="L198" i="1"/>
  <c r="L197" i="1"/>
  <c r="L196" i="1"/>
  <c r="L195" i="1"/>
  <c r="L194" i="1"/>
  <c r="L193" i="1"/>
  <c r="L190" i="1"/>
  <c r="L191" i="1"/>
  <c r="L192" i="1"/>
  <c r="L188" i="1"/>
  <c r="L183" i="1"/>
  <c r="L182" i="1"/>
  <c r="L186" i="1"/>
  <c r="L184" i="1"/>
  <c r="L185" i="1"/>
  <c r="L96" i="1"/>
  <c r="L170" i="1"/>
  <c r="L118" i="1"/>
  <c r="L92" i="1"/>
  <c r="L169" i="1"/>
  <c r="L144" i="1"/>
  <c r="L76" i="1"/>
  <c r="L99" i="1"/>
  <c r="L164" i="1"/>
  <c r="L89" i="1"/>
  <c r="L171" i="1"/>
  <c r="L107" i="1"/>
  <c r="L82" i="1"/>
  <c r="L120" i="1"/>
  <c r="L163" i="1"/>
  <c r="L102" i="1"/>
  <c r="L123" i="1"/>
  <c r="L131" i="1"/>
  <c r="L149" i="1"/>
  <c r="L162" i="1"/>
  <c r="L176" i="1"/>
  <c r="L152" i="1"/>
  <c r="L90" i="1"/>
  <c r="L137" i="1"/>
  <c r="L100" i="1"/>
  <c r="L103" i="1"/>
  <c r="L98" i="1"/>
  <c r="L86" i="1"/>
  <c r="L147" i="1"/>
  <c r="L154" i="1"/>
  <c r="L63" i="1"/>
  <c r="L180" i="1"/>
  <c r="L129" i="1"/>
  <c r="L70" i="1"/>
  <c r="L65" i="1"/>
  <c r="L66" i="1"/>
  <c r="L139" i="1"/>
  <c r="L136" i="1"/>
  <c r="L88" i="1"/>
  <c r="L113" i="1"/>
  <c r="L73" i="1"/>
  <c r="L165" i="1"/>
  <c r="L61" i="1"/>
  <c r="L84" i="1"/>
  <c r="L179" i="1"/>
  <c r="L85" i="1"/>
  <c r="L77" i="1"/>
  <c r="L80" i="1"/>
  <c r="L125" i="1"/>
  <c r="L159" i="1"/>
  <c r="L160" i="1"/>
  <c r="L146" i="1"/>
  <c r="L108" i="1"/>
  <c r="L75" i="1"/>
  <c r="L156" i="1"/>
  <c r="L93" i="1"/>
  <c r="L122" i="1"/>
  <c r="L72" i="1"/>
  <c r="L173" i="1"/>
  <c r="L91" i="1"/>
  <c r="L111" i="1"/>
  <c r="L60" i="1"/>
  <c r="L79" i="1"/>
  <c r="L69" i="1"/>
  <c r="L64" i="1"/>
  <c r="L148" i="1"/>
  <c r="L114" i="1"/>
  <c r="L101" i="1"/>
  <c r="L109" i="1"/>
  <c r="L153" i="1"/>
  <c r="L94" i="1"/>
  <c r="L110" i="1"/>
  <c r="L119" i="1"/>
  <c r="L59" i="1"/>
  <c r="L81" i="1"/>
  <c r="L141" i="1"/>
  <c r="L157" i="1"/>
  <c r="L115" i="1"/>
  <c r="L178" i="1"/>
  <c r="L126" i="1"/>
  <c r="L138" i="1"/>
  <c r="L135" i="1"/>
  <c r="L87" i="1"/>
  <c r="L104" i="1"/>
  <c r="L158" i="1"/>
  <c r="L97" i="1"/>
  <c r="L161" i="1"/>
  <c r="L168" i="1"/>
  <c r="L172" i="1"/>
  <c r="L124" i="1"/>
  <c r="L140" i="1"/>
  <c r="L106" i="1"/>
  <c r="L133" i="1"/>
  <c r="L128" i="1"/>
  <c r="L67" i="1"/>
  <c r="L68" i="1"/>
  <c r="L121" i="1"/>
  <c r="L134" i="1"/>
  <c r="L145" i="1"/>
  <c r="L71" i="1"/>
  <c r="L78" i="1"/>
  <c r="L167" i="1"/>
  <c r="L112" i="1"/>
  <c r="L166" i="1"/>
  <c r="L132" i="1"/>
  <c r="L116" i="1"/>
  <c r="L117" i="1"/>
  <c r="L130" i="1"/>
  <c r="L95" i="1"/>
  <c r="L177" i="1"/>
  <c r="L127" i="1"/>
  <c r="L150" i="1"/>
  <c r="L62" i="1"/>
  <c r="L105" i="1"/>
  <c r="L155" i="1"/>
  <c r="L142" i="1"/>
  <c r="L175" i="1"/>
  <c r="L143" i="1"/>
  <c r="L174" i="1"/>
  <c r="L25" i="1"/>
  <c r="L29" i="1"/>
  <c r="L311" i="1"/>
  <c r="L263" i="1"/>
  <c r="L309" i="1"/>
  <c r="L335" i="1"/>
  <c r="L334" i="1"/>
  <c r="L349" i="1"/>
  <c r="L213" i="1"/>
  <c r="L7" i="1"/>
  <c r="L234" i="1"/>
  <c r="L202" i="1"/>
  <c r="L83" i="1"/>
  <c r="L218" i="1"/>
  <c r="L37" i="1"/>
  <c r="L219" i="1"/>
  <c r="L39" i="1"/>
  <c r="L36" i="1"/>
  <c r="L231" i="1"/>
  <c r="L201" i="1"/>
  <c r="L9" i="1"/>
  <c r="L30" i="1"/>
  <c r="L350" i="1"/>
  <c r="L235" i="1"/>
  <c r="L277" i="1"/>
  <c r="L308" i="1"/>
  <c r="L74" i="1"/>
  <c r="L23" i="1"/>
  <c r="L42" i="1"/>
  <c r="L337" i="1"/>
  <c r="L34" i="1"/>
  <c r="L321" i="1"/>
  <c r="L43" i="1"/>
  <c r="L278" i="1"/>
  <c r="L316" i="1"/>
  <c r="L313" i="1"/>
  <c r="L41" i="1"/>
  <c r="L243" i="1"/>
  <c r="L232" i="1"/>
  <c r="L269" i="1"/>
  <c r="L56" i="1"/>
  <c r="L31" i="1"/>
  <c r="L151" i="1"/>
  <c r="L242" i="1"/>
  <c r="L2" i="1" l="1"/>
  <c r="I11" i="2" s="1"/>
  <c r="L11" i="2" l="1"/>
</calcChain>
</file>

<file path=xl/sharedStrings.xml><?xml version="1.0" encoding="utf-8"?>
<sst xmlns="http://schemas.openxmlformats.org/spreadsheetml/2006/main" count="1673" uniqueCount="945">
  <si>
    <t>Auteurs</t>
  </si>
  <si>
    <t>Stock initial</t>
  </si>
  <si>
    <t>EUR</t>
  </si>
  <si>
    <t>CHF</t>
  </si>
  <si>
    <t>Langue</t>
  </si>
  <si>
    <t>Type</t>
  </si>
  <si>
    <t>Français</t>
  </si>
  <si>
    <t>Livres</t>
  </si>
  <si>
    <t>Divers</t>
  </si>
  <si>
    <t>Anglais</t>
  </si>
  <si>
    <t>Allemand</t>
  </si>
  <si>
    <t>DVD</t>
  </si>
  <si>
    <t>CD Vidéo</t>
  </si>
  <si>
    <t>Titre</t>
  </si>
  <si>
    <t>K7 Vidéo</t>
  </si>
  <si>
    <t>CD Audio</t>
  </si>
  <si>
    <t>Jeu</t>
  </si>
  <si>
    <t>CD MP3</t>
  </si>
  <si>
    <t>K7 Audio</t>
  </si>
  <si>
    <t>Stock</t>
  </si>
  <si>
    <t>Date</t>
  </si>
  <si>
    <t>Livre</t>
  </si>
  <si>
    <t>Anglais/s</t>
  </si>
  <si>
    <t>DVD double</t>
  </si>
  <si>
    <t>CD audio</t>
  </si>
  <si>
    <t>Don</t>
  </si>
  <si>
    <t>Auteur</t>
  </si>
  <si>
    <t>N°</t>
  </si>
  <si>
    <t>Livre/DVD</t>
  </si>
  <si>
    <t>MP3 audio</t>
  </si>
  <si>
    <t>DVD video</t>
  </si>
  <si>
    <t>DVD MP3</t>
  </si>
  <si>
    <t>Anglais (sous-titré)</t>
  </si>
  <si>
    <t>CD MP3 audio</t>
  </si>
  <si>
    <t>DVD Set</t>
  </si>
  <si>
    <t>Anglais st</t>
  </si>
  <si>
    <t>DVD set</t>
  </si>
  <si>
    <t>Journal indien</t>
  </si>
  <si>
    <t>Livre / 2 volumes</t>
  </si>
  <si>
    <t>CD Audio/coffret 5 CD</t>
  </si>
  <si>
    <t>Polycopié( participants au séminaire)</t>
  </si>
  <si>
    <t>CD Audio / 2 pièces</t>
  </si>
  <si>
    <t xml:space="preserve">K7 Vidéo </t>
  </si>
  <si>
    <t>Livre souple - traduction des CD</t>
  </si>
  <si>
    <t>CD Audio traduction simultanée</t>
  </si>
  <si>
    <t>Brochure</t>
  </si>
  <si>
    <t>Pins</t>
  </si>
  <si>
    <t>Médaille</t>
  </si>
  <si>
    <t>Broche</t>
  </si>
  <si>
    <t xml:space="preserve">Broche </t>
  </si>
  <si>
    <t>Anglais (sous-titré français)</t>
  </si>
  <si>
    <t>Anglais (sous-titré allemand)</t>
  </si>
  <si>
    <t>DVD coffret</t>
  </si>
  <si>
    <t>K7 Vidéo américain</t>
  </si>
  <si>
    <t>Livre indien</t>
  </si>
  <si>
    <t>K7 Vidéo secam</t>
  </si>
  <si>
    <t>Multilingue</t>
  </si>
  <si>
    <t>Livre américain</t>
  </si>
  <si>
    <t>Livre (3 petits livres)</t>
  </si>
  <si>
    <t>Livre - texte video</t>
  </si>
  <si>
    <t>Livre cartonné</t>
  </si>
  <si>
    <t>Livre + DVD</t>
  </si>
  <si>
    <t>Livre de photos</t>
  </si>
  <si>
    <t>Livre souple</t>
  </si>
  <si>
    <t>Livre - ancienne édition</t>
  </si>
  <si>
    <t>Brochure avec K7</t>
  </si>
  <si>
    <t>Stock actuel</t>
  </si>
  <si>
    <t>Vente</t>
  </si>
  <si>
    <t>Centre</t>
  </si>
  <si>
    <t>Yverdon</t>
  </si>
  <si>
    <t>Lausanne</t>
  </si>
  <si>
    <t>Genève</t>
  </si>
  <si>
    <t>Centres</t>
  </si>
  <si>
    <t>Ventes 2014</t>
  </si>
  <si>
    <t>SM01</t>
  </si>
  <si>
    <t>SM02</t>
  </si>
  <si>
    <t>SM03</t>
  </si>
  <si>
    <t>SM04</t>
  </si>
  <si>
    <t>SM05</t>
  </si>
  <si>
    <t>SM06</t>
  </si>
  <si>
    <t>SM07</t>
  </si>
  <si>
    <t>SM08</t>
  </si>
  <si>
    <t>SM09</t>
  </si>
  <si>
    <t>SM10</t>
  </si>
  <si>
    <t>SM11</t>
  </si>
  <si>
    <t>SM12</t>
  </si>
  <si>
    <t>CD audio MP3</t>
  </si>
  <si>
    <t>SM14</t>
  </si>
  <si>
    <t>V1</t>
  </si>
  <si>
    <t>V2</t>
  </si>
  <si>
    <t>V3</t>
  </si>
  <si>
    <t>V4</t>
  </si>
  <si>
    <t>V5</t>
  </si>
  <si>
    <t>ASM</t>
  </si>
  <si>
    <t>PR</t>
  </si>
  <si>
    <t>Poster</t>
  </si>
  <si>
    <t>FC</t>
  </si>
  <si>
    <t>SC</t>
  </si>
  <si>
    <t>A NE PAS INCLURE A LA LISTE STOCK</t>
  </si>
  <si>
    <t>RSE1</t>
  </si>
  <si>
    <t>RSE2</t>
  </si>
  <si>
    <t>Ventes :</t>
  </si>
  <si>
    <t>Transferts :</t>
  </si>
  <si>
    <t>Transferts</t>
  </si>
  <si>
    <t>Répondant
 librairie</t>
  </si>
  <si>
    <t>Retraits</t>
  </si>
  <si>
    <t>Articles en stock 1.1.2015</t>
  </si>
  <si>
    <t>Articles en stock 31.12.2015</t>
  </si>
  <si>
    <t>FAV</t>
  </si>
  <si>
    <t>Entrées Stock :</t>
  </si>
  <si>
    <t>Entrées Stock</t>
  </si>
  <si>
    <t>Valais</t>
  </si>
  <si>
    <t>Qté CHF &amp; EUR</t>
  </si>
  <si>
    <r>
      <rPr>
        <b/>
        <sz val="10"/>
        <rFont val="Calibri"/>
        <family val="2"/>
        <scheme val="minor"/>
      </rPr>
      <t>Qté</t>
    </r>
    <r>
      <rPr>
        <sz val="10"/>
        <rFont val="Calibri"/>
        <family val="2"/>
        <scheme val="minor"/>
      </rPr>
      <t xml:space="preserve"> Ventes </t>
    </r>
    <r>
      <rPr>
        <b/>
        <sz val="10"/>
        <rFont val="Calibri"/>
        <family val="2"/>
        <scheme val="minor"/>
      </rPr>
      <t>CHF</t>
    </r>
  </si>
  <si>
    <r>
      <rPr>
        <b/>
        <sz val="10"/>
        <rFont val="Calibri"/>
        <family val="2"/>
        <scheme val="minor"/>
      </rPr>
      <t>Qté</t>
    </r>
    <r>
      <rPr>
        <sz val="10"/>
        <rFont val="Calibri"/>
        <family val="2"/>
        <scheme val="minor"/>
      </rPr>
      <t xml:space="preserve"> Ventes </t>
    </r>
    <r>
      <rPr>
        <b/>
        <sz val="10"/>
        <rFont val="Calibri"/>
        <family val="2"/>
        <scheme val="minor"/>
      </rPr>
      <t>EUR</t>
    </r>
  </si>
  <si>
    <t>Total stock initial</t>
  </si>
  <si>
    <t>Total stock actuel</t>
  </si>
  <si>
    <t>Valeur Stock CHF</t>
  </si>
  <si>
    <t>SRCM - Stock librairie 2015</t>
  </si>
  <si>
    <t>Articles :</t>
  </si>
  <si>
    <t>Zürich</t>
  </si>
  <si>
    <t>Lucerne</t>
  </si>
  <si>
    <r>
      <rPr>
        <b/>
        <sz val="18"/>
        <color theme="1"/>
        <rFont val="Calibri"/>
        <family val="2"/>
        <scheme val="minor"/>
      </rPr>
      <t>Librairie</t>
    </r>
    <r>
      <rPr>
        <b/>
        <sz val="14"/>
        <color theme="1"/>
        <rFont val="Calibri"/>
        <family val="2"/>
        <scheme val="minor"/>
      </rPr>
      <t xml:space="preserve"> - </t>
    </r>
    <r>
      <rPr>
        <b/>
        <i/>
        <sz val="14"/>
        <color theme="1"/>
        <rFont val="Calibri"/>
        <family val="2"/>
        <scheme val="minor"/>
      </rPr>
      <t>Journal des ventes et entrées en stock Centre de ?</t>
    </r>
  </si>
  <si>
    <t>Librairie de ?, articles en stock</t>
  </si>
  <si>
    <t>SM15</t>
  </si>
  <si>
    <t>Magazine</t>
  </si>
  <si>
    <t>CD vidéo</t>
  </si>
  <si>
    <t>Livre - donner avec le coffret</t>
  </si>
  <si>
    <t>sous-titré français</t>
  </si>
  <si>
    <t>Livres / 2 volumes</t>
  </si>
  <si>
    <t>DVD PAL</t>
  </si>
  <si>
    <t>DVD PAL (2)</t>
  </si>
  <si>
    <t>SM00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</si>
  <si>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</si>
  <si>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</si>
  <si>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</si>
  <si>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</si>
  <si>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</si>
  <si>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</si>
  <si>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</si>
  <si>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</si>
  <si>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 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</si>
  <si>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</si>
  <si>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</si>
  <si>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</si>
  <si>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</si>
  <si>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</si>
  <si>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</si>
  <si>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</si>
  <si>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</si>
  <si>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</si>
  <si>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</si>
  <si>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</si>
  <si>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</si>
  <si>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</si>
  <si>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</si>
  <si>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</si>
  <si>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</si>
  <si>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</si>
  <si>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</si>
  <si>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</si>
  <si>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</si>
  <si>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</si>
  <si>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</si>
  <si>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</si>
  <si>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</si>
  <si>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</si>
  <si>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</si>
  <si>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</si>
  <si>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</si>
  <si>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</si>
  <si>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</si>
  <si>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</si>
  <si>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</si>
  <si>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</si>
  <si>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</si>
  <si>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</si>
  <si>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</si>
  <si>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</si>
  <si>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</si>
  <si>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</si>
  <si>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</si>
  <si>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</si>
  <si>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</si>
  <si>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</si>
  <si>
    <t>Livre 53</t>
  </si>
  <si>
    <t>Livre 54</t>
  </si>
  <si>
    <t>Livre 55</t>
  </si>
  <si>
    <t>Livre 56</t>
  </si>
  <si>
    <t>Livre 57</t>
  </si>
  <si>
    <t>Livre 58</t>
  </si>
  <si>
    <t>Livre 59</t>
  </si>
  <si>
    <t>Livre 60</t>
  </si>
  <si>
    <t>Livre 61</t>
  </si>
  <si>
    <t>Livre 62</t>
  </si>
  <si>
    <t>Livre 63</t>
  </si>
  <si>
    <t>Livre 64</t>
  </si>
  <si>
    <t>Livre 65</t>
  </si>
  <si>
    <t>Livre 66</t>
  </si>
  <si>
    <t>Livre 67</t>
  </si>
  <si>
    <t>Livre 68</t>
  </si>
  <si>
    <t>Livre 69</t>
  </si>
  <si>
    <t>Livre 70</t>
  </si>
  <si>
    <t>Livre 71</t>
  </si>
  <si>
    <t>Livre 72</t>
  </si>
  <si>
    <t>Livre 73</t>
  </si>
  <si>
    <t>Livre 74</t>
  </si>
  <si>
    <t>Livre 75</t>
  </si>
  <si>
    <t>Livre 76</t>
  </si>
  <si>
    <t>Livre 77</t>
  </si>
  <si>
    <t>Livre 78</t>
  </si>
  <si>
    <t>Livre 79</t>
  </si>
  <si>
    <t>Livre 80</t>
  </si>
  <si>
    <t>Livre 81</t>
  </si>
  <si>
    <t>Livre 82</t>
  </si>
  <si>
    <t>Livre 83</t>
  </si>
  <si>
    <t>Livre 84</t>
  </si>
  <si>
    <t>Livre 85</t>
  </si>
  <si>
    <t>Livre 86</t>
  </si>
  <si>
    <t>Livre 87</t>
  </si>
  <si>
    <t>Livre 88</t>
  </si>
  <si>
    <t>Livre 89</t>
  </si>
  <si>
    <t>Livre 90</t>
  </si>
  <si>
    <t>Livre 91</t>
  </si>
  <si>
    <t>Livre 92</t>
  </si>
  <si>
    <t>Livre 93</t>
  </si>
  <si>
    <t>Livre 94</t>
  </si>
  <si>
    <t>Livre 95</t>
  </si>
  <si>
    <t>Livre 96</t>
  </si>
  <si>
    <t>Livre 97</t>
  </si>
  <si>
    <t>Livre 98</t>
  </si>
  <si>
    <t>Livre 99</t>
  </si>
  <si>
    <t>Livre 100</t>
  </si>
  <si>
    <t>Livre 101</t>
  </si>
  <si>
    <t>Livre 102</t>
  </si>
  <si>
    <t>Livre 103</t>
  </si>
  <si>
    <t>Livre 104</t>
  </si>
  <si>
    <t>Livre 105</t>
  </si>
  <si>
    <t>Livre 106</t>
  </si>
  <si>
    <t>Livre 107</t>
  </si>
  <si>
    <t>Livre 108</t>
  </si>
  <si>
    <t>Livre 109</t>
  </si>
  <si>
    <t>Livre 110</t>
  </si>
  <si>
    <t>Livre 111</t>
  </si>
  <si>
    <t>Livre 112</t>
  </si>
  <si>
    <t>Livre 113</t>
  </si>
  <si>
    <t>Livre 114</t>
  </si>
  <si>
    <t>Livre 115</t>
  </si>
  <si>
    <t>Livre 116</t>
  </si>
  <si>
    <t>Livre 117</t>
  </si>
  <si>
    <t>Livre 118</t>
  </si>
  <si>
    <t>Livre 119</t>
  </si>
  <si>
    <t>Livre 120</t>
  </si>
  <si>
    <t>Livre 121</t>
  </si>
  <si>
    <t>Livre 122</t>
  </si>
  <si>
    <t>Livre 123</t>
  </si>
  <si>
    <t>Livre 124</t>
  </si>
  <si>
    <t>Livre 125</t>
  </si>
  <si>
    <t>Livre 126</t>
  </si>
  <si>
    <t>Livre 127</t>
  </si>
  <si>
    <t>Livre 128</t>
  </si>
  <si>
    <t>Livre 129</t>
  </si>
  <si>
    <t>Livre 130</t>
  </si>
  <si>
    <t>Livre 131</t>
  </si>
  <si>
    <t>Livre 132</t>
  </si>
  <si>
    <t>Livre 133</t>
  </si>
  <si>
    <t>Livre 134</t>
  </si>
  <si>
    <t>Livre 135</t>
  </si>
  <si>
    <t>Livre 136</t>
  </si>
  <si>
    <t>Livre 137</t>
  </si>
  <si>
    <t>Livre 138</t>
  </si>
  <si>
    <t>Livre 139</t>
  </si>
  <si>
    <t>Livre 140</t>
  </si>
  <si>
    <t>Livre 141</t>
  </si>
  <si>
    <t>Livre 142</t>
  </si>
  <si>
    <t>Livre 143</t>
  </si>
  <si>
    <t>Livre 144</t>
  </si>
  <si>
    <t>Livre 145</t>
  </si>
  <si>
    <t>Livre 146</t>
  </si>
  <si>
    <t>Livre 147</t>
  </si>
  <si>
    <t>Livre 148</t>
  </si>
  <si>
    <t>Livre 149</t>
  </si>
  <si>
    <t>Livre 150</t>
  </si>
  <si>
    <t>Livre 151</t>
  </si>
  <si>
    <t>Livre 152</t>
  </si>
  <si>
    <t>Livre 153</t>
  </si>
  <si>
    <t>Livre 154</t>
  </si>
  <si>
    <t>Livre 155</t>
  </si>
  <si>
    <t>Livre 156</t>
  </si>
  <si>
    <t>Livre 157</t>
  </si>
  <si>
    <t>Livre 158</t>
  </si>
  <si>
    <t>Livre 159</t>
  </si>
  <si>
    <t>Livre 160</t>
  </si>
  <si>
    <t>Livre 161</t>
  </si>
  <si>
    <t>Livre 162</t>
  </si>
  <si>
    <t>Livre 163</t>
  </si>
  <si>
    <t>Livre 164</t>
  </si>
  <si>
    <t>Livre 165</t>
  </si>
  <si>
    <t>Livre 166</t>
  </si>
  <si>
    <t>Livre 167</t>
  </si>
  <si>
    <t>Livre 168</t>
  </si>
  <si>
    <t>Livre 169</t>
  </si>
  <si>
    <t>Livre 170</t>
  </si>
  <si>
    <t>Livre 171</t>
  </si>
  <si>
    <t>Livre 172</t>
  </si>
  <si>
    <t>Livre 173</t>
  </si>
  <si>
    <t>Livre 174</t>
  </si>
  <si>
    <t>Livre 175</t>
  </si>
  <si>
    <t>Livre 176</t>
  </si>
  <si>
    <t>Livre 177</t>
  </si>
  <si>
    <t>Livre 178</t>
  </si>
  <si>
    <t>Livre 179</t>
  </si>
  <si>
    <t>Livre 180</t>
  </si>
  <si>
    <t>Livre 181</t>
  </si>
  <si>
    <t>Livre 182</t>
  </si>
  <si>
    <t>Livre 183</t>
  </si>
  <si>
    <t>Livre 184</t>
  </si>
  <si>
    <t>Livre 185</t>
  </si>
  <si>
    <t>Livre 186</t>
  </si>
  <si>
    <t>Livre 187</t>
  </si>
  <si>
    <t>Livre 188</t>
  </si>
  <si>
    <t>Livre 189</t>
  </si>
  <si>
    <t>Livre 190</t>
  </si>
  <si>
    <t>Livre 191</t>
  </si>
  <si>
    <t>Livre 192</t>
  </si>
  <si>
    <t>Livre 193</t>
  </si>
  <si>
    <t>Livre 194</t>
  </si>
  <si>
    <t>Livre 195</t>
  </si>
  <si>
    <t>Livre 196</t>
  </si>
  <si>
    <t>Livre 197</t>
  </si>
  <si>
    <t>Livre 198</t>
  </si>
  <si>
    <t>Livre 199</t>
  </si>
  <si>
    <t>Livre 200</t>
  </si>
  <si>
    <t>Livre 201</t>
  </si>
  <si>
    <t>Livre 202</t>
  </si>
  <si>
    <t>Livre 203</t>
  </si>
  <si>
    <t>Livre 204</t>
  </si>
  <si>
    <t>Livre 205</t>
  </si>
  <si>
    <t>Livre 206</t>
  </si>
  <si>
    <t>Livre 207</t>
  </si>
  <si>
    <t>Livre 208</t>
  </si>
  <si>
    <t>Livre 209</t>
  </si>
  <si>
    <t>Livre 210</t>
  </si>
  <si>
    <t>Livre 211</t>
  </si>
  <si>
    <t>Livre 212</t>
  </si>
  <si>
    <t>Livre 213</t>
  </si>
  <si>
    <t>Livre 214</t>
  </si>
  <si>
    <t>Livre 215</t>
  </si>
  <si>
    <t>Livre 216</t>
  </si>
  <si>
    <t>Livre 217</t>
  </si>
  <si>
    <t>Livre 218</t>
  </si>
  <si>
    <t>Livre 219</t>
  </si>
  <si>
    <t>Livre 220</t>
  </si>
  <si>
    <t>Livre 221</t>
  </si>
  <si>
    <t>Livre 222</t>
  </si>
  <si>
    <t>Livre 223</t>
  </si>
  <si>
    <t>Livre 224</t>
  </si>
  <si>
    <t>Livre 225</t>
  </si>
  <si>
    <t>Livre 226</t>
  </si>
  <si>
    <t>Livre 227</t>
  </si>
  <si>
    <t>Livre 228</t>
  </si>
  <si>
    <t>Livre 229</t>
  </si>
  <si>
    <t>Livre 230</t>
  </si>
  <si>
    <t>Livre 231</t>
  </si>
  <si>
    <t>Livre 232</t>
  </si>
  <si>
    <t>Livre 233</t>
  </si>
  <si>
    <t>Livre 234</t>
  </si>
  <si>
    <t>Livre 235</t>
  </si>
  <si>
    <t>Livre 236</t>
  </si>
  <si>
    <t>Livre 237</t>
  </si>
  <si>
    <t>Livre 238</t>
  </si>
  <si>
    <t>Livre 239</t>
  </si>
  <si>
    <t>Livre 240</t>
  </si>
  <si>
    <t>Livre 241</t>
  </si>
  <si>
    <t>Livre 242</t>
  </si>
  <si>
    <t>Livre 243</t>
  </si>
  <si>
    <t>Livre 244</t>
  </si>
  <si>
    <t>Livre 245</t>
  </si>
  <si>
    <t>Livre 246</t>
  </si>
  <si>
    <t>Livre 247</t>
  </si>
  <si>
    <t>Livre 248</t>
  </si>
  <si>
    <t>Livre 249</t>
  </si>
  <si>
    <t>Livre 250</t>
  </si>
  <si>
    <t>Livre 251</t>
  </si>
  <si>
    <t>Livre 252</t>
  </si>
  <si>
    <t>Livre 253</t>
  </si>
  <si>
    <t>Livre 254</t>
  </si>
  <si>
    <t>Livre 255</t>
  </si>
  <si>
    <t>Livre 256</t>
  </si>
  <si>
    <t>Livre 257</t>
  </si>
  <si>
    <t>Livre 258</t>
  </si>
  <si>
    <t>Livre 259</t>
  </si>
  <si>
    <t>Livre 260</t>
  </si>
  <si>
    <t>Livre 261</t>
  </si>
  <si>
    <t>Livre 262</t>
  </si>
  <si>
    <t>Livre 263</t>
  </si>
  <si>
    <t>Livre 264</t>
  </si>
  <si>
    <t>Livre 265</t>
  </si>
  <si>
    <t>Livre 266</t>
  </si>
  <si>
    <t>Livre 267</t>
  </si>
  <si>
    <t>Livre 268</t>
  </si>
  <si>
    <t>Livre 269</t>
  </si>
  <si>
    <t>Livre 270</t>
  </si>
  <si>
    <t>Livre 271</t>
  </si>
  <si>
    <t>Livre 272</t>
  </si>
  <si>
    <t>Livre 273</t>
  </si>
  <si>
    <t>Livre 274</t>
  </si>
  <si>
    <t>Livre 275</t>
  </si>
  <si>
    <t>Livre 276</t>
  </si>
  <si>
    <t>Livre 277</t>
  </si>
  <si>
    <t>Livre 278</t>
  </si>
  <si>
    <t>Livre 279</t>
  </si>
  <si>
    <t>Livre 280</t>
  </si>
  <si>
    <t>Livre 281</t>
  </si>
  <si>
    <t>Livre 282</t>
  </si>
  <si>
    <t>Livre 283</t>
  </si>
  <si>
    <t>Livre 284</t>
  </si>
  <si>
    <t>Livre 285</t>
  </si>
  <si>
    <t>Livre 286</t>
  </si>
  <si>
    <t>Livre 287</t>
  </si>
  <si>
    <t>Livre 288</t>
  </si>
  <si>
    <t>Livre 289</t>
  </si>
  <si>
    <t>Livre 290</t>
  </si>
  <si>
    <t>Livre 291</t>
  </si>
  <si>
    <t>Livre 292</t>
  </si>
  <si>
    <t>Livre 293</t>
  </si>
  <si>
    <t>Livre 294</t>
  </si>
  <si>
    <t>Livre 295</t>
  </si>
  <si>
    <t>Livre 296</t>
  </si>
  <si>
    <t>Livre 297</t>
  </si>
  <si>
    <t>Livre 298</t>
  </si>
  <si>
    <t>Livre 299</t>
  </si>
  <si>
    <t>Livre 300</t>
  </si>
  <si>
    <t>Livre 301</t>
  </si>
  <si>
    <t>Livre 302</t>
  </si>
  <si>
    <t>Livre 303</t>
  </si>
  <si>
    <t>Livre 304</t>
  </si>
  <si>
    <t>Livre 305</t>
  </si>
  <si>
    <t>Livre 306</t>
  </si>
  <si>
    <t>Livre 307</t>
  </si>
  <si>
    <t>Livre 308</t>
  </si>
  <si>
    <t>Livre 309</t>
  </si>
  <si>
    <t>Livre 310</t>
  </si>
  <si>
    <t>Livre 311</t>
  </si>
  <si>
    <t>Livre 312</t>
  </si>
  <si>
    <t>Livre 313</t>
  </si>
  <si>
    <t>Livre 314</t>
  </si>
  <si>
    <t>Livre 315</t>
  </si>
  <si>
    <t>Livre 316</t>
  </si>
  <si>
    <t>Livre 317</t>
  </si>
  <si>
    <t>Livre 318</t>
  </si>
  <si>
    <t>Livre 319</t>
  </si>
  <si>
    <t>Livre 320</t>
  </si>
  <si>
    <t>Livre 321</t>
  </si>
  <si>
    <t>Livre 322</t>
  </si>
  <si>
    <t>Livre 323</t>
  </si>
  <si>
    <t>Livre 324</t>
  </si>
  <si>
    <t>Livre 325</t>
  </si>
  <si>
    <t>Livre 326</t>
  </si>
  <si>
    <t>Livre 327</t>
  </si>
  <si>
    <t>Livre 328</t>
  </si>
  <si>
    <t>Livre 329</t>
  </si>
  <si>
    <t>Livre 330</t>
  </si>
  <si>
    <t>Livre 331</t>
  </si>
  <si>
    <t>Livre 332</t>
  </si>
  <si>
    <t>Livre 333</t>
  </si>
  <si>
    <t>Livre 334</t>
  </si>
  <si>
    <t>Livre 335</t>
  </si>
  <si>
    <t>Livre 336</t>
  </si>
  <si>
    <t>Livre 337</t>
  </si>
  <si>
    <t>Livre 338</t>
  </si>
  <si>
    <t>Livre 339</t>
  </si>
  <si>
    <t>Livre 340</t>
  </si>
  <si>
    <t>Livre 341</t>
  </si>
  <si>
    <t>Livre 342</t>
  </si>
  <si>
    <t>Livre 343</t>
  </si>
  <si>
    <t>Livre 344</t>
  </si>
  <si>
    <t>Livre 345</t>
  </si>
  <si>
    <t>Livre 346</t>
  </si>
  <si>
    <t>Livre 347</t>
  </si>
  <si>
    <t>Livre 348</t>
  </si>
  <si>
    <t>Livre 349</t>
  </si>
  <si>
    <t>Livre 350</t>
  </si>
  <si>
    <t>Livre 351</t>
  </si>
  <si>
    <t>Livre 352</t>
  </si>
  <si>
    <t>Livre 353</t>
  </si>
  <si>
    <t>Livre 354</t>
  </si>
  <si>
    <t>Livre 355</t>
  </si>
  <si>
    <t>Livre 356</t>
  </si>
  <si>
    <t>Livre 357</t>
  </si>
  <si>
    <t>Livre 358</t>
  </si>
  <si>
    <t>Livre 359</t>
  </si>
  <si>
    <t>Livre 360</t>
  </si>
  <si>
    <t>Livre 361</t>
  </si>
  <si>
    <t>Livre 362</t>
  </si>
  <si>
    <t>Livre 363</t>
  </si>
  <si>
    <t>Livre 364</t>
  </si>
  <si>
    <t>Livre 365</t>
  </si>
  <si>
    <t>Livre 366</t>
  </si>
  <si>
    <t>Livre 367</t>
  </si>
  <si>
    <t>Livre 368</t>
  </si>
  <si>
    <t>Livre 369</t>
  </si>
  <si>
    <t>Livre 370</t>
  </si>
  <si>
    <t>Livre 371</t>
  </si>
  <si>
    <t>Livre 372</t>
  </si>
  <si>
    <t>Livre 373</t>
  </si>
  <si>
    <t>Livre 374</t>
  </si>
  <si>
    <t>Livre 375</t>
  </si>
  <si>
    <t>Livre 376</t>
  </si>
  <si>
    <t>Livre 377</t>
  </si>
  <si>
    <t>Livre 378</t>
  </si>
  <si>
    <t>Livre 379</t>
  </si>
  <si>
    <t>Livre 380</t>
  </si>
  <si>
    <t>Livre 381</t>
  </si>
  <si>
    <t>Livre 382</t>
  </si>
  <si>
    <t>Livre 383</t>
  </si>
  <si>
    <t>Livre 384</t>
  </si>
  <si>
    <t>Livre 385</t>
  </si>
  <si>
    <t>Livre 386</t>
  </si>
  <si>
    <t>Livre 387</t>
  </si>
  <si>
    <t>Livre 388</t>
  </si>
  <si>
    <t>Livre 389</t>
  </si>
  <si>
    <t>Livre 390</t>
  </si>
  <si>
    <t>Livre 391</t>
  </si>
  <si>
    <t>Auteur 1</t>
  </si>
  <si>
    <t>Auteur 15</t>
  </si>
  <si>
    <t>Auteur 16</t>
  </si>
  <si>
    <t>Auteur 2</t>
  </si>
  <si>
    <t>Auteur 3</t>
  </si>
  <si>
    <t>Auteur 4</t>
  </si>
  <si>
    <t>Auteur 5</t>
  </si>
  <si>
    <t>Auteur 6</t>
  </si>
  <si>
    <t>Auteur 7</t>
  </si>
  <si>
    <t>Auteur 8</t>
  </si>
  <si>
    <t>Auteur 9</t>
  </si>
  <si>
    <t>Auteur 10</t>
  </si>
  <si>
    <t>Auteur 11</t>
  </si>
  <si>
    <t>Auteur 12</t>
  </si>
  <si>
    <t>Auteur 13</t>
  </si>
  <si>
    <t>Auteur 14</t>
  </si>
  <si>
    <t>Auteur 17</t>
  </si>
  <si>
    <t>Auteur 18</t>
  </si>
  <si>
    <t>Auteur 19</t>
  </si>
  <si>
    <t>Auteur 20</t>
  </si>
  <si>
    <t>Auteur 21</t>
  </si>
  <si>
    <t>Auteur 22</t>
  </si>
  <si>
    <t>Auteur 23</t>
  </si>
  <si>
    <t>Auteur 24</t>
  </si>
  <si>
    <t>Auteur 25</t>
  </si>
  <si>
    <t>Auteur 26</t>
  </si>
  <si>
    <t>Auteur 27</t>
  </si>
  <si>
    <t>Auteur 28</t>
  </si>
  <si>
    <t>Auteur 29</t>
  </si>
  <si>
    <t>Auteur 30</t>
  </si>
  <si>
    <t>Auteur 31</t>
  </si>
  <si>
    <t>Auteur 32</t>
  </si>
  <si>
    <t>Auteur 33</t>
  </si>
  <si>
    <t>Auteur 34</t>
  </si>
  <si>
    <t>Auteur 35</t>
  </si>
  <si>
    <t>Auteur 36</t>
  </si>
  <si>
    <t>Auteur 37</t>
  </si>
  <si>
    <t>Auteur 38</t>
  </si>
  <si>
    <t>Auteur 39</t>
  </si>
  <si>
    <t>Auteur 40</t>
  </si>
  <si>
    <t>Auteur 41</t>
  </si>
  <si>
    <t>Auteur 42</t>
  </si>
  <si>
    <t>Auteur 43</t>
  </si>
  <si>
    <t>Auteur 44</t>
  </si>
  <si>
    <t>Auteur 45</t>
  </si>
  <si>
    <t>Auteur 46</t>
  </si>
  <si>
    <t>Auteur 47</t>
  </si>
  <si>
    <t>Auteur 48</t>
  </si>
  <si>
    <t>Auteur 49</t>
  </si>
  <si>
    <t>Auteur 50</t>
  </si>
  <si>
    <t>Auteur 51</t>
  </si>
  <si>
    <t>Auteur 52</t>
  </si>
  <si>
    <t>Auteur 53</t>
  </si>
  <si>
    <t>Auteur 54</t>
  </si>
  <si>
    <t>Auteur 55</t>
  </si>
  <si>
    <t>Auteur 56</t>
  </si>
  <si>
    <t>Auteur 57</t>
  </si>
  <si>
    <t>Auteur 58</t>
  </si>
  <si>
    <t>Auteur 59</t>
  </si>
  <si>
    <t>Auteur 60</t>
  </si>
  <si>
    <t>Auteur 61</t>
  </si>
  <si>
    <t>Auteur 62</t>
  </si>
  <si>
    <t>Auteur 63</t>
  </si>
  <si>
    <t>Auteur 64</t>
  </si>
  <si>
    <t>Auteur 65</t>
  </si>
  <si>
    <t>Auteur 66</t>
  </si>
  <si>
    <t>Auteur 67</t>
  </si>
  <si>
    <t>Auteur 68</t>
  </si>
  <si>
    <t>Auteur 69</t>
  </si>
  <si>
    <t>Auteur 70</t>
  </si>
  <si>
    <t>Auteur 71</t>
  </si>
  <si>
    <t>Auteur 72</t>
  </si>
  <si>
    <t>Auteur 73</t>
  </si>
  <si>
    <t>Auteur 74</t>
  </si>
  <si>
    <t>Auteur 75</t>
  </si>
  <si>
    <t>Auteur 76</t>
  </si>
  <si>
    <t>Auteur 77</t>
  </si>
  <si>
    <t>Auteur 78</t>
  </si>
  <si>
    <t>Auteur 79</t>
  </si>
  <si>
    <t>Auteur 80</t>
  </si>
  <si>
    <t>Auteur 81</t>
  </si>
  <si>
    <t>Auteur 82</t>
  </si>
  <si>
    <t>Auteur 83</t>
  </si>
  <si>
    <t>Auteur 84</t>
  </si>
  <si>
    <t>Auteur 85</t>
  </si>
  <si>
    <t>Auteur 86</t>
  </si>
  <si>
    <t>Auteur 87</t>
  </si>
  <si>
    <t>Auteur 88</t>
  </si>
  <si>
    <t>Auteur 89</t>
  </si>
  <si>
    <t>Auteur 90</t>
  </si>
  <si>
    <t>Auteur 91</t>
  </si>
  <si>
    <t>Auteur 92</t>
  </si>
  <si>
    <t>Auteur 93</t>
  </si>
  <si>
    <t>Auteur 94</t>
  </si>
  <si>
    <t>Auteur 95</t>
  </si>
  <si>
    <t>Auteur 96</t>
  </si>
  <si>
    <t>Auteur 97</t>
  </si>
  <si>
    <t>Auteur 98</t>
  </si>
  <si>
    <t>Auteur 99</t>
  </si>
  <si>
    <t>Auteur 100</t>
  </si>
  <si>
    <t>Auteur 101</t>
  </si>
  <si>
    <t>Auteur 102</t>
  </si>
  <si>
    <t>Auteur 103</t>
  </si>
  <si>
    <t>Auteur 104</t>
  </si>
  <si>
    <t>Auteur 105</t>
  </si>
  <si>
    <t>Auteur 106</t>
  </si>
  <si>
    <t>Auteur 107</t>
  </si>
  <si>
    <t>Auteur 108</t>
  </si>
  <si>
    <t>Auteur 109</t>
  </si>
  <si>
    <t>Auteur 110</t>
  </si>
  <si>
    <t>Auteur 111</t>
  </si>
  <si>
    <t>Auteur 112</t>
  </si>
  <si>
    <t>Auteur 113</t>
  </si>
  <si>
    <t>Auteur 114</t>
  </si>
  <si>
    <t>Auteur 115</t>
  </si>
  <si>
    <t>Auteur 116</t>
  </si>
  <si>
    <t>Auteur 117</t>
  </si>
  <si>
    <t>Auteur 118</t>
  </si>
  <si>
    <t>Auteur 119</t>
  </si>
  <si>
    <t>Auteur 120</t>
  </si>
  <si>
    <t>Auteur 121</t>
  </si>
  <si>
    <t>Auteur 122</t>
  </si>
  <si>
    <t>Auteur 123</t>
  </si>
  <si>
    <t>Auteur 124</t>
  </si>
  <si>
    <t>Auteur 125</t>
  </si>
  <si>
    <t>Auteur 126</t>
  </si>
  <si>
    <t>Auteur 127</t>
  </si>
  <si>
    <t>Auteur 128</t>
  </si>
  <si>
    <t>Auteur 129</t>
  </si>
  <si>
    <t>Auteur 130</t>
  </si>
  <si>
    <t>Auteur 131</t>
  </si>
  <si>
    <t>Auteur 132</t>
  </si>
  <si>
    <t>Auteur 133</t>
  </si>
  <si>
    <t>Auteur 134</t>
  </si>
  <si>
    <t>Auteur 135</t>
  </si>
  <si>
    <t>Auteur 136</t>
  </si>
  <si>
    <t>Auteur 137</t>
  </si>
  <si>
    <t>Auteur 138</t>
  </si>
  <si>
    <t>Auteur 139</t>
  </si>
  <si>
    <t>Auteur 140</t>
  </si>
  <si>
    <t>Auteur 141</t>
  </si>
  <si>
    <t>Auteur 142</t>
  </si>
  <si>
    <t>Auteur 143</t>
  </si>
  <si>
    <t>Auteur 144</t>
  </si>
  <si>
    <t>Auteur 145</t>
  </si>
  <si>
    <t>Auteur 146</t>
  </si>
  <si>
    <t>Auteur 147</t>
  </si>
  <si>
    <t>Auteur 148</t>
  </si>
  <si>
    <t>Auteur 149</t>
  </si>
  <si>
    <t>Auteur 150</t>
  </si>
  <si>
    <t>Auteur 151</t>
  </si>
  <si>
    <t>Auteur 152</t>
  </si>
  <si>
    <t>Auteur 153</t>
  </si>
  <si>
    <t>Auteur 154</t>
  </si>
  <si>
    <t>Auteur 155</t>
  </si>
  <si>
    <t>Auteur 156</t>
  </si>
  <si>
    <t>Auteur 157</t>
  </si>
  <si>
    <t>Auteur 158</t>
  </si>
  <si>
    <t>Auteur 159</t>
  </si>
  <si>
    <t>Auteur 160</t>
  </si>
  <si>
    <t>Auteur 161</t>
  </si>
  <si>
    <t>Auteur 162</t>
  </si>
  <si>
    <t>Auteur 163</t>
  </si>
  <si>
    <t>Auteur 164</t>
  </si>
  <si>
    <t>Auteur 165</t>
  </si>
  <si>
    <t>Auteur 166</t>
  </si>
  <si>
    <t>Auteur 167</t>
  </si>
  <si>
    <t>Auteur 168</t>
  </si>
  <si>
    <t>Auteur 169</t>
  </si>
  <si>
    <t>Auteur 170</t>
  </si>
  <si>
    <t>Auteur 171</t>
  </si>
  <si>
    <t>Auteur 172</t>
  </si>
  <si>
    <t>Auteur 173</t>
  </si>
  <si>
    <t>Auteur 174</t>
  </si>
  <si>
    <t>Auteur 175</t>
  </si>
  <si>
    <t>Auteur 176</t>
  </si>
  <si>
    <t>Auteur 177</t>
  </si>
  <si>
    <t>Auteur 178</t>
  </si>
  <si>
    <t>Auteur 179</t>
  </si>
  <si>
    <t>Auteur 180</t>
  </si>
  <si>
    <t>Auteur 181</t>
  </si>
  <si>
    <t>Auteur 182</t>
  </si>
  <si>
    <t>Auteur 183</t>
  </si>
  <si>
    <t>Auteur 184</t>
  </si>
  <si>
    <t>Auteur 185</t>
  </si>
  <si>
    <t>Auteur 186</t>
  </si>
  <si>
    <t>Auteur 187</t>
  </si>
  <si>
    <t>Auteur 188</t>
  </si>
  <si>
    <t>Auteur 189</t>
  </si>
  <si>
    <t>Auteur 190</t>
  </si>
  <si>
    <t>Auteur 191</t>
  </si>
  <si>
    <t>Auteur 192</t>
  </si>
  <si>
    <t>Auteur 193</t>
  </si>
  <si>
    <t>Auteur 194</t>
  </si>
  <si>
    <t>Auteur 195</t>
  </si>
  <si>
    <t>Auteur 196</t>
  </si>
  <si>
    <t>Auteur 197</t>
  </si>
  <si>
    <t>Auteur 198</t>
  </si>
  <si>
    <t>Auteur 199</t>
  </si>
  <si>
    <t>Auteur 200</t>
  </si>
  <si>
    <t>Auteur 201</t>
  </si>
  <si>
    <t>Auteur 202</t>
  </si>
  <si>
    <t>Auteur 203</t>
  </si>
  <si>
    <t>Auteur 204</t>
  </si>
  <si>
    <t>Auteur 205</t>
  </si>
  <si>
    <t>Auteur 206</t>
  </si>
  <si>
    <t>Auteur 207</t>
  </si>
  <si>
    <t>Auteur 208</t>
  </si>
  <si>
    <t>Auteur 209</t>
  </si>
  <si>
    <t>Auteur 210</t>
  </si>
  <si>
    <t>Auteur 211</t>
  </si>
  <si>
    <t>Auteur 212</t>
  </si>
  <si>
    <t>Auteur 213</t>
  </si>
  <si>
    <t>Auteur 214</t>
  </si>
  <si>
    <t>Auteur 215</t>
  </si>
  <si>
    <t>Auteur 216</t>
  </si>
  <si>
    <t>Auteur 217</t>
  </si>
  <si>
    <t>Auteur 218</t>
  </si>
  <si>
    <t>Auteur 219</t>
  </si>
  <si>
    <t>Auteur 220</t>
  </si>
  <si>
    <t>Auteur 221</t>
  </si>
  <si>
    <t>Auteur 222</t>
  </si>
  <si>
    <t>Auteur 223</t>
  </si>
  <si>
    <t>Auteur 224</t>
  </si>
  <si>
    <t>Auteur 225</t>
  </si>
  <si>
    <t>Auteur 226</t>
  </si>
  <si>
    <t>Auteur 227</t>
  </si>
  <si>
    <t>Auteur 228</t>
  </si>
  <si>
    <t>Auteur 229</t>
  </si>
  <si>
    <t>Auteur 230</t>
  </si>
  <si>
    <t>Auteur 231</t>
  </si>
  <si>
    <t>Auteur 232</t>
  </si>
  <si>
    <t>Auteur 233</t>
  </si>
  <si>
    <t>Auteur 234</t>
  </si>
  <si>
    <t>Auteur 235</t>
  </si>
  <si>
    <t>Auteur 236</t>
  </si>
  <si>
    <t>Auteur 237</t>
  </si>
  <si>
    <t>Auteur 238</t>
  </si>
  <si>
    <t>Auteur 239</t>
  </si>
  <si>
    <t>Auteur 240</t>
  </si>
  <si>
    <t>Auteur 241</t>
  </si>
  <si>
    <t>Auteur 242</t>
  </si>
  <si>
    <t>Auteur 243</t>
  </si>
  <si>
    <t>Auteur 244</t>
  </si>
  <si>
    <t>Auteur 245</t>
  </si>
  <si>
    <t>Auteur 246</t>
  </si>
  <si>
    <t>Auteur 247</t>
  </si>
  <si>
    <t>Auteur 248</t>
  </si>
  <si>
    <t>Auteur 249</t>
  </si>
  <si>
    <t>Auteur 250</t>
  </si>
  <si>
    <t>Auteur 251</t>
  </si>
  <si>
    <t>Auteur 252</t>
  </si>
  <si>
    <t>Auteur 253</t>
  </si>
  <si>
    <t>Auteur 254</t>
  </si>
  <si>
    <t>Auteur 255</t>
  </si>
  <si>
    <t>Auteur 256</t>
  </si>
  <si>
    <t>Auteur 257</t>
  </si>
  <si>
    <t>Auteur 258</t>
  </si>
  <si>
    <t>Auteur 259</t>
  </si>
  <si>
    <t>Auteur 260</t>
  </si>
  <si>
    <t>Auteur 261</t>
  </si>
  <si>
    <t>Auteur 262</t>
  </si>
  <si>
    <t>Auteur 263</t>
  </si>
  <si>
    <t>Auteur 264</t>
  </si>
  <si>
    <t>Auteur 265</t>
  </si>
  <si>
    <t>Auteur 266</t>
  </si>
  <si>
    <t>Auteur 267</t>
  </si>
  <si>
    <t>Auteur 268</t>
  </si>
  <si>
    <t>Auteur 269</t>
  </si>
  <si>
    <t>Auteur 270</t>
  </si>
  <si>
    <t>Auteur 271</t>
  </si>
  <si>
    <t>Auteur 272</t>
  </si>
  <si>
    <t>Auteur 273</t>
  </si>
  <si>
    <t>Auteur 274</t>
  </si>
  <si>
    <t>Auteur 275</t>
  </si>
  <si>
    <t>Auteur 276</t>
  </si>
  <si>
    <t>Auteur 277</t>
  </si>
  <si>
    <t>Auteur 278</t>
  </si>
  <si>
    <t>Auteur 279</t>
  </si>
  <si>
    <t>Auteur 280</t>
  </si>
  <si>
    <t>Auteur 281</t>
  </si>
  <si>
    <t>Auteur 282</t>
  </si>
  <si>
    <t>Auteur 283</t>
  </si>
  <si>
    <t>Auteur 284</t>
  </si>
  <si>
    <t>Auteur 285</t>
  </si>
  <si>
    <t>Auteur 286</t>
  </si>
  <si>
    <t>Auteur 287</t>
  </si>
  <si>
    <t>Auteur 288</t>
  </si>
  <si>
    <t>Auteur 289</t>
  </si>
  <si>
    <t>Auteur 290</t>
  </si>
  <si>
    <t>Auteur 291</t>
  </si>
  <si>
    <t>Auteur 292</t>
  </si>
  <si>
    <t>Auteur 293</t>
  </si>
  <si>
    <t>Auteur 294</t>
  </si>
  <si>
    <t>Auteur 295</t>
  </si>
  <si>
    <t>Auteur 296</t>
  </si>
  <si>
    <t>Auteur 297</t>
  </si>
  <si>
    <t>Auteur 298</t>
  </si>
  <si>
    <t>Auteur 299</t>
  </si>
  <si>
    <t>Auteur 300</t>
  </si>
  <si>
    <t>Auteur 301</t>
  </si>
  <si>
    <t>Auteur 302</t>
  </si>
  <si>
    <t>Auteur 303</t>
  </si>
  <si>
    <t>Auteur 304</t>
  </si>
  <si>
    <t>Auteur 305</t>
  </si>
  <si>
    <t>Auteur 306</t>
  </si>
  <si>
    <t>Auteur 307</t>
  </si>
  <si>
    <t>Auteur 308</t>
  </si>
  <si>
    <t>Auteur 309</t>
  </si>
  <si>
    <t>Auteur 310</t>
  </si>
  <si>
    <t>Auteur 311</t>
  </si>
  <si>
    <t>Auteur 312</t>
  </si>
  <si>
    <t>Auteur 313</t>
  </si>
  <si>
    <t>Auteur 314</t>
  </si>
  <si>
    <t>Auteur 315</t>
  </si>
  <si>
    <t>Auteur 316</t>
  </si>
  <si>
    <t>Auteur 317</t>
  </si>
  <si>
    <t>Auteur 318</t>
  </si>
  <si>
    <t>Auteur 319</t>
  </si>
  <si>
    <t>Auteur 320</t>
  </si>
  <si>
    <t>Auteur 321</t>
  </si>
  <si>
    <t>Auteur 322</t>
  </si>
  <si>
    <t>Auteur 323</t>
  </si>
  <si>
    <t>Auteur 324</t>
  </si>
  <si>
    <t>Auteur 325</t>
  </si>
  <si>
    <t>Auteur 326</t>
  </si>
  <si>
    <t>Auteur 327</t>
  </si>
  <si>
    <t>Auteur 328</t>
  </si>
  <si>
    <t>Auteur 329</t>
  </si>
  <si>
    <t>Auteur 330</t>
  </si>
  <si>
    <t>Auteur 331</t>
  </si>
  <si>
    <t>Auteur 332</t>
  </si>
  <si>
    <t>Auteur 333</t>
  </si>
  <si>
    <t>Auteur 334</t>
  </si>
  <si>
    <t>Auteur 335</t>
  </si>
  <si>
    <t>Auteur 336</t>
  </si>
  <si>
    <t>Auteur 337</t>
  </si>
  <si>
    <t>Auteur 338</t>
  </si>
  <si>
    <t>Auteur 339</t>
  </si>
  <si>
    <t>Auteur 340</t>
  </si>
  <si>
    <t>Auteur 341</t>
  </si>
  <si>
    <t>Auteur 342</t>
  </si>
  <si>
    <t>Auteur 343</t>
  </si>
  <si>
    <t>Auteur 344</t>
  </si>
  <si>
    <t>Auteur 345</t>
  </si>
  <si>
    <t>Auteur 346</t>
  </si>
  <si>
    <t>Auteur 347</t>
  </si>
  <si>
    <t>Auteur 348</t>
  </si>
  <si>
    <t>Auteur 349</t>
  </si>
  <si>
    <t>Auteur 350</t>
  </si>
  <si>
    <t>Auteur 351</t>
  </si>
  <si>
    <t>Auteur 352</t>
  </si>
  <si>
    <t>Auteur 353</t>
  </si>
  <si>
    <t>Auteur 354</t>
  </si>
  <si>
    <t>Auteur 355</t>
  </si>
  <si>
    <t>Auteur 356</t>
  </si>
  <si>
    <t>Auteur 357</t>
  </si>
  <si>
    <t>Auteur 358</t>
  </si>
  <si>
    <t>Auteur 359</t>
  </si>
  <si>
    <t>Auteur 360</t>
  </si>
  <si>
    <t>Auteur 361</t>
  </si>
  <si>
    <t>Auteur 362</t>
  </si>
  <si>
    <t>Auteur 363</t>
  </si>
  <si>
    <t>Auteur 364</t>
  </si>
  <si>
    <t>Auteur 365</t>
  </si>
  <si>
    <t>Auteur 366</t>
  </si>
  <si>
    <t>Auteur 367</t>
  </si>
  <si>
    <t>Auteur 368</t>
  </si>
  <si>
    <t>Auteur 369</t>
  </si>
  <si>
    <t>Auteur 370</t>
  </si>
  <si>
    <t>Auteur 371</t>
  </si>
  <si>
    <t>Auteur 372</t>
  </si>
  <si>
    <t>Auteur 373</t>
  </si>
  <si>
    <t>Auteur 374</t>
  </si>
  <si>
    <t>Auteur 375</t>
  </si>
  <si>
    <t>Auteur 376</t>
  </si>
  <si>
    <t>Auteur 377</t>
  </si>
  <si>
    <t>Auteur 378</t>
  </si>
  <si>
    <t>Auteur 379</t>
  </si>
  <si>
    <t>Auteur 380</t>
  </si>
  <si>
    <t>Auteur 381</t>
  </si>
  <si>
    <t>Auteur 382</t>
  </si>
  <si>
    <t>Auteur 383</t>
  </si>
  <si>
    <t>Auteur 384</t>
  </si>
  <si>
    <t>Auteur 385</t>
  </si>
  <si>
    <t>Auteur 386</t>
  </si>
  <si>
    <t>Auteur 387</t>
  </si>
  <si>
    <t>Auteur 388</t>
  </si>
  <si>
    <t>Auteur 389</t>
  </si>
  <si>
    <t>Auteur 390</t>
  </si>
  <si>
    <t>Auteur 391</t>
  </si>
  <si>
    <t>Hors-Série 2</t>
  </si>
  <si>
    <t>Hors-Série 3</t>
  </si>
  <si>
    <t>Hors-Série 4</t>
  </si>
  <si>
    <t>Hors-Série 5</t>
  </si>
  <si>
    <t>Hors-Série 6</t>
  </si>
  <si>
    <t>Hors-Série 7</t>
  </si>
  <si>
    <t>Hors-Série 8</t>
  </si>
  <si>
    <t>Hors-Série 9</t>
  </si>
  <si>
    <t>Hors-Série 10</t>
  </si>
  <si>
    <t>Hors-Série 11</t>
  </si>
  <si>
    <t>Hors-Série 12</t>
  </si>
  <si>
    <t>Hors-Série 13</t>
  </si>
  <si>
    <t>Hors-Série 14</t>
  </si>
  <si>
    <t>Extérieur 1</t>
  </si>
  <si>
    <t>Extérieur 2</t>
  </si>
  <si>
    <t>Extérieur 3</t>
  </si>
  <si>
    <t>Extérieur 4</t>
  </si>
  <si>
    <t>Extérieur 5</t>
  </si>
  <si>
    <t>Extérieur 6</t>
  </si>
  <si>
    <t>Extérieur 7</t>
  </si>
  <si>
    <t>Extérieur 8</t>
  </si>
  <si>
    <t>Extérieur 9</t>
  </si>
  <si>
    <t>Extérieur 10</t>
  </si>
  <si>
    <t>Extérieur 11</t>
  </si>
  <si>
    <t>Extérieur 12</t>
  </si>
  <si>
    <t>Extérieur 13</t>
  </si>
  <si>
    <t>Liste numérique</t>
  </si>
  <si>
    <t>00ab</t>
  </si>
  <si>
    <t>ooaa</t>
  </si>
  <si>
    <t>AUTEUR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</si>
</sst>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 * #,##0.00_ ;_ * \-#,##0.00_ ;_ * &quot;-&quot;??_ ;_ @_ "/>
    <numFmt numFmtId="164" formatCode="&quot;€ &quot;#,##0.00;&quot;€-&quot;#,##0.00"/>
    <numFmt numFmtId="165" formatCode="&quot;SFr. &quot;#,##0.00;&quot;SFr.-&quot;#,##0.00"/>
    <numFmt numFmtId="167" formatCode="_ [$€-2]\ * #,##0.00_ ;_ [$€-2]\ * \-#,##0.00_ ;_ [$€-2]\ * &quot;-&quot;??_ "/>
    <numFmt numFmtId="168" formatCode="[$CHF]\ #,##0.00"/>
    <numFmt numFmtId="169" formatCode="#,##0.00\ [$€-40C]"/>
    <numFmt numFmtId="170" formatCode="_ [$EUR]\ * #,##0.00_ ;_ [$EUR]\ * \-#,##0.00_ ;_ [$EUR]\ * &quot;-&quot;??_ ;_ @_ "/>
    <numFmt numFmtId="171" formatCode="_ [$CHF]\ * #,##0.00_ ;_ [$CHF]\ * \-#,##0.00_ ;_ [$CHF]\ * &quot;-&quot;??_ ;_ @_ "/>
  </numFmts>
  <fonts count="61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  <charset val="1"/>
    </font>
    <font>
      <sz val="10"/>
      <color indexed="8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0"/>
      <color indexed="8"/>
      <name val="Tahoma"/>
      <family val="2"/>
    </font>
    <font>
      <i/>
      <sz val="10"/>
      <color indexed="8"/>
      <name val="Times New Roman"/>
      <family val="1"/>
    </font>
    <font>
      <sz val="10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rgb="FF8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10"/>
      <color rgb="FFFF330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0" tint="-0.499984740745262"/>
      <name val="Tahoma"/>
      <family val="2"/>
    </font>
    <font>
      <b/>
      <i/>
      <sz val="10"/>
      <color rgb="FF005426"/>
      <name val="Calibri"/>
      <family val="2"/>
      <scheme val="minor"/>
    </font>
    <font>
      <b/>
      <sz val="10"/>
      <color rgb="FF005426"/>
      <name val="Calibri"/>
      <family val="2"/>
      <scheme val="minor"/>
    </font>
    <font>
      <b/>
      <sz val="11"/>
      <color theme="0"/>
      <name val="Tahoma"/>
      <family val="2"/>
    </font>
    <font>
      <b/>
      <sz val="12"/>
      <color indexed="8"/>
      <name val="Times New Roman"/>
      <family val="1"/>
    </font>
    <font>
      <b/>
      <i/>
      <sz val="10"/>
      <color rgb="FF1A3DAE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name val="Tahoma"/>
      <family val="2"/>
    </font>
    <font>
      <b/>
      <sz val="10"/>
      <color rgb="FF1A3DAE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rgb="FF005426"/>
      <name val="Calibri"/>
      <family val="2"/>
      <scheme val="minor"/>
    </font>
    <font>
      <i/>
      <sz val="10"/>
      <color rgb="FF1A3DAE"/>
      <name val="Calibri"/>
      <family val="2"/>
      <scheme val="minor"/>
    </font>
    <font>
      <b/>
      <sz val="18"/>
      <color theme="0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8"/>
      <name val="Arial"/>
      <family val="2"/>
    </font>
    <font>
      <sz val="10"/>
      <name val="Tahoma"/>
      <family val="2"/>
      <charset val="1"/>
    </font>
    <font>
      <b/>
      <sz val="10"/>
      <color rgb="FF800000"/>
      <name val="Calibri"/>
      <family val="2"/>
      <scheme val="minor"/>
    </font>
    <font>
      <sz val="9"/>
      <color indexed="16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mediumGray">
        <fgColor indexed="9"/>
        <bgColor indexed="22"/>
      </patternFill>
    </fill>
    <fill>
      <patternFill patternType="solid">
        <fgColor theme="0"/>
        <bgColor indexed="64"/>
      </patternFill>
    </fill>
    <fill>
      <patternFill patternType="mediumGray">
        <fgColor rgb="FFFF8F43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D8E4BC"/>
        <bgColor indexed="64"/>
      </patternFill>
    </fill>
    <fill>
      <patternFill patternType="solid">
        <fgColor rgb="FFDAEEF3"/>
        <bgColor rgb="FFA6A6A6"/>
      </patternFill>
    </fill>
    <fill>
      <patternFill patternType="solid">
        <fgColor theme="0"/>
        <bgColor rgb="FFF7F7F7"/>
      </patternFill>
    </fill>
    <fill>
      <patternFill patternType="solid">
        <fgColor theme="0"/>
        <bgColor rgb="FFA6A6A6"/>
      </patternFill>
    </fill>
    <fill>
      <patternFill patternType="solid">
        <fgColor rgb="FF006C31"/>
        <bgColor indexed="64"/>
      </patternFill>
    </fill>
    <fill>
      <patternFill patternType="solid">
        <fgColor rgb="FFDCDCDC"/>
        <bgColor rgb="FFF7F7F7"/>
      </patternFill>
    </fill>
    <fill>
      <patternFill patternType="solid">
        <fgColor rgb="FFF3F3F3"/>
        <bgColor rgb="FFCFCFCF"/>
      </patternFill>
    </fill>
    <fill>
      <patternFill patternType="solid">
        <fgColor rgb="FF0D243E"/>
        <bgColor theme="0" tint="-0.34998626667073579"/>
      </patternFill>
    </fill>
    <fill>
      <patternFill patternType="mediumGray">
        <fgColor theme="0"/>
        <bgColor rgb="FFCDCDCD"/>
      </patternFill>
    </fill>
    <fill>
      <patternFill patternType="solid">
        <fgColor rgb="FFF5F1F5"/>
        <bgColor rgb="FFF7F7F7"/>
      </patternFill>
    </fill>
    <fill>
      <patternFill patternType="solid">
        <fgColor rgb="FFF1F5E7"/>
        <bgColor indexed="64"/>
      </patternFill>
    </fill>
    <fill>
      <patternFill patternType="solid">
        <fgColor rgb="FFEDF7F9"/>
        <bgColor rgb="FFA6A6A6"/>
      </patternFill>
    </fill>
    <fill>
      <patternFill patternType="solid">
        <fgColor rgb="FFE6B8B7"/>
        <bgColor rgb="FFA6A6A6"/>
      </patternFill>
    </fill>
  </fills>
  <borders count="21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17" fillId="0" borderId="0"/>
    <xf numFmtId="167" fontId="17" fillId="0" borderId="0" applyFont="0" applyFill="0" applyBorder="0" applyAlignment="0" applyProtection="0"/>
    <xf numFmtId="0" fontId="7" fillId="0" borderId="0"/>
    <xf numFmtId="0" fontId="19" fillId="0" borderId="0"/>
    <xf numFmtId="0" fontId="3" fillId="0" borderId="0"/>
    <xf numFmtId="0" fontId="22" fillId="0" borderId="0"/>
    <xf numFmtId="43" fontId="22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" fillId="0" borderId="0"/>
    <xf numFmtId="0" fontId="1" fillId="0" borderId="0"/>
  </cellStyleXfs>
  <cellXfs count="228">
    <xf numFmtId="0" fontId="4" fillId="0" borderId="0" xfId="0" applyFont="1"/>
    <xf numFmtId="0" fontId="22" fillId="0" borderId="0" xfId="7" applyProtection="1">
      <protection locked="0"/>
    </xf>
    <xf numFmtId="168" fontId="22" fillId="0" borderId="0" xfId="7" applyNumberFormat="1" applyProtection="1">
      <protection locked="0"/>
    </xf>
    <xf numFmtId="0" fontId="22" fillId="0" borderId="0" xfId="7" applyAlignment="1" applyProtection="1">
      <alignment horizontal="left"/>
      <protection locked="0"/>
    </xf>
    <xf numFmtId="0" fontId="22" fillId="0" borderId="0" xfId="7" applyAlignment="1" applyProtection="1">
      <alignment horizontal="center" vertical="center"/>
      <protection locked="0"/>
    </xf>
    <xf numFmtId="0" fontId="22" fillId="0" borderId="0" xfId="7" applyAlignment="1" applyProtection="1">
      <alignment horizontal="center"/>
      <protection locked="0"/>
    </xf>
    <xf numFmtId="2" fontId="22" fillId="4" borderId="7" xfId="7" applyNumberFormat="1" applyFont="1" applyFill="1" applyBorder="1" applyAlignment="1" applyProtection="1">
      <alignment vertical="center"/>
    </xf>
    <xf numFmtId="169" fontId="22" fillId="5" borderId="7" xfId="7" applyNumberFormat="1" applyFont="1" applyFill="1" applyBorder="1" applyAlignment="1" applyProtection="1">
      <alignment vertical="center"/>
      <protection locked="0"/>
    </xf>
    <xf numFmtId="2" fontId="22" fillId="5" borderId="7" xfId="7" applyNumberFormat="1" applyFont="1" applyFill="1" applyBorder="1" applyAlignment="1" applyProtection="1">
      <alignment horizontal="right" vertical="center"/>
      <protection locked="0"/>
    </xf>
    <xf numFmtId="49" fontId="22" fillId="5" borderId="7" xfId="7" applyNumberFormat="1" applyFont="1" applyFill="1" applyBorder="1" applyAlignment="1" applyProtection="1">
      <alignment vertical="center"/>
      <protection locked="0"/>
    </xf>
    <xf numFmtId="0" fontId="26" fillId="5" borderId="7" xfId="7" applyNumberFormat="1" applyFont="1" applyFill="1" applyBorder="1" applyAlignment="1" applyProtection="1">
      <alignment horizontal="center" vertical="center"/>
      <protection locked="0"/>
    </xf>
    <xf numFmtId="169" fontId="22" fillId="6" borderId="7" xfId="7" applyNumberFormat="1" applyFont="1" applyFill="1" applyBorder="1" applyAlignment="1" applyProtection="1">
      <alignment vertical="center"/>
      <protection locked="0"/>
    </xf>
    <xf numFmtId="2" fontId="22" fillId="6" borderId="7" xfId="7" applyNumberFormat="1" applyFont="1" applyFill="1" applyBorder="1" applyAlignment="1" applyProtection="1">
      <alignment horizontal="right" vertical="center"/>
      <protection locked="0"/>
    </xf>
    <xf numFmtId="49" fontId="22" fillId="6" borderId="7" xfId="7" applyNumberFormat="1" applyFont="1" applyFill="1" applyBorder="1" applyAlignment="1" applyProtection="1">
      <alignment vertical="center"/>
      <protection locked="0"/>
    </xf>
    <xf numFmtId="0" fontId="22" fillId="0" borderId="3" xfId="7" applyBorder="1" applyProtection="1">
      <protection locked="0"/>
    </xf>
    <xf numFmtId="0" fontId="22" fillId="0" borderId="0" xfId="7" applyBorder="1" applyAlignment="1" applyProtection="1">
      <alignment vertical="center"/>
      <protection locked="0"/>
    </xf>
    <xf numFmtId="0" fontId="22" fillId="0" borderId="2" xfId="7" applyBorder="1" applyAlignment="1" applyProtection="1">
      <alignment vertical="center"/>
      <protection locked="0"/>
    </xf>
    <xf numFmtId="0" fontId="22" fillId="0" borderId="0" xfId="7" applyAlignment="1" applyProtection="1">
      <alignment vertical="center"/>
      <protection locked="0"/>
    </xf>
    <xf numFmtId="0" fontId="22" fillId="0" borderId="0" xfId="7" applyAlignment="1" applyProtection="1">
      <alignment vertical="center" wrapText="1"/>
      <protection locked="0"/>
    </xf>
    <xf numFmtId="0" fontId="27" fillId="0" borderId="0" xfId="7" applyFont="1" applyProtection="1">
      <protection locked="0"/>
    </xf>
    <xf numFmtId="0" fontId="29" fillId="0" borderId="0" xfId="7" applyFont="1" applyAlignment="1" applyProtection="1">
      <alignment horizontal="left" vertical="center"/>
      <protection locked="0"/>
    </xf>
    <xf numFmtId="49" fontId="22" fillId="5" borderId="7" xfId="7" applyNumberFormat="1" applyFont="1" applyFill="1" applyBorder="1" applyAlignment="1" applyProtection="1">
      <alignment vertical="center" wrapText="1"/>
      <protection locked="0"/>
    </xf>
    <xf numFmtId="0" fontId="22" fillId="0" borderId="0" xfId="7" applyNumberFormat="1" applyAlignment="1" applyProtection="1">
      <alignment horizontal="center" vertical="center"/>
      <protection locked="0"/>
    </xf>
    <xf numFmtId="0" fontId="13" fillId="0" borderId="7" xfId="7" applyFont="1" applyBorder="1" applyAlignment="1" applyProtection="1">
      <alignment vertical="top" wrapText="1"/>
    </xf>
    <xf numFmtId="0" fontId="22" fillId="0" borderId="7" xfId="7" applyFont="1" applyFill="1" applyBorder="1" applyAlignment="1" applyProtection="1">
      <alignment horizontal="center" vertical="center"/>
    </xf>
    <xf numFmtId="0" fontId="26" fillId="0" borderId="0" xfId="7" applyNumberFormat="1" applyFont="1" applyFill="1" applyBorder="1" applyAlignment="1" applyProtection="1">
      <alignment horizontal="center" vertical="center"/>
      <protection locked="0"/>
    </xf>
    <xf numFmtId="49" fontId="22" fillId="0" borderId="0" xfId="7" applyNumberFormat="1" applyFont="1" applyFill="1" applyBorder="1" applyAlignment="1" applyProtection="1">
      <alignment vertical="center"/>
      <protection locked="0"/>
    </xf>
    <xf numFmtId="2" fontId="22" fillId="0" borderId="0" xfId="7" applyNumberFormat="1" applyFont="1" applyFill="1" applyBorder="1" applyAlignment="1" applyProtection="1">
      <alignment horizontal="right" vertical="center"/>
      <protection locked="0"/>
    </xf>
    <xf numFmtId="169" fontId="22" fillId="0" borderId="0" xfId="7" applyNumberFormat="1" applyFont="1" applyFill="1" applyBorder="1" applyAlignment="1" applyProtection="1">
      <alignment vertical="center"/>
      <protection locked="0"/>
    </xf>
    <xf numFmtId="0" fontId="22" fillId="0" borderId="0" xfId="7" applyFill="1" applyBorder="1" applyProtection="1">
      <protection locked="0"/>
    </xf>
    <xf numFmtId="0" fontId="22" fillId="0" borderId="0" xfId="7" applyAlignment="1" applyProtection="1">
      <alignment vertical="center"/>
    </xf>
    <xf numFmtId="171" fontId="22" fillId="7" borderId="0" xfId="7" applyNumberFormat="1" applyFont="1" applyFill="1" applyAlignment="1" applyProtection="1">
      <alignment horizontal="center" vertical="center"/>
    </xf>
    <xf numFmtId="171" fontId="26" fillId="0" borderId="7" xfId="0" applyNumberFormat="1" applyFont="1" applyFill="1" applyBorder="1" applyAlignment="1" applyProtection="1">
      <alignment horizontal="center" vertical="center"/>
    </xf>
    <xf numFmtId="171" fontId="21" fillId="0" borderId="7" xfId="7" applyNumberFormat="1" applyFont="1" applyBorder="1" applyAlignment="1" applyProtection="1">
      <alignment horizontal="center" vertical="center" wrapText="1"/>
    </xf>
    <xf numFmtId="0" fontId="44" fillId="0" borderId="7" xfId="7" applyFont="1" applyBorder="1" applyAlignment="1" applyProtection="1">
      <alignment horizontal="center" vertical="center"/>
      <protection locked="0"/>
    </xf>
    <xf numFmtId="0" fontId="28" fillId="0" borderId="0" xfId="7" applyFont="1" applyBorder="1" applyAlignment="1" applyProtection="1">
      <alignment horizontal="center" vertical="center"/>
      <protection locked="0"/>
    </xf>
    <xf numFmtId="0" fontId="5" fillId="0" borderId="0" xfId="1" applyFont="1" applyBorder="1" applyAlignment="1" applyProtection="1">
      <alignment horizontal="left"/>
      <protection locked="0"/>
    </xf>
    <xf numFmtId="0" fontId="6" fillId="0" borderId="0" xfId="1" applyFont="1" applyBorder="1" applyAlignment="1" applyProtection="1">
      <alignment horizontal="left"/>
      <protection locked="0"/>
    </xf>
    <xf numFmtId="0" fontId="5" fillId="0" borderId="0" xfId="1" applyFont="1" applyBorder="1" applyAlignment="1" applyProtection="1">
      <alignment horizontal="left" vertical="center"/>
      <protection locked="0"/>
    </xf>
    <xf numFmtId="0" fontId="4" fillId="0" borderId="0" xfId="1" applyFont="1" applyBorder="1" applyAlignment="1" applyProtection="1">
      <alignment horizontal="left"/>
      <protection locked="0"/>
    </xf>
    <xf numFmtId="0" fontId="46" fillId="0" borderId="7" xfId="7" applyFont="1" applyBorder="1" applyAlignment="1" applyProtection="1">
      <alignment vertical="center"/>
    </xf>
    <xf numFmtId="0" fontId="46" fillId="0" borderId="12" xfId="7" applyFont="1" applyBorder="1" applyAlignment="1" applyProtection="1">
      <alignment vertical="center"/>
    </xf>
    <xf numFmtId="0" fontId="26" fillId="0" borderId="3" xfId="7" applyNumberFormat="1" applyFont="1" applyFill="1" applyBorder="1" applyAlignment="1" applyProtection="1">
      <alignment horizontal="center" vertical="center"/>
      <protection locked="0"/>
    </xf>
    <xf numFmtId="49" fontId="22" fillId="0" borderId="3" xfId="7" applyNumberFormat="1" applyFont="1" applyFill="1" applyBorder="1" applyAlignment="1" applyProtection="1">
      <alignment vertical="center"/>
      <protection locked="0"/>
    </xf>
    <xf numFmtId="2" fontId="22" fillId="0" borderId="3" xfId="7" applyNumberFormat="1" applyFont="1" applyFill="1" applyBorder="1" applyAlignment="1" applyProtection="1">
      <alignment horizontal="right" vertical="center"/>
      <protection locked="0"/>
    </xf>
    <xf numFmtId="169" fontId="22" fillId="0" borderId="3" xfId="7" applyNumberFormat="1" applyFont="1" applyFill="1" applyBorder="1" applyAlignment="1" applyProtection="1">
      <alignment vertical="center"/>
      <protection locked="0"/>
    </xf>
    <xf numFmtId="49" fontId="49" fillId="0" borderId="3" xfId="7" applyNumberFormat="1" applyFont="1" applyFill="1" applyBorder="1" applyAlignment="1" applyProtection="1">
      <alignment horizontal="center" vertical="center"/>
      <protection locked="0"/>
    </xf>
    <xf numFmtId="0" fontId="22" fillId="0" borderId="0" xfId="7" applyFont="1" applyAlignment="1" applyProtection="1">
      <alignment horizontal="center" vertical="center"/>
    </xf>
    <xf numFmtId="171" fontId="22" fillId="8" borderId="0" xfId="7" applyNumberFormat="1" applyFont="1" applyFill="1" applyAlignment="1" applyProtection="1">
      <alignment vertical="center"/>
    </xf>
    <xf numFmtId="2" fontId="22" fillId="4" borderId="12" xfId="7" applyNumberFormat="1" applyFont="1" applyFill="1" applyBorder="1" applyAlignment="1" applyProtection="1">
      <alignment vertical="center"/>
    </xf>
    <xf numFmtId="0" fontId="22" fillId="0" borderId="0" xfId="7" applyAlignment="1" applyProtection="1">
      <alignment horizontal="left" vertical="center"/>
      <protection locked="0"/>
    </xf>
    <xf numFmtId="43" fontId="0" fillId="0" borderId="0" xfId="8" applyFont="1" applyAlignment="1" applyProtection="1">
      <alignment horizontal="left"/>
      <protection locked="0"/>
    </xf>
    <xf numFmtId="0" fontId="21" fillId="0" borderId="0" xfId="7" applyFont="1" applyAlignment="1" applyProtection="1">
      <alignment horizontal="left" vertical="center"/>
      <protection locked="0"/>
    </xf>
    <xf numFmtId="0" fontId="21" fillId="0" borderId="0" xfId="7" applyFont="1" applyAlignment="1" applyProtection="1">
      <alignment vertical="center"/>
      <protection locked="0"/>
    </xf>
    <xf numFmtId="0" fontId="21" fillId="0" borderId="0" xfId="7" applyFont="1" applyBorder="1" applyAlignment="1" applyProtection="1">
      <alignment horizontal="left" vertical="center"/>
      <protection locked="0"/>
    </xf>
    <xf numFmtId="0" fontId="41" fillId="0" borderId="0" xfId="7" applyFont="1" applyBorder="1" applyAlignment="1" applyProtection="1">
      <alignment vertical="center"/>
      <protection locked="0"/>
    </xf>
    <xf numFmtId="0" fontId="22" fillId="0" borderId="0" xfId="7" applyFont="1" applyProtection="1">
      <protection locked="0"/>
    </xf>
    <xf numFmtId="43" fontId="0" fillId="0" borderId="0" xfId="8" applyFont="1" applyBorder="1" applyAlignment="1" applyProtection="1">
      <alignment horizontal="left"/>
      <protection locked="0"/>
    </xf>
    <xf numFmtId="0" fontId="22" fillId="0" borderId="0" xfId="7" applyAlignment="1" applyProtection="1">
      <alignment wrapText="1"/>
      <protection locked="0"/>
    </xf>
    <xf numFmtId="0" fontId="31" fillId="7" borderId="4" xfId="7" applyFont="1" applyFill="1" applyBorder="1" applyAlignment="1" applyProtection="1">
      <alignment horizontal="center" vertical="center" textRotation="90"/>
      <protection locked="0"/>
    </xf>
    <xf numFmtId="0" fontId="35" fillId="8" borderId="9" xfId="7" applyFont="1" applyFill="1" applyBorder="1" applyAlignment="1" applyProtection="1">
      <alignment horizontal="center" vertical="center" textRotation="90"/>
      <protection locked="0"/>
    </xf>
    <xf numFmtId="0" fontId="39" fillId="0" borderId="0" xfId="7" applyFont="1" applyFill="1" applyBorder="1" applyAlignment="1" applyProtection="1">
      <alignment horizontal="center" vertical="center" textRotation="90"/>
      <protection locked="0"/>
    </xf>
    <xf numFmtId="0" fontId="22" fillId="0" borderId="0" xfId="7" applyBorder="1" applyProtection="1">
      <protection locked="0"/>
    </xf>
    <xf numFmtId="0" fontId="22" fillId="0" borderId="0" xfId="7" applyBorder="1" applyAlignment="1" applyProtection="1">
      <alignment horizontal="center" vertical="center"/>
      <protection locked="0"/>
    </xf>
    <xf numFmtId="0" fontId="22" fillId="0" borderId="0" xfId="7" applyAlignment="1" applyProtection="1">
      <alignment horizontal="center" vertical="center" wrapText="1"/>
      <protection locked="0"/>
    </xf>
    <xf numFmtId="0" fontId="22" fillId="0" borderId="7" xfId="7" applyFont="1" applyFill="1" applyBorder="1" applyAlignment="1" applyProtection="1">
      <alignment horizontal="center" vertical="center"/>
      <protection locked="0"/>
    </xf>
    <xf numFmtId="0" fontId="22" fillId="0" borderId="7" xfId="7" applyFont="1" applyFill="1" applyBorder="1" applyAlignment="1" applyProtection="1">
      <alignment vertical="center" wrapText="1"/>
      <protection locked="0"/>
    </xf>
    <xf numFmtId="0" fontId="0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24" fillId="0" borderId="0" xfId="7" applyNumberFormat="1" applyFont="1" applyFill="1" applyBorder="1" applyAlignment="1" applyProtection="1">
      <alignment horizontal="center" vertical="center"/>
      <protection locked="0"/>
    </xf>
    <xf numFmtId="168" fontId="22" fillId="4" borderId="10" xfId="8" applyNumberFormat="1" applyFont="1" applyFill="1" applyBorder="1" applyAlignment="1" applyProtection="1">
      <alignment horizontal="center" vertical="center"/>
    </xf>
    <xf numFmtId="0" fontId="36" fillId="0" borderId="0" xfId="7" applyFont="1" applyBorder="1" applyAlignment="1" applyProtection="1">
      <alignment horizontal="left" vertical="center" indent="2"/>
    </xf>
    <xf numFmtId="0" fontId="46" fillId="0" borderId="10" xfId="7" applyFont="1" applyBorder="1" applyAlignment="1" applyProtection="1">
      <alignment horizontal="center"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165" fontId="4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Border="1" applyAlignment="1" applyProtection="1">
      <alignment horizontal="right"/>
      <protection locked="0"/>
    </xf>
    <xf numFmtId="1" fontId="30" fillId="0" borderId="0" xfId="1" applyNumberFormat="1" applyFont="1" applyBorder="1" applyAlignment="1" applyProtection="1">
      <alignment vertical="center"/>
      <protection locked="0"/>
    </xf>
    <xf numFmtId="4" fontId="30" fillId="0" borderId="0" xfId="1" applyNumberFormat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protection locked="0"/>
    </xf>
    <xf numFmtId="0" fontId="4" fillId="0" borderId="0" xfId="1" applyFont="1" applyFill="1" applyBorder="1" applyAlignment="1" applyProtection="1">
      <alignment horizontal="left"/>
      <protection locked="0"/>
    </xf>
    <xf numFmtId="1" fontId="25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left"/>
      <protection locked="0"/>
    </xf>
    <xf numFmtId="0" fontId="12" fillId="0" borderId="0" xfId="1" applyFont="1" applyBorder="1" applyAlignment="1" applyProtection="1">
      <alignment horizontal="right" vertical="center"/>
      <protection locked="0"/>
    </xf>
    <xf numFmtId="0" fontId="10" fillId="0" borderId="7" xfId="1" applyFont="1" applyBorder="1" applyAlignment="1" applyProtection="1">
      <alignment horizontal="left" vertic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0" fontId="11" fillId="0" borderId="0" xfId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 applyProtection="1">
      <alignment horizontal="right"/>
      <protection locked="0"/>
    </xf>
    <xf numFmtId="0" fontId="5" fillId="3" borderId="0" xfId="1" applyFont="1" applyFill="1" applyBorder="1" applyAlignment="1" applyProtection="1">
      <alignment horizontal="left"/>
      <protection locked="0"/>
    </xf>
    <xf numFmtId="0" fontId="11" fillId="3" borderId="0" xfId="1" applyFont="1" applyFill="1" applyBorder="1" applyAlignment="1" applyProtection="1">
      <alignment horizontal="right" vertical="center"/>
      <protection locked="0"/>
    </xf>
    <xf numFmtId="0" fontId="9" fillId="0" borderId="0" xfId="1" applyFont="1" applyBorder="1" applyAlignment="1" applyProtection="1">
      <alignment horizontal="right" vertical="center"/>
      <protection locked="0"/>
    </xf>
    <xf numFmtId="0" fontId="34" fillId="0" borderId="0" xfId="1" applyFont="1" applyBorder="1" applyAlignment="1" applyProtection="1">
      <alignment horizontal="right"/>
      <protection locked="0"/>
    </xf>
    <xf numFmtId="171" fontId="15" fillId="0" borderId="7" xfId="1" applyNumberFormat="1" applyFont="1" applyFill="1" applyBorder="1" applyAlignment="1" applyProtection="1">
      <alignment horizontal="center" vertical="center" wrapText="1"/>
      <protection locked="0"/>
    </xf>
    <xf numFmtId="1" fontId="33" fillId="11" borderId="11" xfId="1" applyNumberFormat="1" applyFont="1" applyFill="1" applyBorder="1" applyAlignment="1" applyProtection="1">
      <alignment horizontal="center" vertical="center"/>
    </xf>
    <xf numFmtId="4" fontId="10" fillId="0" borderId="7" xfId="1" applyNumberFormat="1" applyFont="1" applyFill="1" applyBorder="1" applyAlignment="1" applyProtection="1">
      <alignment horizontal="right" vertical="center" wrapText="1"/>
    </xf>
    <xf numFmtId="4" fontId="10" fillId="0" borderId="5" xfId="1" applyNumberFormat="1" applyFont="1" applyFill="1" applyBorder="1" applyAlignment="1" applyProtection="1">
      <alignment horizontal="right" vertical="center" wrapText="1"/>
    </xf>
    <xf numFmtId="1" fontId="50" fillId="0" borderId="7" xfId="1" applyNumberFormat="1" applyFont="1" applyFill="1" applyBorder="1" applyAlignment="1" applyProtection="1">
      <alignment horizontal="center" vertical="center"/>
    </xf>
    <xf numFmtId="2" fontId="53" fillId="4" borderId="7" xfId="7" applyNumberFormat="1" applyFont="1" applyFill="1" applyBorder="1" applyAlignment="1" applyProtection="1">
      <alignment vertical="center"/>
    </xf>
    <xf numFmtId="0" fontId="52" fillId="14" borderId="17" xfId="7" applyFont="1" applyFill="1" applyBorder="1" applyAlignment="1" applyProtection="1">
      <alignment horizontal="center" vertical="center"/>
    </xf>
    <xf numFmtId="49" fontId="22" fillId="5" borderId="6" xfId="7" applyNumberFormat="1" applyFont="1" applyFill="1" applyBorder="1" applyAlignment="1" applyProtection="1">
      <alignment vertical="center" wrapText="1"/>
      <protection locked="0"/>
    </xf>
    <xf numFmtId="0" fontId="18" fillId="2" borderId="7" xfId="1" applyFont="1" applyFill="1" applyBorder="1" applyAlignment="1" applyProtection="1">
      <alignment horizontal="center" vertical="center"/>
      <protection locked="0"/>
    </xf>
    <xf numFmtId="0" fontId="14" fillId="2" borderId="7" xfId="1" applyFont="1" applyFill="1" applyBorder="1" applyAlignment="1" applyProtection="1">
      <alignment horizontal="center" vertical="center"/>
      <protection locked="0"/>
    </xf>
    <xf numFmtId="0" fontId="46" fillId="2" borderId="7" xfId="1" applyFont="1" applyFill="1" applyBorder="1" applyAlignment="1" applyProtection="1">
      <alignment horizontal="center" vertical="center"/>
      <protection locked="0"/>
    </xf>
    <xf numFmtId="164" fontId="14" fillId="2" borderId="7" xfId="1" applyNumberFormat="1" applyFont="1" applyFill="1" applyBorder="1" applyAlignment="1" applyProtection="1">
      <alignment horizontal="center" vertical="center"/>
      <protection locked="0"/>
    </xf>
    <xf numFmtId="165" fontId="14" fillId="2" borderId="7" xfId="1" applyNumberFormat="1" applyFont="1" applyFill="1" applyBorder="1" applyAlignment="1" applyProtection="1">
      <alignment horizontal="center" vertical="center"/>
      <protection locked="0"/>
    </xf>
    <xf numFmtId="0" fontId="13" fillId="16" borderId="7" xfId="7" applyFont="1" applyFill="1" applyBorder="1" applyAlignment="1" applyProtection="1">
      <alignment horizontal="center" vertical="center"/>
    </xf>
    <xf numFmtId="171" fontId="13" fillId="16" borderId="7" xfId="7" applyNumberFormat="1" applyFont="1" applyFill="1" applyBorder="1" applyAlignment="1" applyProtection="1">
      <alignment horizontal="center" vertical="center"/>
    </xf>
    <xf numFmtId="0" fontId="13" fillId="17" borderId="7" xfId="7" applyFont="1" applyFill="1" applyBorder="1" applyAlignment="1" applyProtection="1">
      <alignment horizontal="center" vertical="center"/>
    </xf>
    <xf numFmtId="171" fontId="13" fillId="17" borderId="7" xfId="7" applyNumberFormat="1" applyFont="1" applyFill="1" applyBorder="1" applyAlignment="1" applyProtection="1">
      <alignment horizontal="center" vertical="center"/>
    </xf>
    <xf numFmtId="0" fontId="13" fillId="18" borderId="7" xfId="7" applyFont="1" applyFill="1" applyBorder="1" applyAlignment="1" applyProtection="1">
      <alignment horizontal="center" vertical="center"/>
    </xf>
    <xf numFmtId="171" fontId="13" fillId="18" borderId="7" xfId="7" applyNumberFormat="1" applyFont="1" applyFill="1" applyBorder="1" applyAlignment="1" applyProtection="1">
      <alignment horizontal="center" vertical="center"/>
    </xf>
    <xf numFmtId="0" fontId="22" fillId="16" borderId="10" xfId="7" applyFont="1" applyFill="1" applyBorder="1" applyAlignment="1" applyProtection="1">
      <alignment horizontal="center" vertical="center"/>
    </xf>
    <xf numFmtId="0" fontId="22" fillId="16" borderId="5" xfId="7" applyFont="1" applyFill="1" applyBorder="1" applyAlignment="1" applyProtection="1">
      <alignment horizontal="center" vertical="center"/>
    </xf>
    <xf numFmtId="0" fontId="22" fillId="16" borderId="8" xfId="7" applyFont="1" applyFill="1" applyBorder="1" applyAlignment="1" applyProtection="1">
      <alignment horizontal="center" vertical="center"/>
    </xf>
    <xf numFmtId="0" fontId="22" fillId="17" borderId="10" xfId="7" applyFont="1" applyFill="1" applyBorder="1" applyAlignment="1" applyProtection="1">
      <alignment horizontal="center" vertical="center"/>
    </xf>
    <xf numFmtId="0" fontId="22" fillId="17" borderId="7" xfId="7" applyNumberFormat="1" applyFont="1" applyFill="1" applyBorder="1" applyAlignment="1" applyProtection="1">
      <alignment horizontal="center" vertical="center"/>
    </xf>
    <xf numFmtId="0" fontId="22" fillId="17" borderId="16" xfId="7" applyNumberFormat="1" applyFont="1" applyFill="1" applyBorder="1" applyAlignment="1" applyProtection="1">
      <alignment horizontal="center" vertical="center"/>
    </xf>
    <xf numFmtId="0" fontId="22" fillId="18" borderId="10" xfId="7" applyFont="1" applyFill="1" applyBorder="1" applyAlignment="1" applyProtection="1">
      <alignment horizontal="center" vertical="center"/>
    </xf>
    <xf numFmtId="0" fontId="22" fillId="18" borderId="7" xfId="7" applyNumberFormat="1" applyFont="1" applyFill="1" applyBorder="1" applyAlignment="1" applyProtection="1">
      <alignment horizontal="center" vertical="center"/>
    </xf>
    <xf numFmtId="0" fontId="22" fillId="18" borderId="12" xfId="7" applyNumberFormat="1" applyFont="1" applyFill="1" applyBorder="1" applyAlignment="1" applyProtection="1">
      <alignment horizontal="center" vertical="center"/>
    </xf>
    <xf numFmtId="0" fontId="22" fillId="18" borderId="16" xfId="7" applyNumberFormat="1" applyFont="1" applyFill="1" applyBorder="1" applyAlignment="1" applyProtection="1">
      <alignment horizontal="center" vertical="center"/>
    </xf>
    <xf numFmtId="0" fontId="13" fillId="0" borderId="7" xfId="7" applyFont="1" applyFill="1" applyBorder="1" applyAlignment="1" applyProtection="1">
      <alignment horizontal="center" vertical="center"/>
      <protection locked="0"/>
    </xf>
    <xf numFmtId="171" fontId="13" fillId="0" borderId="7" xfId="8" applyNumberFormat="1" applyFont="1" applyBorder="1" applyAlignment="1" applyProtection="1">
      <alignment horizontal="left" vertical="center"/>
    </xf>
    <xf numFmtId="170" fontId="13" fillId="0" borderId="7" xfId="8" applyNumberFormat="1" applyFont="1" applyBorder="1" applyAlignment="1" applyProtection="1">
      <alignment horizontal="left" vertical="center"/>
    </xf>
    <xf numFmtId="0" fontId="13" fillId="0" borderId="7" xfId="7" applyNumberFormat="1" applyFont="1" applyFill="1" applyBorder="1" applyAlignment="1" applyProtection="1">
      <alignment horizontal="center" vertical="center"/>
      <protection locked="0"/>
    </xf>
    <xf numFmtId="2" fontId="22" fillId="4" borderId="16" xfId="7" applyNumberFormat="1" applyFont="1" applyFill="1" applyBorder="1" applyAlignment="1" applyProtection="1">
      <alignment vertical="center"/>
    </xf>
    <xf numFmtId="0" fontId="46" fillId="0" borderId="16" xfId="7" applyFont="1" applyBorder="1" applyAlignment="1" applyProtection="1">
      <alignment vertical="center"/>
    </xf>
    <xf numFmtId="14" fontId="22" fillId="0" borderId="7" xfId="7" applyNumberFormat="1" applyFont="1" applyFill="1" applyBorder="1" applyAlignment="1" applyProtection="1">
      <alignment horizontal="center" vertical="center"/>
      <protection locked="0"/>
    </xf>
    <xf numFmtId="0" fontId="48" fillId="0" borderId="7" xfId="7" applyFont="1" applyFill="1" applyBorder="1" applyAlignment="1" applyProtection="1">
      <alignment horizontal="center" vertical="center"/>
    </xf>
    <xf numFmtId="0" fontId="4" fillId="0" borderId="0" xfId="1" applyFont="1" applyBorder="1" applyAlignment="1" applyProtection="1">
      <alignment horizontal="left" vertical="center"/>
      <protection locked="0"/>
    </xf>
    <xf numFmtId="0" fontId="59" fillId="5" borderId="7" xfId="7" applyNumberFormat="1" applyFont="1" applyFill="1" applyBorder="1" applyAlignment="1" applyProtection="1">
      <alignment horizontal="center" vertical="center"/>
      <protection locked="0"/>
    </xf>
    <xf numFmtId="0" fontId="14" fillId="0" borderId="7" xfId="7" applyFont="1" applyBorder="1" applyAlignment="1" applyProtection="1">
      <alignment horizontal="center" vertical="center"/>
      <protection locked="0"/>
    </xf>
    <xf numFmtId="0" fontId="22" fillId="16" borderId="7" xfId="7" applyFont="1" applyFill="1" applyBorder="1" applyAlignment="1" applyProtection="1">
      <alignment horizontal="center" vertical="center"/>
    </xf>
    <xf numFmtId="49" fontId="22" fillId="6" borderId="7" xfId="7" applyNumberFormat="1" applyFont="1" applyFill="1" applyBorder="1" applyAlignment="1" applyProtection="1">
      <alignment vertical="center" wrapText="1"/>
      <protection locked="0"/>
    </xf>
    <xf numFmtId="0" fontId="13" fillId="16" borderId="7" xfId="7" applyFont="1" applyFill="1" applyBorder="1" applyAlignment="1" applyProtection="1">
      <alignment horizontal="right" vertical="center"/>
      <protection locked="0"/>
    </xf>
    <xf numFmtId="0" fontId="16" fillId="9" borderId="9" xfId="7" applyFont="1" applyFill="1" applyBorder="1" applyAlignment="1" applyProtection="1">
      <alignment horizontal="center" vertical="center" textRotation="90"/>
      <protection locked="0"/>
    </xf>
    <xf numFmtId="0" fontId="13" fillId="17" borderId="7" xfId="7" applyFont="1" applyFill="1" applyBorder="1" applyAlignment="1" applyProtection="1">
      <alignment horizontal="right" vertical="center"/>
      <protection locked="0"/>
    </xf>
    <xf numFmtId="0" fontId="42" fillId="3" borderId="9" xfId="7" applyFont="1" applyFill="1" applyBorder="1" applyAlignment="1" applyProtection="1">
      <alignment horizontal="right" vertical="center"/>
      <protection locked="0"/>
    </xf>
    <xf numFmtId="0" fontId="13" fillId="18" borderId="7" xfId="7" applyFont="1" applyFill="1" applyBorder="1" applyAlignment="1" applyProtection="1">
      <alignment horizontal="right" vertical="center"/>
      <protection locked="0"/>
    </xf>
    <xf numFmtId="0" fontId="43" fillId="10" borderId="1" xfId="7" applyFont="1" applyFill="1" applyBorder="1" applyAlignment="1" applyProtection="1">
      <alignment horizontal="center" vertical="center"/>
      <protection locked="0"/>
    </xf>
    <xf numFmtId="0" fontId="35" fillId="0" borderId="0" xfId="7" applyFont="1" applyFill="1" applyBorder="1" applyAlignment="1" applyProtection="1">
      <alignment horizontal="right" vertical="center"/>
      <protection locked="0"/>
    </xf>
    <xf numFmtId="0" fontId="35" fillId="0" borderId="0" xfId="7" applyFont="1" applyFill="1" applyBorder="1" applyAlignment="1" applyProtection="1">
      <alignment horizontal="center" vertical="center"/>
      <protection locked="0"/>
    </xf>
    <xf numFmtId="0" fontId="38" fillId="0" borderId="0" xfId="7" applyFont="1" applyFill="1" applyBorder="1" applyAlignment="1" applyProtection="1">
      <alignment horizontal="center" vertical="center"/>
      <protection locked="0"/>
    </xf>
    <xf numFmtId="0" fontId="22" fillId="0" borderId="0" xfId="7" applyFont="1" applyFill="1" applyProtection="1">
      <protection locked="0"/>
    </xf>
    <xf numFmtId="170" fontId="14" fillId="0" borderId="0" xfId="7" applyNumberFormat="1" applyFont="1" applyFill="1" applyBorder="1" applyAlignment="1" applyProtection="1">
      <alignment vertical="center"/>
      <protection locked="0"/>
    </xf>
    <xf numFmtId="0" fontId="14" fillId="0" borderId="0" xfId="7" applyFont="1" applyFill="1" applyBorder="1" applyAlignment="1" applyProtection="1">
      <alignment vertical="center"/>
      <protection locked="0"/>
    </xf>
    <xf numFmtId="0" fontId="14" fillId="15" borderId="7" xfId="7" applyNumberFormat="1" applyFont="1" applyFill="1" applyBorder="1" applyAlignment="1" applyProtection="1">
      <alignment horizontal="center" vertical="center" wrapText="1"/>
      <protection locked="0"/>
    </xf>
    <xf numFmtId="0" fontId="14" fillId="13" borderId="7" xfId="7" applyNumberFormat="1" applyFont="1" applyFill="1" applyBorder="1" applyAlignment="1" applyProtection="1">
      <alignment horizontal="center" vertical="center" wrapText="1"/>
      <protection locked="0"/>
    </xf>
    <xf numFmtId="0" fontId="13" fillId="15" borderId="7" xfId="7" applyNumberFormat="1" applyFont="1" applyFill="1" applyBorder="1" applyAlignment="1" applyProtection="1">
      <alignment horizontal="center" vertical="center" textRotation="90"/>
      <protection locked="0"/>
    </xf>
    <xf numFmtId="0" fontId="13" fillId="13" borderId="7" xfId="7" applyNumberFormat="1" applyFont="1" applyFill="1" applyBorder="1" applyAlignment="1" applyProtection="1">
      <alignment horizontal="center" vertical="center"/>
      <protection locked="0"/>
    </xf>
    <xf numFmtId="0" fontId="14" fillId="12" borderId="7" xfId="7" applyFont="1" applyFill="1" applyBorder="1" applyAlignment="1" applyProtection="1">
      <alignment horizontal="center" vertical="center" textRotation="90"/>
      <protection locked="0"/>
    </xf>
    <xf numFmtId="0" fontId="14" fillId="15" borderId="7" xfId="7" applyFont="1" applyFill="1" applyBorder="1" applyAlignment="1" applyProtection="1">
      <alignment horizontal="center" vertical="center" textRotation="90"/>
      <protection locked="0"/>
    </xf>
    <xf numFmtId="0" fontId="14" fillId="15" borderId="7" xfId="7" applyFont="1" applyFill="1" applyBorder="1" applyAlignment="1" applyProtection="1">
      <alignment horizontal="center" vertical="center"/>
      <protection locked="0"/>
    </xf>
    <xf numFmtId="0" fontId="46" fillId="13" borderId="7" xfId="7" applyFont="1" applyFill="1" applyBorder="1" applyAlignment="1" applyProtection="1">
      <alignment horizontal="center" vertical="center" textRotation="90"/>
      <protection locked="0"/>
    </xf>
    <xf numFmtId="169" fontId="22" fillId="5" borderId="6" xfId="7" applyNumberFormat="1" applyFont="1" applyFill="1" applyBorder="1" applyAlignment="1" applyProtection="1">
      <alignment vertical="center"/>
      <protection locked="0"/>
    </xf>
    <xf numFmtId="0" fontId="26" fillId="5" borderId="12" xfId="7" applyNumberFormat="1" applyFont="1" applyFill="1" applyBorder="1" applyAlignment="1" applyProtection="1">
      <alignment horizontal="center" vertical="center"/>
      <protection locked="0"/>
    </xf>
    <xf numFmtId="49" fontId="22" fillId="5" borderId="12" xfId="7" applyNumberFormat="1" applyFont="1" applyFill="1" applyBorder="1" applyAlignment="1" applyProtection="1">
      <alignment vertical="center"/>
      <protection locked="0"/>
    </xf>
    <xf numFmtId="49" fontId="22" fillId="5" borderId="12" xfId="7" applyNumberFormat="1" applyFont="1" applyFill="1" applyBorder="1" applyAlignment="1" applyProtection="1">
      <alignment vertical="center" wrapText="1"/>
      <protection locked="0"/>
    </xf>
    <xf numFmtId="2" fontId="22" fillId="5" borderId="12" xfId="7" applyNumberFormat="1" applyFont="1" applyFill="1" applyBorder="1" applyAlignment="1" applyProtection="1">
      <alignment horizontal="right" vertical="center"/>
      <protection locked="0"/>
    </xf>
    <xf numFmtId="169" fontId="22" fillId="5" borderId="12" xfId="7" applyNumberFormat="1" applyFont="1" applyFill="1" applyBorder="1" applyAlignment="1" applyProtection="1">
      <alignment vertical="center"/>
      <protection locked="0"/>
    </xf>
    <xf numFmtId="0" fontId="22" fillId="16" borderId="12" xfId="7" applyFont="1" applyFill="1" applyBorder="1" applyAlignment="1" applyProtection="1">
      <alignment horizontal="center" vertical="center"/>
    </xf>
    <xf numFmtId="0" fontId="22" fillId="17" borderId="12" xfId="7" applyNumberFormat="1" applyFont="1" applyFill="1" applyBorder="1" applyAlignment="1" applyProtection="1">
      <alignment horizontal="center" vertical="center"/>
    </xf>
    <xf numFmtId="0" fontId="22" fillId="0" borderId="0" xfId="7" applyBorder="1" applyAlignment="1" applyProtection="1">
      <alignment wrapText="1"/>
      <protection locked="0"/>
    </xf>
    <xf numFmtId="0" fontId="22" fillId="0" borderId="19" xfId="7" applyBorder="1" applyProtection="1">
      <protection locked="0"/>
    </xf>
    <xf numFmtId="0" fontId="22" fillId="0" borderId="19" xfId="7" applyBorder="1" applyAlignment="1" applyProtection="1">
      <alignment vertical="center"/>
      <protection locked="0"/>
    </xf>
    <xf numFmtId="0" fontId="22" fillId="0" borderId="19" xfId="7" applyBorder="1" applyAlignment="1" applyProtection="1">
      <alignment horizontal="left" vertical="center"/>
      <protection locked="0"/>
    </xf>
    <xf numFmtId="0" fontId="22" fillId="0" borderId="19" xfId="7" applyBorder="1" applyAlignment="1" applyProtection="1">
      <alignment horizontal="center"/>
      <protection locked="0"/>
    </xf>
    <xf numFmtId="43" fontId="0" fillId="0" borderId="19" xfId="8" applyFont="1" applyBorder="1" applyAlignment="1" applyProtection="1">
      <alignment horizontal="left"/>
      <protection locked="0"/>
    </xf>
    <xf numFmtId="0" fontId="22" fillId="0" borderId="19" xfId="7" applyBorder="1" applyAlignment="1" applyProtection="1">
      <alignment horizontal="center" vertical="center"/>
      <protection locked="0"/>
    </xf>
    <xf numFmtId="0" fontId="22" fillId="0" borderId="4" xfId="7" applyBorder="1" applyAlignment="1" applyProtection="1">
      <alignment wrapText="1"/>
      <protection locked="0"/>
    </xf>
    <xf numFmtId="0" fontId="22" fillId="0" borderId="1" xfId="7" applyBorder="1" applyProtection="1">
      <protection locked="0"/>
    </xf>
    <xf numFmtId="0" fontId="22" fillId="0" borderId="0" xfId="7" applyFont="1" applyBorder="1" applyProtection="1">
      <protection locked="0"/>
    </xf>
    <xf numFmtId="0" fontId="22" fillId="0" borderId="20" xfId="7" applyBorder="1" applyProtection="1">
      <protection locked="0"/>
    </xf>
    <xf numFmtId="0" fontId="48" fillId="0" borderId="0" xfId="7" applyFont="1" applyFill="1" applyBorder="1" applyAlignment="1" applyProtection="1">
      <alignment horizontal="center" vertical="center"/>
      <protection locked="0"/>
    </xf>
    <xf numFmtId="0" fontId="48" fillId="0" borderId="20" xfId="7" applyFont="1" applyFill="1" applyBorder="1" applyAlignment="1" applyProtection="1">
      <alignment horizontal="center" vertical="center"/>
      <protection locked="0"/>
    </xf>
    <xf numFmtId="0" fontId="37" fillId="0" borderId="0" xfId="1" applyFont="1" applyBorder="1" applyAlignment="1" applyProtection="1">
      <protection locked="0"/>
    </xf>
    <xf numFmtId="0" fontId="14" fillId="0" borderId="7" xfId="7" applyFont="1" applyFill="1" applyBorder="1" applyAlignment="1" applyProtection="1">
      <alignment horizontal="right" vertical="center"/>
      <protection locked="0"/>
    </xf>
    <xf numFmtId="0" fontId="14" fillId="0" borderId="7" xfId="7" applyFont="1" applyFill="1" applyBorder="1" applyAlignment="1" applyProtection="1">
      <alignment horizontal="center" vertical="center"/>
    </xf>
    <xf numFmtId="171" fontId="14" fillId="0" borderId="7" xfId="7" applyNumberFormat="1" applyFont="1" applyFill="1" applyBorder="1" applyAlignment="1" applyProtection="1">
      <alignment horizontal="center" vertical="center"/>
    </xf>
    <xf numFmtId="170" fontId="13" fillId="0" borderId="1" xfId="7" applyNumberFormat="1" applyFont="1" applyFill="1" applyBorder="1" applyAlignment="1" applyProtection="1">
      <alignment vertical="center"/>
    </xf>
    <xf numFmtId="0" fontId="14" fillId="0" borderId="16" xfId="7" applyFont="1" applyBorder="1" applyAlignment="1" applyProtection="1">
      <alignment horizontal="center" vertical="center"/>
      <protection locked="0"/>
    </xf>
    <xf numFmtId="0" fontId="14" fillId="0" borderId="0" xfId="7" applyFont="1" applyBorder="1" applyAlignment="1" applyProtection="1">
      <alignment horizontal="center" vertical="center"/>
      <protection locked="0"/>
    </xf>
    <xf numFmtId="0" fontId="14" fillId="0" borderId="12" xfId="7" applyFont="1" applyBorder="1" applyAlignment="1" applyProtection="1">
      <alignment horizontal="center" vertical="center"/>
      <protection locked="0"/>
    </xf>
    <xf numFmtId="0" fontId="23" fillId="19" borderId="1" xfId="7" applyFont="1" applyFill="1" applyBorder="1" applyAlignment="1" applyProtection="1">
      <alignment horizontal="center" vertical="center" textRotation="90"/>
      <protection locked="0"/>
    </xf>
    <xf numFmtId="0" fontId="22" fillId="19" borderId="0" xfId="7" applyFont="1" applyFill="1" applyAlignment="1" applyProtection="1">
      <alignment horizontal="center" vertical="center"/>
    </xf>
    <xf numFmtId="0" fontId="60" fillId="0" borderId="0" xfId="1" applyFont="1" applyBorder="1" applyAlignment="1" applyProtection="1">
      <alignment horizontal="center" vertical="center"/>
      <protection locked="0"/>
    </xf>
    <xf numFmtId="0" fontId="60" fillId="0" borderId="13" xfId="1" applyFont="1" applyBorder="1" applyAlignment="1" applyProtection="1">
      <alignment horizontal="center" vertical="center"/>
      <protection locked="0"/>
    </xf>
    <xf numFmtId="0" fontId="60" fillId="0" borderId="14" xfId="1" applyFont="1" applyBorder="1" applyAlignment="1" applyProtection="1">
      <alignment horizontal="center" vertical="center"/>
      <protection locked="0"/>
    </xf>
    <xf numFmtId="0" fontId="60" fillId="0" borderId="15" xfId="1" applyFont="1" applyBorder="1" applyAlignment="1" applyProtection="1">
      <alignment horizontal="center" vertical="center"/>
      <protection locked="0"/>
    </xf>
    <xf numFmtId="0" fontId="15" fillId="0" borderId="7" xfId="1" applyNumberFormat="1" applyFont="1" applyFill="1" applyBorder="1" applyAlignment="1" applyProtection="1">
      <alignment horizontal="left" vertical="center"/>
    </xf>
    <xf numFmtId="0" fontId="26" fillId="6" borderId="7" xfId="7" applyNumberFormat="1" applyFont="1" applyFill="1" applyBorder="1" applyAlignment="1" applyProtection="1">
      <alignment horizontal="center" vertical="center"/>
    </xf>
    <xf numFmtId="0" fontId="59" fillId="0" borderId="7" xfId="0" applyNumberFormat="1" applyFont="1" applyBorder="1" applyAlignment="1" applyProtection="1">
      <alignment horizontal="center" vertical="top"/>
      <protection locked="0"/>
    </xf>
    <xf numFmtId="0" fontId="22" fillId="0" borderId="0" xfId="7" applyFont="1" applyAlignment="1" applyProtection="1">
      <alignment horizontal="center"/>
      <protection locked="0"/>
    </xf>
    <xf numFmtId="0" fontId="22" fillId="0" borderId="0" xfId="7" applyFont="1" applyAlignment="1" applyProtection="1">
      <alignment horizontal="center" vertical="center" wrapText="1"/>
      <protection locked="0"/>
    </xf>
    <xf numFmtId="0" fontId="45" fillId="2" borderId="18" xfId="1" applyFont="1" applyFill="1" applyBorder="1" applyAlignment="1" applyProtection="1">
      <alignment horizontal="center" vertical="center"/>
      <protection locked="0"/>
    </xf>
    <xf numFmtId="0" fontId="56" fillId="14" borderId="18" xfId="7" applyNumberFormat="1" applyFont="1" applyFill="1" applyBorder="1" applyAlignment="1" applyProtection="1">
      <alignment horizontal="center" vertical="center" textRotation="90" wrapText="1"/>
      <protection locked="0"/>
    </xf>
    <xf numFmtId="0" fontId="45" fillId="16" borderId="18" xfId="7" applyFont="1" applyFill="1" applyBorder="1" applyAlignment="1" applyProtection="1">
      <alignment horizontal="center" vertical="center" textRotation="90"/>
      <protection locked="0"/>
    </xf>
    <xf numFmtId="0" fontId="45" fillId="17" borderId="18" xfId="7" applyFont="1" applyFill="1" applyBorder="1" applyAlignment="1" applyProtection="1">
      <alignment horizontal="center" vertical="center" textRotation="90"/>
      <protection locked="0"/>
    </xf>
    <xf numFmtId="0" fontId="45" fillId="18" borderId="7" xfId="7" applyFont="1" applyFill="1" applyBorder="1" applyAlignment="1" applyProtection="1">
      <alignment horizontal="center" vertical="center" textRotation="90"/>
      <protection locked="0"/>
    </xf>
    <xf numFmtId="0" fontId="45" fillId="2" borderId="7" xfId="1" applyFont="1" applyFill="1" applyBorder="1" applyAlignment="1" applyProtection="1">
      <alignment horizontal="center" vertical="center" wrapText="1"/>
      <protection locked="0"/>
    </xf>
    <xf numFmtId="0" fontId="47" fillId="2" borderId="7" xfId="1" applyFont="1" applyFill="1" applyBorder="1" applyAlignment="1" applyProtection="1">
      <alignment horizontal="center" vertical="center" wrapText="1"/>
      <protection locked="0"/>
    </xf>
    <xf numFmtId="49" fontId="10" fillId="0" borderId="7" xfId="0" applyNumberFormat="1" applyFont="1" applyBorder="1" applyAlignment="1" applyProtection="1">
      <alignment vertical="top" wrapText="1"/>
      <protection locked="0"/>
    </xf>
    <xf numFmtId="49" fontId="10" fillId="0" borderId="7" xfId="0" applyNumberFormat="1" applyFont="1" applyBorder="1" applyAlignment="1" applyProtection="1">
      <alignment vertical="top"/>
      <protection locked="0"/>
    </xf>
    <xf numFmtId="2" fontId="10" fillId="0" borderId="7" xfId="0" applyNumberFormat="1" applyFont="1" applyBorder="1" applyAlignment="1" applyProtection="1">
      <alignment vertical="top"/>
      <protection locked="0"/>
    </xf>
    <xf numFmtId="0" fontId="10" fillId="0" borderId="7" xfId="0" applyFont="1" applyBorder="1" applyProtection="1">
      <protection locked="0"/>
    </xf>
    <xf numFmtId="2" fontId="10" fillId="0" borderId="7" xfId="0" applyNumberFormat="1" applyFont="1" applyBorder="1" applyProtection="1">
      <protection locked="0"/>
    </xf>
    <xf numFmtId="0" fontId="22" fillId="0" borderId="0" xfId="7" applyFont="1" applyFill="1" applyBorder="1" applyAlignment="1" applyProtection="1">
      <alignment horizontal="center" vertical="center"/>
      <protection locked="0"/>
    </xf>
    <xf numFmtId="0" fontId="22" fillId="0" borderId="0" xfId="7" applyNumberFormat="1" applyFont="1" applyFill="1" applyBorder="1" applyAlignment="1" applyProtection="1">
      <alignment horizontal="center" vertical="center"/>
      <protection locked="0"/>
    </xf>
    <xf numFmtId="2" fontId="22" fillId="0" borderId="0" xfId="7" applyNumberFormat="1" applyFont="1" applyFill="1" applyBorder="1" applyAlignment="1" applyProtection="1">
      <alignment vertical="center"/>
      <protection locked="0"/>
    </xf>
    <xf numFmtId="0" fontId="46" fillId="0" borderId="0" xfId="7" applyFont="1" applyFill="1" applyBorder="1" applyAlignment="1" applyProtection="1">
      <alignment vertical="center"/>
      <protection locked="0"/>
    </xf>
    <xf numFmtId="0" fontId="22" fillId="0" borderId="3" xfId="7" applyFont="1" applyFill="1" applyBorder="1" applyAlignment="1" applyProtection="1">
      <alignment horizontal="center" vertical="center"/>
      <protection locked="0"/>
    </xf>
    <xf numFmtId="0" fontId="22" fillId="0" borderId="3" xfId="7" applyNumberFormat="1" applyFont="1" applyFill="1" applyBorder="1" applyAlignment="1" applyProtection="1">
      <alignment horizontal="center" vertical="center"/>
      <protection locked="0"/>
    </xf>
    <xf numFmtId="2" fontId="22" fillId="0" borderId="3" xfId="7" applyNumberFormat="1" applyFont="1" applyFill="1" applyBorder="1" applyAlignment="1" applyProtection="1">
      <alignment vertical="center"/>
      <protection locked="0"/>
    </xf>
    <xf numFmtId="0" fontId="46" fillId="0" borderId="3" xfId="7" applyFont="1" applyFill="1" applyBorder="1" applyAlignment="1" applyProtection="1">
      <alignment vertical="center"/>
      <protection locked="0"/>
    </xf>
    <xf numFmtId="0" fontId="22" fillId="0" borderId="0" xfId="7" applyFont="1" applyAlignment="1" applyProtection="1">
      <alignment horizontal="center" wrapText="1"/>
      <protection locked="0"/>
    </xf>
    <xf numFmtId="0" fontId="54" fillId="0" borderId="6" xfId="7" applyFont="1" applyBorder="1" applyAlignment="1" applyProtection="1">
      <alignment horizontal="center" vertical="center" wrapText="1"/>
      <protection locked="0"/>
    </xf>
    <xf numFmtId="0" fontId="54" fillId="0" borderId="5" xfId="7" applyFont="1" applyBorder="1" applyAlignment="1" applyProtection="1">
      <alignment horizontal="center" vertical="center" wrapText="1"/>
      <protection locked="0"/>
    </xf>
    <xf numFmtId="4" fontId="55" fillId="0" borderId="0" xfId="7" applyNumberFormat="1" applyFont="1" applyFill="1" applyBorder="1" applyAlignment="1" applyProtection="1">
      <alignment horizontal="right" vertical="center"/>
    </xf>
    <xf numFmtId="0" fontId="40" fillId="0" borderId="0" xfId="7" applyFont="1" applyAlignment="1" applyProtection="1">
      <alignment horizontal="center" vertical="center"/>
      <protection locked="0"/>
    </xf>
    <xf numFmtId="170" fontId="14" fillId="0" borderId="0" xfId="7" applyNumberFormat="1" applyFont="1" applyFill="1" applyBorder="1" applyAlignment="1" applyProtection="1">
      <alignment horizontal="center" vertical="center"/>
      <protection locked="0"/>
    </xf>
    <xf numFmtId="0" fontId="14" fillId="0" borderId="0" xfId="7" applyFont="1" applyFill="1" applyBorder="1" applyAlignment="1" applyProtection="1">
      <alignment horizontal="center" vertical="center"/>
      <protection locked="0"/>
    </xf>
    <xf numFmtId="0" fontId="32" fillId="0" borderId="0" xfId="7" applyFont="1" applyFill="1" applyBorder="1" applyAlignment="1" applyProtection="1">
      <alignment horizontal="center" vertical="center"/>
      <protection locked="0"/>
    </xf>
    <xf numFmtId="0" fontId="38" fillId="0" borderId="0" xfId="7" applyFont="1" applyFill="1" applyBorder="1" applyAlignment="1" applyProtection="1">
      <alignment horizontal="center" vertical="center"/>
      <protection locked="0"/>
    </xf>
    <xf numFmtId="0" fontId="41" fillId="0" borderId="0" xfId="7" applyFont="1" applyBorder="1" applyAlignment="1" applyProtection="1">
      <alignment horizontal="center" vertical="center"/>
      <protection locked="0"/>
    </xf>
    <xf numFmtId="170" fontId="13" fillId="16" borderId="6" xfId="7" applyNumberFormat="1" applyFont="1" applyFill="1" applyBorder="1" applyAlignment="1" applyProtection="1">
      <alignment horizontal="center" vertical="center"/>
    </xf>
    <xf numFmtId="170" fontId="13" fillId="16" borderId="5" xfId="7" applyNumberFormat="1" applyFont="1" applyFill="1" applyBorder="1" applyAlignment="1" applyProtection="1">
      <alignment horizontal="center" vertical="center"/>
    </xf>
    <xf numFmtId="0" fontId="57" fillId="0" borderId="3" xfId="1" applyFont="1" applyFill="1" applyBorder="1" applyAlignment="1" applyProtection="1">
      <alignment horizontal="center" vertical="top"/>
      <protection locked="0"/>
    </xf>
    <xf numFmtId="0" fontId="58" fillId="0" borderId="3" xfId="1" applyFont="1" applyFill="1" applyBorder="1" applyAlignment="1" applyProtection="1">
      <alignment horizontal="center" vertical="top"/>
      <protection locked="0"/>
    </xf>
  </cellXfs>
  <cellStyles count="13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4 2" xfId="11"/>
    <cellStyle name="Normal 4 2 2" xfId="12"/>
    <cellStyle name="Normal 5" xfId="7"/>
    <cellStyle name="Normal 6" xfId="9"/>
  </cellStyles>
  <dxfs count="11">
    <dxf>
      <font>
        <color rgb="FF0000FF"/>
      </font>
    </dxf>
    <dxf>
      <font>
        <color rgb="FFFF0000"/>
      </font>
    </dxf>
    <dxf>
      <fill>
        <patternFill>
          <bgColor rgb="FFF7F9E7"/>
        </patternFill>
      </fill>
      <border>
        <left style="hair">
          <color theme="6" tint="-0.24994659260841701"/>
        </left>
        <right style="hair">
          <color theme="6" tint="-0.24994659260841701"/>
        </right>
        <top style="hair">
          <color theme="6" tint="-0.24994659260841701"/>
        </top>
        <bottom style="hair">
          <color theme="6" tint="-0.24994659260841701"/>
        </bottom>
      </border>
    </dxf>
    <dxf>
      <fill>
        <patternFill>
          <bgColor rgb="FFEDF7F9"/>
        </patternFill>
      </fill>
      <border>
        <left style="hair">
          <color rgb="FF0070C0"/>
        </left>
        <right style="hair">
          <color rgb="FF0070C0"/>
        </right>
        <top style="hair">
          <color rgb="FF0070C0"/>
        </top>
        <bottom style="hair">
          <color rgb="FF0070C0"/>
        </bottom>
      </border>
    </dxf>
    <dxf>
      <fill>
        <patternFill>
          <bgColor rgb="FFF7F3F7"/>
        </patternFill>
      </fill>
      <border>
        <left style="hair">
          <color rgb="FFBE9EBA"/>
        </left>
        <right style="hair">
          <color rgb="FFBE9EBA"/>
        </right>
        <top style="hair">
          <color rgb="FFBE9EBA"/>
        </top>
        <bottom style="hair">
          <color rgb="FFBE9EBA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E6B8B7"/>
      <color rgb="FF4F81BD"/>
      <color rgb="FFECF1F8"/>
      <color rgb="FF9BB7D9"/>
      <color rgb="FFF7F9E7"/>
      <color rgb="FFEDF7F9"/>
      <color rgb="FFF7F3F7"/>
      <color rgb="FFDEE799"/>
      <color rgb="FFD9EFF3"/>
      <color rgb="FFE1D5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</xdr:row>
      <xdr:rowOff>31750</xdr:rowOff>
    </xdr:from>
    <xdr:to>
      <xdr:col>2</xdr:col>
      <xdr:colOff>500062</xdr:colOff>
      <xdr:row>1</xdr:row>
      <xdr:rowOff>285750</xdr:rowOff>
    </xdr:to>
    <xdr:sp macro="[0]!Numérique" textlink="">
      <xdr:nvSpPr>
        <xdr:cNvPr id="3" name="Organigramme : Alternative 2"/>
        <xdr:cNvSpPr/>
      </xdr:nvSpPr>
      <xdr:spPr>
        <a:xfrm>
          <a:off x="31750" y="190500"/>
          <a:ext cx="1444625" cy="254000"/>
        </a:xfrm>
        <a:prstGeom prst="flowChartAlternateProcess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200" b="1"/>
            <a:t>TRI NUMÉRIQUE</a:t>
          </a:r>
        </a:p>
      </xdr:txBody>
    </xdr:sp>
    <xdr:clientData/>
  </xdr:twoCellAnchor>
  <xdr:twoCellAnchor>
    <xdr:from>
      <xdr:col>0</xdr:col>
      <xdr:colOff>31752</xdr:colOff>
      <xdr:row>2</xdr:row>
      <xdr:rowOff>39688</xdr:rowOff>
    </xdr:from>
    <xdr:to>
      <xdr:col>2</xdr:col>
      <xdr:colOff>500064</xdr:colOff>
      <xdr:row>3</xdr:row>
      <xdr:rowOff>47625</xdr:rowOff>
    </xdr:to>
    <xdr:sp macro="[0]!Alphabétique" textlink="">
      <xdr:nvSpPr>
        <xdr:cNvPr id="8" name="Organigramme : Alternative 7"/>
        <xdr:cNvSpPr/>
      </xdr:nvSpPr>
      <xdr:spPr>
        <a:xfrm>
          <a:off x="31752" y="515938"/>
          <a:ext cx="1444625" cy="254000"/>
        </a:xfrm>
        <a:prstGeom prst="flowChartAlternateProcess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200" b="1"/>
            <a:t>TRI ALPHABÉTIQUE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R495"/>
  <sheetViews>
    <sheetView showGridLines="0" tabSelected="1" zoomScale="110" zoomScaleNormal="110" workbookViewId="0">
      <pane ySplit="4" topLeftCell="A389" activePane="bottomLeft" state="frozen"/>
      <selection activeCell="A4" sqref="A4"/>
      <selection pane="bottomLeft" activeCell="A5" sqref="A5"/>
    </sheetView>
  </sheetViews>
  <sheetFormatPr baseColWidth="10" defaultColWidth="22.28515625" defaultRowHeight="12.75" x14ac:dyDescent="0.2"/>
  <cols>
    <col min="1" max="1" width="5.7109375" style="1" customWidth="1"/>
    <col min="2" max="2" width="40.5703125" style="1" customWidth="1"/>
    <col min="3" max="3" width="21" style="1" customWidth="1"/>
    <col min="4" max="4" width="10.42578125" style="1" customWidth="1"/>
    <col min="5" max="5" width="8.7109375" style="1" customWidth="1"/>
    <col min="6" max="6" width="8.42578125" style="3" customWidth="1"/>
    <col min="7" max="7" width="9" style="1" bestFit="1" customWidth="1"/>
    <col min="8" max="8" width="8.5703125" style="22" bestFit="1" customWidth="1"/>
    <col min="9" max="9" width="4.28515625" style="5" customWidth="1"/>
    <col min="10" max="11" width="4.28515625" style="4" customWidth="1"/>
    <col min="12" max="12" width="14.85546875" style="1" bestFit="1" customWidth="1"/>
    <col min="13" max="13" width="7.28515625" style="2" customWidth="1"/>
    <col min="14" max="15" width="22.28515625" style="1" hidden="1" customWidth="1"/>
    <col min="16" max="16" width="2.7109375" style="1" hidden="1" customWidth="1"/>
    <col min="17" max="17" width="22.28515625" style="1" hidden="1" customWidth="1"/>
    <col min="18" max="16384" width="22.28515625" style="1"/>
  </cols>
  <sheetData>
    <row r="1" spans="1:18" ht="43.5" customHeight="1" x14ac:dyDescent="0.2">
      <c r="C1" s="192" t="s">
        <v>68</v>
      </c>
      <c r="D1" s="214" t="s">
        <v>104</v>
      </c>
      <c r="E1" s="214"/>
      <c r="H1" s="193" t="s">
        <v>115</v>
      </c>
      <c r="I1" s="193"/>
      <c r="L1" s="2"/>
      <c r="M1" s="193" t="s">
        <v>116</v>
      </c>
    </row>
    <row r="2" spans="1:18" ht="38.25" customHeight="1" x14ac:dyDescent="0.2">
      <c r="B2" s="20" t="s">
        <v>118</v>
      </c>
      <c r="C2" s="34"/>
      <c r="D2" s="215"/>
      <c r="E2" s="216"/>
      <c r="F2" s="69"/>
      <c r="H2" s="98">
        <f t="shared" ref="H2:M2" si="0">SUM(H5:H471)</f>
        <v>508</v>
      </c>
      <c r="I2" s="111">
        <f t="shared" si="0"/>
        <v>0</v>
      </c>
      <c r="J2" s="114">
        <f t="shared" si="0"/>
        <v>0</v>
      </c>
      <c r="K2" s="117">
        <f t="shared" si="0"/>
        <v>0</v>
      </c>
      <c r="L2" s="70">
        <f t="shared" si="0"/>
        <v>5907</v>
      </c>
      <c r="M2" s="72">
        <f t="shared" si="0"/>
        <v>508</v>
      </c>
      <c r="N2" s="35"/>
      <c r="O2" s="35"/>
      <c r="R2" s="71">
        <f>H2-I2+J2-K2</f>
        <v>508</v>
      </c>
    </row>
    <row r="3" spans="1:18" ht="17.25" customHeight="1" x14ac:dyDescent="0.2">
      <c r="L3" s="2"/>
      <c r="M3" s="19"/>
    </row>
    <row r="4" spans="1:18" s="18" customFormat="1" ht="93" customHeight="1" x14ac:dyDescent="0.2">
      <c r="A4" s="194" t="s">
        <v>27</v>
      </c>
      <c r="B4" s="194" t="s">
        <v>13</v>
      </c>
      <c r="C4" s="194" t="s">
        <v>26</v>
      </c>
      <c r="D4" s="194" t="s">
        <v>5</v>
      </c>
      <c r="E4" s="194" t="s">
        <v>4</v>
      </c>
      <c r="F4" s="194" t="s">
        <v>3</v>
      </c>
      <c r="G4" s="194" t="s">
        <v>2</v>
      </c>
      <c r="H4" s="195" t="s">
        <v>1</v>
      </c>
      <c r="I4" s="196" t="s">
        <v>67</v>
      </c>
      <c r="J4" s="197" t="s">
        <v>105</v>
      </c>
      <c r="K4" s="198" t="s">
        <v>103</v>
      </c>
      <c r="L4" s="199" t="s">
        <v>117</v>
      </c>
      <c r="M4" s="200" t="s">
        <v>66</v>
      </c>
      <c r="O4" s="33">
        <f>SUM(O5:O495)</f>
        <v>5907</v>
      </c>
      <c r="Q4" s="33">
        <f>SUM(Q5:Q495)</f>
        <v>5907</v>
      </c>
    </row>
    <row r="5" spans="1:18" s="17" customFormat="1" ht="18" customHeight="1" x14ac:dyDescent="0.2">
      <c r="A5" s="191">
        <v>1</v>
      </c>
      <c r="B5" s="201" t="s">
        <v>133</v>
      </c>
      <c r="C5" s="202" t="s">
        <v>524</v>
      </c>
      <c r="D5" s="202" t="s">
        <v>21</v>
      </c>
      <c r="E5" s="202" t="s">
        <v>6</v>
      </c>
      <c r="F5" s="203">
        <v>5</v>
      </c>
      <c r="G5" s="203">
        <v>4</v>
      </c>
      <c r="H5" s="131">
        <v>1</v>
      </c>
      <c r="I5" s="132">
        <f>SUMIF(Journal!$E$15:$E$446,$B$5:$B$495,Journal!$T$15:$T$446)</f>
        <v>0</v>
      </c>
      <c r="J5" s="115">
        <f>SUMIF(Journal!$E$15:$E$446,$B$5:$B$499,Journal!$K$15:$K$446)</f>
        <v>0</v>
      </c>
      <c r="K5" s="120">
        <f>SUMIF(Journal!$E$15:$E$446,$B$5:$B$499,Journal!$L$15:$L$446)</f>
        <v>0</v>
      </c>
      <c r="L5" s="125">
        <f t="shared" ref="L5:L68" si="1">M5*F5</f>
        <v>5</v>
      </c>
      <c r="M5" s="126">
        <f t="shared" ref="M5:M68" si="2">H5-I5+J5-K5</f>
        <v>1</v>
      </c>
      <c r="N5" s="30">
        <f t="shared" ref="N5:N68" si="3">H5-M5</f>
        <v>0</v>
      </c>
      <c r="O5" s="32">
        <f>IFERROR(VLOOKUP(A5,Stock!$A$5:$M$495,6,0),0)*Stock!H5</f>
        <v>5</v>
      </c>
      <c r="Q5" s="32">
        <f>IFERROR(VLOOKUP(A5,Stock!$A$5:$M$495,6,0),0)*Stock!M5</f>
        <v>5</v>
      </c>
    </row>
    <row r="6" spans="1:18" s="17" customFormat="1" ht="18" customHeight="1" x14ac:dyDescent="0.2">
      <c r="A6" s="191">
        <v>2</v>
      </c>
      <c r="B6" s="201" t="s">
        <v>134</v>
      </c>
      <c r="C6" s="202" t="s">
        <v>527</v>
      </c>
      <c r="D6" s="202" t="s">
        <v>21</v>
      </c>
      <c r="E6" s="202" t="s">
        <v>6</v>
      </c>
      <c r="F6" s="203">
        <v>15</v>
      </c>
      <c r="G6" s="203">
        <v>12</v>
      </c>
      <c r="H6" s="131">
        <v>2</v>
      </c>
      <c r="I6" s="132">
        <f>SUMIF(Journal!$E$15:$E$446,$B$5:$B$495,Journal!$T$15:$T$446)</f>
        <v>0</v>
      </c>
      <c r="J6" s="115">
        <f>SUMIF(Journal!$E$15:$E$446,$B$5:$B$499,Journal!$K$15:$K$446)</f>
        <v>0</v>
      </c>
      <c r="K6" s="118">
        <f>SUMIF(Journal!$E$15:$E$446,$B$5:$B$499,Journal!$L$15:$L$446)</f>
        <v>0</v>
      </c>
      <c r="L6" s="6">
        <f t="shared" si="1"/>
        <v>30</v>
      </c>
      <c r="M6" s="40">
        <f t="shared" si="2"/>
        <v>2</v>
      </c>
      <c r="N6" s="30">
        <f t="shared" si="3"/>
        <v>0</v>
      </c>
      <c r="O6" s="32">
        <f>IFERROR(VLOOKUP(A6,Stock!$A$5:$M$495,6,0),0)*Stock!H6</f>
        <v>30</v>
      </c>
      <c r="Q6" s="32">
        <f>IFERROR(VLOOKUP(A6,Stock!$A$5:$M$495,6,0),0)*Stock!M6</f>
        <v>30</v>
      </c>
    </row>
    <row r="7" spans="1:18" s="17" customFormat="1" ht="18" customHeight="1" x14ac:dyDescent="0.2">
      <c r="A7" s="191">
        <v>3</v>
      </c>
      <c r="B7" s="201" t="s">
        <v>135</v>
      </c>
      <c r="C7" s="202" t="s">
        <v>528</v>
      </c>
      <c r="D7" s="202" t="s">
        <v>21</v>
      </c>
      <c r="E7" s="202" t="s">
        <v>6</v>
      </c>
      <c r="F7" s="203">
        <v>5</v>
      </c>
      <c r="G7" s="203">
        <v>4</v>
      </c>
      <c r="H7" s="131">
        <v>1</v>
      </c>
      <c r="I7" s="132">
        <f>SUMIF(Journal!$E$15:$E$446,$B$5:$B$495,Journal!$T$15:$T$446)</f>
        <v>0</v>
      </c>
      <c r="J7" s="115">
        <f>SUMIF(Journal!$E$15:$E$446,$B$5:$B$499,Journal!$K$15:$K$446)</f>
        <v>0</v>
      </c>
      <c r="K7" s="118">
        <f>SUMIF(Journal!$E$15:$E$446,$B$5:$B$499,Journal!$L$15:$L$446)</f>
        <v>0</v>
      </c>
      <c r="L7" s="6">
        <f t="shared" si="1"/>
        <v>5</v>
      </c>
      <c r="M7" s="40">
        <f t="shared" si="2"/>
        <v>1</v>
      </c>
      <c r="N7" s="30">
        <f t="shared" si="3"/>
        <v>0</v>
      </c>
      <c r="O7" s="32">
        <f>IFERROR(VLOOKUP(A7,Stock!$A$5:$M$495,6,0),0)*Stock!H7</f>
        <v>5</v>
      </c>
      <c r="Q7" s="32">
        <f>IFERROR(VLOOKUP(A7,Stock!$A$5:$M$495,6,0),0)*Stock!M7</f>
        <v>5</v>
      </c>
    </row>
    <row r="8" spans="1:18" s="17" customFormat="1" ht="18" customHeight="1" x14ac:dyDescent="0.2">
      <c r="A8" s="191">
        <v>4</v>
      </c>
      <c r="B8" s="201" t="s">
        <v>136</v>
      </c>
      <c r="C8" s="202" t="s">
        <v>529</v>
      </c>
      <c r="D8" s="202" t="s">
        <v>63</v>
      </c>
      <c r="E8" s="202" t="s">
        <v>6</v>
      </c>
      <c r="F8" s="203">
        <v>9</v>
      </c>
      <c r="G8" s="203">
        <v>7.2</v>
      </c>
      <c r="H8" s="131">
        <v>2</v>
      </c>
      <c r="I8" s="132">
        <f>SUMIF(Journal!$E$15:$E$446,$B$5:$B$495,Journal!$T$15:$T$446)</f>
        <v>0</v>
      </c>
      <c r="J8" s="115">
        <f>SUMIF(Journal!$E$15:$E$446,$B$5:$B$499,Journal!$K$15:$K$446)</f>
        <v>0</v>
      </c>
      <c r="K8" s="118">
        <f>SUMIF(Journal!$E$15:$E$446,$B$5:$B$499,Journal!$L$15:$L$446)</f>
        <v>0</v>
      </c>
      <c r="L8" s="6">
        <f t="shared" si="1"/>
        <v>18</v>
      </c>
      <c r="M8" s="40">
        <f t="shared" si="2"/>
        <v>2</v>
      </c>
      <c r="N8" s="30">
        <f t="shared" si="3"/>
        <v>0</v>
      </c>
      <c r="O8" s="32">
        <f>IFERROR(VLOOKUP(A8,Stock!$A$5:$M$495,6,0),0)*Stock!H8</f>
        <v>18</v>
      </c>
      <c r="Q8" s="32">
        <f>IFERROR(VLOOKUP(A8,Stock!$A$5:$M$495,6,0),0)*Stock!M8</f>
        <v>18</v>
      </c>
    </row>
    <row r="9" spans="1:18" s="17" customFormat="1" ht="18" customHeight="1" x14ac:dyDescent="0.2">
      <c r="A9" s="191">
        <v>5</v>
      </c>
      <c r="B9" s="201" t="s">
        <v>137</v>
      </c>
      <c r="C9" s="202" t="s">
        <v>530</v>
      </c>
      <c r="D9" s="202" t="s">
        <v>65</v>
      </c>
      <c r="E9" s="202" t="s">
        <v>6</v>
      </c>
      <c r="F9" s="203">
        <v>5</v>
      </c>
      <c r="G9" s="203">
        <v>4</v>
      </c>
      <c r="H9" s="131">
        <v>1</v>
      </c>
      <c r="I9" s="132">
        <f>SUMIF(Journal!$E$15:$E$446,$B$5:$B$495,Journal!$T$15:$T$446)</f>
        <v>0</v>
      </c>
      <c r="J9" s="115">
        <f>SUMIF(Journal!$E$15:$E$446,$B$5:$B$499,Journal!$K$15:$K$446)</f>
        <v>0</v>
      </c>
      <c r="K9" s="118">
        <f>SUMIF(Journal!$E$15:$E$446,$B$5:$B$499,Journal!$L$15:$L$446)</f>
        <v>0</v>
      </c>
      <c r="L9" s="6">
        <f t="shared" si="1"/>
        <v>5</v>
      </c>
      <c r="M9" s="40">
        <f t="shared" si="2"/>
        <v>1</v>
      </c>
      <c r="N9" s="30">
        <f t="shared" si="3"/>
        <v>0</v>
      </c>
      <c r="O9" s="32">
        <f>IFERROR(VLOOKUP(A9,Stock!$A$5:$M$495,6,0),0)*Stock!H9</f>
        <v>5</v>
      </c>
      <c r="Q9" s="32">
        <f>IFERROR(VLOOKUP(A9,Stock!$A$5:$M$495,6,0),0)*Stock!M9</f>
        <v>5</v>
      </c>
    </row>
    <row r="10" spans="1:18" s="17" customFormat="1" ht="18" customHeight="1" x14ac:dyDescent="0.2">
      <c r="A10" s="191">
        <v>6</v>
      </c>
      <c r="B10" s="201" t="s">
        <v>138</v>
      </c>
      <c r="C10" s="202" t="s">
        <v>531</v>
      </c>
      <c r="D10" s="202" t="s">
        <v>45</v>
      </c>
      <c r="E10" s="202" t="s">
        <v>6</v>
      </c>
      <c r="F10" s="203">
        <v>3</v>
      </c>
      <c r="G10" s="203">
        <v>2.4</v>
      </c>
      <c r="H10" s="131">
        <v>2</v>
      </c>
      <c r="I10" s="132">
        <f>SUMIF(Journal!$E$15:$E$446,$B$5:$B$495,Journal!$T$15:$T$446)</f>
        <v>0</v>
      </c>
      <c r="J10" s="115">
        <f>SUMIF(Journal!$E$15:$E$446,$B$5:$B$499,Journal!$K$15:$K$446)</f>
        <v>0</v>
      </c>
      <c r="K10" s="118">
        <f>SUMIF(Journal!$E$15:$E$446,$B$5:$B$499,Journal!$L$15:$L$446)</f>
        <v>0</v>
      </c>
      <c r="L10" s="6">
        <f t="shared" si="1"/>
        <v>6</v>
      </c>
      <c r="M10" s="40">
        <f t="shared" si="2"/>
        <v>2</v>
      </c>
      <c r="N10" s="30">
        <f t="shared" si="3"/>
        <v>0</v>
      </c>
      <c r="O10" s="32">
        <f>IFERROR(VLOOKUP(A10,Stock!$A$5:$M$495,6,0),0)*Stock!H10</f>
        <v>6</v>
      </c>
      <c r="Q10" s="32">
        <f>IFERROR(VLOOKUP(A10,Stock!$A$5:$M$495,6,0),0)*Stock!M10</f>
        <v>6</v>
      </c>
    </row>
    <row r="11" spans="1:18" s="17" customFormat="1" ht="18" customHeight="1" x14ac:dyDescent="0.2">
      <c r="A11" s="191">
        <v>7</v>
      </c>
      <c r="B11" s="201" t="s">
        <v>139</v>
      </c>
      <c r="C11" s="202" t="s">
        <v>532</v>
      </c>
      <c r="D11" s="202" t="s">
        <v>21</v>
      </c>
      <c r="E11" s="202" t="s">
        <v>6</v>
      </c>
      <c r="F11" s="203">
        <v>23</v>
      </c>
      <c r="G11" s="203">
        <v>18.399999999999999</v>
      </c>
      <c r="H11" s="131">
        <v>1</v>
      </c>
      <c r="I11" s="132">
        <f>SUMIF(Journal!$E$15:$E$446,$B$5:$B$495,Journal!$T$15:$T$446)</f>
        <v>0</v>
      </c>
      <c r="J11" s="115">
        <f>SUMIF(Journal!$E$15:$E$446,$B$5:$B$499,Journal!$K$15:$K$446)</f>
        <v>0</v>
      </c>
      <c r="K11" s="118">
        <f>SUMIF(Journal!$E$15:$E$446,$B$5:$B$499,Journal!$L$15:$L$446)</f>
        <v>0</v>
      </c>
      <c r="L11" s="6">
        <f t="shared" si="1"/>
        <v>23</v>
      </c>
      <c r="M11" s="40">
        <f t="shared" si="2"/>
        <v>1</v>
      </c>
      <c r="N11" s="30">
        <f t="shared" si="3"/>
        <v>0</v>
      </c>
      <c r="O11" s="32">
        <f>IFERROR(VLOOKUP(A11,Stock!$A$5:$M$495,6,0),0)*Stock!H11</f>
        <v>23</v>
      </c>
      <c r="Q11" s="32">
        <f>IFERROR(VLOOKUP(A11,Stock!$A$5:$M$495,6,0),0)*Stock!M11</f>
        <v>23</v>
      </c>
    </row>
    <row r="12" spans="1:18" s="17" customFormat="1" ht="18" customHeight="1" x14ac:dyDescent="0.2">
      <c r="A12" s="191">
        <v>8</v>
      </c>
      <c r="B12" s="201" t="s">
        <v>140</v>
      </c>
      <c r="C12" s="202" t="s">
        <v>533</v>
      </c>
      <c r="D12" s="202" t="s">
        <v>64</v>
      </c>
      <c r="E12" s="202" t="s">
        <v>6</v>
      </c>
      <c r="F12" s="203">
        <v>6</v>
      </c>
      <c r="G12" s="203">
        <v>4.8</v>
      </c>
      <c r="H12" s="131">
        <v>1</v>
      </c>
      <c r="I12" s="132">
        <f>SUMIF(Journal!$E$15:$E$446,$B$5:$B$495,Journal!$T$15:$T$446)</f>
        <v>0</v>
      </c>
      <c r="J12" s="115">
        <f>SUMIF(Journal!$E$15:$E$446,$B$5:$B$499,Journal!$K$15:$K$446)</f>
        <v>0</v>
      </c>
      <c r="K12" s="118">
        <f>SUMIF(Journal!$E$15:$E$446,$B$5:$B$499,Journal!$L$15:$L$446)</f>
        <v>0</v>
      </c>
      <c r="L12" s="6">
        <f t="shared" si="1"/>
        <v>6</v>
      </c>
      <c r="M12" s="40">
        <f t="shared" si="2"/>
        <v>1</v>
      </c>
      <c r="N12" s="30">
        <f t="shared" si="3"/>
        <v>0</v>
      </c>
      <c r="O12" s="32">
        <f>IFERROR(VLOOKUP(A12,Stock!$A$5:$M$495,6,0),0)*Stock!H12</f>
        <v>6</v>
      </c>
      <c r="Q12" s="32">
        <f>IFERROR(VLOOKUP(A12,Stock!$A$5:$M$495,6,0),0)*Stock!M12</f>
        <v>6</v>
      </c>
    </row>
    <row r="13" spans="1:18" s="17" customFormat="1" ht="18" customHeight="1" x14ac:dyDescent="0.2">
      <c r="A13" s="191">
        <v>9</v>
      </c>
      <c r="B13" s="201" t="s">
        <v>141</v>
      </c>
      <c r="C13" s="202" t="s">
        <v>534</v>
      </c>
      <c r="D13" s="202" t="s">
        <v>21</v>
      </c>
      <c r="E13" s="202" t="s">
        <v>6</v>
      </c>
      <c r="F13" s="203">
        <v>12</v>
      </c>
      <c r="G13" s="203">
        <v>9.6</v>
      </c>
      <c r="H13" s="131">
        <v>1</v>
      </c>
      <c r="I13" s="132">
        <f>SUMIF(Journal!$E$15:$E$446,$B$5:$B$495,Journal!$T$15:$T$446)</f>
        <v>0</v>
      </c>
      <c r="J13" s="115">
        <f>SUMIF(Journal!$E$15:$E$446,$B$5:$B$499,Journal!$K$15:$K$446)</f>
        <v>0</v>
      </c>
      <c r="K13" s="118">
        <f>SUMIF(Journal!$E$15:$E$446,$B$5:$B$499,Journal!$L$15:$L$446)</f>
        <v>0</v>
      </c>
      <c r="L13" s="6">
        <f t="shared" si="1"/>
        <v>12</v>
      </c>
      <c r="M13" s="40">
        <f t="shared" si="2"/>
        <v>1</v>
      </c>
      <c r="N13" s="30">
        <f t="shared" si="3"/>
        <v>0</v>
      </c>
      <c r="O13" s="32">
        <f>IFERROR(VLOOKUP(A13,Stock!$A$5:$M$495,6,0),0)*Stock!H13</f>
        <v>12</v>
      </c>
      <c r="Q13" s="32">
        <f>IFERROR(VLOOKUP(A13,Stock!$A$5:$M$495,6,0),0)*Stock!M13</f>
        <v>12</v>
      </c>
    </row>
    <row r="14" spans="1:18" s="17" customFormat="1" ht="18" customHeight="1" x14ac:dyDescent="0.2">
      <c r="A14" s="191">
        <v>10</v>
      </c>
      <c r="B14" s="201" t="s">
        <v>142</v>
      </c>
      <c r="C14" s="202" t="s">
        <v>535</v>
      </c>
      <c r="D14" s="202" t="s">
        <v>21</v>
      </c>
      <c r="E14" s="202" t="s">
        <v>6</v>
      </c>
      <c r="F14" s="203">
        <v>2</v>
      </c>
      <c r="G14" s="203">
        <v>1.6</v>
      </c>
      <c r="H14" s="131">
        <v>1</v>
      </c>
      <c r="I14" s="132">
        <f>SUMIF(Journal!$E$15:$E$446,$B$5:$B$495,Journal!$T$15:$T$446)</f>
        <v>0</v>
      </c>
      <c r="J14" s="115">
        <f>SUMIF(Journal!$E$15:$E$446,$B$5:$B$499,Journal!$K$15:$K$446)</f>
        <v>0</v>
      </c>
      <c r="K14" s="118">
        <f>SUMIF(Journal!$E$15:$E$446,$B$5:$B$499,Journal!$L$15:$L$446)</f>
        <v>0</v>
      </c>
      <c r="L14" s="6">
        <f t="shared" si="1"/>
        <v>2</v>
      </c>
      <c r="M14" s="40">
        <f t="shared" si="2"/>
        <v>1</v>
      </c>
      <c r="N14" s="30">
        <f t="shared" si="3"/>
        <v>0</v>
      </c>
      <c r="O14" s="32">
        <f>IFERROR(VLOOKUP(A14,Stock!$A$5:$M$495,6,0),0)*Stock!H14</f>
        <v>2</v>
      </c>
      <c r="Q14" s="32">
        <f>IFERROR(VLOOKUP(A14,Stock!$A$5:$M$495,6,0),0)*Stock!M14</f>
        <v>2</v>
      </c>
    </row>
    <row r="15" spans="1:18" s="17" customFormat="1" ht="18" customHeight="1" x14ac:dyDescent="0.2">
      <c r="A15" s="191">
        <v>11</v>
      </c>
      <c r="B15" s="201" t="s">
        <v>143</v>
      </c>
      <c r="C15" s="202" t="s">
        <v>536</v>
      </c>
      <c r="D15" s="202" t="s">
        <v>21</v>
      </c>
      <c r="E15" s="202" t="s">
        <v>6</v>
      </c>
      <c r="F15" s="203">
        <v>5</v>
      </c>
      <c r="G15" s="203">
        <v>4</v>
      </c>
      <c r="H15" s="131">
        <v>2</v>
      </c>
      <c r="I15" s="132">
        <f>SUMIF(Journal!$E$15:$E$446,$B$5:$B$495,Journal!$T$15:$T$446)</f>
        <v>0</v>
      </c>
      <c r="J15" s="115">
        <f>SUMIF(Journal!$E$15:$E$446,$B$5:$B$499,Journal!$K$15:$K$446)</f>
        <v>0</v>
      </c>
      <c r="K15" s="118">
        <f>SUMIF(Journal!$E$15:$E$446,$B$5:$B$499,Journal!$L$15:$L$446)</f>
        <v>0</v>
      </c>
      <c r="L15" s="6">
        <f>M15*F15</f>
        <v>10</v>
      </c>
      <c r="M15" s="40">
        <f t="shared" si="2"/>
        <v>2</v>
      </c>
      <c r="N15" s="30">
        <f t="shared" si="3"/>
        <v>0</v>
      </c>
      <c r="O15" s="32">
        <f>IFERROR(VLOOKUP(A15,Stock!$A$5:$M$495,6,0),0)*Stock!H15</f>
        <v>10</v>
      </c>
      <c r="Q15" s="32">
        <f>IFERROR(VLOOKUP(A15,Stock!$A$5:$M$495,6,0),0)*Stock!M15</f>
        <v>10</v>
      </c>
    </row>
    <row r="16" spans="1:18" s="17" customFormat="1" ht="18" customHeight="1" x14ac:dyDescent="0.2">
      <c r="A16" s="191">
        <v>12</v>
      </c>
      <c r="B16" s="201" t="s">
        <v>144</v>
      </c>
      <c r="C16" s="202" t="s">
        <v>537</v>
      </c>
      <c r="D16" s="202" t="s">
        <v>21</v>
      </c>
      <c r="E16" s="202" t="s">
        <v>6</v>
      </c>
      <c r="F16" s="203">
        <v>5</v>
      </c>
      <c r="G16" s="203">
        <v>4</v>
      </c>
      <c r="H16" s="131">
        <v>2</v>
      </c>
      <c r="I16" s="132">
        <f>SUMIF(Journal!$E$15:$E$446,$B$5:$B$495,Journal!$T$15:$T$446)</f>
        <v>0</v>
      </c>
      <c r="J16" s="115">
        <f>SUMIF(Journal!$E$15:$E$446,$B$5:$B$499,Journal!$K$15:$K$446)</f>
        <v>0</v>
      </c>
      <c r="K16" s="118">
        <f>SUMIF(Journal!$E$15:$E$446,$B$5:$B$499,Journal!$L$15:$L$446)</f>
        <v>0</v>
      </c>
      <c r="L16" s="6">
        <f t="shared" si="1"/>
        <v>10</v>
      </c>
      <c r="M16" s="40">
        <f t="shared" si="2"/>
        <v>2</v>
      </c>
      <c r="N16" s="30">
        <f t="shared" si="3"/>
        <v>0</v>
      </c>
      <c r="O16" s="32">
        <f>IFERROR(VLOOKUP(A16,Stock!$A$5:$M$495,6,0),0)*Stock!H16</f>
        <v>10</v>
      </c>
      <c r="Q16" s="32">
        <f>IFERROR(VLOOKUP(A16,Stock!$A$5:$M$495,6,0),0)*Stock!M16</f>
        <v>10</v>
      </c>
    </row>
    <row r="17" spans="1:17" s="17" customFormat="1" ht="18" customHeight="1" x14ac:dyDescent="0.2">
      <c r="A17" s="191">
        <v>13</v>
      </c>
      <c r="B17" s="201" t="s">
        <v>145</v>
      </c>
      <c r="C17" s="202" t="s">
        <v>538</v>
      </c>
      <c r="D17" s="202" t="s">
        <v>21</v>
      </c>
      <c r="E17" s="202" t="s">
        <v>6</v>
      </c>
      <c r="F17" s="203">
        <v>5</v>
      </c>
      <c r="G17" s="203">
        <v>4</v>
      </c>
      <c r="H17" s="131">
        <v>2</v>
      </c>
      <c r="I17" s="132">
        <f>SUMIF(Journal!$E$15:$E$446,$B$5:$B$495,Journal!$T$15:$T$446)</f>
        <v>0</v>
      </c>
      <c r="J17" s="115">
        <f>SUMIF(Journal!$E$15:$E$446,$B$5:$B$499,Journal!$K$15:$K$446)</f>
        <v>0</v>
      </c>
      <c r="K17" s="118">
        <f>SUMIF(Journal!$E$15:$E$446,$B$5:$B$499,Journal!$L$15:$L$446)</f>
        <v>0</v>
      </c>
      <c r="L17" s="6">
        <f t="shared" si="1"/>
        <v>10</v>
      </c>
      <c r="M17" s="40">
        <f t="shared" si="2"/>
        <v>2</v>
      </c>
      <c r="N17" s="30">
        <f t="shared" si="3"/>
        <v>0</v>
      </c>
      <c r="O17" s="32">
        <f>IFERROR(VLOOKUP(A17,Stock!$A$5:$M$495,6,0),0)*Stock!H17</f>
        <v>10</v>
      </c>
      <c r="Q17" s="32">
        <f>IFERROR(VLOOKUP(A17,Stock!$A$5:$M$495,6,0),0)*Stock!M17</f>
        <v>10</v>
      </c>
    </row>
    <row r="18" spans="1:17" s="17" customFormat="1" ht="18" customHeight="1" x14ac:dyDescent="0.2">
      <c r="A18" s="191">
        <v>14</v>
      </c>
      <c r="B18" s="201" t="s">
        <v>146</v>
      </c>
      <c r="C18" s="202" t="s">
        <v>539</v>
      </c>
      <c r="D18" s="202" t="s">
        <v>21</v>
      </c>
      <c r="E18" s="202" t="s">
        <v>6</v>
      </c>
      <c r="F18" s="203">
        <v>5</v>
      </c>
      <c r="G18" s="203">
        <v>4</v>
      </c>
      <c r="H18" s="131">
        <v>3</v>
      </c>
      <c r="I18" s="132">
        <f>SUMIF(Journal!$E$15:$E$446,$B$5:$B$495,Journal!$T$15:$T$446)</f>
        <v>0</v>
      </c>
      <c r="J18" s="115">
        <f>SUMIF(Journal!$E$15:$E$446,$B$5:$B$499,Journal!$K$15:$K$446)</f>
        <v>0</v>
      </c>
      <c r="K18" s="118">
        <f>SUMIF(Journal!$E$15:$E$446,$B$5:$B$499,Journal!$L$15:$L$446)</f>
        <v>0</v>
      </c>
      <c r="L18" s="6">
        <f t="shared" si="1"/>
        <v>15</v>
      </c>
      <c r="M18" s="40">
        <f t="shared" si="2"/>
        <v>3</v>
      </c>
      <c r="N18" s="30">
        <f t="shared" si="3"/>
        <v>0</v>
      </c>
      <c r="O18" s="32">
        <f>IFERROR(VLOOKUP(A18,Stock!$A$5:$M$495,6,0),0)*Stock!H18</f>
        <v>15</v>
      </c>
      <c r="Q18" s="32">
        <f>IFERROR(VLOOKUP(A18,Stock!$A$5:$M$495,6,0),0)*Stock!M18</f>
        <v>15</v>
      </c>
    </row>
    <row r="19" spans="1:17" s="17" customFormat="1" ht="18" customHeight="1" x14ac:dyDescent="0.2">
      <c r="A19" s="191">
        <v>15</v>
      </c>
      <c r="B19" s="201" t="s">
        <v>147</v>
      </c>
      <c r="C19" s="202" t="s">
        <v>525</v>
      </c>
      <c r="D19" s="204"/>
      <c r="E19" s="204"/>
      <c r="F19" s="205"/>
      <c r="G19" s="205"/>
      <c r="H19" s="131">
        <v>3</v>
      </c>
      <c r="I19" s="132">
        <f>SUMIF(Journal!$E$15:$E$446,$B$5:$B$495,Journal!$T$15:$T$446)</f>
        <v>0</v>
      </c>
      <c r="J19" s="115">
        <f>SUMIF(Journal!$E$15:$E$446,$B$5:$B$499,Journal!$K$15:$K$446)</f>
        <v>0</v>
      </c>
      <c r="K19" s="118">
        <f>SUMIF(Journal!$E$15:$E$446,$B$5:$B$499,Journal!$L$15:$L$446)</f>
        <v>0</v>
      </c>
      <c r="L19" s="6">
        <f t="shared" si="1"/>
        <v>0</v>
      </c>
      <c r="M19" s="40">
        <f t="shared" si="2"/>
        <v>3</v>
      </c>
      <c r="N19" s="30">
        <f t="shared" si="3"/>
        <v>0</v>
      </c>
      <c r="O19" s="32">
        <f>IFERROR(VLOOKUP(A19,Stock!$A$5:$M$495,6,0),0)*Stock!H19</f>
        <v>0</v>
      </c>
      <c r="Q19" s="32">
        <f>IFERROR(VLOOKUP(A19,Stock!$A$5:$M$495,6,0),0)*Stock!M19</f>
        <v>0</v>
      </c>
    </row>
    <row r="20" spans="1:17" s="17" customFormat="1" ht="18" customHeight="1" x14ac:dyDescent="0.2">
      <c r="A20" s="191">
        <v>16</v>
      </c>
      <c r="B20" s="201" t="s">
        <v>148</v>
      </c>
      <c r="C20" s="202" t="s">
        <v>526</v>
      </c>
      <c r="D20" s="204"/>
      <c r="E20" s="204"/>
      <c r="F20" s="205"/>
      <c r="G20" s="205"/>
      <c r="H20" s="131">
        <v>1</v>
      </c>
      <c r="I20" s="132">
        <f>SUMIF(Journal!$E$15:$E$446,$B$5:$B$495,Journal!$T$15:$T$446)</f>
        <v>0</v>
      </c>
      <c r="J20" s="115">
        <f>SUMIF(Journal!$E$15:$E$446,$B$5:$B$499,Journal!$K$15:$K$446)</f>
        <v>0</v>
      </c>
      <c r="K20" s="118">
        <f>SUMIF(Journal!$E$15:$E$446,$B$5:$B$499,Journal!$L$15:$L$446)</f>
        <v>0</v>
      </c>
      <c r="L20" s="6">
        <f t="shared" si="1"/>
        <v>0</v>
      </c>
      <c r="M20" s="40">
        <f t="shared" si="2"/>
        <v>1</v>
      </c>
      <c r="N20" s="30">
        <f t="shared" si="3"/>
        <v>0</v>
      </c>
      <c r="O20" s="32">
        <f>IFERROR(VLOOKUP(A20,Stock!$A$5:$M$495,6,0),0)*Stock!H20</f>
        <v>0</v>
      </c>
      <c r="Q20" s="32">
        <f>IFERROR(VLOOKUP(A20,Stock!$A$5:$M$495,6,0),0)*Stock!M20</f>
        <v>0</v>
      </c>
    </row>
    <row r="21" spans="1:17" s="17" customFormat="1" ht="18" customHeight="1" x14ac:dyDescent="0.2">
      <c r="A21" s="191">
        <v>17</v>
      </c>
      <c r="B21" s="201" t="s">
        <v>149</v>
      </c>
      <c r="C21" s="202" t="s">
        <v>540</v>
      </c>
      <c r="D21" s="202" t="s">
        <v>21</v>
      </c>
      <c r="E21" s="202" t="s">
        <v>6</v>
      </c>
      <c r="F21" s="203">
        <v>18</v>
      </c>
      <c r="G21" s="203">
        <v>14.4</v>
      </c>
      <c r="H21" s="131">
        <v>5</v>
      </c>
      <c r="I21" s="132">
        <f>SUMIF(Journal!$E$15:$E$446,$B$5:$B$495,Journal!$T$15:$T$446)</f>
        <v>0</v>
      </c>
      <c r="J21" s="115">
        <f>SUMIF(Journal!$E$15:$E$446,$B$5:$B$499,Journal!$K$15:$K$446)</f>
        <v>0</v>
      </c>
      <c r="K21" s="118">
        <f>SUMIF(Journal!$E$15:$E$446,$B$5:$B$499,Journal!$L$15:$L$446)</f>
        <v>0</v>
      </c>
      <c r="L21" s="6">
        <f t="shared" si="1"/>
        <v>90</v>
      </c>
      <c r="M21" s="40">
        <f t="shared" si="2"/>
        <v>5</v>
      </c>
      <c r="N21" s="30">
        <f t="shared" si="3"/>
        <v>0</v>
      </c>
      <c r="O21" s="32">
        <f>IFERROR(VLOOKUP(A21,Stock!$A$5:$M$495,6,0),0)*Stock!H21</f>
        <v>90</v>
      </c>
      <c r="Q21" s="32">
        <f>IFERROR(VLOOKUP(A21,Stock!$A$5:$M$495,6,0),0)*Stock!M21</f>
        <v>90</v>
      </c>
    </row>
    <row r="22" spans="1:17" s="17" customFormat="1" ht="18" customHeight="1" x14ac:dyDescent="0.2">
      <c r="A22" s="191">
        <v>18</v>
      </c>
      <c r="B22" s="201" t="s">
        <v>150</v>
      </c>
      <c r="C22" s="202" t="s">
        <v>541</v>
      </c>
      <c r="D22" s="202" t="s">
        <v>21</v>
      </c>
      <c r="E22" s="202" t="s">
        <v>6</v>
      </c>
      <c r="F22" s="203">
        <v>27</v>
      </c>
      <c r="G22" s="203">
        <v>21.6</v>
      </c>
      <c r="H22" s="131">
        <v>5</v>
      </c>
      <c r="I22" s="132">
        <f>SUMIF(Journal!$E$15:$E$446,$B$5:$B$495,Journal!$T$15:$T$446)</f>
        <v>0</v>
      </c>
      <c r="J22" s="115">
        <f>SUMIF(Journal!$E$15:$E$446,$B$5:$B$499,Journal!$K$15:$K$446)</f>
        <v>0</v>
      </c>
      <c r="K22" s="118">
        <f>SUMIF(Journal!$E$15:$E$446,$B$5:$B$499,Journal!$L$15:$L$446)</f>
        <v>0</v>
      </c>
      <c r="L22" s="6">
        <f t="shared" si="1"/>
        <v>135</v>
      </c>
      <c r="M22" s="40">
        <f t="shared" si="2"/>
        <v>5</v>
      </c>
      <c r="N22" s="30">
        <f t="shared" si="3"/>
        <v>0</v>
      </c>
      <c r="O22" s="32">
        <f>IFERROR(VLOOKUP(A22,Stock!$A$5:$M$495,6,0),0)*Stock!H22</f>
        <v>135</v>
      </c>
      <c r="Q22" s="32">
        <f>IFERROR(VLOOKUP(A22,Stock!$A$5:$M$495,6,0),0)*Stock!M22</f>
        <v>135</v>
      </c>
    </row>
    <row r="23" spans="1:17" s="17" customFormat="1" ht="18" customHeight="1" x14ac:dyDescent="0.2">
      <c r="A23" s="191">
        <v>19</v>
      </c>
      <c r="B23" s="201" t="s">
        <v>151</v>
      </c>
      <c r="C23" s="202" t="s">
        <v>542</v>
      </c>
      <c r="D23" s="202" t="s">
        <v>21</v>
      </c>
      <c r="E23" s="202" t="s">
        <v>6</v>
      </c>
      <c r="F23" s="203">
        <v>15</v>
      </c>
      <c r="G23" s="203">
        <v>12</v>
      </c>
      <c r="H23" s="131">
        <v>4</v>
      </c>
      <c r="I23" s="132">
        <f>SUMIF(Journal!$E$15:$E$446,$B$5:$B$495,Journal!$T$15:$T$446)</f>
        <v>0</v>
      </c>
      <c r="J23" s="115">
        <f>SUMIF(Journal!$E$15:$E$446,$B$5:$B$499,Journal!$K$15:$K$446)</f>
        <v>0</v>
      </c>
      <c r="K23" s="118">
        <f>SUMIF(Journal!$E$15:$E$446,$B$5:$B$499,Journal!$L$15:$L$446)</f>
        <v>0</v>
      </c>
      <c r="L23" s="6">
        <f t="shared" si="1"/>
        <v>60</v>
      </c>
      <c r="M23" s="40">
        <f t="shared" si="2"/>
        <v>4</v>
      </c>
      <c r="N23" s="30">
        <f t="shared" si="3"/>
        <v>0</v>
      </c>
      <c r="O23" s="32">
        <f>IFERROR(VLOOKUP(A23,Stock!$A$5:$M$495,6,0),0)*Stock!H23</f>
        <v>60</v>
      </c>
      <c r="Q23" s="32">
        <f>IFERROR(VLOOKUP(A23,Stock!$A$5:$M$495,6,0),0)*Stock!M23</f>
        <v>60</v>
      </c>
    </row>
    <row r="24" spans="1:17" s="17" customFormat="1" ht="18" customHeight="1" x14ac:dyDescent="0.2">
      <c r="A24" s="191">
        <v>20</v>
      </c>
      <c r="B24" s="201" t="s">
        <v>152</v>
      </c>
      <c r="C24" s="202" t="s">
        <v>543</v>
      </c>
      <c r="D24" s="202" t="s">
        <v>21</v>
      </c>
      <c r="E24" s="202" t="s">
        <v>6</v>
      </c>
      <c r="F24" s="203">
        <v>15</v>
      </c>
      <c r="G24" s="203">
        <v>12</v>
      </c>
      <c r="H24" s="131">
        <v>5</v>
      </c>
      <c r="I24" s="132">
        <f>SUMIF(Journal!$E$15:$E$446,$B$5:$B$495,Journal!$T$15:$T$446)</f>
        <v>0</v>
      </c>
      <c r="J24" s="115">
        <f>SUMIF(Journal!$E$15:$E$446,$B$5:$B$499,Journal!$K$15:$K$446)</f>
        <v>0</v>
      </c>
      <c r="K24" s="118">
        <f>SUMIF(Journal!$E$15:$E$446,$B$5:$B$499,Journal!$L$15:$L$446)</f>
        <v>0</v>
      </c>
      <c r="L24" s="6">
        <f t="shared" si="1"/>
        <v>75</v>
      </c>
      <c r="M24" s="40">
        <f t="shared" si="2"/>
        <v>5</v>
      </c>
      <c r="N24" s="30">
        <f t="shared" si="3"/>
        <v>0</v>
      </c>
      <c r="O24" s="32">
        <f>IFERROR(VLOOKUP(A24,Stock!$A$5:$M$495,6,0),0)*Stock!H24</f>
        <v>75</v>
      </c>
      <c r="Q24" s="32">
        <f>IFERROR(VLOOKUP(A24,Stock!$A$5:$M$495,6,0),0)*Stock!M24</f>
        <v>75</v>
      </c>
    </row>
    <row r="25" spans="1:17" s="17" customFormat="1" ht="18" customHeight="1" x14ac:dyDescent="0.2">
      <c r="A25" s="191">
        <v>21</v>
      </c>
      <c r="B25" s="201" t="s">
        <v>153</v>
      </c>
      <c r="C25" s="202" t="s">
        <v>544</v>
      </c>
      <c r="D25" s="202" t="s">
        <v>21</v>
      </c>
      <c r="E25" s="202" t="s">
        <v>6</v>
      </c>
      <c r="F25" s="203">
        <v>15</v>
      </c>
      <c r="G25" s="203">
        <v>12</v>
      </c>
      <c r="H25" s="131">
        <v>6</v>
      </c>
      <c r="I25" s="132">
        <f>SUMIF(Journal!$E$15:$E$446,$B$5:$B$495,Journal!$T$15:$T$446)</f>
        <v>0</v>
      </c>
      <c r="J25" s="115">
        <f>SUMIF(Journal!$E$15:$E$446,$B$5:$B$499,Journal!$K$15:$K$446)</f>
        <v>0</v>
      </c>
      <c r="K25" s="118">
        <f>SUMIF(Journal!$E$15:$E$446,$B$5:$B$499,Journal!$L$15:$L$446)</f>
        <v>0</v>
      </c>
      <c r="L25" s="6">
        <f t="shared" si="1"/>
        <v>90</v>
      </c>
      <c r="M25" s="40">
        <f t="shared" si="2"/>
        <v>6</v>
      </c>
      <c r="N25" s="30">
        <f t="shared" si="3"/>
        <v>0</v>
      </c>
      <c r="O25" s="32">
        <f>IFERROR(VLOOKUP(A25,Stock!$A$5:$M$495,6,0),0)*Stock!H25</f>
        <v>90</v>
      </c>
      <c r="Q25" s="32">
        <f>IFERROR(VLOOKUP(A25,Stock!$A$5:$M$495,6,0),0)*Stock!M25</f>
        <v>90</v>
      </c>
    </row>
    <row r="26" spans="1:17" s="17" customFormat="1" ht="18" customHeight="1" x14ac:dyDescent="0.2">
      <c r="A26" s="191">
        <v>22</v>
      </c>
      <c r="B26" s="201" t="s">
        <v>154</v>
      </c>
      <c r="C26" s="202" t="s">
        <v>545</v>
      </c>
      <c r="D26" s="202" t="s">
        <v>17</v>
      </c>
      <c r="E26" s="202" t="s">
        <v>9</v>
      </c>
      <c r="F26" s="203">
        <v>15</v>
      </c>
      <c r="G26" s="203">
        <v>12</v>
      </c>
      <c r="H26" s="131">
        <v>4</v>
      </c>
      <c r="I26" s="132">
        <f>SUMIF(Journal!$E$15:$E$446,$B$5:$B$495,Journal!$T$15:$T$446)</f>
        <v>0</v>
      </c>
      <c r="J26" s="115">
        <f>SUMIF(Journal!$E$15:$E$446,$B$5:$B$499,Journal!$K$15:$K$446)</f>
        <v>0</v>
      </c>
      <c r="K26" s="118">
        <f>SUMIF(Journal!$E$15:$E$446,$B$5:$B$499,Journal!$L$15:$L$446)</f>
        <v>0</v>
      </c>
      <c r="L26" s="6">
        <f t="shared" si="1"/>
        <v>60</v>
      </c>
      <c r="M26" s="40">
        <f t="shared" si="2"/>
        <v>4</v>
      </c>
      <c r="N26" s="30">
        <f t="shared" si="3"/>
        <v>0</v>
      </c>
      <c r="O26" s="32">
        <f>IFERROR(VLOOKUP(A26,Stock!$A$5:$M$495,6,0),0)*Stock!H26</f>
        <v>60</v>
      </c>
      <c r="Q26" s="32">
        <f>IFERROR(VLOOKUP(A26,Stock!$A$5:$M$495,6,0),0)*Stock!M26</f>
        <v>60</v>
      </c>
    </row>
    <row r="27" spans="1:17" s="17" customFormat="1" ht="18" customHeight="1" x14ac:dyDescent="0.2">
      <c r="A27" s="191">
        <v>23</v>
      </c>
      <c r="B27" s="201" t="s">
        <v>155</v>
      </c>
      <c r="C27" s="202" t="s">
        <v>546</v>
      </c>
      <c r="D27" s="202" t="s">
        <v>21</v>
      </c>
      <c r="E27" s="202" t="s">
        <v>6</v>
      </c>
      <c r="F27" s="203">
        <v>5</v>
      </c>
      <c r="G27" s="203">
        <v>4</v>
      </c>
      <c r="H27" s="131">
        <v>7</v>
      </c>
      <c r="I27" s="132">
        <f>SUMIF(Journal!$E$15:$E$446,$B$5:$B$495,Journal!$T$15:$T$446)</f>
        <v>0</v>
      </c>
      <c r="J27" s="115">
        <f>SUMIF(Journal!$E$15:$E$446,$B$5:$B$499,Journal!$K$15:$K$446)</f>
        <v>0</v>
      </c>
      <c r="K27" s="118">
        <f>SUMIF(Journal!$E$15:$E$446,$B$5:$B$499,Journal!$L$15:$L$446)</f>
        <v>0</v>
      </c>
      <c r="L27" s="6">
        <f t="shared" si="1"/>
        <v>35</v>
      </c>
      <c r="M27" s="40">
        <f t="shared" si="2"/>
        <v>7</v>
      </c>
      <c r="N27" s="30">
        <f t="shared" si="3"/>
        <v>0</v>
      </c>
      <c r="O27" s="32">
        <f>IFERROR(VLOOKUP(A27,Stock!$A$5:$M$495,6,0),0)*Stock!H27</f>
        <v>35</v>
      </c>
      <c r="Q27" s="32">
        <f>IFERROR(VLOOKUP(A27,Stock!$A$5:$M$495,6,0),0)*Stock!M27</f>
        <v>35</v>
      </c>
    </row>
    <row r="28" spans="1:17" s="17" customFormat="1" ht="18" customHeight="1" x14ac:dyDescent="0.2">
      <c r="A28" s="191">
        <v>24</v>
      </c>
      <c r="B28" s="201" t="s">
        <v>156</v>
      </c>
      <c r="C28" s="202" t="s">
        <v>547</v>
      </c>
      <c r="D28" s="202" t="s">
        <v>21</v>
      </c>
      <c r="E28" s="202" t="s">
        <v>6</v>
      </c>
      <c r="F28" s="203">
        <v>23</v>
      </c>
      <c r="G28" s="203">
        <v>18.399999999999999</v>
      </c>
      <c r="H28" s="131">
        <v>8</v>
      </c>
      <c r="I28" s="132">
        <f>SUMIF(Journal!$E$15:$E$446,$B$5:$B$495,Journal!$T$15:$T$446)</f>
        <v>0</v>
      </c>
      <c r="J28" s="115">
        <f>SUMIF(Journal!$E$15:$E$446,$B$5:$B$499,Journal!$K$15:$K$446)</f>
        <v>0</v>
      </c>
      <c r="K28" s="118">
        <f>SUMIF(Journal!$E$15:$E$446,$B$5:$B$499,Journal!$L$15:$L$446)</f>
        <v>0</v>
      </c>
      <c r="L28" s="6">
        <f t="shared" si="1"/>
        <v>184</v>
      </c>
      <c r="M28" s="40">
        <f t="shared" si="2"/>
        <v>8</v>
      </c>
      <c r="N28" s="30">
        <f t="shared" si="3"/>
        <v>0</v>
      </c>
      <c r="O28" s="32">
        <f>IFERROR(VLOOKUP(A28,Stock!$A$5:$M$495,6,0),0)*Stock!H28</f>
        <v>184</v>
      </c>
      <c r="Q28" s="32">
        <f>IFERROR(VLOOKUP(A28,Stock!$A$5:$M$495,6,0),0)*Stock!M28</f>
        <v>184</v>
      </c>
    </row>
    <row r="29" spans="1:17" s="17" customFormat="1" ht="18" customHeight="1" x14ac:dyDescent="0.2">
      <c r="A29" s="191">
        <v>25</v>
      </c>
      <c r="B29" s="201" t="s">
        <v>157</v>
      </c>
      <c r="C29" s="202" t="s">
        <v>548</v>
      </c>
      <c r="D29" s="202" t="s">
        <v>60</v>
      </c>
      <c r="E29" s="202" t="s">
        <v>6</v>
      </c>
      <c r="F29" s="203">
        <v>15</v>
      </c>
      <c r="G29" s="203">
        <v>12</v>
      </c>
      <c r="H29" s="131">
        <v>9</v>
      </c>
      <c r="I29" s="132">
        <f>SUMIF(Journal!$E$15:$E$446,$B$5:$B$495,Journal!$T$15:$T$446)</f>
        <v>0</v>
      </c>
      <c r="J29" s="115">
        <f>SUMIF(Journal!$E$15:$E$446,$B$5:$B$499,Journal!$K$15:$K$446)</f>
        <v>0</v>
      </c>
      <c r="K29" s="118">
        <f>SUMIF(Journal!$E$15:$E$446,$B$5:$B$499,Journal!$L$15:$L$446)</f>
        <v>0</v>
      </c>
      <c r="L29" s="6">
        <f t="shared" si="1"/>
        <v>135</v>
      </c>
      <c r="M29" s="40">
        <f t="shared" si="2"/>
        <v>9</v>
      </c>
      <c r="N29" s="30">
        <f t="shared" si="3"/>
        <v>0</v>
      </c>
      <c r="O29" s="32">
        <f>IFERROR(VLOOKUP(A29,Stock!$A$5:$M$495,6,0),0)*Stock!H29</f>
        <v>135</v>
      </c>
      <c r="Q29" s="32">
        <f>IFERROR(VLOOKUP(A29,Stock!$A$5:$M$495,6,0),0)*Stock!M29</f>
        <v>135</v>
      </c>
    </row>
    <row r="30" spans="1:17" s="17" customFormat="1" ht="18" customHeight="1" x14ac:dyDescent="0.2">
      <c r="A30" s="191">
        <v>26</v>
      </c>
      <c r="B30" s="201" t="s">
        <v>158</v>
      </c>
      <c r="C30" s="202" t="s">
        <v>549</v>
      </c>
      <c r="D30" s="202" t="s">
        <v>63</v>
      </c>
      <c r="E30" s="202" t="s">
        <v>6</v>
      </c>
      <c r="F30" s="203">
        <v>9</v>
      </c>
      <c r="G30" s="203">
        <v>7.2</v>
      </c>
      <c r="H30" s="131">
        <v>5</v>
      </c>
      <c r="I30" s="132">
        <f>SUMIF(Journal!$E$15:$E$446,$B$5:$B$495,Journal!$T$15:$T$446)</f>
        <v>0</v>
      </c>
      <c r="J30" s="115">
        <f>SUMIF(Journal!$E$15:$E$446,$B$5:$B$499,Journal!$K$15:$K$446)</f>
        <v>0</v>
      </c>
      <c r="K30" s="118">
        <f>SUMIF(Journal!$E$15:$E$446,$B$5:$B$499,Journal!$L$15:$L$446)</f>
        <v>0</v>
      </c>
      <c r="L30" s="6">
        <f t="shared" si="1"/>
        <v>45</v>
      </c>
      <c r="M30" s="40">
        <f t="shared" si="2"/>
        <v>5</v>
      </c>
      <c r="N30" s="30">
        <f t="shared" si="3"/>
        <v>0</v>
      </c>
      <c r="O30" s="32">
        <f>IFERROR(VLOOKUP(A30,Stock!$A$5:$M$495,6,0),0)*Stock!H30</f>
        <v>45</v>
      </c>
      <c r="Q30" s="32">
        <f>IFERROR(VLOOKUP(A30,Stock!$A$5:$M$495,6,0),0)*Stock!M30</f>
        <v>45</v>
      </c>
    </row>
    <row r="31" spans="1:17" s="17" customFormat="1" ht="18" customHeight="1" x14ac:dyDescent="0.2">
      <c r="A31" s="191">
        <v>27</v>
      </c>
      <c r="B31" s="201" t="s">
        <v>159</v>
      </c>
      <c r="C31" s="202" t="s">
        <v>550</v>
      </c>
      <c r="D31" s="202" t="s">
        <v>60</v>
      </c>
      <c r="E31" s="202" t="s">
        <v>6</v>
      </c>
      <c r="F31" s="203">
        <v>15</v>
      </c>
      <c r="G31" s="203">
        <v>12</v>
      </c>
      <c r="H31" s="131">
        <v>4</v>
      </c>
      <c r="I31" s="132">
        <f>SUMIF(Journal!$E$15:$E$446,$B$5:$B$495,Journal!$T$15:$T$446)</f>
        <v>0</v>
      </c>
      <c r="J31" s="115">
        <f>SUMIF(Journal!$E$15:$E$446,$B$5:$B$499,Journal!$K$15:$K$446)</f>
        <v>0</v>
      </c>
      <c r="K31" s="118">
        <f>SUMIF(Journal!$E$15:$E$446,$B$5:$B$499,Journal!$L$15:$L$446)</f>
        <v>0</v>
      </c>
      <c r="L31" s="6">
        <f t="shared" si="1"/>
        <v>60</v>
      </c>
      <c r="M31" s="40">
        <f t="shared" si="2"/>
        <v>4</v>
      </c>
      <c r="N31" s="30">
        <f t="shared" si="3"/>
        <v>0</v>
      </c>
      <c r="O31" s="32">
        <f>IFERROR(VLOOKUP(A31,Stock!$A$5:$M$495,6,0),0)*Stock!H31</f>
        <v>60</v>
      </c>
      <c r="Q31" s="32">
        <f>IFERROR(VLOOKUP(A31,Stock!$A$5:$M$495,6,0),0)*Stock!M31</f>
        <v>60</v>
      </c>
    </row>
    <row r="32" spans="1:17" s="17" customFormat="1" ht="18" customHeight="1" x14ac:dyDescent="0.2">
      <c r="A32" s="191">
        <v>28</v>
      </c>
      <c r="B32" s="201" t="s">
        <v>160</v>
      </c>
      <c r="C32" s="202" t="s">
        <v>551</v>
      </c>
      <c r="D32" s="202" t="s">
        <v>63</v>
      </c>
      <c r="E32" s="202" t="s">
        <v>6</v>
      </c>
      <c r="F32" s="203">
        <v>14</v>
      </c>
      <c r="G32" s="203">
        <v>11.2</v>
      </c>
      <c r="H32" s="131">
        <v>8</v>
      </c>
      <c r="I32" s="132">
        <f>SUMIF(Journal!$E$15:$E$446,$B$5:$B$495,Journal!$T$15:$T$446)</f>
        <v>0</v>
      </c>
      <c r="J32" s="115">
        <f>SUMIF(Journal!$E$15:$E$446,$B$5:$B$499,Journal!$K$15:$K$446)</f>
        <v>0</v>
      </c>
      <c r="K32" s="118">
        <f>SUMIF(Journal!$E$15:$E$446,$B$5:$B$499,Journal!$L$15:$L$446)</f>
        <v>0</v>
      </c>
      <c r="L32" s="6">
        <f t="shared" si="1"/>
        <v>112</v>
      </c>
      <c r="M32" s="40">
        <f t="shared" si="2"/>
        <v>8</v>
      </c>
      <c r="N32" s="30">
        <f t="shared" si="3"/>
        <v>0</v>
      </c>
      <c r="O32" s="32">
        <f>IFERROR(VLOOKUP(A32,Stock!$A$5:$M$495,6,0),0)*Stock!H32</f>
        <v>112</v>
      </c>
      <c r="Q32" s="32">
        <f>IFERROR(VLOOKUP(A32,Stock!$A$5:$M$495,6,0),0)*Stock!M32</f>
        <v>112</v>
      </c>
    </row>
    <row r="33" spans="1:17" s="17" customFormat="1" ht="18" customHeight="1" x14ac:dyDescent="0.2">
      <c r="A33" s="191">
        <v>29</v>
      </c>
      <c r="B33" s="201" t="s">
        <v>161</v>
      </c>
      <c r="C33" s="202" t="s">
        <v>552</v>
      </c>
      <c r="D33" s="202" t="s">
        <v>21</v>
      </c>
      <c r="E33" s="202" t="s">
        <v>6</v>
      </c>
      <c r="F33" s="203">
        <v>12</v>
      </c>
      <c r="G33" s="203">
        <v>9.6</v>
      </c>
      <c r="H33" s="131">
        <v>4</v>
      </c>
      <c r="I33" s="132">
        <f>SUMIF(Journal!$E$15:$E$446,$B$5:$B$495,Journal!$T$15:$T$446)</f>
        <v>0</v>
      </c>
      <c r="J33" s="115">
        <f>SUMIF(Journal!$E$15:$E$446,$B$5:$B$499,Journal!$K$15:$K$446)</f>
        <v>0</v>
      </c>
      <c r="K33" s="118">
        <f>SUMIF(Journal!$E$15:$E$446,$B$5:$B$499,Journal!$L$15:$L$446)</f>
        <v>0</v>
      </c>
      <c r="L33" s="6">
        <f t="shared" si="1"/>
        <v>48</v>
      </c>
      <c r="M33" s="40">
        <f t="shared" si="2"/>
        <v>4</v>
      </c>
      <c r="N33" s="30">
        <f t="shared" si="3"/>
        <v>0</v>
      </c>
      <c r="O33" s="32">
        <f>IFERROR(VLOOKUP(A33,Stock!$A$5:$M$495,6,0),0)*Stock!H33</f>
        <v>48</v>
      </c>
      <c r="Q33" s="32">
        <f>IFERROR(VLOOKUP(A33,Stock!$A$5:$M$495,6,0),0)*Stock!M33</f>
        <v>48</v>
      </c>
    </row>
    <row r="34" spans="1:17" s="17" customFormat="1" ht="18" customHeight="1" x14ac:dyDescent="0.2">
      <c r="A34" s="191">
        <v>30</v>
      </c>
      <c r="B34" s="201" t="s">
        <v>162</v>
      </c>
      <c r="C34" s="202" t="s">
        <v>553</v>
      </c>
      <c r="D34" s="202" t="s">
        <v>21</v>
      </c>
      <c r="E34" s="202" t="s">
        <v>6</v>
      </c>
      <c r="F34" s="203">
        <v>12</v>
      </c>
      <c r="G34" s="203">
        <v>9.6</v>
      </c>
      <c r="H34" s="131">
        <v>5</v>
      </c>
      <c r="I34" s="132">
        <f>SUMIF(Journal!$E$15:$E$446,$B$5:$B$495,Journal!$T$15:$T$446)</f>
        <v>0</v>
      </c>
      <c r="J34" s="115">
        <f>SUMIF(Journal!$E$15:$E$446,$B$5:$B$499,Journal!$K$15:$K$446)</f>
        <v>0</v>
      </c>
      <c r="K34" s="118">
        <f>SUMIF(Journal!$E$15:$E$446,$B$5:$B$499,Journal!$L$15:$L$446)</f>
        <v>0</v>
      </c>
      <c r="L34" s="6">
        <f t="shared" si="1"/>
        <v>60</v>
      </c>
      <c r="M34" s="40">
        <f t="shared" si="2"/>
        <v>5</v>
      </c>
      <c r="N34" s="30">
        <f t="shared" si="3"/>
        <v>0</v>
      </c>
      <c r="O34" s="32">
        <f>IFERROR(VLOOKUP(A34,Stock!$A$5:$M$495,6,0),0)*Stock!H34</f>
        <v>60</v>
      </c>
      <c r="Q34" s="32">
        <f>IFERROR(VLOOKUP(A34,Stock!$A$5:$M$495,6,0),0)*Stock!M34</f>
        <v>60</v>
      </c>
    </row>
    <row r="35" spans="1:17" s="17" customFormat="1" ht="18" customHeight="1" x14ac:dyDescent="0.2">
      <c r="A35" s="191">
        <v>31</v>
      </c>
      <c r="B35" s="201" t="s">
        <v>163</v>
      </c>
      <c r="C35" s="202" t="s">
        <v>554</v>
      </c>
      <c r="D35" s="202" t="s">
        <v>21</v>
      </c>
      <c r="E35" s="202" t="s">
        <v>6</v>
      </c>
      <c r="F35" s="203">
        <v>12</v>
      </c>
      <c r="G35" s="203">
        <v>9.6</v>
      </c>
      <c r="H35" s="131">
        <v>2</v>
      </c>
      <c r="I35" s="132">
        <f>SUMIF(Journal!$E$15:$E$446,$B$5:$B$495,Journal!$T$15:$T$446)</f>
        <v>0</v>
      </c>
      <c r="J35" s="115">
        <f>SUMIF(Journal!$E$15:$E$446,$B$5:$B$499,Journal!$K$15:$K$446)</f>
        <v>0</v>
      </c>
      <c r="K35" s="118">
        <f>SUMIF(Journal!$E$15:$E$446,$B$5:$B$499,Journal!$L$15:$L$446)</f>
        <v>0</v>
      </c>
      <c r="L35" s="6">
        <f t="shared" si="1"/>
        <v>24</v>
      </c>
      <c r="M35" s="40">
        <f t="shared" si="2"/>
        <v>2</v>
      </c>
      <c r="N35" s="30">
        <f t="shared" si="3"/>
        <v>0</v>
      </c>
      <c r="O35" s="32">
        <f>IFERROR(VLOOKUP(A35,Stock!$A$5:$M$495,6,0),0)*Stock!H35</f>
        <v>24</v>
      </c>
      <c r="Q35" s="32">
        <f>IFERROR(VLOOKUP(A35,Stock!$A$5:$M$495,6,0),0)*Stock!M35</f>
        <v>24</v>
      </c>
    </row>
    <row r="36" spans="1:17" s="17" customFormat="1" ht="18" customHeight="1" x14ac:dyDescent="0.2">
      <c r="A36" s="191">
        <v>32</v>
      </c>
      <c r="B36" s="201" t="s">
        <v>164</v>
      </c>
      <c r="C36" s="202" t="s">
        <v>555</v>
      </c>
      <c r="D36" s="202" t="s">
        <v>21</v>
      </c>
      <c r="E36" s="202" t="s">
        <v>6</v>
      </c>
      <c r="F36" s="203">
        <v>12</v>
      </c>
      <c r="G36" s="203">
        <v>9.6</v>
      </c>
      <c r="H36" s="131">
        <v>9</v>
      </c>
      <c r="I36" s="132">
        <f>SUMIF(Journal!$E$15:$E$446,$B$5:$B$495,Journal!$T$15:$T$446)</f>
        <v>0</v>
      </c>
      <c r="J36" s="115">
        <f>SUMIF(Journal!$E$15:$E$446,$B$5:$B$499,Journal!$K$15:$K$446)</f>
        <v>0</v>
      </c>
      <c r="K36" s="118">
        <f>SUMIF(Journal!$E$15:$E$446,$B$5:$B$499,Journal!$L$15:$L$446)</f>
        <v>0</v>
      </c>
      <c r="L36" s="6">
        <f t="shared" si="1"/>
        <v>108</v>
      </c>
      <c r="M36" s="40">
        <f t="shared" si="2"/>
        <v>9</v>
      </c>
      <c r="N36" s="30">
        <f t="shared" si="3"/>
        <v>0</v>
      </c>
      <c r="O36" s="32">
        <f>IFERROR(VLOOKUP(A36,Stock!$A$5:$M$495,6,0),0)*Stock!H36</f>
        <v>108</v>
      </c>
      <c r="Q36" s="32">
        <f>IFERROR(VLOOKUP(A36,Stock!$A$5:$M$495,6,0),0)*Stock!M36</f>
        <v>108</v>
      </c>
    </row>
    <row r="37" spans="1:17" s="17" customFormat="1" ht="18" customHeight="1" x14ac:dyDescent="0.2">
      <c r="A37" s="191">
        <v>33</v>
      </c>
      <c r="B37" s="201" t="s">
        <v>165</v>
      </c>
      <c r="C37" s="202" t="s">
        <v>556</v>
      </c>
      <c r="D37" s="202" t="s">
        <v>21</v>
      </c>
      <c r="E37" s="202" t="s">
        <v>6</v>
      </c>
      <c r="F37" s="203">
        <v>20</v>
      </c>
      <c r="G37" s="203">
        <v>16</v>
      </c>
      <c r="H37" s="131">
        <v>7</v>
      </c>
      <c r="I37" s="132">
        <f>SUMIF(Journal!$E$15:$E$446,$B$5:$B$495,Journal!$T$15:$T$446)</f>
        <v>0</v>
      </c>
      <c r="J37" s="115">
        <f>SUMIF(Journal!$E$15:$E$446,$B$5:$B$499,Journal!$K$15:$K$446)</f>
        <v>0</v>
      </c>
      <c r="K37" s="118">
        <f>SUMIF(Journal!$E$15:$E$446,$B$5:$B$499,Journal!$L$15:$L$446)</f>
        <v>0</v>
      </c>
      <c r="L37" s="6">
        <f t="shared" si="1"/>
        <v>140</v>
      </c>
      <c r="M37" s="40">
        <f t="shared" si="2"/>
        <v>7</v>
      </c>
      <c r="N37" s="30">
        <f t="shared" si="3"/>
        <v>0</v>
      </c>
      <c r="O37" s="32">
        <f>IFERROR(VLOOKUP(A37,Stock!$A$5:$M$495,6,0),0)*Stock!H37</f>
        <v>140</v>
      </c>
      <c r="Q37" s="32">
        <f>IFERROR(VLOOKUP(A37,Stock!$A$5:$M$495,6,0),0)*Stock!M37</f>
        <v>140</v>
      </c>
    </row>
    <row r="38" spans="1:17" s="17" customFormat="1" ht="18" customHeight="1" x14ac:dyDescent="0.2">
      <c r="A38" s="191">
        <v>34</v>
      </c>
      <c r="B38" s="201" t="s">
        <v>166</v>
      </c>
      <c r="C38" s="202" t="s">
        <v>557</v>
      </c>
      <c r="D38" s="202" t="s">
        <v>21</v>
      </c>
      <c r="E38" s="202" t="s">
        <v>6</v>
      </c>
      <c r="F38" s="203">
        <v>8</v>
      </c>
      <c r="G38" s="203">
        <v>6.4</v>
      </c>
      <c r="H38" s="131">
        <v>4</v>
      </c>
      <c r="I38" s="132">
        <f>SUMIF(Journal!$E$15:$E$446,$B$5:$B$495,Journal!$T$15:$T$446)</f>
        <v>0</v>
      </c>
      <c r="J38" s="115">
        <f>SUMIF(Journal!$E$15:$E$446,$B$5:$B$499,Journal!$K$15:$K$446)</f>
        <v>0</v>
      </c>
      <c r="K38" s="118">
        <f>SUMIF(Journal!$E$15:$E$446,$B$5:$B$499,Journal!$L$15:$L$446)</f>
        <v>0</v>
      </c>
      <c r="L38" s="6">
        <f t="shared" si="1"/>
        <v>32</v>
      </c>
      <c r="M38" s="40">
        <f t="shared" si="2"/>
        <v>4</v>
      </c>
      <c r="N38" s="30">
        <f t="shared" si="3"/>
        <v>0</v>
      </c>
      <c r="O38" s="32">
        <f>IFERROR(VLOOKUP(A38,Stock!$A$5:$M$495,6,0),0)*Stock!H38</f>
        <v>32</v>
      </c>
      <c r="Q38" s="32">
        <f>IFERROR(VLOOKUP(A38,Stock!$A$5:$M$495,6,0),0)*Stock!M38</f>
        <v>32</v>
      </c>
    </row>
    <row r="39" spans="1:17" s="17" customFormat="1" ht="18" customHeight="1" x14ac:dyDescent="0.2">
      <c r="A39" s="191">
        <v>35</v>
      </c>
      <c r="B39" s="201" t="s">
        <v>167</v>
      </c>
      <c r="C39" s="202" t="s">
        <v>558</v>
      </c>
      <c r="D39" s="202" t="s">
        <v>21</v>
      </c>
      <c r="E39" s="202" t="s">
        <v>6</v>
      </c>
      <c r="F39" s="203">
        <v>20</v>
      </c>
      <c r="G39" s="203">
        <v>16</v>
      </c>
      <c r="H39" s="131">
        <v>8</v>
      </c>
      <c r="I39" s="132">
        <f>SUMIF(Journal!$E$15:$E$446,$B$5:$B$495,Journal!$T$15:$T$446)</f>
        <v>0</v>
      </c>
      <c r="J39" s="115">
        <f>SUMIF(Journal!$E$15:$E$446,$B$5:$B$499,Journal!$K$15:$K$446)</f>
        <v>0</v>
      </c>
      <c r="K39" s="118">
        <f>SUMIF(Journal!$E$15:$E$446,$B$5:$B$499,Journal!$L$15:$L$446)</f>
        <v>0</v>
      </c>
      <c r="L39" s="6">
        <f t="shared" si="1"/>
        <v>160</v>
      </c>
      <c r="M39" s="40">
        <f t="shared" si="2"/>
        <v>8</v>
      </c>
      <c r="N39" s="30">
        <f t="shared" si="3"/>
        <v>0</v>
      </c>
      <c r="O39" s="32">
        <f>IFERROR(VLOOKUP(A39,Stock!$A$5:$M$495,6,0),0)*Stock!H39</f>
        <v>160</v>
      </c>
      <c r="Q39" s="32">
        <f>IFERROR(VLOOKUP(A39,Stock!$A$5:$M$495,6,0),0)*Stock!M39</f>
        <v>160</v>
      </c>
    </row>
    <row r="40" spans="1:17" s="17" customFormat="1" ht="18" customHeight="1" x14ac:dyDescent="0.2">
      <c r="A40" s="191">
        <v>36</v>
      </c>
      <c r="B40" s="201" t="s">
        <v>168</v>
      </c>
      <c r="C40" s="202" t="s">
        <v>559</v>
      </c>
      <c r="D40" s="202" t="s">
        <v>64</v>
      </c>
      <c r="E40" s="202" t="s">
        <v>6</v>
      </c>
      <c r="F40" s="203">
        <v>15</v>
      </c>
      <c r="G40" s="203">
        <v>12</v>
      </c>
      <c r="H40" s="131">
        <v>4</v>
      </c>
      <c r="I40" s="132">
        <f>SUMIF(Journal!$E$15:$E$446,$B$5:$B$495,Journal!$T$15:$T$446)</f>
        <v>0</v>
      </c>
      <c r="J40" s="115">
        <f>SUMIF(Journal!$E$15:$E$446,$B$5:$B$499,Journal!$K$15:$K$446)</f>
        <v>0</v>
      </c>
      <c r="K40" s="118">
        <f>SUMIF(Journal!$E$15:$E$446,$B$5:$B$499,Journal!$L$15:$L$446)</f>
        <v>0</v>
      </c>
      <c r="L40" s="6">
        <f t="shared" si="1"/>
        <v>60</v>
      </c>
      <c r="M40" s="40">
        <f t="shared" si="2"/>
        <v>4</v>
      </c>
      <c r="N40" s="30">
        <f t="shared" si="3"/>
        <v>0</v>
      </c>
      <c r="O40" s="32">
        <f>IFERROR(VLOOKUP(A40,Stock!$A$5:$M$495,6,0),0)*Stock!H40</f>
        <v>60</v>
      </c>
      <c r="Q40" s="32">
        <f>IFERROR(VLOOKUP(A40,Stock!$A$5:$M$495,6,0),0)*Stock!M40</f>
        <v>60</v>
      </c>
    </row>
    <row r="41" spans="1:17" s="17" customFormat="1" ht="18" customHeight="1" x14ac:dyDescent="0.2">
      <c r="A41" s="191">
        <v>37</v>
      </c>
      <c r="B41" s="201" t="s">
        <v>169</v>
      </c>
      <c r="C41" s="202" t="s">
        <v>560</v>
      </c>
      <c r="D41" s="202" t="s">
        <v>21</v>
      </c>
      <c r="E41" s="202" t="s">
        <v>6</v>
      </c>
      <c r="F41" s="203">
        <v>27</v>
      </c>
      <c r="G41" s="203">
        <v>21.6</v>
      </c>
      <c r="H41" s="131">
        <v>5</v>
      </c>
      <c r="I41" s="132">
        <f>SUMIF(Journal!$E$15:$E$446,$B$5:$B$495,Journal!$T$15:$T$446)</f>
        <v>0</v>
      </c>
      <c r="J41" s="115">
        <f>SUMIF(Journal!$E$15:$E$446,$B$5:$B$499,Journal!$K$15:$K$446)</f>
        <v>0</v>
      </c>
      <c r="K41" s="118">
        <f>SUMIF(Journal!$E$15:$E$446,$B$5:$B$499,Journal!$L$15:$L$446)</f>
        <v>0</v>
      </c>
      <c r="L41" s="6">
        <f t="shared" si="1"/>
        <v>135</v>
      </c>
      <c r="M41" s="40">
        <f t="shared" si="2"/>
        <v>5</v>
      </c>
      <c r="N41" s="30">
        <f t="shared" si="3"/>
        <v>0</v>
      </c>
      <c r="O41" s="32">
        <f>IFERROR(VLOOKUP(A41,Stock!$A$5:$M$495,6,0),0)*Stock!H41</f>
        <v>135</v>
      </c>
      <c r="Q41" s="32">
        <f>IFERROR(VLOOKUP(A41,Stock!$A$5:$M$495,6,0),0)*Stock!M41</f>
        <v>135</v>
      </c>
    </row>
    <row r="42" spans="1:17" s="17" customFormat="1" ht="18" customHeight="1" x14ac:dyDescent="0.2">
      <c r="A42" s="191">
        <v>38</v>
      </c>
      <c r="B42" s="201" t="s">
        <v>170</v>
      </c>
      <c r="C42" s="202" t="s">
        <v>561</v>
      </c>
      <c r="D42" s="202" t="s">
        <v>21</v>
      </c>
      <c r="E42" s="202" t="s">
        <v>9</v>
      </c>
      <c r="F42" s="203">
        <v>20</v>
      </c>
      <c r="G42" s="203">
        <v>16</v>
      </c>
      <c r="H42" s="131">
        <v>7</v>
      </c>
      <c r="I42" s="132">
        <f>SUMIF(Journal!$E$15:$E$446,$B$5:$B$495,Journal!$T$15:$T$446)</f>
        <v>0</v>
      </c>
      <c r="J42" s="115">
        <f>SUMIF(Journal!$E$15:$E$446,$B$5:$B$499,Journal!$K$15:$K$446)</f>
        <v>0</v>
      </c>
      <c r="K42" s="118">
        <f>SUMIF(Journal!$E$15:$E$446,$B$5:$B$499,Journal!$L$15:$L$446)</f>
        <v>0</v>
      </c>
      <c r="L42" s="6">
        <f t="shared" si="1"/>
        <v>140</v>
      </c>
      <c r="M42" s="40">
        <f t="shared" si="2"/>
        <v>7</v>
      </c>
      <c r="N42" s="30">
        <f t="shared" si="3"/>
        <v>0</v>
      </c>
      <c r="O42" s="32">
        <f>IFERROR(VLOOKUP(A42,Stock!$A$5:$M$495,6,0),0)*Stock!H42</f>
        <v>140</v>
      </c>
      <c r="Q42" s="32">
        <f>IFERROR(VLOOKUP(A42,Stock!$A$5:$M$495,6,0),0)*Stock!M42</f>
        <v>140</v>
      </c>
    </row>
    <row r="43" spans="1:17" s="17" customFormat="1" ht="18" customHeight="1" x14ac:dyDescent="0.2">
      <c r="A43" s="191">
        <v>39</v>
      </c>
      <c r="B43" s="201" t="s">
        <v>171</v>
      </c>
      <c r="C43" s="202" t="s">
        <v>562</v>
      </c>
      <c r="D43" s="202" t="s">
        <v>60</v>
      </c>
      <c r="E43" s="202" t="s">
        <v>6</v>
      </c>
      <c r="F43" s="203">
        <v>17</v>
      </c>
      <c r="G43" s="203">
        <v>13.6</v>
      </c>
      <c r="H43" s="131">
        <v>9</v>
      </c>
      <c r="I43" s="132">
        <f>SUMIF(Journal!$E$15:$E$446,$B$5:$B$495,Journal!$T$15:$T$446)</f>
        <v>0</v>
      </c>
      <c r="J43" s="115">
        <f>SUMIF(Journal!$E$15:$E$446,$B$5:$B$499,Journal!$K$15:$K$446)</f>
        <v>0</v>
      </c>
      <c r="K43" s="118">
        <f>SUMIF(Journal!$E$15:$E$446,$B$5:$B$499,Journal!$L$15:$L$446)</f>
        <v>0</v>
      </c>
      <c r="L43" s="6">
        <f t="shared" si="1"/>
        <v>153</v>
      </c>
      <c r="M43" s="40">
        <f t="shared" si="2"/>
        <v>9</v>
      </c>
      <c r="N43" s="30">
        <f t="shared" si="3"/>
        <v>0</v>
      </c>
      <c r="O43" s="32">
        <f>IFERROR(VLOOKUP(A43,Stock!$A$5:$M$495,6,0),0)*Stock!H43</f>
        <v>153</v>
      </c>
      <c r="Q43" s="32">
        <f>IFERROR(VLOOKUP(A43,Stock!$A$5:$M$495,6,0),0)*Stock!M43</f>
        <v>153</v>
      </c>
    </row>
    <row r="44" spans="1:17" s="17" customFormat="1" ht="18" customHeight="1" x14ac:dyDescent="0.2">
      <c r="A44" s="191">
        <v>40</v>
      </c>
      <c r="B44" s="201" t="s">
        <v>172</v>
      </c>
      <c r="C44" s="202" t="s">
        <v>563</v>
      </c>
      <c r="D44" s="202" t="s">
        <v>21</v>
      </c>
      <c r="E44" s="202" t="s">
        <v>9</v>
      </c>
      <c r="F44" s="203">
        <v>23</v>
      </c>
      <c r="G44" s="203">
        <v>18.399999999999999</v>
      </c>
      <c r="H44" s="131">
        <v>5</v>
      </c>
      <c r="I44" s="132">
        <f>SUMIF(Journal!$E$15:$E$446,$B$5:$B$495,Journal!$T$15:$T$446)</f>
        <v>0</v>
      </c>
      <c r="J44" s="115">
        <f>SUMIF(Journal!$E$15:$E$446,$B$5:$B$499,Journal!$K$15:$K$446)</f>
        <v>0</v>
      </c>
      <c r="K44" s="118">
        <f>SUMIF(Journal!$E$15:$E$446,$B$5:$B$499,Journal!$L$15:$L$446)</f>
        <v>0</v>
      </c>
      <c r="L44" s="6">
        <f t="shared" si="1"/>
        <v>115</v>
      </c>
      <c r="M44" s="40">
        <f t="shared" si="2"/>
        <v>5</v>
      </c>
      <c r="N44" s="30">
        <f t="shared" si="3"/>
        <v>0</v>
      </c>
      <c r="O44" s="32">
        <f>IFERROR(VLOOKUP(A44,Stock!$A$5:$M$495,6,0),0)*Stock!H44</f>
        <v>115</v>
      </c>
      <c r="Q44" s="32">
        <f>IFERROR(VLOOKUP(A44,Stock!$A$5:$M$495,6,0),0)*Stock!M44</f>
        <v>115</v>
      </c>
    </row>
    <row r="45" spans="1:17" s="17" customFormat="1" ht="18" customHeight="1" x14ac:dyDescent="0.2">
      <c r="A45" s="191">
        <v>41</v>
      </c>
      <c r="B45" s="201" t="s">
        <v>173</v>
      </c>
      <c r="C45" s="202" t="s">
        <v>564</v>
      </c>
      <c r="D45" s="202" t="s">
        <v>57</v>
      </c>
      <c r="E45" s="202" t="s">
        <v>9</v>
      </c>
      <c r="F45" s="203">
        <v>30</v>
      </c>
      <c r="G45" s="203">
        <v>24</v>
      </c>
      <c r="H45" s="131">
        <v>6</v>
      </c>
      <c r="I45" s="132">
        <f>SUMIF(Journal!$E$15:$E$446,$B$5:$B$495,Journal!$T$15:$T$446)</f>
        <v>0</v>
      </c>
      <c r="J45" s="115">
        <f>SUMIF(Journal!$E$15:$E$446,$B$5:$B$499,Journal!$K$15:$K$446)</f>
        <v>0</v>
      </c>
      <c r="K45" s="118">
        <f>SUMIF(Journal!$E$15:$E$446,$B$5:$B$499,Journal!$L$15:$L$446)</f>
        <v>0</v>
      </c>
      <c r="L45" s="6">
        <f t="shared" si="1"/>
        <v>180</v>
      </c>
      <c r="M45" s="40">
        <f t="shared" si="2"/>
        <v>6</v>
      </c>
      <c r="N45" s="30">
        <f t="shared" si="3"/>
        <v>0</v>
      </c>
      <c r="O45" s="32">
        <f>IFERROR(VLOOKUP(A45,Stock!$A$5:$M$495,6,0),0)*Stock!H45</f>
        <v>180</v>
      </c>
      <c r="Q45" s="32">
        <f>IFERROR(VLOOKUP(A45,Stock!$A$5:$M$495,6,0),0)*Stock!M45</f>
        <v>180</v>
      </c>
    </row>
    <row r="46" spans="1:17" s="17" customFormat="1" ht="18" customHeight="1" x14ac:dyDescent="0.2">
      <c r="A46" s="191">
        <v>42</v>
      </c>
      <c r="B46" s="201" t="s">
        <v>174</v>
      </c>
      <c r="C46" s="202" t="s">
        <v>565</v>
      </c>
      <c r="D46" s="202" t="s">
        <v>54</v>
      </c>
      <c r="E46" s="202" t="s">
        <v>9</v>
      </c>
      <c r="F46" s="203">
        <v>20</v>
      </c>
      <c r="G46" s="203">
        <v>16</v>
      </c>
      <c r="H46" s="131">
        <v>4</v>
      </c>
      <c r="I46" s="132">
        <f>SUMIF(Journal!$E$15:$E$446,$B$5:$B$495,Journal!$T$15:$T$446)</f>
        <v>0</v>
      </c>
      <c r="J46" s="115">
        <f>SUMIF(Journal!$E$15:$E$446,$B$5:$B$499,Journal!$K$15:$K$446)</f>
        <v>0</v>
      </c>
      <c r="K46" s="118">
        <f>SUMIF(Journal!$E$15:$E$446,$B$5:$B$499,Journal!$L$15:$L$446)</f>
        <v>0</v>
      </c>
      <c r="L46" s="6">
        <f t="shared" si="1"/>
        <v>80</v>
      </c>
      <c r="M46" s="40">
        <f t="shared" si="2"/>
        <v>4</v>
      </c>
      <c r="N46" s="30">
        <f t="shared" si="3"/>
        <v>0</v>
      </c>
      <c r="O46" s="32">
        <f>IFERROR(VLOOKUP(A46,Stock!$A$5:$M$495,6,0),0)*Stock!H46</f>
        <v>80</v>
      </c>
      <c r="Q46" s="32">
        <f>IFERROR(VLOOKUP(A46,Stock!$A$5:$M$495,6,0),0)*Stock!M46</f>
        <v>80</v>
      </c>
    </row>
    <row r="47" spans="1:17" s="17" customFormat="1" ht="18" customHeight="1" x14ac:dyDescent="0.2">
      <c r="A47" s="191">
        <v>43</v>
      </c>
      <c r="B47" s="201" t="s">
        <v>175</v>
      </c>
      <c r="C47" s="202" t="s">
        <v>566</v>
      </c>
      <c r="D47" s="202" t="s">
        <v>57</v>
      </c>
      <c r="E47" s="202" t="s">
        <v>9</v>
      </c>
      <c r="F47" s="203">
        <v>30</v>
      </c>
      <c r="G47" s="203">
        <v>24</v>
      </c>
      <c r="H47" s="131">
        <v>2</v>
      </c>
      <c r="I47" s="132">
        <f>SUMIF(Journal!$E$15:$E$446,$B$5:$B$495,Journal!$T$15:$T$446)</f>
        <v>0</v>
      </c>
      <c r="J47" s="115">
        <f>SUMIF(Journal!$E$15:$E$446,$B$5:$B$499,Journal!$K$15:$K$446)</f>
        <v>0</v>
      </c>
      <c r="K47" s="118">
        <f>SUMIF(Journal!$E$15:$E$446,$B$5:$B$499,Journal!$L$15:$L$446)</f>
        <v>0</v>
      </c>
      <c r="L47" s="6">
        <f t="shared" si="1"/>
        <v>60</v>
      </c>
      <c r="M47" s="40">
        <f t="shared" si="2"/>
        <v>2</v>
      </c>
      <c r="N47" s="30">
        <f t="shared" si="3"/>
        <v>0</v>
      </c>
      <c r="O47" s="32">
        <f>IFERROR(VLOOKUP(A47,Stock!$A$5:$M$495,6,0),0)*Stock!H47</f>
        <v>60</v>
      </c>
      <c r="Q47" s="32">
        <f>IFERROR(VLOOKUP(A47,Stock!$A$5:$M$495,6,0),0)*Stock!M47</f>
        <v>60</v>
      </c>
    </row>
    <row r="48" spans="1:17" s="17" customFormat="1" ht="18" customHeight="1" x14ac:dyDescent="0.2">
      <c r="A48" s="191">
        <v>44</v>
      </c>
      <c r="B48" s="201" t="s">
        <v>176</v>
      </c>
      <c r="C48" s="202" t="s">
        <v>567</v>
      </c>
      <c r="D48" s="202" t="s">
        <v>54</v>
      </c>
      <c r="E48" s="202" t="s">
        <v>9</v>
      </c>
      <c r="F48" s="203">
        <v>20</v>
      </c>
      <c r="G48" s="203">
        <v>16</v>
      </c>
      <c r="H48" s="131">
        <v>4</v>
      </c>
      <c r="I48" s="132">
        <f>SUMIF(Journal!$E$15:$E$446,$B$5:$B$495,Journal!$T$15:$T$446)</f>
        <v>0</v>
      </c>
      <c r="J48" s="115">
        <f>SUMIF(Journal!$E$15:$E$446,$B$5:$B$499,Journal!$K$15:$K$446)</f>
        <v>0</v>
      </c>
      <c r="K48" s="118">
        <f>SUMIF(Journal!$E$15:$E$446,$B$5:$B$499,Journal!$L$15:$L$446)</f>
        <v>0</v>
      </c>
      <c r="L48" s="6">
        <f t="shared" si="1"/>
        <v>80</v>
      </c>
      <c r="M48" s="40">
        <f t="shared" si="2"/>
        <v>4</v>
      </c>
      <c r="N48" s="30">
        <f t="shared" si="3"/>
        <v>0</v>
      </c>
      <c r="O48" s="32">
        <f>IFERROR(VLOOKUP(A48,Stock!$A$5:$M$495,6,0),0)*Stock!H48</f>
        <v>80</v>
      </c>
      <c r="Q48" s="32">
        <f>IFERROR(VLOOKUP(A48,Stock!$A$5:$M$495,6,0),0)*Stock!M48</f>
        <v>80</v>
      </c>
    </row>
    <row r="49" spans="1:17" s="17" customFormat="1" ht="18" customHeight="1" x14ac:dyDescent="0.2">
      <c r="A49" s="191">
        <v>45</v>
      </c>
      <c r="B49" s="201" t="s">
        <v>177</v>
      </c>
      <c r="C49" s="202" t="s">
        <v>568</v>
      </c>
      <c r="D49" s="202" t="s">
        <v>57</v>
      </c>
      <c r="E49" s="202" t="s">
        <v>9</v>
      </c>
      <c r="F49" s="203">
        <v>20</v>
      </c>
      <c r="G49" s="203">
        <v>16</v>
      </c>
      <c r="H49" s="131">
        <v>8</v>
      </c>
      <c r="I49" s="132">
        <f>SUMIF(Journal!$E$15:$E$446,$B$5:$B$495,Journal!$T$15:$T$446)</f>
        <v>0</v>
      </c>
      <c r="J49" s="115">
        <f>SUMIF(Journal!$E$15:$E$446,$B$5:$B$499,Journal!$K$15:$K$446)</f>
        <v>0</v>
      </c>
      <c r="K49" s="118">
        <f>SUMIF(Journal!$E$15:$E$446,$B$5:$B$499,Journal!$L$15:$L$446)</f>
        <v>0</v>
      </c>
      <c r="L49" s="6">
        <f t="shared" si="1"/>
        <v>160</v>
      </c>
      <c r="M49" s="40">
        <f t="shared" si="2"/>
        <v>8</v>
      </c>
      <c r="N49" s="30">
        <f t="shared" si="3"/>
        <v>0</v>
      </c>
      <c r="O49" s="32">
        <f>IFERROR(VLOOKUP(A49,Stock!$A$5:$M$495,6,0),0)*Stock!H49</f>
        <v>160</v>
      </c>
      <c r="Q49" s="32">
        <f>IFERROR(VLOOKUP(A49,Stock!$A$5:$M$495,6,0),0)*Stock!M49</f>
        <v>160</v>
      </c>
    </row>
    <row r="50" spans="1:17" s="17" customFormat="1" ht="18" customHeight="1" x14ac:dyDescent="0.2">
      <c r="A50" s="191">
        <v>46</v>
      </c>
      <c r="B50" s="201" t="s">
        <v>178</v>
      </c>
      <c r="C50" s="202" t="s">
        <v>569</v>
      </c>
      <c r="D50" s="202" t="s">
        <v>54</v>
      </c>
      <c r="E50" s="202" t="s">
        <v>9</v>
      </c>
      <c r="F50" s="203">
        <v>20</v>
      </c>
      <c r="G50" s="203">
        <v>16</v>
      </c>
      <c r="H50" s="131">
        <v>4</v>
      </c>
      <c r="I50" s="132">
        <f>SUMIF(Journal!$E$15:$E$446,$B$5:$B$495,Journal!$T$15:$T$446)</f>
        <v>0</v>
      </c>
      <c r="J50" s="115">
        <f>SUMIF(Journal!$E$15:$E$446,$B$5:$B$499,Journal!$K$15:$K$446)</f>
        <v>0</v>
      </c>
      <c r="K50" s="118">
        <f>SUMIF(Journal!$E$15:$E$446,$B$5:$B$499,Journal!$L$15:$L$446)</f>
        <v>0</v>
      </c>
      <c r="L50" s="6">
        <f t="shared" si="1"/>
        <v>80</v>
      </c>
      <c r="M50" s="40">
        <f t="shared" si="2"/>
        <v>4</v>
      </c>
      <c r="N50" s="30">
        <f t="shared" si="3"/>
        <v>0</v>
      </c>
      <c r="O50" s="32">
        <f>IFERROR(VLOOKUP(A50,Stock!$A$5:$M$495,6,0),0)*Stock!H50</f>
        <v>80</v>
      </c>
      <c r="Q50" s="32">
        <f>IFERROR(VLOOKUP(A50,Stock!$A$5:$M$495,6,0),0)*Stock!M50</f>
        <v>80</v>
      </c>
    </row>
    <row r="51" spans="1:17" s="17" customFormat="1" ht="18" customHeight="1" x14ac:dyDescent="0.2">
      <c r="A51" s="191">
        <v>47</v>
      </c>
      <c r="B51" s="201" t="s">
        <v>179</v>
      </c>
      <c r="C51" s="202" t="s">
        <v>570</v>
      </c>
      <c r="D51" s="202" t="s">
        <v>57</v>
      </c>
      <c r="E51" s="202" t="s">
        <v>9</v>
      </c>
      <c r="F51" s="203">
        <v>20</v>
      </c>
      <c r="G51" s="203">
        <v>16</v>
      </c>
      <c r="H51" s="131">
        <v>5</v>
      </c>
      <c r="I51" s="132">
        <f>SUMIF(Journal!$E$15:$E$446,$B$5:$B$495,Journal!$T$15:$T$446)</f>
        <v>0</v>
      </c>
      <c r="J51" s="115">
        <f>SUMIF(Journal!$E$15:$E$446,$B$5:$B$499,Journal!$K$15:$K$446)</f>
        <v>0</v>
      </c>
      <c r="K51" s="118">
        <f>SUMIF(Journal!$E$15:$E$446,$B$5:$B$499,Journal!$L$15:$L$446)</f>
        <v>0</v>
      </c>
      <c r="L51" s="6">
        <f t="shared" si="1"/>
        <v>100</v>
      </c>
      <c r="M51" s="40">
        <f t="shared" si="2"/>
        <v>5</v>
      </c>
      <c r="N51" s="30">
        <f t="shared" si="3"/>
        <v>0</v>
      </c>
      <c r="O51" s="32">
        <f>IFERROR(VLOOKUP(A51,Stock!$A$5:$M$495,6,0),0)*Stock!H51</f>
        <v>100</v>
      </c>
      <c r="Q51" s="32">
        <f>IFERROR(VLOOKUP(A51,Stock!$A$5:$M$495,6,0),0)*Stock!M51</f>
        <v>100</v>
      </c>
    </row>
    <row r="52" spans="1:17" s="17" customFormat="1" ht="18" customHeight="1" x14ac:dyDescent="0.2">
      <c r="A52" s="191">
        <v>48</v>
      </c>
      <c r="B52" s="201" t="s">
        <v>180</v>
      </c>
      <c r="C52" s="202" t="s">
        <v>571</v>
      </c>
      <c r="D52" s="202" t="s">
        <v>54</v>
      </c>
      <c r="E52" s="202" t="s">
        <v>9</v>
      </c>
      <c r="F52" s="203">
        <v>18</v>
      </c>
      <c r="G52" s="203">
        <v>14.4</v>
      </c>
      <c r="H52" s="131">
        <v>6</v>
      </c>
      <c r="I52" s="132">
        <f>SUMIF(Journal!$E$15:$E$446,$B$5:$B$495,Journal!$T$15:$T$446)</f>
        <v>0</v>
      </c>
      <c r="J52" s="115">
        <f>SUMIF(Journal!$E$15:$E$446,$B$5:$B$499,Journal!$K$15:$K$446)</f>
        <v>0</v>
      </c>
      <c r="K52" s="118">
        <f>SUMIF(Journal!$E$15:$E$446,$B$5:$B$499,Journal!$L$15:$L$446)</f>
        <v>0</v>
      </c>
      <c r="L52" s="6">
        <f t="shared" si="1"/>
        <v>108</v>
      </c>
      <c r="M52" s="40">
        <f t="shared" si="2"/>
        <v>6</v>
      </c>
      <c r="N52" s="30">
        <f t="shared" si="3"/>
        <v>0</v>
      </c>
      <c r="O52" s="32">
        <f>IFERROR(VLOOKUP(A52,Stock!$A$5:$M$495,6,0),0)*Stock!H52</f>
        <v>108</v>
      </c>
      <c r="Q52" s="32">
        <f>IFERROR(VLOOKUP(A52,Stock!$A$5:$M$495,6,0),0)*Stock!M52</f>
        <v>108</v>
      </c>
    </row>
    <row r="53" spans="1:17" s="17" customFormat="1" ht="18" customHeight="1" x14ac:dyDescent="0.2">
      <c r="A53" s="191">
        <v>49</v>
      </c>
      <c r="B53" s="201" t="s">
        <v>181</v>
      </c>
      <c r="C53" s="202" t="s">
        <v>572</v>
      </c>
      <c r="D53" s="202" t="s">
        <v>57</v>
      </c>
      <c r="E53" s="202" t="s">
        <v>9</v>
      </c>
      <c r="F53" s="203">
        <v>20</v>
      </c>
      <c r="G53" s="203">
        <v>16</v>
      </c>
      <c r="H53" s="131">
        <v>2</v>
      </c>
      <c r="I53" s="132">
        <f>SUMIF(Journal!$E$15:$E$446,$B$5:$B$495,Journal!$T$15:$T$446)</f>
        <v>0</v>
      </c>
      <c r="J53" s="115">
        <f>SUMIF(Journal!$E$15:$E$446,$B$5:$B$499,Journal!$K$15:$K$446)</f>
        <v>0</v>
      </c>
      <c r="K53" s="118">
        <f>SUMIF(Journal!$E$15:$E$446,$B$5:$B$499,Journal!$L$15:$L$446)</f>
        <v>0</v>
      </c>
      <c r="L53" s="6">
        <f t="shared" si="1"/>
        <v>40</v>
      </c>
      <c r="M53" s="40">
        <f t="shared" si="2"/>
        <v>2</v>
      </c>
      <c r="N53" s="30">
        <f t="shared" si="3"/>
        <v>0</v>
      </c>
      <c r="O53" s="32">
        <f>IFERROR(VLOOKUP(A53,Stock!$A$5:$M$495,6,0),0)*Stock!H53</f>
        <v>40</v>
      </c>
      <c r="Q53" s="32">
        <f>IFERROR(VLOOKUP(A53,Stock!$A$5:$M$495,6,0),0)*Stock!M53</f>
        <v>40</v>
      </c>
    </row>
    <row r="54" spans="1:17" s="17" customFormat="1" ht="18" customHeight="1" x14ac:dyDescent="0.2">
      <c r="A54" s="191">
        <v>50</v>
      </c>
      <c r="B54" s="201" t="s">
        <v>182</v>
      </c>
      <c r="C54" s="202" t="s">
        <v>573</v>
      </c>
      <c r="D54" s="202" t="s">
        <v>21</v>
      </c>
      <c r="E54" s="202" t="s">
        <v>9</v>
      </c>
      <c r="F54" s="203">
        <v>8</v>
      </c>
      <c r="G54" s="203">
        <v>6.4</v>
      </c>
      <c r="H54" s="131">
        <v>1</v>
      </c>
      <c r="I54" s="132">
        <f>SUMIF(Journal!$E$15:$E$446,$B$5:$B$495,Journal!$T$15:$T$446)</f>
        <v>0</v>
      </c>
      <c r="J54" s="115">
        <f>SUMIF(Journal!$E$15:$E$446,$B$5:$B$499,Journal!$K$15:$K$446)</f>
        <v>0</v>
      </c>
      <c r="K54" s="118">
        <f>SUMIF(Journal!$E$15:$E$446,$B$5:$B$499,Journal!$L$15:$L$446)</f>
        <v>0</v>
      </c>
      <c r="L54" s="6">
        <f t="shared" si="1"/>
        <v>8</v>
      </c>
      <c r="M54" s="40">
        <f t="shared" si="2"/>
        <v>1</v>
      </c>
      <c r="N54" s="30">
        <f t="shared" si="3"/>
        <v>0</v>
      </c>
      <c r="O54" s="32">
        <f>IFERROR(VLOOKUP(A54,Stock!$A$5:$M$495,6,0),0)*Stock!H54</f>
        <v>8</v>
      </c>
      <c r="Q54" s="32">
        <f>IFERROR(VLOOKUP(A54,Stock!$A$5:$M$495,6,0),0)*Stock!M54</f>
        <v>8</v>
      </c>
    </row>
    <row r="55" spans="1:17" s="17" customFormat="1" ht="18" customHeight="1" x14ac:dyDescent="0.2">
      <c r="A55" s="191">
        <v>51</v>
      </c>
      <c r="B55" s="201" t="s">
        <v>183</v>
      </c>
      <c r="C55" s="202" t="s">
        <v>574</v>
      </c>
      <c r="D55" s="202" t="s">
        <v>21</v>
      </c>
      <c r="E55" s="202" t="s">
        <v>9</v>
      </c>
      <c r="F55" s="203">
        <v>6</v>
      </c>
      <c r="G55" s="203">
        <v>4.8</v>
      </c>
      <c r="H55" s="131">
        <v>5</v>
      </c>
      <c r="I55" s="132">
        <f>SUMIF(Journal!$E$15:$E$446,$B$5:$B$495,Journal!$T$15:$T$446)</f>
        <v>0</v>
      </c>
      <c r="J55" s="115">
        <f>SUMIF(Journal!$E$15:$E$446,$B$5:$B$499,Journal!$K$15:$K$446)</f>
        <v>0</v>
      </c>
      <c r="K55" s="118">
        <f>SUMIF(Journal!$E$15:$E$446,$B$5:$B$499,Journal!$L$15:$L$446)</f>
        <v>0</v>
      </c>
      <c r="L55" s="6">
        <f t="shared" si="1"/>
        <v>30</v>
      </c>
      <c r="M55" s="40">
        <f t="shared" si="2"/>
        <v>5</v>
      </c>
      <c r="N55" s="30">
        <f t="shared" si="3"/>
        <v>0</v>
      </c>
      <c r="O55" s="32">
        <f>IFERROR(VLOOKUP(A55,Stock!$A$5:$M$495,6,0),0)*Stock!H55</f>
        <v>30</v>
      </c>
      <c r="Q55" s="32">
        <f>IFERROR(VLOOKUP(A55,Stock!$A$5:$M$495,6,0),0)*Stock!M55</f>
        <v>30</v>
      </c>
    </row>
    <row r="56" spans="1:17" s="17" customFormat="1" ht="18" customHeight="1" x14ac:dyDescent="0.2">
      <c r="A56" s="191">
        <v>52</v>
      </c>
      <c r="B56" s="201" t="s">
        <v>184</v>
      </c>
      <c r="C56" s="202" t="s">
        <v>575</v>
      </c>
      <c r="D56" s="202" t="s">
        <v>21</v>
      </c>
      <c r="E56" s="202" t="s">
        <v>9</v>
      </c>
      <c r="F56" s="203">
        <v>44</v>
      </c>
      <c r="G56" s="203">
        <v>35.200000000000003</v>
      </c>
      <c r="H56" s="131">
        <v>4</v>
      </c>
      <c r="I56" s="132">
        <f>SUMIF(Journal!$E$15:$E$446,$B$5:$B$495,Journal!$T$15:$T$446)</f>
        <v>0</v>
      </c>
      <c r="J56" s="115">
        <f>SUMIF(Journal!$E$15:$E$446,$B$5:$B$499,Journal!$K$15:$K$446)</f>
        <v>0</v>
      </c>
      <c r="K56" s="118">
        <f>SUMIF(Journal!$E$15:$E$446,$B$5:$B$499,Journal!$L$15:$L$446)</f>
        <v>0</v>
      </c>
      <c r="L56" s="6">
        <f t="shared" si="1"/>
        <v>176</v>
      </c>
      <c r="M56" s="40">
        <f t="shared" si="2"/>
        <v>4</v>
      </c>
      <c r="N56" s="30">
        <f t="shared" si="3"/>
        <v>0</v>
      </c>
      <c r="O56" s="32">
        <f>IFERROR(VLOOKUP(A56,Stock!$A$5:$M$495,6,0),0)*Stock!H56</f>
        <v>176</v>
      </c>
      <c r="Q56" s="32">
        <f>IFERROR(VLOOKUP(A56,Stock!$A$5:$M$495,6,0),0)*Stock!M56</f>
        <v>176</v>
      </c>
    </row>
    <row r="57" spans="1:17" s="17" customFormat="1" ht="18" customHeight="1" x14ac:dyDescent="0.2">
      <c r="A57" s="191">
        <v>53</v>
      </c>
      <c r="B57" s="201" t="s">
        <v>185</v>
      </c>
      <c r="C57" s="202" t="s">
        <v>576</v>
      </c>
      <c r="D57" s="202" t="s">
        <v>54</v>
      </c>
      <c r="E57" s="202" t="s">
        <v>9</v>
      </c>
      <c r="F57" s="203">
        <v>13</v>
      </c>
      <c r="G57" s="203">
        <v>10.4</v>
      </c>
      <c r="H57" s="131">
        <v>5</v>
      </c>
      <c r="I57" s="132">
        <f>SUMIF(Journal!$E$15:$E$446,$B$5:$B$495,Journal!$T$15:$T$446)</f>
        <v>0</v>
      </c>
      <c r="J57" s="115">
        <f>SUMIF(Journal!$E$15:$E$446,$B$5:$B$499,Journal!$K$15:$K$446)</f>
        <v>0</v>
      </c>
      <c r="K57" s="118">
        <f>SUMIF(Journal!$E$15:$E$446,$B$5:$B$499,Journal!$L$15:$L$446)</f>
        <v>0</v>
      </c>
      <c r="L57" s="6">
        <f t="shared" si="1"/>
        <v>65</v>
      </c>
      <c r="M57" s="40">
        <f t="shared" si="2"/>
        <v>5</v>
      </c>
      <c r="N57" s="30">
        <f t="shared" si="3"/>
        <v>0</v>
      </c>
      <c r="O57" s="32">
        <f>IFERROR(VLOOKUP(A57,Stock!$A$5:$M$495,6,0),0)*Stock!H57</f>
        <v>65</v>
      </c>
      <c r="Q57" s="32">
        <f>IFERROR(VLOOKUP(A57,Stock!$A$5:$M$495,6,0),0)*Stock!M57</f>
        <v>65</v>
      </c>
    </row>
    <row r="58" spans="1:17" s="17" customFormat="1" ht="18" customHeight="1" x14ac:dyDescent="0.2">
      <c r="A58" s="191">
        <v>54</v>
      </c>
      <c r="B58" s="201" t="s">
        <v>186</v>
      </c>
      <c r="C58" s="202" t="s">
        <v>577</v>
      </c>
      <c r="D58" s="202" t="s">
        <v>62</v>
      </c>
      <c r="E58" s="202" t="s">
        <v>9</v>
      </c>
      <c r="F58" s="203">
        <v>28</v>
      </c>
      <c r="G58" s="203">
        <v>22.4</v>
      </c>
      <c r="H58" s="131">
        <v>1</v>
      </c>
      <c r="I58" s="132">
        <f>SUMIF(Journal!$E$15:$E$446,$B$5:$B$495,Journal!$T$15:$T$446)</f>
        <v>0</v>
      </c>
      <c r="J58" s="115">
        <f>SUMIF(Journal!$E$15:$E$446,$B$5:$B$499,Journal!$K$15:$K$446)</f>
        <v>0</v>
      </c>
      <c r="K58" s="118">
        <f>SUMIF(Journal!$E$15:$E$446,$B$5:$B$499,Journal!$L$15:$L$446)</f>
        <v>0</v>
      </c>
      <c r="L58" s="6">
        <f t="shared" si="1"/>
        <v>28</v>
      </c>
      <c r="M58" s="40">
        <f t="shared" si="2"/>
        <v>1</v>
      </c>
      <c r="N58" s="30">
        <f t="shared" si="3"/>
        <v>0</v>
      </c>
      <c r="O58" s="32">
        <f>IFERROR(VLOOKUP(A58,Stock!$A$5:$M$495,6,0),0)*Stock!H58</f>
        <v>28</v>
      </c>
      <c r="Q58" s="32">
        <f>IFERROR(VLOOKUP(A58,Stock!$A$5:$M$495,6,0),0)*Stock!M58</f>
        <v>28</v>
      </c>
    </row>
    <row r="59" spans="1:17" s="17" customFormat="1" ht="18" customHeight="1" x14ac:dyDescent="0.2">
      <c r="A59" s="191">
        <v>55</v>
      </c>
      <c r="B59" s="201" t="s">
        <v>187</v>
      </c>
      <c r="C59" s="202" t="s">
        <v>578</v>
      </c>
      <c r="D59" s="202" t="s">
        <v>54</v>
      </c>
      <c r="E59" s="202" t="s">
        <v>9</v>
      </c>
      <c r="F59" s="203">
        <v>20</v>
      </c>
      <c r="G59" s="203">
        <v>16</v>
      </c>
      <c r="H59" s="131"/>
      <c r="I59" s="132">
        <f>SUMIF(Journal!$E$15:$E$446,$B$5:$B$495,Journal!$T$15:$T$446)</f>
        <v>0</v>
      </c>
      <c r="J59" s="115">
        <f>SUMIF(Journal!$E$15:$E$446,$B$5:$B$499,Journal!$K$15:$K$446)</f>
        <v>0</v>
      </c>
      <c r="K59" s="118">
        <f>SUMIF(Journal!$E$15:$E$446,$B$5:$B$499,Journal!$L$15:$L$446)</f>
        <v>0</v>
      </c>
      <c r="L59" s="6">
        <f t="shared" si="1"/>
        <v>0</v>
      </c>
      <c r="M59" s="40">
        <f t="shared" si="2"/>
        <v>0</v>
      </c>
      <c r="N59" s="30">
        <f t="shared" si="3"/>
        <v>0</v>
      </c>
      <c r="O59" s="32">
        <f>IFERROR(VLOOKUP(A59,Stock!$A$5:$M$495,6,0),0)*Stock!H59</f>
        <v>0</v>
      </c>
      <c r="Q59" s="32">
        <f>IFERROR(VLOOKUP(A59,Stock!$A$5:$M$495,6,0),0)*Stock!M59</f>
        <v>0</v>
      </c>
    </row>
    <row r="60" spans="1:17" s="17" customFormat="1" ht="18" customHeight="1" x14ac:dyDescent="0.2">
      <c r="A60" s="191">
        <v>56</v>
      </c>
      <c r="B60" s="201" t="s">
        <v>188</v>
      </c>
      <c r="C60" s="202" t="s">
        <v>579</v>
      </c>
      <c r="D60" s="202" t="s">
        <v>21</v>
      </c>
      <c r="E60" s="202" t="s">
        <v>9</v>
      </c>
      <c r="F60" s="203">
        <v>15</v>
      </c>
      <c r="G60" s="203">
        <v>12</v>
      </c>
      <c r="H60" s="131"/>
      <c r="I60" s="132">
        <f>SUMIF(Journal!$E$15:$E$446,$B$5:$B$495,Journal!$T$15:$T$446)</f>
        <v>0</v>
      </c>
      <c r="J60" s="115">
        <f>SUMIF(Journal!$E$15:$E$446,$B$5:$B$499,Journal!$K$15:$K$446)</f>
        <v>0</v>
      </c>
      <c r="K60" s="118">
        <f>SUMIF(Journal!$E$15:$E$446,$B$5:$B$499,Journal!$L$15:$L$446)</f>
        <v>0</v>
      </c>
      <c r="L60" s="6">
        <f t="shared" si="1"/>
        <v>0</v>
      </c>
      <c r="M60" s="40">
        <f t="shared" si="2"/>
        <v>0</v>
      </c>
      <c r="N60" s="30">
        <f t="shared" si="3"/>
        <v>0</v>
      </c>
      <c r="O60" s="32">
        <f>IFERROR(VLOOKUP(A60,Stock!$A$5:$M$495,6,0),0)*Stock!H60</f>
        <v>0</v>
      </c>
      <c r="Q60" s="32">
        <f>IFERROR(VLOOKUP(A60,Stock!$A$5:$M$495,6,0),0)*Stock!M60</f>
        <v>0</v>
      </c>
    </row>
    <row r="61" spans="1:17" s="17" customFormat="1" ht="18" customHeight="1" x14ac:dyDescent="0.2">
      <c r="A61" s="191">
        <v>57</v>
      </c>
      <c r="B61" s="201" t="s">
        <v>189</v>
      </c>
      <c r="C61" s="202" t="s">
        <v>580</v>
      </c>
      <c r="D61" s="202" t="s">
        <v>57</v>
      </c>
      <c r="E61" s="202" t="s">
        <v>9</v>
      </c>
      <c r="F61" s="203">
        <v>30</v>
      </c>
      <c r="G61" s="203">
        <v>24</v>
      </c>
      <c r="H61" s="131"/>
      <c r="I61" s="132">
        <f>SUMIF(Journal!$E$15:$E$446,$B$5:$B$495,Journal!$T$15:$T$446)</f>
        <v>0</v>
      </c>
      <c r="J61" s="115">
        <f>SUMIF(Journal!$E$15:$E$446,$B$5:$B$499,Journal!$K$15:$K$446)</f>
        <v>0</v>
      </c>
      <c r="K61" s="118">
        <f>SUMIF(Journal!$E$15:$E$446,$B$5:$B$499,Journal!$L$15:$L$446)</f>
        <v>0</v>
      </c>
      <c r="L61" s="6">
        <f t="shared" si="1"/>
        <v>0</v>
      </c>
      <c r="M61" s="40">
        <f t="shared" si="2"/>
        <v>0</v>
      </c>
      <c r="N61" s="30">
        <f t="shared" si="3"/>
        <v>0</v>
      </c>
      <c r="O61" s="32">
        <f>IFERROR(VLOOKUP(A61,Stock!$A$5:$M$495,6,0),0)*Stock!H61</f>
        <v>0</v>
      </c>
      <c r="Q61" s="32">
        <f>IFERROR(VLOOKUP(A61,Stock!$A$5:$M$495,6,0),0)*Stock!M61</f>
        <v>0</v>
      </c>
    </row>
    <row r="62" spans="1:17" s="17" customFormat="1" ht="18" customHeight="1" x14ac:dyDescent="0.2">
      <c r="A62" s="191">
        <v>58</v>
      </c>
      <c r="B62" s="201" t="s">
        <v>190</v>
      </c>
      <c r="C62" s="202" t="s">
        <v>581</v>
      </c>
      <c r="D62" s="202" t="s">
        <v>54</v>
      </c>
      <c r="E62" s="202" t="s">
        <v>9</v>
      </c>
      <c r="F62" s="203">
        <v>20</v>
      </c>
      <c r="G62" s="203">
        <v>16</v>
      </c>
      <c r="H62" s="131"/>
      <c r="I62" s="132">
        <f>SUMIF(Journal!$E$15:$E$446,$B$5:$B$495,Journal!$T$15:$T$446)</f>
        <v>0</v>
      </c>
      <c r="J62" s="115">
        <f>SUMIF(Journal!$E$15:$E$446,$B$5:$B$499,Journal!$K$15:$K$446)</f>
        <v>0</v>
      </c>
      <c r="K62" s="118">
        <f>SUMIF(Journal!$E$15:$E$446,$B$5:$B$499,Journal!$L$15:$L$446)</f>
        <v>0</v>
      </c>
      <c r="L62" s="6">
        <f t="shared" si="1"/>
        <v>0</v>
      </c>
      <c r="M62" s="40">
        <f t="shared" si="2"/>
        <v>0</v>
      </c>
      <c r="N62" s="30">
        <f t="shared" si="3"/>
        <v>0</v>
      </c>
      <c r="O62" s="32">
        <f>IFERROR(VLOOKUP(A62,Stock!$A$5:$M$495,6,0),0)*Stock!H62</f>
        <v>0</v>
      </c>
      <c r="Q62" s="32">
        <f>IFERROR(VLOOKUP(A62,Stock!$A$5:$M$495,6,0),0)*Stock!M62</f>
        <v>0</v>
      </c>
    </row>
    <row r="63" spans="1:17" s="17" customFormat="1" ht="18" customHeight="1" x14ac:dyDescent="0.2">
      <c r="A63" s="191">
        <v>59</v>
      </c>
      <c r="B63" s="201" t="s">
        <v>191</v>
      </c>
      <c r="C63" s="202" t="s">
        <v>582</v>
      </c>
      <c r="D63" s="202" t="s">
        <v>57</v>
      </c>
      <c r="E63" s="202" t="s">
        <v>9</v>
      </c>
      <c r="F63" s="203">
        <v>20</v>
      </c>
      <c r="G63" s="203">
        <v>16</v>
      </c>
      <c r="H63" s="131"/>
      <c r="I63" s="132">
        <f>SUMIF(Journal!$E$15:$E$446,$B$5:$B$495,Journal!$T$15:$T$446)</f>
        <v>0</v>
      </c>
      <c r="J63" s="115">
        <f>SUMIF(Journal!$E$15:$E$446,$B$5:$B$499,Journal!$K$15:$K$446)</f>
        <v>0</v>
      </c>
      <c r="K63" s="118">
        <f>SUMIF(Journal!$E$15:$E$446,$B$5:$B$499,Journal!$L$15:$L$446)</f>
        <v>0</v>
      </c>
      <c r="L63" s="6">
        <f t="shared" si="1"/>
        <v>0</v>
      </c>
      <c r="M63" s="40">
        <f t="shared" si="2"/>
        <v>0</v>
      </c>
      <c r="N63" s="30">
        <f t="shared" si="3"/>
        <v>0</v>
      </c>
      <c r="O63" s="32">
        <f>IFERROR(VLOOKUP(A63,Stock!$A$5:$M$495,6,0),0)*Stock!H63</f>
        <v>0</v>
      </c>
      <c r="Q63" s="32">
        <f>IFERROR(VLOOKUP(A63,Stock!$A$5:$M$495,6,0),0)*Stock!M63</f>
        <v>0</v>
      </c>
    </row>
    <row r="64" spans="1:17" s="17" customFormat="1" ht="18" customHeight="1" x14ac:dyDescent="0.2">
      <c r="A64" s="191">
        <v>60</v>
      </c>
      <c r="B64" s="201" t="s">
        <v>192</v>
      </c>
      <c r="C64" s="202" t="s">
        <v>583</v>
      </c>
      <c r="D64" s="202" t="s">
        <v>54</v>
      </c>
      <c r="E64" s="202" t="s">
        <v>9</v>
      </c>
      <c r="F64" s="203">
        <v>20</v>
      </c>
      <c r="G64" s="203">
        <v>16</v>
      </c>
      <c r="H64" s="131"/>
      <c r="I64" s="132">
        <f>SUMIF(Journal!$E$15:$E$446,$B$5:$B$495,Journal!$T$15:$T$446)</f>
        <v>0</v>
      </c>
      <c r="J64" s="115">
        <f>SUMIF(Journal!$E$15:$E$446,$B$5:$B$499,Journal!$K$15:$K$446)</f>
        <v>0</v>
      </c>
      <c r="K64" s="118">
        <f>SUMIF(Journal!$E$15:$E$446,$B$5:$B$499,Journal!$L$15:$L$446)</f>
        <v>0</v>
      </c>
      <c r="L64" s="6">
        <f t="shared" si="1"/>
        <v>0</v>
      </c>
      <c r="M64" s="40">
        <f t="shared" si="2"/>
        <v>0</v>
      </c>
      <c r="N64" s="30">
        <f t="shared" si="3"/>
        <v>0</v>
      </c>
      <c r="O64" s="32">
        <f>IFERROR(VLOOKUP(A64,Stock!$A$5:$M$495,6,0),0)*Stock!H64</f>
        <v>0</v>
      </c>
      <c r="Q64" s="32">
        <f>IFERROR(VLOOKUP(A64,Stock!$A$5:$M$495,6,0),0)*Stock!M64</f>
        <v>0</v>
      </c>
    </row>
    <row r="65" spans="1:17" s="17" customFormat="1" ht="18" customHeight="1" x14ac:dyDescent="0.2">
      <c r="A65" s="191">
        <v>61</v>
      </c>
      <c r="B65" s="201" t="s">
        <v>193</v>
      </c>
      <c r="C65" s="202" t="s">
        <v>584</v>
      </c>
      <c r="D65" s="202" t="s">
        <v>57</v>
      </c>
      <c r="E65" s="202" t="s">
        <v>9</v>
      </c>
      <c r="F65" s="203">
        <v>15</v>
      </c>
      <c r="G65" s="203">
        <v>12</v>
      </c>
      <c r="H65" s="131"/>
      <c r="I65" s="132">
        <f>SUMIF(Journal!$E$15:$E$446,$B$5:$B$495,Journal!$T$15:$T$446)</f>
        <v>0</v>
      </c>
      <c r="J65" s="115">
        <f>SUMIF(Journal!$E$15:$E$446,$B$5:$B$499,Journal!$K$15:$K$446)</f>
        <v>0</v>
      </c>
      <c r="K65" s="118">
        <f>SUMIF(Journal!$E$15:$E$446,$B$5:$B$499,Journal!$L$15:$L$446)</f>
        <v>0</v>
      </c>
      <c r="L65" s="6">
        <f t="shared" si="1"/>
        <v>0</v>
      </c>
      <c r="M65" s="40">
        <f t="shared" si="2"/>
        <v>0</v>
      </c>
      <c r="N65" s="30">
        <f t="shared" si="3"/>
        <v>0</v>
      </c>
      <c r="O65" s="32">
        <f>IFERROR(VLOOKUP(A65,Stock!$A$5:$M$495,6,0),0)*Stock!H65</f>
        <v>0</v>
      </c>
      <c r="Q65" s="32">
        <f>IFERROR(VLOOKUP(A65,Stock!$A$5:$M$495,6,0),0)*Stock!M65</f>
        <v>0</v>
      </c>
    </row>
    <row r="66" spans="1:17" s="17" customFormat="1" ht="18" customHeight="1" x14ac:dyDescent="0.2">
      <c r="A66" s="191">
        <v>62</v>
      </c>
      <c r="B66" s="201" t="s">
        <v>194</v>
      </c>
      <c r="C66" s="202" t="s">
        <v>585</v>
      </c>
      <c r="D66" s="202" t="s">
        <v>21</v>
      </c>
      <c r="E66" s="202" t="s">
        <v>9</v>
      </c>
      <c r="F66" s="203">
        <v>15</v>
      </c>
      <c r="G66" s="203">
        <v>12</v>
      </c>
      <c r="H66" s="131"/>
      <c r="I66" s="132">
        <f>SUMIF(Journal!$E$15:$E$446,$B$5:$B$495,Journal!$T$15:$T$446)</f>
        <v>0</v>
      </c>
      <c r="J66" s="115">
        <f>SUMIF(Journal!$E$15:$E$446,$B$5:$B$499,Journal!$K$15:$K$446)</f>
        <v>0</v>
      </c>
      <c r="K66" s="118">
        <f>SUMIF(Journal!$E$15:$E$446,$B$5:$B$499,Journal!$L$15:$L$446)</f>
        <v>0</v>
      </c>
      <c r="L66" s="6">
        <f t="shared" si="1"/>
        <v>0</v>
      </c>
      <c r="M66" s="40">
        <f t="shared" si="2"/>
        <v>0</v>
      </c>
      <c r="N66" s="30">
        <f t="shared" si="3"/>
        <v>0</v>
      </c>
      <c r="O66" s="32">
        <f>IFERROR(VLOOKUP(A66,Stock!$A$5:$M$495,6,0),0)*Stock!H66</f>
        <v>0</v>
      </c>
      <c r="Q66" s="32">
        <f>IFERROR(VLOOKUP(A66,Stock!$A$5:$M$495,6,0),0)*Stock!M66</f>
        <v>0</v>
      </c>
    </row>
    <row r="67" spans="1:17" s="17" customFormat="1" ht="18" customHeight="1" x14ac:dyDescent="0.2">
      <c r="A67" s="191">
        <v>63</v>
      </c>
      <c r="B67" s="201" t="s">
        <v>195</v>
      </c>
      <c r="C67" s="202" t="s">
        <v>586</v>
      </c>
      <c r="D67" s="202" t="s">
        <v>21</v>
      </c>
      <c r="E67" s="202" t="s">
        <v>9</v>
      </c>
      <c r="F67" s="203">
        <v>15</v>
      </c>
      <c r="G67" s="203">
        <v>12</v>
      </c>
      <c r="H67" s="131"/>
      <c r="I67" s="132">
        <f>SUMIF(Journal!$E$15:$E$446,$B$5:$B$495,Journal!$T$15:$T$446)</f>
        <v>0</v>
      </c>
      <c r="J67" s="115">
        <f>SUMIF(Journal!$E$15:$E$446,$B$5:$B$499,Journal!$K$15:$K$446)</f>
        <v>0</v>
      </c>
      <c r="K67" s="118">
        <f>SUMIF(Journal!$E$15:$E$446,$B$5:$B$499,Journal!$L$15:$L$446)</f>
        <v>0</v>
      </c>
      <c r="L67" s="6">
        <f t="shared" si="1"/>
        <v>0</v>
      </c>
      <c r="M67" s="40">
        <f t="shared" si="2"/>
        <v>0</v>
      </c>
      <c r="N67" s="30">
        <f t="shared" si="3"/>
        <v>0</v>
      </c>
      <c r="O67" s="32">
        <f>IFERROR(VLOOKUP(A67,Stock!$A$5:$M$495,6,0),0)*Stock!H67</f>
        <v>0</v>
      </c>
      <c r="Q67" s="32">
        <f>IFERROR(VLOOKUP(A67,Stock!$A$5:$M$495,6,0),0)*Stock!M67</f>
        <v>0</v>
      </c>
    </row>
    <row r="68" spans="1:17" s="17" customFormat="1" ht="18" customHeight="1" x14ac:dyDescent="0.2">
      <c r="A68" s="191">
        <v>64</v>
      </c>
      <c r="B68" s="201" t="s">
        <v>196</v>
      </c>
      <c r="C68" s="202" t="s">
        <v>587</v>
      </c>
      <c r="D68" s="202" t="s">
        <v>57</v>
      </c>
      <c r="E68" s="202" t="s">
        <v>9</v>
      </c>
      <c r="F68" s="203">
        <v>15</v>
      </c>
      <c r="G68" s="203">
        <v>12</v>
      </c>
      <c r="H68" s="131"/>
      <c r="I68" s="132">
        <f>SUMIF(Journal!$E$15:$E$446,$B$5:$B$495,Journal!$T$15:$T$446)</f>
        <v>0</v>
      </c>
      <c r="J68" s="115">
        <f>SUMIF(Journal!$E$15:$E$446,$B$5:$B$499,Journal!$K$15:$K$446)</f>
        <v>0</v>
      </c>
      <c r="K68" s="118">
        <f>SUMIF(Journal!$E$15:$E$446,$B$5:$B$499,Journal!$L$15:$L$446)</f>
        <v>0</v>
      </c>
      <c r="L68" s="6">
        <f t="shared" si="1"/>
        <v>0</v>
      </c>
      <c r="M68" s="40">
        <f t="shared" si="2"/>
        <v>0</v>
      </c>
      <c r="N68" s="30">
        <f t="shared" si="3"/>
        <v>0</v>
      </c>
      <c r="O68" s="32">
        <f>IFERROR(VLOOKUP(A68,Stock!$A$5:$M$495,6,0),0)*Stock!H68</f>
        <v>0</v>
      </c>
      <c r="Q68" s="32">
        <f>IFERROR(VLOOKUP(A68,Stock!$A$5:$M$495,6,0),0)*Stock!M68</f>
        <v>0</v>
      </c>
    </row>
    <row r="69" spans="1:17" s="17" customFormat="1" ht="18" customHeight="1" x14ac:dyDescent="0.2">
      <c r="A69" s="191">
        <v>65</v>
      </c>
      <c r="B69" s="201" t="s">
        <v>197</v>
      </c>
      <c r="C69" s="202" t="s">
        <v>588</v>
      </c>
      <c r="D69" s="202" t="s">
        <v>21</v>
      </c>
      <c r="E69" s="202" t="s">
        <v>9</v>
      </c>
      <c r="F69" s="203">
        <v>15</v>
      </c>
      <c r="G69" s="203">
        <v>12</v>
      </c>
      <c r="H69" s="131"/>
      <c r="I69" s="132">
        <f>SUMIF(Journal!$E$15:$E$446,$B$5:$B$495,Journal!$T$15:$T$446)</f>
        <v>0</v>
      </c>
      <c r="J69" s="115">
        <f>SUMIF(Journal!$E$15:$E$446,$B$5:$B$499,Journal!$K$15:$K$446)</f>
        <v>0</v>
      </c>
      <c r="K69" s="118">
        <f>SUMIF(Journal!$E$15:$E$446,$B$5:$B$499,Journal!$L$15:$L$446)</f>
        <v>0</v>
      </c>
      <c r="L69" s="6">
        <f t="shared" ref="L69:L132" si="4">M69*F69</f>
        <v>0</v>
      </c>
      <c r="M69" s="40">
        <f t="shared" ref="M69:M132" si="5">H69-I69+J69-K69</f>
        <v>0</v>
      </c>
      <c r="N69" s="30">
        <f t="shared" ref="N69:N132" si="6">H69-M69</f>
        <v>0</v>
      </c>
      <c r="O69" s="32">
        <f>IFERROR(VLOOKUP(A69,Stock!$A$5:$M$495,6,0),0)*Stock!H69</f>
        <v>0</v>
      </c>
      <c r="Q69" s="32">
        <f>IFERROR(VLOOKUP(A69,Stock!$A$5:$M$495,6,0),0)*Stock!M69</f>
        <v>0</v>
      </c>
    </row>
    <row r="70" spans="1:17" s="17" customFormat="1" ht="18" customHeight="1" x14ac:dyDescent="0.2">
      <c r="A70" s="191">
        <v>66</v>
      </c>
      <c r="B70" s="201" t="s">
        <v>198</v>
      </c>
      <c r="C70" s="202" t="s">
        <v>589</v>
      </c>
      <c r="D70" s="202" t="s">
        <v>57</v>
      </c>
      <c r="E70" s="202" t="s">
        <v>9</v>
      </c>
      <c r="F70" s="203">
        <v>15</v>
      </c>
      <c r="G70" s="203">
        <v>12</v>
      </c>
      <c r="H70" s="131"/>
      <c r="I70" s="132">
        <f>SUMIF(Journal!$E$15:$E$446,$B$5:$B$495,Journal!$T$15:$T$446)</f>
        <v>0</v>
      </c>
      <c r="J70" s="115">
        <f>SUMIF(Journal!$E$15:$E$446,$B$5:$B$499,Journal!$K$15:$K$446)</f>
        <v>0</v>
      </c>
      <c r="K70" s="118">
        <f>SUMIF(Journal!$E$15:$E$446,$B$5:$B$499,Journal!$L$15:$L$446)</f>
        <v>0</v>
      </c>
      <c r="L70" s="6">
        <f t="shared" si="4"/>
        <v>0</v>
      </c>
      <c r="M70" s="40">
        <f t="shared" si="5"/>
        <v>0</v>
      </c>
      <c r="N70" s="30">
        <f t="shared" si="6"/>
        <v>0</v>
      </c>
      <c r="O70" s="32">
        <f>IFERROR(VLOOKUP(A70,Stock!$A$5:$M$495,6,0),0)*Stock!H70</f>
        <v>0</v>
      </c>
      <c r="Q70" s="32">
        <f>IFERROR(VLOOKUP(A70,Stock!$A$5:$M$495,6,0),0)*Stock!M70</f>
        <v>0</v>
      </c>
    </row>
    <row r="71" spans="1:17" s="17" customFormat="1" ht="18" customHeight="1" x14ac:dyDescent="0.2">
      <c r="A71" s="191">
        <v>67</v>
      </c>
      <c r="B71" s="201" t="s">
        <v>199</v>
      </c>
      <c r="C71" s="202" t="s">
        <v>590</v>
      </c>
      <c r="D71" s="202" t="s">
        <v>57</v>
      </c>
      <c r="E71" s="202" t="s">
        <v>9</v>
      </c>
      <c r="F71" s="203">
        <v>15</v>
      </c>
      <c r="G71" s="203">
        <v>12</v>
      </c>
      <c r="H71" s="131"/>
      <c r="I71" s="132">
        <f>SUMIF(Journal!$E$15:$E$446,$B$5:$B$495,Journal!$T$15:$T$446)</f>
        <v>0</v>
      </c>
      <c r="J71" s="115">
        <f>SUMIF(Journal!$E$15:$E$446,$B$5:$B$499,Journal!$K$15:$K$446)</f>
        <v>0</v>
      </c>
      <c r="K71" s="118">
        <f>SUMIF(Journal!$E$15:$E$446,$B$5:$B$499,Journal!$L$15:$L$446)</f>
        <v>0</v>
      </c>
      <c r="L71" s="6">
        <f t="shared" si="4"/>
        <v>0</v>
      </c>
      <c r="M71" s="40">
        <f t="shared" si="5"/>
        <v>0</v>
      </c>
      <c r="N71" s="30">
        <f t="shared" si="6"/>
        <v>0</v>
      </c>
      <c r="O71" s="32">
        <f>IFERROR(VLOOKUP(A71,Stock!$A$5:$M$495,6,0),0)*Stock!H71</f>
        <v>0</v>
      </c>
      <c r="Q71" s="32">
        <f>IFERROR(VLOOKUP(A71,Stock!$A$5:$M$495,6,0),0)*Stock!M71</f>
        <v>0</v>
      </c>
    </row>
    <row r="72" spans="1:17" s="17" customFormat="1" ht="18" customHeight="1" x14ac:dyDescent="0.2">
      <c r="A72" s="191">
        <v>68</v>
      </c>
      <c r="B72" s="201" t="s">
        <v>200</v>
      </c>
      <c r="C72" s="202" t="s">
        <v>591</v>
      </c>
      <c r="D72" s="202" t="s">
        <v>54</v>
      </c>
      <c r="E72" s="202" t="s">
        <v>9</v>
      </c>
      <c r="F72" s="203">
        <v>15</v>
      </c>
      <c r="G72" s="203">
        <v>12</v>
      </c>
      <c r="H72" s="131"/>
      <c r="I72" s="132">
        <f>SUMIF(Journal!$E$15:$E$446,$B$5:$B$495,Journal!$T$15:$T$446)</f>
        <v>0</v>
      </c>
      <c r="J72" s="115">
        <f>SUMIF(Journal!$E$15:$E$446,$B$5:$B$499,Journal!$K$15:$K$446)</f>
        <v>0</v>
      </c>
      <c r="K72" s="118">
        <f>SUMIF(Journal!$E$15:$E$446,$B$5:$B$499,Journal!$L$15:$L$446)</f>
        <v>0</v>
      </c>
      <c r="L72" s="6">
        <f t="shared" si="4"/>
        <v>0</v>
      </c>
      <c r="M72" s="40">
        <f t="shared" si="5"/>
        <v>0</v>
      </c>
      <c r="N72" s="30">
        <f t="shared" si="6"/>
        <v>0</v>
      </c>
      <c r="O72" s="32">
        <f>IFERROR(VLOOKUP(A72,Stock!$A$5:$M$495,6,0),0)*Stock!H72</f>
        <v>0</v>
      </c>
      <c r="Q72" s="32">
        <f>IFERROR(VLOOKUP(A72,Stock!$A$5:$M$495,6,0),0)*Stock!M72</f>
        <v>0</v>
      </c>
    </row>
    <row r="73" spans="1:17" s="17" customFormat="1" ht="18" customHeight="1" x14ac:dyDescent="0.2">
      <c r="A73" s="191">
        <v>69</v>
      </c>
      <c r="B73" s="201" t="s">
        <v>201</v>
      </c>
      <c r="C73" s="202" t="s">
        <v>592</v>
      </c>
      <c r="D73" s="202" t="s">
        <v>57</v>
      </c>
      <c r="E73" s="202" t="s">
        <v>9</v>
      </c>
      <c r="F73" s="203">
        <v>15</v>
      </c>
      <c r="G73" s="203">
        <v>12</v>
      </c>
      <c r="H73" s="131"/>
      <c r="I73" s="132">
        <f>SUMIF(Journal!$E$15:$E$446,$B$5:$B$495,Journal!$T$15:$T$446)</f>
        <v>0</v>
      </c>
      <c r="J73" s="115">
        <f>SUMIF(Journal!$E$15:$E$446,$B$5:$B$499,Journal!$K$15:$K$446)</f>
        <v>0</v>
      </c>
      <c r="K73" s="118">
        <f>SUMIF(Journal!$E$15:$E$446,$B$5:$B$499,Journal!$L$15:$L$446)</f>
        <v>0</v>
      </c>
      <c r="L73" s="6">
        <f t="shared" si="4"/>
        <v>0</v>
      </c>
      <c r="M73" s="40">
        <f t="shared" si="5"/>
        <v>0</v>
      </c>
      <c r="N73" s="30">
        <f t="shared" si="6"/>
        <v>0</v>
      </c>
      <c r="O73" s="32">
        <f>IFERROR(VLOOKUP(A73,Stock!$A$5:$M$495,6,0),0)*Stock!H73</f>
        <v>0</v>
      </c>
      <c r="Q73" s="32">
        <f>IFERROR(VLOOKUP(A73,Stock!$A$5:$M$495,6,0),0)*Stock!M73</f>
        <v>0</v>
      </c>
    </row>
    <row r="74" spans="1:17" s="17" customFormat="1" ht="18" customHeight="1" x14ac:dyDescent="0.2">
      <c r="A74" s="191">
        <v>70</v>
      </c>
      <c r="B74" s="201" t="s">
        <v>202</v>
      </c>
      <c r="C74" s="202" t="s">
        <v>593</v>
      </c>
      <c r="D74" s="202" t="s">
        <v>21</v>
      </c>
      <c r="E74" s="202" t="s">
        <v>9</v>
      </c>
      <c r="F74" s="203">
        <v>15</v>
      </c>
      <c r="G74" s="203">
        <v>12</v>
      </c>
      <c r="H74" s="131"/>
      <c r="I74" s="132">
        <f>SUMIF(Journal!$E$15:$E$446,$B$5:$B$495,Journal!$T$15:$T$446)</f>
        <v>0</v>
      </c>
      <c r="J74" s="115">
        <f>SUMIF(Journal!$E$15:$E$446,$B$5:$B$499,Journal!$K$15:$K$446)</f>
        <v>0</v>
      </c>
      <c r="K74" s="118">
        <f>SUMIF(Journal!$E$15:$E$446,$B$5:$B$499,Journal!$L$15:$L$446)</f>
        <v>0</v>
      </c>
      <c r="L74" s="97">
        <f t="shared" si="4"/>
        <v>0</v>
      </c>
      <c r="M74" s="40">
        <f t="shared" si="5"/>
        <v>0</v>
      </c>
      <c r="N74" s="30">
        <f t="shared" si="6"/>
        <v>0</v>
      </c>
      <c r="O74" s="32">
        <f>IFERROR(VLOOKUP(A74,Stock!$A$5:$M$495,6,0),0)*Stock!H74</f>
        <v>0</v>
      </c>
      <c r="Q74" s="32">
        <f>IFERROR(VLOOKUP(A74,Stock!$A$5:$M$495,6,0),0)*Stock!M74</f>
        <v>0</v>
      </c>
    </row>
    <row r="75" spans="1:17" s="17" customFormat="1" ht="18" customHeight="1" x14ac:dyDescent="0.2">
      <c r="A75" s="191">
        <v>71</v>
      </c>
      <c r="B75" s="201" t="s">
        <v>203</v>
      </c>
      <c r="C75" s="202" t="s">
        <v>594</v>
      </c>
      <c r="D75" s="202" t="s">
        <v>21</v>
      </c>
      <c r="E75" s="202" t="s">
        <v>9</v>
      </c>
      <c r="F75" s="203">
        <v>50</v>
      </c>
      <c r="G75" s="203">
        <v>40</v>
      </c>
      <c r="H75" s="131"/>
      <c r="I75" s="132">
        <f>SUMIF(Journal!$E$15:$E$446,$B$5:$B$495,Journal!$T$15:$T$446)</f>
        <v>0</v>
      </c>
      <c r="J75" s="115">
        <f>SUMIF(Journal!$E$15:$E$446,$B$5:$B$499,Journal!$K$15:$K$446)</f>
        <v>0</v>
      </c>
      <c r="K75" s="118">
        <f>SUMIF(Journal!$E$15:$E$446,$B$5:$B$499,Journal!$L$15:$L$446)</f>
        <v>0</v>
      </c>
      <c r="L75" s="6">
        <f t="shared" si="4"/>
        <v>0</v>
      </c>
      <c r="M75" s="40">
        <f t="shared" si="5"/>
        <v>0</v>
      </c>
      <c r="N75" s="30">
        <f t="shared" si="6"/>
        <v>0</v>
      </c>
      <c r="O75" s="32">
        <f>IFERROR(VLOOKUP(A75,Stock!$A$5:$M$495,6,0),0)*Stock!H75</f>
        <v>0</v>
      </c>
      <c r="Q75" s="32">
        <f>IFERROR(VLOOKUP(A75,Stock!$A$5:$M$495,6,0),0)*Stock!M75</f>
        <v>0</v>
      </c>
    </row>
    <row r="76" spans="1:17" s="17" customFormat="1" ht="18" customHeight="1" x14ac:dyDescent="0.2">
      <c r="A76" s="191">
        <v>72</v>
      </c>
      <c r="B76" s="201" t="s">
        <v>204</v>
      </c>
      <c r="C76" s="202" t="s">
        <v>595</v>
      </c>
      <c r="D76" s="202" t="s">
        <v>21</v>
      </c>
      <c r="E76" s="202" t="s">
        <v>9</v>
      </c>
      <c r="F76" s="203">
        <v>25</v>
      </c>
      <c r="G76" s="203">
        <v>20</v>
      </c>
      <c r="H76" s="131"/>
      <c r="I76" s="132">
        <f>SUMIF(Journal!$E$15:$E$446,$B$5:$B$495,Journal!$T$15:$T$446)</f>
        <v>0</v>
      </c>
      <c r="J76" s="115">
        <f>SUMIF(Journal!$E$15:$E$446,$B$5:$B$499,Journal!$K$15:$K$446)</f>
        <v>0</v>
      </c>
      <c r="K76" s="118">
        <f>SUMIF(Journal!$E$15:$E$446,$B$5:$B$499,Journal!$L$15:$L$446)</f>
        <v>0</v>
      </c>
      <c r="L76" s="6">
        <f t="shared" si="4"/>
        <v>0</v>
      </c>
      <c r="M76" s="40">
        <f t="shared" si="5"/>
        <v>0</v>
      </c>
      <c r="N76" s="30">
        <f t="shared" si="6"/>
        <v>0</v>
      </c>
      <c r="O76" s="32">
        <f>IFERROR(VLOOKUP(A76,Stock!$A$5:$M$495,6,0),0)*Stock!H76</f>
        <v>0</v>
      </c>
      <c r="Q76" s="32">
        <f>IFERROR(VLOOKUP(A76,Stock!$A$5:$M$495,6,0),0)*Stock!M76</f>
        <v>0</v>
      </c>
    </row>
    <row r="77" spans="1:17" s="17" customFormat="1" ht="18" customHeight="1" x14ac:dyDescent="0.2">
      <c r="A77" s="191">
        <v>73</v>
      </c>
      <c r="B77" s="201" t="s">
        <v>205</v>
      </c>
      <c r="C77" s="202" t="s">
        <v>596</v>
      </c>
      <c r="D77" s="202" t="s">
        <v>61</v>
      </c>
      <c r="E77" s="202" t="s">
        <v>9</v>
      </c>
      <c r="F77" s="203">
        <v>200</v>
      </c>
      <c r="G77" s="203">
        <v>160</v>
      </c>
      <c r="H77" s="131"/>
      <c r="I77" s="132">
        <f>SUMIF(Journal!$E$15:$E$446,$B$5:$B$495,Journal!$T$15:$T$446)</f>
        <v>0</v>
      </c>
      <c r="J77" s="115">
        <f>SUMIF(Journal!$E$15:$E$446,$B$5:$B$499,Journal!$K$15:$K$446)</f>
        <v>0</v>
      </c>
      <c r="K77" s="118">
        <f>SUMIF(Journal!$E$15:$E$446,$B$5:$B$499,Journal!$L$15:$L$446)</f>
        <v>0</v>
      </c>
      <c r="L77" s="6">
        <f t="shared" si="4"/>
        <v>0</v>
      </c>
      <c r="M77" s="40">
        <f t="shared" si="5"/>
        <v>0</v>
      </c>
      <c r="N77" s="30">
        <f t="shared" si="6"/>
        <v>0</v>
      </c>
      <c r="O77" s="32">
        <f>IFERROR(VLOOKUP(A77,Stock!$A$5:$M$495,6,0),0)*Stock!H77</f>
        <v>0</v>
      </c>
      <c r="Q77" s="32">
        <f>IFERROR(VLOOKUP(A77,Stock!$A$5:$M$495,6,0),0)*Stock!M77</f>
        <v>0</v>
      </c>
    </row>
    <row r="78" spans="1:17" s="17" customFormat="1" ht="18" customHeight="1" x14ac:dyDescent="0.2">
      <c r="A78" s="191">
        <v>74</v>
      </c>
      <c r="B78" s="201" t="s">
        <v>206</v>
      </c>
      <c r="C78" s="202" t="s">
        <v>597</v>
      </c>
      <c r="D78" s="202" t="s">
        <v>21</v>
      </c>
      <c r="E78" s="202" t="s">
        <v>9</v>
      </c>
      <c r="F78" s="203">
        <v>25</v>
      </c>
      <c r="G78" s="203">
        <v>20</v>
      </c>
      <c r="H78" s="131"/>
      <c r="I78" s="132">
        <f>SUMIF(Journal!$E$15:$E$446,$B$5:$B$495,Journal!$T$15:$T$446)</f>
        <v>0</v>
      </c>
      <c r="J78" s="115">
        <f>SUMIF(Journal!$E$15:$E$446,$B$5:$B$499,Journal!$K$15:$K$446)</f>
        <v>0</v>
      </c>
      <c r="K78" s="118">
        <f>SUMIF(Journal!$E$15:$E$446,$B$5:$B$499,Journal!$L$15:$L$446)</f>
        <v>0</v>
      </c>
      <c r="L78" s="6">
        <f t="shared" si="4"/>
        <v>0</v>
      </c>
      <c r="M78" s="40">
        <f t="shared" si="5"/>
        <v>0</v>
      </c>
      <c r="N78" s="30">
        <f t="shared" si="6"/>
        <v>0</v>
      </c>
      <c r="O78" s="32">
        <f>IFERROR(VLOOKUP(A78,Stock!$A$5:$M$495,6,0),0)*Stock!H78</f>
        <v>0</v>
      </c>
      <c r="Q78" s="32">
        <f>IFERROR(VLOOKUP(A78,Stock!$A$5:$M$495,6,0),0)*Stock!M78</f>
        <v>0</v>
      </c>
    </row>
    <row r="79" spans="1:17" s="17" customFormat="1" ht="18" customHeight="1" x14ac:dyDescent="0.2">
      <c r="A79" s="191">
        <v>75</v>
      </c>
      <c r="B79" s="201" t="s">
        <v>207</v>
      </c>
      <c r="C79" s="202" t="s">
        <v>598</v>
      </c>
      <c r="D79" s="202" t="s">
        <v>21</v>
      </c>
      <c r="E79" s="202" t="s">
        <v>9</v>
      </c>
      <c r="F79" s="203">
        <v>25</v>
      </c>
      <c r="G79" s="203">
        <v>20</v>
      </c>
      <c r="H79" s="131"/>
      <c r="I79" s="132">
        <f>SUMIF(Journal!$E$15:$E$446,$B$5:$B$495,Journal!$T$15:$T$446)</f>
        <v>0</v>
      </c>
      <c r="J79" s="115">
        <f>SUMIF(Journal!$E$15:$E$446,$B$5:$B$499,Journal!$K$15:$K$446)</f>
        <v>0</v>
      </c>
      <c r="K79" s="118">
        <f>SUMIF(Journal!$E$15:$E$446,$B$5:$B$499,Journal!$L$15:$L$446)</f>
        <v>0</v>
      </c>
      <c r="L79" s="6">
        <f t="shared" si="4"/>
        <v>0</v>
      </c>
      <c r="M79" s="40">
        <f t="shared" si="5"/>
        <v>0</v>
      </c>
      <c r="N79" s="30">
        <f t="shared" si="6"/>
        <v>0</v>
      </c>
      <c r="O79" s="32">
        <f>IFERROR(VLOOKUP(A79,Stock!$A$5:$M$495,6,0),0)*Stock!H79</f>
        <v>0</v>
      </c>
      <c r="Q79" s="32">
        <f>IFERROR(VLOOKUP(A79,Stock!$A$5:$M$495,6,0),0)*Stock!M79</f>
        <v>0</v>
      </c>
    </row>
    <row r="80" spans="1:17" s="17" customFormat="1" ht="18" customHeight="1" x14ac:dyDescent="0.2">
      <c r="A80" s="191">
        <v>76</v>
      </c>
      <c r="B80" s="201" t="s">
        <v>208</v>
      </c>
      <c r="C80" s="202" t="s">
        <v>599</v>
      </c>
      <c r="D80" s="202" t="s">
        <v>21</v>
      </c>
      <c r="E80" s="202" t="s">
        <v>9</v>
      </c>
      <c r="F80" s="203">
        <v>25</v>
      </c>
      <c r="G80" s="203">
        <v>20</v>
      </c>
      <c r="H80" s="131"/>
      <c r="I80" s="132">
        <f>SUMIF(Journal!$E$15:$E$446,$B$5:$B$495,Journal!$T$15:$T$446)</f>
        <v>0</v>
      </c>
      <c r="J80" s="115">
        <f>SUMIF(Journal!$E$15:$E$446,$B$5:$B$499,Journal!$K$15:$K$446)</f>
        <v>0</v>
      </c>
      <c r="K80" s="118">
        <f>SUMIF(Journal!$E$15:$E$446,$B$5:$B$499,Journal!$L$15:$L$446)</f>
        <v>0</v>
      </c>
      <c r="L80" s="6">
        <f t="shared" si="4"/>
        <v>0</v>
      </c>
      <c r="M80" s="40">
        <f t="shared" si="5"/>
        <v>0</v>
      </c>
      <c r="N80" s="30">
        <f t="shared" si="6"/>
        <v>0</v>
      </c>
      <c r="O80" s="32">
        <f>IFERROR(VLOOKUP(A80,Stock!$A$5:$M$495,6,0),0)*Stock!H80</f>
        <v>0</v>
      </c>
      <c r="Q80" s="32">
        <f>IFERROR(VLOOKUP(A80,Stock!$A$5:$M$495,6,0),0)*Stock!M80</f>
        <v>0</v>
      </c>
    </row>
    <row r="81" spans="1:17" s="17" customFormat="1" ht="18" customHeight="1" x14ac:dyDescent="0.2">
      <c r="A81" s="191">
        <v>77</v>
      </c>
      <c r="B81" s="201" t="s">
        <v>209</v>
      </c>
      <c r="C81" s="202" t="s">
        <v>600</v>
      </c>
      <c r="D81" s="202" t="s">
        <v>21</v>
      </c>
      <c r="E81" s="202" t="s">
        <v>9</v>
      </c>
      <c r="F81" s="203">
        <v>15</v>
      </c>
      <c r="G81" s="203">
        <v>12</v>
      </c>
      <c r="H81" s="131"/>
      <c r="I81" s="132">
        <f>SUMIF(Journal!$E$15:$E$446,$B$5:$B$495,Journal!$T$15:$T$446)</f>
        <v>0</v>
      </c>
      <c r="J81" s="115">
        <f>SUMIF(Journal!$E$15:$E$446,$B$5:$B$499,Journal!$K$15:$K$446)</f>
        <v>0</v>
      </c>
      <c r="K81" s="118">
        <f>SUMIF(Journal!$E$15:$E$446,$B$5:$B$499,Journal!$L$15:$L$446)</f>
        <v>0</v>
      </c>
      <c r="L81" s="6">
        <f t="shared" si="4"/>
        <v>0</v>
      </c>
      <c r="M81" s="40">
        <f t="shared" si="5"/>
        <v>0</v>
      </c>
      <c r="N81" s="30">
        <f t="shared" si="6"/>
        <v>0</v>
      </c>
      <c r="O81" s="32">
        <f>IFERROR(VLOOKUP(A81,Stock!$A$5:$M$495,6,0),0)*Stock!H81</f>
        <v>0</v>
      </c>
      <c r="Q81" s="32">
        <f>IFERROR(VLOOKUP(A81,Stock!$A$5:$M$495,6,0),0)*Stock!M81</f>
        <v>0</v>
      </c>
    </row>
    <row r="82" spans="1:17" s="17" customFormat="1" ht="18" customHeight="1" x14ac:dyDescent="0.2">
      <c r="A82" s="191">
        <v>78</v>
      </c>
      <c r="B82" s="201" t="s">
        <v>210</v>
      </c>
      <c r="C82" s="202" t="s">
        <v>601</v>
      </c>
      <c r="D82" s="202" t="s">
        <v>21</v>
      </c>
      <c r="E82" s="202" t="s">
        <v>9</v>
      </c>
      <c r="F82" s="203">
        <v>25</v>
      </c>
      <c r="G82" s="203">
        <v>20</v>
      </c>
      <c r="H82" s="131"/>
      <c r="I82" s="132">
        <f>SUMIF(Journal!$E$15:$E$446,$B$5:$B$495,Journal!$T$15:$T$446)</f>
        <v>0</v>
      </c>
      <c r="J82" s="115">
        <f>SUMIF(Journal!$E$15:$E$446,$B$5:$B$499,Journal!$K$15:$K$446)</f>
        <v>0</v>
      </c>
      <c r="K82" s="118">
        <f>SUMIF(Journal!$E$15:$E$446,$B$5:$B$499,Journal!$L$15:$L$446)</f>
        <v>0</v>
      </c>
      <c r="L82" s="6">
        <f t="shared" si="4"/>
        <v>0</v>
      </c>
      <c r="M82" s="40">
        <f t="shared" si="5"/>
        <v>0</v>
      </c>
      <c r="N82" s="30">
        <f t="shared" si="6"/>
        <v>0</v>
      </c>
      <c r="O82" s="32">
        <f>IFERROR(VLOOKUP(A82,Stock!$A$5:$M$495,6,0),0)*Stock!H82</f>
        <v>0</v>
      </c>
      <c r="Q82" s="32">
        <f>IFERROR(VLOOKUP(A82,Stock!$A$5:$M$495,6,0),0)*Stock!M82</f>
        <v>0</v>
      </c>
    </row>
    <row r="83" spans="1:17" s="17" customFormat="1" ht="18" customHeight="1" x14ac:dyDescent="0.2">
      <c r="A83" s="191">
        <v>79</v>
      </c>
      <c r="B83" s="201" t="s">
        <v>211</v>
      </c>
      <c r="C83" s="202" t="s">
        <v>602</v>
      </c>
      <c r="D83" s="202" t="s">
        <v>21</v>
      </c>
      <c r="E83" s="202" t="s">
        <v>9</v>
      </c>
      <c r="F83" s="203">
        <v>22</v>
      </c>
      <c r="G83" s="203">
        <v>17.600000000000001</v>
      </c>
      <c r="H83" s="131"/>
      <c r="I83" s="132">
        <f>SUMIF(Journal!$E$15:$E$446,$B$5:$B$495,Journal!$T$15:$T$446)</f>
        <v>0</v>
      </c>
      <c r="J83" s="115">
        <f>SUMIF(Journal!$E$15:$E$446,$B$5:$B$499,Journal!$K$15:$K$446)</f>
        <v>0</v>
      </c>
      <c r="K83" s="118">
        <f>SUMIF(Journal!$E$15:$E$446,$B$5:$B$499,Journal!$L$15:$L$446)</f>
        <v>0</v>
      </c>
      <c r="L83" s="6">
        <f t="shared" si="4"/>
        <v>0</v>
      </c>
      <c r="M83" s="40">
        <f t="shared" si="5"/>
        <v>0</v>
      </c>
      <c r="N83" s="30">
        <f t="shared" si="6"/>
        <v>0</v>
      </c>
      <c r="O83" s="32">
        <f>IFERROR(VLOOKUP(A83,Stock!$A$5:$M$495,6,0),0)*Stock!H83</f>
        <v>0</v>
      </c>
      <c r="Q83" s="32">
        <f>IFERROR(VLOOKUP(A83,Stock!$A$5:$M$495,6,0),0)*Stock!M83</f>
        <v>0</v>
      </c>
    </row>
    <row r="84" spans="1:17" s="17" customFormat="1" ht="18" customHeight="1" x14ac:dyDescent="0.2">
      <c r="A84" s="191">
        <v>80</v>
      </c>
      <c r="B84" s="201" t="s">
        <v>212</v>
      </c>
      <c r="C84" s="202" t="s">
        <v>603</v>
      </c>
      <c r="D84" s="202" t="s">
        <v>21</v>
      </c>
      <c r="E84" s="202" t="s">
        <v>9</v>
      </c>
      <c r="F84" s="203">
        <v>5</v>
      </c>
      <c r="G84" s="203">
        <v>4</v>
      </c>
      <c r="H84" s="131"/>
      <c r="I84" s="132">
        <f>SUMIF(Journal!$E$15:$E$446,$B$5:$B$495,Journal!$T$15:$T$446)</f>
        <v>0</v>
      </c>
      <c r="J84" s="115">
        <f>SUMIF(Journal!$E$15:$E$446,$B$5:$B$499,Journal!$K$15:$K$446)</f>
        <v>0</v>
      </c>
      <c r="K84" s="118">
        <f>SUMIF(Journal!$E$15:$E$446,$B$5:$B$499,Journal!$L$15:$L$446)</f>
        <v>0</v>
      </c>
      <c r="L84" s="6">
        <f t="shared" si="4"/>
        <v>0</v>
      </c>
      <c r="M84" s="40">
        <f t="shared" si="5"/>
        <v>0</v>
      </c>
      <c r="N84" s="30">
        <f t="shared" si="6"/>
        <v>0</v>
      </c>
      <c r="O84" s="32">
        <f>IFERROR(VLOOKUP(A84,Stock!$A$5:$M$495,6,0),0)*Stock!H84</f>
        <v>0</v>
      </c>
      <c r="Q84" s="32">
        <f>IFERROR(VLOOKUP(A84,Stock!$A$5:$M$495,6,0),0)*Stock!M84</f>
        <v>0</v>
      </c>
    </row>
    <row r="85" spans="1:17" s="17" customFormat="1" ht="18" customHeight="1" x14ac:dyDescent="0.2">
      <c r="A85" s="191">
        <v>81</v>
      </c>
      <c r="B85" s="201" t="s">
        <v>213</v>
      </c>
      <c r="C85" s="202" t="s">
        <v>604</v>
      </c>
      <c r="D85" s="202" t="s">
        <v>21</v>
      </c>
      <c r="E85" s="202" t="s">
        <v>9</v>
      </c>
      <c r="F85" s="203">
        <v>15</v>
      </c>
      <c r="G85" s="203">
        <v>12</v>
      </c>
      <c r="H85" s="131"/>
      <c r="I85" s="132">
        <f>SUMIF(Journal!$E$15:$E$446,$B$5:$B$495,Journal!$T$15:$T$446)</f>
        <v>0</v>
      </c>
      <c r="J85" s="115">
        <f>SUMIF(Journal!$E$15:$E$446,$B$5:$B$499,Journal!$K$15:$K$446)</f>
        <v>0</v>
      </c>
      <c r="K85" s="118">
        <f>SUMIF(Journal!$E$15:$E$446,$B$5:$B$499,Journal!$L$15:$L$446)</f>
        <v>0</v>
      </c>
      <c r="L85" s="6">
        <f t="shared" si="4"/>
        <v>0</v>
      </c>
      <c r="M85" s="40">
        <f t="shared" si="5"/>
        <v>0</v>
      </c>
      <c r="N85" s="30">
        <f t="shared" si="6"/>
        <v>0</v>
      </c>
      <c r="O85" s="32">
        <f>IFERROR(VLOOKUP(A85,Stock!$A$5:$M$495,6,0),0)*Stock!H85</f>
        <v>0</v>
      </c>
      <c r="Q85" s="32">
        <f>IFERROR(VLOOKUP(A85,Stock!$A$5:$M$495,6,0),0)*Stock!M85</f>
        <v>0</v>
      </c>
    </row>
    <row r="86" spans="1:17" s="17" customFormat="1" ht="18" customHeight="1" x14ac:dyDescent="0.2">
      <c r="A86" s="191">
        <v>82</v>
      </c>
      <c r="B86" s="201" t="s">
        <v>214</v>
      </c>
      <c r="C86" s="202" t="s">
        <v>605</v>
      </c>
      <c r="D86" s="202" t="s">
        <v>57</v>
      </c>
      <c r="E86" s="202" t="s">
        <v>9</v>
      </c>
      <c r="F86" s="203">
        <v>20</v>
      </c>
      <c r="G86" s="203">
        <v>16</v>
      </c>
      <c r="H86" s="131"/>
      <c r="I86" s="132">
        <f>SUMIF(Journal!$E$15:$E$446,$B$5:$B$495,Journal!$T$15:$T$446)</f>
        <v>0</v>
      </c>
      <c r="J86" s="115">
        <f>SUMIF(Journal!$E$15:$E$446,$B$5:$B$499,Journal!$K$15:$K$446)</f>
        <v>0</v>
      </c>
      <c r="K86" s="118">
        <f>SUMIF(Journal!$E$15:$E$446,$B$5:$B$499,Journal!$L$15:$L$446)</f>
        <v>0</v>
      </c>
      <c r="L86" s="6">
        <f t="shared" si="4"/>
        <v>0</v>
      </c>
      <c r="M86" s="40">
        <f t="shared" si="5"/>
        <v>0</v>
      </c>
      <c r="N86" s="30">
        <f t="shared" si="6"/>
        <v>0</v>
      </c>
      <c r="O86" s="32">
        <f>IFERROR(VLOOKUP(A86,Stock!$A$5:$M$495,6,0),0)*Stock!H86</f>
        <v>0</v>
      </c>
      <c r="Q86" s="32">
        <f>IFERROR(VLOOKUP(A86,Stock!$A$5:$M$495,6,0),0)*Stock!M86</f>
        <v>0</v>
      </c>
    </row>
    <row r="87" spans="1:17" s="17" customFormat="1" ht="18" customHeight="1" x14ac:dyDescent="0.2">
      <c r="A87" s="191">
        <v>83</v>
      </c>
      <c r="B87" s="201" t="s">
        <v>215</v>
      </c>
      <c r="C87" s="202" t="s">
        <v>606</v>
      </c>
      <c r="D87" s="202" t="s">
        <v>54</v>
      </c>
      <c r="E87" s="202" t="s">
        <v>9</v>
      </c>
      <c r="F87" s="203">
        <v>12</v>
      </c>
      <c r="G87" s="203">
        <v>9.6</v>
      </c>
      <c r="H87" s="131"/>
      <c r="I87" s="132">
        <f>SUMIF(Journal!$E$15:$E$446,$B$5:$B$495,Journal!$T$15:$T$446)</f>
        <v>0</v>
      </c>
      <c r="J87" s="115">
        <f>SUMIF(Journal!$E$15:$E$446,$B$5:$B$499,Journal!$K$15:$K$446)</f>
        <v>0</v>
      </c>
      <c r="K87" s="118">
        <f>SUMIF(Journal!$E$15:$E$446,$B$5:$B$499,Journal!$L$15:$L$446)</f>
        <v>0</v>
      </c>
      <c r="L87" s="6">
        <f t="shared" si="4"/>
        <v>0</v>
      </c>
      <c r="M87" s="40">
        <f t="shared" si="5"/>
        <v>0</v>
      </c>
      <c r="N87" s="30">
        <f t="shared" si="6"/>
        <v>0</v>
      </c>
      <c r="O87" s="32">
        <f>IFERROR(VLOOKUP(A87,Stock!$A$5:$M$495,6,0),0)*Stock!H87</f>
        <v>0</v>
      </c>
      <c r="Q87" s="32">
        <f>IFERROR(VLOOKUP(A87,Stock!$A$5:$M$495,6,0),0)*Stock!M87</f>
        <v>0</v>
      </c>
    </row>
    <row r="88" spans="1:17" s="17" customFormat="1" ht="18" customHeight="1" x14ac:dyDescent="0.2">
      <c r="A88" s="191">
        <v>84</v>
      </c>
      <c r="B88" s="201" t="s">
        <v>216</v>
      </c>
      <c r="C88" s="202" t="s">
        <v>607</v>
      </c>
      <c r="D88" s="202" t="s">
        <v>21</v>
      </c>
      <c r="E88" s="202" t="s">
        <v>9</v>
      </c>
      <c r="F88" s="205"/>
      <c r="G88" s="205"/>
      <c r="H88" s="131"/>
      <c r="I88" s="132">
        <f>SUMIF(Journal!$E$15:$E$446,$B$5:$B$495,Journal!$T$15:$T$446)</f>
        <v>0</v>
      </c>
      <c r="J88" s="115">
        <f>SUMIF(Journal!$E$15:$E$446,$B$5:$B$499,Journal!$K$15:$K$446)</f>
        <v>0</v>
      </c>
      <c r="K88" s="118">
        <f>SUMIF(Journal!$E$15:$E$446,$B$5:$B$499,Journal!$L$15:$L$446)</f>
        <v>0</v>
      </c>
      <c r="L88" s="6">
        <f t="shared" si="4"/>
        <v>0</v>
      </c>
      <c r="M88" s="40">
        <f t="shared" si="5"/>
        <v>0</v>
      </c>
      <c r="N88" s="30">
        <f t="shared" si="6"/>
        <v>0</v>
      </c>
      <c r="O88" s="32">
        <f>IFERROR(VLOOKUP(A88,Stock!$A$5:$M$495,6,0),0)*Stock!H88</f>
        <v>0</v>
      </c>
      <c r="Q88" s="32">
        <f>IFERROR(VLOOKUP(A88,Stock!$A$5:$M$495,6,0),0)*Stock!M88</f>
        <v>0</v>
      </c>
    </row>
    <row r="89" spans="1:17" s="17" customFormat="1" ht="18" customHeight="1" x14ac:dyDescent="0.2">
      <c r="A89" s="191">
        <v>85</v>
      </c>
      <c r="B89" s="201" t="s">
        <v>217</v>
      </c>
      <c r="C89" s="202" t="s">
        <v>608</v>
      </c>
      <c r="D89" s="202" t="s">
        <v>54</v>
      </c>
      <c r="E89" s="202" t="s">
        <v>9</v>
      </c>
      <c r="F89" s="203">
        <v>8</v>
      </c>
      <c r="G89" s="203">
        <v>6.4</v>
      </c>
      <c r="H89" s="131"/>
      <c r="I89" s="132">
        <f>SUMIF(Journal!$E$15:$E$446,$B$5:$B$495,Journal!$T$15:$T$446)</f>
        <v>0</v>
      </c>
      <c r="J89" s="115">
        <f>SUMIF(Journal!$E$15:$E$446,$B$5:$B$499,Journal!$K$15:$K$446)</f>
        <v>0</v>
      </c>
      <c r="K89" s="118">
        <f>SUMIF(Journal!$E$15:$E$446,$B$5:$B$499,Journal!$L$15:$L$446)</f>
        <v>0</v>
      </c>
      <c r="L89" s="6">
        <f t="shared" si="4"/>
        <v>0</v>
      </c>
      <c r="M89" s="40">
        <f t="shared" si="5"/>
        <v>0</v>
      </c>
      <c r="N89" s="30">
        <f t="shared" si="6"/>
        <v>0</v>
      </c>
      <c r="O89" s="32">
        <f>IFERROR(VLOOKUP(A89,Stock!$A$5:$M$495,6,0),0)*Stock!H89</f>
        <v>0</v>
      </c>
      <c r="Q89" s="32">
        <f>IFERROR(VLOOKUP(A89,Stock!$A$5:$M$495,6,0),0)*Stock!M89</f>
        <v>0</v>
      </c>
    </row>
    <row r="90" spans="1:17" s="17" customFormat="1" ht="18" customHeight="1" x14ac:dyDescent="0.2">
      <c r="A90" s="191">
        <v>86</v>
      </c>
      <c r="B90" s="201" t="s">
        <v>218</v>
      </c>
      <c r="C90" s="202" t="s">
        <v>609</v>
      </c>
      <c r="D90" s="202" t="s">
        <v>57</v>
      </c>
      <c r="E90" s="202" t="s">
        <v>9</v>
      </c>
      <c r="F90" s="203">
        <v>36</v>
      </c>
      <c r="G90" s="203">
        <v>28.8</v>
      </c>
      <c r="H90" s="131"/>
      <c r="I90" s="132">
        <f>SUMIF(Journal!$E$15:$E$446,$B$5:$B$495,Journal!$T$15:$T$446)</f>
        <v>0</v>
      </c>
      <c r="J90" s="115">
        <f>SUMIF(Journal!$E$15:$E$446,$B$5:$B$499,Journal!$K$15:$K$446)</f>
        <v>0</v>
      </c>
      <c r="K90" s="118">
        <f>SUMIF(Journal!$E$15:$E$446,$B$5:$B$499,Journal!$L$15:$L$446)</f>
        <v>0</v>
      </c>
      <c r="L90" s="6">
        <f t="shared" si="4"/>
        <v>0</v>
      </c>
      <c r="M90" s="40">
        <f t="shared" si="5"/>
        <v>0</v>
      </c>
      <c r="N90" s="30">
        <f t="shared" si="6"/>
        <v>0</v>
      </c>
      <c r="O90" s="32">
        <f>IFERROR(VLOOKUP(A90,Stock!$A$5:$M$495,6,0),0)*Stock!H90</f>
        <v>0</v>
      </c>
      <c r="Q90" s="32">
        <f>IFERROR(VLOOKUP(A90,Stock!$A$5:$M$495,6,0),0)*Stock!M90</f>
        <v>0</v>
      </c>
    </row>
    <row r="91" spans="1:17" s="17" customFormat="1" ht="18" customHeight="1" x14ac:dyDescent="0.2">
      <c r="A91" s="191">
        <v>87</v>
      </c>
      <c r="B91" s="201" t="s">
        <v>219</v>
      </c>
      <c r="C91" s="202" t="s">
        <v>610</v>
      </c>
      <c r="D91" s="202" t="s">
        <v>21</v>
      </c>
      <c r="E91" s="202" t="s">
        <v>9</v>
      </c>
      <c r="F91" s="203">
        <v>10</v>
      </c>
      <c r="G91" s="203">
        <v>8</v>
      </c>
      <c r="H91" s="131"/>
      <c r="I91" s="132">
        <f>SUMIF(Journal!$E$15:$E$446,$B$5:$B$495,Journal!$T$15:$T$446)</f>
        <v>0</v>
      </c>
      <c r="J91" s="115">
        <f>SUMIF(Journal!$E$15:$E$446,$B$5:$B$499,Journal!$K$15:$K$446)</f>
        <v>0</v>
      </c>
      <c r="K91" s="118">
        <f>SUMIF(Journal!$E$15:$E$446,$B$5:$B$499,Journal!$L$15:$L$446)</f>
        <v>0</v>
      </c>
      <c r="L91" s="6">
        <f t="shared" si="4"/>
        <v>0</v>
      </c>
      <c r="M91" s="40">
        <f t="shared" si="5"/>
        <v>0</v>
      </c>
      <c r="N91" s="30">
        <f t="shared" si="6"/>
        <v>0</v>
      </c>
      <c r="O91" s="32">
        <f>IFERROR(VLOOKUP(A91,Stock!$A$5:$M$495,6,0),0)*Stock!H91</f>
        <v>0</v>
      </c>
      <c r="Q91" s="32">
        <f>IFERROR(VLOOKUP(A91,Stock!$A$5:$M$495,6,0),0)*Stock!M91</f>
        <v>0</v>
      </c>
    </row>
    <row r="92" spans="1:17" s="17" customFormat="1" ht="18" customHeight="1" x14ac:dyDescent="0.2">
      <c r="A92" s="191">
        <v>88</v>
      </c>
      <c r="B92" s="201" t="s">
        <v>220</v>
      </c>
      <c r="C92" s="202" t="s">
        <v>611</v>
      </c>
      <c r="D92" s="202" t="s">
        <v>21</v>
      </c>
      <c r="E92" s="202" t="s">
        <v>9</v>
      </c>
      <c r="F92" s="203">
        <v>10</v>
      </c>
      <c r="G92" s="203">
        <v>8</v>
      </c>
      <c r="H92" s="131"/>
      <c r="I92" s="132">
        <f>SUMIF(Journal!$E$15:$E$446,$B$5:$B$495,Journal!$T$15:$T$446)</f>
        <v>0</v>
      </c>
      <c r="J92" s="115">
        <f>SUMIF(Journal!$E$15:$E$446,$B$5:$B$499,Journal!$K$15:$K$446)</f>
        <v>0</v>
      </c>
      <c r="K92" s="118">
        <f>SUMIF(Journal!$E$15:$E$446,$B$5:$B$499,Journal!$L$15:$L$446)</f>
        <v>0</v>
      </c>
      <c r="L92" s="6">
        <f t="shared" si="4"/>
        <v>0</v>
      </c>
      <c r="M92" s="40">
        <f t="shared" si="5"/>
        <v>0</v>
      </c>
      <c r="N92" s="30">
        <f t="shared" si="6"/>
        <v>0</v>
      </c>
      <c r="O92" s="32">
        <f>IFERROR(VLOOKUP(A92,Stock!$A$5:$M$495,6,0),0)*Stock!H92</f>
        <v>0</v>
      </c>
      <c r="Q92" s="32">
        <f>IFERROR(VLOOKUP(A92,Stock!$A$5:$M$495,6,0),0)*Stock!M92</f>
        <v>0</v>
      </c>
    </row>
    <row r="93" spans="1:17" s="17" customFormat="1" ht="18" customHeight="1" x14ac:dyDescent="0.2">
      <c r="A93" s="191">
        <v>89</v>
      </c>
      <c r="B93" s="201" t="s">
        <v>221</v>
      </c>
      <c r="C93" s="202" t="s">
        <v>612</v>
      </c>
      <c r="D93" s="202" t="s">
        <v>21</v>
      </c>
      <c r="E93" s="202" t="s">
        <v>9</v>
      </c>
      <c r="F93" s="203">
        <v>10</v>
      </c>
      <c r="G93" s="203">
        <v>8</v>
      </c>
      <c r="H93" s="131"/>
      <c r="I93" s="132">
        <f>SUMIF(Journal!$E$15:$E$446,$B$5:$B$495,Journal!$T$15:$T$446)</f>
        <v>0</v>
      </c>
      <c r="J93" s="115">
        <f>SUMIF(Journal!$E$15:$E$446,$B$5:$B$499,Journal!$K$15:$K$446)</f>
        <v>0</v>
      </c>
      <c r="K93" s="118">
        <f>SUMIF(Journal!$E$15:$E$446,$B$5:$B$499,Journal!$L$15:$L$446)</f>
        <v>0</v>
      </c>
      <c r="L93" s="6">
        <f t="shared" si="4"/>
        <v>0</v>
      </c>
      <c r="M93" s="40">
        <f t="shared" si="5"/>
        <v>0</v>
      </c>
      <c r="N93" s="30">
        <f t="shared" si="6"/>
        <v>0</v>
      </c>
      <c r="O93" s="32">
        <f>IFERROR(VLOOKUP(A93,Stock!$A$5:$M$495,6,0),0)*Stock!H93</f>
        <v>0</v>
      </c>
      <c r="Q93" s="32">
        <f>IFERROR(VLOOKUP(A93,Stock!$A$5:$M$495,6,0),0)*Stock!M93</f>
        <v>0</v>
      </c>
    </row>
    <row r="94" spans="1:17" s="17" customFormat="1" ht="18" customHeight="1" x14ac:dyDescent="0.2">
      <c r="A94" s="191">
        <v>90</v>
      </c>
      <c r="B94" s="201" t="s">
        <v>222</v>
      </c>
      <c r="C94" s="202" t="s">
        <v>613</v>
      </c>
      <c r="D94" s="202" t="s">
        <v>21</v>
      </c>
      <c r="E94" s="202" t="s">
        <v>9</v>
      </c>
      <c r="F94" s="203">
        <v>10</v>
      </c>
      <c r="G94" s="203">
        <v>8</v>
      </c>
      <c r="H94" s="131"/>
      <c r="I94" s="132">
        <f>SUMIF(Journal!$E$15:$E$446,$B$5:$B$495,Journal!$T$15:$T$446)</f>
        <v>0</v>
      </c>
      <c r="J94" s="115">
        <f>SUMIF(Journal!$E$15:$E$446,$B$5:$B$499,Journal!$K$15:$K$446)</f>
        <v>0</v>
      </c>
      <c r="K94" s="118">
        <f>SUMIF(Journal!$E$15:$E$446,$B$5:$B$499,Journal!$L$15:$L$446)</f>
        <v>0</v>
      </c>
      <c r="L94" s="6">
        <f t="shared" si="4"/>
        <v>0</v>
      </c>
      <c r="M94" s="40">
        <f t="shared" si="5"/>
        <v>0</v>
      </c>
      <c r="N94" s="30">
        <f t="shared" si="6"/>
        <v>0</v>
      </c>
      <c r="O94" s="32">
        <f>IFERROR(VLOOKUP(A94,Stock!$A$5:$M$495,6,0),0)*Stock!H94</f>
        <v>0</v>
      </c>
      <c r="Q94" s="32">
        <f>IFERROR(VLOOKUP(A94,Stock!$A$5:$M$495,6,0),0)*Stock!M94</f>
        <v>0</v>
      </c>
    </row>
    <row r="95" spans="1:17" s="17" customFormat="1" ht="18" customHeight="1" x14ac:dyDescent="0.2">
      <c r="A95" s="191">
        <v>91</v>
      </c>
      <c r="B95" s="201" t="s">
        <v>223</v>
      </c>
      <c r="C95" s="202" t="s">
        <v>614</v>
      </c>
      <c r="D95" s="202" t="s">
        <v>21</v>
      </c>
      <c r="E95" s="202" t="s">
        <v>9</v>
      </c>
      <c r="F95" s="203">
        <v>15</v>
      </c>
      <c r="G95" s="203">
        <v>12</v>
      </c>
      <c r="H95" s="131"/>
      <c r="I95" s="132">
        <f>SUMIF(Journal!$E$15:$E$446,$B$5:$B$495,Journal!$T$15:$T$446)</f>
        <v>0</v>
      </c>
      <c r="J95" s="115">
        <f>SUMIF(Journal!$E$15:$E$446,$B$5:$B$499,Journal!$K$15:$K$446)</f>
        <v>0</v>
      </c>
      <c r="K95" s="118">
        <f>SUMIF(Journal!$E$15:$E$446,$B$5:$B$499,Journal!$L$15:$L$446)</f>
        <v>0</v>
      </c>
      <c r="L95" s="6">
        <f t="shared" si="4"/>
        <v>0</v>
      </c>
      <c r="M95" s="40">
        <f t="shared" si="5"/>
        <v>0</v>
      </c>
      <c r="N95" s="30">
        <f t="shared" si="6"/>
        <v>0</v>
      </c>
      <c r="O95" s="32">
        <f>IFERROR(VLOOKUP(A95,Stock!$A$5:$M$495,6,0),0)*Stock!H95</f>
        <v>0</v>
      </c>
      <c r="Q95" s="32">
        <f>IFERROR(VLOOKUP(A95,Stock!$A$5:$M$495,6,0),0)*Stock!M95</f>
        <v>0</v>
      </c>
    </row>
    <row r="96" spans="1:17" s="17" customFormat="1" ht="18" customHeight="1" x14ac:dyDescent="0.2">
      <c r="A96" s="191">
        <v>92</v>
      </c>
      <c r="B96" s="201" t="s">
        <v>224</v>
      </c>
      <c r="C96" s="202" t="s">
        <v>615</v>
      </c>
      <c r="D96" s="202" t="s">
        <v>21</v>
      </c>
      <c r="E96" s="202" t="s">
        <v>9</v>
      </c>
      <c r="F96" s="203">
        <v>15</v>
      </c>
      <c r="G96" s="203">
        <v>12</v>
      </c>
      <c r="H96" s="131"/>
      <c r="I96" s="132">
        <f>SUMIF(Journal!$E$15:$E$446,$B$5:$B$495,Journal!$T$15:$T$446)</f>
        <v>0</v>
      </c>
      <c r="J96" s="115">
        <f>SUMIF(Journal!$E$15:$E$446,$B$5:$B$499,Journal!$K$15:$K$446)</f>
        <v>0</v>
      </c>
      <c r="K96" s="118">
        <f>SUMIF(Journal!$E$15:$E$446,$B$5:$B$499,Journal!$L$15:$L$446)</f>
        <v>0</v>
      </c>
      <c r="L96" s="6">
        <f t="shared" si="4"/>
        <v>0</v>
      </c>
      <c r="M96" s="40">
        <f t="shared" si="5"/>
        <v>0</v>
      </c>
      <c r="N96" s="30">
        <f t="shared" si="6"/>
        <v>0</v>
      </c>
      <c r="O96" s="32">
        <f>IFERROR(VLOOKUP(A96,Stock!$A$5:$M$495,6,0),0)*Stock!H96</f>
        <v>0</v>
      </c>
      <c r="Q96" s="32">
        <f>IFERROR(VLOOKUP(A96,Stock!$A$5:$M$495,6,0),0)*Stock!M96</f>
        <v>0</v>
      </c>
    </row>
    <row r="97" spans="1:17" s="17" customFormat="1" ht="18" customHeight="1" x14ac:dyDescent="0.2">
      <c r="A97" s="191">
        <v>93</v>
      </c>
      <c r="B97" s="201" t="s">
        <v>225</v>
      </c>
      <c r="C97" s="202" t="s">
        <v>616</v>
      </c>
      <c r="D97" s="202" t="s">
        <v>21</v>
      </c>
      <c r="E97" s="202" t="s">
        <v>9</v>
      </c>
      <c r="F97" s="203">
        <v>15</v>
      </c>
      <c r="G97" s="203">
        <v>12</v>
      </c>
      <c r="H97" s="131"/>
      <c r="I97" s="132">
        <f>SUMIF(Journal!$E$15:$E$446,$B$5:$B$495,Journal!$T$15:$T$446)</f>
        <v>0</v>
      </c>
      <c r="J97" s="115">
        <f>SUMIF(Journal!$E$15:$E$446,$B$5:$B$499,Journal!$K$15:$K$446)</f>
        <v>0</v>
      </c>
      <c r="K97" s="118">
        <f>SUMIF(Journal!$E$15:$E$446,$B$5:$B$499,Journal!$L$15:$L$446)</f>
        <v>0</v>
      </c>
      <c r="L97" s="6">
        <f t="shared" si="4"/>
        <v>0</v>
      </c>
      <c r="M97" s="40">
        <f t="shared" si="5"/>
        <v>0</v>
      </c>
      <c r="N97" s="30">
        <f t="shared" si="6"/>
        <v>0</v>
      </c>
      <c r="O97" s="32">
        <f>IFERROR(VLOOKUP(A97,Stock!$A$5:$M$495,6,0),0)*Stock!H97</f>
        <v>0</v>
      </c>
      <c r="Q97" s="32">
        <f>IFERROR(VLOOKUP(A97,Stock!$A$5:$M$495,6,0),0)*Stock!M97</f>
        <v>0</v>
      </c>
    </row>
    <row r="98" spans="1:17" s="17" customFormat="1" ht="18" customHeight="1" x14ac:dyDescent="0.2">
      <c r="A98" s="191">
        <v>94</v>
      </c>
      <c r="B98" s="201" t="s">
        <v>226</v>
      </c>
      <c r="C98" s="202" t="s">
        <v>617</v>
      </c>
      <c r="D98" s="202" t="s">
        <v>21</v>
      </c>
      <c r="E98" s="202" t="s">
        <v>9</v>
      </c>
      <c r="F98" s="203">
        <v>15</v>
      </c>
      <c r="G98" s="203">
        <v>12</v>
      </c>
      <c r="H98" s="131"/>
      <c r="I98" s="132">
        <f>SUMIF(Journal!$E$15:$E$446,$B$5:$B$495,Journal!$T$15:$T$446)</f>
        <v>0</v>
      </c>
      <c r="J98" s="115">
        <f>SUMIF(Journal!$E$15:$E$446,$B$5:$B$499,Journal!$K$15:$K$446)</f>
        <v>0</v>
      </c>
      <c r="K98" s="118">
        <f>SUMIF(Journal!$E$15:$E$446,$B$5:$B$499,Journal!$L$15:$L$446)</f>
        <v>0</v>
      </c>
      <c r="L98" s="6">
        <f t="shared" si="4"/>
        <v>0</v>
      </c>
      <c r="M98" s="40">
        <f t="shared" si="5"/>
        <v>0</v>
      </c>
      <c r="N98" s="30">
        <f t="shared" si="6"/>
        <v>0</v>
      </c>
      <c r="O98" s="32">
        <f>IFERROR(VLOOKUP(A98,Stock!$A$5:$M$495,6,0),0)*Stock!H98</f>
        <v>0</v>
      </c>
      <c r="Q98" s="32">
        <f>IFERROR(VLOOKUP(A98,Stock!$A$5:$M$495,6,0),0)*Stock!M98</f>
        <v>0</v>
      </c>
    </row>
    <row r="99" spans="1:17" s="17" customFormat="1" ht="18" customHeight="1" x14ac:dyDescent="0.2">
      <c r="A99" s="191">
        <v>95</v>
      </c>
      <c r="B99" s="201" t="s">
        <v>227</v>
      </c>
      <c r="C99" s="202" t="s">
        <v>618</v>
      </c>
      <c r="D99" s="202" t="s">
        <v>21</v>
      </c>
      <c r="E99" s="202" t="s">
        <v>9</v>
      </c>
      <c r="F99" s="205"/>
      <c r="G99" s="205"/>
      <c r="H99" s="131"/>
      <c r="I99" s="132">
        <f>SUMIF(Journal!$E$15:$E$446,$B$5:$B$495,Journal!$T$15:$T$446)</f>
        <v>0</v>
      </c>
      <c r="J99" s="115">
        <f>SUMIF(Journal!$E$15:$E$446,$B$5:$B$499,Journal!$K$15:$K$446)</f>
        <v>0</v>
      </c>
      <c r="K99" s="118">
        <f>SUMIF(Journal!$E$15:$E$446,$B$5:$B$499,Journal!$L$15:$L$446)</f>
        <v>0</v>
      </c>
      <c r="L99" s="6">
        <f t="shared" si="4"/>
        <v>0</v>
      </c>
      <c r="M99" s="40">
        <f t="shared" si="5"/>
        <v>0</v>
      </c>
      <c r="N99" s="30">
        <f t="shared" si="6"/>
        <v>0</v>
      </c>
      <c r="O99" s="32">
        <f>IFERROR(VLOOKUP(A99,Stock!$A$5:$M$495,6,0),0)*Stock!H99</f>
        <v>0</v>
      </c>
      <c r="Q99" s="32">
        <f>IFERROR(VLOOKUP(A99,Stock!$A$5:$M$495,6,0),0)*Stock!M99</f>
        <v>0</v>
      </c>
    </row>
    <row r="100" spans="1:17" s="17" customFormat="1" ht="18" customHeight="1" x14ac:dyDescent="0.2">
      <c r="A100" s="191">
        <v>96</v>
      </c>
      <c r="B100" s="201" t="s">
        <v>228</v>
      </c>
      <c r="C100" s="202" t="s">
        <v>619</v>
      </c>
      <c r="D100" s="202" t="s">
        <v>21</v>
      </c>
      <c r="E100" s="202" t="s">
        <v>9</v>
      </c>
      <c r="F100" s="203">
        <v>15</v>
      </c>
      <c r="G100" s="203">
        <v>12</v>
      </c>
      <c r="H100" s="131"/>
      <c r="I100" s="132">
        <f>SUMIF(Journal!$E$15:$E$446,$B$5:$B$495,Journal!$T$15:$T$446)</f>
        <v>0</v>
      </c>
      <c r="J100" s="115">
        <f>SUMIF(Journal!$E$15:$E$446,$B$5:$B$499,Journal!$K$15:$K$446)</f>
        <v>0</v>
      </c>
      <c r="K100" s="118">
        <f>SUMIF(Journal!$E$15:$E$446,$B$5:$B$499,Journal!$L$15:$L$446)</f>
        <v>0</v>
      </c>
      <c r="L100" s="6">
        <f t="shared" si="4"/>
        <v>0</v>
      </c>
      <c r="M100" s="40">
        <f t="shared" si="5"/>
        <v>0</v>
      </c>
      <c r="N100" s="30">
        <f t="shared" si="6"/>
        <v>0</v>
      </c>
      <c r="O100" s="32">
        <f>IFERROR(VLOOKUP(A100,Stock!$A$5:$M$495,6,0),0)*Stock!H100</f>
        <v>0</v>
      </c>
      <c r="Q100" s="32">
        <f>IFERROR(VLOOKUP(A100,Stock!$A$5:$M$495,6,0),0)*Stock!M100</f>
        <v>0</v>
      </c>
    </row>
    <row r="101" spans="1:17" s="17" customFormat="1" ht="18" customHeight="1" x14ac:dyDescent="0.2">
      <c r="A101" s="191">
        <v>97</v>
      </c>
      <c r="B101" s="201" t="s">
        <v>229</v>
      </c>
      <c r="C101" s="202" t="s">
        <v>620</v>
      </c>
      <c r="D101" s="202" t="s">
        <v>21</v>
      </c>
      <c r="E101" s="202" t="s">
        <v>9</v>
      </c>
      <c r="F101" s="203">
        <v>15</v>
      </c>
      <c r="G101" s="203">
        <v>12</v>
      </c>
      <c r="H101" s="131"/>
      <c r="I101" s="132">
        <f>SUMIF(Journal!$E$15:$E$446,$B$5:$B$495,Journal!$T$15:$T$446)</f>
        <v>0</v>
      </c>
      <c r="J101" s="115">
        <f>SUMIF(Journal!$E$15:$E$446,$B$5:$B$499,Journal!$K$15:$K$446)</f>
        <v>0</v>
      </c>
      <c r="K101" s="118">
        <f>SUMIF(Journal!$E$15:$E$446,$B$5:$B$499,Journal!$L$15:$L$446)</f>
        <v>0</v>
      </c>
      <c r="L101" s="6">
        <f t="shared" si="4"/>
        <v>0</v>
      </c>
      <c r="M101" s="40">
        <f t="shared" si="5"/>
        <v>0</v>
      </c>
      <c r="N101" s="30">
        <f t="shared" si="6"/>
        <v>0</v>
      </c>
      <c r="O101" s="32">
        <f>IFERROR(VLOOKUP(A101,Stock!$A$5:$M$495,6,0),0)*Stock!H101</f>
        <v>0</v>
      </c>
      <c r="Q101" s="32">
        <f>IFERROR(VLOOKUP(A101,Stock!$A$5:$M$495,6,0),0)*Stock!M101</f>
        <v>0</v>
      </c>
    </row>
    <row r="102" spans="1:17" s="17" customFormat="1" ht="18" customHeight="1" x14ac:dyDescent="0.2">
      <c r="A102" s="191">
        <v>98</v>
      </c>
      <c r="B102" s="201" t="s">
        <v>230</v>
      </c>
      <c r="C102" s="202" t="s">
        <v>621</v>
      </c>
      <c r="D102" s="202" t="s">
        <v>21</v>
      </c>
      <c r="E102" s="202" t="s">
        <v>9</v>
      </c>
      <c r="F102" s="203">
        <v>23</v>
      </c>
      <c r="G102" s="203">
        <v>18.399999999999999</v>
      </c>
      <c r="H102" s="131"/>
      <c r="I102" s="132">
        <f>SUMIF(Journal!$E$15:$E$446,$B$5:$B$495,Journal!$T$15:$T$446)</f>
        <v>0</v>
      </c>
      <c r="J102" s="115">
        <f>SUMIF(Journal!$E$15:$E$446,$B$5:$B$499,Journal!$K$15:$K$446)</f>
        <v>0</v>
      </c>
      <c r="K102" s="118">
        <f>SUMIF(Journal!$E$15:$E$446,$B$5:$B$499,Journal!$L$15:$L$446)</f>
        <v>0</v>
      </c>
      <c r="L102" s="6">
        <f t="shared" si="4"/>
        <v>0</v>
      </c>
      <c r="M102" s="40">
        <f t="shared" si="5"/>
        <v>0</v>
      </c>
      <c r="N102" s="30">
        <f t="shared" si="6"/>
        <v>0</v>
      </c>
      <c r="O102" s="32">
        <f>IFERROR(VLOOKUP(A102,Stock!$A$5:$M$495,6,0),0)*Stock!H102</f>
        <v>0</v>
      </c>
      <c r="Q102" s="32">
        <f>IFERROR(VLOOKUP(A102,Stock!$A$5:$M$495,6,0),0)*Stock!M102</f>
        <v>0</v>
      </c>
    </row>
    <row r="103" spans="1:17" s="17" customFormat="1" ht="18" customHeight="1" x14ac:dyDescent="0.2">
      <c r="A103" s="191">
        <v>99</v>
      </c>
      <c r="B103" s="201" t="s">
        <v>231</v>
      </c>
      <c r="C103" s="202" t="s">
        <v>622</v>
      </c>
      <c r="D103" s="202" t="s">
        <v>21</v>
      </c>
      <c r="E103" s="202" t="s">
        <v>9</v>
      </c>
      <c r="F103" s="203">
        <v>5</v>
      </c>
      <c r="G103" s="203">
        <v>4</v>
      </c>
      <c r="H103" s="131"/>
      <c r="I103" s="132">
        <f>SUMIF(Journal!$E$15:$E$446,$B$5:$B$495,Journal!$T$15:$T$446)</f>
        <v>0</v>
      </c>
      <c r="J103" s="115">
        <f>SUMIF(Journal!$E$15:$E$446,$B$5:$B$499,Journal!$K$15:$K$446)</f>
        <v>0</v>
      </c>
      <c r="K103" s="118">
        <f>SUMIF(Journal!$E$15:$E$446,$B$5:$B$499,Journal!$L$15:$L$446)</f>
        <v>0</v>
      </c>
      <c r="L103" s="6">
        <f t="shared" si="4"/>
        <v>0</v>
      </c>
      <c r="M103" s="40">
        <f t="shared" si="5"/>
        <v>0</v>
      </c>
      <c r="N103" s="30">
        <f t="shared" si="6"/>
        <v>0</v>
      </c>
      <c r="O103" s="32">
        <f>IFERROR(VLOOKUP(A103,Stock!$A$5:$M$495,6,0),0)*Stock!H103</f>
        <v>0</v>
      </c>
      <c r="Q103" s="32">
        <f>IFERROR(VLOOKUP(A103,Stock!$A$5:$M$495,6,0),0)*Stock!M103</f>
        <v>0</v>
      </c>
    </row>
    <row r="104" spans="1:17" s="17" customFormat="1" ht="18" customHeight="1" x14ac:dyDescent="0.2">
      <c r="A104" s="191">
        <v>100</v>
      </c>
      <c r="B104" s="201" t="s">
        <v>232</v>
      </c>
      <c r="C104" s="202" t="s">
        <v>623</v>
      </c>
      <c r="D104" s="202" t="s">
        <v>60</v>
      </c>
      <c r="E104" s="202" t="s">
        <v>9</v>
      </c>
      <c r="F104" s="203">
        <v>17</v>
      </c>
      <c r="G104" s="203">
        <v>13.6</v>
      </c>
      <c r="H104" s="131">
        <v>22</v>
      </c>
      <c r="I104" s="132">
        <f>SUMIF(Journal!$E$15:$E$446,$B$5:$B$495,Journal!$T$15:$T$446)</f>
        <v>0</v>
      </c>
      <c r="J104" s="115">
        <f>SUMIF(Journal!$E$15:$E$446,$B$5:$B$499,Journal!$K$15:$K$446)</f>
        <v>0</v>
      </c>
      <c r="K104" s="118">
        <f>SUMIF(Journal!$E$15:$E$446,$B$5:$B$499,Journal!$L$15:$L$446)</f>
        <v>0</v>
      </c>
      <c r="L104" s="6">
        <f t="shared" si="4"/>
        <v>374</v>
      </c>
      <c r="M104" s="40">
        <f t="shared" si="5"/>
        <v>22</v>
      </c>
      <c r="N104" s="30">
        <f t="shared" si="6"/>
        <v>0</v>
      </c>
      <c r="O104" s="32">
        <f>IFERROR(VLOOKUP(A104,Stock!$A$5:$M$495,6,0),0)*Stock!H104</f>
        <v>374</v>
      </c>
      <c r="Q104" s="32">
        <f>IFERROR(VLOOKUP(A104,Stock!$A$5:$M$495,6,0),0)*Stock!M104</f>
        <v>374</v>
      </c>
    </row>
    <row r="105" spans="1:17" s="17" customFormat="1" ht="18" customHeight="1" x14ac:dyDescent="0.2">
      <c r="A105" s="191">
        <v>101</v>
      </c>
      <c r="B105" s="201" t="s">
        <v>233</v>
      </c>
      <c r="C105" s="202" t="s">
        <v>624</v>
      </c>
      <c r="D105" s="202" t="s">
        <v>54</v>
      </c>
      <c r="E105" s="202" t="s">
        <v>9</v>
      </c>
      <c r="F105" s="203">
        <v>15</v>
      </c>
      <c r="G105" s="203">
        <v>12</v>
      </c>
      <c r="H105" s="131"/>
      <c r="I105" s="132">
        <f>SUMIF(Journal!$E$15:$E$446,$B$5:$B$495,Journal!$T$15:$T$446)</f>
        <v>0</v>
      </c>
      <c r="J105" s="115">
        <f>SUMIF(Journal!$E$15:$E$446,$B$5:$B$499,Journal!$K$15:$K$446)</f>
        <v>0</v>
      </c>
      <c r="K105" s="118">
        <f>SUMIF(Journal!$E$15:$E$446,$B$5:$B$499,Journal!$L$15:$L$446)</f>
        <v>0</v>
      </c>
      <c r="L105" s="6">
        <f t="shared" si="4"/>
        <v>0</v>
      </c>
      <c r="M105" s="40">
        <f t="shared" si="5"/>
        <v>0</v>
      </c>
      <c r="N105" s="30">
        <f t="shared" si="6"/>
        <v>0</v>
      </c>
      <c r="O105" s="32">
        <f>IFERROR(VLOOKUP(A105,Stock!$A$5:$M$495,6,0),0)*Stock!H105</f>
        <v>0</v>
      </c>
      <c r="Q105" s="32">
        <f>IFERROR(VLOOKUP(A105,Stock!$A$5:$M$495,6,0),0)*Stock!M105</f>
        <v>0</v>
      </c>
    </row>
    <row r="106" spans="1:17" s="17" customFormat="1" ht="18" customHeight="1" x14ac:dyDescent="0.2">
      <c r="A106" s="191">
        <v>102</v>
      </c>
      <c r="B106" s="201" t="s">
        <v>234</v>
      </c>
      <c r="C106" s="202" t="s">
        <v>625</v>
      </c>
      <c r="D106" s="202" t="s">
        <v>21</v>
      </c>
      <c r="E106" s="202" t="s">
        <v>9</v>
      </c>
      <c r="F106" s="203">
        <v>25</v>
      </c>
      <c r="G106" s="203">
        <v>20</v>
      </c>
      <c r="H106" s="131"/>
      <c r="I106" s="132">
        <f>SUMIF(Journal!$E$15:$E$446,$B$5:$B$495,Journal!$T$15:$T$446)</f>
        <v>0</v>
      </c>
      <c r="J106" s="115">
        <f>SUMIF(Journal!$E$15:$E$446,$B$5:$B$499,Journal!$K$15:$K$446)</f>
        <v>0</v>
      </c>
      <c r="K106" s="118">
        <f>SUMIF(Journal!$E$15:$E$446,$B$5:$B$499,Journal!$L$15:$L$446)</f>
        <v>0</v>
      </c>
      <c r="L106" s="6">
        <f t="shared" si="4"/>
        <v>0</v>
      </c>
      <c r="M106" s="40">
        <f t="shared" si="5"/>
        <v>0</v>
      </c>
      <c r="N106" s="30">
        <f t="shared" si="6"/>
        <v>0</v>
      </c>
      <c r="O106" s="32">
        <f>IFERROR(VLOOKUP(A106,Stock!$A$5:$M$495,6,0),0)*Stock!H106</f>
        <v>0</v>
      </c>
      <c r="Q106" s="32">
        <f>IFERROR(VLOOKUP(A106,Stock!$A$5:$M$495,6,0),0)*Stock!M106</f>
        <v>0</v>
      </c>
    </row>
    <row r="107" spans="1:17" s="17" customFormat="1" ht="18" customHeight="1" x14ac:dyDescent="0.2">
      <c r="A107" s="191">
        <v>103</v>
      </c>
      <c r="B107" s="201" t="s">
        <v>235</v>
      </c>
      <c r="C107" s="202" t="s">
        <v>626</v>
      </c>
      <c r="D107" s="202" t="s">
        <v>21</v>
      </c>
      <c r="E107" s="202" t="s">
        <v>9</v>
      </c>
      <c r="F107" s="203">
        <v>6</v>
      </c>
      <c r="G107" s="203">
        <v>4.8</v>
      </c>
      <c r="H107" s="131"/>
      <c r="I107" s="132">
        <f>SUMIF(Journal!$E$15:$E$446,$B$5:$B$495,Journal!$T$15:$T$446)</f>
        <v>0</v>
      </c>
      <c r="J107" s="115">
        <f>SUMIF(Journal!$E$15:$E$446,$B$5:$B$499,Journal!$K$15:$K$446)</f>
        <v>0</v>
      </c>
      <c r="K107" s="118">
        <f>SUMIF(Journal!$E$15:$E$446,$B$5:$B$499,Journal!$L$15:$L$446)</f>
        <v>0</v>
      </c>
      <c r="L107" s="6">
        <f t="shared" si="4"/>
        <v>0</v>
      </c>
      <c r="M107" s="40">
        <f t="shared" si="5"/>
        <v>0</v>
      </c>
      <c r="N107" s="30">
        <f t="shared" si="6"/>
        <v>0</v>
      </c>
      <c r="O107" s="32">
        <f>IFERROR(VLOOKUP(A107,Stock!$A$5:$M$495,6,0),0)*Stock!H107</f>
        <v>0</v>
      </c>
      <c r="Q107" s="32">
        <f>IFERROR(VLOOKUP(A107,Stock!$A$5:$M$495,6,0),0)*Stock!M107</f>
        <v>0</v>
      </c>
    </row>
    <row r="108" spans="1:17" s="17" customFormat="1" ht="18" customHeight="1" x14ac:dyDescent="0.2">
      <c r="A108" s="191">
        <v>104</v>
      </c>
      <c r="B108" s="201" t="s">
        <v>236</v>
      </c>
      <c r="C108" s="202" t="s">
        <v>627</v>
      </c>
      <c r="D108" s="202" t="s">
        <v>21</v>
      </c>
      <c r="E108" s="202" t="s">
        <v>9</v>
      </c>
      <c r="F108" s="203">
        <v>6</v>
      </c>
      <c r="G108" s="203">
        <v>4.8</v>
      </c>
      <c r="H108" s="131"/>
      <c r="I108" s="132">
        <f>SUMIF(Journal!$E$15:$E$446,$B$5:$B$495,Journal!$T$15:$T$446)</f>
        <v>0</v>
      </c>
      <c r="J108" s="115">
        <f>SUMIF(Journal!$E$15:$E$446,$B$5:$B$499,Journal!$K$15:$K$446)</f>
        <v>0</v>
      </c>
      <c r="K108" s="118">
        <f>SUMIF(Journal!$E$15:$E$446,$B$5:$B$499,Journal!$L$15:$L$446)</f>
        <v>0</v>
      </c>
      <c r="L108" s="6">
        <f t="shared" si="4"/>
        <v>0</v>
      </c>
      <c r="M108" s="40">
        <f t="shared" si="5"/>
        <v>0</v>
      </c>
      <c r="N108" s="30">
        <f t="shared" si="6"/>
        <v>0</v>
      </c>
      <c r="O108" s="32">
        <f>IFERROR(VLOOKUP(A108,Stock!$A$5:$M$495,6,0),0)*Stock!H108</f>
        <v>0</v>
      </c>
      <c r="Q108" s="32">
        <f>IFERROR(VLOOKUP(A108,Stock!$A$5:$M$495,6,0),0)*Stock!M108</f>
        <v>0</v>
      </c>
    </row>
    <row r="109" spans="1:17" s="17" customFormat="1" ht="18" customHeight="1" x14ac:dyDescent="0.2">
      <c r="A109" s="191">
        <v>105</v>
      </c>
      <c r="B109" s="201" t="s">
        <v>237</v>
      </c>
      <c r="C109" s="202" t="s">
        <v>628</v>
      </c>
      <c r="D109" s="202" t="s">
        <v>21</v>
      </c>
      <c r="E109" s="202" t="s">
        <v>9</v>
      </c>
      <c r="F109" s="203">
        <v>6</v>
      </c>
      <c r="G109" s="203">
        <v>4.8</v>
      </c>
      <c r="H109" s="131"/>
      <c r="I109" s="132">
        <f>SUMIF(Journal!$E$15:$E$446,$B$5:$B$495,Journal!$T$15:$T$446)</f>
        <v>0</v>
      </c>
      <c r="J109" s="115">
        <f>SUMIF(Journal!$E$15:$E$446,$B$5:$B$499,Journal!$K$15:$K$446)</f>
        <v>0</v>
      </c>
      <c r="K109" s="118">
        <f>SUMIF(Journal!$E$15:$E$446,$B$5:$B$499,Journal!$L$15:$L$446)</f>
        <v>0</v>
      </c>
      <c r="L109" s="6">
        <f t="shared" si="4"/>
        <v>0</v>
      </c>
      <c r="M109" s="40">
        <f t="shared" si="5"/>
        <v>0</v>
      </c>
      <c r="N109" s="30">
        <f t="shared" si="6"/>
        <v>0</v>
      </c>
      <c r="O109" s="32">
        <f>IFERROR(VLOOKUP(A109,Stock!$A$5:$M$495,6,0),0)*Stock!H109</f>
        <v>0</v>
      </c>
      <c r="Q109" s="32">
        <f>IFERROR(VLOOKUP(A109,Stock!$A$5:$M$495,6,0),0)*Stock!M109</f>
        <v>0</v>
      </c>
    </row>
    <row r="110" spans="1:17" s="17" customFormat="1" ht="18" customHeight="1" x14ac:dyDescent="0.2">
      <c r="A110" s="191">
        <v>106</v>
      </c>
      <c r="B110" s="201" t="s">
        <v>238</v>
      </c>
      <c r="C110" s="202" t="s">
        <v>629</v>
      </c>
      <c r="D110" s="202" t="s">
        <v>17</v>
      </c>
      <c r="E110" s="202" t="s">
        <v>9</v>
      </c>
      <c r="F110" s="203">
        <v>15</v>
      </c>
      <c r="G110" s="203">
        <v>12</v>
      </c>
      <c r="H110" s="131"/>
      <c r="I110" s="132">
        <f>SUMIF(Journal!$E$15:$E$446,$B$5:$B$495,Journal!$T$15:$T$446)</f>
        <v>0</v>
      </c>
      <c r="J110" s="115">
        <f>SUMIF(Journal!$E$15:$E$446,$B$5:$B$499,Journal!$K$15:$K$446)</f>
        <v>0</v>
      </c>
      <c r="K110" s="118">
        <f>SUMIF(Journal!$E$15:$E$446,$B$5:$B$499,Journal!$L$15:$L$446)</f>
        <v>0</v>
      </c>
      <c r="L110" s="6">
        <f t="shared" si="4"/>
        <v>0</v>
      </c>
      <c r="M110" s="40">
        <f t="shared" si="5"/>
        <v>0</v>
      </c>
      <c r="N110" s="30">
        <f t="shared" si="6"/>
        <v>0</v>
      </c>
      <c r="O110" s="32">
        <f>IFERROR(VLOOKUP(A110,Stock!$A$5:$M$495,6,0),0)*Stock!H110</f>
        <v>0</v>
      </c>
      <c r="Q110" s="32">
        <f>IFERROR(VLOOKUP(A110,Stock!$A$5:$M$495,6,0),0)*Stock!M110</f>
        <v>0</v>
      </c>
    </row>
    <row r="111" spans="1:17" s="17" customFormat="1" ht="18" customHeight="1" x14ac:dyDescent="0.2">
      <c r="A111" s="191">
        <v>107</v>
      </c>
      <c r="B111" s="201" t="s">
        <v>239</v>
      </c>
      <c r="C111" s="202" t="s">
        <v>630</v>
      </c>
      <c r="D111" s="202" t="s">
        <v>21</v>
      </c>
      <c r="E111" s="202" t="s">
        <v>9</v>
      </c>
      <c r="F111" s="203">
        <v>10</v>
      </c>
      <c r="G111" s="203">
        <v>8</v>
      </c>
      <c r="H111" s="131"/>
      <c r="I111" s="132">
        <f>SUMIF(Journal!$E$15:$E$446,$B$5:$B$495,Journal!$T$15:$T$446)</f>
        <v>0</v>
      </c>
      <c r="J111" s="115">
        <f>SUMIF(Journal!$E$15:$E$446,$B$5:$B$499,Journal!$K$15:$K$446)</f>
        <v>0</v>
      </c>
      <c r="K111" s="118">
        <f>SUMIF(Journal!$E$15:$E$446,$B$5:$B$499,Journal!$L$15:$L$446)</f>
        <v>0</v>
      </c>
      <c r="L111" s="6">
        <f t="shared" si="4"/>
        <v>0</v>
      </c>
      <c r="M111" s="40">
        <f t="shared" si="5"/>
        <v>0</v>
      </c>
      <c r="N111" s="30">
        <f t="shared" si="6"/>
        <v>0</v>
      </c>
      <c r="O111" s="32">
        <f>IFERROR(VLOOKUP(A111,Stock!$A$5:$M$495,6,0),0)*Stock!H111</f>
        <v>0</v>
      </c>
      <c r="Q111" s="32">
        <f>IFERROR(VLOOKUP(A111,Stock!$A$5:$M$495,6,0),0)*Stock!M111</f>
        <v>0</v>
      </c>
    </row>
    <row r="112" spans="1:17" s="17" customFormat="1" ht="18" customHeight="1" x14ac:dyDescent="0.2">
      <c r="A112" s="191">
        <v>108</v>
      </c>
      <c r="B112" s="201" t="s">
        <v>240</v>
      </c>
      <c r="C112" s="202" t="s">
        <v>631</v>
      </c>
      <c r="D112" s="202" t="s">
        <v>21</v>
      </c>
      <c r="E112" s="202" t="s">
        <v>9</v>
      </c>
      <c r="F112" s="203">
        <v>15</v>
      </c>
      <c r="G112" s="203">
        <v>12</v>
      </c>
      <c r="H112" s="131"/>
      <c r="I112" s="132">
        <f>SUMIF(Journal!$E$15:$E$446,$B$5:$B$495,Journal!$T$15:$T$446)</f>
        <v>0</v>
      </c>
      <c r="J112" s="115">
        <f>SUMIF(Journal!$E$15:$E$446,$B$5:$B$499,Journal!$K$15:$K$446)</f>
        <v>0</v>
      </c>
      <c r="K112" s="118">
        <f>SUMIF(Journal!$E$15:$E$446,$B$5:$B$499,Journal!$L$15:$L$446)</f>
        <v>0</v>
      </c>
      <c r="L112" s="6">
        <f t="shared" si="4"/>
        <v>0</v>
      </c>
      <c r="M112" s="40">
        <f t="shared" si="5"/>
        <v>0</v>
      </c>
      <c r="N112" s="30">
        <f t="shared" si="6"/>
        <v>0</v>
      </c>
      <c r="O112" s="32">
        <f>IFERROR(VLOOKUP(A112,Stock!$A$5:$M$495,6,0),0)*Stock!H112</f>
        <v>0</v>
      </c>
      <c r="Q112" s="32">
        <f>IFERROR(VLOOKUP(A112,Stock!$A$5:$M$495,6,0),0)*Stock!M112</f>
        <v>0</v>
      </c>
    </row>
    <row r="113" spans="1:17" s="17" customFormat="1" ht="18" customHeight="1" x14ac:dyDescent="0.2">
      <c r="A113" s="191">
        <v>109</v>
      </c>
      <c r="B113" s="201" t="s">
        <v>241</v>
      </c>
      <c r="C113" s="202" t="s">
        <v>632</v>
      </c>
      <c r="D113" s="202" t="s">
        <v>59</v>
      </c>
      <c r="E113" s="202" t="s">
        <v>9</v>
      </c>
      <c r="F113" s="203">
        <v>5</v>
      </c>
      <c r="G113" s="203">
        <v>4</v>
      </c>
      <c r="H113" s="131"/>
      <c r="I113" s="132">
        <f>SUMIF(Journal!$E$15:$E$446,$B$5:$B$495,Journal!$T$15:$T$446)</f>
        <v>0</v>
      </c>
      <c r="J113" s="115">
        <f>SUMIF(Journal!$E$15:$E$446,$B$5:$B$499,Journal!$K$15:$K$446)</f>
        <v>0</v>
      </c>
      <c r="K113" s="118">
        <f>SUMIF(Journal!$E$15:$E$446,$B$5:$B$499,Journal!$L$15:$L$446)</f>
        <v>0</v>
      </c>
      <c r="L113" s="6">
        <f t="shared" si="4"/>
        <v>0</v>
      </c>
      <c r="M113" s="40">
        <f t="shared" si="5"/>
        <v>0</v>
      </c>
      <c r="N113" s="30">
        <f t="shared" si="6"/>
        <v>0</v>
      </c>
      <c r="O113" s="32">
        <f>IFERROR(VLOOKUP(A113,Stock!$A$5:$M$495,6,0),0)*Stock!H113</f>
        <v>0</v>
      </c>
      <c r="Q113" s="32">
        <f>IFERROR(VLOOKUP(A113,Stock!$A$5:$M$495,6,0),0)*Stock!M113</f>
        <v>0</v>
      </c>
    </row>
    <row r="114" spans="1:17" s="17" customFormat="1" ht="18" customHeight="1" x14ac:dyDescent="0.2">
      <c r="A114" s="191">
        <v>110</v>
      </c>
      <c r="B114" s="201" t="s">
        <v>242</v>
      </c>
      <c r="C114" s="202" t="s">
        <v>633</v>
      </c>
      <c r="D114" s="202" t="s">
        <v>57</v>
      </c>
      <c r="E114" s="202" t="s">
        <v>9</v>
      </c>
      <c r="F114" s="203">
        <v>20</v>
      </c>
      <c r="G114" s="203">
        <v>16</v>
      </c>
      <c r="H114" s="131"/>
      <c r="I114" s="132">
        <f>SUMIF(Journal!$E$15:$E$446,$B$5:$B$495,Journal!$T$15:$T$446)</f>
        <v>0</v>
      </c>
      <c r="J114" s="115">
        <f>SUMIF(Journal!$E$15:$E$446,$B$5:$B$499,Journal!$K$15:$K$446)</f>
        <v>0</v>
      </c>
      <c r="K114" s="118">
        <f>SUMIF(Journal!$E$15:$E$446,$B$5:$B$499,Journal!$L$15:$L$446)</f>
        <v>0</v>
      </c>
      <c r="L114" s="6">
        <f t="shared" si="4"/>
        <v>0</v>
      </c>
      <c r="M114" s="40">
        <f t="shared" si="5"/>
        <v>0</v>
      </c>
      <c r="N114" s="30">
        <f t="shared" si="6"/>
        <v>0</v>
      </c>
      <c r="O114" s="32">
        <f>IFERROR(VLOOKUP(A114,Stock!$A$5:$M$495,6,0),0)*Stock!H114</f>
        <v>0</v>
      </c>
      <c r="Q114" s="32">
        <f>IFERROR(VLOOKUP(A114,Stock!$A$5:$M$495,6,0),0)*Stock!M114</f>
        <v>0</v>
      </c>
    </row>
    <row r="115" spans="1:17" s="17" customFormat="1" ht="18" customHeight="1" x14ac:dyDescent="0.2">
      <c r="A115" s="191">
        <v>111</v>
      </c>
      <c r="B115" s="201" t="s">
        <v>243</v>
      </c>
      <c r="C115" s="202" t="s">
        <v>634</v>
      </c>
      <c r="D115" s="202" t="s">
        <v>54</v>
      </c>
      <c r="E115" s="202" t="s">
        <v>9</v>
      </c>
      <c r="F115" s="203">
        <v>16</v>
      </c>
      <c r="G115" s="203">
        <v>12.8</v>
      </c>
      <c r="H115" s="131"/>
      <c r="I115" s="132">
        <f>SUMIF(Journal!$E$15:$E$446,$B$5:$B$495,Journal!$T$15:$T$446)</f>
        <v>0</v>
      </c>
      <c r="J115" s="115">
        <f>SUMIF(Journal!$E$15:$E$446,$B$5:$B$499,Journal!$K$15:$K$446)</f>
        <v>0</v>
      </c>
      <c r="K115" s="118">
        <f>SUMIF(Journal!$E$15:$E$446,$B$5:$B$499,Journal!$L$15:$L$446)</f>
        <v>0</v>
      </c>
      <c r="L115" s="6">
        <f t="shared" si="4"/>
        <v>0</v>
      </c>
      <c r="M115" s="40">
        <f t="shared" si="5"/>
        <v>0</v>
      </c>
      <c r="N115" s="30">
        <f t="shared" si="6"/>
        <v>0</v>
      </c>
      <c r="O115" s="32">
        <f>IFERROR(VLOOKUP(A115,Stock!$A$5:$M$495,6,0),0)*Stock!H115</f>
        <v>0</v>
      </c>
      <c r="Q115" s="32">
        <f>IFERROR(VLOOKUP(A115,Stock!$A$5:$M$495,6,0),0)*Stock!M115</f>
        <v>0</v>
      </c>
    </row>
    <row r="116" spans="1:17" s="17" customFormat="1" ht="18" customHeight="1" x14ac:dyDescent="0.2">
      <c r="A116" s="191">
        <v>112</v>
      </c>
      <c r="B116" s="201" t="s">
        <v>244</v>
      </c>
      <c r="C116" s="202" t="s">
        <v>635</v>
      </c>
      <c r="D116" s="202" t="s">
        <v>38</v>
      </c>
      <c r="E116" s="202" t="s">
        <v>9</v>
      </c>
      <c r="F116" s="203">
        <v>30</v>
      </c>
      <c r="G116" s="203">
        <v>24</v>
      </c>
      <c r="H116" s="131"/>
      <c r="I116" s="132">
        <f>SUMIF(Journal!$E$15:$E$446,$B$5:$B$495,Journal!$T$15:$T$446)</f>
        <v>0</v>
      </c>
      <c r="J116" s="115">
        <f>SUMIF(Journal!$E$15:$E$446,$B$5:$B$499,Journal!$K$15:$K$446)</f>
        <v>0</v>
      </c>
      <c r="K116" s="118">
        <f>SUMIF(Journal!$E$15:$E$446,$B$5:$B$499,Journal!$L$15:$L$446)</f>
        <v>0</v>
      </c>
      <c r="L116" s="6">
        <f t="shared" si="4"/>
        <v>0</v>
      </c>
      <c r="M116" s="40">
        <f t="shared" si="5"/>
        <v>0</v>
      </c>
      <c r="N116" s="30">
        <f t="shared" si="6"/>
        <v>0</v>
      </c>
      <c r="O116" s="32">
        <f>IFERROR(VLOOKUP(A116,Stock!$A$5:$M$495,6,0),0)*Stock!H116</f>
        <v>0</v>
      </c>
      <c r="Q116" s="32">
        <f>IFERROR(VLOOKUP(A116,Stock!$A$5:$M$495,6,0),0)*Stock!M116</f>
        <v>0</v>
      </c>
    </row>
    <row r="117" spans="1:17" s="17" customFormat="1" ht="18" customHeight="1" x14ac:dyDescent="0.2">
      <c r="A117" s="191">
        <v>113</v>
      </c>
      <c r="B117" s="201" t="s">
        <v>245</v>
      </c>
      <c r="C117" s="202" t="s">
        <v>636</v>
      </c>
      <c r="D117" s="202" t="s">
        <v>58</v>
      </c>
      <c r="E117" s="202" t="s">
        <v>9</v>
      </c>
      <c r="F117" s="203">
        <v>14</v>
      </c>
      <c r="G117" s="203">
        <v>11.2</v>
      </c>
      <c r="H117" s="131"/>
      <c r="I117" s="132">
        <f>SUMIF(Journal!$E$15:$E$446,$B$5:$B$495,Journal!$T$15:$T$446)</f>
        <v>0</v>
      </c>
      <c r="J117" s="115">
        <f>SUMIF(Journal!$E$15:$E$446,$B$5:$B$499,Journal!$K$15:$K$446)</f>
        <v>0</v>
      </c>
      <c r="K117" s="118">
        <f>SUMIF(Journal!$E$15:$E$446,$B$5:$B$499,Journal!$L$15:$L$446)</f>
        <v>0</v>
      </c>
      <c r="L117" s="6">
        <f t="shared" si="4"/>
        <v>0</v>
      </c>
      <c r="M117" s="40">
        <f t="shared" si="5"/>
        <v>0</v>
      </c>
      <c r="N117" s="30">
        <f t="shared" si="6"/>
        <v>0</v>
      </c>
      <c r="O117" s="32">
        <f>IFERROR(VLOOKUP(A117,Stock!$A$5:$M$495,6,0),0)*Stock!H117</f>
        <v>0</v>
      </c>
      <c r="Q117" s="32">
        <f>IFERROR(VLOOKUP(A117,Stock!$A$5:$M$495,6,0),0)*Stock!M117</f>
        <v>0</v>
      </c>
    </row>
    <row r="118" spans="1:17" s="17" customFormat="1" ht="18" customHeight="1" x14ac:dyDescent="0.2">
      <c r="A118" s="191">
        <v>114</v>
      </c>
      <c r="B118" s="201" t="s">
        <v>246</v>
      </c>
      <c r="C118" s="202" t="s">
        <v>637</v>
      </c>
      <c r="D118" s="202" t="s">
        <v>21</v>
      </c>
      <c r="E118" s="202" t="s">
        <v>9</v>
      </c>
      <c r="F118" s="203">
        <v>20</v>
      </c>
      <c r="G118" s="203">
        <v>16</v>
      </c>
      <c r="H118" s="131"/>
      <c r="I118" s="132">
        <f>SUMIF(Journal!$E$15:$E$446,$B$5:$B$495,Journal!$T$15:$T$446)</f>
        <v>0</v>
      </c>
      <c r="J118" s="115">
        <f>SUMIF(Journal!$E$15:$E$446,$B$5:$B$499,Journal!$K$15:$K$446)</f>
        <v>0</v>
      </c>
      <c r="K118" s="118">
        <f>SUMIF(Journal!$E$15:$E$446,$B$5:$B$499,Journal!$L$15:$L$446)</f>
        <v>0</v>
      </c>
      <c r="L118" s="6">
        <f t="shared" si="4"/>
        <v>0</v>
      </c>
      <c r="M118" s="40">
        <f t="shared" si="5"/>
        <v>0</v>
      </c>
      <c r="N118" s="30">
        <f t="shared" si="6"/>
        <v>0</v>
      </c>
      <c r="O118" s="32">
        <f>IFERROR(VLOOKUP(A118,Stock!$A$5:$M$495,6,0),0)*Stock!H118</f>
        <v>0</v>
      </c>
      <c r="Q118" s="32">
        <f>IFERROR(VLOOKUP(A118,Stock!$A$5:$M$495,6,0),0)*Stock!M118</f>
        <v>0</v>
      </c>
    </row>
    <row r="119" spans="1:17" s="17" customFormat="1" ht="18" customHeight="1" x14ac:dyDescent="0.2">
      <c r="A119" s="191">
        <v>115</v>
      </c>
      <c r="B119" s="201" t="s">
        <v>247</v>
      </c>
      <c r="C119" s="202" t="s">
        <v>638</v>
      </c>
      <c r="D119" s="202" t="s">
        <v>21</v>
      </c>
      <c r="E119" s="202" t="s">
        <v>9</v>
      </c>
      <c r="F119" s="203">
        <v>20</v>
      </c>
      <c r="G119" s="203">
        <v>16</v>
      </c>
      <c r="H119" s="131"/>
      <c r="I119" s="132">
        <f>SUMIF(Journal!$E$15:$E$446,$B$5:$B$495,Journal!$T$15:$T$446)</f>
        <v>0</v>
      </c>
      <c r="J119" s="115">
        <f>SUMIF(Journal!$E$15:$E$446,$B$5:$B$499,Journal!$K$15:$K$446)</f>
        <v>0</v>
      </c>
      <c r="K119" s="118">
        <f>SUMIF(Journal!$E$15:$E$446,$B$5:$B$499,Journal!$L$15:$L$446)</f>
        <v>0</v>
      </c>
      <c r="L119" s="6">
        <f t="shared" si="4"/>
        <v>0</v>
      </c>
      <c r="M119" s="40">
        <f t="shared" si="5"/>
        <v>0</v>
      </c>
      <c r="N119" s="30">
        <f t="shared" si="6"/>
        <v>0</v>
      </c>
      <c r="O119" s="32">
        <f>IFERROR(VLOOKUP(A119,Stock!$A$5:$M$495,6,0),0)*Stock!H119</f>
        <v>0</v>
      </c>
      <c r="Q119" s="32">
        <f>IFERROR(VLOOKUP(A119,Stock!$A$5:$M$495,6,0),0)*Stock!M119</f>
        <v>0</v>
      </c>
    </row>
    <row r="120" spans="1:17" s="17" customFormat="1" ht="18" customHeight="1" x14ac:dyDescent="0.2">
      <c r="A120" s="191">
        <v>116</v>
      </c>
      <c r="B120" s="201" t="s">
        <v>248</v>
      </c>
      <c r="C120" s="202" t="s">
        <v>639</v>
      </c>
      <c r="D120" s="202" t="s">
        <v>57</v>
      </c>
      <c r="E120" s="202" t="s">
        <v>9</v>
      </c>
      <c r="F120" s="203">
        <v>20</v>
      </c>
      <c r="G120" s="203">
        <v>16</v>
      </c>
      <c r="H120" s="131"/>
      <c r="I120" s="132">
        <f>SUMIF(Journal!$E$15:$E$446,$B$5:$B$495,Journal!$T$15:$T$446)</f>
        <v>0</v>
      </c>
      <c r="J120" s="115">
        <f>SUMIF(Journal!$E$15:$E$446,$B$5:$B$499,Journal!$K$15:$K$446)</f>
        <v>0</v>
      </c>
      <c r="K120" s="118">
        <f>SUMIF(Journal!$E$15:$E$446,$B$5:$B$499,Journal!$L$15:$L$446)</f>
        <v>0</v>
      </c>
      <c r="L120" s="6">
        <f t="shared" si="4"/>
        <v>0</v>
      </c>
      <c r="M120" s="40">
        <f t="shared" si="5"/>
        <v>0</v>
      </c>
      <c r="N120" s="30">
        <f t="shared" si="6"/>
        <v>0</v>
      </c>
      <c r="O120" s="32">
        <f>IFERROR(VLOOKUP(A120,Stock!$A$5:$M$495,6,0),0)*Stock!H120</f>
        <v>0</v>
      </c>
      <c r="Q120" s="32">
        <f>IFERROR(VLOOKUP(A120,Stock!$A$5:$M$495,6,0),0)*Stock!M120</f>
        <v>0</v>
      </c>
    </row>
    <row r="121" spans="1:17" s="17" customFormat="1" ht="18" customHeight="1" x14ac:dyDescent="0.2">
      <c r="A121" s="191">
        <v>117</v>
      </c>
      <c r="B121" s="201" t="s">
        <v>249</v>
      </c>
      <c r="C121" s="202" t="s">
        <v>640</v>
      </c>
      <c r="D121" s="202" t="s">
        <v>21</v>
      </c>
      <c r="E121" s="202" t="s">
        <v>9</v>
      </c>
      <c r="F121" s="203">
        <v>6</v>
      </c>
      <c r="G121" s="203">
        <v>4.8</v>
      </c>
      <c r="H121" s="131"/>
      <c r="I121" s="132">
        <f>SUMIF(Journal!$E$15:$E$446,$B$5:$B$495,Journal!$T$15:$T$446)</f>
        <v>0</v>
      </c>
      <c r="J121" s="115">
        <f>SUMIF(Journal!$E$15:$E$446,$B$5:$B$499,Journal!$K$15:$K$446)</f>
        <v>0</v>
      </c>
      <c r="K121" s="118">
        <f>SUMIF(Journal!$E$15:$E$446,$B$5:$B$499,Journal!$L$15:$L$446)</f>
        <v>0</v>
      </c>
      <c r="L121" s="6">
        <f t="shared" si="4"/>
        <v>0</v>
      </c>
      <c r="M121" s="40">
        <f t="shared" si="5"/>
        <v>0</v>
      </c>
      <c r="N121" s="30">
        <f t="shared" si="6"/>
        <v>0</v>
      </c>
      <c r="O121" s="32">
        <f>IFERROR(VLOOKUP(A121,Stock!$A$5:$M$495,6,0),0)*Stock!H121</f>
        <v>0</v>
      </c>
      <c r="Q121" s="32">
        <f>IFERROR(VLOOKUP(A121,Stock!$A$5:$M$495,6,0),0)*Stock!M121</f>
        <v>0</v>
      </c>
    </row>
    <row r="122" spans="1:17" s="17" customFormat="1" ht="18" customHeight="1" x14ac:dyDescent="0.2">
      <c r="A122" s="191">
        <v>118</v>
      </c>
      <c r="B122" s="201" t="s">
        <v>250</v>
      </c>
      <c r="C122" s="202" t="s">
        <v>641</v>
      </c>
      <c r="D122" s="202" t="s">
        <v>129</v>
      </c>
      <c r="E122" s="202" t="s">
        <v>9</v>
      </c>
      <c r="F122" s="203">
        <v>50</v>
      </c>
      <c r="G122" s="203">
        <v>40</v>
      </c>
      <c r="H122" s="131"/>
      <c r="I122" s="132">
        <f>SUMIF(Journal!$E$15:$E$446,$B$5:$B$495,Journal!$T$15:$T$446)</f>
        <v>0</v>
      </c>
      <c r="J122" s="115">
        <f>SUMIF(Journal!$E$15:$E$446,$B$5:$B$499,Journal!$K$15:$K$446)</f>
        <v>0</v>
      </c>
      <c r="K122" s="118">
        <f>SUMIF(Journal!$E$15:$E$446,$B$5:$B$499,Journal!$L$15:$L$446)</f>
        <v>0</v>
      </c>
      <c r="L122" s="6">
        <f t="shared" si="4"/>
        <v>0</v>
      </c>
      <c r="M122" s="40">
        <f t="shared" si="5"/>
        <v>0</v>
      </c>
      <c r="N122" s="30">
        <f t="shared" si="6"/>
        <v>0</v>
      </c>
      <c r="O122" s="32">
        <f>IFERROR(VLOOKUP(A122,Stock!$A$5:$M$495,6,0),0)*Stock!H122</f>
        <v>0</v>
      </c>
      <c r="Q122" s="32">
        <f>IFERROR(VLOOKUP(A122,Stock!$A$5:$M$495,6,0),0)*Stock!M122</f>
        <v>0</v>
      </c>
    </row>
    <row r="123" spans="1:17" s="17" customFormat="1" ht="18" customHeight="1" x14ac:dyDescent="0.2">
      <c r="A123" s="191">
        <v>119</v>
      </c>
      <c r="B123" s="201" t="s">
        <v>251</v>
      </c>
      <c r="C123" s="202" t="s">
        <v>642</v>
      </c>
      <c r="D123" s="202" t="s">
        <v>21</v>
      </c>
      <c r="E123" s="202" t="s">
        <v>9</v>
      </c>
      <c r="F123" s="203">
        <v>25</v>
      </c>
      <c r="G123" s="203">
        <v>20</v>
      </c>
      <c r="H123" s="131"/>
      <c r="I123" s="132">
        <f>SUMIF(Journal!$E$15:$E$446,$B$5:$B$495,Journal!$T$15:$T$446)</f>
        <v>0</v>
      </c>
      <c r="J123" s="115">
        <f>SUMIF(Journal!$E$15:$E$446,$B$5:$B$499,Journal!$K$15:$K$446)</f>
        <v>0</v>
      </c>
      <c r="K123" s="118">
        <f>SUMIF(Journal!$E$15:$E$446,$B$5:$B$499,Journal!$L$15:$L$446)</f>
        <v>0</v>
      </c>
      <c r="L123" s="6">
        <f t="shared" si="4"/>
        <v>0</v>
      </c>
      <c r="M123" s="40">
        <f t="shared" si="5"/>
        <v>0</v>
      </c>
      <c r="N123" s="30">
        <f t="shared" si="6"/>
        <v>0</v>
      </c>
      <c r="O123" s="32">
        <f>IFERROR(VLOOKUP(A123,Stock!$A$5:$M$495,6,0),0)*Stock!H123</f>
        <v>0</v>
      </c>
      <c r="Q123" s="32">
        <f>IFERROR(VLOOKUP(A123,Stock!$A$5:$M$495,6,0),0)*Stock!M123</f>
        <v>0</v>
      </c>
    </row>
    <row r="124" spans="1:17" s="17" customFormat="1" ht="18" customHeight="1" x14ac:dyDescent="0.2">
      <c r="A124" s="191">
        <v>120</v>
      </c>
      <c r="B124" s="201" t="s">
        <v>252</v>
      </c>
      <c r="C124" s="202" t="s">
        <v>643</v>
      </c>
      <c r="D124" s="202" t="s">
        <v>21</v>
      </c>
      <c r="E124" s="202" t="s">
        <v>10</v>
      </c>
      <c r="F124" s="203">
        <v>18</v>
      </c>
      <c r="G124" s="203">
        <v>14.4</v>
      </c>
      <c r="H124" s="131"/>
      <c r="I124" s="132">
        <f>SUMIF(Journal!$E$15:$E$446,$B$5:$B$495,Journal!$T$15:$T$446)</f>
        <v>0</v>
      </c>
      <c r="J124" s="115">
        <f>SUMIF(Journal!$E$15:$E$446,$B$5:$B$499,Journal!$K$15:$K$446)</f>
        <v>0</v>
      </c>
      <c r="K124" s="118">
        <f>SUMIF(Journal!$E$15:$E$446,$B$5:$B$499,Journal!$L$15:$L$446)</f>
        <v>0</v>
      </c>
      <c r="L124" s="6">
        <f t="shared" si="4"/>
        <v>0</v>
      </c>
      <c r="M124" s="40">
        <f t="shared" si="5"/>
        <v>0</v>
      </c>
      <c r="N124" s="30">
        <f t="shared" si="6"/>
        <v>0</v>
      </c>
      <c r="O124" s="32">
        <f>IFERROR(VLOOKUP(A124,Stock!$A$5:$M$495,6,0),0)*Stock!H124</f>
        <v>0</v>
      </c>
      <c r="Q124" s="32">
        <f>IFERROR(VLOOKUP(A124,Stock!$A$5:$M$495,6,0),0)*Stock!M124</f>
        <v>0</v>
      </c>
    </row>
    <row r="125" spans="1:17" s="17" customFormat="1" ht="18" customHeight="1" x14ac:dyDescent="0.2">
      <c r="A125" s="191">
        <v>121</v>
      </c>
      <c r="B125" s="201" t="s">
        <v>253</v>
      </c>
      <c r="C125" s="202" t="s">
        <v>644</v>
      </c>
      <c r="D125" s="202" t="s">
        <v>21</v>
      </c>
      <c r="E125" s="202" t="s">
        <v>10</v>
      </c>
      <c r="F125" s="203">
        <v>3</v>
      </c>
      <c r="G125" s="203">
        <v>2.4</v>
      </c>
      <c r="H125" s="131"/>
      <c r="I125" s="132">
        <f>SUMIF(Journal!$E$15:$E$446,$B$5:$B$495,Journal!$T$15:$T$446)</f>
        <v>0</v>
      </c>
      <c r="J125" s="115">
        <f>SUMIF(Journal!$E$15:$E$446,$B$5:$B$499,Journal!$K$15:$K$446)</f>
        <v>0</v>
      </c>
      <c r="K125" s="118">
        <f>SUMIF(Journal!$E$15:$E$446,$B$5:$B$499,Journal!$L$15:$L$446)</f>
        <v>0</v>
      </c>
      <c r="L125" s="6">
        <f t="shared" si="4"/>
        <v>0</v>
      </c>
      <c r="M125" s="40">
        <f t="shared" si="5"/>
        <v>0</v>
      </c>
      <c r="N125" s="30">
        <f t="shared" si="6"/>
        <v>0</v>
      </c>
      <c r="O125" s="32">
        <f>IFERROR(VLOOKUP(A125,Stock!$A$5:$M$495,6,0),0)*Stock!H125</f>
        <v>0</v>
      </c>
      <c r="Q125" s="32">
        <f>IFERROR(VLOOKUP(A125,Stock!$A$5:$M$495,6,0),0)*Stock!M125</f>
        <v>0</v>
      </c>
    </row>
    <row r="126" spans="1:17" s="17" customFormat="1" ht="18" customHeight="1" x14ac:dyDescent="0.2">
      <c r="A126" s="191">
        <v>122</v>
      </c>
      <c r="B126" s="201" t="s">
        <v>254</v>
      </c>
      <c r="C126" s="202" t="s">
        <v>645</v>
      </c>
      <c r="D126" s="202" t="s">
        <v>21</v>
      </c>
      <c r="E126" s="202" t="s">
        <v>10</v>
      </c>
      <c r="F126" s="203">
        <v>14</v>
      </c>
      <c r="G126" s="203">
        <v>11.2</v>
      </c>
      <c r="H126" s="131"/>
      <c r="I126" s="132">
        <f>SUMIF(Journal!$E$15:$E$446,$B$5:$B$495,Journal!$T$15:$T$446)</f>
        <v>0</v>
      </c>
      <c r="J126" s="115">
        <f>SUMIF(Journal!$E$15:$E$446,$B$5:$B$499,Journal!$K$15:$K$446)</f>
        <v>0</v>
      </c>
      <c r="K126" s="118">
        <f>SUMIF(Journal!$E$15:$E$446,$B$5:$B$499,Journal!$L$15:$L$446)</f>
        <v>0</v>
      </c>
      <c r="L126" s="6">
        <f t="shared" si="4"/>
        <v>0</v>
      </c>
      <c r="M126" s="40">
        <f t="shared" si="5"/>
        <v>0</v>
      </c>
      <c r="N126" s="30">
        <f t="shared" si="6"/>
        <v>0</v>
      </c>
      <c r="O126" s="32">
        <f>IFERROR(VLOOKUP(A126,Stock!$A$5:$M$495,6,0),0)*Stock!H126</f>
        <v>0</v>
      </c>
      <c r="Q126" s="32">
        <f>IFERROR(VLOOKUP(A126,Stock!$A$5:$M$495,6,0),0)*Stock!M126</f>
        <v>0</v>
      </c>
    </row>
    <row r="127" spans="1:17" s="17" customFormat="1" ht="18" customHeight="1" x14ac:dyDescent="0.2">
      <c r="A127" s="191">
        <v>123</v>
      </c>
      <c r="B127" s="201" t="s">
        <v>255</v>
      </c>
      <c r="C127" s="202" t="s">
        <v>646</v>
      </c>
      <c r="D127" s="202" t="s">
        <v>21</v>
      </c>
      <c r="E127" s="202" t="s">
        <v>10</v>
      </c>
      <c r="F127" s="203">
        <v>10</v>
      </c>
      <c r="G127" s="203">
        <v>8</v>
      </c>
      <c r="H127" s="131"/>
      <c r="I127" s="132">
        <f>SUMIF(Journal!$E$15:$E$446,$B$5:$B$495,Journal!$T$15:$T$446)</f>
        <v>0</v>
      </c>
      <c r="J127" s="115">
        <f>SUMIF(Journal!$E$15:$E$446,$B$5:$B$499,Journal!$K$15:$K$446)</f>
        <v>0</v>
      </c>
      <c r="K127" s="118">
        <f>SUMIF(Journal!$E$15:$E$446,$B$5:$B$499,Journal!$L$15:$L$446)</f>
        <v>0</v>
      </c>
      <c r="L127" s="6">
        <f t="shared" si="4"/>
        <v>0</v>
      </c>
      <c r="M127" s="40">
        <f t="shared" si="5"/>
        <v>0</v>
      </c>
      <c r="N127" s="30">
        <f t="shared" si="6"/>
        <v>0</v>
      </c>
      <c r="O127" s="32">
        <f>IFERROR(VLOOKUP(A127,Stock!$A$5:$M$495,6,0),0)*Stock!H127</f>
        <v>0</v>
      </c>
      <c r="Q127" s="32">
        <f>IFERROR(VLOOKUP(A127,Stock!$A$5:$M$495,6,0),0)*Stock!M127</f>
        <v>0</v>
      </c>
    </row>
    <row r="128" spans="1:17" s="17" customFormat="1" ht="18" customHeight="1" x14ac:dyDescent="0.2">
      <c r="A128" s="191">
        <v>124</v>
      </c>
      <c r="B128" s="201" t="s">
        <v>256</v>
      </c>
      <c r="C128" s="202" t="s">
        <v>647</v>
      </c>
      <c r="D128" s="202" t="s">
        <v>21</v>
      </c>
      <c r="E128" s="202" t="s">
        <v>10</v>
      </c>
      <c r="F128" s="203">
        <v>15</v>
      </c>
      <c r="G128" s="203">
        <v>12</v>
      </c>
      <c r="H128" s="131"/>
      <c r="I128" s="132">
        <f>SUMIF(Journal!$E$15:$E$446,$B$5:$B$495,Journal!$T$15:$T$446)</f>
        <v>0</v>
      </c>
      <c r="J128" s="115">
        <f>SUMIF(Journal!$E$15:$E$446,$B$5:$B$499,Journal!$K$15:$K$446)</f>
        <v>0</v>
      </c>
      <c r="K128" s="118">
        <f>SUMIF(Journal!$E$15:$E$446,$B$5:$B$499,Journal!$L$15:$L$446)</f>
        <v>0</v>
      </c>
      <c r="L128" s="6">
        <f t="shared" si="4"/>
        <v>0</v>
      </c>
      <c r="M128" s="40">
        <f t="shared" si="5"/>
        <v>0</v>
      </c>
      <c r="N128" s="30">
        <f t="shared" si="6"/>
        <v>0</v>
      </c>
      <c r="O128" s="32">
        <f>IFERROR(VLOOKUP(A128,Stock!$A$5:$M$495,6,0),0)*Stock!H128</f>
        <v>0</v>
      </c>
      <c r="Q128" s="32">
        <f>IFERROR(VLOOKUP(A128,Stock!$A$5:$M$495,6,0),0)*Stock!M128</f>
        <v>0</v>
      </c>
    </row>
    <row r="129" spans="1:17" s="17" customFormat="1" ht="18" customHeight="1" x14ac:dyDescent="0.2">
      <c r="A129" s="191">
        <v>125</v>
      </c>
      <c r="B129" s="201" t="s">
        <v>257</v>
      </c>
      <c r="C129" s="202" t="s">
        <v>648</v>
      </c>
      <c r="D129" s="202" t="s">
        <v>21</v>
      </c>
      <c r="E129" s="202" t="s">
        <v>10</v>
      </c>
      <c r="F129" s="203">
        <v>15</v>
      </c>
      <c r="G129" s="203">
        <v>12</v>
      </c>
      <c r="H129" s="131"/>
      <c r="I129" s="132">
        <f>SUMIF(Journal!$E$15:$E$446,$B$5:$B$495,Journal!$T$15:$T$446)</f>
        <v>0</v>
      </c>
      <c r="J129" s="115">
        <f>SUMIF(Journal!$E$15:$E$446,$B$5:$B$499,Journal!$K$15:$K$446)</f>
        <v>0</v>
      </c>
      <c r="K129" s="118">
        <f>SUMIF(Journal!$E$15:$E$446,$B$5:$B$499,Journal!$L$15:$L$446)</f>
        <v>0</v>
      </c>
      <c r="L129" s="6">
        <f t="shared" si="4"/>
        <v>0</v>
      </c>
      <c r="M129" s="40">
        <f t="shared" si="5"/>
        <v>0</v>
      </c>
      <c r="N129" s="30">
        <f t="shared" si="6"/>
        <v>0</v>
      </c>
      <c r="O129" s="32">
        <f>IFERROR(VLOOKUP(A129,Stock!$A$5:$M$495,6,0),0)*Stock!H129</f>
        <v>0</v>
      </c>
      <c r="Q129" s="32">
        <f>IFERROR(VLOOKUP(A129,Stock!$A$5:$M$495,6,0),0)*Stock!M129</f>
        <v>0</v>
      </c>
    </row>
    <row r="130" spans="1:17" s="17" customFormat="1" ht="18" customHeight="1" x14ac:dyDescent="0.2">
      <c r="A130" s="191">
        <v>126</v>
      </c>
      <c r="B130" s="201" t="s">
        <v>258</v>
      </c>
      <c r="C130" s="202" t="s">
        <v>649</v>
      </c>
      <c r="D130" s="202" t="s">
        <v>45</v>
      </c>
      <c r="E130" s="202" t="s">
        <v>10</v>
      </c>
      <c r="F130" s="203">
        <v>5</v>
      </c>
      <c r="G130" s="203">
        <v>4</v>
      </c>
      <c r="H130" s="131"/>
      <c r="I130" s="132">
        <f>SUMIF(Journal!$E$15:$E$446,$B$5:$B$495,Journal!$T$15:$T$446)</f>
        <v>0</v>
      </c>
      <c r="J130" s="115">
        <f>SUMIF(Journal!$E$15:$E$446,$B$5:$B$499,Journal!$K$15:$K$446)</f>
        <v>0</v>
      </c>
      <c r="K130" s="118">
        <f>SUMIF(Journal!$E$15:$E$446,$B$5:$B$499,Journal!$L$15:$L$446)</f>
        <v>0</v>
      </c>
      <c r="L130" s="6">
        <f t="shared" si="4"/>
        <v>0</v>
      </c>
      <c r="M130" s="40">
        <f t="shared" si="5"/>
        <v>0</v>
      </c>
      <c r="N130" s="30">
        <f t="shared" si="6"/>
        <v>0</v>
      </c>
      <c r="O130" s="32">
        <f>IFERROR(VLOOKUP(A130,Stock!$A$5:$M$495,6,0),0)*Stock!H130</f>
        <v>0</v>
      </c>
      <c r="Q130" s="32">
        <f>IFERROR(VLOOKUP(A130,Stock!$A$5:$M$495,6,0),0)*Stock!M130</f>
        <v>0</v>
      </c>
    </row>
    <row r="131" spans="1:17" s="17" customFormat="1" ht="18" customHeight="1" x14ac:dyDescent="0.2">
      <c r="A131" s="191">
        <v>127</v>
      </c>
      <c r="B131" s="201" t="s">
        <v>259</v>
      </c>
      <c r="C131" s="202" t="s">
        <v>650</v>
      </c>
      <c r="D131" s="202" t="s">
        <v>21</v>
      </c>
      <c r="E131" s="202" t="s">
        <v>10</v>
      </c>
      <c r="F131" s="203">
        <v>15</v>
      </c>
      <c r="G131" s="203">
        <v>12</v>
      </c>
      <c r="H131" s="131"/>
      <c r="I131" s="132">
        <f>SUMIF(Journal!$E$15:$E$446,$B$5:$B$495,Journal!$T$15:$T$446)</f>
        <v>0</v>
      </c>
      <c r="J131" s="115">
        <f>SUMIF(Journal!$E$15:$E$446,$B$5:$B$499,Journal!$K$15:$K$446)</f>
        <v>0</v>
      </c>
      <c r="K131" s="118">
        <f>SUMIF(Journal!$E$15:$E$446,$B$5:$B$499,Journal!$L$15:$L$446)</f>
        <v>0</v>
      </c>
      <c r="L131" s="6">
        <f t="shared" si="4"/>
        <v>0</v>
      </c>
      <c r="M131" s="40">
        <f t="shared" si="5"/>
        <v>0</v>
      </c>
      <c r="N131" s="30">
        <f t="shared" si="6"/>
        <v>0</v>
      </c>
      <c r="O131" s="32">
        <f>IFERROR(VLOOKUP(A131,Stock!$A$5:$M$495,6,0),0)*Stock!H131</f>
        <v>0</v>
      </c>
      <c r="Q131" s="32">
        <f>IFERROR(VLOOKUP(A131,Stock!$A$5:$M$495,6,0),0)*Stock!M131</f>
        <v>0</v>
      </c>
    </row>
    <row r="132" spans="1:17" s="17" customFormat="1" ht="18" customHeight="1" x14ac:dyDescent="0.2">
      <c r="A132" s="191">
        <v>128</v>
      </c>
      <c r="B132" s="201" t="s">
        <v>260</v>
      </c>
      <c r="C132" s="202" t="s">
        <v>651</v>
      </c>
      <c r="D132" s="202" t="s">
        <v>45</v>
      </c>
      <c r="E132" s="202" t="s">
        <v>10</v>
      </c>
      <c r="F132" s="203">
        <v>3</v>
      </c>
      <c r="G132" s="203">
        <v>2.4</v>
      </c>
      <c r="H132" s="131"/>
      <c r="I132" s="132">
        <f>SUMIF(Journal!$E$15:$E$446,$B$5:$B$495,Journal!$T$15:$T$446)</f>
        <v>0</v>
      </c>
      <c r="J132" s="115">
        <f>SUMIF(Journal!$E$15:$E$446,$B$5:$B$499,Journal!$K$15:$K$446)</f>
        <v>0</v>
      </c>
      <c r="K132" s="118">
        <f>SUMIF(Journal!$E$15:$E$446,$B$5:$B$499,Journal!$L$15:$L$446)</f>
        <v>0</v>
      </c>
      <c r="L132" s="6">
        <f t="shared" si="4"/>
        <v>0</v>
      </c>
      <c r="M132" s="40">
        <f t="shared" si="5"/>
        <v>0</v>
      </c>
      <c r="N132" s="30">
        <f t="shared" si="6"/>
        <v>0</v>
      </c>
      <c r="O132" s="32">
        <f>IFERROR(VLOOKUP(A132,Stock!$A$5:$M$495,6,0),0)*Stock!H132</f>
        <v>0</v>
      </c>
      <c r="Q132" s="32">
        <f>IFERROR(VLOOKUP(A132,Stock!$A$5:$M$495,6,0),0)*Stock!M132</f>
        <v>0</v>
      </c>
    </row>
    <row r="133" spans="1:17" s="17" customFormat="1" ht="18" customHeight="1" x14ac:dyDescent="0.2">
      <c r="A133" s="191">
        <v>129</v>
      </c>
      <c r="B133" s="201" t="s">
        <v>261</v>
      </c>
      <c r="C133" s="202" t="s">
        <v>652</v>
      </c>
      <c r="D133" s="202" t="s">
        <v>45</v>
      </c>
      <c r="E133" s="202" t="s">
        <v>10</v>
      </c>
      <c r="F133" s="203">
        <v>6</v>
      </c>
      <c r="G133" s="203">
        <v>4.8</v>
      </c>
      <c r="H133" s="131"/>
      <c r="I133" s="132">
        <f>SUMIF(Journal!$E$15:$E$446,$B$5:$B$495,Journal!$T$15:$T$446)</f>
        <v>0</v>
      </c>
      <c r="J133" s="115">
        <f>SUMIF(Journal!$E$15:$E$446,$B$5:$B$499,Journal!$K$15:$K$446)</f>
        <v>0</v>
      </c>
      <c r="K133" s="118">
        <f>SUMIF(Journal!$E$15:$E$446,$B$5:$B$499,Journal!$L$15:$L$446)</f>
        <v>0</v>
      </c>
      <c r="L133" s="6">
        <f t="shared" ref="L133:L196" si="7">M133*F133</f>
        <v>0</v>
      </c>
      <c r="M133" s="40">
        <f t="shared" ref="M133:M196" si="8">H133-I133+J133-K133</f>
        <v>0</v>
      </c>
      <c r="N133" s="30">
        <f t="shared" ref="N133:N196" si="9">H133-M133</f>
        <v>0</v>
      </c>
      <c r="O133" s="32">
        <f>IFERROR(VLOOKUP(A133,Stock!$A$5:$M$495,6,0),0)*Stock!H133</f>
        <v>0</v>
      </c>
      <c r="Q133" s="32">
        <f>IFERROR(VLOOKUP(A133,Stock!$A$5:$M$495,6,0),0)*Stock!M133</f>
        <v>0</v>
      </c>
    </row>
    <row r="134" spans="1:17" s="17" customFormat="1" ht="18" customHeight="1" x14ac:dyDescent="0.2">
      <c r="A134" s="191">
        <v>130</v>
      </c>
      <c r="B134" s="201" t="s">
        <v>262</v>
      </c>
      <c r="C134" s="202" t="s">
        <v>653</v>
      </c>
      <c r="D134" s="202" t="s">
        <v>21</v>
      </c>
      <c r="E134" s="202" t="s">
        <v>10</v>
      </c>
      <c r="F134" s="203">
        <v>11</v>
      </c>
      <c r="G134" s="203">
        <v>8.8000000000000007</v>
      </c>
      <c r="H134" s="131"/>
      <c r="I134" s="132">
        <f>SUMIF(Journal!$E$15:$E$446,$B$5:$B$495,Journal!$T$15:$T$446)</f>
        <v>0</v>
      </c>
      <c r="J134" s="115">
        <f>SUMIF(Journal!$E$15:$E$446,$B$5:$B$499,Journal!$K$15:$K$446)</f>
        <v>0</v>
      </c>
      <c r="K134" s="118">
        <f>SUMIF(Journal!$E$15:$E$446,$B$5:$B$499,Journal!$L$15:$L$446)</f>
        <v>0</v>
      </c>
      <c r="L134" s="6">
        <f t="shared" si="7"/>
        <v>0</v>
      </c>
      <c r="M134" s="40">
        <f t="shared" si="8"/>
        <v>0</v>
      </c>
      <c r="N134" s="30">
        <f t="shared" si="9"/>
        <v>0</v>
      </c>
      <c r="O134" s="32">
        <f>IFERROR(VLOOKUP(A134,Stock!$A$5:$M$495,6,0),0)*Stock!H134</f>
        <v>0</v>
      </c>
      <c r="Q134" s="32">
        <f>IFERROR(VLOOKUP(A134,Stock!$A$5:$M$495,6,0),0)*Stock!M134</f>
        <v>0</v>
      </c>
    </row>
    <row r="135" spans="1:17" s="17" customFormat="1" ht="18" customHeight="1" x14ac:dyDescent="0.2">
      <c r="A135" s="191">
        <v>131</v>
      </c>
      <c r="B135" s="201" t="s">
        <v>263</v>
      </c>
      <c r="C135" s="202" t="s">
        <v>654</v>
      </c>
      <c r="D135" s="202" t="s">
        <v>45</v>
      </c>
      <c r="E135" s="202" t="s">
        <v>10</v>
      </c>
      <c r="F135" s="203">
        <v>2</v>
      </c>
      <c r="G135" s="203">
        <v>1.6</v>
      </c>
      <c r="H135" s="131"/>
      <c r="I135" s="132">
        <f>SUMIF(Journal!$E$15:$E$446,$B$5:$B$495,Journal!$T$15:$T$446)</f>
        <v>0</v>
      </c>
      <c r="J135" s="115">
        <f>SUMIF(Journal!$E$15:$E$446,$B$5:$B$499,Journal!$K$15:$K$446)</f>
        <v>0</v>
      </c>
      <c r="K135" s="118">
        <f>SUMIF(Journal!$E$15:$E$446,$B$5:$B$499,Journal!$L$15:$L$446)</f>
        <v>0</v>
      </c>
      <c r="L135" s="6">
        <f t="shared" si="7"/>
        <v>0</v>
      </c>
      <c r="M135" s="40">
        <f t="shared" si="8"/>
        <v>0</v>
      </c>
      <c r="N135" s="30">
        <f t="shared" si="9"/>
        <v>0</v>
      </c>
      <c r="O135" s="32">
        <f>IFERROR(VLOOKUP(A135,Stock!$A$5:$M$495,6,0),0)*Stock!H135</f>
        <v>0</v>
      </c>
      <c r="Q135" s="32">
        <f>IFERROR(VLOOKUP(A135,Stock!$A$5:$M$495,6,0),0)*Stock!M135</f>
        <v>0</v>
      </c>
    </row>
    <row r="136" spans="1:17" s="17" customFormat="1" ht="18" customHeight="1" x14ac:dyDescent="0.2">
      <c r="A136" s="191">
        <v>132</v>
      </c>
      <c r="B136" s="201" t="s">
        <v>264</v>
      </c>
      <c r="C136" s="202" t="s">
        <v>655</v>
      </c>
      <c r="D136" s="202" t="s">
        <v>21</v>
      </c>
      <c r="E136" s="202" t="s">
        <v>10</v>
      </c>
      <c r="F136" s="203">
        <v>23</v>
      </c>
      <c r="G136" s="203">
        <v>18.399999999999999</v>
      </c>
      <c r="H136" s="131"/>
      <c r="I136" s="132">
        <f>SUMIF(Journal!$E$15:$E$446,$B$5:$B$495,Journal!$T$15:$T$446)</f>
        <v>0</v>
      </c>
      <c r="J136" s="115">
        <f>SUMIF(Journal!$E$15:$E$446,$B$5:$B$499,Journal!$K$15:$K$446)</f>
        <v>0</v>
      </c>
      <c r="K136" s="118">
        <f>SUMIF(Journal!$E$15:$E$446,$B$5:$B$499,Journal!$L$15:$L$446)</f>
        <v>0</v>
      </c>
      <c r="L136" s="6">
        <f t="shared" si="7"/>
        <v>0</v>
      </c>
      <c r="M136" s="40">
        <f t="shared" si="8"/>
        <v>0</v>
      </c>
      <c r="N136" s="30">
        <f t="shared" si="9"/>
        <v>0</v>
      </c>
      <c r="O136" s="32">
        <f>IFERROR(VLOOKUP(A136,Stock!$A$5:$M$495,6,0),0)*Stock!H136</f>
        <v>0</v>
      </c>
      <c r="Q136" s="32">
        <f>IFERROR(VLOOKUP(A136,Stock!$A$5:$M$495,6,0),0)*Stock!M136</f>
        <v>0</v>
      </c>
    </row>
    <row r="137" spans="1:17" s="17" customFormat="1" ht="18" customHeight="1" x14ac:dyDescent="0.2">
      <c r="A137" s="191">
        <v>133</v>
      </c>
      <c r="B137" s="201" t="s">
        <v>265</v>
      </c>
      <c r="C137" s="202" t="s">
        <v>656</v>
      </c>
      <c r="D137" s="202" t="s">
        <v>21</v>
      </c>
      <c r="E137" s="202" t="s">
        <v>10</v>
      </c>
      <c r="F137" s="203">
        <v>20</v>
      </c>
      <c r="G137" s="203">
        <v>16</v>
      </c>
      <c r="H137" s="131"/>
      <c r="I137" s="132">
        <f>SUMIF(Journal!$E$15:$E$446,$B$5:$B$495,Journal!$T$15:$T$446)</f>
        <v>0</v>
      </c>
      <c r="J137" s="115">
        <f>SUMIF(Journal!$E$15:$E$446,$B$5:$B$499,Journal!$K$15:$K$446)</f>
        <v>0</v>
      </c>
      <c r="K137" s="118">
        <f>SUMIF(Journal!$E$15:$E$446,$B$5:$B$499,Journal!$L$15:$L$446)</f>
        <v>0</v>
      </c>
      <c r="L137" s="6">
        <f t="shared" si="7"/>
        <v>0</v>
      </c>
      <c r="M137" s="40">
        <f t="shared" si="8"/>
        <v>0</v>
      </c>
      <c r="N137" s="30">
        <f t="shared" si="9"/>
        <v>0</v>
      </c>
      <c r="O137" s="32">
        <f>IFERROR(VLOOKUP(A137,Stock!$A$5:$M$495,6,0),0)*Stock!H137</f>
        <v>0</v>
      </c>
      <c r="Q137" s="32">
        <f>IFERROR(VLOOKUP(A137,Stock!$A$5:$M$495,6,0),0)*Stock!M137</f>
        <v>0</v>
      </c>
    </row>
    <row r="138" spans="1:17" s="17" customFormat="1" ht="18" customHeight="1" x14ac:dyDescent="0.2">
      <c r="A138" s="191">
        <v>134</v>
      </c>
      <c r="B138" s="201" t="s">
        <v>266</v>
      </c>
      <c r="C138" s="202" t="s">
        <v>657</v>
      </c>
      <c r="D138" s="202" t="s">
        <v>21</v>
      </c>
      <c r="E138" s="202" t="s">
        <v>10</v>
      </c>
      <c r="F138" s="203">
        <v>17</v>
      </c>
      <c r="G138" s="203">
        <v>13.6</v>
      </c>
      <c r="H138" s="131"/>
      <c r="I138" s="132">
        <f>SUMIF(Journal!$E$15:$E$446,$B$5:$B$495,Journal!$T$15:$T$446)</f>
        <v>0</v>
      </c>
      <c r="J138" s="115">
        <f>SUMIF(Journal!$E$15:$E$446,$B$5:$B$499,Journal!$K$15:$K$446)</f>
        <v>0</v>
      </c>
      <c r="K138" s="118">
        <f>SUMIF(Journal!$E$15:$E$446,$B$5:$B$499,Journal!$L$15:$L$446)</f>
        <v>0</v>
      </c>
      <c r="L138" s="6">
        <f t="shared" si="7"/>
        <v>0</v>
      </c>
      <c r="M138" s="40">
        <f t="shared" si="8"/>
        <v>0</v>
      </c>
      <c r="N138" s="30">
        <f t="shared" si="9"/>
        <v>0</v>
      </c>
      <c r="O138" s="32">
        <f>IFERROR(VLOOKUP(A138,Stock!$A$5:$M$495,6,0),0)*Stock!H138</f>
        <v>0</v>
      </c>
      <c r="Q138" s="32">
        <f>IFERROR(VLOOKUP(A138,Stock!$A$5:$M$495,6,0),0)*Stock!M138</f>
        <v>0</v>
      </c>
    </row>
    <row r="139" spans="1:17" s="17" customFormat="1" ht="18" customHeight="1" x14ac:dyDescent="0.2">
      <c r="A139" s="191">
        <v>135</v>
      </c>
      <c r="B139" s="201" t="s">
        <v>267</v>
      </c>
      <c r="C139" s="202" t="s">
        <v>658</v>
      </c>
      <c r="D139" s="202" t="s">
        <v>21</v>
      </c>
      <c r="E139" s="202" t="s">
        <v>10</v>
      </c>
      <c r="F139" s="203">
        <v>15</v>
      </c>
      <c r="G139" s="203">
        <v>12</v>
      </c>
      <c r="H139" s="131"/>
      <c r="I139" s="132">
        <f>SUMIF(Journal!$E$15:$E$446,$B$5:$B$495,Journal!$T$15:$T$446)</f>
        <v>0</v>
      </c>
      <c r="J139" s="115">
        <f>SUMIF(Journal!$E$15:$E$446,$B$5:$B$499,Journal!$K$15:$K$446)</f>
        <v>0</v>
      </c>
      <c r="K139" s="118">
        <f>SUMIF(Journal!$E$15:$E$446,$B$5:$B$499,Journal!$L$15:$L$446)</f>
        <v>0</v>
      </c>
      <c r="L139" s="6">
        <f t="shared" si="7"/>
        <v>0</v>
      </c>
      <c r="M139" s="40">
        <f t="shared" si="8"/>
        <v>0</v>
      </c>
      <c r="N139" s="30">
        <f t="shared" si="9"/>
        <v>0</v>
      </c>
      <c r="O139" s="32">
        <f>IFERROR(VLOOKUP(A139,Stock!$A$5:$M$495,6,0),0)*Stock!H139</f>
        <v>0</v>
      </c>
      <c r="Q139" s="32">
        <f>IFERROR(VLOOKUP(A139,Stock!$A$5:$M$495,6,0),0)*Stock!M139</f>
        <v>0</v>
      </c>
    </row>
    <row r="140" spans="1:17" s="17" customFormat="1" ht="18" customHeight="1" x14ac:dyDescent="0.2">
      <c r="A140" s="191">
        <v>136</v>
      </c>
      <c r="B140" s="201" t="s">
        <v>268</v>
      </c>
      <c r="C140" s="202" t="s">
        <v>659</v>
      </c>
      <c r="D140" s="202" t="s">
        <v>21</v>
      </c>
      <c r="E140" s="202" t="s">
        <v>10</v>
      </c>
      <c r="F140" s="203">
        <v>15</v>
      </c>
      <c r="G140" s="203">
        <v>12</v>
      </c>
      <c r="H140" s="131"/>
      <c r="I140" s="132">
        <f>SUMIF(Journal!$E$15:$E$446,$B$5:$B$495,Journal!$T$15:$T$446)</f>
        <v>0</v>
      </c>
      <c r="J140" s="115">
        <f>SUMIF(Journal!$E$15:$E$446,$B$5:$B$499,Journal!$K$15:$K$446)</f>
        <v>0</v>
      </c>
      <c r="K140" s="118">
        <f>SUMIF(Journal!$E$15:$E$446,$B$5:$B$499,Journal!$L$15:$L$446)</f>
        <v>0</v>
      </c>
      <c r="L140" s="6">
        <f t="shared" si="7"/>
        <v>0</v>
      </c>
      <c r="M140" s="40">
        <f t="shared" si="8"/>
        <v>0</v>
      </c>
      <c r="N140" s="30">
        <f t="shared" si="9"/>
        <v>0</v>
      </c>
      <c r="O140" s="32">
        <f>IFERROR(VLOOKUP(A140,Stock!$A$5:$M$495,6,0),0)*Stock!H140</f>
        <v>0</v>
      </c>
      <c r="Q140" s="32">
        <f>IFERROR(VLOOKUP(A140,Stock!$A$5:$M$495,6,0),0)*Stock!M140</f>
        <v>0</v>
      </c>
    </row>
    <row r="141" spans="1:17" s="17" customFormat="1" ht="18" customHeight="1" x14ac:dyDescent="0.2">
      <c r="A141" s="191">
        <v>137</v>
      </c>
      <c r="B141" s="201" t="s">
        <v>269</v>
      </c>
      <c r="C141" s="202" t="s">
        <v>660</v>
      </c>
      <c r="D141" s="202" t="s">
        <v>21</v>
      </c>
      <c r="E141" s="202" t="s">
        <v>10</v>
      </c>
      <c r="F141" s="203">
        <v>15</v>
      </c>
      <c r="G141" s="203">
        <v>12</v>
      </c>
      <c r="H141" s="131"/>
      <c r="I141" s="132">
        <f>SUMIF(Journal!$E$15:$E$446,$B$5:$B$495,Journal!$T$15:$T$446)</f>
        <v>0</v>
      </c>
      <c r="J141" s="115">
        <f>SUMIF(Journal!$E$15:$E$446,$B$5:$B$499,Journal!$K$15:$K$446)</f>
        <v>0</v>
      </c>
      <c r="K141" s="118">
        <f>SUMIF(Journal!$E$15:$E$446,$B$5:$B$499,Journal!$L$15:$L$446)</f>
        <v>0</v>
      </c>
      <c r="L141" s="6">
        <f t="shared" si="7"/>
        <v>0</v>
      </c>
      <c r="M141" s="40">
        <f t="shared" si="8"/>
        <v>0</v>
      </c>
      <c r="N141" s="30">
        <f t="shared" si="9"/>
        <v>0</v>
      </c>
      <c r="O141" s="32">
        <f>IFERROR(VLOOKUP(A141,Stock!$A$5:$M$495,6,0),0)*Stock!H141</f>
        <v>0</v>
      </c>
      <c r="Q141" s="32">
        <f>IFERROR(VLOOKUP(A141,Stock!$A$5:$M$495,6,0),0)*Stock!M141</f>
        <v>0</v>
      </c>
    </row>
    <row r="142" spans="1:17" s="17" customFormat="1" ht="18" customHeight="1" x14ac:dyDescent="0.2">
      <c r="A142" s="191">
        <v>138</v>
      </c>
      <c r="B142" s="201" t="s">
        <v>270</v>
      </c>
      <c r="C142" s="202" t="s">
        <v>661</v>
      </c>
      <c r="D142" s="202" t="s">
        <v>21</v>
      </c>
      <c r="E142" s="202" t="s">
        <v>10</v>
      </c>
      <c r="F142" s="203">
        <v>15</v>
      </c>
      <c r="G142" s="203">
        <v>12</v>
      </c>
      <c r="H142" s="131"/>
      <c r="I142" s="132">
        <f>SUMIF(Journal!$E$15:$E$446,$B$5:$B$495,Journal!$T$15:$T$446)</f>
        <v>0</v>
      </c>
      <c r="J142" s="115">
        <f>SUMIF(Journal!$E$15:$E$446,$B$5:$B$499,Journal!$K$15:$K$446)</f>
        <v>0</v>
      </c>
      <c r="K142" s="118">
        <f>SUMIF(Journal!$E$15:$E$446,$B$5:$B$499,Journal!$L$15:$L$446)</f>
        <v>0</v>
      </c>
      <c r="L142" s="6">
        <f t="shared" si="7"/>
        <v>0</v>
      </c>
      <c r="M142" s="40">
        <f t="shared" si="8"/>
        <v>0</v>
      </c>
      <c r="N142" s="30">
        <f t="shared" si="9"/>
        <v>0</v>
      </c>
      <c r="O142" s="32">
        <f>IFERROR(VLOOKUP(A142,Stock!$A$5:$M$495,6,0),0)*Stock!H142</f>
        <v>0</v>
      </c>
      <c r="Q142" s="32">
        <f>IFERROR(VLOOKUP(A142,Stock!$A$5:$M$495,6,0),0)*Stock!M142</f>
        <v>0</v>
      </c>
    </row>
    <row r="143" spans="1:17" s="17" customFormat="1" ht="18" customHeight="1" x14ac:dyDescent="0.2">
      <c r="A143" s="191">
        <v>139</v>
      </c>
      <c r="B143" s="201" t="s">
        <v>271</v>
      </c>
      <c r="C143" s="202" t="s">
        <v>662</v>
      </c>
      <c r="D143" s="202" t="s">
        <v>21</v>
      </c>
      <c r="E143" s="202" t="s">
        <v>10</v>
      </c>
      <c r="F143" s="203">
        <v>27</v>
      </c>
      <c r="G143" s="203">
        <v>21.6</v>
      </c>
      <c r="H143" s="131"/>
      <c r="I143" s="132">
        <f>SUMIF(Journal!$E$15:$E$446,$B$5:$B$495,Journal!$T$15:$T$446)</f>
        <v>0</v>
      </c>
      <c r="J143" s="115">
        <f>SUMIF(Journal!$E$15:$E$446,$B$5:$B$499,Journal!$K$15:$K$446)</f>
        <v>0</v>
      </c>
      <c r="K143" s="118">
        <f>SUMIF(Journal!$E$15:$E$446,$B$5:$B$499,Journal!$L$15:$L$446)</f>
        <v>0</v>
      </c>
      <c r="L143" s="6">
        <f t="shared" si="7"/>
        <v>0</v>
      </c>
      <c r="M143" s="40">
        <f t="shared" si="8"/>
        <v>0</v>
      </c>
      <c r="N143" s="30">
        <f t="shared" si="9"/>
        <v>0</v>
      </c>
      <c r="O143" s="32">
        <f>IFERROR(VLOOKUP(A143,Stock!$A$5:$M$495,6,0),0)*Stock!H143</f>
        <v>0</v>
      </c>
      <c r="Q143" s="32">
        <f>IFERROR(VLOOKUP(A143,Stock!$A$5:$M$495,6,0),0)*Stock!M143</f>
        <v>0</v>
      </c>
    </row>
    <row r="144" spans="1:17" s="17" customFormat="1" ht="18" customHeight="1" x14ac:dyDescent="0.2">
      <c r="A144" s="191">
        <v>140</v>
      </c>
      <c r="B144" s="201" t="s">
        <v>272</v>
      </c>
      <c r="C144" s="202" t="s">
        <v>663</v>
      </c>
      <c r="D144" s="202" t="s">
        <v>21</v>
      </c>
      <c r="E144" s="202" t="s">
        <v>10</v>
      </c>
      <c r="F144" s="203">
        <v>15</v>
      </c>
      <c r="G144" s="203">
        <v>12</v>
      </c>
      <c r="H144" s="131"/>
      <c r="I144" s="132">
        <f>SUMIF(Journal!$E$15:$E$446,$B$5:$B$495,Journal!$T$15:$T$446)</f>
        <v>0</v>
      </c>
      <c r="J144" s="115">
        <f>SUMIF(Journal!$E$15:$E$446,$B$5:$B$499,Journal!$K$15:$K$446)</f>
        <v>0</v>
      </c>
      <c r="K144" s="118">
        <f>SUMIF(Journal!$E$15:$E$446,$B$5:$B$499,Journal!$L$15:$L$446)</f>
        <v>0</v>
      </c>
      <c r="L144" s="6">
        <f t="shared" si="7"/>
        <v>0</v>
      </c>
      <c r="M144" s="40">
        <f t="shared" si="8"/>
        <v>0</v>
      </c>
      <c r="N144" s="30">
        <f t="shared" si="9"/>
        <v>0</v>
      </c>
      <c r="O144" s="32">
        <f>IFERROR(VLOOKUP(A144,Stock!$A$5:$M$495,6,0),0)*Stock!H144</f>
        <v>0</v>
      </c>
      <c r="Q144" s="32">
        <f>IFERROR(VLOOKUP(A144,Stock!$A$5:$M$495,6,0),0)*Stock!M144</f>
        <v>0</v>
      </c>
    </row>
    <row r="145" spans="1:17" s="17" customFormat="1" ht="18" customHeight="1" x14ac:dyDescent="0.2">
      <c r="A145" s="191">
        <v>141</v>
      </c>
      <c r="B145" s="201" t="s">
        <v>273</v>
      </c>
      <c r="C145" s="202" t="s">
        <v>664</v>
      </c>
      <c r="D145" s="202" t="s">
        <v>21</v>
      </c>
      <c r="E145" s="202" t="s">
        <v>10</v>
      </c>
      <c r="F145" s="203">
        <v>5</v>
      </c>
      <c r="G145" s="203">
        <v>4</v>
      </c>
      <c r="H145" s="131"/>
      <c r="I145" s="132">
        <f>SUMIF(Journal!$E$15:$E$446,$B$5:$B$495,Journal!$T$15:$T$446)</f>
        <v>0</v>
      </c>
      <c r="J145" s="115">
        <f>SUMIF(Journal!$E$15:$E$446,$B$5:$B$499,Journal!$K$15:$K$446)</f>
        <v>0</v>
      </c>
      <c r="K145" s="118">
        <f>SUMIF(Journal!$E$15:$E$446,$B$5:$B$499,Journal!$L$15:$L$446)</f>
        <v>0</v>
      </c>
      <c r="L145" s="6">
        <f t="shared" si="7"/>
        <v>0</v>
      </c>
      <c r="M145" s="40">
        <f t="shared" si="8"/>
        <v>0</v>
      </c>
      <c r="N145" s="30">
        <f t="shared" si="9"/>
        <v>0</v>
      </c>
      <c r="O145" s="32">
        <f>IFERROR(VLOOKUP(A145,Stock!$A$5:$M$495,6,0),0)*Stock!H145</f>
        <v>0</v>
      </c>
      <c r="Q145" s="32">
        <f>IFERROR(VLOOKUP(A145,Stock!$A$5:$M$495,6,0),0)*Stock!M145</f>
        <v>0</v>
      </c>
    </row>
    <row r="146" spans="1:17" s="17" customFormat="1" ht="18" customHeight="1" x14ac:dyDescent="0.2">
      <c r="A146" s="191">
        <v>142</v>
      </c>
      <c r="B146" s="201" t="s">
        <v>274</v>
      </c>
      <c r="C146" s="202" t="s">
        <v>665</v>
      </c>
      <c r="D146" s="202" t="s">
        <v>21</v>
      </c>
      <c r="E146" s="202" t="s">
        <v>10</v>
      </c>
      <c r="F146" s="203">
        <v>18</v>
      </c>
      <c r="G146" s="203">
        <v>14.4</v>
      </c>
      <c r="H146" s="131"/>
      <c r="I146" s="132">
        <f>SUMIF(Journal!$E$15:$E$446,$B$5:$B$495,Journal!$T$15:$T$446)</f>
        <v>0</v>
      </c>
      <c r="J146" s="115">
        <f>SUMIF(Journal!$E$15:$E$446,$B$5:$B$499,Journal!$K$15:$K$446)</f>
        <v>0</v>
      </c>
      <c r="K146" s="118">
        <f>SUMIF(Journal!$E$15:$E$446,$B$5:$B$499,Journal!$L$15:$L$446)</f>
        <v>0</v>
      </c>
      <c r="L146" s="6">
        <f t="shared" si="7"/>
        <v>0</v>
      </c>
      <c r="M146" s="40">
        <f t="shared" si="8"/>
        <v>0</v>
      </c>
      <c r="N146" s="30">
        <f t="shared" si="9"/>
        <v>0</v>
      </c>
      <c r="O146" s="32">
        <f>IFERROR(VLOOKUP(A146,Stock!$A$5:$M$495,6,0),0)*Stock!H146</f>
        <v>0</v>
      </c>
      <c r="Q146" s="32">
        <f>IFERROR(VLOOKUP(A146,Stock!$A$5:$M$495,6,0),0)*Stock!M146</f>
        <v>0</v>
      </c>
    </row>
    <row r="147" spans="1:17" s="17" customFormat="1" ht="18" customHeight="1" x14ac:dyDescent="0.2">
      <c r="A147" s="191">
        <v>143</v>
      </c>
      <c r="B147" s="201" t="s">
        <v>275</v>
      </c>
      <c r="C147" s="202" t="s">
        <v>666</v>
      </c>
      <c r="D147" s="202" t="s">
        <v>21</v>
      </c>
      <c r="E147" s="202" t="s">
        <v>10</v>
      </c>
      <c r="F147" s="203">
        <v>14</v>
      </c>
      <c r="G147" s="203">
        <v>11.2</v>
      </c>
      <c r="H147" s="131"/>
      <c r="I147" s="132">
        <f>SUMIF(Journal!$E$15:$E$446,$B$5:$B$495,Journal!$T$15:$T$446)</f>
        <v>0</v>
      </c>
      <c r="J147" s="115">
        <f>SUMIF(Journal!$E$15:$E$446,$B$5:$B$499,Journal!$K$15:$K$446)</f>
        <v>0</v>
      </c>
      <c r="K147" s="118">
        <f>SUMIF(Journal!$E$15:$E$446,$B$5:$B$499,Journal!$L$15:$L$446)</f>
        <v>0</v>
      </c>
      <c r="L147" s="6">
        <f t="shared" si="7"/>
        <v>0</v>
      </c>
      <c r="M147" s="40">
        <f t="shared" si="8"/>
        <v>0</v>
      </c>
      <c r="N147" s="30">
        <f t="shared" si="9"/>
        <v>0</v>
      </c>
      <c r="O147" s="32">
        <f>IFERROR(VLOOKUP(A147,Stock!$A$5:$M$495,6,0),0)*Stock!H147</f>
        <v>0</v>
      </c>
      <c r="Q147" s="32">
        <f>IFERROR(VLOOKUP(A147,Stock!$A$5:$M$495,6,0),0)*Stock!M147</f>
        <v>0</v>
      </c>
    </row>
    <row r="148" spans="1:17" s="17" customFormat="1" ht="18" customHeight="1" x14ac:dyDescent="0.2">
      <c r="A148" s="191">
        <v>144</v>
      </c>
      <c r="B148" s="201" t="s">
        <v>276</v>
      </c>
      <c r="C148" s="202" t="s">
        <v>667</v>
      </c>
      <c r="D148" s="202" t="s">
        <v>21</v>
      </c>
      <c r="E148" s="202" t="s">
        <v>10</v>
      </c>
      <c r="F148" s="203">
        <v>14</v>
      </c>
      <c r="G148" s="203">
        <v>11.2</v>
      </c>
      <c r="H148" s="131"/>
      <c r="I148" s="132">
        <f>SUMIF(Journal!$E$15:$E$446,$B$5:$B$495,Journal!$T$15:$T$446)</f>
        <v>0</v>
      </c>
      <c r="J148" s="115">
        <f>SUMIF(Journal!$E$15:$E$446,$B$5:$B$499,Journal!$K$15:$K$446)</f>
        <v>0</v>
      </c>
      <c r="K148" s="118">
        <f>SUMIF(Journal!$E$15:$E$446,$B$5:$B$499,Journal!$L$15:$L$446)</f>
        <v>0</v>
      </c>
      <c r="L148" s="6">
        <f t="shared" si="7"/>
        <v>0</v>
      </c>
      <c r="M148" s="40">
        <f t="shared" si="8"/>
        <v>0</v>
      </c>
      <c r="N148" s="30">
        <f t="shared" si="9"/>
        <v>0</v>
      </c>
      <c r="O148" s="32">
        <f>IFERROR(VLOOKUP(A148,Stock!$A$5:$M$495,6,0),0)*Stock!H148</f>
        <v>0</v>
      </c>
      <c r="Q148" s="32">
        <f>IFERROR(VLOOKUP(A148,Stock!$A$5:$M$495,6,0),0)*Stock!M148</f>
        <v>0</v>
      </c>
    </row>
    <row r="149" spans="1:17" s="17" customFormat="1" ht="18" customHeight="1" x14ac:dyDescent="0.2">
      <c r="A149" s="191">
        <v>145</v>
      </c>
      <c r="B149" s="201" t="s">
        <v>277</v>
      </c>
      <c r="C149" s="202" t="s">
        <v>668</v>
      </c>
      <c r="D149" s="202" t="s">
        <v>21</v>
      </c>
      <c r="E149" s="202" t="s">
        <v>10</v>
      </c>
      <c r="F149" s="203">
        <v>14</v>
      </c>
      <c r="G149" s="203">
        <v>11.2</v>
      </c>
      <c r="H149" s="131"/>
      <c r="I149" s="132">
        <f>SUMIF(Journal!$E$15:$E$446,$B$5:$B$495,Journal!$T$15:$T$446)</f>
        <v>0</v>
      </c>
      <c r="J149" s="115">
        <f>SUMIF(Journal!$E$15:$E$446,$B$5:$B$499,Journal!$K$15:$K$446)</f>
        <v>0</v>
      </c>
      <c r="K149" s="118">
        <f>SUMIF(Journal!$E$15:$E$446,$B$5:$B$499,Journal!$L$15:$L$446)</f>
        <v>0</v>
      </c>
      <c r="L149" s="6">
        <f t="shared" si="7"/>
        <v>0</v>
      </c>
      <c r="M149" s="40">
        <f t="shared" si="8"/>
        <v>0</v>
      </c>
      <c r="N149" s="30">
        <f t="shared" si="9"/>
        <v>0</v>
      </c>
      <c r="O149" s="32">
        <f>IFERROR(VLOOKUP(A149,Stock!$A$5:$M$495,6,0),0)*Stock!H149</f>
        <v>0</v>
      </c>
      <c r="Q149" s="32">
        <f>IFERROR(VLOOKUP(A149,Stock!$A$5:$M$495,6,0),0)*Stock!M149</f>
        <v>0</v>
      </c>
    </row>
    <row r="150" spans="1:17" s="17" customFormat="1" ht="18" customHeight="1" x14ac:dyDescent="0.2">
      <c r="A150" s="191">
        <v>146</v>
      </c>
      <c r="B150" s="201" t="s">
        <v>278</v>
      </c>
      <c r="C150" s="202" t="s">
        <v>669</v>
      </c>
      <c r="D150" s="202" t="s">
        <v>11</v>
      </c>
      <c r="E150" s="202" t="s">
        <v>10</v>
      </c>
      <c r="F150" s="203">
        <v>4</v>
      </c>
      <c r="G150" s="203">
        <v>3.2</v>
      </c>
      <c r="H150" s="131"/>
      <c r="I150" s="132">
        <f>SUMIF(Journal!$E$15:$E$446,$B$5:$B$495,Journal!$T$15:$T$446)</f>
        <v>0</v>
      </c>
      <c r="J150" s="115">
        <f>SUMIF(Journal!$E$15:$E$446,$B$5:$B$499,Journal!$K$15:$K$446)</f>
        <v>0</v>
      </c>
      <c r="K150" s="118">
        <f>SUMIF(Journal!$E$15:$E$446,$B$5:$B$499,Journal!$L$15:$L$446)</f>
        <v>0</v>
      </c>
      <c r="L150" s="6">
        <f t="shared" si="7"/>
        <v>0</v>
      </c>
      <c r="M150" s="40">
        <f t="shared" si="8"/>
        <v>0</v>
      </c>
      <c r="N150" s="30">
        <f t="shared" si="9"/>
        <v>0</v>
      </c>
      <c r="O150" s="32">
        <f>IFERROR(VLOOKUP(A150,Stock!$A$5:$M$495,6,0),0)*Stock!H150</f>
        <v>0</v>
      </c>
      <c r="Q150" s="32">
        <f>IFERROR(VLOOKUP(A150,Stock!$A$5:$M$495,6,0),0)*Stock!M150</f>
        <v>0</v>
      </c>
    </row>
    <row r="151" spans="1:17" s="17" customFormat="1" ht="18" customHeight="1" x14ac:dyDescent="0.2">
      <c r="A151" s="191">
        <v>147</v>
      </c>
      <c r="B151" s="201" t="s">
        <v>279</v>
      </c>
      <c r="C151" s="202" t="s">
        <v>670</v>
      </c>
      <c r="D151" s="202" t="s">
        <v>21</v>
      </c>
      <c r="E151" s="202" t="s">
        <v>10</v>
      </c>
      <c r="F151" s="203">
        <v>9</v>
      </c>
      <c r="G151" s="203">
        <v>7.2</v>
      </c>
      <c r="H151" s="131"/>
      <c r="I151" s="132">
        <f>SUMIF(Journal!$E$15:$E$446,$B$5:$B$495,Journal!$T$15:$T$446)</f>
        <v>0</v>
      </c>
      <c r="J151" s="115">
        <f>SUMIF(Journal!$E$15:$E$446,$B$5:$B$499,Journal!$K$15:$K$446)</f>
        <v>0</v>
      </c>
      <c r="K151" s="118">
        <f>SUMIF(Journal!$E$15:$E$446,$B$5:$B$499,Journal!$L$15:$L$446)</f>
        <v>0</v>
      </c>
      <c r="L151" s="6">
        <f t="shared" si="7"/>
        <v>0</v>
      </c>
      <c r="M151" s="40">
        <f t="shared" si="8"/>
        <v>0</v>
      </c>
      <c r="N151" s="30">
        <f t="shared" si="9"/>
        <v>0</v>
      </c>
      <c r="O151" s="32">
        <f>IFERROR(VLOOKUP(A151,Stock!$A$5:$M$495,6,0),0)*Stock!H151</f>
        <v>0</v>
      </c>
      <c r="Q151" s="32">
        <f>IFERROR(VLOOKUP(A151,Stock!$A$5:$M$495,6,0),0)*Stock!M151</f>
        <v>0</v>
      </c>
    </row>
    <row r="152" spans="1:17" s="17" customFormat="1" ht="18" customHeight="1" x14ac:dyDescent="0.2">
      <c r="A152" s="191">
        <v>148</v>
      </c>
      <c r="B152" s="201" t="s">
        <v>280</v>
      </c>
      <c r="C152" s="202" t="s">
        <v>671</v>
      </c>
      <c r="D152" s="202" t="s">
        <v>21</v>
      </c>
      <c r="E152" s="202" t="s">
        <v>9</v>
      </c>
      <c r="F152" s="203">
        <v>6</v>
      </c>
      <c r="G152" s="203">
        <v>4.8</v>
      </c>
      <c r="H152" s="131"/>
      <c r="I152" s="132">
        <f>SUMIF(Journal!$E$15:$E$446,$B$5:$B$495,Journal!$T$15:$T$446)</f>
        <v>0</v>
      </c>
      <c r="J152" s="115">
        <f>SUMIF(Journal!$E$15:$E$446,$B$5:$B$499,Journal!$K$15:$K$446)</f>
        <v>0</v>
      </c>
      <c r="K152" s="118">
        <f>SUMIF(Journal!$E$15:$E$446,$B$5:$B$499,Journal!$L$15:$L$446)</f>
        <v>0</v>
      </c>
      <c r="L152" s="6">
        <f t="shared" si="7"/>
        <v>0</v>
      </c>
      <c r="M152" s="40">
        <f t="shared" si="8"/>
        <v>0</v>
      </c>
      <c r="N152" s="30">
        <f t="shared" si="9"/>
        <v>0</v>
      </c>
      <c r="O152" s="32">
        <f>IFERROR(VLOOKUP(A152,Stock!$A$5:$M$495,6,0),0)*Stock!H152</f>
        <v>0</v>
      </c>
      <c r="Q152" s="32">
        <f>IFERROR(VLOOKUP(A152,Stock!$A$5:$M$495,6,0),0)*Stock!M152</f>
        <v>0</v>
      </c>
    </row>
    <row r="153" spans="1:17" s="17" customFormat="1" ht="18" customHeight="1" x14ac:dyDescent="0.2">
      <c r="A153" s="191">
        <v>149</v>
      </c>
      <c r="B153" s="201" t="s">
        <v>281</v>
      </c>
      <c r="C153" s="202" t="s">
        <v>672</v>
      </c>
      <c r="D153" s="202" t="s">
        <v>21</v>
      </c>
      <c r="E153" s="202" t="s">
        <v>9</v>
      </c>
      <c r="F153" s="203">
        <v>6</v>
      </c>
      <c r="G153" s="203">
        <v>4.8</v>
      </c>
      <c r="H153" s="131"/>
      <c r="I153" s="132">
        <f>SUMIF(Journal!$E$15:$E$446,$B$5:$B$495,Journal!$T$15:$T$446)</f>
        <v>0</v>
      </c>
      <c r="J153" s="115">
        <f>SUMIF(Journal!$E$15:$E$446,$B$5:$B$499,Journal!$K$15:$K$446)</f>
        <v>0</v>
      </c>
      <c r="K153" s="118">
        <f>SUMIF(Journal!$E$15:$E$446,$B$5:$B$499,Journal!$L$15:$L$446)</f>
        <v>0</v>
      </c>
      <c r="L153" s="6">
        <f t="shared" si="7"/>
        <v>0</v>
      </c>
      <c r="M153" s="40">
        <f t="shared" si="8"/>
        <v>0</v>
      </c>
      <c r="N153" s="30">
        <f t="shared" si="9"/>
        <v>0</v>
      </c>
      <c r="O153" s="32">
        <f>IFERROR(VLOOKUP(A153,Stock!$A$5:$M$495,6,0),0)*Stock!H153</f>
        <v>0</v>
      </c>
      <c r="Q153" s="32">
        <f>IFERROR(VLOOKUP(A153,Stock!$A$5:$M$495,6,0),0)*Stock!M153</f>
        <v>0</v>
      </c>
    </row>
    <row r="154" spans="1:17" s="17" customFormat="1" ht="18" customHeight="1" x14ac:dyDescent="0.2">
      <c r="A154" s="191">
        <v>150</v>
      </c>
      <c r="B154" s="201" t="s">
        <v>282</v>
      </c>
      <c r="C154" s="202" t="s">
        <v>673</v>
      </c>
      <c r="D154" s="202" t="s">
        <v>21</v>
      </c>
      <c r="E154" s="202" t="s">
        <v>10</v>
      </c>
      <c r="F154" s="203">
        <v>16</v>
      </c>
      <c r="G154" s="203">
        <v>12.8</v>
      </c>
      <c r="H154" s="131"/>
      <c r="I154" s="132">
        <f>SUMIF(Journal!$E$15:$E$446,$B$5:$B$495,Journal!$T$15:$T$446)</f>
        <v>0</v>
      </c>
      <c r="J154" s="115">
        <f>SUMIF(Journal!$E$15:$E$446,$B$5:$B$499,Journal!$K$15:$K$446)</f>
        <v>0</v>
      </c>
      <c r="K154" s="118">
        <f>SUMIF(Journal!$E$15:$E$446,$B$5:$B$499,Journal!$L$15:$L$446)</f>
        <v>0</v>
      </c>
      <c r="L154" s="6">
        <f t="shared" si="7"/>
        <v>0</v>
      </c>
      <c r="M154" s="40">
        <f t="shared" si="8"/>
        <v>0</v>
      </c>
      <c r="N154" s="30">
        <f t="shared" si="9"/>
        <v>0</v>
      </c>
      <c r="O154" s="32">
        <f>IFERROR(VLOOKUP(A154,Stock!$A$5:$M$495,6,0),0)*Stock!H154</f>
        <v>0</v>
      </c>
      <c r="Q154" s="32">
        <f>IFERROR(VLOOKUP(A154,Stock!$A$5:$M$495,6,0),0)*Stock!M154</f>
        <v>0</v>
      </c>
    </row>
    <row r="155" spans="1:17" s="17" customFormat="1" ht="18" customHeight="1" x14ac:dyDescent="0.2">
      <c r="A155" s="191">
        <v>151</v>
      </c>
      <c r="B155" s="201" t="s">
        <v>283</v>
      </c>
      <c r="C155" s="202" t="s">
        <v>674</v>
      </c>
      <c r="D155" s="202" t="s">
        <v>21</v>
      </c>
      <c r="E155" s="202" t="s">
        <v>9</v>
      </c>
      <c r="F155" s="203">
        <v>6</v>
      </c>
      <c r="G155" s="203">
        <v>4.8</v>
      </c>
      <c r="H155" s="131"/>
      <c r="I155" s="132">
        <f>SUMIF(Journal!$E$15:$E$446,$B$5:$B$495,Journal!$T$15:$T$446)</f>
        <v>0</v>
      </c>
      <c r="J155" s="115">
        <f>SUMIF(Journal!$E$15:$E$446,$B$5:$B$499,Journal!$K$15:$K$446)</f>
        <v>0</v>
      </c>
      <c r="K155" s="118">
        <f>SUMIF(Journal!$E$15:$E$446,$B$5:$B$499,Journal!$L$15:$L$446)</f>
        <v>0</v>
      </c>
      <c r="L155" s="6">
        <f t="shared" si="7"/>
        <v>0</v>
      </c>
      <c r="M155" s="40">
        <f t="shared" si="8"/>
        <v>0</v>
      </c>
      <c r="N155" s="30">
        <f t="shared" si="9"/>
        <v>0</v>
      </c>
      <c r="O155" s="32">
        <f>IFERROR(VLOOKUP(A155,Stock!$A$5:$M$495,6,0),0)*Stock!H155</f>
        <v>0</v>
      </c>
      <c r="Q155" s="32">
        <f>IFERROR(VLOOKUP(A155,Stock!$A$5:$M$495,6,0),0)*Stock!M155</f>
        <v>0</v>
      </c>
    </row>
    <row r="156" spans="1:17" s="17" customFormat="1" ht="18" customHeight="1" x14ac:dyDescent="0.2">
      <c r="A156" s="191">
        <v>152</v>
      </c>
      <c r="B156" s="201" t="s">
        <v>284</v>
      </c>
      <c r="C156" s="202" t="s">
        <v>675</v>
      </c>
      <c r="D156" s="202" t="s">
        <v>21</v>
      </c>
      <c r="E156" s="202" t="s">
        <v>6</v>
      </c>
      <c r="F156" s="205"/>
      <c r="G156" s="205"/>
      <c r="H156" s="131"/>
      <c r="I156" s="132">
        <f>SUMIF(Journal!$E$15:$E$446,$B$5:$B$495,Journal!$T$15:$T$446)</f>
        <v>0</v>
      </c>
      <c r="J156" s="115">
        <f>SUMIF(Journal!$E$15:$E$446,$B$5:$B$499,Journal!$K$15:$K$446)</f>
        <v>0</v>
      </c>
      <c r="K156" s="118">
        <f>SUMIF(Journal!$E$15:$E$446,$B$5:$B$499,Journal!$L$15:$L$446)</f>
        <v>0</v>
      </c>
      <c r="L156" s="6">
        <f t="shared" si="7"/>
        <v>0</v>
      </c>
      <c r="M156" s="40">
        <f t="shared" si="8"/>
        <v>0</v>
      </c>
      <c r="N156" s="30">
        <f t="shared" si="9"/>
        <v>0</v>
      </c>
      <c r="O156" s="32">
        <f>IFERROR(VLOOKUP(A156,Stock!$A$5:$M$495,6,0),0)*Stock!H156</f>
        <v>0</v>
      </c>
      <c r="Q156" s="32">
        <f>IFERROR(VLOOKUP(A156,Stock!$A$5:$M$495,6,0),0)*Stock!M156</f>
        <v>0</v>
      </c>
    </row>
    <row r="157" spans="1:17" s="17" customFormat="1" ht="18" customHeight="1" x14ac:dyDescent="0.2">
      <c r="A157" s="191">
        <v>153</v>
      </c>
      <c r="B157" s="201" t="s">
        <v>285</v>
      </c>
      <c r="C157" s="202" t="s">
        <v>676</v>
      </c>
      <c r="D157" s="204"/>
      <c r="E157" s="202" t="s">
        <v>6</v>
      </c>
      <c r="F157" s="205"/>
      <c r="G157" s="205"/>
      <c r="H157" s="131"/>
      <c r="I157" s="132">
        <f>SUMIF(Journal!$E$15:$E$446,$B$5:$B$495,Journal!$T$15:$T$446)</f>
        <v>0</v>
      </c>
      <c r="J157" s="115">
        <f>SUMIF(Journal!$E$15:$E$446,$B$5:$B$499,Journal!$K$15:$K$446)</f>
        <v>0</v>
      </c>
      <c r="K157" s="118">
        <f>SUMIF(Journal!$E$15:$E$446,$B$5:$B$499,Journal!$L$15:$L$446)</f>
        <v>0</v>
      </c>
      <c r="L157" s="6">
        <f t="shared" si="7"/>
        <v>0</v>
      </c>
      <c r="M157" s="40">
        <f t="shared" si="8"/>
        <v>0</v>
      </c>
      <c r="N157" s="30">
        <f t="shared" si="9"/>
        <v>0</v>
      </c>
      <c r="O157" s="32">
        <f>IFERROR(VLOOKUP(A157,Stock!$A$5:$M$495,6,0),0)*Stock!H157</f>
        <v>0</v>
      </c>
      <c r="Q157" s="32">
        <f>IFERROR(VLOOKUP(A157,Stock!$A$5:$M$495,6,0),0)*Stock!M157</f>
        <v>0</v>
      </c>
    </row>
    <row r="158" spans="1:17" s="17" customFormat="1" ht="18" customHeight="1" x14ac:dyDescent="0.2">
      <c r="A158" s="191">
        <v>154</v>
      </c>
      <c r="B158" s="201" t="s">
        <v>286</v>
      </c>
      <c r="C158" s="202" t="s">
        <v>677</v>
      </c>
      <c r="D158" s="204"/>
      <c r="E158" s="202" t="s">
        <v>6</v>
      </c>
      <c r="F158" s="205"/>
      <c r="G158" s="205"/>
      <c r="H158" s="131"/>
      <c r="I158" s="132">
        <f>SUMIF(Journal!$E$15:$E$446,$B$5:$B$495,Journal!$T$15:$T$446)</f>
        <v>0</v>
      </c>
      <c r="J158" s="115">
        <f>SUMIF(Journal!$E$15:$E$446,$B$5:$B$499,Journal!$K$15:$K$446)</f>
        <v>0</v>
      </c>
      <c r="K158" s="118">
        <f>SUMIF(Journal!$E$15:$E$446,$B$5:$B$499,Journal!$L$15:$L$446)</f>
        <v>0</v>
      </c>
      <c r="L158" s="6">
        <f t="shared" si="7"/>
        <v>0</v>
      </c>
      <c r="M158" s="40">
        <f t="shared" si="8"/>
        <v>0</v>
      </c>
      <c r="N158" s="30">
        <f t="shared" si="9"/>
        <v>0</v>
      </c>
      <c r="O158" s="32">
        <f>IFERROR(VLOOKUP(A158,Stock!$A$5:$M$495,6,0),0)*Stock!H158</f>
        <v>0</v>
      </c>
      <c r="Q158" s="32">
        <f>IFERROR(VLOOKUP(A158,Stock!$A$5:$M$495,6,0),0)*Stock!M158</f>
        <v>0</v>
      </c>
    </row>
    <row r="159" spans="1:17" s="17" customFormat="1" ht="18" customHeight="1" x14ac:dyDescent="0.2">
      <c r="A159" s="191">
        <v>155</v>
      </c>
      <c r="B159" s="201" t="s">
        <v>287</v>
      </c>
      <c r="C159" s="202" t="s">
        <v>678</v>
      </c>
      <c r="D159" s="204"/>
      <c r="E159" s="202" t="s">
        <v>6</v>
      </c>
      <c r="F159" s="205"/>
      <c r="G159" s="205"/>
      <c r="H159" s="131"/>
      <c r="I159" s="132">
        <f>SUMIF(Journal!$E$15:$E$446,$B$5:$B$495,Journal!$T$15:$T$446)</f>
        <v>0</v>
      </c>
      <c r="J159" s="115">
        <f>SUMIF(Journal!$E$15:$E$446,$B$5:$B$499,Journal!$K$15:$K$446)</f>
        <v>0</v>
      </c>
      <c r="K159" s="118">
        <f>SUMIF(Journal!$E$15:$E$446,$B$5:$B$499,Journal!$L$15:$L$446)</f>
        <v>0</v>
      </c>
      <c r="L159" s="6">
        <f t="shared" si="7"/>
        <v>0</v>
      </c>
      <c r="M159" s="40">
        <f t="shared" si="8"/>
        <v>0</v>
      </c>
      <c r="N159" s="30">
        <f t="shared" si="9"/>
        <v>0</v>
      </c>
      <c r="O159" s="32">
        <f>IFERROR(VLOOKUP(A159,Stock!$A$5:$M$495,6,0),0)*Stock!H159</f>
        <v>0</v>
      </c>
      <c r="Q159" s="32">
        <f>IFERROR(VLOOKUP(A159,Stock!$A$5:$M$495,6,0),0)*Stock!M159</f>
        <v>0</v>
      </c>
    </row>
    <row r="160" spans="1:17" s="17" customFormat="1" ht="18" customHeight="1" x14ac:dyDescent="0.2">
      <c r="A160" s="191">
        <v>156</v>
      </c>
      <c r="B160" s="201" t="s">
        <v>288</v>
      </c>
      <c r="C160" s="202" t="s">
        <v>679</v>
      </c>
      <c r="D160" s="202" t="s">
        <v>11</v>
      </c>
      <c r="E160" s="204"/>
      <c r="F160" s="205"/>
      <c r="G160" s="205"/>
      <c r="H160" s="131"/>
      <c r="I160" s="132">
        <f>SUMIF(Journal!$E$15:$E$446,$B$5:$B$495,Journal!$T$15:$T$446)</f>
        <v>0</v>
      </c>
      <c r="J160" s="115">
        <f>SUMIF(Journal!$E$15:$E$446,$B$5:$B$499,Journal!$K$15:$K$446)</f>
        <v>0</v>
      </c>
      <c r="K160" s="118">
        <f>SUMIF(Journal!$E$15:$E$446,$B$5:$B$499,Journal!$L$15:$L$446)</f>
        <v>0</v>
      </c>
      <c r="L160" s="6">
        <f t="shared" si="7"/>
        <v>0</v>
      </c>
      <c r="M160" s="40">
        <f t="shared" si="8"/>
        <v>0</v>
      </c>
      <c r="N160" s="30">
        <f t="shared" si="9"/>
        <v>0</v>
      </c>
      <c r="O160" s="32">
        <f>IFERROR(VLOOKUP(A160,Stock!$A$5:$M$495,6,0),0)*Stock!H160</f>
        <v>0</v>
      </c>
      <c r="Q160" s="32">
        <f>IFERROR(VLOOKUP(A160,Stock!$A$5:$M$495,6,0),0)*Stock!M160</f>
        <v>0</v>
      </c>
    </row>
    <row r="161" spans="1:17" s="17" customFormat="1" ht="18" customHeight="1" x14ac:dyDescent="0.2">
      <c r="A161" s="191">
        <v>157</v>
      </c>
      <c r="B161" s="201" t="s">
        <v>289</v>
      </c>
      <c r="C161" s="202" t="s">
        <v>680</v>
      </c>
      <c r="D161" s="204"/>
      <c r="E161" s="202" t="s">
        <v>10</v>
      </c>
      <c r="F161" s="203">
        <v>3</v>
      </c>
      <c r="G161" s="203">
        <v>2.4</v>
      </c>
      <c r="H161" s="131"/>
      <c r="I161" s="132">
        <f>SUMIF(Journal!$E$15:$E$446,$B$5:$B$495,Journal!$T$15:$T$446)</f>
        <v>0</v>
      </c>
      <c r="J161" s="115">
        <f>SUMIF(Journal!$E$15:$E$446,$B$5:$B$499,Journal!$K$15:$K$446)</f>
        <v>0</v>
      </c>
      <c r="K161" s="118">
        <f>SUMIF(Journal!$E$15:$E$446,$B$5:$B$499,Journal!$L$15:$L$446)</f>
        <v>0</v>
      </c>
      <c r="L161" s="6">
        <f t="shared" si="7"/>
        <v>0</v>
      </c>
      <c r="M161" s="40">
        <f t="shared" si="8"/>
        <v>0</v>
      </c>
      <c r="N161" s="30">
        <f t="shared" si="9"/>
        <v>0</v>
      </c>
      <c r="O161" s="32">
        <f>IFERROR(VLOOKUP(A161,Stock!$A$5:$M$495,6,0),0)*Stock!H161</f>
        <v>0</v>
      </c>
      <c r="Q161" s="32">
        <f>IFERROR(VLOOKUP(A161,Stock!$A$5:$M$495,6,0),0)*Stock!M161</f>
        <v>0</v>
      </c>
    </row>
    <row r="162" spans="1:17" s="17" customFormat="1" ht="18" customHeight="1" x14ac:dyDescent="0.2">
      <c r="A162" s="191">
        <v>158</v>
      </c>
      <c r="B162" s="201" t="s">
        <v>290</v>
      </c>
      <c r="C162" s="202" t="s">
        <v>681</v>
      </c>
      <c r="D162" s="202" t="s">
        <v>11</v>
      </c>
      <c r="E162" s="202" t="s">
        <v>56</v>
      </c>
      <c r="F162" s="203">
        <v>16</v>
      </c>
      <c r="G162" s="203">
        <v>12.8</v>
      </c>
      <c r="H162" s="131"/>
      <c r="I162" s="132">
        <f>SUMIF(Journal!$E$15:$E$446,$B$5:$B$495,Journal!$T$15:$T$446)</f>
        <v>0</v>
      </c>
      <c r="J162" s="115">
        <f>SUMIF(Journal!$E$15:$E$446,$B$5:$B$499,Journal!$K$15:$K$446)</f>
        <v>0</v>
      </c>
      <c r="K162" s="118">
        <f>SUMIF(Journal!$E$15:$E$446,$B$5:$B$499,Journal!$L$15:$L$446)</f>
        <v>0</v>
      </c>
      <c r="L162" s="6">
        <f t="shared" si="7"/>
        <v>0</v>
      </c>
      <c r="M162" s="40">
        <f t="shared" si="8"/>
        <v>0</v>
      </c>
      <c r="N162" s="30">
        <f t="shared" si="9"/>
        <v>0</v>
      </c>
      <c r="O162" s="32">
        <f>IFERROR(VLOOKUP(A162,Stock!$A$5:$M$495,6,0),0)*Stock!H162</f>
        <v>0</v>
      </c>
      <c r="Q162" s="32">
        <f>IFERROR(VLOOKUP(A162,Stock!$A$5:$M$495,6,0),0)*Stock!M162</f>
        <v>0</v>
      </c>
    </row>
    <row r="163" spans="1:17" s="17" customFormat="1" ht="18" customHeight="1" x14ac:dyDescent="0.2">
      <c r="A163" s="191">
        <v>159</v>
      </c>
      <c r="B163" s="201" t="s">
        <v>291</v>
      </c>
      <c r="C163" s="202" t="s">
        <v>682</v>
      </c>
      <c r="D163" s="202" t="s">
        <v>11</v>
      </c>
      <c r="E163" s="202" t="s">
        <v>56</v>
      </c>
      <c r="F163" s="203">
        <v>16</v>
      </c>
      <c r="G163" s="203">
        <v>12.8</v>
      </c>
      <c r="H163" s="131"/>
      <c r="I163" s="132">
        <f>SUMIF(Journal!$E$15:$E$446,$B$5:$B$495,Journal!$T$15:$T$446)</f>
        <v>0</v>
      </c>
      <c r="J163" s="115">
        <f>SUMIF(Journal!$E$15:$E$446,$B$5:$B$499,Journal!$K$15:$K$446)</f>
        <v>0</v>
      </c>
      <c r="K163" s="118">
        <f>SUMIF(Journal!$E$15:$E$446,$B$5:$B$499,Journal!$L$15:$L$446)</f>
        <v>0</v>
      </c>
      <c r="L163" s="6">
        <f t="shared" si="7"/>
        <v>0</v>
      </c>
      <c r="M163" s="40">
        <f t="shared" si="8"/>
        <v>0</v>
      </c>
      <c r="N163" s="30">
        <f t="shared" si="9"/>
        <v>0</v>
      </c>
      <c r="O163" s="32">
        <f>IFERROR(VLOOKUP(A163,Stock!$A$5:$M$495,6,0),0)*Stock!H163</f>
        <v>0</v>
      </c>
      <c r="Q163" s="32">
        <f>IFERROR(VLOOKUP(A163,Stock!$A$5:$M$495,6,0),0)*Stock!M163</f>
        <v>0</v>
      </c>
    </row>
    <row r="164" spans="1:17" s="17" customFormat="1" ht="18" customHeight="1" x14ac:dyDescent="0.2">
      <c r="A164" s="191">
        <v>160</v>
      </c>
      <c r="B164" s="201" t="s">
        <v>292</v>
      </c>
      <c r="C164" s="202" t="s">
        <v>683</v>
      </c>
      <c r="D164" s="202" t="s">
        <v>130</v>
      </c>
      <c r="E164" s="202" t="s">
        <v>56</v>
      </c>
      <c r="F164" s="203">
        <v>16</v>
      </c>
      <c r="G164" s="203">
        <v>12.8</v>
      </c>
      <c r="H164" s="131"/>
      <c r="I164" s="132">
        <f>SUMIF(Journal!$E$15:$E$446,$B$5:$B$495,Journal!$T$15:$T$446)</f>
        <v>0</v>
      </c>
      <c r="J164" s="115">
        <f>SUMIF(Journal!$E$15:$E$446,$B$5:$B$499,Journal!$K$15:$K$446)</f>
        <v>0</v>
      </c>
      <c r="K164" s="118">
        <f>SUMIF(Journal!$E$15:$E$446,$B$5:$B$499,Journal!$L$15:$L$446)</f>
        <v>0</v>
      </c>
      <c r="L164" s="6">
        <f t="shared" si="7"/>
        <v>0</v>
      </c>
      <c r="M164" s="40">
        <f t="shared" si="8"/>
        <v>0</v>
      </c>
      <c r="N164" s="30">
        <f t="shared" si="9"/>
        <v>0</v>
      </c>
      <c r="O164" s="32">
        <f>IFERROR(VLOOKUP(A164,Stock!$A$5:$M$495,6,0),0)*Stock!H164</f>
        <v>0</v>
      </c>
      <c r="Q164" s="32">
        <f>IFERROR(VLOOKUP(A164,Stock!$A$5:$M$495,6,0),0)*Stock!M164</f>
        <v>0</v>
      </c>
    </row>
    <row r="165" spans="1:17" s="17" customFormat="1" ht="18" customHeight="1" x14ac:dyDescent="0.2">
      <c r="A165" s="191">
        <v>161</v>
      </c>
      <c r="B165" s="201" t="s">
        <v>293</v>
      </c>
      <c r="C165" s="202" t="s">
        <v>684</v>
      </c>
      <c r="D165" s="202" t="s">
        <v>21</v>
      </c>
      <c r="E165" s="202" t="s">
        <v>9</v>
      </c>
      <c r="F165" s="203">
        <v>90</v>
      </c>
      <c r="G165" s="203">
        <v>72</v>
      </c>
      <c r="H165" s="131"/>
      <c r="I165" s="132">
        <f>SUMIF(Journal!$E$15:$E$446,$B$5:$B$495,Journal!$T$15:$T$446)</f>
        <v>0</v>
      </c>
      <c r="J165" s="115">
        <f>SUMIF(Journal!$E$15:$E$446,$B$5:$B$499,Journal!$K$15:$K$446)</f>
        <v>0</v>
      </c>
      <c r="K165" s="118">
        <f>SUMIF(Journal!$E$15:$E$446,$B$5:$B$499,Journal!$L$15:$L$446)</f>
        <v>0</v>
      </c>
      <c r="L165" s="6">
        <f t="shared" si="7"/>
        <v>0</v>
      </c>
      <c r="M165" s="40">
        <f t="shared" si="8"/>
        <v>0</v>
      </c>
      <c r="N165" s="30">
        <f t="shared" si="9"/>
        <v>0</v>
      </c>
      <c r="O165" s="32">
        <f>IFERROR(VLOOKUP(A165,Stock!$A$5:$M$495,6,0),0)*Stock!H165</f>
        <v>0</v>
      </c>
      <c r="Q165" s="32">
        <f>IFERROR(VLOOKUP(A165,Stock!$A$5:$M$495,6,0),0)*Stock!M165</f>
        <v>0</v>
      </c>
    </row>
    <row r="166" spans="1:17" s="17" customFormat="1" ht="18" customHeight="1" x14ac:dyDescent="0.2">
      <c r="A166" s="191">
        <v>162</v>
      </c>
      <c r="B166" s="201" t="s">
        <v>294</v>
      </c>
      <c r="C166" s="202" t="s">
        <v>685</v>
      </c>
      <c r="D166" s="202" t="s">
        <v>21</v>
      </c>
      <c r="E166" s="202" t="s">
        <v>6</v>
      </c>
      <c r="F166" s="203">
        <v>380</v>
      </c>
      <c r="G166" s="203">
        <v>304</v>
      </c>
      <c r="H166" s="131"/>
      <c r="I166" s="132">
        <f>SUMIF(Journal!$E$15:$E$446,$B$5:$B$495,Journal!$T$15:$T$446)</f>
        <v>0</v>
      </c>
      <c r="J166" s="115">
        <f>SUMIF(Journal!$E$15:$E$446,$B$5:$B$499,Journal!$K$15:$K$446)</f>
        <v>0</v>
      </c>
      <c r="K166" s="118">
        <f>SUMIF(Journal!$E$15:$E$446,$B$5:$B$499,Journal!$L$15:$L$446)</f>
        <v>0</v>
      </c>
      <c r="L166" s="6">
        <f t="shared" si="7"/>
        <v>0</v>
      </c>
      <c r="M166" s="40">
        <f t="shared" si="8"/>
        <v>0</v>
      </c>
      <c r="N166" s="30">
        <f t="shared" si="9"/>
        <v>0</v>
      </c>
      <c r="O166" s="32">
        <f>IFERROR(VLOOKUP(A166,Stock!$A$5:$M$495,6,0),0)*Stock!H166</f>
        <v>0</v>
      </c>
      <c r="Q166" s="32">
        <f>IFERROR(VLOOKUP(A166,Stock!$A$5:$M$495,6,0),0)*Stock!M166</f>
        <v>0</v>
      </c>
    </row>
    <row r="167" spans="1:17" s="17" customFormat="1" ht="18" customHeight="1" x14ac:dyDescent="0.2">
      <c r="A167" s="191">
        <v>163</v>
      </c>
      <c r="B167" s="201" t="s">
        <v>295</v>
      </c>
      <c r="C167" s="202" t="s">
        <v>686</v>
      </c>
      <c r="D167" s="202" t="s">
        <v>21</v>
      </c>
      <c r="E167" s="202" t="s">
        <v>9</v>
      </c>
      <c r="F167" s="203">
        <v>380</v>
      </c>
      <c r="G167" s="203">
        <v>304</v>
      </c>
      <c r="H167" s="131"/>
      <c r="I167" s="132">
        <f>SUMIF(Journal!$E$15:$E$446,$B$5:$B$495,Journal!$T$15:$T$446)</f>
        <v>0</v>
      </c>
      <c r="J167" s="115">
        <f>SUMIF(Journal!$E$15:$E$446,$B$5:$B$499,Journal!$K$15:$K$446)</f>
        <v>0</v>
      </c>
      <c r="K167" s="118">
        <f>SUMIF(Journal!$E$15:$E$446,$B$5:$B$499,Journal!$L$15:$L$446)</f>
        <v>0</v>
      </c>
      <c r="L167" s="6">
        <f t="shared" si="7"/>
        <v>0</v>
      </c>
      <c r="M167" s="40">
        <f t="shared" si="8"/>
        <v>0</v>
      </c>
      <c r="N167" s="30">
        <f t="shared" si="9"/>
        <v>0</v>
      </c>
      <c r="O167" s="32">
        <f>IFERROR(VLOOKUP(A167,Stock!$A$5:$M$495,6,0),0)*Stock!H167</f>
        <v>0</v>
      </c>
      <c r="Q167" s="32">
        <f>IFERROR(VLOOKUP(A167,Stock!$A$5:$M$495,6,0),0)*Stock!M167</f>
        <v>0</v>
      </c>
    </row>
    <row r="168" spans="1:17" s="17" customFormat="1" ht="18" customHeight="1" x14ac:dyDescent="0.2">
      <c r="A168" s="191">
        <v>164</v>
      </c>
      <c r="B168" s="201" t="s">
        <v>296</v>
      </c>
      <c r="C168" s="202" t="s">
        <v>687</v>
      </c>
      <c r="D168" s="202" t="s">
        <v>21</v>
      </c>
      <c r="E168" s="202" t="s">
        <v>9</v>
      </c>
      <c r="F168" s="205"/>
      <c r="G168" s="205"/>
      <c r="H168" s="131"/>
      <c r="I168" s="132">
        <f>SUMIF(Journal!$E$15:$E$446,$B$5:$B$495,Journal!$T$15:$T$446)</f>
        <v>0</v>
      </c>
      <c r="J168" s="115">
        <f>SUMIF(Journal!$E$15:$E$446,$B$5:$B$499,Journal!$K$15:$K$446)</f>
        <v>0</v>
      </c>
      <c r="K168" s="118">
        <f>SUMIF(Journal!$E$15:$E$446,$B$5:$B$499,Journal!$L$15:$L$446)</f>
        <v>0</v>
      </c>
      <c r="L168" s="6">
        <f t="shared" si="7"/>
        <v>0</v>
      </c>
      <c r="M168" s="40">
        <f t="shared" si="8"/>
        <v>0</v>
      </c>
      <c r="N168" s="30">
        <f t="shared" si="9"/>
        <v>0</v>
      </c>
      <c r="O168" s="32">
        <f>IFERROR(VLOOKUP(A168,Stock!$A$5:$M$495,6,0),0)*Stock!H168</f>
        <v>0</v>
      </c>
      <c r="Q168" s="32">
        <f>IFERROR(VLOOKUP(A168,Stock!$A$5:$M$495,6,0),0)*Stock!M168</f>
        <v>0</v>
      </c>
    </row>
    <row r="169" spans="1:17" s="17" customFormat="1" ht="18" customHeight="1" x14ac:dyDescent="0.2">
      <c r="A169" s="191">
        <v>165</v>
      </c>
      <c r="B169" s="201" t="s">
        <v>297</v>
      </c>
      <c r="C169" s="202" t="s">
        <v>688</v>
      </c>
      <c r="D169" s="202" t="s">
        <v>21</v>
      </c>
      <c r="E169" s="202" t="s">
        <v>6</v>
      </c>
      <c r="F169" s="203">
        <v>65</v>
      </c>
      <c r="G169" s="203">
        <v>52</v>
      </c>
      <c r="H169" s="131"/>
      <c r="I169" s="132">
        <f>SUMIF(Journal!$E$15:$E$446,$B$5:$B$495,Journal!$T$15:$T$446)</f>
        <v>0</v>
      </c>
      <c r="J169" s="115">
        <f>SUMIF(Journal!$E$15:$E$446,$B$5:$B$499,Journal!$K$15:$K$446)</f>
        <v>0</v>
      </c>
      <c r="K169" s="118">
        <f>SUMIF(Journal!$E$15:$E$446,$B$5:$B$499,Journal!$L$15:$L$446)</f>
        <v>0</v>
      </c>
      <c r="L169" s="6">
        <f t="shared" si="7"/>
        <v>0</v>
      </c>
      <c r="M169" s="40">
        <f t="shared" si="8"/>
        <v>0</v>
      </c>
      <c r="N169" s="30">
        <f t="shared" si="9"/>
        <v>0</v>
      </c>
      <c r="O169" s="32">
        <f>IFERROR(VLOOKUP(A169,Stock!$A$5:$M$495,6,0),0)*Stock!H169</f>
        <v>0</v>
      </c>
      <c r="Q169" s="32">
        <f>IFERROR(VLOOKUP(A169,Stock!$A$5:$M$495,6,0),0)*Stock!M169</f>
        <v>0</v>
      </c>
    </row>
    <row r="170" spans="1:17" s="17" customFormat="1" ht="18" customHeight="1" x14ac:dyDescent="0.2">
      <c r="A170" s="191">
        <v>166</v>
      </c>
      <c r="B170" s="201" t="s">
        <v>298</v>
      </c>
      <c r="C170" s="202" t="s">
        <v>689</v>
      </c>
      <c r="D170" s="202" t="s">
        <v>21</v>
      </c>
      <c r="E170" s="202" t="s">
        <v>9</v>
      </c>
      <c r="F170" s="203">
        <v>65</v>
      </c>
      <c r="G170" s="203">
        <v>52</v>
      </c>
      <c r="H170" s="131"/>
      <c r="I170" s="132">
        <f>SUMIF(Journal!$E$15:$E$446,$B$5:$B$495,Journal!$T$15:$T$446)</f>
        <v>0</v>
      </c>
      <c r="J170" s="115">
        <f>SUMIF(Journal!$E$15:$E$446,$B$5:$B$499,Journal!$K$15:$K$446)</f>
        <v>0</v>
      </c>
      <c r="K170" s="118">
        <f>SUMIF(Journal!$E$15:$E$446,$B$5:$B$499,Journal!$L$15:$L$446)</f>
        <v>0</v>
      </c>
      <c r="L170" s="6">
        <f t="shared" si="7"/>
        <v>0</v>
      </c>
      <c r="M170" s="40">
        <f t="shared" si="8"/>
        <v>0</v>
      </c>
      <c r="N170" s="30">
        <f t="shared" si="9"/>
        <v>0</v>
      </c>
      <c r="O170" s="32">
        <f>IFERROR(VLOOKUP(A170,Stock!$A$5:$M$495,6,0),0)*Stock!H170</f>
        <v>0</v>
      </c>
      <c r="Q170" s="32">
        <f>IFERROR(VLOOKUP(A170,Stock!$A$5:$M$495,6,0),0)*Stock!M170</f>
        <v>0</v>
      </c>
    </row>
    <row r="171" spans="1:17" s="17" customFormat="1" ht="18" customHeight="1" x14ac:dyDescent="0.2">
      <c r="A171" s="191">
        <v>167</v>
      </c>
      <c r="B171" s="201" t="s">
        <v>299</v>
      </c>
      <c r="C171" s="202" t="s">
        <v>690</v>
      </c>
      <c r="D171" s="202" t="s">
        <v>21</v>
      </c>
      <c r="E171" s="202" t="s">
        <v>10</v>
      </c>
      <c r="F171" s="205"/>
      <c r="G171" s="205"/>
      <c r="H171" s="131"/>
      <c r="I171" s="132">
        <f>SUMIF(Journal!$E$15:$E$446,$B$5:$B$495,Journal!$T$15:$T$446)</f>
        <v>0</v>
      </c>
      <c r="J171" s="115">
        <f>SUMIF(Journal!$E$15:$E$446,$B$5:$B$499,Journal!$K$15:$K$446)</f>
        <v>0</v>
      </c>
      <c r="K171" s="118">
        <f>SUMIF(Journal!$E$15:$E$446,$B$5:$B$499,Journal!$L$15:$L$446)</f>
        <v>0</v>
      </c>
      <c r="L171" s="6">
        <f t="shared" si="7"/>
        <v>0</v>
      </c>
      <c r="M171" s="40">
        <f t="shared" si="8"/>
        <v>0</v>
      </c>
      <c r="N171" s="30">
        <f t="shared" si="9"/>
        <v>0</v>
      </c>
      <c r="O171" s="32">
        <f>IFERROR(VLOOKUP(A171,Stock!$A$5:$M$495,6,0),0)*Stock!H171</f>
        <v>0</v>
      </c>
      <c r="Q171" s="32">
        <f>IFERROR(VLOOKUP(A171,Stock!$A$5:$M$495,6,0),0)*Stock!M171</f>
        <v>0</v>
      </c>
    </row>
    <row r="172" spans="1:17" s="17" customFormat="1" ht="18" customHeight="1" x14ac:dyDescent="0.2">
      <c r="A172" s="191">
        <v>168</v>
      </c>
      <c r="B172" s="201" t="s">
        <v>300</v>
      </c>
      <c r="C172" s="202" t="s">
        <v>691</v>
      </c>
      <c r="D172" s="202" t="s">
        <v>21</v>
      </c>
      <c r="E172" s="202" t="s">
        <v>9</v>
      </c>
      <c r="F172" s="203">
        <v>200</v>
      </c>
      <c r="G172" s="203">
        <v>160</v>
      </c>
      <c r="H172" s="131"/>
      <c r="I172" s="132">
        <f>SUMIF(Journal!$E$15:$E$446,$B$5:$B$495,Journal!$T$15:$T$446)</f>
        <v>0</v>
      </c>
      <c r="J172" s="115">
        <f>SUMIF(Journal!$E$15:$E$446,$B$5:$B$499,Journal!$K$15:$K$446)</f>
        <v>0</v>
      </c>
      <c r="K172" s="118">
        <f>SUMIF(Journal!$E$15:$E$446,$B$5:$B$499,Journal!$L$15:$L$446)</f>
        <v>0</v>
      </c>
      <c r="L172" s="6">
        <f t="shared" si="7"/>
        <v>0</v>
      </c>
      <c r="M172" s="40">
        <f t="shared" si="8"/>
        <v>0</v>
      </c>
      <c r="N172" s="30">
        <f t="shared" si="9"/>
        <v>0</v>
      </c>
      <c r="O172" s="32">
        <f>IFERROR(VLOOKUP(A172,Stock!$A$5:$M$495,6,0),0)*Stock!H172</f>
        <v>0</v>
      </c>
      <c r="Q172" s="32">
        <f>IFERROR(VLOOKUP(A172,Stock!$A$5:$M$495,6,0),0)*Stock!M172</f>
        <v>0</v>
      </c>
    </row>
    <row r="173" spans="1:17" s="17" customFormat="1" ht="18" customHeight="1" x14ac:dyDescent="0.2">
      <c r="A173" s="191">
        <v>169</v>
      </c>
      <c r="B173" s="201" t="s">
        <v>301</v>
      </c>
      <c r="C173" s="202" t="s">
        <v>692</v>
      </c>
      <c r="D173" s="202" t="s">
        <v>21</v>
      </c>
      <c r="E173" s="202" t="s">
        <v>9</v>
      </c>
      <c r="F173" s="203">
        <v>38</v>
      </c>
      <c r="G173" s="203">
        <v>30.4</v>
      </c>
      <c r="H173" s="131"/>
      <c r="I173" s="132">
        <f>SUMIF(Journal!$E$15:$E$446,$B$5:$B$495,Journal!$T$15:$T$446)</f>
        <v>0</v>
      </c>
      <c r="J173" s="115">
        <f>SUMIF(Journal!$E$15:$E$446,$B$5:$B$499,Journal!$K$15:$K$446)</f>
        <v>0</v>
      </c>
      <c r="K173" s="118">
        <f>SUMIF(Journal!$E$15:$E$446,$B$5:$B$499,Journal!$L$15:$L$446)</f>
        <v>0</v>
      </c>
      <c r="L173" s="6">
        <f t="shared" si="7"/>
        <v>0</v>
      </c>
      <c r="M173" s="40">
        <f t="shared" si="8"/>
        <v>0</v>
      </c>
      <c r="N173" s="30">
        <f t="shared" si="9"/>
        <v>0</v>
      </c>
      <c r="O173" s="32">
        <f>IFERROR(VLOOKUP(A173,Stock!$A$5:$M$495,6,0),0)*Stock!H173</f>
        <v>0</v>
      </c>
      <c r="Q173" s="32">
        <f>IFERROR(VLOOKUP(A173,Stock!$A$5:$M$495,6,0),0)*Stock!M173</f>
        <v>0</v>
      </c>
    </row>
    <row r="174" spans="1:17" s="17" customFormat="1" ht="18" customHeight="1" x14ac:dyDescent="0.2">
      <c r="A174" s="191">
        <v>170</v>
      </c>
      <c r="B174" s="201" t="s">
        <v>302</v>
      </c>
      <c r="C174" s="202" t="s">
        <v>693</v>
      </c>
      <c r="D174" s="202" t="s">
        <v>21</v>
      </c>
      <c r="E174" s="202" t="s">
        <v>6</v>
      </c>
      <c r="F174" s="203">
        <v>200</v>
      </c>
      <c r="G174" s="203">
        <v>160</v>
      </c>
      <c r="H174" s="131"/>
      <c r="I174" s="132">
        <f>SUMIF(Journal!$E$15:$E$446,$B$5:$B$495,Journal!$T$15:$T$446)</f>
        <v>0</v>
      </c>
      <c r="J174" s="115">
        <f>SUMIF(Journal!$E$15:$E$446,$B$5:$B$499,Journal!$K$15:$K$446)</f>
        <v>0</v>
      </c>
      <c r="K174" s="118">
        <f>SUMIF(Journal!$E$15:$E$446,$B$5:$B$499,Journal!$L$15:$L$446)</f>
        <v>0</v>
      </c>
      <c r="L174" s="6">
        <f t="shared" si="7"/>
        <v>0</v>
      </c>
      <c r="M174" s="40">
        <f t="shared" si="8"/>
        <v>0</v>
      </c>
      <c r="N174" s="30">
        <f t="shared" si="9"/>
        <v>0</v>
      </c>
      <c r="O174" s="32">
        <f>IFERROR(VLOOKUP(A174,Stock!$A$5:$M$495,6,0),0)*Stock!H174</f>
        <v>0</v>
      </c>
      <c r="Q174" s="32">
        <f>IFERROR(VLOOKUP(A174,Stock!$A$5:$M$495,6,0),0)*Stock!M174</f>
        <v>0</v>
      </c>
    </row>
    <row r="175" spans="1:17" s="17" customFormat="1" ht="18" customHeight="1" x14ac:dyDescent="0.2">
      <c r="A175" s="191">
        <v>171</v>
      </c>
      <c r="B175" s="201" t="s">
        <v>303</v>
      </c>
      <c r="C175" s="202" t="s">
        <v>694</v>
      </c>
      <c r="D175" s="202" t="s">
        <v>55</v>
      </c>
      <c r="E175" s="202" t="s">
        <v>9</v>
      </c>
      <c r="F175" s="203">
        <v>10</v>
      </c>
      <c r="G175" s="203">
        <v>8</v>
      </c>
      <c r="H175" s="131"/>
      <c r="I175" s="132">
        <f>SUMIF(Journal!$E$15:$E$446,$B$5:$B$495,Journal!$T$15:$T$446)</f>
        <v>0</v>
      </c>
      <c r="J175" s="115">
        <f>SUMIF(Journal!$E$15:$E$446,$B$5:$B$499,Journal!$K$15:$K$446)</f>
        <v>0</v>
      </c>
      <c r="K175" s="118">
        <f>SUMIF(Journal!$E$15:$E$446,$B$5:$B$499,Journal!$L$15:$L$446)</f>
        <v>0</v>
      </c>
      <c r="L175" s="6">
        <f t="shared" si="7"/>
        <v>0</v>
      </c>
      <c r="M175" s="40">
        <f t="shared" si="8"/>
        <v>0</v>
      </c>
      <c r="N175" s="30">
        <f t="shared" si="9"/>
        <v>0</v>
      </c>
      <c r="O175" s="32">
        <f>IFERROR(VLOOKUP(A175,Stock!$A$5:$M$495,6,0),0)*Stock!H175</f>
        <v>0</v>
      </c>
      <c r="Q175" s="32">
        <f>IFERROR(VLOOKUP(A175,Stock!$A$5:$M$495,6,0),0)*Stock!M175</f>
        <v>0</v>
      </c>
    </row>
    <row r="176" spans="1:17" s="17" customFormat="1" ht="18" customHeight="1" x14ac:dyDescent="0.2">
      <c r="A176" s="191">
        <v>172</v>
      </c>
      <c r="B176" s="201" t="s">
        <v>304</v>
      </c>
      <c r="C176" s="202" t="s">
        <v>695</v>
      </c>
      <c r="D176" s="202" t="s">
        <v>21</v>
      </c>
      <c r="E176" s="202" t="s">
        <v>9</v>
      </c>
      <c r="F176" s="203">
        <v>37</v>
      </c>
      <c r="G176" s="203">
        <v>29.6</v>
      </c>
      <c r="H176" s="131"/>
      <c r="I176" s="132">
        <f>SUMIF(Journal!$E$15:$E$446,$B$5:$B$495,Journal!$T$15:$T$446)</f>
        <v>0</v>
      </c>
      <c r="J176" s="115">
        <f>SUMIF(Journal!$E$15:$E$446,$B$5:$B$499,Journal!$K$15:$K$446)</f>
        <v>0</v>
      </c>
      <c r="K176" s="118">
        <f>SUMIF(Journal!$E$15:$E$446,$B$5:$B$499,Journal!$L$15:$L$446)</f>
        <v>0</v>
      </c>
      <c r="L176" s="6">
        <f t="shared" si="7"/>
        <v>0</v>
      </c>
      <c r="M176" s="40">
        <f t="shared" si="8"/>
        <v>0</v>
      </c>
      <c r="N176" s="30">
        <f t="shared" si="9"/>
        <v>0</v>
      </c>
      <c r="O176" s="32">
        <f>IFERROR(VLOOKUP(A176,Stock!$A$5:$M$495,6,0),0)*Stock!H176</f>
        <v>0</v>
      </c>
      <c r="Q176" s="32">
        <f>IFERROR(VLOOKUP(A176,Stock!$A$5:$M$495,6,0),0)*Stock!M176</f>
        <v>0</v>
      </c>
    </row>
    <row r="177" spans="1:17" s="17" customFormat="1" ht="18" customHeight="1" x14ac:dyDescent="0.2">
      <c r="A177" s="191">
        <v>173</v>
      </c>
      <c r="B177" s="201" t="s">
        <v>305</v>
      </c>
      <c r="C177" s="202" t="s">
        <v>696</v>
      </c>
      <c r="D177" s="202" t="s">
        <v>11</v>
      </c>
      <c r="E177" s="202" t="s">
        <v>9</v>
      </c>
      <c r="F177" s="203">
        <v>10</v>
      </c>
      <c r="G177" s="203">
        <v>8</v>
      </c>
      <c r="H177" s="131"/>
      <c r="I177" s="132">
        <f>SUMIF(Journal!$E$15:$E$446,$B$5:$B$495,Journal!$T$15:$T$446)</f>
        <v>0</v>
      </c>
      <c r="J177" s="115">
        <f>SUMIF(Journal!$E$15:$E$446,$B$5:$B$499,Journal!$K$15:$K$446)</f>
        <v>0</v>
      </c>
      <c r="K177" s="118">
        <f>SUMIF(Journal!$E$15:$E$446,$B$5:$B$499,Journal!$L$15:$L$446)</f>
        <v>0</v>
      </c>
      <c r="L177" s="6">
        <f t="shared" si="7"/>
        <v>0</v>
      </c>
      <c r="M177" s="40">
        <f t="shared" si="8"/>
        <v>0</v>
      </c>
      <c r="N177" s="30">
        <f t="shared" si="9"/>
        <v>0</v>
      </c>
      <c r="O177" s="32">
        <f>IFERROR(VLOOKUP(A177,Stock!$A$5:$M$495,6,0),0)*Stock!H177</f>
        <v>0</v>
      </c>
      <c r="Q177" s="32">
        <f>IFERROR(VLOOKUP(A177,Stock!$A$5:$M$495,6,0),0)*Stock!M177</f>
        <v>0</v>
      </c>
    </row>
    <row r="178" spans="1:17" s="17" customFormat="1" ht="18" customHeight="1" x14ac:dyDescent="0.2">
      <c r="A178" s="191">
        <v>174</v>
      </c>
      <c r="B178" s="201" t="s">
        <v>306</v>
      </c>
      <c r="C178" s="202" t="s">
        <v>697</v>
      </c>
      <c r="D178" s="202" t="s">
        <v>21</v>
      </c>
      <c r="E178" s="202" t="s">
        <v>9</v>
      </c>
      <c r="F178" s="203">
        <v>50</v>
      </c>
      <c r="G178" s="203">
        <v>40</v>
      </c>
      <c r="H178" s="131"/>
      <c r="I178" s="132">
        <f>SUMIF(Journal!$E$15:$E$446,$B$5:$B$495,Journal!$T$15:$T$446)</f>
        <v>0</v>
      </c>
      <c r="J178" s="115">
        <f>SUMIF(Journal!$E$15:$E$446,$B$5:$B$499,Journal!$K$15:$K$446)</f>
        <v>0</v>
      </c>
      <c r="K178" s="118">
        <f>SUMIF(Journal!$E$15:$E$446,$B$5:$B$499,Journal!$L$15:$L$446)</f>
        <v>0</v>
      </c>
      <c r="L178" s="6">
        <f t="shared" si="7"/>
        <v>0</v>
      </c>
      <c r="M178" s="40">
        <f t="shared" si="8"/>
        <v>0</v>
      </c>
      <c r="N178" s="30">
        <f t="shared" si="9"/>
        <v>0</v>
      </c>
      <c r="O178" s="32">
        <f>IFERROR(VLOOKUP(A178,Stock!$A$5:$M$495,6,0),0)*Stock!H178</f>
        <v>0</v>
      </c>
      <c r="Q178" s="32">
        <f>IFERROR(VLOOKUP(A178,Stock!$A$5:$M$495,6,0),0)*Stock!M178</f>
        <v>0</v>
      </c>
    </row>
    <row r="179" spans="1:17" s="17" customFormat="1" ht="18" customHeight="1" x14ac:dyDescent="0.2">
      <c r="A179" s="191">
        <v>175</v>
      </c>
      <c r="B179" s="201" t="s">
        <v>307</v>
      </c>
      <c r="C179" s="202" t="s">
        <v>698</v>
      </c>
      <c r="D179" s="202" t="s">
        <v>11</v>
      </c>
      <c r="E179" s="202" t="s">
        <v>9</v>
      </c>
      <c r="F179" s="203">
        <v>19</v>
      </c>
      <c r="G179" s="203">
        <v>15.2</v>
      </c>
      <c r="H179" s="131"/>
      <c r="I179" s="132">
        <f>SUMIF(Journal!$E$15:$E$446,$B$5:$B$495,Journal!$T$15:$T$446)</f>
        <v>0</v>
      </c>
      <c r="J179" s="115">
        <f>SUMIF(Journal!$E$15:$E$446,$B$5:$B$499,Journal!$K$15:$K$446)</f>
        <v>0</v>
      </c>
      <c r="K179" s="118">
        <f>SUMIF(Journal!$E$15:$E$446,$B$5:$B$499,Journal!$L$15:$L$446)</f>
        <v>0</v>
      </c>
      <c r="L179" s="6">
        <f t="shared" si="7"/>
        <v>0</v>
      </c>
      <c r="M179" s="40">
        <f t="shared" si="8"/>
        <v>0</v>
      </c>
      <c r="N179" s="30">
        <f t="shared" si="9"/>
        <v>0</v>
      </c>
      <c r="O179" s="32">
        <f>IFERROR(VLOOKUP(A179,Stock!$A$5:$M$495,6,0),0)*Stock!H179</f>
        <v>0</v>
      </c>
      <c r="Q179" s="32">
        <f>IFERROR(VLOOKUP(A179,Stock!$A$5:$M$495,6,0),0)*Stock!M179</f>
        <v>0</v>
      </c>
    </row>
    <row r="180" spans="1:17" s="17" customFormat="1" ht="18" customHeight="1" x14ac:dyDescent="0.2">
      <c r="A180" s="191">
        <v>176</v>
      </c>
      <c r="B180" s="201" t="s">
        <v>308</v>
      </c>
      <c r="C180" s="202" t="s">
        <v>699</v>
      </c>
      <c r="D180" s="202" t="s">
        <v>54</v>
      </c>
      <c r="E180" s="202" t="s">
        <v>9</v>
      </c>
      <c r="F180" s="203">
        <v>20</v>
      </c>
      <c r="G180" s="203">
        <v>16</v>
      </c>
      <c r="H180" s="131"/>
      <c r="I180" s="132">
        <f>SUMIF(Journal!$E$15:$E$446,$B$5:$B$495,Journal!$T$15:$T$446)</f>
        <v>0</v>
      </c>
      <c r="J180" s="115">
        <f>SUMIF(Journal!$E$15:$E$446,$B$5:$B$499,Journal!$K$15:$K$446)</f>
        <v>0</v>
      </c>
      <c r="K180" s="118">
        <f>SUMIF(Journal!$E$15:$E$446,$B$5:$B$499,Journal!$L$15:$L$446)</f>
        <v>0</v>
      </c>
      <c r="L180" s="6">
        <f t="shared" si="7"/>
        <v>0</v>
      </c>
      <c r="M180" s="40">
        <f t="shared" si="8"/>
        <v>0</v>
      </c>
      <c r="N180" s="30">
        <f t="shared" si="9"/>
        <v>0</v>
      </c>
      <c r="O180" s="32">
        <f>IFERROR(VLOOKUP(A180,Stock!$A$5:$M$495,6,0),0)*Stock!H180</f>
        <v>0</v>
      </c>
      <c r="Q180" s="32">
        <f>IFERROR(VLOOKUP(A180,Stock!$A$5:$M$495,6,0),0)*Stock!M180</f>
        <v>0</v>
      </c>
    </row>
    <row r="181" spans="1:17" s="17" customFormat="1" ht="18" customHeight="1" x14ac:dyDescent="0.2">
      <c r="A181" s="191">
        <v>177</v>
      </c>
      <c r="B181" s="201" t="s">
        <v>309</v>
      </c>
      <c r="C181" s="202" t="s">
        <v>700</v>
      </c>
      <c r="D181" s="202" t="s">
        <v>53</v>
      </c>
      <c r="E181" s="202" t="s">
        <v>9</v>
      </c>
      <c r="F181" s="203">
        <v>40</v>
      </c>
      <c r="G181" s="203">
        <v>32</v>
      </c>
      <c r="H181" s="131"/>
      <c r="I181" s="132">
        <f>SUMIF(Journal!$E$15:$E$446,$B$5:$B$495,Journal!$T$15:$T$446)</f>
        <v>0</v>
      </c>
      <c r="J181" s="115">
        <f>SUMIF(Journal!$E$15:$E$446,$B$5:$B$499,Journal!$K$15:$K$446)</f>
        <v>0</v>
      </c>
      <c r="K181" s="118">
        <f>SUMIF(Journal!$E$15:$E$446,$B$5:$B$499,Journal!$L$15:$L$446)</f>
        <v>0</v>
      </c>
      <c r="L181" s="6">
        <f t="shared" si="7"/>
        <v>0</v>
      </c>
      <c r="M181" s="40">
        <f t="shared" si="8"/>
        <v>0</v>
      </c>
      <c r="N181" s="30">
        <f t="shared" si="9"/>
        <v>0</v>
      </c>
      <c r="O181" s="32">
        <f>IFERROR(VLOOKUP(A181,Stock!$A$5:$M$495,6,0),0)*Stock!H181</f>
        <v>0</v>
      </c>
      <c r="Q181" s="32">
        <f>IFERROR(VLOOKUP(A181,Stock!$A$5:$M$495,6,0),0)*Stock!M181</f>
        <v>0</v>
      </c>
    </row>
    <row r="182" spans="1:17" s="17" customFormat="1" ht="18" customHeight="1" x14ac:dyDescent="0.2">
      <c r="A182" s="191">
        <v>178</v>
      </c>
      <c r="B182" s="201" t="s">
        <v>310</v>
      </c>
      <c r="C182" s="202" t="s">
        <v>701</v>
      </c>
      <c r="D182" s="202" t="s">
        <v>14</v>
      </c>
      <c r="E182" s="202" t="s">
        <v>9</v>
      </c>
      <c r="F182" s="203">
        <v>25</v>
      </c>
      <c r="G182" s="203">
        <v>20</v>
      </c>
      <c r="H182" s="131"/>
      <c r="I182" s="132">
        <f>SUMIF(Journal!$E$15:$E$446,$B$5:$B$495,Journal!$T$15:$T$446)</f>
        <v>0</v>
      </c>
      <c r="J182" s="115">
        <f>SUMIF(Journal!$E$15:$E$446,$B$5:$B$499,Journal!$K$15:$K$446)</f>
        <v>0</v>
      </c>
      <c r="K182" s="118">
        <f>SUMIF(Journal!$E$15:$E$446,$B$5:$B$499,Journal!$L$15:$L$446)</f>
        <v>0</v>
      </c>
      <c r="L182" s="6">
        <f t="shared" si="7"/>
        <v>0</v>
      </c>
      <c r="M182" s="40">
        <f t="shared" si="8"/>
        <v>0</v>
      </c>
      <c r="N182" s="30">
        <f t="shared" si="9"/>
        <v>0</v>
      </c>
      <c r="O182" s="32">
        <f>IFERROR(VLOOKUP(A182,Stock!$A$5:$M$495,6,0),0)*Stock!H182</f>
        <v>0</v>
      </c>
      <c r="Q182" s="32">
        <f>IFERROR(VLOOKUP(A182,Stock!$A$5:$M$495,6,0),0)*Stock!M182</f>
        <v>0</v>
      </c>
    </row>
    <row r="183" spans="1:17" s="17" customFormat="1" ht="18" customHeight="1" x14ac:dyDescent="0.2">
      <c r="A183" s="191">
        <v>179</v>
      </c>
      <c r="B183" s="201" t="s">
        <v>311</v>
      </c>
      <c r="C183" s="202" t="s">
        <v>702</v>
      </c>
      <c r="D183" s="202" t="s">
        <v>21</v>
      </c>
      <c r="E183" s="202" t="s">
        <v>9</v>
      </c>
      <c r="F183" s="203">
        <v>35</v>
      </c>
      <c r="G183" s="203">
        <v>28</v>
      </c>
      <c r="H183" s="131"/>
      <c r="I183" s="132">
        <f>SUMIF(Journal!$E$15:$E$446,$B$5:$B$495,Journal!$T$15:$T$446)</f>
        <v>0</v>
      </c>
      <c r="J183" s="115">
        <f>SUMIF(Journal!$E$15:$E$446,$B$5:$B$499,Journal!$K$15:$K$446)</f>
        <v>0</v>
      </c>
      <c r="K183" s="118">
        <f>SUMIF(Journal!$E$15:$E$446,$B$5:$B$499,Journal!$L$15:$L$446)</f>
        <v>0</v>
      </c>
      <c r="L183" s="6">
        <f t="shared" si="7"/>
        <v>0</v>
      </c>
      <c r="M183" s="40">
        <f t="shared" si="8"/>
        <v>0</v>
      </c>
      <c r="N183" s="30">
        <f t="shared" si="9"/>
        <v>0</v>
      </c>
      <c r="O183" s="32">
        <f>IFERROR(VLOOKUP(A183,Stock!$A$5:$M$495,6,0),0)*Stock!H183</f>
        <v>0</v>
      </c>
      <c r="Q183" s="32">
        <f>IFERROR(VLOOKUP(A183,Stock!$A$5:$M$495,6,0),0)*Stock!M183</f>
        <v>0</v>
      </c>
    </row>
    <row r="184" spans="1:17" s="17" customFormat="1" ht="18" customHeight="1" x14ac:dyDescent="0.2">
      <c r="A184" s="191">
        <v>180</v>
      </c>
      <c r="B184" s="201" t="s">
        <v>312</v>
      </c>
      <c r="C184" s="202" t="s">
        <v>703</v>
      </c>
      <c r="D184" s="202" t="s">
        <v>52</v>
      </c>
      <c r="E184" s="202" t="s">
        <v>9</v>
      </c>
      <c r="F184" s="203">
        <v>35</v>
      </c>
      <c r="G184" s="203">
        <v>28</v>
      </c>
      <c r="H184" s="131"/>
      <c r="I184" s="132">
        <f>SUMIF(Journal!$E$15:$E$446,$B$5:$B$495,Journal!$T$15:$T$446)</f>
        <v>0</v>
      </c>
      <c r="J184" s="115">
        <f>SUMIF(Journal!$E$15:$E$446,$B$5:$B$499,Journal!$K$15:$K$446)</f>
        <v>0</v>
      </c>
      <c r="K184" s="118">
        <f>SUMIF(Journal!$E$15:$E$446,$B$5:$B$499,Journal!$L$15:$L$446)</f>
        <v>0</v>
      </c>
      <c r="L184" s="6">
        <f t="shared" si="7"/>
        <v>0</v>
      </c>
      <c r="M184" s="40">
        <f t="shared" si="8"/>
        <v>0</v>
      </c>
      <c r="N184" s="30">
        <f t="shared" si="9"/>
        <v>0</v>
      </c>
      <c r="O184" s="32">
        <f>IFERROR(VLOOKUP(A184,Stock!$A$5:$M$495,6,0),0)*Stock!H184</f>
        <v>0</v>
      </c>
      <c r="Q184" s="32">
        <f>IFERROR(VLOOKUP(A184,Stock!$A$5:$M$495,6,0),0)*Stock!M184</f>
        <v>0</v>
      </c>
    </row>
    <row r="185" spans="1:17" s="17" customFormat="1" ht="18" customHeight="1" x14ac:dyDescent="0.2">
      <c r="A185" s="191">
        <v>181</v>
      </c>
      <c r="B185" s="201" t="s">
        <v>313</v>
      </c>
      <c r="C185" s="202" t="s">
        <v>704</v>
      </c>
      <c r="D185" s="202" t="s">
        <v>14</v>
      </c>
      <c r="E185" s="202" t="s">
        <v>51</v>
      </c>
      <c r="F185" s="203">
        <v>50</v>
      </c>
      <c r="G185" s="203">
        <v>40</v>
      </c>
      <c r="H185" s="131"/>
      <c r="I185" s="132">
        <f>SUMIF(Journal!$E$15:$E$446,$B$5:$B$495,Journal!$T$15:$T$446)</f>
        <v>0</v>
      </c>
      <c r="J185" s="115">
        <f>SUMIF(Journal!$E$15:$E$446,$B$5:$B$499,Journal!$K$15:$K$446)</f>
        <v>0</v>
      </c>
      <c r="K185" s="118">
        <f>SUMIF(Journal!$E$15:$E$446,$B$5:$B$499,Journal!$L$15:$L$446)</f>
        <v>0</v>
      </c>
      <c r="L185" s="6">
        <f t="shared" si="7"/>
        <v>0</v>
      </c>
      <c r="M185" s="40">
        <f t="shared" si="8"/>
        <v>0</v>
      </c>
      <c r="N185" s="30">
        <f t="shared" si="9"/>
        <v>0</v>
      </c>
      <c r="O185" s="32">
        <f>IFERROR(VLOOKUP(A185,Stock!$A$5:$M$495,6,0),0)*Stock!H185</f>
        <v>0</v>
      </c>
      <c r="Q185" s="32">
        <f>IFERROR(VLOOKUP(A185,Stock!$A$5:$M$495,6,0),0)*Stock!M185</f>
        <v>0</v>
      </c>
    </row>
    <row r="186" spans="1:17" s="17" customFormat="1" ht="18" customHeight="1" x14ac:dyDescent="0.2">
      <c r="A186" s="191">
        <v>182</v>
      </c>
      <c r="B186" s="201" t="s">
        <v>314</v>
      </c>
      <c r="C186" s="202" t="s">
        <v>705</v>
      </c>
      <c r="D186" s="202" t="s">
        <v>14</v>
      </c>
      <c r="E186" s="202" t="s">
        <v>9</v>
      </c>
      <c r="F186" s="203">
        <v>50</v>
      </c>
      <c r="G186" s="203">
        <v>40</v>
      </c>
      <c r="H186" s="131"/>
      <c r="I186" s="132">
        <f>SUMIF(Journal!$E$15:$E$446,$B$5:$B$495,Journal!$T$15:$T$446)</f>
        <v>0</v>
      </c>
      <c r="J186" s="115">
        <f>SUMIF(Journal!$E$15:$E$446,$B$5:$B$499,Journal!$K$15:$K$446)</f>
        <v>0</v>
      </c>
      <c r="K186" s="118">
        <f>SUMIF(Journal!$E$15:$E$446,$B$5:$B$499,Journal!$L$15:$L$446)</f>
        <v>0</v>
      </c>
      <c r="L186" s="6">
        <f t="shared" si="7"/>
        <v>0</v>
      </c>
      <c r="M186" s="40">
        <f t="shared" si="8"/>
        <v>0</v>
      </c>
      <c r="N186" s="30">
        <f t="shared" si="9"/>
        <v>0</v>
      </c>
      <c r="O186" s="32">
        <f>IFERROR(VLOOKUP(A186,Stock!$A$5:$M$495,6,0),0)*Stock!H186</f>
        <v>0</v>
      </c>
      <c r="Q186" s="32">
        <f>IFERROR(VLOOKUP(A186,Stock!$A$5:$M$495,6,0),0)*Stock!M186</f>
        <v>0</v>
      </c>
    </row>
    <row r="187" spans="1:17" s="17" customFormat="1" ht="18" customHeight="1" x14ac:dyDescent="0.2">
      <c r="A187" s="191">
        <v>183</v>
      </c>
      <c r="B187" s="201" t="s">
        <v>315</v>
      </c>
      <c r="C187" s="202" t="s">
        <v>706</v>
      </c>
      <c r="D187" s="202" t="s">
        <v>14</v>
      </c>
      <c r="E187" s="202" t="s">
        <v>50</v>
      </c>
      <c r="F187" s="203">
        <v>50</v>
      </c>
      <c r="G187" s="203">
        <v>40</v>
      </c>
      <c r="H187" s="131"/>
      <c r="I187" s="132">
        <f>SUMIF(Journal!$E$15:$E$446,$B$5:$B$495,Journal!$T$15:$T$446)</f>
        <v>0</v>
      </c>
      <c r="J187" s="115">
        <f>SUMIF(Journal!$E$15:$E$446,$B$5:$B$499,Journal!$K$15:$K$446)</f>
        <v>0</v>
      </c>
      <c r="K187" s="118">
        <f>SUMIF(Journal!$E$15:$E$446,$B$5:$B$499,Journal!$L$15:$L$446)</f>
        <v>0</v>
      </c>
      <c r="L187" s="6">
        <f t="shared" si="7"/>
        <v>0</v>
      </c>
      <c r="M187" s="40">
        <f t="shared" si="8"/>
        <v>0</v>
      </c>
      <c r="N187" s="30">
        <f t="shared" si="9"/>
        <v>0</v>
      </c>
      <c r="O187" s="32">
        <f>IFERROR(VLOOKUP(A187,Stock!$A$5:$M$495,6,0),0)*Stock!H187</f>
        <v>0</v>
      </c>
      <c r="Q187" s="32">
        <f>IFERROR(VLOOKUP(A187,Stock!$A$5:$M$495,6,0),0)*Stock!M187</f>
        <v>0</v>
      </c>
    </row>
    <row r="188" spans="1:17" s="17" customFormat="1" ht="18" customHeight="1" x14ac:dyDescent="0.2">
      <c r="A188" s="191">
        <v>184</v>
      </c>
      <c r="B188" s="201" t="s">
        <v>316</v>
      </c>
      <c r="C188" s="202" t="s">
        <v>707</v>
      </c>
      <c r="D188" s="204"/>
      <c r="E188" s="204"/>
      <c r="F188" s="203">
        <v>3</v>
      </c>
      <c r="G188" s="203">
        <v>2.4</v>
      </c>
      <c r="H188" s="131"/>
      <c r="I188" s="132">
        <f>SUMIF(Journal!$E$15:$E$446,$B$5:$B$495,Journal!$T$15:$T$446)</f>
        <v>0</v>
      </c>
      <c r="J188" s="115">
        <f>SUMIF(Journal!$E$15:$E$446,$B$5:$B$499,Journal!$K$15:$K$446)</f>
        <v>0</v>
      </c>
      <c r="K188" s="118">
        <f>SUMIF(Journal!$E$15:$E$446,$B$5:$B$499,Journal!$L$15:$L$446)</f>
        <v>0</v>
      </c>
      <c r="L188" s="6">
        <f t="shared" si="7"/>
        <v>0</v>
      </c>
      <c r="M188" s="40">
        <f t="shared" si="8"/>
        <v>0</v>
      </c>
      <c r="N188" s="30">
        <f t="shared" si="9"/>
        <v>0</v>
      </c>
      <c r="O188" s="32">
        <f>IFERROR(VLOOKUP(A188,Stock!$A$5:$M$495,6,0),0)*Stock!H188</f>
        <v>0</v>
      </c>
      <c r="Q188" s="32">
        <f>IFERROR(VLOOKUP(A188,Stock!$A$5:$M$495,6,0),0)*Stock!M188</f>
        <v>0</v>
      </c>
    </row>
    <row r="189" spans="1:17" s="17" customFormat="1" ht="18" customHeight="1" x14ac:dyDescent="0.2">
      <c r="A189" s="191">
        <v>185</v>
      </c>
      <c r="B189" s="201" t="s">
        <v>317</v>
      </c>
      <c r="C189" s="202" t="s">
        <v>708</v>
      </c>
      <c r="D189" s="202" t="s">
        <v>21</v>
      </c>
      <c r="E189" s="202" t="s">
        <v>9</v>
      </c>
      <c r="F189" s="205"/>
      <c r="G189" s="205"/>
      <c r="H189" s="131"/>
      <c r="I189" s="132">
        <f>SUMIF(Journal!$E$15:$E$446,$B$5:$B$495,Journal!$T$15:$T$446)</f>
        <v>0</v>
      </c>
      <c r="J189" s="115">
        <f>SUMIF(Journal!$E$15:$E$446,$B$5:$B$499,Journal!$K$15:$K$446)</f>
        <v>0</v>
      </c>
      <c r="K189" s="118">
        <f>SUMIF(Journal!$E$15:$E$446,$B$5:$B$499,Journal!$L$15:$L$446)</f>
        <v>0</v>
      </c>
      <c r="L189" s="6">
        <f t="shared" si="7"/>
        <v>0</v>
      </c>
      <c r="M189" s="40">
        <f t="shared" si="8"/>
        <v>0</v>
      </c>
      <c r="N189" s="30">
        <f t="shared" si="9"/>
        <v>0</v>
      </c>
      <c r="O189" s="32">
        <f>IFERROR(VLOOKUP(A189,Stock!$A$5:$M$495,6,0),0)*Stock!H189</f>
        <v>0</v>
      </c>
      <c r="Q189" s="32">
        <f>IFERROR(VLOOKUP(A189,Stock!$A$5:$M$495,6,0),0)*Stock!M189</f>
        <v>0</v>
      </c>
    </row>
    <row r="190" spans="1:17" s="17" customFormat="1" ht="18" customHeight="1" x14ac:dyDescent="0.2">
      <c r="A190" s="191">
        <v>186</v>
      </c>
      <c r="B190" s="201" t="s">
        <v>318</v>
      </c>
      <c r="C190" s="202" t="s">
        <v>709</v>
      </c>
      <c r="D190" s="202" t="s">
        <v>47</v>
      </c>
      <c r="E190" s="204"/>
      <c r="F190" s="203">
        <v>20</v>
      </c>
      <c r="G190" s="203">
        <v>16</v>
      </c>
      <c r="H190" s="131"/>
      <c r="I190" s="132">
        <f>SUMIF(Journal!$E$15:$E$446,$B$5:$B$495,Journal!$T$15:$T$446)</f>
        <v>0</v>
      </c>
      <c r="J190" s="115">
        <f>SUMIF(Journal!$E$15:$E$446,$B$5:$B$499,Journal!$K$15:$K$446)</f>
        <v>0</v>
      </c>
      <c r="K190" s="118">
        <f>SUMIF(Journal!$E$15:$E$446,$B$5:$B$499,Journal!$L$15:$L$446)</f>
        <v>0</v>
      </c>
      <c r="L190" s="6">
        <f t="shared" si="7"/>
        <v>0</v>
      </c>
      <c r="M190" s="40">
        <f t="shared" si="8"/>
        <v>0</v>
      </c>
      <c r="N190" s="30">
        <f t="shared" si="9"/>
        <v>0</v>
      </c>
      <c r="O190" s="32">
        <f>IFERROR(VLOOKUP(A190,Stock!$A$5:$M$495,6,0),0)*Stock!H190</f>
        <v>0</v>
      </c>
      <c r="Q190" s="32">
        <f>IFERROR(VLOOKUP(A190,Stock!$A$5:$M$495,6,0),0)*Stock!M190</f>
        <v>0</v>
      </c>
    </row>
    <row r="191" spans="1:17" s="17" customFormat="1" ht="18" customHeight="1" x14ac:dyDescent="0.2">
      <c r="A191" s="191">
        <v>187</v>
      </c>
      <c r="B191" s="201" t="s">
        <v>319</v>
      </c>
      <c r="C191" s="202" t="s">
        <v>710</v>
      </c>
      <c r="D191" s="202" t="s">
        <v>21</v>
      </c>
      <c r="E191" s="202" t="s">
        <v>10</v>
      </c>
      <c r="F191" s="203">
        <v>14</v>
      </c>
      <c r="G191" s="203">
        <v>11.2</v>
      </c>
      <c r="H191" s="131"/>
      <c r="I191" s="132">
        <f>SUMIF(Journal!$E$15:$E$446,$B$5:$B$495,Journal!$T$15:$T$446)</f>
        <v>0</v>
      </c>
      <c r="J191" s="115">
        <f>SUMIF(Journal!$E$15:$E$446,$B$5:$B$499,Journal!$K$15:$K$446)</f>
        <v>0</v>
      </c>
      <c r="K191" s="118">
        <f>SUMIF(Journal!$E$15:$E$446,$B$5:$B$499,Journal!$L$15:$L$446)</f>
        <v>0</v>
      </c>
      <c r="L191" s="6">
        <f t="shared" si="7"/>
        <v>0</v>
      </c>
      <c r="M191" s="40">
        <f t="shared" si="8"/>
        <v>0</v>
      </c>
      <c r="N191" s="30">
        <f t="shared" si="9"/>
        <v>0</v>
      </c>
      <c r="O191" s="32">
        <f>IFERROR(VLOOKUP(A191,Stock!$A$5:$M$495,6,0),0)*Stock!H191</f>
        <v>0</v>
      </c>
      <c r="Q191" s="32">
        <f>IFERROR(VLOOKUP(A191,Stock!$A$5:$M$495,6,0),0)*Stock!M191</f>
        <v>0</v>
      </c>
    </row>
    <row r="192" spans="1:17" s="17" customFormat="1" ht="18" customHeight="1" x14ac:dyDescent="0.2">
      <c r="A192" s="191">
        <v>188</v>
      </c>
      <c r="B192" s="201" t="s">
        <v>320</v>
      </c>
      <c r="C192" s="202" t="s">
        <v>711</v>
      </c>
      <c r="D192" s="202" t="s">
        <v>8</v>
      </c>
      <c r="E192" s="204"/>
      <c r="F192" s="203">
        <v>3</v>
      </c>
      <c r="G192" s="203">
        <v>2.4</v>
      </c>
      <c r="H192" s="131"/>
      <c r="I192" s="132">
        <f>SUMIF(Journal!$E$15:$E$446,$B$5:$B$495,Journal!$T$15:$T$446)</f>
        <v>0</v>
      </c>
      <c r="J192" s="115">
        <f>SUMIF(Journal!$E$15:$E$446,$B$5:$B$499,Journal!$K$15:$K$446)</f>
        <v>0</v>
      </c>
      <c r="K192" s="118">
        <f>SUMIF(Journal!$E$15:$E$446,$B$5:$B$499,Journal!$L$15:$L$446)</f>
        <v>0</v>
      </c>
      <c r="L192" s="6">
        <f t="shared" si="7"/>
        <v>0</v>
      </c>
      <c r="M192" s="40">
        <f t="shared" si="8"/>
        <v>0</v>
      </c>
      <c r="N192" s="30">
        <f t="shared" si="9"/>
        <v>0</v>
      </c>
      <c r="O192" s="32">
        <f>IFERROR(VLOOKUP(A192,Stock!$A$5:$M$495,6,0),0)*Stock!H192</f>
        <v>0</v>
      </c>
      <c r="Q192" s="32">
        <f>IFERROR(VLOOKUP(A192,Stock!$A$5:$M$495,6,0),0)*Stock!M192</f>
        <v>0</v>
      </c>
    </row>
    <row r="193" spans="1:17" s="17" customFormat="1" ht="18" customHeight="1" x14ac:dyDescent="0.2">
      <c r="A193" s="191">
        <v>189</v>
      </c>
      <c r="B193" s="201" t="s">
        <v>321</v>
      </c>
      <c r="C193" s="202" t="s">
        <v>712</v>
      </c>
      <c r="D193" s="202" t="s">
        <v>49</v>
      </c>
      <c r="E193" s="204"/>
      <c r="F193" s="203">
        <v>6</v>
      </c>
      <c r="G193" s="203">
        <v>4.8</v>
      </c>
      <c r="H193" s="131"/>
      <c r="I193" s="132">
        <f>SUMIF(Journal!$E$15:$E$446,$B$5:$B$495,Journal!$T$15:$T$446)</f>
        <v>0</v>
      </c>
      <c r="J193" s="115">
        <f>SUMIF(Journal!$E$15:$E$446,$B$5:$B$499,Journal!$K$15:$K$446)</f>
        <v>0</v>
      </c>
      <c r="K193" s="118">
        <f>SUMIF(Journal!$E$15:$E$446,$B$5:$B$499,Journal!$L$15:$L$446)</f>
        <v>0</v>
      </c>
      <c r="L193" s="6">
        <f t="shared" si="7"/>
        <v>0</v>
      </c>
      <c r="M193" s="40">
        <f t="shared" si="8"/>
        <v>0</v>
      </c>
      <c r="N193" s="30">
        <f t="shared" si="9"/>
        <v>0</v>
      </c>
      <c r="O193" s="32">
        <f>IFERROR(VLOOKUP(A193,Stock!$A$5:$M$495,6,0),0)*Stock!H193</f>
        <v>0</v>
      </c>
      <c r="Q193" s="32">
        <f>IFERROR(VLOOKUP(A193,Stock!$A$5:$M$495,6,0),0)*Stock!M193</f>
        <v>0</v>
      </c>
    </row>
    <row r="194" spans="1:17" s="17" customFormat="1" ht="18" customHeight="1" x14ac:dyDescent="0.2">
      <c r="A194" s="191">
        <v>190</v>
      </c>
      <c r="B194" s="201" t="s">
        <v>322</v>
      </c>
      <c r="C194" s="202" t="s">
        <v>713</v>
      </c>
      <c r="D194" s="202" t="s">
        <v>48</v>
      </c>
      <c r="E194" s="204"/>
      <c r="F194" s="203">
        <v>2</v>
      </c>
      <c r="G194" s="203">
        <v>1.6</v>
      </c>
      <c r="H194" s="131"/>
      <c r="I194" s="132">
        <f>SUMIF(Journal!$E$15:$E$446,$B$5:$B$495,Journal!$T$15:$T$446)</f>
        <v>0</v>
      </c>
      <c r="J194" s="115">
        <f>SUMIF(Journal!$E$15:$E$446,$B$5:$B$499,Journal!$K$15:$K$446)</f>
        <v>0</v>
      </c>
      <c r="K194" s="118">
        <f>SUMIF(Journal!$E$15:$E$446,$B$5:$B$499,Journal!$L$15:$L$446)</f>
        <v>0</v>
      </c>
      <c r="L194" s="6">
        <f t="shared" si="7"/>
        <v>0</v>
      </c>
      <c r="M194" s="40">
        <f t="shared" si="8"/>
        <v>0</v>
      </c>
      <c r="N194" s="30">
        <f t="shared" si="9"/>
        <v>0</v>
      </c>
      <c r="O194" s="32">
        <f>IFERROR(VLOOKUP(A194,Stock!$A$5:$M$495,6,0),0)*Stock!H194</f>
        <v>0</v>
      </c>
      <c r="Q194" s="32">
        <f>IFERROR(VLOOKUP(A194,Stock!$A$5:$M$495,6,0),0)*Stock!M194</f>
        <v>0</v>
      </c>
    </row>
    <row r="195" spans="1:17" s="17" customFormat="1" ht="18" customHeight="1" x14ac:dyDescent="0.2">
      <c r="A195" s="191">
        <v>191</v>
      </c>
      <c r="B195" s="201" t="s">
        <v>323</v>
      </c>
      <c r="C195" s="202" t="s">
        <v>714</v>
      </c>
      <c r="D195" s="202" t="s">
        <v>47</v>
      </c>
      <c r="E195" s="204"/>
      <c r="F195" s="203">
        <v>200</v>
      </c>
      <c r="G195" s="203">
        <v>160</v>
      </c>
      <c r="H195" s="131"/>
      <c r="I195" s="132">
        <f>SUMIF(Journal!$E$15:$E$446,$B$5:$B$495,Journal!$T$15:$T$446)</f>
        <v>0</v>
      </c>
      <c r="J195" s="115">
        <f>SUMIF(Journal!$E$15:$E$446,$B$5:$B$499,Journal!$K$15:$K$446)</f>
        <v>0</v>
      </c>
      <c r="K195" s="118">
        <f>SUMIF(Journal!$E$15:$E$446,$B$5:$B$499,Journal!$L$15:$L$446)</f>
        <v>0</v>
      </c>
      <c r="L195" s="6">
        <f t="shared" si="7"/>
        <v>0</v>
      </c>
      <c r="M195" s="40">
        <f t="shared" si="8"/>
        <v>0</v>
      </c>
      <c r="N195" s="30">
        <f t="shared" si="9"/>
        <v>0</v>
      </c>
      <c r="O195" s="32">
        <f>IFERROR(VLOOKUP(A195,Stock!$A$5:$M$495,6,0),0)*Stock!H195</f>
        <v>0</v>
      </c>
      <c r="Q195" s="32">
        <f>IFERROR(VLOOKUP(A195,Stock!$A$5:$M$495,6,0),0)*Stock!M195</f>
        <v>0</v>
      </c>
    </row>
    <row r="196" spans="1:17" s="17" customFormat="1" ht="18" customHeight="1" x14ac:dyDescent="0.2">
      <c r="A196" s="191">
        <v>192</v>
      </c>
      <c r="B196" s="201" t="s">
        <v>324</v>
      </c>
      <c r="C196" s="202" t="s">
        <v>715</v>
      </c>
      <c r="D196" s="202" t="s">
        <v>47</v>
      </c>
      <c r="E196" s="204"/>
      <c r="F196" s="203">
        <v>6</v>
      </c>
      <c r="G196" s="203">
        <v>4.8</v>
      </c>
      <c r="H196" s="131"/>
      <c r="I196" s="132">
        <f>SUMIF(Journal!$E$15:$E$446,$B$5:$B$495,Journal!$T$15:$T$446)</f>
        <v>0</v>
      </c>
      <c r="J196" s="115">
        <f>SUMIF(Journal!$E$15:$E$446,$B$5:$B$499,Journal!$K$15:$K$446)</f>
        <v>0</v>
      </c>
      <c r="K196" s="118">
        <f>SUMIF(Journal!$E$15:$E$446,$B$5:$B$499,Journal!$L$15:$L$446)</f>
        <v>0</v>
      </c>
      <c r="L196" s="6">
        <f t="shared" si="7"/>
        <v>0</v>
      </c>
      <c r="M196" s="40">
        <f t="shared" si="8"/>
        <v>0</v>
      </c>
      <c r="N196" s="30">
        <f t="shared" si="9"/>
        <v>0</v>
      </c>
      <c r="O196" s="32">
        <f>IFERROR(VLOOKUP(A196,Stock!$A$5:$M$495,6,0),0)*Stock!H196</f>
        <v>0</v>
      </c>
      <c r="Q196" s="32">
        <f>IFERROR(VLOOKUP(A196,Stock!$A$5:$M$495,6,0),0)*Stock!M196</f>
        <v>0</v>
      </c>
    </row>
    <row r="197" spans="1:17" s="17" customFormat="1" ht="18" customHeight="1" x14ac:dyDescent="0.2">
      <c r="A197" s="191">
        <v>193</v>
      </c>
      <c r="B197" s="201" t="s">
        <v>325</v>
      </c>
      <c r="C197" s="202" t="s">
        <v>716</v>
      </c>
      <c r="D197" s="202" t="s">
        <v>46</v>
      </c>
      <c r="E197" s="204"/>
      <c r="F197" s="203">
        <v>200</v>
      </c>
      <c r="G197" s="203">
        <v>160</v>
      </c>
      <c r="H197" s="131"/>
      <c r="I197" s="132">
        <f>SUMIF(Journal!$E$15:$E$446,$B$5:$B$495,Journal!$T$15:$T$446)</f>
        <v>0</v>
      </c>
      <c r="J197" s="115">
        <f>SUMIF(Journal!$E$15:$E$446,$B$5:$B$499,Journal!$K$15:$K$446)</f>
        <v>0</v>
      </c>
      <c r="K197" s="118">
        <f>SUMIF(Journal!$E$15:$E$446,$B$5:$B$499,Journal!$L$15:$L$446)</f>
        <v>0</v>
      </c>
      <c r="L197" s="6">
        <f t="shared" ref="L197:L260" si="10">M197*F197</f>
        <v>0</v>
      </c>
      <c r="M197" s="40">
        <f t="shared" ref="M197:M260" si="11">H197-I197+J197-K197</f>
        <v>0</v>
      </c>
      <c r="N197" s="30">
        <f t="shared" ref="N197:N260" si="12">H197-M197</f>
        <v>0</v>
      </c>
      <c r="O197" s="32">
        <f>IFERROR(VLOOKUP(A197,Stock!$A$5:$M$495,6,0),0)*Stock!H197</f>
        <v>0</v>
      </c>
      <c r="Q197" s="32">
        <f>IFERROR(VLOOKUP(A197,Stock!$A$5:$M$495,6,0),0)*Stock!M197</f>
        <v>0</v>
      </c>
    </row>
    <row r="198" spans="1:17" s="17" customFormat="1" ht="18" customHeight="1" x14ac:dyDescent="0.2">
      <c r="A198" s="191">
        <v>194</v>
      </c>
      <c r="B198" s="201" t="s">
        <v>326</v>
      </c>
      <c r="C198" s="202" t="s">
        <v>717</v>
      </c>
      <c r="D198" s="202" t="s">
        <v>46</v>
      </c>
      <c r="E198" s="204"/>
      <c r="F198" s="203">
        <v>18</v>
      </c>
      <c r="G198" s="203">
        <v>14.4</v>
      </c>
      <c r="H198" s="131"/>
      <c r="I198" s="132">
        <f>SUMIF(Journal!$E$15:$E$446,$B$5:$B$495,Journal!$T$15:$T$446)</f>
        <v>0</v>
      </c>
      <c r="J198" s="115">
        <f>SUMIF(Journal!$E$15:$E$446,$B$5:$B$499,Journal!$K$15:$K$446)</f>
        <v>0</v>
      </c>
      <c r="K198" s="118">
        <f>SUMIF(Journal!$E$15:$E$446,$B$5:$B$499,Journal!$L$15:$L$446)</f>
        <v>0</v>
      </c>
      <c r="L198" s="6">
        <f t="shared" si="10"/>
        <v>0</v>
      </c>
      <c r="M198" s="40">
        <f t="shared" si="11"/>
        <v>0</v>
      </c>
      <c r="N198" s="30">
        <f t="shared" si="12"/>
        <v>0</v>
      </c>
      <c r="O198" s="32">
        <f>IFERROR(VLOOKUP(A198,Stock!$A$5:$M$495,6,0),0)*Stock!H198</f>
        <v>0</v>
      </c>
      <c r="Q198" s="32">
        <f>IFERROR(VLOOKUP(A198,Stock!$A$5:$M$495,6,0),0)*Stock!M198</f>
        <v>0</v>
      </c>
    </row>
    <row r="199" spans="1:17" s="17" customFormat="1" ht="18" customHeight="1" x14ac:dyDescent="0.2">
      <c r="A199" s="191">
        <v>195</v>
      </c>
      <c r="B199" s="201" t="s">
        <v>327</v>
      </c>
      <c r="C199" s="202" t="s">
        <v>718</v>
      </c>
      <c r="D199" s="202" t="s">
        <v>46</v>
      </c>
      <c r="E199" s="204"/>
      <c r="F199" s="203">
        <v>7</v>
      </c>
      <c r="G199" s="203">
        <v>5.6</v>
      </c>
      <c r="H199" s="131"/>
      <c r="I199" s="132">
        <f>SUMIF(Journal!$E$15:$E$446,$B$5:$B$495,Journal!$T$15:$T$446)</f>
        <v>0</v>
      </c>
      <c r="J199" s="115">
        <f>SUMIF(Journal!$E$15:$E$446,$B$5:$B$499,Journal!$K$15:$K$446)</f>
        <v>0</v>
      </c>
      <c r="K199" s="118">
        <f>SUMIF(Journal!$E$15:$E$446,$B$5:$B$499,Journal!$L$15:$L$446)</f>
        <v>0</v>
      </c>
      <c r="L199" s="6">
        <f t="shared" si="10"/>
        <v>0</v>
      </c>
      <c r="M199" s="40">
        <f t="shared" si="11"/>
        <v>0</v>
      </c>
      <c r="N199" s="30">
        <f t="shared" si="12"/>
        <v>0</v>
      </c>
      <c r="O199" s="32">
        <f>IFERROR(VLOOKUP(A199,Stock!$A$5:$M$495,6,0),0)*Stock!H199</f>
        <v>0</v>
      </c>
      <c r="Q199" s="32">
        <f>IFERROR(VLOOKUP(A199,Stock!$A$5:$M$495,6,0),0)*Stock!M199</f>
        <v>0</v>
      </c>
    </row>
    <row r="200" spans="1:17" s="17" customFormat="1" ht="18" customHeight="1" x14ac:dyDescent="0.2">
      <c r="A200" s="191">
        <v>196</v>
      </c>
      <c r="B200" s="201" t="s">
        <v>328</v>
      </c>
      <c r="C200" s="202" t="s">
        <v>719</v>
      </c>
      <c r="D200" s="202" t="s">
        <v>8</v>
      </c>
      <c r="E200" s="204"/>
      <c r="F200" s="203">
        <v>50</v>
      </c>
      <c r="G200" s="203">
        <v>40</v>
      </c>
      <c r="H200" s="131"/>
      <c r="I200" s="132">
        <f>SUMIF(Journal!$E$15:$E$446,$B$5:$B$495,Journal!$T$15:$T$446)</f>
        <v>0</v>
      </c>
      <c r="J200" s="115">
        <f>SUMIF(Journal!$E$15:$E$446,$B$5:$B$499,Journal!$K$15:$K$446)</f>
        <v>0</v>
      </c>
      <c r="K200" s="118">
        <f>SUMIF(Journal!$E$15:$E$446,$B$5:$B$499,Journal!$L$15:$L$446)</f>
        <v>0</v>
      </c>
      <c r="L200" s="6">
        <f t="shared" si="10"/>
        <v>0</v>
      </c>
      <c r="M200" s="40">
        <f t="shared" si="11"/>
        <v>0</v>
      </c>
      <c r="N200" s="30">
        <f t="shared" si="12"/>
        <v>0</v>
      </c>
      <c r="O200" s="32">
        <f>IFERROR(VLOOKUP(A200,Stock!$A$5:$M$495,6,0),0)*Stock!H200</f>
        <v>0</v>
      </c>
      <c r="Q200" s="32">
        <f>IFERROR(VLOOKUP(A200,Stock!$A$5:$M$495,6,0),0)*Stock!M200</f>
        <v>0</v>
      </c>
    </row>
    <row r="201" spans="1:17" s="17" customFormat="1" ht="18" customHeight="1" x14ac:dyDescent="0.2">
      <c r="A201" s="191">
        <v>197</v>
      </c>
      <c r="B201" s="201" t="s">
        <v>329</v>
      </c>
      <c r="C201" s="202" t="s">
        <v>720</v>
      </c>
      <c r="D201" s="202" t="s">
        <v>46</v>
      </c>
      <c r="E201" s="204"/>
      <c r="F201" s="203">
        <v>6</v>
      </c>
      <c r="G201" s="203">
        <v>4.8</v>
      </c>
      <c r="H201" s="131"/>
      <c r="I201" s="132">
        <f>SUMIF(Journal!$E$15:$E$446,$B$5:$B$495,Journal!$T$15:$T$446)</f>
        <v>0</v>
      </c>
      <c r="J201" s="115">
        <f>SUMIF(Journal!$E$15:$E$446,$B$5:$B$499,Journal!$K$15:$K$446)</f>
        <v>0</v>
      </c>
      <c r="K201" s="118">
        <f>SUMIF(Journal!$E$15:$E$446,$B$5:$B$499,Journal!$L$15:$L$446)</f>
        <v>0</v>
      </c>
      <c r="L201" s="6">
        <f t="shared" si="10"/>
        <v>0</v>
      </c>
      <c r="M201" s="40">
        <f t="shared" si="11"/>
        <v>0</v>
      </c>
      <c r="N201" s="30">
        <f t="shared" si="12"/>
        <v>0</v>
      </c>
      <c r="O201" s="32">
        <f>IFERROR(VLOOKUP(A201,Stock!$A$5:$M$495,6,0),0)*Stock!H201</f>
        <v>0</v>
      </c>
      <c r="Q201" s="32">
        <f>IFERROR(VLOOKUP(A201,Stock!$A$5:$M$495,6,0),0)*Stock!M201</f>
        <v>0</v>
      </c>
    </row>
    <row r="202" spans="1:17" s="17" customFormat="1" ht="18" customHeight="1" x14ac:dyDescent="0.2">
      <c r="A202" s="191">
        <v>200</v>
      </c>
      <c r="B202" s="201" t="s">
        <v>330</v>
      </c>
      <c r="C202" s="202" t="s">
        <v>721</v>
      </c>
      <c r="D202" s="202" t="s">
        <v>24</v>
      </c>
      <c r="E202" s="202" t="s">
        <v>9</v>
      </c>
      <c r="F202" s="203">
        <v>12</v>
      </c>
      <c r="G202" s="203">
        <v>9.6</v>
      </c>
      <c r="H202" s="131"/>
      <c r="I202" s="132">
        <f>SUMIF(Journal!$E$15:$E$446,$B$5:$B$495,Journal!$T$15:$T$446)</f>
        <v>0</v>
      </c>
      <c r="J202" s="115">
        <f>SUMIF(Journal!$E$15:$E$446,$B$5:$B$499,Journal!$K$15:$K$446)</f>
        <v>0</v>
      </c>
      <c r="K202" s="118">
        <f>SUMIF(Journal!$E$15:$E$446,$B$5:$B$499,Journal!$L$15:$L$446)</f>
        <v>0</v>
      </c>
      <c r="L202" s="6">
        <f t="shared" si="10"/>
        <v>0</v>
      </c>
      <c r="M202" s="40">
        <f t="shared" si="11"/>
        <v>0</v>
      </c>
      <c r="N202" s="30">
        <f t="shared" si="12"/>
        <v>0</v>
      </c>
      <c r="O202" s="32">
        <f>IFERROR(VLOOKUP(A202,Stock!$A$5:$M$495,6,0),0)*Stock!H202</f>
        <v>0</v>
      </c>
      <c r="Q202" s="32">
        <f>IFERROR(VLOOKUP(A202,Stock!$A$5:$M$495,6,0),0)*Stock!M202</f>
        <v>0</v>
      </c>
    </row>
    <row r="203" spans="1:17" s="17" customFormat="1" ht="18" customHeight="1" x14ac:dyDescent="0.2">
      <c r="A203" s="191">
        <v>204</v>
      </c>
      <c r="B203" s="201" t="s">
        <v>331</v>
      </c>
      <c r="C203" s="202" t="s">
        <v>722</v>
      </c>
      <c r="D203" s="202" t="s">
        <v>37</v>
      </c>
      <c r="E203" s="204"/>
      <c r="F203" s="203">
        <v>13</v>
      </c>
      <c r="G203" s="203">
        <v>10.4</v>
      </c>
      <c r="H203" s="131"/>
      <c r="I203" s="132">
        <f>SUMIF(Journal!$E$15:$E$446,$B$5:$B$495,Journal!$T$15:$T$446)</f>
        <v>0</v>
      </c>
      <c r="J203" s="115">
        <f>SUMIF(Journal!$E$15:$E$446,$B$5:$B$499,Journal!$K$15:$K$446)</f>
        <v>0</v>
      </c>
      <c r="K203" s="118">
        <f>SUMIF(Journal!$E$15:$E$446,$B$5:$B$499,Journal!$L$15:$L$446)</f>
        <v>0</v>
      </c>
      <c r="L203" s="6">
        <f t="shared" si="10"/>
        <v>0</v>
      </c>
      <c r="M203" s="40">
        <f t="shared" si="11"/>
        <v>0</v>
      </c>
      <c r="N203" s="30">
        <f t="shared" si="12"/>
        <v>0</v>
      </c>
      <c r="O203" s="32">
        <f>IFERROR(VLOOKUP(A203,Stock!$A$5:$M$495,6,0),0)*Stock!H203</f>
        <v>0</v>
      </c>
      <c r="Q203" s="32">
        <f>IFERROR(VLOOKUP(A203,Stock!$A$5:$M$495,6,0),0)*Stock!M203</f>
        <v>0</v>
      </c>
    </row>
    <row r="204" spans="1:17" s="17" customFormat="1" ht="18" customHeight="1" x14ac:dyDescent="0.2">
      <c r="A204" s="191">
        <v>205</v>
      </c>
      <c r="B204" s="201" t="s">
        <v>332</v>
      </c>
      <c r="C204" s="202" t="s">
        <v>723</v>
      </c>
      <c r="D204" s="202" t="s">
        <v>45</v>
      </c>
      <c r="E204" s="202" t="s">
        <v>6</v>
      </c>
      <c r="F204" s="203">
        <v>2</v>
      </c>
      <c r="G204" s="203">
        <v>1.6</v>
      </c>
      <c r="H204" s="131"/>
      <c r="I204" s="132">
        <f>SUMIF(Journal!$E$15:$E$446,$B$5:$B$495,Journal!$T$15:$T$446)</f>
        <v>0</v>
      </c>
      <c r="J204" s="115">
        <f>SUMIF(Journal!$E$15:$E$446,$B$5:$B$499,Journal!$K$15:$K$446)</f>
        <v>0</v>
      </c>
      <c r="K204" s="118">
        <f>SUMIF(Journal!$E$15:$E$446,$B$5:$B$499,Journal!$L$15:$L$446)</f>
        <v>0</v>
      </c>
      <c r="L204" s="6">
        <f t="shared" si="10"/>
        <v>0</v>
      </c>
      <c r="M204" s="40">
        <f t="shared" si="11"/>
        <v>0</v>
      </c>
      <c r="N204" s="30">
        <f t="shared" si="12"/>
        <v>0</v>
      </c>
      <c r="O204" s="32">
        <f>IFERROR(VLOOKUP(A204,Stock!$A$5:$M$495,6,0),0)*Stock!H204</f>
        <v>0</v>
      </c>
      <c r="Q204" s="32">
        <f>IFERROR(VLOOKUP(A204,Stock!$A$5:$M$495,6,0),0)*Stock!M204</f>
        <v>0</v>
      </c>
    </row>
    <row r="205" spans="1:17" s="17" customFormat="1" ht="18" customHeight="1" x14ac:dyDescent="0.2">
      <c r="A205" s="191">
        <v>206</v>
      </c>
      <c r="B205" s="201" t="s">
        <v>333</v>
      </c>
      <c r="C205" s="202" t="s">
        <v>724</v>
      </c>
      <c r="D205" s="202" t="s">
        <v>15</v>
      </c>
      <c r="E205" s="202" t="s">
        <v>9</v>
      </c>
      <c r="F205" s="203">
        <v>12</v>
      </c>
      <c r="G205" s="203">
        <v>9.6</v>
      </c>
      <c r="H205" s="131"/>
      <c r="I205" s="132">
        <f>SUMIF(Journal!$E$15:$E$446,$B$5:$B$495,Journal!$T$15:$T$446)</f>
        <v>0</v>
      </c>
      <c r="J205" s="115">
        <f>SUMIF(Journal!$E$15:$E$446,$B$5:$B$499,Journal!$K$15:$K$446)</f>
        <v>0</v>
      </c>
      <c r="K205" s="118">
        <f>SUMIF(Journal!$E$15:$E$446,$B$5:$B$499,Journal!$L$15:$L$446)</f>
        <v>0</v>
      </c>
      <c r="L205" s="6">
        <f t="shared" si="10"/>
        <v>0</v>
      </c>
      <c r="M205" s="40">
        <f t="shared" si="11"/>
        <v>0</v>
      </c>
      <c r="N205" s="30">
        <f t="shared" si="12"/>
        <v>0</v>
      </c>
      <c r="O205" s="32">
        <f>IFERROR(VLOOKUP(A205,Stock!$A$5:$M$495,6,0),0)*Stock!H205</f>
        <v>0</v>
      </c>
      <c r="Q205" s="32">
        <f>IFERROR(VLOOKUP(A205,Stock!$A$5:$M$495,6,0),0)*Stock!M205</f>
        <v>0</v>
      </c>
    </row>
    <row r="206" spans="1:17" s="17" customFormat="1" ht="18" customHeight="1" x14ac:dyDescent="0.2">
      <c r="A206" s="191">
        <v>207</v>
      </c>
      <c r="B206" s="201" t="s">
        <v>334</v>
      </c>
      <c r="C206" s="202" t="s">
        <v>725</v>
      </c>
      <c r="D206" s="202" t="s">
        <v>11</v>
      </c>
      <c r="E206" s="202" t="s">
        <v>9</v>
      </c>
      <c r="F206" s="203">
        <v>12</v>
      </c>
      <c r="G206" s="203">
        <v>9.6</v>
      </c>
      <c r="H206" s="131"/>
      <c r="I206" s="132">
        <f>SUMIF(Journal!$E$15:$E$446,$B$5:$B$495,Journal!$T$15:$T$446)</f>
        <v>0</v>
      </c>
      <c r="J206" s="115">
        <f>SUMIF(Journal!$E$15:$E$446,$B$5:$B$499,Journal!$K$15:$K$446)</f>
        <v>0</v>
      </c>
      <c r="K206" s="118">
        <f>SUMIF(Journal!$E$15:$E$446,$B$5:$B$499,Journal!$L$15:$L$446)</f>
        <v>0</v>
      </c>
      <c r="L206" s="6">
        <f t="shared" si="10"/>
        <v>0</v>
      </c>
      <c r="M206" s="40">
        <f t="shared" si="11"/>
        <v>0</v>
      </c>
      <c r="N206" s="30">
        <f t="shared" si="12"/>
        <v>0</v>
      </c>
      <c r="O206" s="32">
        <f>IFERROR(VLOOKUP(A206,Stock!$A$5:$M$495,6,0),0)*Stock!H206</f>
        <v>0</v>
      </c>
      <c r="Q206" s="32">
        <f>IFERROR(VLOOKUP(A206,Stock!$A$5:$M$495,6,0),0)*Stock!M206</f>
        <v>0</v>
      </c>
    </row>
    <row r="207" spans="1:17" s="17" customFormat="1" ht="18" customHeight="1" x14ac:dyDescent="0.2">
      <c r="A207" s="191">
        <v>208</v>
      </c>
      <c r="B207" s="201" t="s">
        <v>335</v>
      </c>
      <c r="C207" s="202" t="s">
        <v>726</v>
      </c>
      <c r="D207" s="202" t="s">
        <v>15</v>
      </c>
      <c r="E207" s="202" t="s">
        <v>9</v>
      </c>
      <c r="F207" s="203">
        <v>12</v>
      </c>
      <c r="G207" s="203">
        <v>9.6</v>
      </c>
      <c r="H207" s="131"/>
      <c r="I207" s="132">
        <f>SUMIF(Journal!$E$15:$E$446,$B$5:$B$495,Journal!$T$15:$T$446)</f>
        <v>0</v>
      </c>
      <c r="J207" s="115">
        <f>SUMIF(Journal!$E$15:$E$446,$B$5:$B$499,Journal!$K$15:$K$446)</f>
        <v>0</v>
      </c>
      <c r="K207" s="118">
        <f>SUMIF(Journal!$E$15:$E$446,$B$5:$B$499,Journal!$L$15:$L$446)</f>
        <v>0</v>
      </c>
      <c r="L207" s="6">
        <f t="shared" si="10"/>
        <v>0</v>
      </c>
      <c r="M207" s="40">
        <f t="shared" si="11"/>
        <v>0</v>
      </c>
      <c r="N207" s="30">
        <f t="shared" si="12"/>
        <v>0</v>
      </c>
      <c r="O207" s="32">
        <f>IFERROR(VLOOKUP(A207,Stock!$A$5:$M$495,6,0),0)*Stock!H207</f>
        <v>0</v>
      </c>
      <c r="Q207" s="32">
        <f>IFERROR(VLOOKUP(A207,Stock!$A$5:$M$495,6,0),0)*Stock!M207</f>
        <v>0</v>
      </c>
    </row>
    <row r="208" spans="1:17" s="17" customFormat="1" ht="18" customHeight="1" x14ac:dyDescent="0.2">
      <c r="A208" s="191">
        <v>209</v>
      </c>
      <c r="B208" s="201" t="s">
        <v>336</v>
      </c>
      <c r="C208" s="202" t="s">
        <v>727</v>
      </c>
      <c r="D208" s="202" t="s">
        <v>11</v>
      </c>
      <c r="E208" s="202" t="s">
        <v>9</v>
      </c>
      <c r="F208" s="203">
        <v>12</v>
      </c>
      <c r="G208" s="203">
        <v>9.6</v>
      </c>
      <c r="H208" s="131"/>
      <c r="I208" s="132">
        <f>SUMIF(Journal!$E$15:$E$446,$B$5:$B$495,Journal!$T$15:$T$446)</f>
        <v>0</v>
      </c>
      <c r="J208" s="115">
        <f>SUMIF(Journal!$E$15:$E$446,$B$5:$B$499,Journal!$K$15:$K$446)</f>
        <v>0</v>
      </c>
      <c r="K208" s="118">
        <f>SUMIF(Journal!$E$15:$E$446,$B$5:$B$499,Journal!$L$15:$L$446)</f>
        <v>0</v>
      </c>
      <c r="L208" s="6">
        <f t="shared" si="10"/>
        <v>0</v>
      </c>
      <c r="M208" s="40">
        <f t="shared" si="11"/>
        <v>0</v>
      </c>
      <c r="N208" s="30">
        <f t="shared" si="12"/>
        <v>0</v>
      </c>
      <c r="O208" s="32">
        <f>IFERROR(VLOOKUP(A208,Stock!$A$5:$M$495,6,0),0)*Stock!H208</f>
        <v>0</v>
      </c>
      <c r="Q208" s="32">
        <f>IFERROR(VLOOKUP(A208,Stock!$A$5:$M$495,6,0),0)*Stock!M208</f>
        <v>0</v>
      </c>
    </row>
    <row r="209" spans="1:17" s="17" customFormat="1" ht="18" customHeight="1" x14ac:dyDescent="0.2">
      <c r="A209" s="191">
        <v>210</v>
      </c>
      <c r="B209" s="201" t="s">
        <v>337</v>
      </c>
      <c r="C209" s="202" t="s">
        <v>728</v>
      </c>
      <c r="D209" s="202" t="s">
        <v>11</v>
      </c>
      <c r="E209" s="202" t="s">
        <v>9</v>
      </c>
      <c r="F209" s="203">
        <v>12</v>
      </c>
      <c r="G209" s="203">
        <v>9.6</v>
      </c>
      <c r="H209" s="131"/>
      <c r="I209" s="132">
        <f>SUMIF(Journal!$E$15:$E$446,$B$5:$B$495,Journal!$T$15:$T$446)</f>
        <v>0</v>
      </c>
      <c r="J209" s="115">
        <f>SUMIF(Journal!$E$15:$E$446,$B$5:$B$499,Journal!$K$15:$K$446)</f>
        <v>0</v>
      </c>
      <c r="K209" s="118">
        <f>SUMIF(Journal!$E$15:$E$446,$B$5:$B$499,Journal!$L$15:$L$446)</f>
        <v>0</v>
      </c>
      <c r="L209" s="6">
        <f t="shared" si="10"/>
        <v>0</v>
      </c>
      <c r="M209" s="40">
        <f t="shared" si="11"/>
        <v>0</v>
      </c>
      <c r="N209" s="30">
        <f t="shared" si="12"/>
        <v>0</v>
      </c>
      <c r="O209" s="32">
        <f>IFERROR(VLOOKUP(A209,Stock!$A$5:$M$495,6,0),0)*Stock!H209</f>
        <v>0</v>
      </c>
      <c r="Q209" s="32">
        <f>IFERROR(VLOOKUP(A209,Stock!$A$5:$M$495,6,0),0)*Stock!M209</f>
        <v>0</v>
      </c>
    </row>
    <row r="210" spans="1:17" s="17" customFormat="1" ht="18" customHeight="1" x14ac:dyDescent="0.2">
      <c r="A210" s="191">
        <v>211</v>
      </c>
      <c r="B210" s="201" t="s">
        <v>338</v>
      </c>
      <c r="C210" s="202" t="s">
        <v>729</v>
      </c>
      <c r="D210" s="202" t="s">
        <v>15</v>
      </c>
      <c r="E210" s="202" t="s">
        <v>9</v>
      </c>
      <c r="F210" s="203">
        <v>12</v>
      </c>
      <c r="G210" s="203">
        <v>9.6</v>
      </c>
      <c r="H210" s="131"/>
      <c r="I210" s="132">
        <f>SUMIF(Journal!$E$15:$E$446,$B$5:$B$495,Journal!$T$15:$T$446)</f>
        <v>0</v>
      </c>
      <c r="J210" s="115">
        <f>SUMIF(Journal!$E$15:$E$446,$B$5:$B$499,Journal!$K$15:$K$446)</f>
        <v>0</v>
      </c>
      <c r="K210" s="118">
        <f>SUMIF(Journal!$E$15:$E$446,$B$5:$B$499,Journal!$L$15:$L$446)</f>
        <v>0</v>
      </c>
      <c r="L210" s="6">
        <f t="shared" si="10"/>
        <v>0</v>
      </c>
      <c r="M210" s="40">
        <f t="shared" si="11"/>
        <v>0</v>
      </c>
      <c r="N210" s="30">
        <f t="shared" si="12"/>
        <v>0</v>
      </c>
      <c r="O210" s="32">
        <f>IFERROR(VLOOKUP(A210,Stock!$A$5:$M$495,6,0),0)*Stock!H210</f>
        <v>0</v>
      </c>
      <c r="Q210" s="32">
        <f>IFERROR(VLOOKUP(A210,Stock!$A$5:$M$495,6,0),0)*Stock!M210</f>
        <v>0</v>
      </c>
    </row>
    <row r="211" spans="1:17" s="17" customFormat="1" ht="18" customHeight="1" x14ac:dyDescent="0.2">
      <c r="A211" s="191">
        <v>212</v>
      </c>
      <c r="B211" s="201" t="s">
        <v>339</v>
      </c>
      <c r="C211" s="202" t="s">
        <v>730</v>
      </c>
      <c r="D211" s="202" t="s">
        <v>15</v>
      </c>
      <c r="E211" s="202" t="s">
        <v>9</v>
      </c>
      <c r="F211" s="203">
        <v>12</v>
      </c>
      <c r="G211" s="203">
        <v>9.6</v>
      </c>
      <c r="H211" s="131"/>
      <c r="I211" s="132">
        <f>SUMIF(Journal!$E$15:$E$446,$B$5:$B$495,Journal!$T$15:$T$446)</f>
        <v>0</v>
      </c>
      <c r="J211" s="115">
        <f>SUMIF(Journal!$E$15:$E$446,$B$5:$B$499,Journal!$K$15:$K$446)</f>
        <v>0</v>
      </c>
      <c r="K211" s="118">
        <f>SUMIF(Journal!$E$15:$E$446,$B$5:$B$499,Journal!$L$15:$L$446)</f>
        <v>0</v>
      </c>
      <c r="L211" s="6">
        <f t="shared" si="10"/>
        <v>0</v>
      </c>
      <c r="M211" s="40">
        <f t="shared" si="11"/>
        <v>0</v>
      </c>
      <c r="N211" s="30">
        <f t="shared" si="12"/>
        <v>0</v>
      </c>
      <c r="O211" s="32">
        <f>IFERROR(VLOOKUP(A211,Stock!$A$5:$M$495,6,0),0)*Stock!H211</f>
        <v>0</v>
      </c>
      <c r="Q211" s="32">
        <f>IFERROR(VLOOKUP(A211,Stock!$A$5:$M$495,6,0),0)*Stock!M211</f>
        <v>0</v>
      </c>
    </row>
    <row r="212" spans="1:17" s="17" customFormat="1" ht="18" customHeight="1" x14ac:dyDescent="0.2">
      <c r="A212" s="191">
        <v>213</v>
      </c>
      <c r="B212" s="201" t="s">
        <v>340</v>
      </c>
      <c r="C212" s="202" t="s">
        <v>731</v>
      </c>
      <c r="D212" s="202" t="s">
        <v>126</v>
      </c>
      <c r="E212" s="202" t="s">
        <v>9</v>
      </c>
      <c r="F212" s="203">
        <v>12</v>
      </c>
      <c r="G212" s="203">
        <v>9.6</v>
      </c>
      <c r="H212" s="131"/>
      <c r="I212" s="132">
        <f>SUMIF(Journal!$E$15:$E$446,$B$5:$B$495,Journal!$T$15:$T$446)</f>
        <v>0</v>
      </c>
      <c r="J212" s="115">
        <f>SUMIF(Journal!$E$15:$E$446,$B$5:$B$499,Journal!$K$15:$K$446)</f>
        <v>0</v>
      </c>
      <c r="K212" s="118">
        <f>SUMIF(Journal!$E$15:$E$446,$B$5:$B$499,Journal!$L$15:$L$446)</f>
        <v>0</v>
      </c>
      <c r="L212" s="6">
        <f t="shared" si="10"/>
        <v>0</v>
      </c>
      <c r="M212" s="40">
        <f t="shared" si="11"/>
        <v>0</v>
      </c>
      <c r="N212" s="30">
        <f t="shared" si="12"/>
        <v>0</v>
      </c>
      <c r="O212" s="32">
        <f>IFERROR(VLOOKUP(A212,Stock!$A$5:$M$495,6,0),0)*Stock!H212</f>
        <v>0</v>
      </c>
      <c r="Q212" s="32">
        <f>IFERROR(VLOOKUP(A212,Stock!$A$5:$M$495,6,0),0)*Stock!M212</f>
        <v>0</v>
      </c>
    </row>
    <row r="213" spans="1:17" s="17" customFormat="1" ht="18" customHeight="1" x14ac:dyDescent="0.2">
      <c r="A213" s="191">
        <v>214</v>
      </c>
      <c r="B213" s="201" t="s">
        <v>341</v>
      </c>
      <c r="C213" s="202" t="s">
        <v>732</v>
      </c>
      <c r="D213" s="202" t="s">
        <v>15</v>
      </c>
      <c r="E213" s="202" t="s">
        <v>9</v>
      </c>
      <c r="F213" s="203">
        <v>12</v>
      </c>
      <c r="G213" s="203">
        <v>9.6</v>
      </c>
      <c r="H213" s="131"/>
      <c r="I213" s="132">
        <f>SUMIF(Journal!$E$15:$E$446,$B$5:$B$495,Journal!$T$15:$T$446)</f>
        <v>0</v>
      </c>
      <c r="J213" s="115">
        <f>SUMIF(Journal!$E$15:$E$446,$B$5:$B$499,Journal!$K$15:$K$446)</f>
        <v>0</v>
      </c>
      <c r="K213" s="118">
        <f>SUMIF(Journal!$E$15:$E$446,$B$5:$B$499,Journal!$L$15:$L$446)</f>
        <v>0</v>
      </c>
      <c r="L213" s="6">
        <f t="shared" si="10"/>
        <v>0</v>
      </c>
      <c r="M213" s="40">
        <f t="shared" si="11"/>
        <v>0</v>
      </c>
      <c r="N213" s="30">
        <f t="shared" si="12"/>
        <v>0</v>
      </c>
      <c r="O213" s="32">
        <f>IFERROR(VLOOKUP(A213,Stock!$A$5:$M$495,6,0),0)*Stock!H213</f>
        <v>0</v>
      </c>
      <c r="Q213" s="32">
        <f>IFERROR(VLOOKUP(A213,Stock!$A$5:$M$495,6,0),0)*Stock!M213</f>
        <v>0</v>
      </c>
    </row>
    <row r="214" spans="1:17" s="17" customFormat="1" ht="18" customHeight="1" x14ac:dyDescent="0.2">
      <c r="A214" s="191">
        <v>215</v>
      </c>
      <c r="B214" s="201" t="s">
        <v>342</v>
      </c>
      <c r="C214" s="202" t="s">
        <v>733</v>
      </c>
      <c r="D214" s="202" t="s">
        <v>15</v>
      </c>
      <c r="E214" s="202" t="s">
        <v>9</v>
      </c>
      <c r="F214" s="203">
        <v>12</v>
      </c>
      <c r="G214" s="203">
        <v>9.6</v>
      </c>
      <c r="H214" s="131"/>
      <c r="I214" s="132">
        <f>SUMIF(Journal!$E$15:$E$446,$B$5:$B$495,Journal!$T$15:$T$446)</f>
        <v>0</v>
      </c>
      <c r="J214" s="115">
        <f>SUMIF(Journal!$E$15:$E$446,$B$5:$B$499,Journal!$K$15:$K$446)</f>
        <v>0</v>
      </c>
      <c r="K214" s="118">
        <f>SUMIF(Journal!$E$15:$E$446,$B$5:$B$499,Journal!$L$15:$L$446)</f>
        <v>0</v>
      </c>
      <c r="L214" s="6">
        <f t="shared" si="10"/>
        <v>0</v>
      </c>
      <c r="M214" s="40">
        <f t="shared" si="11"/>
        <v>0</v>
      </c>
      <c r="N214" s="30">
        <f t="shared" si="12"/>
        <v>0</v>
      </c>
      <c r="O214" s="32">
        <f>IFERROR(VLOOKUP(A214,Stock!$A$5:$M$495,6,0),0)*Stock!H214</f>
        <v>0</v>
      </c>
      <c r="Q214" s="32">
        <f>IFERROR(VLOOKUP(A214,Stock!$A$5:$M$495,6,0),0)*Stock!M214</f>
        <v>0</v>
      </c>
    </row>
    <row r="215" spans="1:17" s="17" customFormat="1" ht="18" customHeight="1" x14ac:dyDescent="0.2">
      <c r="A215" s="191">
        <v>216</v>
      </c>
      <c r="B215" s="201" t="s">
        <v>343</v>
      </c>
      <c r="C215" s="202" t="s">
        <v>734</v>
      </c>
      <c r="D215" s="202" t="s">
        <v>15</v>
      </c>
      <c r="E215" s="202" t="s">
        <v>9</v>
      </c>
      <c r="F215" s="203">
        <v>12</v>
      </c>
      <c r="G215" s="203">
        <v>9.6</v>
      </c>
      <c r="H215" s="131"/>
      <c r="I215" s="132">
        <f>SUMIF(Journal!$E$15:$E$446,$B$5:$B$495,Journal!$T$15:$T$446)</f>
        <v>0</v>
      </c>
      <c r="J215" s="115">
        <f>SUMIF(Journal!$E$15:$E$446,$B$5:$B$499,Journal!$K$15:$K$446)</f>
        <v>0</v>
      </c>
      <c r="K215" s="118">
        <f>SUMIF(Journal!$E$15:$E$446,$B$5:$B$499,Journal!$L$15:$L$446)</f>
        <v>0</v>
      </c>
      <c r="L215" s="6">
        <f t="shared" si="10"/>
        <v>0</v>
      </c>
      <c r="M215" s="40">
        <f t="shared" si="11"/>
        <v>0</v>
      </c>
      <c r="N215" s="30">
        <f t="shared" si="12"/>
        <v>0</v>
      </c>
      <c r="O215" s="32">
        <f>IFERROR(VLOOKUP(A215,Stock!$A$5:$M$495,6,0),0)*Stock!H215</f>
        <v>0</v>
      </c>
      <c r="Q215" s="32">
        <f>IFERROR(VLOOKUP(A215,Stock!$A$5:$M$495,6,0),0)*Stock!M215</f>
        <v>0</v>
      </c>
    </row>
    <row r="216" spans="1:17" s="17" customFormat="1" ht="18" customHeight="1" x14ac:dyDescent="0.2">
      <c r="A216" s="191">
        <v>217</v>
      </c>
      <c r="B216" s="201" t="s">
        <v>344</v>
      </c>
      <c r="C216" s="202" t="s">
        <v>735</v>
      </c>
      <c r="D216" s="202" t="s">
        <v>11</v>
      </c>
      <c r="E216" s="202" t="s">
        <v>9</v>
      </c>
      <c r="F216" s="203">
        <v>12</v>
      </c>
      <c r="G216" s="203">
        <v>9.6</v>
      </c>
      <c r="H216" s="131"/>
      <c r="I216" s="132">
        <f>SUMIF(Journal!$E$15:$E$446,$B$5:$B$495,Journal!$T$15:$T$446)</f>
        <v>0</v>
      </c>
      <c r="J216" s="115">
        <f>SUMIF(Journal!$E$15:$E$446,$B$5:$B$499,Journal!$K$15:$K$446)</f>
        <v>0</v>
      </c>
      <c r="K216" s="118">
        <f>SUMIF(Journal!$E$15:$E$446,$B$5:$B$499,Journal!$L$15:$L$446)</f>
        <v>0</v>
      </c>
      <c r="L216" s="6">
        <f t="shared" si="10"/>
        <v>0</v>
      </c>
      <c r="M216" s="40">
        <f t="shared" si="11"/>
        <v>0</v>
      </c>
      <c r="N216" s="30">
        <f t="shared" si="12"/>
        <v>0</v>
      </c>
      <c r="O216" s="32">
        <f>IFERROR(VLOOKUP(A216,Stock!$A$5:$M$495,6,0),0)*Stock!H216</f>
        <v>0</v>
      </c>
      <c r="Q216" s="32">
        <f>IFERROR(VLOOKUP(A216,Stock!$A$5:$M$495,6,0),0)*Stock!M216</f>
        <v>0</v>
      </c>
    </row>
    <row r="217" spans="1:17" s="17" customFormat="1" ht="18" customHeight="1" x14ac:dyDescent="0.2">
      <c r="A217" s="191">
        <v>218</v>
      </c>
      <c r="B217" s="201" t="s">
        <v>345</v>
      </c>
      <c r="C217" s="202" t="s">
        <v>736</v>
      </c>
      <c r="D217" s="202" t="s">
        <v>11</v>
      </c>
      <c r="E217" s="202" t="s">
        <v>9</v>
      </c>
      <c r="F217" s="203">
        <v>12</v>
      </c>
      <c r="G217" s="203">
        <v>9.6</v>
      </c>
      <c r="H217" s="131"/>
      <c r="I217" s="132">
        <f>SUMIF(Journal!$E$15:$E$446,$B$5:$B$495,Journal!$T$15:$T$446)</f>
        <v>0</v>
      </c>
      <c r="J217" s="115">
        <f>SUMIF(Journal!$E$15:$E$446,$B$5:$B$499,Journal!$K$15:$K$446)</f>
        <v>0</v>
      </c>
      <c r="K217" s="118">
        <f>SUMIF(Journal!$E$15:$E$446,$B$5:$B$499,Journal!$L$15:$L$446)</f>
        <v>0</v>
      </c>
      <c r="L217" s="6">
        <f t="shared" si="10"/>
        <v>0</v>
      </c>
      <c r="M217" s="40">
        <f t="shared" si="11"/>
        <v>0</v>
      </c>
      <c r="N217" s="30">
        <f t="shared" si="12"/>
        <v>0</v>
      </c>
      <c r="O217" s="32">
        <f>IFERROR(VLOOKUP(A217,Stock!$A$5:$M$495,6,0),0)*Stock!H217</f>
        <v>0</v>
      </c>
      <c r="Q217" s="32">
        <f>IFERROR(VLOOKUP(A217,Stock!$A$5:$M$495,6,0),0)*Stock!M217</f>
        <v>0</v>
      </c>
    </row>
    <row r="218" spans="1:17" s="17" customFormat="1" ht="18" customHeight="1" x14ac:dyDescent="0.2">
      <c r="A218" s="191">
        <v>219</v>
      </c>
      <c r="B218" s="201" t="s">
        <v>346</v>
      </c>
      <c r="C218" s="202" t="s">
        <v>737</v>
      </c>
      <c r="D218" s="202" t="s">
        <v>11</v>
      </c>
      <c r="E218" s="202" t="s">
        <v>9</v>
      </c>
      <c r="F218" s="203">
        <v>12</v>
      </c>
      <c r="G218" s="203">
        <v>9.6</v>
      </c>
      <c r="H218" s="131"/>
      <c r="I218" s="132">
        <f>SUMIF(Journal!$E$15:$E$446,$B$5:$B$495,Journal!$T$15:$T$446)</f>
        <v>0</v>
      </c>
      <c r="J218" s="115">
        <f>SUMIF(Journal!$E$15:$E$446,$B$5:$B$499,Journal!$K$15:$K$446)</f>
        <v>0</v>
      </c>
      <c r="K218" s="118">
        <f>SUMIF(Journal!$E$15:$E$446,$B$5:$B$499,Journal!$L$15:$L$446)</f>
        <v>0</v>
      </c>
      <c r="L218" s="6">
        <f t="shared" si="10"/>
        <v>0</v>
      </c>
      <c r="M218" s="40">
        <f t="shared" si="11"/>
        <v>0</v>
      </c>
      <c r="N218" s="30">
        <f t="shared" si="12"/>
        <v>0</v>
      </c>
      <c r="O218" s="32">
        <f>IFERROR(VLOOKUP(A218,Stock!$A$5:$M$495,6,0),0)*Stock!H218</f>
        <v>0</v>
      </c>
      <c r="Q218" s="32">
        <f>IFERROR(VLOOKUP(A218,Stock!$A$5:$M$495,6,0),0)*Stock!M218</f>
        <v>0</v>
      </c>
    </row>
    <row r="219" spans="1:17" s="17" customFormat="1" ht="18" customHeight="1" x14ac:dyDescent="0.2">
      <c r="A219" s="191">
        <v>220</v>
      </c>
      <c r="B219" s="201" t="s">
        <v>347</v>
      </c>
      <c r="C219" s="202" t="s">
        <v>738</v>
      </c>
      <c r="D219" s="202" t="s">
        <v>11</v>
      </c>
      <c r="E219" s="202" t="s">
        <v>9</v>
      </c>
      <c r="F219" s="203">
        <v>12</v>
      </c>
      <c r="G219" s="203">
        <v>9.6</v>
      </c>
      <c r="H219" s="131">
        <v>77</v>
      </c>
      <c r="I219" s="132">
        <f>SUMIF(Journal!$E$15:$E$446,$B$5:$B$495,Journal!$T$15:$T$446)</f>
        <v>0</v>
      </c>
      <c r="J219" s="115">
        <f>SUMIF(Journal!$E$15:$E$446,$B$5:$B$499,Journal!$K$15:$K$446)</f>
        <v>0</v>
      </c>
      <c r="K219" s="118">
        <f>SUMIF(Journal!$E$15:$E$446,$B$5:$B$499,Journal!$L$15:$L$446)</f>
        <v>0</v>
      </c>
      <c r="L219" s="6">
        <f t="shared" si="10"/>
        <v>924</v>
      </c>
      <c r="M219" s="40">
        <f t="shared" si="11"/>
        <v>77</v>
      </c>
      <c r="N219" s="30">
        <f t="shared" si="12"/>
        <v>0</v>
      </c>
      <c r="O219" s="32">
        <f>IFERROR(VLOOKUP(A219,Stock!$A$5:$M$495,6,0),0)*Stock!H219</f>
        <v>924</v>
      </c>
      <c r="Q219" s="32">
        <f>IFERROR(VLOOKUP(A219,Stock!$A$5:$M$495,6,0),0)*Stock!M219</f>
        <v>924</v>
      </c>
    </row>
    <row r="220" spans="1:17" s="17" customFormat="1" ht="18" customHeight="1" x14ac:dyDescent="0.2">
      <c r="A220" s="191">
        <v>221</v>
      </c>
      <c r="B220" s="201" t="s">
        <v>348</v>
      </c>
      <c r="C220" s="202" t="s">
        <v>739</v>
      </c>
      <c r="D220" s="202" t="s">
        <v>11</v>
      </c>
      <c r="E220" s="202" t="s">
        <v>9</v>
      </c>
      <c r="F220" s="203">
        <v>12</v>
      </c>
      <c r="G220" s="203">
        <v>9.6</v>
      </c>
      <c r="H220" s="131"/>
      <c r="I220" s="132">
        <f>SUMIF(Journal!$E$15:$E$446,$B$5:$B$495,Journal!$T$15:$T$446)</f>
        <v>0</v>
      </c>
      <c r="J220" s="115">
        <f>SUMIF(Journal!$E$15:$E$446,$B$5:$B$499,Journal!$K$15:$K$446)</f>
        <v>0</v>
      </c>
      <c r="K220" s="118">
        <f>SUMIF(Journal!$E$15:$E$446,$B$5:$B$499,Journal!$L$15:$L$446)</f>
        <v>0</v>
      </c>
      <c r="L220" s="6">
        <f t="shared" si="10"/>
        <v>0</v>
      </c>
      <c r="M220" s="40">
        <f t="shared" si="11"/>
        <v>0</v>
      </c>
      <c r="N220" s="30">
        <f t="shared" si="12"/>
        <v>0</v>
      </c>
      <c r="O220" s="32">
        <f>IFERROR(VLOOKUP(A220,Stock!$A$5:$M$495,6,0),0)*Stock!H220</f>
        <v>0</v>
      </c>
      <c r="Q220" s="32">
        <f>IFERROR(VLOOKUP(A220,Stock!$A$5:$M$495,6,0),0)*Stock!M220</f>
        <v>0</v>
      </c>
    </row>
    <row r="221" spans="1:17" s="17" customFormat="1" ht="18" customHeight="1" x14ac:dyDescent="0.2">
      <c r="A221" s="191">
        <v>222</v>
      </c>
      <c r="B221" s="201" t="s">
        <v>349</v>
      </c>
      <c r="C221" s="202" t="s">
        <v>740</v>
      </c>
      <c r="D221" s="202" t="s">
        <v>11</v>
      </c>
      <c r="E221" s="202" t="s">
        <v>9</v>
      </c>
      <c r="F221" s="203">
        <v>12</v>
      </c>
      <c r="G221" s="203">
        <v>9.6</v>
      </c>
      <c r="H221" s="131"/>
      <c r="I221" s="132">
        <f>SUMIF(Journal!$E$15:$E$446,$B$5:$B$495,Journal!$T$15:$T$446)</f>
        <v>0</v>
      </c>
      <c r="J221" s="115">
        <f>SUMIF(Journal!$E$15:$E$446,$B$5:$B$499,Journal!$K$15:$K$446)</f>
        <v>0</v>
      </c>
      <c r="K221" s="118">
        <f>SUMIF(Journal!$E$15:$E$446,$B$5:$B$499,Journal!$L$15:$L$446)</f>
        <v>0</v>
      </c>
      <c r="L221" s="6">
        <f t="shared" si="10"/>
        <v>0</v>
      </c>
      <c r="M221" s="40">
        <f t="shared" si="11"/>
        <v>0</v>
      </c>
      <c r="N221" s="30">
        <f t="shared" si="12"/>
        <v>0</v>
      </c>
      <c r="O221" s="32">
        <f>IFERROR(VLOOKUP(A221,Stock!$A$5:$M$495,6,0),0)*Stock!H221</f>
        <v>0</v>
      </c>
      <c r="Q221" s="32">
        <f>IFERROR(VLOOKUP(A221,Stock!$A$5:$M$495,6,0),0)*Stock!M221</f>
        <v>0</v>
      </c>
    </row>
    <row r="222" spans="1:17" s="17" customFormat="1" ht="18" customHeight="1" x14ac:dyDescent="0.2">
      <c r="A222" s="191">
        <v>225</v>
      </c>
      <c r="B222" s="201" t="s">
        <v>350</v>
      </c>
      <c r="C222" s="202" t="s">
        <v>741</v>
      </c>
      <c r="D222" s="202" t="s">
        <v>15</v>
      </c>
      <c r="E222" s="202" t="s">
        <v>9</v>
      </c>
      <c r="F222" s="203">
        <v>12</v>
      </c>
      <c r="G222" s="203">
        <v>9.6</v>
      </c>
      <c r="H222" s="131"/>
      <c r="I222" s="132">
        <f>SUMIF(Journal!$E$15:$E$446,$B$5:$B$495,Journal!$T$15:$T$446)</f>
        <v>0</v>
      </c>
      <c r="J222" s="115">
        <f>SUMIF(Journal!$E$15:$E$446,$B$5:$B$499,Journal!$K$15:$K$446)</f>
        <v>0</v>
      </c>
      <c r="K222" s="118">
        <f>SUMIF(Journal!$E$15:$E$446,$B$5:$B$499,Journal!$L$15:$L$446)</f>
        <v>0</v>
      </c>
      <c r="L222" s="6">
        <f t="shared" si="10"/>
        <v>0</v>
      </c>
      <c r="M222" s="40">
        <f t="shared" si="11"/>
        <v>0</v>
      </c>
      <c r="N222" s="30">
        <f t="shared" si="12"/>
        <v>0</v>
      </c>
      <c r="O222" s="32">
        <f>IFERROR(VLOOKUP(A222,Stock!$A$5:$M$495,6,0),0)*Stock!H222</f>
        <v>0</v>
      </c>
      <c r="Q222" s="32">
        <f>IFERROR(VLOOKUP(A222,Stock!$A$5:$M$495,6,0),0)*Stock!M222</f>
        <v>0</v>
      </c>
    </row>
    <row r="223" spans="1:17" s="17" customFormat="1" ht="18" customHeight="1" x14ac:dyDescent="0.2">
      <c r="A223" s="191">
        <v>226</v>
      </c>
      <c r="B223" s="201" t="s">
        <v>351</v>
      </c>
      <c r="C223" s="202" t="s">
        <v>742</v>
      </c>
      <c r="D223" s="202" t="s">
        <v>11</v>
      </c>
      <c r="E223" s="202" t="s">
        <v>9</v>
      </c>
      <c r="F223" s="203">
        <v>12</v>
      </c>
      <c r="G223" s="203">
        <v>9.6</v>
      </c>
      <c r="H223" s="131"/>
      <c r="I223" s="132">
        <f>SUMIF(Journal!$E$15:$E$446,$B$5:$B$495,Journal!$T$15:$T$446)</f>
        <v>0</v>
      </c>
      <c r="J223" s="115">
        <f>SUMIF(Journal!$E$15:$E$446,$B$5:$B$499,Journal!$K$15:$K$446)</f>
        <v>0</v>
      </c>
      <c r="K223" s="118">
        <f>SUMIF(Journal!$E$15:$E$446,$B$5:$B$499,Journal!$L$15:$L$446)</f>
        <v>0</v>
      </c>
      <c r="L223" s="6">
        <f t="shared" si="10"/>
        <v>0</v>
      </c>
      <c r="M223" s="40">
        <f t="shared" si="11"/>
        <v>0</v>
      </c>
      <c r="N223" s="30">
        <f t="shared" si="12"/>
        <v>0</v>
      </c>
      <c r="O223" s="32">
        <f>IFERROR(VLOOKUP(A223,Stock!$A$5:$M$495,6,0),0)*Stock!H223</f>
        <v>0</v>
      </c>
      <c r="Q223" s="32">
        <f>IFERROR(VLOOKUP(A223,Stock!$A$5:$M$495,6,0),0)*Stock!M223</f>
        <v>0</v>
      </c>
    </row>
    <row r="224" spans="1:17" s="17" customFormat="1" ht="18" customHeight="1" x14ac:dyDescent="0.2">
      <c r="A224" s="191">
        <v>227</v>
      </c>
      <c r="B224" s="201" t="s">
        <v>352</v>
      </c>
      <c r="C224" s="202" t="s">
        <v>743</v>
      </c>
      <c r="D224" s="202" t="s">
        <v>11</v>
      </c>
      <c r="E224" s="202" t="s">
        <v>9</v>
      </c>
      <c r="F224" s="203">
        <v>12</v>
      </c>
      <c r="G224" s="203">
        <v>9.6</v>
      </c>
      <c r="H224" s="131"/>
      <c r="I224" s="132">
        <f>SUMIF(Journal!$E$15:$E$446,$B$5:$B$495,Journal!$T$15:$T$446)</f>
        <v>0</v>
      </c>
      <c r="J224" s="115">
        <f>SUMIF(Journal!$E$15:$E$446,$B$5:$B$499,Journal!$K$15:$K$446)</f>
        <v>0</v>
      </c>
      <c r="K224" s="118">
        <f>SUMIF(Journal!$E$15:$E$446,$B$5:$B$499,Journal!$L$15:$L$446)</f>
        <v>0</v>
      </c>
      <c r="L224" s="6">
        <f t="shared" si="10"/>
        <v>0</v>
      </c>
      <c r="M224" s="40">
        <f t="shared" si="11"/>
        <v>0</v>
      </c>
      <c r="N224" s="30">
        <f t="shared" si="12"/>
        <v>0</v>
      </c>
      <c r="O224" s="32">
        <f>IFERROR(VLOOKUP(A224,Stock!$A$5:$M$495,6,0),0)*Stock!H224</f>
        <v>0</v>
      </c>
      <c r="Q224" s="32">
        <f>IFERROR(VLOOKUP(A224,Stock!$A$5:$M$495,6,0),0)*Stock!M224</f>
        <v>0</v>
      </c>
    </row>
    <row r="225" spans="1:17" s="17" customFormat="1" ht="18" customHeight="1" x14ac:dyDescent="0.2">
      <c r="A225" s="191">
        <v>228</v>
      </c>
      <c r="B225" s="201" t="s">
        <v>353</v>
      </c>
      <c r="C225" s="202" t="s">
        <v>744</v>
      </c>
      <c r="D225" s="202" t="s">
        <v>11</v>
      </c>
      <c r="E225" s="202" t="s">
        <v>9</v>
      </c>
      <c r="F225" s="203">
        <v>12</v>
      </c>
      <c r="G225" s="203">
        <v>9.6</v>
      </c>
      <c r="H225" s="131"/>
      <c r="I225" s="132">
        <f>SUMIF(Journal!$E$15:$E$446,$B$5:$B$495,Journal!$T$15:$T$446)</f>
        <v>0</v>
      </c>
      <c r="J225" s="115">
        <f>SUMIF(Journal!$E$15:$E$446,$B$5:$B$499,Journal!$K$15:$K$446)</f>
        <v>0</v>
      </c>
      <c r="K225" s="118">
        <f>SUMIF(Journal!$E$15:$E$446,$B$5:$B$499,Journal!$L$15:$L$446)</f>
        <v>0</v>
      </c>
      <c r="L225" s="6">
        <f t="shared" si="10"/>
        <v>0</v>
      </c>
      <c r="M225" s="40">
        <f t="shared" si="11"/>
        <v>0</v>
      </c>
      <c r="N225" s="30">
        <f t="shared" si="12"/>
        <v>0</v>
      </c>
      <c r="O225" s="32">
        <f>IFERROR(VLOOKUP(A225,Stock!$A$5:$M$495,6,0),0)*Stock!H225</f>
        <v>0</v>
      </c>
      <c r="Q225" s="32">
        <f>IFERROR(VLOOKUP(A225,Stock!$A$5:$M$495,6,0),0)*Stock!M225</f>
        <v>0</v>
      </c>
    </row>
    <row r="226" spans="1:17" s="17" customFormat="1" ht="18" customHeight="1" x14ac:dyDescent="0.2">
      <c r="A226" s="191">
        <v>229</v>
      </c>
      <c r="B226" s="201" t="s">
        <v>354</v>
      </c>
      <c r="C226" s="202" t="s">
        <v>745</v>
      </c>
      <c r="D226" s="202" t="s">
        <v>16</v>
      </c>
      <c r="E226" s="202" t="s">
        <v>6</v>
      </c>
      <c r="F226" s="203">
        <v>53</v>
      </c>
      <c r="G226" s="203">
        <v>42.4</v>
      </c>
      <c r="H226" s="131"/>
      <c r="I226" s="132">
        <f>SUMIF(Journal!$E$15:$E$446,$B$5:$B$495,Journal!$T$15:$T$446)</f>
        <v>0</v>
      </c>
      <c r="J226" s="115">
        <f>SUMIF(Journal!$E$15:$E$446,$B$5:$B$499,Journal!$K$15:$K$446)</f>
        <v>0</v>
      </c>
      <c r="K226" s="118">
        <f>SUMIF(Journal!$E$15:$E$446,$B$5:$B$499,Journal!$L$15:$L$446)</f>
        <v>0</v>
      </c>
      <c r="L226" s="6">
        <f t="shared" si="10"/>
        <v>0</v>
      </c>
      <c r="M226" s="40">
        <f t="shared" si="11"/>
        <v>0</v>
      </c>
      <c r="N226" s="30">
        <f t="shared" si="12"/>
        <v>0</v>
      </c>
      <c r="O226" s="32">
        <f>IFERROR(VLOOKUP(A226,Stock!$A$5:$M$495,6,0),0)*Stock!H226</f>
        <v>0</v>
      </c>
      <c r="Q226" s="32">
        <f>IFERROR(VLOOKUP(A226,Stock!$A$5:$M$495,6,0),0)*Stock!M226</f>
        <v>0</v>
      </c>
    </row>
    <row r="227" spans="1:17" s="17" customFormat="1" ht="18" customHeight="1" x14ac:dyDescent="0.2">
      <c r="A227" s="191">
        <v>230</v>
      </c>
      <c r="B227" s="201" t="s">
        <v>355</v>
      </c>
      <c r="C227" s="202" t="s">
        <v>746</v>
      </c>
      <c r="D227" s="202" t="s">
        <v>11</v>
      </c>
      <c r="E227" s="202" t="s">
        <v>9</v>
      </c>
      <c r="F227" s="203">
        <v>12</v>
      </c>
      <c r="G227" s="203">
        <v>9.6</v>
      </c>
      <c r="H227" s="131"/>
      <c r="I227" s="132">
        <f>SUMIF(Journal!$E$15:$E$446,$B$5:$B$495,Journal!$T$15:$T$446)</f>
        <v>0</v>
      </c>
      <c r="J227" s="115">
        <f>SUMIF(Journal!$E$15:$E$446,$B$5:$B$499,Journal!$K$15:$K$446)</f>
        <v>0</v>
      </c>
      <c r="K227" s="118">
        <f>SUMIF(Journal!$E$15:$E$446,$B$5:$B$499,Journal!$L$15:$L$446)</f>
        <v>0</v>
      </c>
      <c r="L227" s="6">
        <f t="shared" si="10"/>
        <v>0</v>
      </c>
      <c r="M227" s="40">
        <f t="shared" si="11"/>
        <v>0</v>
      </c>
      <c r="N227" s="30">
        <f t="shared" si="12"/>
        <v>0</v>
      </c>
      <c r="O227" s="32">
        <f>IFERROR(VLOOKUP(A227,Stock!$A$5:$M$495,6,0),0)*Stock!H227</f>
        <v>0</v>
      </c>
      <c r="Q227" s="32">
        <f>IFERROR(VLOOKUP(A227,Stock!$A$5:$M$495,6,0),0)*Stock!M227</f>
        <v>0</v>
      </c>
    </row>
    <row r="228" spans="1:17" s="17" customFormat="1" ht="18" customHeight="1" x14ac:dyDescent="0.2">
      <c r="A228" s="191">
        <v>231</v>
      </c>
      <c r="B228" s="201" t="s">
        <v>356</v>
      </c>
      <c r="C228" s="202" t="s">
        <v>747</v>
      </c>
      <c r="D228" s="202" t="s">
        <v>11</v>
      </c>
      <c r="E228" s="202" t="s">
        <v>9</v>
      </c>
      <c r="F228" s="203">
        <v>12</v>
      </c>
      <c r="G228" s="203">
        <v>9.6</v>
      </c>
      <c r="H228" s="131"/>
      <c r="I228" s="132">
        <f>SUMIF(Journal!$E$15:$E$446,$B$5:$B$495,Journal!$T$15:$T$446)</f>
        <v>0</v>
      </c>
      <c r="J228" s="115">
        <f>SUMIF(Journal!$E$15:$E$446,$B$5:$B$499,Journal!$K$15:$K$446)</f>
        <v>0</v>
      </c>
      <c r="K228" s="118">
        <f>SUMIF(Journal!$E$15:$E$446,$B$5:$B$499,Journal!$L$15:$L$446)</f>
        <v>0</v>
      </c>
      <c r="L228" s="6">
        <f t="shared" si="10"/>
        <v>0</v>
      </c>
      <c r="M228" s="40">
        <f t="shared" si="11"/>
        <v>0</v>
      </c>
      <c r="N228" s="30">
        <f t="shared" si="12"/>
        <v>0</v>
      </c>
      <c r="O228" s="32">
        <f>IFERROR(VLOOKUP(A228,Stock!$A$5:$M$495,6,0),0)*Stock!H228</f>
        <v>0</v>
      </c>
      <c r="Q228" s="32">
        <f>IFERROR(VLOOKUP(A228,Stock!$A$5:$M$495,6,0),0)*Stock!M228</f>
        <v>0</v>
      </c>
    </row>
    <row r="229" spans="1:17" s="17" customFormat="1" ht="18" customHeight="1" x14ac:dyDescent="0.2">
      <c r="A229" s="191">
        <v>232</v>
      </c>
      <c r="B229" s="201" t="s">
        <v>357</v>
      </c>
      <c r="C229" s="202" t="s">
        <v>748</v>
      </c>
      <c r="D229" s="202" t="s">
        <v>15</v>
      </c>
      <c r="E229" s="202" t="s">
        <v>9</v>
      </c>
      <c r="F229" s="203">
        <v>12</v>
      </c>
      <c r="G229" s="203">
        <v>9.6</v>
      </c>
      <c r="H229" s="131"/>
      <c r="I229" s="132">
        <f>SUMIF(Journal!$E$15:$E$446,$B$5:$B$495,Journal!$T$15:$T$446)</f>
        <v>0</v>
      </c>
      <c r="J229" s="115">
        <f>SUMIF(Journal!$E$15:$E$446,$B$5:$B$499,Journal!$K$15:$K$446)</f>
        <v>0</v>
      </c>
      <c r="K229" s="118">
        <f>SUMIF(Journal!$E$15:$E$446,$B$5:$B$499,Journal!$L$15:$L$446)</f>
        <v>0</v>
      </c>
      <c r="L229" s="6">
        <f t="shared" si="10"/>
        <v>0</v>
      </c>
      <c r="M229" s="40">
        <f t="shared" si="11"/>
        <v>0</v>
      </c>
      <c r="N229" s="30">
        <f t="shared" si="12"/>
        <v>0</v>
      </c>
      <c r="O229" s="32">
        <f>IFERROR(VLOOKUP(A229,Stock!$A$5:$M$495,6,0),0)*Stock!H229</f>
        <v>0</v>
      </c>
      <c r="Q229" s="32">
        <f>IFERROR(VLOOKUP(A229,Stock!$A$5:$M$495,6,0),0)*Stock!M229</f>
        <v>0</v>
      </c>
    </row>
    <row r="230" spans="1:17" s="17" customFormat="1" ht="18" customHeight="1" x14ac:dyDescent="0.2">
      <c r="A230" s="191">
        <v>233</v>
      </c>
      <c r="B230" s="201" t="s">
        <v>358</v>
      </c>
      <c r="C230" s="202" t="s">
        <v>749</v>
      </c>
      <c r="D230" s="202" t="s">
        <v>15</v>
      </c>
      <c r="E230" s="202" t="s">
        <v>9</v>
      </c>
      <c r="F230" s="203">
        <v>12</v>
      </c>
      <c r="G230" s="203">
        <v>9.6</v>
      </c>
      <c r="H230" s="131"/>
      <c r="I230" s="132">
        <f>SUMIF(Journal!$E$15:$E$446,$B$5:$B$495,Journal!$T$15:$T$446)</f>
        <v>0</v>
      </c>
      <c r="J230" s="115">
        <f>SUMIF(Journal!$E$15:$E$446,$B$5:$B$499,Journal!$K$15:$K$446)</f>
        <v>0</v>
      </c>
      <c r="K230" s="118">
        <f>SUMIF(Journal!$E$15:$E$446,$B$5:$B$499,Journal!$L$15:$L$446)</f>
        <v>0</v>
      </c>
      <c r="L230" s="6">
        <f t="shared" si="10"/>
        <v>0</v>
      </c>
      <c r="M230" s="40">
        <f t="shared" si="11"/>
        <v>0</v>
      </c>
      <c r="N230" s="30">
        <f t="shared" si="12"/>
        <v>0</v>
      </c>
      <c r="O230" s="32">
        <f>IFERROR(VLOOKUP(A230,Stock!$A$5:$M$495,6,0),0)*Stock!H230</f>
        <v>0</v>
      </c>
      <c r="Q230" s="32">
        <f>IFERROR(VLOOKUP(A230,Stock!$A$5:$M$495,6,0),0)*Stock!M230</f>
        <v>0</v>
      </c>
    </row>
    <row r="231" spans="1:17" s="17" customFormat="1" ht="18" customHeight="1" x14ac:dyDescent="0.2">
      <c r="A231" s="191">
        <v>234</v>
      </c>
      <c r="B231" s="201" t="s">
        <v>359</v>
      </c>
      <c r="C231" s="202" t="s">
        <v>750</v>
      </c>
      <c r="D231" s="202" t="s">
        <v>44</v>
      </c>
      <c r="E231" s="202" t="s">
        <v>9</v>
      </c>
      <c r="F231" s="203">
        <v>12</v>
      </c>
      <c r="G231" s="203">
        <v>9.6</v>
      </c>
      <c r="H231" s="131"/>
      <c r="I231" s="132">
        <f>SUMIF(Journal!$E$15:$E$446,$B$5:$B$495,Journal!$T$15:$T$446)</f>
        <v>0</v>
      </c>
      <c r="J231" s="115">
        <f>SUMIF(Journal!$E$15:$E$446,$B$5:$B$499,Journal!$K$15:$K$446)</f>
        <v>0</v>
      </c>
      <c r="K231" s="118">
        <f>SUMIF(Journal!$E$15:$E$446,$B$5:$B$499,Journal!$L$15:$L$446)</f>
        <v>0</v>
      </c>
      <c r="L231" s="6">
        <f t="shared" si="10"/>
        <v>0</v>
      </c>
      <c r="M231" s="40">
        <f t="shared" si="11"/>
        <v>0</v>
      </c>
      <c r="N231" s="30">
        <f t="shared" si="12"/>
        <v>0</v>
      </c>
      <c r="O231" s="32">
        <f>IFERROR(VLOOKUP(A231,Stock!$A$5:$M$495,6,0),0)*Stock!H231</f>
        <v>0</v>
      </c>
      <c r="Q231" s="32">
        <f>IFERROR(VLOOKUP(A231,Stock!$A$5:$M$495,6,0),0)*Stock!M231</f>
        <v>0</v>
      </c>
    </row>
    <row r="232" spans="1:17" s="17" customFormat="1" ht="18" customHeight="1" x14ac:dyDescent="0.2">
      <c r="A232" s="191">
        <v>235</v>
      </c>
      <c r="B232" s="201" t="s">
        <v>360</v>
      </c>
      <c r="C232" s="202" t="s">
        <v>751</v>
      </c>
      <c r="D232" s="202" t="s">
        <v>15</v>
      </c>
      <c r="E232" s="202" t="s">
        <v>9</v>
      </c>
      <c r="F232" s="203">
        <v>12</v>
      </c>
      <c r="G232" s="203">
        <v>9.6</v>
      </c>
      <c r="H232" s="131"/>
      <c r="I232" s="132">
        <f>SUMIF(Journal!$E$15:$E$446,$B$5:$B$495,Journal!$T$15:$T$446)</f>
        <v>0</v>
      </c>
      <c r="J232" s="115">
        <f>SUMIF(Journal!$E$15:$E$446,$B$5:$B$499,Journal!$K$15:$K$446)</f>
        <v>0</v>
      </c>
      <c r="K232" s="118">
        <f>SUMIF(Journal!$E$15:$E$446,$B$5:$B$499,Journal!$L$15:$L$446)</f>
        <v>0</v>
      </c>
      <c r="L232" s="6">
        <f t="shared" si="10"/>
        <v>0</v>
      </c>
      <c r="M232" s="40">
        <f t="shared" si="11"/>
        <v>0</v>
      </c>
      <c r="N232" s="30">
        <f t="shared" si="12"/>
        <v>0</v>
      </c>
      <c r="O232" s="32">
        <f>IFERROR(VLOOKUP(A232,Stock!$A$5:$M$495,6,0),0)*Stock!H232</f>
        <v>0</v>
      </c>
      <c r="Q232" s="32">
        <f>IFERROR(VLOOKUP(A232,Stock!$A$5:$M$495,6,0),0)*Stock!M232</f>
        <v>0</v>
      </c>
    </row>
    <row r="233" spans="1:17" s="17" customFormat="1" ht="18" customHeight="1" x14ac:dyDescent="0.2">
      <c r="A233" s="191">
        <v>236</v>
      </c>
      <c r="B233" s="201" t="s">
        <v>361</v>
      </c>
      <c r="C233" s="202" t="s">
        <v>752</v>
      </c>
      <c r="D233" s="202" t="s">
        <v>43</v>
      </c>
      <c r="E233" s="202" t="s">
        <v>6</v>
      </c>
      <c r="F233" s="203">
        <v>15</v>
      </c>
      <c r="G233" s="203">
        <v>12</v>
      </c>
      <c r="H233" s="131"/>
      <c r="I233" s="132">
        <f>SUMIF(Journal!$E$15:$E$446,$B$5:$B$495,Journal!$T$15:$T$446)</f>
        <v>0</v>
      </c>
      <c r="J233" s="115">
        <f>SUMIF(Journal!$E$15:$E$446,$B$5:$B$499,Journal!$K$15:$K$446)</f>
        <v>0</v>
      </c>
      <c r="K233" s="118">
        <f>SUMIF(Journal!$E$15:$E$446,$B$5:$B$499,Journal!$L$15:$L$446)</f>
        <v>0</v>
      </c>
      <c r="L233" s="6">
        <f t="shared" si="10"/>
        <v>0</v>
      </c>
      <c r="M233" s="40">
        <f t="shared" si="11"/>
        <v>0</v>
      </c>
      <c r="N233" s="30">
        <f t="shared" si="12"/>
        <v>0</v>
      </c>
      <c r="O233" s="32">
        <f>IFERROR(VLOOKUP(A233,Stock!$A$5:$M$495,6,0),0)*Stock!H233</f>
        <v>0</v>
      </c>
      <c r="Q233" s="32">
        <f>IFERROR(VLOOKUP(A233,Stock!$A$5:$M$495,6,0),0)*Stock!M233</f>
        <v>0</v>
      </c>
    </row>
    <row r="234" spans="1:17" s="17" customFormat="1" ht="18" customHeight="1" x14ac:dyDescent="0.2">
      <c r="A234" s="191">
        <v>237</v>
      </c>
      <c r="B234" s="201" t="s">
        <v>362</v>
      </c>
      <c r="C234" s="202" t="s">
        <v>753</v>
      </c>
      <c r="D234" s="202" t="s">
        <v>21</v>
      </c>
      <c r="E234" s="202" t="s">
        <v>6</v>
      </c>
      <c r="F234" s="203">
        <v>23</v>
      </c>
      <c r="G234" s="203">
        <v>18.399999999999999</v>
      </c>
      <c r="H234" s="131"/>
      <c r="I234" s="132">
        <f>SUMIF(Journal!$E$15:$E$446,$B$5:$B$495,Journal!$T$15:$T$446)</f>
        <v>0</v>
      </c>
      <c r="J234" s="115">
        <f>SUMIF(Journal!$E$15:$E$446,$B$5:$B$499,Journal!$K$15:$K$446)</f>
        <v>0</v>
      </c>
      <c r="K234" s="118">
        <f>SUMIF(Journal!$E$15:$E$446,$B$5:$B$499,Journal!$L$15:$L$446)</f>
        <v>0</v>
      </c>
      <c r="L234" s="6">
        <f t="shared" si="10"/>
        <v>0</v>
      </c>
      <c r="M234" s="40">
        <f t="shared" si="11"/>
        <v>0</v>
      </c>
      <c r="N234" s="30">
        <f t="shared" si="12"/>
        <v>0</v>
      </c>
      <c r="O234" s="32">
        <f>IFERROR(VLOOKUP(A234,Stock!$A$5:$M$495,6,0),0)*Stock!H234</f>
        <v>0</v>
      </c>
      <c r="Q234" s="32">
        <f>IFERROR(VLOOKUP(A234,Stock!$A$5:$M$495,6,0),0)*Stock!M234</f>
        <v>0</v>
      </c>
    </row>
    <row r="235" spans="1:17" s="17" customFormat="1" ht="18" customHeight="1" x14ac:dyDescent="0.2">
      <c r="A235" s="191">
        <v>238</v>
      </c>
      <c r="B235" s="201" t="s">
        <v>363</v>
      </c>
      <c r="C235" s="202" t="s">
        <v>754</v>
      </c>
      <c r="D235" s="202" t="s">
        <v>21</v>
      </c>
      <c r="E235" s="202" t="s">
        <v>6</v>
      </c>
      <c r="F235" s="203">
        <v>30</v>
      </c>
      <c r="G235" s="203">
        <v>24</v>
      </c>
      <c r="H235" s="131"/>
      <c r="I235" s="132">
        <f>SUMIF(Journal!$E$15:$E$446,$B$5:$B$495,Journal!$T$15:$T$446)</f>
        <v>0</v>
      </c>
      <c r="J235" s="115">
        <f>SUMIF(Journal!$E$15:$E$446,$B$5:$B$499,Journal!$K$15:$K$446)</f>
        <v>0</v>
      </c>
      <c r="K235" s="118">
        <f>SUMIF(Journal!$E$15:$E$446,$B$5:$B$499,Journal!$L$15:$L$446)</f>
        <v>0</v>
      </c>
      <c r="L235" s="6">
        <f t="shared" si="10"/>
        <v>0</v>
      </c>
      <c r="M235" s="40">
        <f t="shared" si="11"/>
        <v>0</v>
      </c>
      <c r="N235" s="30">
        <f t="shared" si="12"/>
        <v>0</v>
      </c>
      <c r="O235" s="32">
        <f>IFERROR(VLOOKUP(A235,Stock!$A$5:$M$495,6,0),0)*Stock!H235</f>
        <v>0</v>
      </c>
      <c r="Q235" s="32">
        <f>IFERROR(VLOOKUP(A235,Stock!$A$5:$M$495,6,0),0)*Stock!M235</f>
        <v>0</v>
      </c>
    </row>
    <row r="236" spans="1:17" s="17" customFormat="1" ht="18" customHeight="1" x14ac:dyDescent="0.2">
      <c r="A236" s="191">
        <v>239</v>
      </c>
      <c r="B236" s="201" t="s">
        <v>364</v>
      </c>
      <c r="C236" s="202" t="s">
        <v>755</v>
      </c>
      <c r="D236" s="202" t="s">
        <v>21</v>
      </c>
      <c r="E236" s="202" t="s">
        <v>6</v>
      </c>
      <c r="F236" s="203">
        <v>20</v>
      </c>
      <c r="G236" s="203">
        <v>16</v>
      </c>
      <c r="H236" s="131"/>
      <c r="I236" s="132">
        <f>SUMIF(Journal!$E$15:$E$446,$B$5:$B$495,Journal!$T$15:$T$446)</f>
        <v>0</v>
      </c>
      <c r="J236" s="115">
        <f>SUMIF(Journal!$E$15:$E$446,$B$5:$B$499,Journal!$K$15:$K$446)</f>
        <v>0</v>
      </c>
      <c r="K236" s="118">
        <f>SUMIF(Journal!$E$15:$E$446,$B$5:$B$499,Journal!$L$15:$L$446)</f>
        <v>0</v>
      </c>
      <c r="L236" s="6">
        <f t="shared" si="10"/>
        <v>0</v>
      </c>
      <c r="M236" s="40">
        <f t="shared" si="11"/>
        <v>0</v>
      </c>
      <c r="N236" s="30">
        <f t="shared" si="12"/>
        <v>0</v>
      </c>
      <c r="O236" s="32">
        <f>IFERROR(VLOOKUP(A236,Stock!$A$5:$M$495,6,0),0)*Stock!H236</f>
        <v>0</v>
      </c>
      <c r="Q236" s="32">
        <f>IFERROR(VLOOKUP(A236,Stock!$A$5:$M$495,6,0),0)*Stock!M236</f>
        <v>0</v>
      </c>
    </row>
    <row r="237" spans="1:17" s="17" customFormat="1" ht="18" customHeight="1" x14ac:dyDescent="0.2">
      <c r="A237" s="191">
        <v>240</v>
      </c>
      <c r="B237" s="201" t="s">
        <v>365</v>
      </c>
      <c r="C237" s="202" t="s">
        <v>756</v>
      </c>
      <c r="D237" s="202" t="s">
        <v>7</v>
      </c>
      <c r="E237" s="202" t="s">
        <v>6</v>
      </c>
      <c r="F237" s="203">
        <v>18</v>
      </c>
      <c r="G237" s="203">
        <v>14.4</v>
      </c>
      <c r="H237" s="131"/>
      <c r="I237" s="132">
        <f>SUMIF(Journal!$E$15:$E$446,$B$5:$B$495,Journal!$T$15:$T$446)</f>
        <v>0</v>
      </c>
      <c r="J237" s="115">
        <f>SUMIF(Journal!$E$15:$E$446,$B$5:$B$499,Journal!$K$15:$K$446)</f>
        <v>0</v>
      </c>
      <c r="K237" s="118">
        <f>SUMIF(Journal!$E$15:$E$446,$B$5:$B$499,Journal!$L$15:$L$446)</f>
        <v>0</v>
      </c>
      <c r="L237" s="6">
        <f t="shared" si="10"/>
        <v>0</v>
      </c>
      <c r="M237" s="40">
        <f t="shared" si="11"/>
        <v>0</v>
      </c>
      <c r="N237" s="30">
        <f t="shared" si="12"/>
        <v>0</v>
      </c>
      <c r="O237" s="32">
        <f>IFERROR(VLOOKUP(A237,Stock!$A$5:$M$495,6,0),0)*Stock!H237</f>
        <v>0</v>
      </c>
      <c r="Q237" s="32">
        <f>IFERROR(VLOOKUP(A237,Stock!$A$5:$M$495,6,0),0)*Stock!M237</f>
        <v>0</v>
      </c>
    </row>
    <row r="238" spans="1:17" s="17" customFormat="1" ht="18" customHeight="1" x14ac:dyDescent="0.2">
      <c r="A238" s="191">
        <v>241</v>
      </c>
      <c r="B238" s="201" t="s">
        <v>366</v>
      </c>
      <c r="C238" s="202" t="s">
        <v>757</v>
      </c>
      <c r="D238" s="202" t="s">
        <v>21</v>
      </c>
      <c r="E238" s="202" t="s">
        <v>6</v>
      </c>
      <c r="F238" s="203">
        <v>20</v>
      </c>
      <c r="G238" s="203">
        <v>16</v>
      </c>
      <c r="H238" s="131"/>
      <c r="I238" s="132">
        <f>SUMIF(Journal!$E$15:$E$446,$B$5:$B$495,Journal!$T$15:$T$446)</f>
        <v>0</v>
      </c>
      <c r="J238" s="115">
        <f>SUMIF(Journal!$E$15:$E$446,$B$5:$B$499,Journal!$K$15:$K$446)</f>
        <v>0</v>
      </c>
      <c r="K238" s="118">
        <f>SUMIF(Journal!$E$15:$E$446,$B$5:$B$499,Journal!$L$15:$L$446)</f>
        <v>0</v>
      </c>
      <c r="L238" s="6">
        <f t="shared" si="10"/>
        <v>0</v>
      </c>
      <c r="M238" s="40">
        <f t="shared" si="11"/>
        <v>0</v>
      </c>
      <c r="N238" s="30">
        <f t="shared" si="12"/>
        <v>0</v>
      </c>
      <c r="O238" s="32">
        <f>IFERROR(VLOOKUP(A238,Stock!$A$5:$M$495,6,0),0)*Stock!H238</f>
        <v>0</v>
      </c>
      <c r="Q238" s="32">
        <f>IFERROR(VLOOKUP(A238,Stock!$A$5:$M$495,6,0),0)*Stock!M238</f>
        <v>0</v>
      </c>
    </row>
    <row r="239" spans="1:17" s="17" customFormat="1" ht="18" customHeight="1" x14ac:dyDescent="0.2">
      <c r="A239" s="191">
        <v>242</v>
      </c>
      <c r="B239" s="201" t="s">
        <v>367</v>
      </c>
      <c r="C239" s="202" t="s">
        <v>758</v>
      </c>
      <c r="D239" s="202" t="s">
        <v>21</v>
      </c>
      <c r="E239" s="202" t="s">
        <v>6</v>
      </c>
      <c r="F239" s="203">
        <v>9</v>
      </c>
      <c r="G239" s="203">
        <v>7.2</v>
      </c>
      <c r="H239" s="131"/>
      <c r="I239" s="132">
        <f>SUMIF(Journal!$E$15:$E$446,$B$5:$B$495,Journal!$T$15:$T$446)</f>
        <v>0</v>
      </c>
      <c r="J239" s="115">
        <f>SUMIF(Journal!$E$15:$E$446,$B$5:$B$499,Journal!$K$15:$K$446)</f>
        <v>0</v>
      </c>
      <c r="K239" s="118">
        <f>SUMIF(Journal!$E$15:$E$446,$B$5:$B$499,Journal!$L$15:$L$446)</f>
        <v>0</v>
      </c>
      <c r="L239" s="6">
        <f t="shared" si="10"/>
        <v>0</v>
      </c>
      <c r="M239" s="40">
        <f t="shared" si="11"/>
        <v>0</v>
      </c>
      <c r="N239" s="30">
        <f t="shared" si="12"/>
        <v>0</v>
      </c>
      <c r="O239" s="32">
        <f>IFERROR(VLOOKUP(A239,Stock!$A$5:$M$495,6,0),0)*Stock!H239</f>
        <v>0</v>
      </c>
      <c r="Q239" s="32">
        <f>IFERROR(VLOOKUP(A239,Stock!$A$5:$M$495,6,0),0)*Stock!M239</f>
        <v>0</v>
      </c>
    </row>
    <row r="240" spans="1:17" s="17" customFormat="1" ht="18" customHeight="1" x14ac:dyDescent="0.2">
      <c r="A240" s="191">
        <v>243</v>
      </c>
      <c r="B240" s="201" t="s">
        <v>368</v>
      </c>
      <c r="C240" s="202" t="s">
        <v>759</v>
      </c>
      <c r="D240" s="202" t="s">
        <v>21</v>
      </c>
      <c r="E240" s="202" t="s">
        <v>9</v>
      </c>
      <c r="F240" s="203">
        <v>15</v>
      </c>
      <c r="G240" s="203">
        <v>12</v>
      </c>
      <c r="H240" s="131"/>
      <c r="I240" s="132">
        <f>SUMIF(Journal!$E$15:$E$446,$B$5:$B$495,Journal!$T$15:$T$446)</f>
        <v>0</v>
      </c>
      <c r="J240" s="115">
        <f>SUMIF(Journal!$E$15:$E$446,$B$5:$B$499,Journal!$K$15:$K$446)</f>
        <v>0</v>
      </c>
      <c r="K240" s="118">
        <f>SUMIF(Journal!$E$15:$E$446,$B$5:$B$499,Journal!$L$15:$L$446)</f>
        <v>0</v>
      </c>
      <c r="L240" s="6">
        <f t="shared" si="10"/>
        <v>0</v>
      </c>
      <c r="M240" s="40">
        <f t="shared" si="11"/>
        <v>0</v>
      </c>
      <c r="N240" s="30">
        <f t="shared" si="12"/>
        <v>0</v>
      </c>
      <c r="O240" s="32">
        <f>IFERROR(VLOOKUP(A240,Stock!$A$5:$M$495,6,0),0)*Stock!H240</f>
        <v>0</v>
      </c>
      <c r="Q240" s="32">
        <f>IFERROR(VLOOKUP(A240,Stock!$A$5:$M$495,6,0),0)*Stock!M240</f>
        <v>0</v>
      </c>
    </row>
    <row r="241" spans="1:17" s="17" customFormat="1" ht="18" customHeight="1" x14ac:dyDescent="0.2">
      <c r="A241" s="191">
        <v>244</v>
      </c>
      <c r="B241" s="201" t="s">
        <v>369</v>
      </c>
      <c r="C241" s="202" t="s">
        <v>760</v>
      </c>
      <c r="D241" s="202" t="s">
        <v>21</v>
      </c>
      <c r="E241" s="202" t="s">
        <v>9</v>
      </c>
      <c r="F241" s="203">
        <v>15</v>
      </c>
      <c r="G241" s="203">
        <v>12</v>
      </c>
      <c r="H241" s="131"/>
      <c r="I241" s="132">
        <f>SUMIF(Journal!$E$15:$E$446,$B$5:$B$495,Journal!$T$15:$T$446)</f>
        <v>0</v>
      </c>
      <c r="J241" s="115">
        <f>SUMIF(Journal!$E$15:$E$446,$B$5:$B$499,Journal!$K$15:$K$446)</f>
        <v>0</v>
      </c>
      <c r="K241" s="118">
        <f>SUMIF(Journal!$E$15:$E$446,$B$5:$B$499,Journal!$L$15:$L$446)</f>
        <v>0</v>
      </c>
      <c r="L241" s="6">
        <f t="shared" si="10"/>
        <v>0</v>
      </c>
      <c r="M241" s="40">
        <f t="shared" si="11"/>
        <v>0</v>
      </c>
      <c r="N241" s="30">
        <f t="shared" si="12"/>
        <v>0</v>
      </c>
      <c r="O241" s="32">
        <f>IFERROR(VLOOKUP(A241,Stock!$A$5:$M$495,6,0),0)*Stock!H241</f>
        <v>0</v>
      </c>
      <c r="Q241" s="32">
        <f>IFERROR(VLOOKUP(A241,Stock!$A$5:$M$495,6,0),0)*Stock!M241</f>
        <v>0</v>
      </c>
    </row>
    <row r="242" spans="1:17" s="17" customFormat="1" ht="18" customHeight="1" x14ac:dyDescent="0.2">
      <c r="A242" s="191">
        <v>245</v>
      </c>
      <c r="B242" s="201" t="s">
        <v>370</v>
      </c>
      <c r="C242" s="202" t="s">
        <v>761</v>
      </c>
      <c r="D242" s="202" t="s">
        <v>21</v>
      </c>
      <c r="E242" s="202" t="s">
        <v>9</v>
      </c>
      <c r="F242" s="203">
        <v>15</v>
      </c>
      <c r="G242" s="203">
        <v>12</v>
      </c>
      <c r="H242" s="131"/>
      <c r="I242" s="132">
        <f>SUMIF(Journal!$E$15:$E$446,$B$5:$B$495,Journal!$T$15:$T$446)</f>
        <v>0</v>
      </c>
      <c r="J242" s="115">
        <f>SUMIF(Journal!$E$15:$E$446,$B$5:$B$499,Journal!$K$15:$K$446)</f>
        <v>0</v>
      </c>
      <c r="K242" s="118">
        <f>SUMIF(Journal!$E$15:$E$446,$B$5:$B$499,Journal!$L$15:$L$446)</f>
        <v>0</v>
      </c>
      <c r="L242" s="6">
        <f t="shared" si="10"/>
        <v>0</v>
      </c>
      <c r="M242" s="40">
        <f t="shared" si="11"/>
        <v>0</v>
      </c>
      <c r="N242" s="30">
        <f t="shared" si="12"/>
        <v>0</v>
      </c>
      <c r="O242" s="32">
        <f>IFERROR(VLOOKUP(A242,Stock!$A$5:$M$495,6,0),0)*Stock!H242</f>
        <v>0</v>
      </c>
      <c r="Q242" s="32">
        <f>IFERROR(VLOOKUP(A242,Stock!$A$5:$M$495,6,0),0)*Stock!M242</f>
        <v>0</v>
      </c>
    </row>
    <row r="243" spans="1:17" s="17" customFormat="1" ht="18" customHeight="1" x14ac:dyDescent="0.2">
      <c r="A243" s="191">
        <v>246</v>
      </c>
      <c r="B243" s="201" t="s">
        <v>371</v>
      </c>
      <c r="C243" s="202" t="s">
        <v>762</v>
      </c>
      <c r="D243" s="202" t="s">
        <v>21</v>
      </c>
      <c r="E243" s="202" t="s">
        <v>9</v>
      </c>
      <c r="F243" s="203">
        <v>15</v>
      </c>
      <c r="G243" s="203">
        <v>12</v>
      </c>
      <c r="H243" s="131"/>
      <c r="I243" s="132">
        <f>SUMIF(Journal!$E$15:$E$446,$B$5:$B$495,Journal!$T$15:$T$446)</f>
        <v>0</v>
      </c>
      <c r="J243" s="115">
        <f>SUMIF(Journal!$E$15:$E$446,$B$5:$B$499,Journal!$K$15:$K$446)</f>
        <v>0</v>
      </c>
      <c r="K243" s="118">
        <f>SUMIF(Journal!$E$15:$E$446,$B$5:$B$499,Journal!$L$15:$L$446)</f>
        <v>0</v>
      </c>
      <c r="L243" s="6">
        <f t="shared" si="10"/>
        <v>0</v>
      </c>
      <c r="M243" s="40">
        <f t="shared" si="11"/>
        <v>0</v>
      </c>
      <c r="N243" s="30">
        <f t="shared" si="12"/>
        <v>0</v>
      </c>
      <c r="O243" s="32">
        <f>IFERROR(VLOOKUP(A243,Stock!$A$5:$M$495,6,0),0)*Stock!H243</f>
        <v>0</v>
      </c>
      <c r="Q243" s="32">
        <f>IFERROR(VLOOKUP(A243,Stock!$A$5:$M$495,6,0),0)*Stock!M243</f>
        <v>0</v>
      </c>
    </row>
    <row r="244" spans="1:17" s="17" customFormat="1" ht="18" customHeight="1" x14ac:dyDescent="0.2">
      <c r="A244" s="191">
        <v>247</v>
      </c>
      <c r="B244" s="201" t="s">
        <v>372</v>
      </c>
      <c r="C244" s="202" t="s">
        <v>763</v>
      </c>
      <c r="D244" s="202" t="s">
        <v>21</v>
      </c>
      <c r="E244" s="202" t="s">
        <v>9</v>
      </c>
      <c r="F244" s="203">
        <v>15</v>
      </c>
      <c r="G244" s="203">
        <v>12</v>
      </c>
      <c r="H244" s="131"/>
      <c r="I244" s="132">
        <f>SUMIF(Journal!$E$15:$E$446,$B$5:$B$495,Journal!$T$15:$T$446)</f>
        <v>0</v>
      </c>
      <c r="J244" s="115">
        <f>SUMIF(Journal!$E$15:$E$446,$B$5:$B$499,Journal!$K$15:$K$446)</f>
        <v>0</v>
      </c>
      <c r="K244" s="118">
        <f>SUMIF(Journal!$E$15:$E$446,$B$5:$B$499,Journal!$L$15:$L$446)</f>
        <v>0</v>
      </c>
      <c r="L244" s="6">
        <f t="shared" si="10"/>
        <v>0</v>
      </c>
      <c r="M244" s="40">
        <f t="shared" si="11"/>
        <v>0</v>
      </c>
      <c r="N244" s="30">
        <f t="shared" si="12"/>
        <v>0</v>
      </c>
      <c r="O244" s="32">
        <f>IFERROR(VLOOKUP(A244,Stock!$A$5:$M$495,6,0),0)*Stock!H244</f>
        <v>0</v>
      </c>
      <c r="Q244" s="32">
        <f>IFERROR(VLOOKUP(A244,Stock!$A$5:$M$495,6,0),0)*Stock!M244</f>
        <v>0</v>
      </c>
    </row>
    <row r="245" spans="1:17" s="17" customFormat="1" ht="18" customHeight="1" x14ac:dyDescent="0.2">
      <c r="A245" s="191">
        <v>249</v>
      </c>
      <c r="B245" s="201" t="s">
        <v>373</v>
      </c>
      <c r="C245" s="202" t="s">
        <v>764</v>
      </c>
      <c r="D245" s="202" t="s">
        <v>17</v>
      </c>
      <c r="E245" s="202" t="s">
        <v>9</v>
      </c>
      <c r="F245" s="203">
        <v>12</v>
      </c>
      <c r="G245" s="203">
        <v>9.6</v>
      </c>
      <c r="H245" s="131"/>
      <c r="I245" s="132">
        <f>SUMIF(Journal!$E$15:$E$446,$B$5:$B$495,Journal!$T$15:$T$446)</f>
        <v>0</v>
      </c>
      <c r="J245" s="115">
        <f>SUMIF(Journal!$E$15:$E$446,$B$5:$B$499,Journal!$K$15:$K$446)</f>
        <v>0</v>
      </c>
      <c r="K245" s="118">
        <f>SUMIF(Journal!$E$15:$E$446,$B$5:$B$499,Journal!$L$15:$L$446)</f>
        <v>0</v>
      </c>
      <c r="L245" s="6">
        <f t="shared" si="10"/>
        <v>0</v>
      </c>
      <c r="M245" s="40">
        <f t="shared" si="11"/>
        <v>0</v>
      </c>
      <c r="N245" s="30">
        <f t="shared" si="12"/>
        <v>0</v>
      </c>
      <c r="O245" s="32">
        <f>IFERROR(VLOOKUP(A245,Stock!$A$5:$M$495,6,0),0)*Stock!H245</f>
        <v>0</v>
      </c>
      <c r="Q245" s="32">
        <f>IFERROR(VLOOKUP(A245,Stock!$A$5:$M$495,6,0),0)*Stock!M245</f>
        <v>0</v>
      </c>
    </row>
    <row r="246" spans="1:17" s="17" customFormat="1" ht="18" customHeight="1" x14ac:dyDescent="0.2">
      <c r="A246" s="191">
        <v>250</v>
      </c>
      <c r="B246" s="201" t="s">
        <v>374</v>
      </c>
      <c r="C246" s="202" t="s">
        <v>765</v>
      </c>
      <c r="D246" s="202" t="s">
        <v>21</v>
      </c>
      <c r="E246" s="202" t="s">
        <v>6</v>
      </c>
      <c r="F246" s="203">
        <v>20</v>
      </c>
      <c r="G246" s="203">
        <v>16</v>
      </c>
      <c r="H246" s="131"/>
      <c r="I246" s="132">
        <f>SUMIF(Journal!$E$15:$E$446,$B$5:$B$495,Journal!$T$15:$T$446)</f>
        <v>0</v>
      </c>
      <c r="J246" s="115">
        <f>SUMIF(Journal!$E$15:$E$446,$B$5:$B$499,Journal!$K$15:$K$446)</f>
        <v>0</v>
      </c>
      <c r="K246" s="118">
        <f>SUMIF(Journal!$E$15:$E$446,$B$5:$B$499,Journal!$L$15:$L$446)</f>
        <v>0</v>
      </c>
      <c r="L246" s="6">
        <f t="shared" si="10"/>
        <v>0</v>
      </c>
      <c r="M246" s="40">
        <f t="shared" si="11"/>
        <v>0</v>
      </c>
      <c r="N246" s="30">
        <f t="shared" si="12"/>
        <v>0</v>
      </c>
      <c r="O246" s="32">
        <f>IFERROR(VLOOKUP(A246,Stock!$A$5:$M$495,6,0),0)*Stock!H246</f>
        <v>0</v>
      </c>
      <c r="Q246" s="32">
        <f>IFERROR(VLOOKUP(A246,Stock!$A$5:$M$495,6,0),0)*Stock!M246</f>
        <v>0</v>
      </c>
    </row>
    <row r="247" spans="1:17" s="17" customFormat="1" ht="18" customHeight="1" x14ac:dyDescent="0.2">
      <c r="A247" s="191">
        <v>251</v>
      </c>
      <c r="B247" s="201" t="s">
        <v>375</v>
      </c>
      <c r="C247" s="202" t="s">
        <v>766</v>
      </c>
      <c r="D247" s="202" t="s">
        <v>11</v>
      </c>
      <c r="E247" s="202" t="s">
        <v>9</v>
      </c>
      <c r="F247" s="203">
        <v>24</v>
      </c>
      <c r="G247" s="203">
        <v>19.2</v>
      </c>
      <c r="H247" s="131"/>
      <c r="I247" s="132">
        <f>SUMIF(Journal!$E$15:$E$446,$B$5:$B$495,Journal!$T$15:$T$446)</f>
        <v>0</v>
      </c>
      <c r="J247" s="115">
        <f>SUMIF(Journal!$E$15:$E$446,$B$5:$B$499,Journal!$K$15:$K$446)</f>
        <v>0</v>
      </c>
      <c r="K247" s="118">
        <f>SUMIF(Journal!$E$15:$E$446,$B$5:$B$499,Journal!$L$15:$L$446)</f>
        <v>0</v>
      </c>
      <c r="L247" s="6">
        <f t="shared" si="10"/>
        <v>0</v>
      </c>
      <c r="M247" s="40">
        <f t="shared" si="11"/>
        <v>0</v>
      </c>
      <c r="N247" s="30">
        <f t="shared" si="12"/>
        <v>0</v>
      </c>
      <c r="O247" s="32">
        <f>IFERROR(VLOOKUP(A247,Stock!$A$5:$M$495,6,0),0)*Stock!H247</f>
        <v>0</v>
      </c>
      <c r="Q247" s="32">
        <f>IFERROR(VLOOKUP(A247,Stock!$A$5:$M$495,6,0),0)*Stock!M247</f>
        <v>0</v>
      </c>
    </row>
    <row r="248" spans="1:17" s="17" customFormat="1" ht="18" customHeight="1" x14ac:dyDescent="0.2">
      <c r="A248" s="191">
        <v>252</v>
      </c>
      <c r="B248" s="201" t="s">
        <v>376</v>
      </c>
      <c r="C248" s="202" t="s">
        <v>767</v>
      </c>
      <c r="D248" s="202" t="s">
        <v>21</v>
      </c>
      <c r="E248" s="202" t="s">
        <v>9</v>
      </c>
      <c r="F248" s="203">
        <v>12</v>
      </c>
      <c r="G248" s="203">
        <v>9.6</v>
      </c>
      <c r="H248" s="131"/>
      <c r="I248" s="132">
        <f>SUMIF(Journal!$E$15:$E$446,$B$5:$B$495,Journal!$T$15:$T$446)</f>
        <v>0</v>
      </c>
      <c r="J248" s="115">
        <f>SUMIF(Journal!$E$15:$E$446,$B$5:$B$499,Journal!$K$15:$K$446)</f>
        <v>0</v>
      </c>
      <c r="K248" s="118">
        <f>SUMIF(Journal!$E$15:$E$446,$B$5:$B$499,Journal!$L$15:$L$446)</f>
        <v>0</v>
      </c>
      <c r="L248" s="6">
        <f t="shared" si="10"/>
        <v>0</v>
      </c>
      <c r="M248" s="40">
        <f t="shared" si="11"/>
        <v>0</v>
      </c>
      <c r="N248" s="30">
        <f t="shared" si="12"/>
        <v>0</v>
      </c>
      <c r="O248" s="32">
        <f>IFERROR(VLOOKUP(A248,Stock!$A$5:$M$495,6,0),0)*Stock!H248</f>
        <v>0</v>
      </c>
      <c r="Q248" s="32">
        <f>IFERROR(VLOOKUP(A248,Stock!$A$5:$M$495,6,0),0)*Stock!M248</f>
        <v>0</v>
      </c>
    </row>
    <row r="249" spans="1:17" s="17" customFormat="1" ht="18" customHeight="1" x14ac:dyDescent="0.2">
      <c r="A249" s="191">
        <v>253</v>
      </c>
      <c r="B249" s="201" t="s">
        <v>377</v>
      </c>
      <c r="C249" s="202" t="s">
        <v>768</v>
      </c>
      <c r="D249" s="202" t="s">
        <v>21</v>
      </c>
      <c r="E249" s="202" t="s">
        <v>9</v>
      </c>
      <c r="F249" s="203">
        <v>18</v>
      </c>
      <c r="G249" s="203">
        <v>14.4</v>
      </c>
      <c r="H249" s="131"/>
      <c r="I249" s="132">
        <f>SUMIF(Journal!$E$15:$E$446,$B$5:$B$495,Journal!$T$15:$T$446)</f>
        <v>0</v>
      </c>
      <c r="J249" s="115">
        <f>SUMIF(Journal!$E$15:$E$446,$B$5:$B$499,Journal!$K$15:$K$446)</f>
        <v>0</v>
      </c>
      <c r="K249" s="118">
        <f>SUMIF(Journal!$E$15:$E$446,$B$5:$B$499,Journal!$L$15:$L$446)</f>
        <v>0</v>
      </c>
      <c r="L249" s="6">
        <f t="shared" si="10"/>
        <v>0</v>
      </c>
      <c r="M249" s="40">
        <f t="shared" si="11"/>
        <v>0</v>
      </c>
      <c r="N249" s="30">
        <f t="shared" si="12"/>
        <v>0</v>
      </c>
      <c r="O249" s="32">
        <f>IFERROR(VLOOKUP(A249,Stock!$A$5:$M$495,6,0),0)*Stock!H249</f>
        <v>0</v>
      </c>
      <c r="Q249" s="32">
        <f>IFERROR(VLOOKUP(A249,Stock!$A$5:$M$495,6,0),0)*Stock!M249</f>
        <v>0</v>
      </c>
    </row>
    <row r="250" spans="1:17" s="17" customFormat="1" ht="18" customHeight="1" x14ac:dyDescent="0.2">
      <c r="A250" s="191">
        <v>254</v>
      </c>
      <c r="B250" s="201" t="s">
        <v>378</v>
      </c>
      <c r="C250" s="202" t="s">
        <v>769</v>
      </c>
      <c r="D250" s="202" t="s">
        <v>21</v>
      </c>
      <c r="E250" s="202" t="s">
        <v>6</v>
      </c>
      <c r="F250" s="203">
        <v>3</v>
      </c>
      <c r="G250" s="203">
        <v>2.4</v>
      </c>
      <c r="H250" s="131"/>
      <c r="I250" s="132">
        <f>SUMIF(Journal!$E$15:$E$446,$B$5:$B$495,Journal!$T$15:$T$446)</f>
        <v>0</v>
      </c>
      <c r="J250" s="115">
        <f>SUMIF(Journal!$E$15:$E$446,$B$5:$B$499,Journal!$K$15:$K$446)</f>
        <v>0</v>
      </c>
      <c r="K250" s="118">
        <f>SUMIF(Journal!$E$15:$E$446,$B$5:$B$499,Journal!$L$15:$L$446)</f>
        <v>0</v>
      </c>
      <c r="L250" s="6">
        <f t="shared" si="10"/>
        <v>0</v>
      </c>
      <c r="M250" s="40">
        <f t="shared" si="11"/>
        <v>0</v>
      </c>
      <c r="N250" s="30">
        <f t="shared" si="12"/>
        <v>0</v>
      </c>
      <c r="O250" s="32">
        <f>IFERROR(VLOOKUP(A250,Stock!$A$5:$M$495,6,0),0)*Stock!H250</f>
        <v>0</v>
      </c>
      <c r="Q250" s="32">
        <f>IFERROR(VLOOKUP(A250,Stock!$A$5:$M$495,6,0),0)*Stock!M250</f>
        <v>0</v>
      </c>
    </row>
    <row r="251" spans="1:17" s="17" customFormat="1" ht="18" customHeight="1" x14ac:dyDescent="0.2">
      <c r="A251" s="191">
        <v>255</v>
      </c>
      <c r="B251" s="201" t="s">
        <v>379</v>
      </c>
      <c r="C251" s="202" t="s">
        <v>770</v>
      </c>
      <c r="D251" s="202" t="s">
        <v>21</v>
      </c>
      <c r="E251" s="202" t="s">
        <v>6</v>
      </c>
      <c r="F251" s="203">
        <v>3</v>
      </c>
      <c r="G251" s="203">
        <v>2.4</v>
      </c>
      <c r="H251" s="131"/>
      <c r="I251" s="132">
        <f>SUMIF(Journal!$E$15:$E$446,$B$5:$B$495,Journal!$T$15:$T$446)</f>
        <v>0</v>
      </c>
      <c r="J251" s="115">
        <f>SUMIF(Journal!$E$15:$E$446,$B$5:$B$499,Journal!$K$15:$K$446)</f>
        <v>0</v>
      </c>
      <c r="K251" s="118">
        <f>SUMIF(Journal!$E$15:$E$446,$B$5:$B$499,Journal!$L$15:$L$446)</f>
        <v>0</v>
      </c>
      <c r="L251" s="6">
        <f t="shared" si="10"/>
        <v>0</v>
      </c>
      <c r="M251" s="40">
        <f t="shared" si="11"/>
        <v>0</v>
      </c>
      <c r="N251" s="30">
        <f t="shared" si="12"/>
        <v>0</v>
      </c>
      <c r="O251" s="32">
        <f>IFERROR(VLOOKUP(A251,Stock!$A$5:$M$495,6,0),0)*Stock!H251</f>
        <v>0</v>
      </c>
      <c r="Q251" s="32">
        <f>IFERROR(VLOOKUP(A251,Stock!$A$5:$M$495,6,0),0)*Stock!M251</f>
        <v>0</v>
      </c>
    </row>
    <row r="252" spans="1:17" s="17" customFormat="1" ht="18" customHeight="1" x14ac:dyDescent="0.2">
      <c r="A252" s="191">
        <v>256</v>
      </c>
      <c r="B252" s="201" t="s">
        <v>380</v>
      </c>
      <c r="C252" s="202" t="s">
        <v>771</v>
      </c>
      <c r="D252" s="202" t="s">
        <v>42</v>
      </c>
      <c r="E252" s="202" t="s">
        <v>9</v>
      </c>
      <c r="F252" s="203">
        <v>12</v>
      </c>
      <c r="G252" s="203">
        <v>9.6</v>
      </c>
      <c r="H252" s="131"/>
      <c r="I252" s="132">
        <f>SUMIF(Journal!$E$15:$E$446,$B$5:$B$495,Journal!$T$15:$T$446)</f>
        <v>0</v>
      </c>
      <c r="J252" s="115">
        <f>SUMIF(Journal!$E$15:$E$446,$B$5:$B$499,Journal!$K$15:$K$446)</f>
        <v>0</v>
      </c>
      <c r="K252" s="118">
        <f>SUMIF(Journal!$E$15:$E$446,$B$5:$B$499,Journal!$L$15:$L$446)</f>
        <v>0</v>
      </c>
      <c r="L252" s="6">
        <f t="shared" si="10"/>
        <v>0</v>
      </c>
      <c r="M252" s="40">
        <f t="shared" si="11"/>
        <v>0</v>
      </c>
      <c r="N252" s="30">
        <f t="shared" si="12"/>
        <v>0</v>
      </c>
      <c r="O252" s="32">
        <f>IFERROR(VLOOKUP(A252,Stock!$A$5:$M$495,6,0),0)*Stock!H252</f>
        <v>0</v>
      </c>
      <c r="Q252" s="32">
        <f>IFERROR(VLOOKUP(A252,Stock!$A$5:$M$495,6,0),0)*Stock!M252</f>
        <v>0</v>
      </c>
    </row>
    <row r="253" spans="1:17" s="17" customFormat="1" ht="18" customHeight="1" x14ac:dyDescent="0.2">
      <c r="A253" s="191">
        <v>257</v>
      </c>
      <c r="B253" s="201" t="s">
        <v>381</v>
      </c>
      <c r="C253" s="202" t="s">
        <v>772</v>
      </c>
      <c r="D253" s="202" t="s">
        <v>11</v>
      </c>
      <c r="E253" s="202" t="s">
        <v>9</v>
      </c>
      <c r="F253" s="203">
        <v>12</v>
      </c>
      <c r="G253" s="203">
        <v>9.6</v>
      </c>
      <c r="H253" s="131"/>
      <c r="I253" s="132">
        <f>SUMIF(Journal!$E$15:$E$446,$B$5:$B$495,Journal!$T$15:$T$446)</f>
        <v>0</v>
      </c>
      <c r="J253" s="115">
        <f>SUMIF(Journal!$E$15:$E$446,$B$5:$B$499,Journal!$K$15:$K$446)</f>
        <v>0</v>
      </c>
      <c r="K253" s="118">
        <f>SUMIF(Journal!$E$15:$E$446,$B$5:$B$499,Journal!$L$15:$L$446)</f>
        <v>0</v>
      </c>
      <c r="L253" s="6">
        <f t="shared" si="10"/>
        <v>0</v>
      </c>
      <c r="M253" s="40">
        <f t="shared" si="11"/>
        <v>0</v>
      </c>
      <c r="N253" s="30">
        <f t="shared" si="12"/>
        <v>0</v>
      </c>
      <c r="O253" s="32">
        <f>IFERROR(VLOOKUP(A253,Stock!$A$5:$M$495,6,0),0)*Stock!H253</f>
        <v>0</v>
      </c>
      <c r="Q253" s="32">
        <f>IFERROR(VLOOKUP(A253,Stock!$A$5:$M$495,6,0),0)*Stock!M253</f>
        <v>0</v>
      </c>
    </row>
    <row r="254" spans="1:17" s="17" customFormat="1" ht="18" customHeight="1" x14ac:dyDescent="0.2">
      <c r="A254" s="191">
        <v>258</v>
      </c>
      <c r="B254" s="201" t="s">
        <v>382</v>
      </c>
      <c r="C254" s="202" t="s">
        <v>773</v>
      </c>
      <c r="D254" s="202" t="s">
        <v>41</v>
      </c>
      <c r="E254" s="202" t="s">
        <v>9</v>
      </c>
      <c r="F254" s="203">
        <v>24</v>
      </c>
      <c r="G254" s="203">
        <v>19.2</v>
      </c>
      <c r="H254" s="131"/>
      <c r="I254" s="132">
        <f>SUMIF(Journal!$E$15:$E$446,$B$5:$B$495,Journal!$T$15:$T$446)</f>
        <v>0</v>
      </c>
      <c r="J254" s="115">
        <f>SUMIF(Journal!$E$15:$E$446,$B$5:$B$499,Journal!$K$15:$K$446)</f>
        <v>0</v>
      </c>
      <c r="K254" s="118">
        <f>SUMIF(Journal!$E$15:$E$446,$B$5:$B$499,Journal!$L$15:$L$446)</f>
        <v>0</v>
      </c>
      <c r="L254" s="6">
        <f t="shared" si="10"/>
        <v>0</v>
      </c>
      <c r="M254" s="40">
        <f t="shared" si="11"/>
        <v>0</v>
      </c>
      <c r="N254" s="30">
        <f t="shared" si="12"/>
        <v>0</v>
      </c>
      <c r="O254" s="32">
        <f>IFERROR(VLOOKUP(A254,Stock!$A$5:$M$495,6,0),0)*Stock!H254</f>
        <v>0</v>
      </c>
      <c r="Q254" s="32">
        <f>IFERROR(VLOOKUP(A254,Stock!$A$5:$M$495,6,0),0)*Stock!M254</f>
        <v>0</v>
      </c>
    </row>
    <row r="255" spans="1:17" s="17" customFormat="1" ht="18" customHeight="1" x14ac:dyDescent="0.2">
      <c r="A255" s="191">
        <v>259</v>
      </c>
      <c r="B255" s="201" t="s">
        <v>383</v>
      </c>
      <c r="C255" s="202" t="s">
        <v>774</v>
      </c>
      <c r="D255" s="202" t="s">
        <v>15</v>
      </c>
      <c r="E255" s="202" t="s">
        <v>9</v>
      </c>
      <c r="F255" s="203">
        <v>12</v>
      </c>
      <c r="G255" s="203">
        <v>9.6</v>
      </c>
      <c r="H255" s="131"/>
      <c r="I255" s="132">
        <f>SUMIF(Journal!$E$15:$E$446,$B$5:$B$495,Journal!$T$15:$T$446)</f>
        <v>0</v>
      </c>
      <c r="J255" s="115">
        <f>SUMIF(Journal!$E$15:$E$446,$B$5:$B$499,Journal!$K$15:$K$446)</f>
        <v>0</v>
      </c>
      <c r="K255" s="118">
        <f>SUMIF(Journal!$E$15:$E$446,$B$5:$B$499,Journal!$L$15:$L$446)</f>
        <v>0</v>
      </c>
      <c r="L255" s="6">
        <f t="shared" si="10"/>
        <v>0</v>
      </c>
      <c r="M255" s="40">
        <f t="shared" si="11"/>
        <v>0</v>
      </c>
      <c r="N255" s="30">
        <f t="shared" si="12"/>
        <v>0</v>
      </c>
      <c r="O255" s="32">
        <f>IFERROR(VLOOKUP(A255,Stock!$A$5:$M$495,6,0),0)*Stock!H255</f>
        <v>0</v>
      </c>
      <c r="Q255" s="32">
        <f>IFERROR(VLOOKUP(A255,Stock!$A$5:$M$495,6,0),0)*Stock!M255</f>
        <v>0</v>
      </c>
    </row>
    <row r="256" spans="1:17" s="17" customFormat="1" ht="18" customHeight="1" x14ac:dyDescent="0.2">
      <c r="A256" s="191">
        <v>260</v>
      </c>
      <c r="B256" s="201" t="s">
        <v>384</v>
      </c>
      <c r="C256" s="202" t="s">
        <v>775</v>
      </c>
      <c r="D256" s="202" t="s">
        <v>11</v>
      </c>
      <c r="E256" s="202" t="s">
        <v>9</v>
      </c>
      <c r="F256" s="203">
        <v>24</v>
      </c>
      <c r="G256" s="203">
        <v>19.2</v>
      </c>
      <c r="H256" s="131"/>
      <c r="I256" s="132">
        <f>SUMIF(Journal!$E$15:$E$446,$B$5:$B$495,Journal!$T$15:$T$446)</f>
        <v>0</v>
      </c>
      <c r="J256" s="115">
        <f>SUMIF(Journal!$E$15:$E$446,$B$5:$B$499,Journal!$K$15:$K$446)</f>
        <v>0</v>
      </c>
      <c r="K256" s="118">
        <f>SUMIF(Journal!$E$15:$E$446,$B$5:$B$499,Journal!$L$15:$L$446)</f>
        <v>0</v>
      </c>
      <c r="L256" s="6">
        <f t="shared" si="10"/>
        <v>0</v>
      </c>
      <c r="M256" s="40">
        <f t="shared" si="11"/>
        <v>0</v>
      </c>
      <c r="N256" s="30">
        <f t="shared" si="12"/>
        <v>0</v>
      </c>
      <c r="O256" s="32">
        <f>IFERROR(VLOOKUP(A256,Stock!$A$5:$M$495,6,0),0)*Stock!H256</f>
        <v>0</v>
      </c>
      <c r="Q256" s="32">
        <f>IFERROR(VLOOKUP(A256,Stock!$A$5:$M$495,6,0),0)*Stock!M256</f>
        <v>0</v>
      </c>
    </row>
    <row r="257" spans="1:17" s="17" customFormat="1" ht="18" customHeight="1" x14ac:dyDescent="0.2">
      <c r="A257" s="191">
        <v>261</v>
      </c>
      <c r="B257" s="201" t="s">
        <v>385</v>
      </c>
      <c r="C257" s="202" t="s">
        <v>776</v>
      </c>
      <c r="D257" s="202" t="s">
        <v>18</v>
      </c>
      <c r="E257" s="202" t="s">
        <v>9</v>
      </c>
      <c r="F257" s="203">
        <v>6</v>
      </c>
      <c r="G257" s="203">
        <v>4.8</v>
      </c>
      <c r="H257" s="131"/>
      <c r="I257" s="132">
        <f>SUMIF(Journal!$E$15:$E$446,$B$5:$B$495,Journal!$T$15:$T$446)</f>
        <v>0</v>
      </c>
      <c r="J257" s="115">
        <f>SUMIF(Journal!$E$15:$E$446,$B$5:$B$499,Journal!$K$15:$K$446)</f>
        <v>0</v>
      </c>
      <c r="K257" s="118">
        <f>SUMIF(Journal!$E$15:$E$446,$B$5:$B$499,Journal!$L$15:$L$446)</f>
        <v>0</v>
      </c>
      <c r="L257" s="6">
        <f t="shared" si="10"/>
        <v>0</v>
      </c>
      <c r="M257" s="40">
        <f t="shared" si="11"/>
        <v>0</v>
      </c>
      <c r="N257" s="30">
        <f t="shared" si="12"/>
        <v>0</v>
      </c>
      <c r="O257" s="32">
        <f>IFERROR(VLOOKUP(A257,Stock!$A$5:$M$495,6,0),0)*Stock!H257</f>
        <v>0</v>
      </c>
      <c r="Q257" s="32">
        <f>IFERROR(VLOOKUP(A257,Stock!$A$5:$M$495,6,0),0)*Stock!M257</f>
        <v>0</v>
      </c>
    </row>
    <row r="258" spans="1:17" s="17" customFormat="1" ht="18" customHeight="1" x14ac:dyDescent="0.2">
      <c r="A258" s="191">
        <v>262</v>
      </c>
      <c r="B258" s="201" t="s">
        <v>386</v>
      </c>
      <c r="C258" s="202" t="s">
        <v>777</v>
      </c>
      <c r="D258" s="202" t="s">
        <v>21</v>
      </c>
      <c r="E258" s="202" t="s">
        <v>9</v>
      </c>
      <c r="F258" s="203">
        <v>40</v>
      </c>
      <c r="G258" s="203">
        <v>32</v>
      </c>
      <c r="H258" s="131"/>
      <c r="I258" s="132">
        <f>SUMIF(Journal!$E$15:$E$446,$B$5:$B$495,Journal!$T$15:$T$446)</f>
        <v>0</v>
      </c>
      <c r="J258" s="115">
        <f>SUMIF(Journal!$E$15:$E$446,$B$5:$B$499,Journal!$K$15:$K$446)</f>
        <v>0</v>
      </c>
      <c r="K258" s="118">
        <f>SUMIF(Journal!$E$15:$E$446,$B$5:$B$499,Journal!$L$15:$L$446)</f>
        <v>0</v>
      </c>
      <c r="L258" s="6">
        <f t="shared" si="10"/>
        <v>0</v>
      </c>
      <c r="M258" s="40">
        <f t="shared" si="11"/>
        <v>0</v>
      </c>
      <c r="N258" s="30">
        <f t="shared" si="12"/>
        <v>0</v>
      </c>
      <c r="O258" s="32">
        <f>IFERROR(VLOOKUP(A258,Stock!$A$5:$M$495,6,0),0)*Stock!H258</f>
        <v>0</v>
      </c>
      <c r="Q258" s="32">
        <f>IFERROR(VLOOKUP(A258,Stock!$A$5:$M$495,6,0),0)*Stock!M258</f>
        <v>0</v>
      </c>
    </row>
    <row r="259" spans="1:17" s="17" customFormat="1" ht="18" customHeight="1" x14ac:dyDescent="0.2">
      <c r="A259" s="191">
        <v>263</v>
      </c>
      <c r="B259" s="201" t="s">
        <v>387</v>
      </c>
      <c r="C259" s="202" t="s">
        <v>778</v>
      </c>
      <c r="D259" s="202" t="s">
        <v>21</v>
      </c>
      <c r="E259" s="202" t="s">
        <v>9</v>
      </c>
      <c r="F259" s="203">
        <v>10</v>
      </c>
      <c r="G259" s="203">
        <v>8</v>
      </c>
      <c r="H259" s="131"/>
      <c r="I259" s="132">
        <f>SUMIF(Journal!$E$15:$E$446,$B$5:$B$495,Journal!$T$15:$T$446)</f>
        <v>0</v>
      </c>
      <c r="J259" s="115">
        <f>SUMIF(Journal!$E$15:$E$446,$B$5:$B$499,Journal!$K$15:$K$446)</f>
        <v>0</v>
      </c>
      <c r="K259" s="118">
        <f>SUMIF(Journal!$E$15:$E$446,$B$5:$B$499,Journal!$L$15:$L$446)</f>
        <v>0</v>
      </c>
      <c r="L259" s="6">
        <f t="shared" si="10"/>
        <v>0</v>
      </c>
      <c r="M259" s="40">
        <f t="shared" si="11"/>
        <v>0</v>
      </c>
      <c r="N259" s="30">
        <f t="shared" si="12"/>
        <v>0</v>
      </c>
      <c r="O259" s="32">
        <f>IFERROR(VLOOKUP(A259,Stock!$A$5:$M$495,6,0),0)*Stock!H259</f>
        <v>0</v>
      </c>
      <c r="Q259" s="32">
        <f>IFERROR(VLOOKUP(A259,Stock!$A$5:$M$495,6,0),0)*Stock!M259</f>
        <v>0</v>
      </c>
    </row>
    <row r="260" spans="1:17" s="17" customFormat="1" ht="18" customHeight="1" x14ac:dyDescent="0.2">
      <c r="A260" s="191">
        <v>264</v>
      </c>
      <c r="B260" s="201" t="s">
        <v>388</v>
      </c>
      <c r="C260" s="202" t="s">
        <v>779</v>
      </c>
      <c r="D260" s="202" t="s">
        <v>21</v>
      </c>
      <c r="E260" s="202" t="s">
        <v>9</v>
      </c>
      <c r="F260" s="203">
        <v>5</v>
      </c>
      <c r="G260" s="203">
        <v>4</v>
      </c>
      <c r="H260" s="131"/>
      <c r="I260" s="132">
        <f>SUMIF(Journal!$E$15:$E$446,$B$5:$B$495,Journal!$T$15:$T$446)</f>
        <v>0</v>
      </c>
      <c r="J260" s="115">
        <f>SUMIF(Journal!$E$15:$E$446,$B$5:$B$499,Journal!$K$15:$K$446)</f>
        <v>0</v>
      </c>
      <c r="K260" s="118">
        <f>SUMIF(Journal!$E$15:$E$446,$B$5:$B$499,Journal!$L$15:$L$446)</f>
        <v>0</v>
      </c>
      <c r="L260" s="6">
        <f t="shared" si="10"/>
        <v>0</v>
      </c>
      <c r="M260" s="40">
        <f t="shared" si="11"/>
        <v>0</v>
      </c>
      <c r="N260" s="30">
        <f t="shared" si="12"/>
        <v>0</v>
      </c>
      <c r="O260" s="32">
        <f>IFERROR(VLOOKUP(A260,Stock!$A$5:$M$495,6,0),0)*Stock!H260</f>
        <v>0</v>
      </c>
      <c r="Q260" s="32">
        <f>IFERROR(VLOOKUP(A260,Stock!$A$5:$M$495,6,0),0)*Stock!M260</f>
        <v>0</v>
      </c>
    </row>
    <row r="261" spans="1:17" s="17" customFormat="1" ht="18" customHeight="1" x14ac:dyDescent="0.2">
      <c r="A261" s="191">
        <v>265</v>
      </c>
      <c r="B261" s="201" t="s">
        <v>389</v>
      </c>
      <c r="C261" s="202" t="s">
        <v>780</v>
      </c>
      <c r="D261" s="202" t="s">
        <v>21</v>
      </c>
      <c r="E261" s="202" t="s">
        <v>9</v>
      </c>
      <c r="F261" s="203">
        <v>10</v>
      </c>
      <c r="G261" s="203">
        <v>8</v>
      </c>
      <c r="H261" s="131"/>
      <c r="I261" s="132">
        <f>SUMIF(Journal!$E$15:$E$446,$B$5:$B$495,Journal!$T$15:$T$446)</f>
        <v>0</v>
      </c>
      <c r="J261" s="115">
        <f>SUMIF(Journal!$E$15:$E$446,$B$5:$B$499,Journal!$K$15:$K$446)</f>
        <v>0</v>
      </c>
      <c r="K261" s="118">
        <f>SUMIF(Journal!$E$15:$E$446,$B$5:$B$499,Journal!$L$15:$L$446)</f>
        <v>0</v>
      </c>
      <c r="L261" s="6">
        <f t="shared" ref="L261:L324" si="13">M261*F261</f>
        <v>0</v>
      </c>
      <c r="M261" s="40">
        <f t="shared" ref="M261:M324" si="14">H261-I261+J261-K261</f>
        <v>0</v>
      </c>
      <c r="N261" s="30">
        <f t="shared" ref="N261:N324" si="15">H261-M261</f>
        <v>0</v>
      </c>
      <c r="O261" s="32">
        <f>IFERROR(VLOOKUP(A261,Stock!$A$5:$M$495,6,0),0)*Stock!H261</f>
        <v>0</v>
      </c>
      <c r="Q261" s="32">
        <f>IFERROR(VLOOKUP(A261,Stock!$A$5:$M$495,6,0),0)*Stock!M261</f>
        <v>0</v>
      </c>
    </row>
    <row r="262" spans="1:17" s="17" customFormat="1" ht="18" customHeight="1" x14ac:dyDescent="0.2">
      <c r="A262" s="191">
        <v>266</v>
      </c>
      <c r="B262" s="201" t="s">
        <v>390</v>
      </c>
      <c r="C262" s="202" t="s">
        <v>781</v>
      </c>
      <c r="D262" s="202" t="s">
        <v>21</v>
      </c>
      <c r="E262" s="202" t="s">
        <v>9</v>
      </c>
      <c r="F262" s="203">
        <v>12</v>
      </c>
      <c r="G262" s="203">
        <v>9.6</v>
      </c>
      <c r="H262" s="131"/>
      <c r="I262" s="132">
        <f>SUMIF(Journal!$E$15:$E$446,$B$5:$B$495,Journal!$T$15:$T$446)</f>
        <v>0</v>
      </c>
      <c r="J262" s="115">
        <f>SUMIF(Journal!$E$15:$E$446,$B$5:$B$499,Journal!$K$15:$K$446)</f>
        <v>0</v>
      </c>
      <c r="K262" s="118">
        <f>SUMIF(Journal!$E$15:$E$446,$B$5:$B$499,Journal!$L$15:$L$446)</f>
        <v>0</v>
      </c>
      <c r="L262" s="6">
        <f t="shared" si="13"/>
        <v>0</v>
      </c>
      <c r="M262" s="40">
        <f t="shared" si="14"/>
        <v>0</v>
      </c>
      <c r="N262" s="30">
        <f t="shared" si="15"/>
        <v>0</v>
      </c>
      <c r="O262" s="32">
        <f>IFERROR(VLOOKUP(A262,Stock!$A$5:$M$495,6,0),0)*Stock!H262</f>
        <v>0</v>
      </c>
      <c r="Q262" s="32">
        <f>IFERROR(VLOOKUP(A262,Stock!$A$5:$M$495,6,0),0)*Stock!M262</f>
        <v>0</v>
      </c>
    </row>
    <row r="263" spans="1:17" s="17" customFormat="1" ht="18" customHeight="1" x14ac:dyDescent="0.2">
      <c r="A263" s="191">
        <v>267</v>
      </c>
      <c r="B263" s="201" t="s">
        <v>391</v>
      </c>
      <c r="C263" s="202" t="s">
        <v>782</v>
      </c>
      <c r="D263" s="202" t="s">
        <v>21</v>
      </c>
      <c r="E263" s="202" t="s">
        <v>6</v>
      </c>
      <c r="F263" s="203">
        <v>20</v>
      </c>
      <c r="G263" s="203">
        <v>16</v>
      </c>
      <c r="H263" s="131"/>
      <c r="I263" s="132">
        <f>SUMIF(Journal!$E$15:$E$446,$B$5:$B$495,Journal!$T$15:$T$446)</f>
        <v>0</v>
      </c>
      <c r="J263" s="115">
        <f>SUMIF(Journal!$E$15:$E$446,$B$5:$B$499,Journal!$K$15:$K$446)</f>
        <v>0</v>
      </c>
      <c r="K263" s="118">
        <f>SUMIF(Journal!$E$15:$E$446,$B$5:$B$499,Journal!$L$15:$L$446)</f>
        <v>0</v>
      </c>
      <c r="L263" s="6">
        <f t="shared" si="13"/>
        <v>0</v>
      </c>
      <c r="M263" s="40">
        <f t="shared" si="14"/>
        <v>0</v>
      </c>
      <c r="N263" s="30">
        <f t="shared" si="15"/>
        <v>0</v>
      </c>
      <c r="O263" s="32">
        <f>IFERROR(VLOOKUP(A263,Stock!$A$5:$M$495,6,0),0)*Stock!H263</f>
        <v>0</v>
      </c>
      <c r="Q263" s="32">
        <f>IFERROR(VLOOKUP(A263,Stock!$A$5:$M$495,6,0),0)*Stock!M263</f>
        <v>0</v>
      </c>
    </row>
    <row r="264" spans="1:17" s="17" customFormat="1" ht="18" customHeight="1" x14ac:dyDescent="0.2">
      <c r="A264" s="191">
        <v>268</v>
      </c>
      <c r="B264" s="201" t="s">
        <v>392</v>
      </c>
      <c r="C264" s="202" t="s">
        <v>783</v>
      </c>
      <c r="D264" s="202" t="s">
        <v>40</v>
      </c>
      <c r="E264" s="202" t="s">
        <v>6</v>
      </c>
      <c r="F264" s="203">
        <v>15</v>
      </c>
      <c r="G264" s="203">
        <v>12</v>
      </c>
      <c r="H264" s="131"/>
      <c r="I264" s="132">
        <f>SUMIF(Journal!$E$15:$E$446,$B$5:$B$495,Journal!$T$15:$T$446)</f>
        <v>0</v>
      </c>
      <c r="J264" s="115">
        <f>SUMIF(Journal!$E$15:$E$446,$B$5:$B$499,Journal!$K$15:$K$446)</f>
        <v>0</v>
      </c>
      <c r="K264" s="118">
        <f>SUMIF(Journal!$E$15:$E$446,$B$5:$B$499,Journal!$L$15:$L$446)</f>
        <v>0</v>
      </c>
      <c r="L264" s="6">
        <f t="shared" si="13"/>
        <v>0</v>
      </c>
      <c r="M264" s="40">
        <f t="shared" si="14"/>
        <v>0</v>
      </c>
      <c r="N264" s="30">
        <f t="shared" si="15"/>
        <v>0</v>
      </c>
      <c r="O264" s="32">
        <f>IFERROR(VLOOKUP(A264,Stock!$A$5:$M$495,6,0),0)*Stock!H264</f>
        <v>0</v>
      </c>
      <c r="Q264" s="32">
        <f>IFERROR(VLOOKUP(A264,Stock!$A$5:$M$495,6,0),0)*Stock!M264</f>
        <v>0</v>
      </c>
    </row>
    <row r="265" spans="1:17" s="17" customFormat="1" ht="18" customHeight="1" x14ac:dyDescent="0.2">
      <c r="A265" s="191">
        <v>269</v>
      </c>
      <c r="B265" s="201" t="s">
        <v>393</v>
      </c>
      <c r="C265" s="202" t="s">
        <v>784</v>
      </c>
      <c r="D265" s="202" t="s">
        <v>21</v>
      </c>
      <c r="E265" s="202" t="s">
        <v>9</v>
      </c>
      <c r="F265" s="203">
        <v>10</v>
      </c>
      <c r="G265" s="203">
        <v>8</v>
      </c>
      <c r="H265" s="131"/>
      <c r="I265" s="132">
        <f>SUMIF(Journal!$E$15:$E$446,$B$5:$B$495,Journal!$T$15:$T$446)</f>
        <v>0</v>
      </c>
      <c r="J265" s="115">
        <f>SUMIF(Journal!$E$15:$E$446,$B$5:$B$499,Journal!$K$15:$K$446)</f>
        <v>0</v>
      </c>
      <c r="K265" s="118">
        <f>SUMIF(Journal!$E$15:$E$446,$B$5:$B$499,Journal!$L$15:$L$446)</f>
        <v>0</v>
      </c>
      <c r="L265" s="6">
        <f t="shared" si="13"/>
        <v>0</v>
      </c>
      <c r="M265" s="40">
        <f t="shared" si="14"/>
        <v>0</v>
      </c>
      <c r="N265" s="30">
        <f t="shared" si="15"/>
        <v>0</v>
      </c>
      <c r="O265" s="32">
        <f>IFERROR(VLOOKUP(A265,Stock!$A$5:$M$495,6,0),0)*Stock!H265</f>
        <v>0</v>
      </c>
      <c r="Q265" s="32">
        <f>IFERROR(VLOOKUP(A265,Stock!$A$5:$M$495,6,0),0)*Stock!M265</f>
        <v>0</v>
      </c>
    </row>
    <row r="266" spans="1:17" s="17" customFormat="1" ht="18" customHeight="1" x14ac:dyDescent="0.2">
      <c r="A266" s="191">
        <v>270</v>
      </c>
      <c r="B266" s="201" t="s">
        <v>394</v>
      </c>
      <c r="C266" s="202" t="s">
        <v>785</v>
      </c>
      <c r="D266" s="202" t="s">
        <v>21</v>
      </c>
      <c r="E266" s="202" t="s">
        <v>9</v>
      </c>
      <c r="F266" s="203">
        <v>12</v>
      </c>
      <c r="G266" s="203">
        <v>9.6</v>
      </c>
      <c r="H266" s="131"/>
      <c r="I266" s="132">
        <f>SUMIF(Journal!$E$15:$E$446,$B$5:$B$495,Journal!$T$15:$T$446)</f>
        <v>0</v>
      </c>
      <c r="J266" s="115">
        <f>SUMIF(Journal!$E$15:$E$446,$B$5:$B$499,Journal!$K$15:$K$446)</f>
        <v>0</v>
      </c>
      <c r="K266" s="118">
        <f>SUMIF(Journal!$E$15:$E$446,$B$5:$B$499,Journal!$L$15:$L$446)</f>
        <v>0</v>
      </c>
      <c r="L266" s="6">
        <f t="shared" si="13"/>
        <v>0</v>
      </c>
      <c r="M266" s="40">
        <f t="shared" si="14"/>
        <v>0</v>
      </c>
      <c r="N266" s="30">
        <f t="shared" si="15"/>
        <v>0</v>
      </c>
      <c r="O266" s="32">
        <f>IFERROR(VLOOKUP(A266,Stock!$A$5:$M$495,6,0),0)*Stock!H266</f>
        <v>0</v>
      </c>
      <c r="Q266" s="32">
        <f>IFERROR(VLOOKUP(A266,Stock!$A$5:$M$495,6,0),0)*Stock!M266</f>
        <v>0</v>
      </c>
    </row>
    <row r="267" spans="1:17" s="17" customFormat="1" ht="18" customHeight="1" x14ac:dyDescent="0.2">
      <c r="A267" s="191">
        <v>271</v>
      </c>
      <c r="B267" s="201" t="s">
        <v>395</v>
      </c>
      <c r="C267" s="202" t="s">
        <v>786</v>
      </c>
      <c r="D267" s="202" t="s">
        <v>12</v>
      </c>
      <c r="E267" s="202" t="s">
        <v>9</v>
      </c>
      <c r="F267" s="203">
        <v>12</v>
      </c>
      <c r="G267" s="203">
        <v>9.6</v>
      </c>
      <c r="H267" s="131"/>
      <c r="I267" s="132">
        <f>SUMIF(Journal!$E$15:$E$446,$B$5:$B$495,Journal!$T$15:$T$446)</f>
        <v>0</v>
      </c>
      <c r="J267" s="115">
        <f>SUMIF(Journal!$E$15:$E$446,$B$5:$B$499,Journal!$K$15:$K$446)</f>
        <v>0</v>
      </c>
      <c r="K267" s="118">
        <f>SUMIF(Journal!$E$15:$E$446,$B$5:$B$499,Journal!$L$15:$L$446)</f>
        <v>0</v>
      </c>
      <c r="L267" s="6">
        <f t="shared" si="13"/>
        <v>0</v>
      </c>
      <c r="M267" s="40">
        <f t="shared" si="14"/>
        <v>0</v>
      </c>
      <c r="N267" s="30">
        <f t="shared" si="15"/>
        <v>0</v>
      </c>
      <c r="O267" s="32">
        <f>IFERROR(VLOOKUP(A267,Stock!$A$5:$M$495,6,0),0)*Stock!H267</f>
        <v>0</v>
      </c>
      <c r="Q267" s="32">
        <f>IFERROR(VLOOKUP(A267,Stock!$A$5:$M$495,6,0),0)*Stock!M267</f>
        <v>0</v>
      </c>
    </row>
    <row r="268" spans="1:17" s="17" customFormat="1" ht="18" customHeight="1" x14ac:dyDescent="0.2">
      <c r="A268" s="191">
        <v>272</v>
      </c>
      <c r="B268" s="201" t="s">
        <v>396</v>
      </c>
      <c r="C268" s="202" t="s">
        <v>787</v>
      </c>
      <c r="D268" s="202" t="s">
        <v>12</v>
      </c>
      <c r="E268" s="202" t="s">
        <v>9</v>
      </c>
      <c r="F268" s="203">
        <v>12</v>
      </c>
      <c r="G268" s="203">
        <v>9.6</v>
      </c>
      <c r="H268" s="131"/>
      <c r="I268" s="132">
        <f>SUMIF(Journal!$E$15:$E$446,$B$5:$B$495,Journal!$T$15:$T$446)</f>
        <v>0</v>
      </c>
      <c r="J268" s="115">
        <f>SUMIF(Journal!$E$15:$E$446,$B$5:$B$499,Journal!$K$15:$K$446)</f>
        <v>0</v>
      </c>
      <c r="K268" s="118">
        <f>SUMIF(Journal!$E$15:$E$446,$B$5:$B$499,Journal!$L$15:$L$446)</f>
        <v>0</v>
      </c>
      <c r="L268" s="6">
        <f t="shared" si="13"/>
        <v>0</v>
      </c>
      <c r="M268" s="40">
        <f t="shared" si="14"/>
        <v>0</v>
      </c>
      <c r="N268" s="30">
        <f t="shared" si="15"/>
        <v>0</v>
      </c>
      <c r="O268" s="32">
        <f>IFERROR(VLOOKUP(A268,Stock!$A$5:$M$495,6,0),0)*Stock!H268</f>
        <v>0</v>
      </c>
      <c r="Q268" s="32">
        <f>IFERROR(VLOOKUP(A268,Stock!$A$5:$M$495,6,0),0)*Stock!M268</f>
        <v>0</v>
      </c>
    </row>
    <row r="269" spans="1:17" s="17" customFormat="1" ht="18" customHeight="1" x14ac:dyDescent="0.2">
      <c r="A269" s="191">
        <v>273</v>
      </c>
      <c r="B269" s="201" t="s">
        <v>397</v>
      </c>
      <c r="C269" s="202" t="s">
        <v>788</v>
      </c>
      <c r="D269" s="202" t="s">
        <v>21</v>
      </c>
      <c r="E269" s="204"/>
      <c r="F269" s="203">
        <v>7.5</v>
      </c>
      <c r="G269" s="203">
        <v>6</v>
      </c>
      <c r="H269" s="131"/>
      <c r="I269" s="132">
        <f>SUMIF(Journal!$E$15:$E$446,$B$5:$B$495,Journal!$T$15:$T$446)</f>
        <v>0</v>
      </c>
      <c r="J269" s="115">
        <f>SUMIF(Journal!$E$15:$E$446,$B$5:$B$499,Journal!$K$15:$K$446)</f>
        <v>0</v>
      </c>
      <c r="K269" s="118">
        <f>SUMIF(Journal!$E$15:$E$446,$B$5:$B$499,Journal!$L$15:$L$446)</f>
        <v>0</v>
      </c>
      <c r="L269" s="6">
        <f t="shared" si="13"/>
        <v>0</v>
      </c>
      <c r="M269" s="40">
        <f t="shared" si="14"/>
        <v>0</v>
      </c>
      <c r="N269" s="30">
        <f t="shared" si="15"/>
        <v>0</v>
      </c>
      <c r="O269" s="32">
        <f>IFERROR(VLOOKUP(A269,Stock!$A$5:$M$495,6,0),0)*Stock!H269</f>
        <v>0</v>
      </c>
      <c r="Q269" s="32">
        <f>IFERROR(VLOOKUP(A269,Stock!$A$5:$M$495,6,0),0)*Stock!M269</f>
        <v>0</v>
      </c>
    </row>
    <row r="270" spans="1:17" s="17" customFormat="1" ht="18" customHeight="1" x14ac:dyDescent="0.2">
      <c r="A270" s="191">
        <v>274</v>
      </c>
      <c r="B270" s="201" t="s">
        <v>398</v>
      </c>
      <c r="C270" s="202" t="s">
        <v>789</v>
      </c>
      <c r="D270" s="202" t="s">
        <v>21</v>
      </c>
      <c r="E270" s="202" t="s">
        <v>6</v>
      </c>
      <c r="F270" s="203">
        <v>3</v>
      </c>
      <c r="G270" s="203">
        <v>2.4</v>
      </c>
      <c r="H270" s="131"/>
      <c r="I270" s="132">
        <f>SUMIF(Journal!$E$15:$E$446,$B$5:$B$495,Journal!$T$15:$T$446)</f>
        <v>0</v>
      </c>
      <c r="J270" s="115">
        <f>SUMIF(Journal!$E$15:$E$446,$B$5:$B$499,Journal!$K$15:$K$446)</f>
        <v>0</v>
      </c>
      <c r="K270" s="118">
        <f>SUMIF(Journal!$E$15:$E$446,$B$5:$B$499,Journal!$L$15:$L$446)</f>
        <v>0</v>
      </c>
      <c r="L270" s="6">
        <f t="shared" si="13"/>
        <v>0</v>
      </c>
      <c r="M270" s="40">
        <f t="shared" si="14"/>
        <v>0</v>
      </c>
      <c r="N270" s="30">
        <f t="shared" si="15"/>
        <v>0</v>
      </c>
      <c r="O270" s="32">
        <f>IFERROR(VLOOKUP(A270,Stock!$A$5:$M$495,6,0),0)*Stock!H270</f>
        <v>0</v>
      </c>
      <c r="Q270" s="32">
        <f>IFERROR(VLOOKUP(A270,Stock!$A$5:$M$495,6,0),0)*Stock!M270</f>
        <v>0</v>
      </c>
    </row>
    <row r="271" spans="1:17" s="17" customFormat="1" ht="18" customHeight="1" x14ac:dyDescent="0.2">
      <c r="A271" s="191">
        <v>275</v>
      </c>
      <c r="B271" s="201" t="s">
        <v>399</v>
      </c>
      <c r="C271" s="202" t="s">
        <v>790</v>
      </c>
      <c r="D271" s="202" t="s">
        <v>21</v>
      </c>
      <c r="E271" s="202" t="s">
        <v>9</v>
      </c>
      <c r="F271" s="203">
        <v>10</v>
      </c>
      <c r="G271" s="203">
        <v>8</v>
      </c>
      <c r="H271" s="131"/>
      <c r="I271" s="132">
        <f>SUMIF(Journal!$E$15:$E$446,$B$5:$B$495,Journal!$T$15:$T$446)</f>
        <v>0</v>
      </c>
      <c r="J271" s="115">
        <f>SUMIF(Journal!$E$15:$E$446,$B$5:$B$499,Journal!$K$15:$K$446)</f>
        <v>0</v>
      </c>
      <c r="K271" s="118">
        <f>SUMIF(Journal!$E$15:$E$446,$B$5:$B$499,Journal!$L$15:$L$446)</f>
        <v>0</v>
      </c>
      <c r="L271" s="6">
        <f t="shared" si="13"/>
        <v>0</v>
      </c>
      <c r="M271" s="40">
        <f t="shared" si="14"/>
        <v>0</v>
      </c>
      <c r="N271" s="30">
        <f t="shared" si="15"/>
        <v>0</v>
      </c>
      <c r="O271" s="32">
        <f>IFERROR(VLOOKUP(A271,Stock!$A$5:$M$495,6,0),0)*Stock!H271</f>
        <v>0</v>
      </c>
      <c r="Q271" s="32">
        <f>IFERROR(VLOOKUP(A271,Stock!$A$5:$M$495,6,0),0)*Stock!M271</f>
        <v>0</v>
      </c>
    </row>
    <row r="272" spans="1:17" s="17" customFormat="1" ht="18" customHeight="1" x14ac:dyDescent="0.2">
      <c r="A272" s="191">
        <v>277</v>
      </c>
      <c r="B272" s="201" t="s">
        <v>400</v>
      </c>
      <c r="C272" s="202" t="s">
        <v>791</v>
      </c>
      <c r="D272" s="202" t="s">
        <v>21</v>
      </c>
      <c r="E272" s="202" t="s">
        <v>9</v>
      </c>
      <c r="F272" s="203">
        <v>20</v>
      </c>
      <c r="G272" s="203">
        <v>16</v>
      </c>
      <c r="H272" s="131"/>
      <c r="I272" s="132">
        <f>SUMIF(Journal!$E$15:$E$446,$B$5:$B$495,Journal!$T$15:$T$446)</f>
        <v>0</v>
      </c>
      <c r="J272" s="115">
        <f>SUMIF(Journal!$E$15:$E$446,$B$5:$B$499,Journal!$K$15:$K$446)</f>
        <v>0</v>
      </c>
      <c r="K272" s="118">
        <f>SUMIF(Journal!$E$15:$E$446,$B$5:$B$499,Journal!$L$15:$L$446)</f>
        <v>0</v>
      </c>
      <c r="L272" s="6">
        <f t="shared" si="13"/>
        <v>0</v>
      </c>
      <c r="M272" s="40">
        <f t="shared" si="14"/>
        <v>0</v>
      </c>
      <c r="N272" s="30">
        <f t="shared" si="15"/>
        <v>0</v>
      </c>
      <c r="O272" s="32">
        <f>IFERROR(VLOOKUP(A272,Stock!$A$5:$M$495,6,0),0)*Stock!H272</f>
        <v>0</v>
      </c>
      <c r="Q272" s="32">
        <f>IFERROR(VLOOKUP(A272,Stock!$A$5:$M$495,6,0),0)*Stock!M272</f>
        <v>0</v>
      </c>
    </row>
    <row r="273" spans="1:17" s="17" customFormat="1" ht="18" customHeight="1" x14ac:dyDescent="0.2">
      <c r="A273" s="191">
        <v>278</v>
      </c>
      <c r="B273" s="201" t="s">
        <v>401</v>
      </c>
      <c r="C273" s="202" t="s">
        <v>792</v>
      </c>
      <c r="D273" s="202" t="s">
        <v>39</v>
      </c>
      <c r="E273" s="202" t="s">
        <v>9</v>
      </c>
      <c r="F273" s="203">
        <v>35</v>
      </c>
      <c r="G273" s="203">
        <v>28</v>
      </c>
      <c r="H273" s="131"/>
      <c r="I273" s="132">
        <f>SUMIF(Journal!$E$15:$E$446,$B$5:$B$495,Journal!$T$15:$T$446)</f>
        <v>0</v>
      </c>
      <c r="J273" s="115">
        <f>SUMIF(Journal!$E$15:$E$446,$B$5:$B$499,Journal!$K$15:$K$446)</f>
        <v>0</v>
      </c>
      <c r="K273" s="118">
        <f>SUMIF(Journal!$E$15:$E$446,$B$5:$B$499,Journal!$L$15:$L$446)</f>
        <v>0</v>
      </c>
      <c r="L273" s="6">
        <f t="shared" si="13"/>
        <v>0</v>
      </c>
      <c r="M273" s="40">
        <f t="shared" si="14"/>
        <v>0</v>
      </c>
      <c r="N273" s="30">
        <f t="shared" si="15"/>
        <v>0</v>
      </c>
      <c r="O273" s="32">
        <f>IFERROR(VLOOKUP(A273,Stock!$A$5:$M$495,6,0),0)*Stock!H273</f>
        <v>0</v>
      </c>
      <c r="Q273" s="32">
        <f>IFERROR(VLOOKUP(A273,Stock!$A$5:$M$495,6,0),0)*Stock!M273</f>
        <v>0</v>
      </c>
    </row>
    <row r="274" spans="1:17" s="17" customFormat="1" ht="18" customHeight="1" x14ac:dyDescent="0.2">
      <c r="A274" s="191">
        <v>279</v>
      </c>
      <c r="B274" s="201" t="s">
        <v>402</v>
      </c>
      <c r="C274" s="202" t="s">
        <v>793</v>
      </c>
      <c r="D274" s="202" t="s">
        <v>127</v>
      </c>
      <c r="E274" s="202" t="s">
        <v>9</v>
      </c>
      <c r="F274" s="203">
        <v>0</v>
      </c>
      <c r="G274" s="203">
        <v>0</v>
      </c>
      <c r="H274" s="131"/>
      <c r="I274" s="132">
        <f>SUMIF(Journal!$E$15:$E$446,$B$5:$B$495,Journal!$T$15:$T$446)</f>
        <v>0</v>
      </c>
      <c r="J274" s="115">
        <f>SUMIF(Journal!$E$15:$E$446,$B$5:$B$499,Journal!$K$15:$K$446)</f>
        <v>0</v>
      </c>
      <c r="K274" s="118">
        <f>SUMIF(Journal!$E$15:$E$446,$B$5:$B$499,Journal!$L$15:$L$446)</f>
        <v>0</v>
      </c>
      <c r="L274" s="6">
        <f t="shared" si="13"/>
        <v>0</v>
      </c>
      <c r="M274" s="40">
        <f t="shared" si="14"/>
        <v>0</v>
      </c>
      <c r="N274" s="30">
        <f t="shared" si="15"/>
        <v>0</v>
      </c>
      <c r="O274" s="32">
        <f>IFERROR(VLOOKUP(A274,Stock!$A$5:$M$495,6,0),0)*Stock!H274</f>
        <v>0</v>
      </c>
      <c r="Q274" s="32">
        <f>IFERROR(VLOOKUP(A274,Stock!$A$5:$M$495,6,0),0)*Stock!M274</f>
        <v>0</v>
      </c>
    </row>
    <row r="275" spans="1:17" s="17" customFormat="1" ht="18" customHeight="1" x14ac:dyDescent="0.2">
      <c r="A275" s="191">
        <v>281</v>
      </c>
      <c r="B275" s="201" t="s">
        <v>403</v>
      </c>
      <c r="C275" s="202" t="s">
        <v>794</v>
      </c>
      <c r="D275" s="202" t="s">
        <v>15</v>
      </c>
      <c r="E275" s="202" t="s">
        <v>9</v>
      </c>
      <c r="F275" s="203">
        <v>12</v>
      </c>
      <c r="G275" s="203">
        <v>9.6</v>
      </c>
      <c r="H275" s="131"/>
      <c r="I275" s="132">
        <f>SUMIF(Journal!$E$15:$E$446,$B$5:$B$495,Journal!$T$15:$T$446)</f>
        <v>0</v>
      </c>
      <c r="J275" s="115">
        <f>SUMIF(Journal!$E$15:$E$446,$B$5:$B$499,Journal!$K$15:$K$446)</f>
        <v>0</v>
      </c>
      <c r="K275" s="118">
        <f>SUMIF(Journal!$E$15:$E$446,$B$5:$B$499,Journal!$L$15:$L$446)</f>
        <v>0</v>
      </c>
      <c r="L275" s="6">
        <f t="shared" si="13"/>
        <v>0</v>
      </c>
      <c r="M275" s="40">
        <f t="shared" si="14"/>
        <v>0</v>
      </c>
      <c r="N275" s="30">
        <f t="shared" si="15"/>
        <v>0</v>
      </c>
      <c r="O275" s="32">
        <f>IFERROR(VLOOKUP(A275,Stock!$A$5:$M$495,6,0),0)*Stock!H275</f>
        <v>0</v>
      </c>
      <c r="Q275" s="32">
        <f>IFERROR(VLOOKUP(A275,Stock!$A$5:$M$495,6,0),0)*Stock!M275</f>
        <v>0</v>
      </c>
    </row>
    <row r="276" spans="1:17" s="17" customFormat="1" ht="18" customHeight="1" x14ac:dyDescent="0.2">
      <c r="A276" s="191">
        <v>282</v>
      </c>
      <c r="B276" s="201" t="s">
        <v>404</v>
      </c>
      <c r="C276" s="202" t="s">
        <v>795</v>
      </c>
      <c r="D276" s="202" t="s">
        <v>15</v>
      </c>
      <c r="E276" s="202" t="s">
        <v>9</v>
      </c>
      <c r="F276" s="203">
        <v>12</v>
      </c>
      <c r="G276" s="203">
        <v>9.6</v>
      </c>
      <c r="H276" s="131"/>
      <c r="I276" s="132">
        <f>SUMIF(Journal!$E$15:$E$446,$B$5:$B$495,Journal!$T$15:$T$446)</f>
        <v>0</v>
      </c>
      <c r="J276" s="115">
        <f>SUMIF(Journal!$E$15:$E$446,$B$5:$B$499,Journal!$K$15:$K$446)</f>
        <v>0</v>
      </c>
      <c r="K276" s="118">
        <f>SUMIF(Journal!$E$15:$E$446,$B$5:$B$499,Journal!$L$15:$L$446)</f>
        <v>0</v>
      </c>
      <c r="L276" s="6">
        <f t="shared" si="13"/>
        <v>0</v>
      </c>
      <c r="M276" s="40">
        <f t="shared" si="14"/>
        <v>0</v>
      </c>
      <c r="N276" s="30">
        <f t="shared" si="15"/>
        <v>0</v>
      </c>
      <c r="O276" s="32">
        <f>IFERROR(VLOOKUP(A276,Stock!$A$5:$M$495,6,0),0)*Stock!H276</f>
        <v>0</v>
      </c>
      <c r="Q276" s="32">
        <f>IFERROR(VLOOKUP(A276,Stock!$A$5:$M$495,6,0),0)*Stock!M276</f>
        <v>0</v>
      </c>
    </row>
    <row r="277" spans="1:17" s="17" customFormat="1" ht="18" customHeight="1" x14ac:dyDescent="0.2">
      <c r="A277" s="191">
        <v>283</v>
      </c>
      <c r="B277" s="201" t="s">
        <v>405</v>
      </c>
      <c r="C277" s="202" t="s">
        <v>796</v>
      </c>
      <c r="D277" s="202" t="s">
        <v>15</v>
      </c>
      <c r="E277" s="202" t="s">
        <v>9</v>
      </c>
      <c r="F277" s="203">
        <v>12</v>
      </c>
      <c r="G277" s="203">
        <v>9.6</v>
      </c>
      <c r="H277" s="131"/>
      <c r="I277" s="132">
        <f>SUMIF(Journal!$E$15:$E$446,$B$5:$B$495,Journal!$T$15:$T$446)</f>
        <v>0</v>
      </c>
      <c r="J277" s="115">
        <f>SUMIF(Journal!$E$15:$E$446,$B$5:$B$499,Journal!$K$15:$K$446)</f>
        <v>0</v>
      </c>
      <c r="K277" s="118">
        <f>SUMIF(Journal!$E$15:$E$446,$B$5:$B$499,Journal!$L$15:$L$446)</f>
        <v>0</v>
      </c>
      <c r="L277" s="6">
        <f t="shared" si="13"/>
        <v>0</v>
      </c>
      <c r="M277" s="40">
        <f t="shared" si="14"/>
        <v>0</v>
      </c>
      <c r="N277" s="30">
        <f t="shared" si="15"/>
        <v>0</v>
      </c>
      <c r="O277" s="32">
        <f>IFERROR(VLOOKUP(A277,Stock!$A$5:$M$495,6,0),0)*Stock!H277</f>
        <v>0</v>
      </c>
      <c r="Q277" s="32">
        <f>IFERROR(VLOOKUP(A277,Stock!$A$5:$M$495,6,0),0)*Stock!M277</f>
        <v>0</v>
      </c>
    </row>
    <row r="278" spans="1:17" s="17" customFormat="1" ht="18" customHeight="1" x14ac:dyDescent="0.2">
      <c r="A278" s="191">
        <v>284</v>
      </c>
      <c r="B278" s="201" t="s">
        <v>406</v>
      </c>
      <c r="C278" s="202" t="s">
        <v>797</v>
      </c>
      <c r="D278" s="202" t="s">
        <v>15</v>
      </c>
      <c r="E278" s="202" t="s">
        <v>9</v>
      </c>
      <c r="F278" s="203">
        <v>12</v>
      </c>
      <c r="G278" s="203">
        <v>9.6</v>
      </c>
      <c r="H278" s="131"/>
      <c r="I278" s="132">
        <f>SUMIF(Journal!$E$15:$E$446,$B$5:$B$495,Journal!$T$15:$T$446)</f>
        <v>0</v>
      </c>
      <c r="J278" s="115">
        <f>SUMIF(Journal!$E$15:$E$446,$B$5:$B$499,Journal!$K$15:$K$446)</f>
        <v>0</v>
      </c>
      <c r="K278" s="118">
        <f>SUMIF(Journal!$E$15:$E$446,$B$5:$B$499,Journal!$L$15:$L$446)</f>
        <v>0</v>
      </c>
      <c r="L278" s="6">
        <f t="shared" si="13"/>
        <v>0</v>
      </c>
      <c r="M278" s="40">
        <f t="shared" si="14"/>
        <v>0</v>
      </c>
      <c r="N278" s="30">
        <f t="shared" si="15"/>
        <v>0</v>
      </c>
      <c r="O278" s="32">
        <f>IFERROR(VLOOKUP(A278,Stock!$A$5:$M$495,6,0),0)*Stock!H278</f>
        <v>0</v>
      </c>
      <c r="Q278" s="32">
        <f>IFERROR(VLOOKUP(A278,Stock!$A$5:$M$495,6,0),0)*Stock!M278</f>
        <v>0</v>
      </c>
    </row>
    <row r="279" spans="1:17" s="17" customFormat="1" ht="18" customHeight="1" x14ac:dyDescent="0.2">
      <c r="A279" s="191">
        <v>285</v>
      </c>
      <c r="B279" s="201" t="s">
        <v>407</v>
      </c>
      <c r="C279" s="202" t="s">
        <v>798</v>
      </c>
      <c r="D279" s="202" t="s">
        <v>15</v>
      </c>
      <c r="E279" s="202" t="s">
        <v>9</v>
      </c>
      <c r="F279" s="203">
        <v>12</v>
      </c>
      <c r="G279" s="203">
        <v>9.6</v>
      </c>
      <c r="H279" s="131"/>
      <c r="I279" s="132">
        <f>SUMIF(Journal!$E$15:$E$446,$B$5:$B$495,Journal!$T$15:$T$446)</f>
        <v>0</v>
      </c>
      <c r="J279" s="115">
        <f>SUMIF(Journal!$E$15:$E$446,$B$5:$B$499,Journal!$K$15:$K$446)</f>
        <v>0</v>
      </c>
      <c r="K279" s="118">
        <f>SUMIF(Journal!$E$15:$E$446,$B$5:$B$499,Journal!$L$15:$L$446)</f>
        <v>0</v>
      </c>
      <c r="L279" s="6">
        <f t="shared" si="13"/>
        <v>0</v>
      </c>
      <c r="M279" s="40">
        <f t="shared" si="14"/>
        <v>0</v>
      </c>
      <c r="N279" s="30">
        <f t="shared" si="15"/>
        <v>0</v>
      </c>
      <c r="O279" s="32">
        <f>IFERROR(VLOOKUP(A279,Stock!$A$5:$M$495,6,0),0)*Stock!H279</f>
        <v>0</v>
      </c>
      <c r="Q279" s="32">
        <f>IFERROR(VLOOKUP(A279,Stock!$A$5:$M$495,6,0),0)*Stock!M279</f>
        <v>0</v>
      </c>
    </row>
    <row r="280" spans="1:17" s="17" customFormat="1" ht="18" customHeight="1" x14ac:dyDescent="0.2">
      <c r="A280" s="191">
        <v>286</v>
      </c>
      <c r="B280" s="201" t="s">
        <v>408</v>
      </c>
      <c r="C280" s="202" t="s">
        <v>799</v>
      </c>
      <c r="D280" s="202" t="s">
        <v>21</v>
      </c>
      <c r="E280" s="202" t="s">
        <v>9</v>
      </c>
      <c r="F280" s="203">
        <v>22</v>
      </c>
      <c r="G280" s="203">
        <v>17.600000000000001</v>
      </c>
      <c r="H280" s="131"/>
      <c r="I280" s="132">
        <f>SUMIF(Journal!$E$15:$E$446,$B$5:$B$495,Journal!$T$15:$T$446)</f>
        <v>0</v>
      </c>
      <c r="J280" s="115">
        <f>SUMIF(Journal!$E$15:$E$446,$B$5:$B$499,Journal!$K$15:$K$446)</f>
        <v>0</v>
      </c>
      <c r="K280" s="118">
        <f>SUMIF(Journal!$E$15:$E$446,$B$5:$B$499,Journal!$L$15:$L$446)</f>
        <v>0</v>
      </c>
      <c r="L280" s="6">
        <f t="shared" si="13"/>
        <v>0</v>
      </c>
      <c r="M280" s="40">
        <f t="shared" si="14"/>
        <v>0</v>
      </c>
      <c r="N280" s="30">
        <f t="shared" si="15"/>
        <v>0</v>
      </c>
      <c r="O280" s="32">
        <f>IFERROR(VLOOKUP(A280,Stock!$A$5:$M$495,6,0),0)*Stock!H280</f>
        <v>0</v>
      </c>
      <c r="Q280" s="32">
        <f>IFERROR(VLOOKUP(A280,Stock!$A$5:$M$495,6,0),0)*Stock!M280</f>
        <v>0</v>
      </c>
    </row>
    <row r="281" spans="1:17" s="17" customFormat="1" ht="18" customHeight="1" x14ac:dyDescent="0.2">
      <c r="A281" s="191">
        <v>287</v>
      </c>
      <c r="B281" s="201" t="s">
        <v>409</v>
      </c>
      <c r="C281" s="202" t="s">
        <v>800</v>
      </c>
      <c r="D281" s="202" t="s">
        <v>21</v>
      </c>
      <c r="E281" s="202" t="s">
        <v>6</v>
      </c>
      <c r="F281" s="203">
        <v>3</v>
      </c>
      <c r="G281" s="203">
        <v>2.4</v>
      </c>
      <c r="H281" s="131"/>
      <c r="I281" s="132">
        <f>SUMIF(Journal!$E$15:$E$446,$B$5:$B$495,Journal!$T$15:$T$446)</f>
        <v>0</v>
      </c>
      <c r="J281" s="115">
        <f>SUMIF(Journal!$E$15:$E$446,$B$5:$B$499,Journal!$K$15:$K$446)</f>
        <v>0</v>
      </c>
      <c r="K281" s="118">
        <f>SUMIF(Journal!$E$15:$E$446,$B$5:$B$499,Journal!$L$15:$L$446)</f>
        <v>0</v>
      </c>
      <c r="L281" s="6">
        <f t="shared" si="13"/>
        <v>0</v>
      </c>
      <c r="M281" s="40">
        <f t="shared" si="14"/>
        <v>0</v>
      </c>
      <c r="N281" s="30">
        <f t="shared" si="15"/>
        <v>0</v>
      </c>
      <c r="O281" s="32">
        <f>IFERROR(VLOOKUP(A281,Stock!$A$5:$M$495,6,0),0)*Stock!H281</f>
        <v>0</v>
      </c>
      <c r="Q281" s="32">
        <f>IFERROR(VLOOKUP(A281,Stock!$A$5:$M$495,6,0),0)*Stock!M281</f>
        <v>0</v>
      </c>
    </row>
    <row r="282" spans="1:17" s="17" customFormat="1" ht="18" customHeight="1" x14ac:dyDescent="0.2">
      <c r="A282" s="191">
        <v>288</v>
      </c>
      <c r="B282" s="201" t="s">
        <v>410</v>
      </c>
      <c r="C282" s="202" t="s">
        <v>801</v>
      </c>
      <c r="D282" s="202" t="s">
        <v>21</v>
      </c>
      <c r="E282" s="202" t="s">
        <v>6</v>
      </c>
      <c r="F282" s="203">
        <v>150</v>
      </c>
      <c r="G282" s="203">
        <v>120</v>
      </c>
      <c r="H282" s="131"/>
      <c r="I282" s="132">
        <f>SUMIF(Journal!$E$15:$E$446,$B$5:$B$495,Journal!$T$15:$T$446)</f>
        <v>0</v>
      </c>
      <c r="J282" s="115">
        <f>SUMIF(Journal!$E$15:$E$446,$B$5:$B$499,Journal!$K$15:$K$446)</f>
        <v>0</v>
      </c>
      <c r="K282" s="118">
        <f>SUMIF(Journal!$E$15:$E$446,$B$5:$B$499,Journal!$L$15:$L$446)</f>
        <v>0</v>
      </c>
      <c r="L282" s="6">
        <f t="shared" si="13"/>
        <v>0</v>
      </c>
      <c r="M282" s="40">
        <f t="shared" si="14"/>
        <v>0</v>
      </c>
      <c r="N282" s="30">
        <f t="shared" si="15"/>
        <v>0</v>
      </c>
      <c r="O282" s="32">
        <f>IFERROR(VLOOKUP(A282,Stock!$A$5:$M$495,6,0),0)*Stock!H282</f>
        <v>0</v>
      </c>
      <c r="Q282" s="32">
        <f>IFERROR(VLOOKUP(A282,Stock!$A$5:$M$495,6,0),0)*Stock!M282</f>
        <v>0</v>
      </c>
    </row>
    <row r="283" spans="1:17" s="17" customFormat="1" ht="18" customHeight="1" x14ac:dyDescent="0.2">
      <c r="A283" s="191">
        <v>289</v>
      </c>
      <c r="B283" s="201" t="s">
        <v>411</v>
      </c>
      <c r="C283" s="202" t="s">
        <v>802</v>
      </c>
      <c r="D283" s="202" t="s">
        <v>15</v>
      </c>
      <c r="E283" s="204"/>
      <c r="F283" s="205"/>
      <c r="G283" s="205"/>
      <c r="H283" s="131"/>
      <c r="I283" s="132">
        <f>SUMIF(Journal!$E$15:$E$446,$B$5:$B$495,Journal!$T$15:$T$446)</f>
        <v>0</v>
      </c>
      <c r="J283" s="115">
        <f>SUMIF(Journal!$E$15:$E$446,$B$5:$B$499,Journal!$K$15:$K$446)</f>
        <v>0</v>
      </c>
      <c r="K283" s="118">
        <f>SUMIF(Journal!$E$15:$E$446,$B$5:$B$499,Journal!$L$15:$L$446)</f>
        <v>0</v>
      </c>
      <c r="L283" s="6">
        <f t="shared" si="13"/>
        <v>0</v>
      </c>
      <c r="M283" s="40">
        <f t="shared" si="14"/>
        <v>0</v>
      </c>
      <c r="N283" s="30">
        <f t="shared" si="15"/>
        <v>0</v>
      </c>
      <c r="O283" s="32">
        <f>IFERROR(VLOOKUP(A283,Stock!$A$5:$M$495,6,0),0)*Stock!H283</f>
        <v>0</v>
      </c>
      <c r="Q283" s="32">
        <f>IFERROR(VLOOKUP(A283,Stock!$A$5:$M$495,6,0),0)*Stock!M283</f>
        <v>0</v>
      </c>
    </row>
    <row r="284" spans="1:17" s="17" customFormat="1" ht="18" customHeight="1" x14ac:dyDescent="0.2">
      <c r="A284" s="191">
        <v>290</v>
      </c>
      <c r="B284" s="201" t="s">
        <v>412</v>
      </c>
      <c r="C284" s="202" t="s">
        <v>803</v>
      </c>
      <c r="D284" s="202" t="s">
        <v>15</v>
      </c>
      <c r="E284" s="204"/>
      <c r="F284" s="205"/>
      <c r="G284" s="205"/>
      <c r="H284" s="131"/>
      <c r="I284" s="132">
        <f>SUMIF(Journal!$E$15:$E$446,$B$5:$B$495,Journal!$T$15:$T$446)</f>
        <v>0</v>
      </c>
      <c r="J284" s="115">
        <f>SUMIF(Journal!$E$15:$E$446,$B$5:$B$499,Journal!$K$15:$K$446)</f>
        <v>0</v>
      </c>
      <c r="K284" s="118">
        <f>SUMIF(Journal!$E$15:$E$446,$B$5:$B$499,Journal!$L$15:$L$446)</f>
        <v>0</v>
      </c>
      <c r="L284" s="6">
        <f t="shared" si="13"/>
        <v>0</v>
      </c>
      <c r="M284" s="40">
        <f t="shared" si="14"/>
        <v>0</v>
      </c>
      <c r="N284" s="30">
        <f t="shared" si="15"/>
        <v>0</v>
      </c>
      <c r="O284" s="32">
        <f>IFERROR(VLOOKUP(A284,Stock!$A$5:$M$495,6,0),0)*Stock!H284</f>
        <v>0</v>
      </c>
      <c r="Q284" s="32">
        <f>IFERROR(VLOOKUP(A284,Stock!$A$5:$M$495,6,0),0)*Stock!M284</f>
        <v>0</v>
      </c>
    </row>
    <row r="285" spans="1:17" s="17" customFormat="1" ht="18" customHeight="1" x14ac:dyDescent="0.2">
      <c r="A285" s="191">
        <v>291</v>
      </c>
      <c r="B285" s="201" t="s">
        <v>413</v>
      </c>
      <c r="C285" s="202" t="s">
        <v>804</v>
      </c>
      <c r="D285" s="202" t="s">
        <v>15</v>
      </c>
      <c r="E285" s="204"/>
      <c r="F285" s="205"/>
      <c r="G285" s="205"/>
      <c r="H285" s="131"/>
      <c r="I285" s="132">
        <f>SUMIF(Journal!$E$15:$E$446,$B$5:$B$495,Journal!$T$15:$T$446)</f>
        <v>0</v>
      </c>
      <c r="J285" s="115">
        <f>SUMIF(Journal!$E$15:$E$446,$B$5:$B$499,Journal!$K$15:$K$446)</f>
        <v>0</v>
      </c>
      <c r="K285" s="118">
        <f>SUMIF(Journal!$E$15:$E$446,$B$5:$B$499,Journal!$L$15:$L$446)</f>
        <v>0</v>
      </c>
      <c r="L285" s="6">
        <f t="shared" si="13"/>
        <v>0</v>
      </c>
      <c r="M285" s="40">
        <f t="shared" si="14"/>
        <v>0</v>
      </c>
      <c r="N285" s="30">
        <f t="shared" si="15"/>
        <v>0</v>
      </c>
      <c r="O285" s="32">
        <f>IFERROR(VLOOKUP(A285,Stock!$A$5:$M$495,6,0),0)*Stock!H285</f>
        <v>0</v>
      </c>
      <c r="Q285" s="32">
        <f>IFERROR(VLOOKUP(A285,Stock!$A$5:$M$495,6,0),0)*Stock!M285</f>
        <v>0</v>
      </c>
    </row>
    <row r="286" spans="1:17" s="17" customFormat="1" ht="18" customHeight="1" x14ac:dyDescent="0.2">
      <c r="A286" s="191">
        <v>292</v>
      </c>
      <c r="B286" s="201" t="s">
        <v>414</v>
      </c>
      <c r="C286" s="202" t="s">
        <v>805</v>
      </c>
      <c r="D286" s="202" t="s">
        <v>21</v>
      </c>
      <c r="E286" s="202" t="s">
        <v>9</v>
      </c>
      <c r="F286" s="203">
        <v>12</v>
      </c>
      <c r="G286" s="203">
        <v>9.6</v>
      </c>
      <c r="H286" s="131"/>
      <c r="I286" s="132">
        <f>SUMIF(Journal!$E$15:$E$446,$B$5:$B$495,Journal!$T$15:$T$446)</f>
        <v>0</v>
      </c>
      <c r="J286" s="115">
        <f>SUMIF(Journal!$E$15:$E$446,$B$5:$B$499,Journal!$K$15:$K$446)</f>
        <v>0</v>
      </c>
      <c r="K286" s="118">
        <f>SUMIF(Journal!$E$15:$E$446,$B$5:$B$499,Journal!$L$15:$L$446)</f>
        <v>0</v>
      </c>
      <c r="L286" s="6">
        <f t="shared" si="13"/>
        <v>0</v>
      </c>
      <c r="M286" s="40">
        <f t="shared" si="14"/>
        <v>0</v>
      </c>
      <c r="N286" s="30">
        <f t="shared" si="15"/>
        <v>0</v>
      </c>
      <c r="O286" s="32">
        <f>IFERROR(VLOOKUP(A286,Stock!$A$5:$M$495,6,0),0)*Stock!H286</f>
        <v>0</v>
      </c>
      <c r="Q286" s="32">
        <f>IFERROR(VLOOKUP(A286,Stock!$A$5:$M$495,6,0),0)*Stock!M286</f>
        <v>0</v>
      </c>
    </row>
    <row r="287" spans="1:17" s="17" customFormat="1" ht="18" customHeight="1" x14ac:dyDescent="0.2">
      <c r="A287" s="191">
        <v>293</v>
      </c>
      <c r="B287" s="201" t="s">
        <v>415</v>
      </c>
      <c r="C287" s="202" t="s">
        <v>806</v>
      </c>
      <c r="D287" s="202" t="s">
        <v>21</v>
      </c>
      <c r="E287" s="202" t="s">
        <v>9</v>
      </c>
      <c r="F287" s="203">
        <v>15</v>
      </c>
      <c r="G287" s="203">
        <v>12</v>
      </c>
      <c r="H287" s="131"/>
      <c r="I287" s="132">
        <f>SUMIF(Journal!$E$15:$E$446,$B$5:$B$495,Journal!$T$15:$T$446)</f>
        <v>0</v>
      </c>
      <c r="J287" s="115">
        <f>SUMIF(Journal!$E$15:$E$446,$B$5:$B$499,Journal!$K$15:$K$446)</f>
        <v>0</v>
      </c>
      <c r="K287" s="118">
        <f>SUMIF(Journal!$E$15:$E$446,$B$5:$B$499,Journal!$L$15:$L$446)</f>
        <v>0</v>
      </c>
      <c r="L287" s="6">
        <f t="shared" si="13"/>
        <v>0</v>
      </c>
      <c r="M287" s="40">
        <f t="shared" si="14"/>
        <v>0</v>
      </c>
      <c r="N287" s="30">
        <f t="shared" si="15"/>
        <v>0</v>
      </c>
      <c r="O287" s="32">
        <f>IFERROR(VLOOKUP(A287,Stock!$A$5:$M$495,6,0),0)*Stock!H287</f>
        <v>0</v>
      </c>
      <c r="Q287" s="32">
        <f>IFERROR(VLOOKUP(A287,Stock!$A$5:$M$495,6,0),0)*Stock!M287</f>
        <v>0</v>
      </c>
    </row>
    <row r="288" spans="1:17" s="17" customFormat="1" ht="18" customHeight="1" x14ac:dyDescent="0.2">
      <c r="A288" s="191">
        <v>294</v>
      </c>
      <c r="B288" s="201" t="s">
        <v>416</v>
      </c>
      <c r="C288" s="202" t="s">
        <v>807</v>
      </c>
      <c r="D288" s="202" t="s">
        <v>17</v>
      </c>
      <c r="E288" s="202" t="s">
        <v>9</v>
      </c>
      <c r="F288" s="203">
        <v>12</v>
      </c>
      <c r="G288" s="203">
        <v>9.6</v>
      </c>
      <c r="H288" s="131"/>
      <c r="I288" s="132">
        <f>SUMIF(Journal!$E$15:$E$446,$B$5:$B$495,Journal!$T$15:$T$446)</f>
        <v>0</v>
      </c>
      <c r="J288" s="115">
        <f>SUMIF(Journal!$E$15:$E$446,$B$5:$B$499,Journal!$K$15:$K$446)</f>
        <v>0</v>
      </c>
      <c r="K288" s="118">
        <f>SUMIF(Journal!$E$15:$E$446,$B$5:$B$499,Journal!$L$15:$L$446)</f>
        <v>0</v>
      </c>
      <c r="L288" s="6">
        <f t="shared" si="13"/>
        <v>0</v>
      </c>
      <c r="M288" s="40">
        <f t="shared" si="14"/>
        <v>0</v>
      </c>
      <c r="N288" s="30">
        <f t="shared" si="15"/>
        <v>0</v>
      </c>
      <c r="O288" s="32">
        <f>IFERROR(VLOOKUP(A288,Stock!$A$5:$M$495,6,0),0)*Stock!H288</f>
        <v>0</v>
      </c>
      <c r="Q288" s="32">
        <f>IFERROR(VLOOKUP(A288,Stock!$A$5:$M$495,6,0),0)*Stock!M288</f>
        <v>0</v>
      </c>
    </row>
    <row r="289" spans="1:17" s="17" customFormat="1" ht="18" customHeight="1" x14ac:dyDescent="0.2">
      <c r="A289" s="191">
        <v>295</v>
      </c>
      <c r="B289" s="201" t="s">
        <v>417</v>
      </c>
      <c r="C289" s="202" t="s">
        <v>808</v>
      </c>
      <c r="D289" s="202" t="s">
        <v>17</v>
      </c>
      <c r="E289" s="202" t="s">
        <v>9</v>
      </c>
      <c r="F289" s="203">
        <v>12</v>
      </c>
      <c r="G289" s="203">
        <v>9.6</v>
      </c>
      <c r="H289" s="131"/>
      <c r="I289" s="132">
        <f>SUMIF(Journal!$E$15:$E$446,$B$5:$B$495,Journal!$T$15:$T$446)</f>
        <v>0</v>
      </c>
      <c r="J289" s="115">
        <f>SUMIF(Journal!$E$15:$E$446,$B$5:$B$499,Journal!$K$15:$K$446)</f>
        <v>0</v>
      </c>
      <c r="K289" s="118">
        <f>SUMIF(Journal!$E$15:$E$446,$B$5:$B$499,Journal!$L$15:$L$446)</f>
        <v>0</v>
      </c>
      <c r="L289" s="6">
        <f t="shared" si="13"/>
        <v>0</v>
      </c>
      <c r="M289" s="40">
        <f t="shared" si="14"/>
        <v>0</v>
      </c>
      <c r="N289" s="30">
        <f t="shared" si="15"/>
        <v>0</v>
      </c>
      <c r="O289" s="32">
        <f>IFERROR(VLOOKUP(A289,Stock!$A$5:$M$495,6,0),0)*Stock!H289</f>
        <v>0</v>
      </c>
      <c r="Q289" s="32">
        <f>IFERROR(VLOOKUP(A289,Stock!$A$5:$M$495,6,0),0)*Stock!M289</f>
        <v>0</v>
      </c>
    </row>
    <row r="290" spans="1:17" s="17" customFormat="1" ht="18" customHeight="1" x14ac:dyDescent="0.2">
      <c r="A290" s="191">
        <v>296</v>
      </c>
      <c r="B290" s="201" t="s">
        <v>418</v>
      </c>
      <c r="C290" s="202" t="s">
        <v>809</v>
      </c>
      <c r="D290" s="202" t="s">
        <v>15</v>
      </c>
      <c r="E290" s="202" t="s">
        <v>9</v>
      </c>
      <c r="F290" s="203">
        <v>12</v>
      </c>
      <c r="G290" s="203">
        <v>9.6</v>
      </c>
      <c r="H290" s="131"/>
      <c r="I290" s="132">
        <f>SUMIF(Journal!$E$15:$E$446,$B$5:$B$495,Journal!$T$15:$T$446)</f>
        <v>0</v>
      </c>
      <c r="J290" s="115">
        <f>SUMIF(Journal!$E$15:$E$446,$B$5:$B$499,Journal!$K$15:$K$446)</f>
        <v>0</v>
      </c>
      <c r="K290" s="118">
        <f>SUMIF(Journal!$E$15:$E$446,$B$5:$B$499,Journal!$L$15:$L$446)</f>
        <v>0</v>
      </c>
      <c r="L290" s="6">
        <f t="shared" si="13"/>
        <v>0</v>
      </c>
      <c r="M290" s="40">
        <f t="shared" si="14"/>
        <v>0</v>
      </c>
      <c r="N290" s="30">
        <f t="shared" si="15"/>
        <v>0</v>
      </c>
      <c r="O290" s="32">
        <f>IFERROR(VLOOKUP(A290,Stock!$A$5:$M$495,6,0),0)*Stock!H290</f>
        <v>0</v>
      </c>
      <c r="Q290" s="32">
        <f>IFERROR(VLOOKUP(A290,Stock!$A$5:$M$495,6,0),0)*Stock!M290</f>
        <v>0</v>
      </c>
    </row>
    <row r="291" spans="1:17" s="17" customFormat="1" ht="18" customHeight="1" x14ac:dyDescent="0.2">
      <c r="A291" s="191">
        <v>297</v>
      </c>
      <c r="B291" s="201" t="s">
        <v>419</v>
      </c>
      <c r="C291" s="202" t="s">
        <v>810</v>
      </c>
      <c r="D291" s="202" t="s">
        <v>15</v>
      </c>
      <c r="E291" s="202" t="s">
        <v>9</v>
      </c>
      <c r="F291" s="203">
        <v>12</v>
      </c>
      <c r="G291" s="203">
        <v>9.6</v>
      </c>
      <c r="H291" s="131"/>
      <c r="I291" s="132">
        <f>SUMIF(Journal!$E$15:$E$446,$B$5:$B$495,Journal!$T$15:$T$446)</f>
        <v>0</v>
      </c>
      <c r="J291" s="115">
        <f>SUMIF(Journal!$E$15:$E$446,$B$5:$B$499,Journal!$K$15:$K$446)</f>
        <v>0</v>
      </c>
      <c r="K291" s="118">
        <f>SUMIF(Journal!$E$15:$E$446,$B$5:$B$499,Journal!$L$15:$L$446)</f>
        <v>0</v>
      </c>
      <c r="L291" s="6">
        <f t="shared" si="13"/>
        <v>0</v>
      </c>
      <c r="M291" s="40">
        <f t="shared" si="14"/>
        <v>0</v>
      </c>
      <c r="N291" s="30">
        <f t="shared" si="15"/>
        <v>0</v>
      </c>
      <c r="O291" s="32">
        <f>IFERROR(VLOOKUP(A291,Stock!$A$5:$M$495,6,0),0)*Stock!H291</f>
        <v>0</v>
      </c>
      <c r="Q291" s="32">
        <f>IFERROR(VLOOKUP(A291,Stock!$A$5:$M$495,6,0),0)*Stock!M291</f>
        <v>0</v>
      </c>
    </row>
    <row r="292" spans="1:17" s="17" customFormat="1" ht="18" customHeight="1" x14ac:dyDescent="0.2">
      <c r="A292" s="191">
        <v>298</v>
      </c>
      <c r="B292" s="201" t="s">
        <v>420</v>
      </c>
      <c r="C292" s="202" t="s">
        <v>811</v>
      </c>
      <c r="D292" s="202" t="s">
        <v>21</v>
      </c>
      <c r="E292" s="202" t="s">
        <v>6</v>
      </c>
      <c r="F292" s="203">
        <v>23</v>
      </c>
      <c r="G292" s="203">
        <v>18.399999999999999</v>
      </c>
      <c r="H292" s="131"/>
      <c r="I292" s="132">
        <f>SUMIF(Journal!$E$15:$E$446,$B$5:$B$495,Journal!$T$15:$T$446)</f>
        <v>0</v>
      </c>
      <c r="J292" s="115">
        <f>SUMIF(Journal!$E$15:$E$446,$B$5:$B$499,Journal!$K$15:$K$446)</f>
        <v>0</v>
      </c>
      <c r="K292" s="118">
        <f>SUMIF(Journal!$E$15:$E$446,$B$5:$B$499,Journal!$L$15:$L$446)</f>
        <v>0</v>
      </c>
      <c r="L292" s="6">
        <f t="shared" si="13"/>
        <v>0</v>
      </c>
      <c r="M292" s="40">
        <f t="shared" si="14"/>
        <v>0</v>
      </c>
      <c r="N292" s="30">
        <f t="shared" si="15"/>
        <v>0</v>
      </c>
      <c r="O292" s="32">
        <f>IFERROR(VLOOKUP(A292,Stock!$A$5:$M$495,6,0),0)*Stock!H292</f>
        <v>0</v>
      </c>
      <c r="Q292" s="32">
        <f>IFERROR(VLOOKUP(A292,Stock!$A$5:$M$495,6,0),0)*Stock!M292</f>
        <v>0</v>
      </c>
    </row>
    <row r="293" spans="1:17" s="17" customFormat="1" ht="18" customHeight="1" x14ac:dyDescent="0.2">
      <c r="A293" s="191">
        <v>299</v>
      </c>
      <c r="B293" s="201" t="s">
        <v>421</v>
      </c>
      <c r="C293" s="202" t="s">
        <v>812</v>
      </c>
      <c r="D293" s="202" t="s">
        <v>21</v>
      </c>
      <c r="E293" s="202" t="s">
        <v>9</v>
      </c>
      <c r="F293" s="203">
        <v>45</v>
      </c>
      <c r="G293" s="203">
        <v>36</v>
      </c>
      <c r="H293" s="131"/>
      <c r="I293" s="132">
        <f>SUMIF(Journal!$E$15:$E$446,$B$5:$B$495,Journal!$T$15:$T$446)</f>
        <v>0</v>
      </c>
      <c r="J293" s="115">
        <f>SUMIF(Journal!$E$15:$E$446,$B$5:$B$499,Journal!$K$15:$K$446)</f>
        <v>0</v>
      </c>
      <c r="K293" s="118">
        <f>SUMIF(Journal!$E$15:$E$446,$B$5:$B$499,Journal!$L$15:$L$446)</f>
        <v>0</v>
      </c>
      <c r="L293" s="6">
        <f t="shared" si="13"/>
        <v>0</v>
      </c>
      <c r="M293" s="40">
        <f t="shared" si="14"/>
        <v>0</v>
      </c>
      <c r="N293" s="30">
        <f t="shared" si="15"/>
        <v>0</v>
      </c>
      <c r="O293" s="32">
        <f>IFERROR(VLOOKUP(A293,Stock!$A$5:$M$495,6,0),0)*Stock!H293</f>
        <v>0</v>
      </c>
      <c r="Q293" s="32">
        <f>IFERROR(VLOOKUP(A293,Stock!$A$5:$M$495,6,0),0)*Stock!M293</f>
        <v>0</v>
      </c>
    </row>
    <row r="294" spans="1:17" s="17" customFormat="1" ht="18" customHeight="1" x14ac:dyDescent="0.2">
      <c r="A294" s="191">
        <v>300</v>
      </c>
      <c r="B294" s="201" t="s">
        <v>422</v>
      </c>
      <c r="C294" s="202" t="s">
        <v>813</v>
      </c>
      <c r="D294" s="202" t="s">
        <v>38</v>
      </c>
      <c r="E294" s="202" t="s">
        <v>6</v>
      </c>
      <c r="F294" s="203">
        <v>30</v>
      </c>
      <c r="G294" s="203">
        <v>24</v>
      </c>
      <c r="H294" s="131"/>
      <c r="I294" s="132">
        <f>SUMIF(Journal!$E$15:$E$446,$B$5:$B$495,Journal!$T$15:$T$446)</f>
        <v>0</v>
      </c>
      <c r="J294" s="115">
        <f>SUMIF(Journal!$E$15:$E$446,$B$5:$B$499,Journal!$K$15:$K$446)</f>
        <v>0</v>
      </c>
      <c r="K294" s="118">
        <f>SUMIF(Journal!$E$15:$E$446,$B$5:$B$499,Journal!$L$15:$L$446)</f>
        <v>0</v>
      </c>
      <c r="L294" s="6">
        <f t="shared" si="13"/>
        <v>0</v>
      </c>
      <c r="M294" s="40">
        <f t="shared" si="14"/>
        <v>0</v>
      </c>
      <c r="N294" s="30">
        <f t="shared" si="15"/>
        <v>0</v>
      </c>
      <c r="O294" s="32">
        <f>IFERROR(VLOOKUP(A294,Stock!$A$5:$M$495,6,0),0)*Stock!H294</f>
        <v>0</v>
      </c>
      <c r="Q294" s="32">
        <f>IFERROR(VLOOKUP(A294,Stock!$A$5:$M$495,6,0),0)*Stock!M294</f>
        <v>0</v>
      </c>
    </row>
    <row r="295" spans="1:17" s="17" customFormat="1" ht="18" customHeight="1" x14ac:dyDescent="0.2">
      <c r="A295" s="191">
        <v>301</v>
      </c>
      <c r="B295" s="201" t="s">
        <v>423</v>
      </c>
      <c r="C295" s="202" t="s">
        <v>814</v>
      </c>
      <c r="D295" s="202" t="s">
        <v>11</v>
      </c>
      <c r="E295" s="202" t="s">
        <v>9</v>
      </c>
      <c r="F295" s="203">
        <v>24</v>
      </c>
      <c r="G295" s="203">
        <v>19.2</v>
      </c>
      <c r="H295" s="131"/>
      <c r="I295" s="132">
        <f>SUMIF(Journal!$E$15:$E$446,$B$5:$B$495,Journal!$T$15:$T$446)</f>
        <v>0</v>
      </c>
      <c r="J295" s="115">
        <f>SUMIF(Journal!$E$15:$E$446,$B$5:$B$499,Journal!$K$15:$K$446)</f>
        <v>0</v>
      </c>
      <c r="K295" s="118">
        <f>SUMIF(Journal!$E$15:$E$446,$B$5:$B$499,Journal!$L$15:$L$446)</f>
        <v>0</v>
      </c>
      <c r="L295" s="6">
        <f t="shared" si="13"/>
        <v>0</v>
      </c>
      <c r="M295" s="40">
        <f t="shared" si="14"/>
        <v>0</v>
      </c>
      <c r="N295" s="30">
        <f t="shared" si="15"/>
        <v>0</v>
      </c>
      <c r="O295" s="32">
        <f>IFERROR(VLOOKUP(A295,Stock!$A$5:$M$495,6,0),0)*Stock!H295</f>
        <v>0</v>
      </c>
      <c r="Q295" s="32">
        <f>IFERROR(VLOOKUP(A295,Stock!$A$5:$M$495,6,0),0)*Stock!M295</f>
        <v>0</v>
      </c>
    </row>
    <row r="296" spans="1:17" s="17" customFormat="1" ht="18" customHeight="1" x14ac:dyDescent="0.2">
      <c r="A296" s="191">
        <v>302</v>
      </c>
      <c r="B296" s="201" t="s">
        <v>424</v>
      </c>
      <c r="C296" s="202" t="s">
        <v>815</v>
      </c>
      <c r="D296" s="202" t="s">
        <v>23</v>
      </c>
      <c r="E296" s="202" t="s">
        <v>9</v>
      </c>
      <c r="F296" s="203">
        <v>50</v>
      </c>
      <c r="G296" s="203">
        <v>40</v>
      </c>
      <c r="H296" s="131"/>
      <c r="I296" s="132">
        <f>SUMIF(Journal!$E$15:$E$446,$B$5:$B$495,Journal!$T$15:$T$446)</f>
        <v>0</v>
      </c>
      <c r="J296" s="115">
        <f>SUMIF(Journal!$E$15:$E$446,$B$5:$B$499,Journal!$K$15:$K$446)</f>
        <v>0</v>
      </c>
      <c r="K296" s="118">
        <f>SUMIF(Journal!$E$15:$E$446,$B$5:$B$499,Journal!$L$15:$L$446)</f>
        <v>0</v>
      </c>
      <c r="L296" s="6">
        <f t="shared" si="13"/>
        <v>0</v>
      </c>
      <c r="M296" s="40">
        <f t="shared" si="14"/>
        <v>0</v>
      </c>
      <c r="N296" s="30">
        <f t="shared" si="15"/>
        <v>0</v>
      </c>
      <c r="O296" s="32">
        <f>IFERROR(VLOOKUP(A296,Stock!$A$5:$M$495,6,0),0)*Stock!H296</f>
        <v>0</v>
      </c>
      <c r="Q296" s="32">
        <f>IFERROR(VLOOKUP(A296,Stock!$A$5:$M$495,6,0),0)*Stock!M296</f>
        <v>0</v>
      </c>
    </row>
    <row r="297" spans="1:17" s="17" customFormat="1" ht="18" customHeight="1" x14ac:dyDescent="0.2">
      <c r="A297" s="191">
        <v>303</v>
      </c>
      <c r="B297" s="201" t="s">
        <v>425</v>
      </c>
      <c r="C297" s="202" t="s">
        <v>816</v>
      </c>
      <c r="D297" s="202" t="s">
        <v>21</v>
      </c>
      <c r="E297" s="202" t="s">
        <v>9</v>
      </c>
      <c r="F297" s="203">
        <v>15</v>
      </c>
      <c r="G297" s="203">
        <v>12</v>
      </c>
      <c r="H297" s="131"/>
      <c r="I297" s="132">
        <f>SUMIF(Journal!$E$15:$E$446,$B$5:$B$495,Journal!$T$15:$T$446)</f>
        <v>0</v>
      </c>
      <c r="J297" s="115">
        <f>SUMIF(Journal!$E$15:$E$446,$B$5:$B$499,Journal!$K$15:$K$446)</f>
        <v>0</v>
      </c>
      <c r="K297" s="118">
        <f>SUMIF(Journal!$E$15:$E$446,$B$5:$B$499,Journal!$L$15:$L$446)</f>
        <v>0</v>
      </c>
      <c r="L297" s="6">
        <f t="shared" si="13"/>
        <v>0</v>
      </c>
      <c r="M297" s="40">
        <f t="shared" si="14"/>
        <v>0</v>
      </c>
      <c r="N297" s="30">
        <f t="shared" si="15"/>
        <v>0</v>
      </c>
      <c r="O297" s="32">
        <f>IFERROR(VLOOKUP(A297,Stock!$A$5:$M$495,6,0),0)*Stock!H297</f>
        <v>0</v>
      </c>
      <c r="Q297" s="32">
        <f>IFERROR(VLOOKUP(A297,Stock!$A$5:$M$495,6,0),0)*Stock!M297</f>
        <v>0</v>
      </c>
    </row>
    <row r="298" spans="1:17" s="17" customFormat="1" ht="18" customHeight="1" x14ac:dyDescent="0.2">
      <c r="A298" s="191">
        <v>304</v>
      </c>
      <c r="B298" s="201" t="s">
        <v>426</v>
      </c>
      <c r="C298" s="202" t="s">
        <v>817</v>
      </c>
      <c r="D298" s="202" t="s">
        <v>21</v>
      </c>
      <c r="E298" s="202" t="s">
        <v>9</v>
      </c>
      <c r="F298" s="203">
        <v>12</v>
      </c>
      <c r="G298" s="203">
        <v>9.6</v>
      </c>
      <c r="H298" s="131"/>
      <c r="I298" s="132">
        <f>SUMIF(Journal!$E$15:$E$446,$B$5:$B$495,Journal!$T$15:$T$446)</f>
        <v>0</v>
      </c>
      <c r="J298" s="115">
        <f>SUMIF(Journal!$E$15:$E$446,$B$5:$B$499,Journal!$K$15:$K$446)</f>
        <v>0</v>
      </c>
      <c r="K298" s="118">
        <f>SUMIF(Journal!$E$15:$E$446,$B$5:$B$499,Journal!$L$15:$L$446)</f>
        <v>0</v>
      </c>
      <c r="L298" s="6">
        <f t="shared" si="13"/>
        <v>0</v>
      </c>
      <c r="M298" s="40">
        <f t="shared" si="14"/>
        <v>0</v>
      </c>
      <c r="N298" s="30">
        <f t="shared" si="15"/>
        <v>0</v>
      </c>
      <c r="O298" s="32">
        <f>IFERROR(VLOOKUP(A298,Stock!$A$5:$M$495,6,0),0)*Stock!H298</f>
        <v>0</v>
      </c>
      <c r="Q298" s="32">
        <f>IFERROR(VLOOKUP(A298,Stock!$A$5:$M$495,6,0),0)*Stock!M298</f>
        <v>0</v>
      </c>
    </row>
    <row r="299" spans="1:17" s="17" customFormat="1" ht="18" customHeight="1" x14ac:dyDescent="0.2">
      <c r="A299" s="191">
        <v>305</v>
      </c>
      <c r="B299" s="201" t="s">
        <v>427</v>
      </c>
      <c r="C299" s="202" t="s">
        <v>818</v>
      </c>
      <c r="D299" s="202" t="s">
        <v>21</v>
      </c>
      <c r="E299" s="202" t="s">
        <v>9</v>
      </c>
      <c r="F299" s="203">
        <v>12</v>
      </c>
      <c r="G299" s="203">
        <v>9.6</v>
      </c>
      <c r="H299" s="131"/>
      <c r="I299" s="132">
        <f>SUMIF(Journal!$E$15:$E$446,$B$5:$B$495,Journal!$T$15:$T$446)</f>
        <v>0</v>
      </c>
      <c r="J299" s="115">
        <f>SUMIF(Journal!$E$15:$E$446,$B$5:$B$499,Journal!$K$15:$K$446)</f>
        <v>0</v>
      </c>
      <c r="K299" s="118">
        <f>SUMIF(Journal!$E$15:$E$446,$B$5:$B$499,Journal!$L$15:$L$446)</f>
        <v>0</v>
      </c>
      <c r="L299" s="6">
        <f t="shared" si="13"/>
        <v>0</v>
      </c>
      <c r="M299" s="40">
        <f t="shared" si="14"/>
        <v>0</v>
      </c>
      <c r="N299" s="30">
        <f t="shared" si="15"/>
        <v>0</v>
      </c>
      <c r="O299" s="32">
        <f>IFERROR(VLOOKUP(A299,Stock!$A$5:$M$495,6,0),0)*Stock!H299</f>
        <v>0</v>
      </c>
      <c r="Q299" s="32">
        <f>IFERROR(VLOOKUP(A299,Stock!$A$5:$M$495,6,0),0)*Stock!M299</f>
        <v>0</v>
      </c>
    </row>
    <row r="300" spans="1:17" s="17" customFormat="1" ht="18" customHeight="1" x14ac:dyDescent="0.2">
      <c r="A300" s="191">
        <v>306</v>
      </c>
      <c r="B300" s="201" t="s">
        <v>428</v>
      </c>
      <c r="C300" s="202" t="s">
        <v>819</v>
      </c>
      <c r="D300" s="202" t="s">
        <v>21</v>
      </c>
      <c r="E300" s="202" t="s">
        <v>9</v>
      </c>
      <c r="F300" s="203">
        <v>10</v>
      </c>
      <c r="G300" s="203">
        <v>8</v>
      </c>
      <c r="H300" s="131"/>
      <c r="I300" s="132">
        <f>SUMIF(Journal!$E$15:$E$446,$B$5:$B$495,Journal!$T$15:$T$446)</f>
        <v>0</v>
      </c>
      <c r="J300" s="115">
        <f>SUMIF(Journal!$E$15:$E$446,$B$5:$B$499,Journal!$K$15:$K$446)</f>
        <v>0</v>
      </c>
      <c r="K300" s="118">
        <f>SUMIF(Journal!$E$15:$E$446,$B$5:$B$499,Journal!$L$15:$L$446)</f>
        <v>0</v>
      </c>
      <c r="L300" s="6">
        <f t="shared" si="13"/>
        <v>0</v>
      </c>
      <c r="M300" s="40">
        <f t="shared" si="14"/>
        <v>0</v>
      </c>
      <c r="N300" s="30">
        <f t="shared" si="15"/>
        <v>0</v>
      </c>
      <c r="O300" s="32">
        <f>IFERROR(VLOOKUP(A300,Stock!$A$5:$M$495,6,0),0)*Stock!H300</f>
        <v>0</v>
      </c>
      <c r="Q300" s="32">
        <f>IFERROR(VLOOKUP(A300,Stock!$A$5:$M$495,6,0),0)*Stock!M300</f>
        <v>0</v>
      </c>
    </row>
    <row r="301" spans="1:17" s="17" customFormat="1" ht="18" customHeight="1" x14ac:dyDescent="0.2">
      <c r="A301" s="191">
        <v>307</v>
      </c>
      <c r="B301" s="201" t="s">
        <v>429</v>
      </c>
      <c r="C301" s="202" t="s">
        <v>820</v>
      </c>
      <c r="D301" s="202" t="s">
        <v>21</v>
      </c>
      <c r="E301" s="202" t="s">
        <v>9</v>
      </c>
      <c r="F301" s="203">
        <v>10</v>
      </c>
      <c r="G301" s="203">
        <v>8</v>
      </c>
      <c r="H301" s="131"/>
      <c r="I301" s="132">
        <f>SUMIF(Journal!$E$15:$E$446,$B$5:$B$495,Journal!$T$15:$T$446)</f>
        <v>0</v>
      </c>
      <c r="J301" s="115">
        <f>SUMIF(Journal!$E$15:$E$446,$B$5:$B$499,Journal!$K$15:$K$446)</f>
        <v>0</v>
      </c>
      <c r="K301" s="118">
        <f>SUMIF(Journal!$E$15:$E$446,$B$5:$B$499,Journal!$L$15:$L$446)</f>
        <v>0</v>
      </c>
      <c r="L301" s="6">
        <f t="shared" si="13"/>
        <v>0</v>
      </c>
      <c r="M301" s="40">
        <f t="shared" si="14"/>
        <v>0</v>
      </c>
      <c r="N301" s="30">
        <f t="shared" si="15"/>
        <v>0</v>
      </c>
      <c r="O301" s="32">
        <f>IFERROR(VLOOKUP(A301,Stock!$A$5:$M$495,6,0),0)*Stock!H301</f>
        <v>0</v>
      </c>
      <c r="Q301" s="32">
        <f>IFERROR(VLOOKUP(A301,Stock!$A$5:$M$495,6,0),0)*Stock!M301</f>
        <v>0</v>
      </c>
    </row>
    <row r="302" spans="1:17" s="17" customFormat="1" ht="18" customHeight="1" x14ac:dyDescent="0.2">
      <c r="A302" s="191">
        <v>308</v>
      </c>
      <c r="B302" s="201" t="s">
        <v>430</v>
      </c>
      <c r="C302" s="202" t="s">
        <v>821</v>
      </c>
      <c r="D302" s="202" t="s">
        <v>21</v>
      </c>
      <c r="E302" s="202" t="s">
        <v>9</v>
      </c>
      <c r="F302" s="203">
        <v>8</v>
      </c>
      <c r="G302" s="203">
        <v>6.4</v>
      </c>
      <c r="H302" s="131"/>
      <c r="I302" s="132">
        <f>SUMIF(Journal!$E$15:$E$446,$B$5:$B$495,Journal!$T$15:$T$446)</f>
        <v>0</v>
      </c>
      <c r="J302" s="115">
        <f>SUMIF(Journal!$E$15:$E$446,$B$5:$B$499,Journal!$K$15:$K$446)</f>
        <v>0</v>
      </c>
      <c r="K302" s="118">
        <f>SUMIF(Journal!$E$15:$E$446,$B$5:$B$499,Journal!$L$15:$L$446)</f>
        <v>0</v>
      </c>
      <c r="L302" s="6">
        <f t="shared" si="13"/>
        <v>0</v>
      </c>
      <c r="M302" s="40">
        <f t="shared" si="14"/>
        <v>0</v>
      </c>
      <c r="N302" s="30">
        <f t="shared" si="15"/>
        <v>0</v>
      </c>
      <c r="O302" s="32">
        <f>IFERROR(VLOOKUP(A302,Stock!$A$5:$M$495,6,0),0)*Stock!H302</f>
        <v>0</v>
      </c>
      <c r="Q302" s="32">
        <f>IFERROR(VLOOKUP(A302,Stock!$A$5:$M$495,6,0),0)*Stock!M302</f>
        <v>0</v>
      </c>
    </row>
    <row r="303" spans="1:17" s="17" customFormat="1" ht="18" customHeight="1" x14ac:dyDescent="0.2">
      <c r="A303" s="191">
        <v>309</v>
      </c>
      <c r="B303" s="201" t="s">
        <v>431</v>
      </c>
      <c r="C303" s="202" t="s">
        <v>822</v>
      </c>
      <c r="D303" s="202" t="s">
        <v>21</v>
      </c>
      <c r="E303" s="202" t="s">
        <v>6</v>
      </c>
      <c r="F303" s="203">
        <v>5</v>
      </c>
      <c r="G303" s="203">
        <v>4</v>
      </c>
      <c r="H303" s="131"/>
      <c r="I303" s="132">
        <f>SUMIF(Journal!$E$15:$E$446,$B$5:$B$495,Journal!$T$15:$T$446)</f>
        <v>0</v>
      </c>
      <c r="J303" s="115">
        <f>SUMIF(Journal!$E$15:$E$446,$B$5:$B$499,Journal!$K$15:$K$446)</f>
        <v>0</v>
      </c>
      <c r="K303" s="118">
        <f>SUMIF(Journal!$E$15:$E$446,$B$5:$B$499,Journal!$L$15:$L$446)</f>
        <v>0</v>
      </c>
      <c r="L303" s="6">
        <f t="shared" si="13"/>
        <v>0</v>
      </c>
      <c r="M303" s="40">
        <f t="shared" si="14"/>
        <v>0</v>
      </c>
      <c r="N303" s="30">
        <f t="shared" si="15"/>
        <v>0</v>
      </c>
      <c r="O303" s="32">
        <f>IFERROR(VLOOKUP(A303,Stock!$A$5:$M$495,6,0),0)*Stock!H303</f>
        <v>0</v>
      </c>
      <c r="Q303" s="32">
        <f>IFERROR(VLOOKUP(A303,Stock!$A$5:$M$495,6,0),0)*Stock!M303</f>
        <v>0</v>
      </c>
    </row>
    <row r="304" spans="1:17" s="17" customFormat="1" ht="18" customHeight="1" x14ac:dyDescent="0.2">
      <c r="A304" s="191">
        <v>310</v>
      </c>
      <c r="B304" s="201" t="s">
        <v>432</v>
      </c>
      <c r="C304" s="202" t="s">
        <v>823</v>
      </c>
      <c r="D304" s="202" t="s">
        <v>11</v>
      </c>
      <c r="E304" s="202" t="s">
        <v>22</v>
      </c>
      <c r="F304" s="205"/>
      <c r="G304" s="205"/>
      <c r="H304" s="131"/>
      <c r="I304" s="132">
        <f>SUMIF(Journal!$E$15:$E$446,$B$5:$B$495,Journal!$T$15:$T$446)</f>
        <v>0</v>
      </c>
      <c r="J304" s="115">
        <f>SUMIF(Journal!$E$15:$E$446,$B$5:$B$499,Journal!$K$15:$K$446)</f>
        <v>0</v>
      </c>
      <c r="K304" s="118">
        <f>SUMIF(Journal!$E$15:$E$446,$B$5:$B$499,Journal!$L$15:$L$446)</f>
        <v>0</v>
      </c>
      <c r="L304" s="6">
        <f t="shared" si="13"/>
        <v>0</v>
      </c>
      <c r="M304" s="40">
        <f t="shared" si="14"/>
        <v>0</v>
      </c>
      <c r="N304" s="30">
        <f t="shared" si="15"/>
        <v>0</v>
      </c>
      <c r="O304" s="32">
        <f>IFERROR(VLOOKUP(A304,Stock!$A$5:$M$495,6,0),0)*Stock!H304</f>
        <v>0</v>
      </c>
      <c r="Q304" s="32">
        <f>IFERROR(VLOOKUP(A304,Stock!$A$5:$M$495,6,0),0)*Stock!M304</f>
        <v>0</v>
      </c>
    </row>
    <row r="305" spans="1:17" s="17" customFormat="1" ht="18" customHeight="1" x14ac:dyDescent="0.2">
      <c r="A305" s="191">
        <v>311</v>
      </c>
      <c r="B305" s="201" t="s">
        <v>433</v>
      </c>
      <c r="C305" s="202" t="s">
        <v>824</v>
      </c>
      <c r="D305" s="202" t="s">
        <v>11</v>
      </c>
      <c r="E305" s="202" t="s">
        <v>22</v>
      </c>
      <c r="F305" s="205"/>
      <c r="G305" s="205"/>
      <c r="H305" s="131"/>
      <c r="I305" s="132">
        <f>SUMIF(Journal!$E$15:$E$446,$B$5:$B$495,Journal!$T$15:$T$446)</f>
        <v>0</v>
      </c>
      <c r="J305" s="115">
        <f>SUMIF(Journal!$E$15:$E$446,$B$5:$B$499,Journal!$K$15:$K$446)</f>
        <v>0</v>
      </c>
      <c r="K305" s="118">
        <f>SUMIF(Journal!$E$15:$E$446,$B$5:$B$499,Journal!$L$15:$L$446)</f>
        <v>0</v>
      </c>
      <c r="L305" s="6">
        <f t="shared" si="13"/>
        <v>0</v>
      </c>
      <c r="M305" s="40">
        <f t="shared" si="14"/>
        <v>0</v>
      </c>
      <c r="N305" s="30">
        <f t="shared" si="15"/>
        <v>0</v>
      </c>
      <c r="O305" s="32">
        <f>IFERROR(VLOOKUP(A305,Stock!$A$5:$M$495,6,0),0)*Stock!H305</f>
        <v>0</v>
      </c>
      <c r="Q305" s="32">
        <f>IFERROR(VLOOKUP(A305,Stock!$A$5:$M$495,6,0),0)*Stock!M305</f>
        <v>0</v>
      </c>
    </row>
    <row r="306" spans="1:17" s="17" customFormat="1" ht="18" customHeight="1" x14ac:dyDescent="0.2">
      <c r="A306" s="191">
        <v>312</v>
      </c>
      <c r="B306" s="201" t="s">
        <v>434</v>
      </c>
      <c r="C306" s="202" t="s">
        <v>825</v>
      </c>
      <c r="D306" s="202" t="s">
        <v>11</v>
      </c>
      <c r="E306" s="202" t="s">
        <v>22</v>
      </c>
      <c r="F306" s="205"/>
      <c r="G306" s="205"/>
      <c r="H306" s="131"/>
      <c r="I306" s="132">
        <f>SUMIF(Journal!$E$15:$E$446,$B$5:$B$495,Journal!$T$15:$T$446)</f>
        <v>0</v>
      </c>
      <c r="J306" s="115">
        <f>SUMIF(Journal!$E$15:$E$446,$B$5:$B$499,Journal!$K$15:$K$446)</f>
        <v>0</v>
      </c>
      <c r="K306" s="118">
        <f>SUMIF(Journal!$E$15:$E$446,$B$5:$B$499,Journal!$L$15:$L$446)</f>
        <v>0</v>
      </c>
      <c r="L306" s="6">
        <f t="shared" si="13"/>
        <v>0</v>
      </c>
      <c r="M306" s="40">
        <f t="shared" si="14"/>
        <v>0</v>
      </c>
      <c r="N306" s="30">
        <f t="shared" si="15"/>
        <v>0</v>
      </c>
      <c r="O306" s="32">
        <f>IFERROR(VLOOKUP(A306,Stock!$A$5:$M$495,6,0),0)*Stock!H306</f>
        <v>0</v>
      </c>
      <c r="Q306" s="32">
        <f>IFERROR(VLOOKUP(A306,Stock!$A$5:$M$495,6,0),0)*Stock!M306</f>
        <v>0</v>
      </c>
    </row>
    <row r="307" spans="1:17" s="17" customFormat="1" ht="18" customHeight="1" x14ac:dyDescent="0.2">
      <c r="A307" s="191">
        <v>313</v>
      </c>
      <c r="B307" s="201" t="s">
        <v>435</v>
      </c>
      <c r="C307" s="202" t="s">
        <v>826</v>
      </c>
      <c r="D307" s="202" t="s">
        <v>11</v>
      </c>
      <c r="E307" s="202" t="s">
        <v>22</v>
      </c>
      <c r="F307" s="205"/>
      <c r="G307" s="205"/>
      <c r="H307" s="131"/>
      <c r="I307" s="132">
        <f>SUMIF(Journal!$E$15:$E$446,$B$5:$B$495,Journal!$T$15:$T$446)</f>
        <v>0</v>
      </c>
      <c r="J307" s="115">
        <f>SUMIF(Journal!$E$15:$E$446,$B$5:$B$499,Journal!$K$15:$K$446)</f>
        <v>0</v>
      </c>
      <c r="K307" s="118">
        <f>SUMIF(Journal!$E$15:$E$446,$B$5:$B$499,Journal!$L$15:$L$446)</f>
        <v>0</v>
      </c>
      <c r="L307" s="6">
        <f t="shared" si="13"/>
        <v>0</v>
      </c>
      <c r="M307" s="40">
        <f t="shared" si="14"/>
        <v>0</v>
      </c>
      <c r="N307" s="30">
        <f t="shared" si="15"/>
        <v>0</v>
      </c>
      <c r="O307" s="32">
        <f>IFERROR(VLOOKUP(A307,Stock!$A$5:$M$495,6,0),0)*Stock!H307</f>
        <v>0</v>
      </c>
      <c r="Q307" s="32">
        <f>IFERROR(VLOOKUP(A307,Stock!$A$5:$M$495,6,0),0)*Stock!M307</f>
        <v>0</v>
      </c>
    </row>
    <row r="308" spans="1:17" s="17" customFormat="1" ht="18" customHeight="1" x14ac:dyDescent="0.2">
      <c r="A308" s="191">
        <v>314</v>
      </c>
      <c r="B308" s="201" t="s">
        <v>436</v>
      </c>
      <c r="C308" s="202" t="s">
        <v>827</v>
      </c>
      <c r="D308" s="202" t="s">
        <v>36</v>
      </c>
      <c r="E308" s="202" t="s">
        <v>22</v>
      </c>
      <c r="F308" s="203">
        <v>40</v>
      </c>
      <c r="G308" s="203">
        <v>32</v>
      </c>
      <c r="H308" s="131"/>
      <c r="I308" s="132">
        <f>SUMIF(Journal!$E$15:$E$446,$B$5:$B$495,Journal!$T$15:$T$446)</f>
        <v>0</v>
      </c>
      <c r="J308" s="115">
        <f>SUMIF(Journal!$E$15:$E$446,$B$5:$B$499,Journal!$K$15:$K$446)</f>
        <v>0</v>
      </c>
      <c r="K308" s="118">
        <f>SUMIF(Journal!$E$15:$E$446,$B$5:$B$499,Journal!$L$15:$L$446)</f>
        <v>0</v>
      </c>
      <c r="L308" s="6">
        <f t="shared" si="13"/>
        <v>0</v>
      </c>
      <c r="M308" s="40">
        <f t="shared" si="14"/>
        <v>0</v>
      </c>
      <c r="N308" s="30">
        <f t="shared" si="15"/>
        <v>0</v>
      </c>
      <c r="O308" s="32">
        <f>IFERROR(VLOOKUP(A308,Stock!$A$5:$M$495,6,0),0)*Stock!H308</f>
        <v>0</v>
      </c>
      <c r="Q308" s="32">
        <f>IFERROR(VLOOKUP(A308,Stock!$A$5:$M$495,6,0),0)*Stock!M308</f>
        <v>0</v>
      </c>
    </row>
    <row r="309" spans="1:17" s="17" customFormat="1" ht="18" customHeight="1" x14ac:dyDescent="0.2">
      <c r="A309" s="191">
        <v>315</v>
      </c>
      <c r="B309" s="201" t="s">
        <v>437</v>
      </c>
      <c r="C309" s="202" t="s">
        <v>828</v>
      </c>
      <c r="D309" s="202" t="s">
        <v>21</v>
      </c>
      <c r="E309" s="202" t="s">
        <v>9</v>
      </c>
      <c r="F309" s="203">
        <v>12</v>
      </c>
      <c r="G309" s="203">
        <v>9.6</v>
      </c>
      <c r="H309" s="131"/>
      <c r="I309" s="132">
        <f>SUMIF(Journal!$E$15:$E$446,$B$5:$B$495,Journal!$T$15:$T$446)</f>
        <v>0</v>
      </c>
      <c r="J309" s="115">
        <f>SUMIF(Journal!$E$15:$E$446,$B$5:$B$499,Journal!$K$15:$K$446)</f>
        <v>0</v>
      </c>
      <c r="K309" s="118">
        <f>SUMIF(Journal!$E$15:$E$446,$B$5:$B$499,Journal!$L$15:$L$446)</f>
        <v>0</v>
      </c>
      <c r="L309" s="6">
        <f t="shared" si="13"/>
        <v>0</v>
      </c>
      <c r="M309" s="40">
        <f t="shared" si="14"/>
        <v>0</v>
      </c>
      <c r="N309" s="30">
        <f t="shared" si="15"/>
        <v>0</v>
      </c>
      <c r="O309" s="32">
        <f>IFERROR(VLOOKUP(A309,Stock!$A$5:$M$495,6,0),0)*Stock!H309</f>
        <v>0</v>
      </c>
      <c r="Q309" s="32">
        <f>IFERROR(VLOOKUP(A309,Stock!$A$5:$M$495,6,0),0)*Stock!M309</f>
        <v>0</v>
      </c>
    </row>
    <row r="310" spans="1:17" s="17" customFormat="1" ht="18" customHeight="1" x14ac:dyDescent="0.2">
      <c r="A310" s="191">
        <v>316</v>
      </c>
      <c r="B310" s="201" t="s">
        <v>438</v>
      </c>
      <c r="C310" s="202" t="s">
        <v>829</v>
      </c>
      <c r="D310" s="202" t="s">
        <v>21</v>
      </c>
      <c r="E310" s="202" t="s">
        <v>6</v>
      </c>
      <c r="F310" s="203">
        <v>15</v>
      </c>
      <c r="G310" s="203">
        <v>12</v>
      </c>
      <c r="H310" s="131"/>
      <c r="I310" s="132">
        <f>SUMIF(Journal!$E$15:$E$446,$B$5:$B$495,Journal!$T$15:$T$446)</f>
        <v>0</v>
      </c>
      <c r="J310" s="115">
        <f>SUMIF(Journal!$E$15:$E$446,$B$5:$B$499,Journal!$K$15:$K$446)</f>
        <v>0</v>
      </c>
      <c r="K310" s="118">
        <f>SUMIF(Journal!$E$15:$E$446,$B$5:$B$499,Journal!$L$15:$L$446)</f>
        <v>0</v>
      </c>
      <c r="L310" s="6">
        <f t="shared" si="13"/>
        <v>0</v>
      </c>
      <c r="M310" s="40">
        <f t="shared" si="14"/>
        <v>0</v>
      </c>
      <c r="N310" s="30">
        <f t="shared" si="15"/>
        <v>0</v>
      </c>
      <c r="O310" s="32">
        <f>IFERROR(VLOOKUP(A310,Stock!$A$5:$M$495,6,0),0)*Stock!H310</f>
        <v>0</v>
      </c>
      <c r="Q310" s="32">
        <f>IFERROR(VLOOKUP(A310,Stock!$A$5:$M$495,6,0),0)*Stock!M310</f>
        <v>0</v>
      </c>
    </row>
    <row r="311" spans="1:17" s="17" customFormat="1" ht="18" customHeight="1" x14ac:dyDescent="0.2">
      <c r="A311" s="191">
        <v>317</v>
      </c>
      <c r="B311" s="201" t="s">
        <v>439</v>
      </c>
      <c r="C311" s="202" t="s">
        <v>830</v>
      </c>
      <c r="D311" s="202" t="s">
        <v>36</v>
      </c>
      <c r="E311" s="202" t="s">
        <v>22</v>
      </c>
      <c r="F311" s="203">
        <v>75</v>
      </c>
      <c r="G311" s="203">
        <v>60</v>
      </c>
      <c r="H311" s="131"/>
      <c r="I311" s="132">
        <f>SUMIF(Journal!$E$15:$E$446,$B$5:$B$495,Journal!$T$15:$T$446)</f>
        <v>0</v>
      </c>
      <c r="J311" s="115">
        <f>SUMIF(Journal!$E$15:$E$446,$B$5:$B$499,Journal!$K$15:$K$446)</f>
        <v>0</v>
      </c>
      <c r="K311" s="118">
        <f>SUMIF(Journal!$E$15:$E$446,$B$5:$B$499,Journal!$L$15:$L$446)</f>
        <v>0</v>
      </c>
      <c r="L311" s="97">
        <f t="shared" si="13"/>
        <v>0</v>
      </c>
      <c r="M311" s="40">
        <f t="shared" si="14"/>
        <v>0</v>
      </c>
      <c r="N311" s="30">
        <f t="shared" si="15"/>
        <v>0</v>
      </c>
      <c r="O311" s="32">
        <f>IFERROR(VLOOKUP(A311,Stock!$A$5:$M$495,6,0),0)*Stock!H311</f>
        <v>0</v>
      </c>
      <c r="Q311" s="32">
        <f>IFERROR(VLOOKUP(A311,Stock!$A$5:$M$495,6,0),0)*Stock!M311</f>
        <v>0</v>
      </c>
    </row>
    <row r="312" spans="1:17" s="17" customFormat="1" ht="18" customHeight="1" x14ac:dyDescent="0.2">
      <c r="A312" s="191">
        <v>318</v>
      </c>
      <c r="B312" s="201" t="s">
        <v>440</v>
      </c>
      <c r="C312" s="202" t="s">
        <v>831</v>
      </c>
      <c r="D312" s="202" t="s">
        <v>21</v>
      </c>
      <c r="E312" s="202" t="s">
        <v>9</v>
      </c>
      <c r="F312" s="203">
        <v>12</v>
      </c>
      <c r="G312" s="203">
        <v>9.6</v>
      </c>
      <c r="H312" s="131"/>
      <c r="I312" s="132">
        <f>SUMIF(Journal!$E$15:$E$446,$B$5:$B$495,Journal!$T$15:$T$446)</f>
        <v>0</v>
      </c>
      <c r="J312" s="115">
        <f>SUMIF(Journal!$E$15:$E$446,$B$5:$B$499,Journal!$K$15:$K$446)</f>
        <v>0</v>
      </c>
      <c r="K312" s="118">
        <f>SUMIF(Journal!$E$15:$E$446,$B$5:$B$499,Journal!$L$15:$L$446)</f>
        <v>0</v>
      </c>
      <c r="L312" s="6">
        <f t="shared" si="13"/>
        <v>0</v>
      </c>
      <c r="M312" s="40">
        <f t="shared" si="14"/>
        <v>0</v>
      </c>
      <c r="N312" s="30">
        <f t="shared" si="15"/>
        <v>0</v>
      </c>
      <c r="O312" s="32">
        <f>IFERROR(VLOOKUP(A312,Stock!$A$5:$M$495,6,0),0)*Stock!H312</f>
        <v>0</v>
      </c>
      <c r="Q312" s="32">
        <f>IFERROR(VLOOKUP(A312,Stock!$A$5:$M$495,6,0),0)*Stock!M312</f>
        <v>0</v>
      </c>
    </row>
    <row r="313" spans="1:17" s="17" customFormat="1" ht="18" customHeight="1" x14ac:dyDescent="0.2">
      <c r="A313" s="191">
        <v>319</v>
      </c>
      <c r="B313" s="201" t="s">
        <v>441</v>
      </c>
      <c r="C313" s="202" t="s">
        <v>832</v>
      </c>
      <c r="D313" s="202" t="s">
        <v>11</v>
      </c>
      <c r="E313" s="202" t="s">
        <v>22</v>
      </c>
      <c r="F313" s="203">
        <v>35</v>
      </c>
      <c r="G313" s="203">
        <v>28</v>
      </c>
      <c r="H313" s="131"/>
      <c r="I313" s="132">
        <f>SUMIF(Journal!$E$15:$E$446,$B$5:$B$495,Journal!$T$15:$T$446)</f>
        <v>0</v>
      </c>
      <c r="J313" s="115">
        <f>SUMIF(Journal!$E$15:$E$446,$B$5:$B$499,Journal!$K$15:$K$446)</f>
        <v>0</v>
      </c>
      <c r="K313" s="118">
        <f>SUMIF(Journal!$E$15:$E$446,$B$5:$B$499,Journal!$L$15:$L$446)</f>
        <v>0</v>
      </c>
      <c r="L313" s="6">
        <f t="shared" si="13"/>
        <v>0</v>
      </c>
      <c r="M313" s="40">
        <f t="shared" si="14"/>
        <v>0</v>
      </c>
      <c r="N313" s="30">
        <f t="shared" si="15"/>
        <v>0</v>
      </c>
      <c r="O313" s="32">
        <f>IFERROR(VLOOKUP(A313,Stock!$A$5:$M$495,6,0),0)*Stock!H313</f>
        <v>0</v>
      </c>
      <c r="Q313" s="32">
        <f>IFERROR(VLOOKUP(A313,Stock!$A$5:$M$495,6,0),0)*Stock!M313</f>
        <v>0</v>
      </c>
    </row>
    <row r="314" spans="1:17" s="17" customFormat="1" ht="18" customHeight="1" x14ac:dyDescent="0.2">
      <c r="A314" s="191">
        <v>320</v>
      </c>
      <c r="B314" s="201" t="s">
        <v>442</v>
      </c>
      <c r="C314" s="202" t="s">
        <v>833</v>
      </c>
      <c r="D314" s="202" t="s">
        <v>21</v>
      </c>
      <c r="E314" s="202" t="s">
        <v>9</v>
      </c>
      <c r="F314" s="203">
        <v>15</v>
      </c>
      <c r="G314" s="203">
        <v>12</v>
      </c>
      <c r="H314" s="131"/>
      <c r="I314" s="132">
        <f>SUMIF(Journal!$E$15:$E$446,$B$5:$B$495,Journal!$T$15:$T$446)</f>
        <v>0</v>
      </c>
      <c r="J314" s="115">
        <f>SUMIF(Journal!$E$15:$E$446,$B$5:$B$499,Journal!$K$15:$K$446)</f>
        <v>0</v>
      </c>
      <c r="K314" s="118">
        <f>SUMIF(Journal!$E$15:$E$446,$B$5:$B$499,Journal!$L$15:$L$446)</f>
        <v>0</v>
      </c>
      <c r="L314" s="6">
        <f t="shared" si="13"/>
        <v>0</v>
      </c>
      <c r="M314" s="40">
        <f t="shared" si="14"/>
        <v>0</v>
      </c>
      <c r="N314" s="30">
        <f t="shared" si="15"/>
        <v>0</v>
      </c>
      <c r="O314" s="32">
        <f>IFERROR(VLOOKUP(A314,Stock!$A$5:$M$495,6,0),0)*Stock!H314</f>
        <v>0</v>
      </c>
      <c r="Q314" s="32">
        <f>IFERROR(VLOOKUP(A314,Stock!$A$5:$M$495,6,0),0)*Stock!M314</f>
        <v>0</v>
      </c>
    </row>
    <row r="315" spans="1:17" s="17" customFormat="1" ht="18" customHeight="1" x14ac:dyDescent="0.2">
      <c r="A315" s="191">
        <v>321</v>
      </c>
      <c r="B315" s="201" t="s">
        <v>443</v>
      </c>
      <c r="C315" s="202" t="s">
        <v>834</v>
      </c>
      <c r="D315" s="202" t="s">
        <v>37</v>
      </c>
      <c r="E315" s="204"/>
      <c r="F315" s="203">
        <v>10</v>
      </c>
      <c r="G315" s="203">
        <v>8</v>
      </c>
      <c r="H315" s="131"/>
      <c r="I315" s="132">
        <f>SUMIF(Journal!$E$15:$E$446,$B$5:$B$495,Journal!$T$15:$T$446)</f>
        <v>0</v>
      </c>
      <c r="J315" s="115">
        <f>SUMIF(Journal!$E$15:$E$446,$B$5:$B$499,Journal!$K$15:$K$446)</f>
        <v>0</v>
      </c>
      <c r="K315" s="118">
        <f>SUMIF(Journal!$E$15:$E$446,$B$5:$B$499,Journal!$L$15:$L$446)</f>
        <v>0</v>
      </c>
      <c r="L315" s="6">
        <f t="shared" si="13"/>
        <v>0</v>
      </c>
      <c r="M315" s="40">
        <f t="shared" si="14"/>
        <v>0</v>
      </c>
      <c r="N315" s="30">
        <f t="shared" si="15"/>
        <v>0</v>
      </c>
      <c r="O315" s="32">
        <f>IFERROR(VLOOKUP(A315,Stock!$A$5:$M$495,6,0),0)*Stock!H315</f>
        <v>0</v>
      </c>
      <c r="Q315" s="32">
        <f>IFERROR(VLOOKUP(A315,Stock!$A$5:$M$495,6,0),0)*Stock!M315</f>
        <v>0</v>
      </c>
    </row>
    <row r="316" spans="1:17" s="17" customFormat="1" ht="18" customHeight="1" x14ac:dyDescent="0.2">
      <c r="A316" s="191">
        <v>322</v>
      </c>
      <c r="B316" s="201" t="s">
        <v>444</v>
      </c>
      <c r="C316" s="202" t="s">
        <v>835</v>
      </c>
      <c r="D316" s="202" t="s">
        <v>21</v>
      </c>
      <c r="E316" s="202" t="s">
        <v>9</v>
      </c>
      <c r="F316" s="203">
        <v>12</v>
      </c>
      <c r="G316" s="203">
        <v>9.6</v>
      </c>
      <c r="H316" s="131"/>
      <c r="I316" s="132">
        <f>SUMIF(Journal!$E$15:$E$446,$B$5:$B$495,Journal!$T$15:$T$446)</f>
        <v>0</v>
      </c>
      <c r="J316" s="115">
        <f>SUMIF(Journal!$E$15:$E$446,$B$5:$B$499,Journal!$K$15:$K$446)</f>
        <v>0</v>
      </c>
      <c r="K316" s="118">
        <f>SUMIF(Journal!$E$15:$E$446,$B$5:$B$499,Journal!$L$15:$L$446)</f>
        <v>0</v>
      </c>
      <c r="L316" s="6">
        <f t="shared" si="13"/>
        <v>0</v>
      </c>
      <c r="M316" s="40">
        <f t="shared" si="14"/>
        <v>0</v>
      </c>
      <c r="N316" s="30">
        <f t="shared" si="15"/>
        <v>0</v>
      </c>
      <c r="O316" s="32">
        <f>IFERROR(VLOOKUP(A316,Stock!$A$5:$M$495,6,0),0)*Stock!H316</f>
        <v>0</v>
      </c>
      <c r="Q316" s="32">
        <f>IFERROR(VLOOKUP(A316,Stock!$A$5:$M$495,6,0),0)*Stock!M316</f>
        <v>0</v>
      </c>
    </row>
    <row r="317" spans="1:17" s="17" customFormat="1" ht="18" customHeight="1" x14ac:dyDescent="0.2">
      <c r="A317" s="191">
        <v>323</v>
      </c>
      <c r="B317" s="201" t="s">
        <v>445</v>
      </c>
      <c r="C317" s="202" t="s">
        <v>836</v>
      </c>
      <c r="D317" s="202" t="s">
        <v>21</v>
      </c>
      <c r="E317" s="202" t="s">
        <v>6</v>
      </c>
      <c r="F317" s="203">
        <v>15</v>
      </c>
      <c r="G317" s="203">
        <v>12</v>
      </c>
      <c r="H317" s="131"/>
      <c r="I317" s="132">
        <f>SUMIF(Journal!$E$15:$E$446,$B$5:$B$495,Journal!$T$15:$T$446)</f>
        <v>0</v>
      </c>
      <c r="J317" s="115">
        <f>SUMIF(Journal!$E$15:$E$446,$B$5:$B$499,Journal!$K$15:$K$446)</f>
        <v>0</v>
      </c>
      <c r="K317" s="118">
        <f>SUMIF(Journal!$E$15:$E$446,$B$5:$B$499,Journal!$L$15:$L$446)</f>
        <v>0</v>
      </c>
      <c r="L317" s="6">
        <f t="shared" si="13"/>
        <v>0</v>
      </c>
      <c r="M317" s="40">
        <f t="shared" si="14"/>
        <v>0</v>
      </c>
      <c r="N317" s="30">
        <f t="shared" si="15"/>
        <v>0</v>
      </c>
      <c r="O317" s="32">
        <f>IFERROR(VLOOKUP(A317,Stock!$A$5:$M$495,6,0),0)*Stock!H317</f>
        <v>0</v>
      </c>
      <c r="Q317" s="32">
        <f>IFERROR(VLOOKUP(A317,Stock!$A$5:$M$495,6,0),0)*Stock!M317</f>
        <v>0</v>
      </c>
    </row>
    <row r="318" spans="1:17" s="17" customFormat="1" ht="18" customHeight="1" x14ac:dyDescent="0.2">
      <c r="A318" s="191">
        <v>324</v>
      </c>
      <c r="B318" s="201" t="s">
        <v>446</v>
      </c>
      <c r="C318" s="202" t="s">
        <v>837</v>
      </c>
      <c r="D318" s="202" t="s">
        <v>36</v>
      </c>
      <c r="E318" s="202" t="s">
        <v>9</v>
      </c>
      <c r="F318" s="203">
        <v>50</v>
      </c>
      <c r="G318" s="203">
        <v>40</v>
      </c>
      <c r="H318" s="131"/>
      <c r="I318" s="132">
        <f>SUMIF(Journal!$E$15:$E$446,$B$5:$B$495,Journal!$T$15:$T$446)</f>
        <v>0</v>
      </c>
      <c r="J318" s="115">
        <f>SUMIF(Journal!$E$15:$E$446,$B$5:$B$499,Journal!$K$15:$K$446)</f>
        <v>0</v>
      </c>
      <c r="K318" s="118">
        <f>SUMIF(Journal!$E$15:$E$446,$B$5:$B$499,Journal!$L$15:$L$446)</f>
        <v>0</v>
      </c>
      <c r="L318" s="6">
        <f t="shared" si="13"/>
        <v>0</v>
      </c>
      <c r="M318" s="40">
        <f t="shared" si="14"/>
        <v>0</v>
      </c>
      <c r="N318" s="30">
        <f t="shared" si="15"/>
        <v>0</v>
      </c>
      <c r="O318" s="32">
        <f>IFERROR(VLOOKUP(A318,Stock!$A$5:$M$495,6,0),0)*Stock!H318</f>
        <v>0</v>
      </c>
      <c r="Q318" s="32">
        <f>IFERROR(VLOOKUP(A318,Stock!$A$5:$M$495,6,0),0)*Stock!M318</f>
        <v>0</v>
      </c>
    </row>
    <row r="319" spans="1:17" s="17" customFormat="1" ht="18" customHeight="1" x14ac:dyDescent="0.2">
      <c r="A319" s="191">
        <v>325</v>
      </c>
      <c r="B319" s="201" t="s">
        <v>447</v>
      </c>
      <c r="C319" s="202" t="s">
        <v>838</v>
      </c>
      <c r="D319" s="202" t="s">
        <v>11</v>
      </c>
      <c r="E319" s="202" t="s">
        <v>9</v>
      </c>
      <c r="F319" s="203">
        <v>12</v>
      </c>
      <c r="G319" s="203">
        <v>9.6</v>
      </c>
      <c r="H319" s="131"/>
      <c r="I319" s="132">
        <f>SUMIF(Journal!$E$15:$E$446,$B$5:$B$495,Journal!$T$15:$T$446)</f>
        <v>0</v>
      </c>
      <c r="J319" s="115">
        <f>SUMIF(Journal!$E$15:$E$446,$B$5:$B$499,Journal!$K$15:$K$446)</f>
        <v>0</v>
      </c>
      <c r="K319" s="118">
        <f>SUMIF(Journal!$E$15:$E$446,$B$5:$B$499,Journal!$L$15:$L$446)</f>
        <v>0</v>
      </c>
      <c r="L319" s="6">
        <f t="shared" si="13"/>
        <v>0</v>
      </c>
      <c r="M319" s="40">
        <f t="shared" si="14"/>
        <v>0</v>
      </c>
      <c r="N319" s="30">
        <f t="shared" si="15"/>
        <v>0</v>
      </c>
      <c r="O319" s="32">
        <f>IFERROR(VLOOKUP(A319,Stock!$A$5:$M$495,6,0),0)*Stock!H319</f>
        <v>0</v>
      </c>
      <c r="Q319" s="32">
        <f>IFERROR(VLOOKUP(A319,Stock!$A$5:$M$495,6,0),0)*Stock!M319</f>
        <v>0</v>
      </c>
    </row>
    <row r="320" spans="1:17" s="17" customFormat="1" ht="18" customHeight="1" x14ac:dyDescent="0.2">
      <c r="A320" s="191">
        <v>326</v>
      </c>
      <c r="B320" s="201" t="s">
        <v>448</v>
      </c>
      <c r="C320" s="202" t="s">
        <v>839</v>
      </c>
      <c r="D320" s="202" t="s">
        <v>11</v>
      </c>
      <c r="E320" s="202" t="s">
        <v>9</v>
      </c>
      <c r="F320" s="203">
        <v>12</v>
      </c>
      <c r="G320" s="203">
        <v>9.6</v>
      </c>
      <c r="H320" s="131"/>
      <c r="I320" s="132">
        <f>SUMIF(Journal!$E$15:$E$446,$B$5:$B$495,Journal!$T$15:$T$446)</f>
        <v>0</v>
      </c>
      <c r="J320" s="115">
        <f>SUMIF(Journal!$E$15:$E$446,$B$5:$B$499,Journal!$K$15:$K$446)</f>
        <v>0</v>
      </c>
      <c r="K320" s="118">
        <f>SUMIF(Journal!$E$15:$E$446,$B$5:$B$499,Journal!$L$15:$L$446)</f>
        <v>0</v>
      </c>
      <c r="L320" s="6">
        <f t="shared" si="13"/>
        <v>0</v>
      </c>
      <c r="M320" s="40">
        <f t="shared" si="14"/>
        <v>0</v>
      </c>
      <c r="N320" s="30">
        <f t="shared" si="15"/>
        <v>0</v>
      </c>
      <c r="O320" s="32">
        <f>IFERROR(VLOOKUP(A320,Stock!$A$5:$M$495,6,0),0)*Stock!H320</f>
        <v>0</v>
      </c>
      <c r="Q320" s="32">
        <f>IFERROR(VLOOKUP(A320,Stock!$A$5:$M$495,6,0),0)*Stock!M320</f>
        <v>0</v>
      </c>
    </row>
    <row r="321" spans="1:17" s="17" customFormat="1" ht="18" customHeight="1" x14ac:dyDescent="0.2">
      <c r="A321" s="191">
        <v>328</v>
      </c>
      <c r="B321" s="201" t="s">
        <v>449</v>
      </c>
      <c r="C321" s="202" t="s">
        <v>840</v>
      </c>
      <c r="D321" s="202" t="s">
        <v>21</v>
      </c>
      <c r="E321" s="202" t="s">
        <v>9</v>
      </c>
      <c r="F321" s="203">
        <v>15</v>
      </c>
      <c r="G321" s="203">
        <v>12</v>
      </c>
      <c r="H321" s="131"/>
      <c r="I321" s="132">
        <f>SUMIF(Journal!$E$15:$E$446,$B$5:$B$495,Journal!$T$15:$T$446)</f>
        <v>0</v>
      </c>
      <c r="J321" s="115">
        <f>SUMIF(Journal!$E$15:$E$446,$B$5:$B$499,Journal!$K$15:$K$446)</f>
        <v>0</v>
      </c>
      <c r="K321" s="118">
        <f>SUMIF(Journal!$E$15:$E$446,$B$5:$B$499,Journal!$L$15:$L$446)</f>
        <v>0</v>
      </c>
      <c r="L321" s="6">
        <f t="shared" si="13"/>
        <v>0</v>
      </c>
      <c r="M321" s="40">
        <f t="shared" si="14"/>
        <v>0</v>
      </c>
      <c r="N321" s="30">
        <f t="shared" si="15"/>
        <v>0</v>
      </c>
      <c r="O321" s="32">
        <f>IFERROR(VLOOKUP(A321,Stock!$A$5:$M$495,6,0),0)*Stock!H321</f>
        <v>0</v>
      </c>
      <c r="Q321" s="32">
        <f>IFERROR(VLOOKUP(A321,Stock!$A$5:$M$495,6,0),0)*Stock!M321</f>
        <v>0</v>
      </c>
    </row>
    <row r="322" spans="1:17" s="17" customFormat="1" ht="18" customHeight="1" x14ac:dyDescent="0.2">
      <c r="A322" s="191">
        <v>329</v>
      </c>
      <c r="B322" s="201" t="s">
        <v>450</v>
      </c>
      <c r="C322" s="202" t="s">
        <v>841</v>
      </c>
      <c r="D322" s="202" t="s">
        <v>21</v>
      </c>
      <c r="E322" s="202" t="s">
        <v>9</v>
      </c>
      <c r="F322" s="203">
        <v>22</v>
      </c>
      <c r="G322" s="203">
        <v>17.600000000000001</v>
      </c>
      <c r="H322" s="131"/>
      <c r="I322" s="132">
        <f>SUMIF(Journal!$E$15:$E$446,$B$5:$B$495,Journal!$T$15:$T$446)</f>
        <v>0</v>
      </c>
      <c r="J322" s="115">
        <f>SUMIF(Journal!$E$15:$E$446,$B$5:$B$499,Journal!$K$15:$K$446)</f>
        <v>0</v>
      </c>
      <c r="K322" s="118">
        <f>SUMIF(Journal!$E$15:$E$446,$B$5:$B$499,Journal!$L$15:$L$446)</f>
        <v>0</v>
      </c>
      <c r="L322" s="6">
        <f t="shared" si="13"/>
        <v>0</v>
      </c>
      <c r="M322" s="40">
        <f t="shared" si="14"/>
        <v>0</v>
      </c>
      <c r="N322" s="30">
        <f t="shared" si="15"/>
        <v>0</v>
      </c>
      <c r="O322" s="32">
        <f>IFERROR(VLOOKUP(A322,Stock!$A$5:$M$495,6,0),0)*Stock!H322</f>
        <v>0</v>
      </c>
      <c r="Q322" s="32">
        <f>IFERROR(VLOOKUP(A322,Stock!$A$5:$M$495,6,0),0)*Stock!M322</f>
        <v>0</v>
      </c>
    </row>
    <row r="323" spans="1:17" s="17" customFormat="1" ht="18" customHeight="1" x14ac:dyDescent="0.2">
      <c r="A323" s="191">
        <v>330</v>
      </c>
      <c r="B323" s="201" t="s">
        <v>451</v>
      </c>
      <c r="C323" s="202" t="s">
        <v>842</v>
      </c>
      <c r="D323" s="202" t="s">
        <v>34</v>
      </c>
      <c r="E323" s="202" t="s">
        <v>35</v>
      </c>
      <c r="F323" s="203">
        <v>50</v>
      </c>
      <c r="G323" s="203">
        <v>40</v>
      </c>
      <c r="H323" s="131"/>
      <c r="I323" s="132">
        <f>SUMIF(Journal!$E$15:$E$446,$B$5:$B$495,Journal!$T$15:$T$446)</f>
        <v>0</v>
      </c>
      <c r="J323" s="115">
        <f>SUMIF(Journal!$E$15:$E$446,$B$5:$B$499,Journal!$K$15:$K$446)</f>
        <v>0</v>
      </c>
      <c r="K323" s="118">
        <f>SUMIF(Journal!$E$15:$E$446,$B$5:$B$499,Journal!$L$15:$L$446)</f>
        <v>0</v>
      </c>
      <c r="L323" s="6">
        <f t="shared" si="13"/>
        <v>0</v>
      </c>
      <c r="M323" s="40">
        <f t="shared" si="14"/>
        <v>0</v>
      </c>
      <c r="N323" s="30">
        <f t="shared" si="15"/>
        <v>0</v>
      </c>
      <c r="O323" s="32">
        <f>IFERROR(VLOOKUP(A323,Stock!$A$5:$M$495,6,0),0)*Stock!H323</f>
        <v>0</v>
      </c>
      <c r="Q323" s="32">
        <f>IFERROR(VLOOKUP(A323,Stock!$A$5:$M$495,6,0),0)*Stock!M323</f>
        <v>0</v>
      </c>
    </row>
    <row r="324" spans="1:17" s="17" customFormat="1" ht="18" customHeight="1" x14ac:dyDescent="0.2">
      <c r="A324" s="191">
        <v>331</v>
      </c>
      <c r="B324" s="201" t="s">
        <v>452</v>
      </c>
      <c r="C324" s="202" t="s">
        <v>843</v>
      </c>
      <c r="D324" s="202" t="s">
        <v>11</v>
      </c>
      <c r="E324" s="202" t="s">
        <v>35</v>
      </c>
      <c r="F324" s="203">
        <v>12</v>
      </c>
      <c r="G324" s="203">
        <v>9.6</v>
      </c>
      <c r="H324" s="131"/>
      <c r="I324" s="132">
        <f>SUMIF(Journal!$E$15:$E$446,$B$5:$B$495,Journal!$T$15:$T$446)</f>
        <v>0</v>
      </c>
      <c r="J324" s="115">
        <f>SUMIF(Journal!$E$15:$E$446,$B$5:$B$499,Journal!$K$15:$K$446)</f>
        <v>0</v>
      </c>
      <c r="K324" s="118">
        <f>SUMIF(Journal!$E$15:$E$446,$B$5:$B$499,Journal!$L$15:$L$446)</f>
        <v>0</v>
      </c>
      <c r="L324" s="6">
        <f t="shared" si="13"/>
        <v>0</v>
      </c>
      <c r="M324" s="40">
        <f t="shared" si="14"/>
        <v>0</v>
      </c>
      <c r="N324" s="30">
        <f t="shared" si="15"/>
        <v>0</v>
      </c>
      <c r="O324" s="32">
        <f>IFERROR(VLOOKUP(A324,Stock!$A$5:$M$495,6,0),0)*Stock!H324</f>
        <v>0</v>
      </c>
      <c r="Q324" s="32">
        <f>IFERROR(VLOOKUP(A324,Stock!$A$5:$M$495,6,0),0)*Stock!M324</f>
        <v>0</v>
      </c>
    </row>
    <row r="325" spans="1:17" s="17" customFormat="1" ht="18" customHeight="1" x14ac:dyDescent="0.2">
      <c r="A325" s="191">
        <v>332</v>
      </c>
      <c r="B325" s="201" t="s">
        <v>453</v>
      </c>
      <c r="C325" s="202" t="s">
        <v>844</v>
      </c>
      <c r="D325" s="202" t="s">
        <v>11</v>
      </c>
      <c r="E325" s="202" t="s">
        <v>35</v>
      </c>
      <c r="F325" s="203">
        <v>12</v>
      </c>
      <c r="G325" s="203">
        <v>9.6</v>
      </c>
      <c r="H325" s="131"/>
      <c r="I325" s="132">
        <f>SUMIF(Journal!$E$15:$E$446,$B$5:$B$495,Journal!$T$15:$T$446)</f>
        <v>0</v>
      </c>
      <c r="J325" s="115">
        <f>SUMIF(Journal!$E$15:$E$446,$B$5:$B$499,Journal!$K$15:$K$446)</f>
        <v>0</v>
      </c>
      <c r="K325" s="118">
        <f>SUMIF(Journal!$E$15:$E$446,$B$5:$B$499,Journal!$L$15:$L$446)</f>
        <v>0</v>
      </c>
      <c r="L325" s="6">
        <f t="shared" ref="L325:L388" si="16">M325*F325</f>
        <v>0</v>
      </c>
      <c r="M325" s="40">
        <f t="shared" ref="M325:M388" si="17">H325-I325+J325-K325</f>
        <v>0</v>
      </c>
      <c r="N325" s="30">
        <f t="shared" ref="N325:N388" si="18">H325-M325</f>
        <v>0</v>
      </c>
      <c r="O325" s="32">
        <f>IFERROR(VLOOKUP(A325,Stock!$A$5:$M$495,6,0),0)*Stock!H325</f>
        <v>0</v>
      </c>
      <c r="Q325" s="32">
        <f>IFERROR(VLOOKUP(A325,Stock!$A$5:$M$495,6,0),0)*Stock!M325</f>
        <v>0</v>
      </c>
    </row>
    <row r="326" spans="1:17" s="17" customFormat="1" ht="18" customHeight="1" x14ac:dyDescent="0.2">
      <c r="A326" s="191">
        <v>333</v>
      </c>
      <c r="B326" s="201" t="s">
        <v>454</v>
      </c>
      <c r="C326" s="202" t="s">
        <v>845</v>
      </c>
      <c r="D326" s="202" t="s">
        <v>11</v>
      </c>
      <c r="E326" s="202" t="s">
        <v>35</v>
      </c>
      <c r="F326" s="203">
        <v>12</v>
      </c>
      <c r="G326" s="203">
        <v>9.6</v>
      </c>
      <c r="H326" s="131"/>
      <c r="I326" s="132">
        <f>SUMIF(Journal!$E$15:$E$446,$B$5:$B$495,Journal!$T$15:$T$446)</f>
        <v>0</v>
      </c>
      <c r="J326" s="115">
        <f>SUMIF(Journal!$E$15:$E$446,$B$5:$B$499,Journal!$K$15:$K$446)</f>
        <v>0</v>
      </c>
      <c r="K326" s="118">
        <f>SUMIF(Journal!$E$15:$E$446,$B$5:$B$499,Journal!$L$15:$L$446)</f>
        <v>0</v>
      </c>
      <c r="L326" s="6">
        <f t="shared" si="16"/>
        <v>0</v>
      </c>
      <c r="M326" s="40">
        <f t="shared" si="17"/>
        <v>0</v>
      </c>
      <c r="N326" s="30">
        <f t="shared" si="18"/>
        <v>0</v>
      </c>
      <c r="O326" s="32">
        <f>IFERROR(VLOOKUP(A326,Stock!$A$5:$M$495,6,0),0)*Stock!H326</f>
        <v>0</v>
      </c>
      <c r="Q326" s="32">
        <f>IFERROR(VLOOKUP(A326,Stock!$A$5:$M$495,6,0),0)*Stock!M326</f>
        <v>0</v>
      </c>
    </row>
    <row r="327" spans="1:17" s="17" customFormat="1" ht="18" customHeight="1" x14ac:dyDescent="0.2">
      <c r="A327" s="191">
        <v>334</v>
      </c>
      <c r="B327" s="201" t="s">
        <v>455</v>
      </c>
      <c r="C327" s="202" t="s">
        <v>846</v>
      </c>
      <c r="D327" s="202" t="s">
        <v>21</v>
      </c>
      <c r="E327" s="202" t="s">
        <v>9</v>
      </c>
      <c r="F327" s="203">
        <v>12</v>
      </c>
      <c r="G327" s="203">
        <v>9.6</v>
      </c>
      <c r="H327" s="131"/>
      <c r="I327" s="132">
        <f>SUMIF(Journal!$E$15:$E$446,$B$5:$B$495,Journal!$T$15:$T$446)</f>
        <v>0</v>
      </c>
      <c r="J327" s="115">
        <f>SUMIF(Journal!$E$15:$E$446,$B$5:$B$499,Journal!$K$15:$K$446)</f>
        <v>0</v>
      </c>
      <c r="K327" s="118">
        <f>SUMIF(Journal!$E$15:$E$446,$B$5:$B$499,Journal!$L$15:$L$446)</f>
        <v>0</v>
      </c>
      <c r="L327" s="6">
        <f t="shared" si="16"/>
        <v>0</v>
      </c>
      <c r="M327" s="40">
        <f t="shared" si="17"/>
        <v>0</v>
      </c>
      <c r="N327" s="30">
        <f t="shared" si="18"/>
        <v>0</v>
      </c>
      <c r="O327" s="32">
        <f>IFERROR(VLOOKUP(A327,Stock!$A$5:$M$495,6,0),0)*Stock!H327</f>
        <v>0</v>
      </c>
      <c r="Q327" s="32">
        <f>IFERROR(VLOOKUP(A327,Stock!$A$5:$M$495,6,0),0)*Stock!M327</f>
        <v>0</v>
      </c>
    </row>
    <row r="328" spans="1:17" s="17" customFormat="1" ht="18" customHeight="1" x14ac:dyDescent="0.2">
      <c r="A328" s="191">
        <v>335</v>
      </c>
      <c r="B328" s="201" t="s">
        <v>456</v>
      </c>
      <c r="C328" s="202" t="s">
        <v>847</v>
      </c>
      <c r="D328" s="202" t="s">
        <v>21</v>
      </c>
      <c r="E328" s="202" t="s">
        <v>9</v>
      </c>
      <c r="F328" s="203">
        <v>20</v>
      </c>
      <c r="G328" s="203">
        <v>16</v>
      </c>
      <c r="H328" s="131"/>
      <c r="I328" s="132">
        <f>SUMIF(Journal!$E$15:$E$446,$B$5:$B$495,Journal!$T$15:$T$446)</f>
        <v>0</v>
      </c>
      <c r="J328" s="115">
        <f>SUMIF(Journal!$E$15:$E$446,$B$5:$B$499,Journal!$K$15:$K$446)</f>
        <v>0</v>
      </c>
      <c r="K328" s="118">
        <f>SUMIF(Journal!$E$15:$E$446,$B$5:$B$499,Journal!$L$15:$L$446)</f>
        <v>0</v>
      </c>
      <c r="L328" s="6">
        <f t="shared" si="16"/>
        <v>0</v>
      </c>
      <c r="M328" s="40">
        <f t="shared" si="17"/>
        <v>0</v>
      </c>
      <c r="N328" s="30">
        <f t="shared" si="18"/>
        <v>0</v>
      </c>
      <c r="O328" s="32">
        <f>IFERROR(VLOOKUP(A328,Stock!$A$5:$M$495,6,0),0)*Stock!H328</f>
        <v>0</v>
      </c>
      <c r="Q328" s="32">
        <f>IFERROR(VLOOKUP(A328,Stock!$A$5:$M$495,6,0),0)*Stock!M328</f>
        <v>0</v>
      </c>
    </row>
    <row r="329" spans="1:17" s="17" customFormat="1" ht="18" customHeight="1" x14ac:dyDescent="0.2">
      <c r="A329" s="191">
        <v>336</v>
      </c>
      <c r="B329" s="201" t="s">
        <v>457</v>
      </c>
      <c r="C329" s="202" t="s">
        <v>848</v>
      </c>
      <c r="D329" s="202" t="s">
        <v>21</v>
      </c>
      <c r="E329" s="202" t="s">
        <v>9</v>
      </c>
      <c r="F329" s="203">
        <v>3</v>
      </c>
      <c r="G329" s="203">
        <v>2.4</v>
      </c>
      <c r="H329" s="131"/>
      <c r="I329" s="132">
        <f>SUMIF(Journal!$E$15:$E$446,$B$5:$B$495,Journal!$T$15:$T$446)</f>
        <v>0</v>
      </c>
      <c r="J329" s="115">
        <f>SUMIF(Journal!$E$15:$E$446,$B$5:$B$499,Journal!$K$15:$K$446)</f>
        <v>0</v>
      </c>
      <c r="K329" s="118">
        <f>SUMIF(Journal!$E$15:$E$446,$B$5:$B$499,Journal!$L$15:$L$446)</f>
        <v>0</v>
      </c>
      <c r="L329" s="6">
        <f t="shared" si="16"/>
        <v>0</v>
      </c>
      <c r="M329" s="40">
        <f t="shared" si="17"/>
        <v>0</v>
      </c>
      <c r="N329" s="30">
        <f t="shared" si="18"/>
        <v>0</v>
      </c>
      <c r="O329" s="32">
        <f>IFERROR(VLOOKUP(A329,Stock!$A$5:$M$495,6,0),0)*Stock!H329</f>
        <v>0</v>
      </c>
      <c r="Q329" s="32">
        <f>IFERROR(VLOOKUP(A329,Stock!$A$5:$M$495,6,0),0)*Stock!M329</f>
        <v>0</v>
      </c>
    </row>
    <row r="330" spans="1:17" s="17" customFormat="1" ht="18" customHeight="1" x14ac:dyDescent="0.2">
      <c r="A330" s="191">
        <v>337</v>
      </c>
      <c r="B330" s="201" t="s">
        <v>458</v>
      </c>
      <c r="C330" s="202" t="s">
        <v>849</v>
      </c>
      <c r="D330" s="202" t="s">
        <v>11</v>
      </c>
      <c r="E330" s="204"/>
      <c r="F330" s="203">
        <v>50</v>
      </c>
      <c r="G330" s="203">
        <v>40</v>
      </c>
      <c r="H330" s="131"/>
      <c r="I330" s="132">
        <f>SUMIF(Journal!$E$15:$E$446,$B$5:$B$495,Journal!$T$15:$T$446)</f>
        <v>0</v>
      </c>
      <c r="J330" s="115">
        <f>SUMIF(Journal!$E$15:$E$446,$B$5:$B$499,Journal!$K$15:$K$446)</f>
        <v>0</v>
      </c>
      <c r="K330" s="118">
        <f>SUMIF(Journal!$E$15:$E$446,$B$5:$B$499,Journal!$L$15:$L$446)</f>
        <v>0</v>
      </c>
      <c r="L330" s="6">
        <f t="shared" si="16"/>
        <v>0</v>
      </c>
      <c r="M330" s="40">
        <f t="shared" si="17"/>
        <v>0</v>
      </c>
      <c r="N330" s="30">
        <f t="shared" si="18"/>
        <v>0</v>
      </c>
      <c r="O330" s="32">
        <f>IFERROR(VLOOKUP(A330,Stock!$A$5:$M$495,6,0),0)*Stock!H330</f>
        <v>0</v>
      </c>
      <c r="Q330" s="32">
        <f>IFERROR(VLOOKUP(A330,Stock!$A$5:$M$495,6,0),0)*Stock!M330</f>
        <v>0</v>
      </c>
    </row>
    <row r="331" spans="1:17" s="17" customFormat="1" ht="18" customHeight="1" x14ac:dyDescent="0.2">
      <c r="A331" s="191">
        <v>338</v>
      </c>
      <c r="B331" s="201" t="s">
        <v>459</v>
      </c>
      <c r="C331" s="202" t="s">
        <v>850</v>
      </c>
      <c r="D331" s="202" t="s">
        <v>21</v>
      </c>
      <c r="E331" s="202" t="s">
        <v>9</v>
      </c>
      <c r="F331" s="203">
        <v>12</v>
      </c>
      <c r="G331" s="203">
        <v>9.6</v>
      </c>
      <c r="H331" s="131"/>
      <c r="I331" s="132">
        <f>SUMIF(Journal!$E$15:$E$446,$B$5:$B$495,Journal!$T$15:$T$446)</f>
        <v>0</v>
      </c>
      <c r="J331" s="115">
        <f>SUMIF(Journal!$E$15:$E$446,$B$5:$B$499,Journal!$K$15:$K$446)</f>
        <v>0</v>
      </c>
      <c r="K331" s="118">
        <f>SUMIF(Journal!$E$15:$E$446,$B$5:$B$499,Journal!$L$15:$L$446)</f>
        <v>0</v>
      </c>
      <c r="L331" s="6">
        <f t="shared" si="16"/>
        <v>0</v>
      </c>
      <c r="M331" s="40">
        <f t="shared" si="17"/>
        <v>0</v>
      </c>
      <c r="N331" s="30">
        <f t="shared" si="18"/>
        <v>0</v>
      </c>
      <c r="O331" s="32">
        <f>IFERROR(VLOOKUP(A331,Stock!$A$5:$M$495,6,0),0)*Stock!H331</f>
        <v>0</v>
      </c>
      <c r="Q331" s="32">
        <f>IFERROR(VLOOKUP(A331,Stock!$A$5:$M$495,6,0),0)*Stock!M331</f>
        <v>0</v>
      </c>
    </row>
    <row r="332" spans="1:17" s="17" customFormat="1" ht="18" customHeight="1" x14ac:dyDescent="0.2">
      <c r="A332" s="191">
        <v>339</v>
      </c>
      <c r="B332" s="201" t="s">
        <v>460</v>
      </c>
      <c r="C332" s="202" t="s">
        <v>851</v>
      </c>
      <c r="D332" s="202" t="s">
        <v>21</v>
      </c>
      <c r="E332" s="202" t="s">
        <v>6</v>
      </c>
      <c r="F332" s="203">
        <v>15</v>
      </c>
      <c r="G332" s="203">
        <v>12</v>
      </c>
      <c r="H332" s="131"/>
      <c r="I332" s="132">
        <f>SUMIF(Journal!$E$15:$E$446,$B$5:$B$495,Journal!$T$15:$T$446)</f>
        <v>0</v>
      </c>
      <c r="J332" s="115">
        <f>SUMIF(Journal!$E$15:$E$446,$B$5:$B$499,Journal!$K$15:$K$446)</f>
        <v>0</v>
      </c>
      <c r="K332" s="118">
        <f>SUMIF(Journal!$E$15:$E$446,$B$5:$B$499,Journal!$L$15:$L$446)</f>
        <v>0</v>
      </c>
      <c r="L332" s="6">
        <f t="shared" si="16"/>
        <v>0</v>
      </c>
      <c r="M332" s="40">
        <f t="shared" si="17"/>
        <v>0</v>
      </c>
      <c r="N332" s="30">
        <f t="shared" si="18"/>
        <v>0</v>
      </c>
      <c r="O332" s="32">
        <f>IFERROR(VLOOKUP(A332,Stock!$A$5:$M$495,6,0),0)*Stock!H332</f>
        <v>0</v>
      </c>
      <c r="Q332" s="32">
        <f>IFERROR(VLOOKUP(A332,Stock!$A$5:$M$495,6,0),0)*Stock!M332</f>
        <v>0</v>
      </c>
    </row>
    <row r="333" spans="1:17" s="17" customFormat="1" ht="18" customHeight="1" x14ac:dyDescent="0.2">
      <c r="A333" s="191">
        <v>340</v>
      </c>
      <c r="B333" s="201" t="s">
        <v>461</v>
      </c>
      <c r="C333" s="202" t="s">
        <v>852</v>
      </c>
      <c r="D333" s="202" t="s">
        <v>34</v>
      </c>
      <c r="E333" s="202" t="s">
        <v>9</v>
      </c>
      <c r="F333" s="203">
        <v>50</v>
      </c>
      <c r="G333" s="203">
        <v>40</v>
      </c>
      <c r="H333" s="131"/>
      <c r="I333" s="132">
        <f>SUMIF(Journal!$E$15:$E$446,$B$5:$B$495,Journal!$T$15:$T$446)</f>
        <v>0</v>
      </c>
      <c r="J333" s="115">
        <f>SUMIF(Journal!$E$15:$E$446,$B$5:$B$499,Journal!$K$15:$K$446)</f>
        <v>0</v>
      </c>
      <c r="K333" s="118">
        <f>SUMIF(Journal!$E$15:$E$446,$B$5:$B$499,Journal!$L$15:$L$446)</f>
        <v>0</v>
      </c>
      <c r="L333" s="6">
        <f t="shared" si="16"/>
        <v>0</v>
      </c>
      <c r="M333" s="40">
        <f t="shared" si="17"/>
        <v>0</v>
      </c>
      <c r="N333" s="30">
        <f t="shared" si="18"/>
        <v>0</v>
      </c>
      <c r="O333" s="32">
        <f>IFERROR(VLOOKUP(A333,Stock!$A$5:$M$495,6,0),0)*Stock!H333</f>
        <v>0</v>
      </c>
      <c r="Q333" s="32">
        <f>IFERROR(VLOOKUP(A333,Stock!$A$5:$M$495,6,0),0)*Stock!M333</f>
        <v>0</v>
      </c>
    </row>
    <row r="334" spans="1:17" s="17" customFormat="1" ht="18" customHeight="1" x14ac:dyDescent="0.2">
      <c r="A334" s="191">
        <v>341</v>
      </c>
      <c r="B334" s="201" t="s">
        <v>462</v>
      </c>
      <c r="C334" s="202" t="s">
        <v>853</v>
      </c>
      <c r="D334" s="202" t="s">
        <v>21</v>
      </c>
      <c r="E334" s="202" t="s">
        <v>9</v>
      </c>
      <c r="F334" s="203">
        <v>12</v>
      </c>
      <c r="G334" s="203">
        <v>9.6</v>
      </c>
      <c r="H334" s="131"/>
      <c r="I334" s="132">
        <f>SUMIF(Journal!$E$15:$E$446,$B$5:$B$495,Journal!$T$15:$T$446)</f>
        <v>0</v>
      </c>
      <c r="J334" s="115">
        <f>SUMIF(Journal!$E$15:$E$446,$B$5:$B$499,Journal!$K$15:$K$446)</f>
        <v>0</v>
      </c>
      <c r="K334" s="118">
        <f>SUMIF(Journal!$E$15:$E$446,$B$5:$B$499,Journal!$L$15:$L$446)</f>
        <v>0</v>
      </c>
      <c r="L334" s="6">
        <f t="shared" si="16"/>
        <v>0</v>
      </c>
      <c r="M334" s="40">
        <f t="shared" si="17"/>
        <v>0</v>
      </c>
      <c r="N334" s="30">
        <f t="shared" si="18"/>
        <v>0</v>
      </c>
      <c r="O334" s="32">
        <f>IFERROR(VLOOKUP(A334,Stock!$A$5:$M$495,6,0),0)*Stock!H334</f>
        <v>0</v>
      </c>
      <c r="Q334" s="32">
        <f>IFERROR(VLOOKUP(A334,Stock!$A$5:$M$495,6,0),0)*Stock!M334</f>
        <v>0</v>
      </c>
    </row>
    <row r="335" spans="1:17" s="17" customFormat="1" ht="18" customHeight="1" x14ac:dyDescent="0.2">
      <c r="A335" s="191">
        <v>342</v>
      </c>
      <c r="B335" s="201" t="s">
        <v>463</v>
      </c>
      <c r="C335" s="202" t="s">
        <v>854</v>
      </c>
      <c r="D335" s="202" t="s">
        <v>11</v>
      </c>
      <c r="E335" s="202" t="s">
        <v>9</v>
      </c>
      <c r="F335" s="203">
        <v>50</v>
      </c>
      <c r="G335" s="203">
        <v>40</v>
      </c>
      <c r="H335" s="131"/>
      <c r="I335" s="132">
        <f>SUMIF(Journal!$E$15:$E$446,$B$5:$B$495,Journal!$T$15:$T$446)</f>
        <v>0</v>
      </c>
      <c r="J335" s="115">
        <f>SUMIF(Journal!$E$15:$E$446,$B$5:$B$499,Journal!$K$15:$K$446)</f>
        <v>0</v>
      </c>
      <c r="K335" s="118">
        <f>SUMIF(Journal!$E$15:$E$446,$B$5:$B$499,Journal!$L$15:$L$446)</f>
        <v>0</v>
      </c>
      <c r="L335" s="6">
        <f t="shared" si="16"/>
        <v>0</v>
      </c>
      <c r="M335" s="40">
        <f t="shared" si="17"/>
        <v>0</v>
      </c>
      <c r="N335" s="30">
        <f t="shared" si="18"/>
        <v>0</v>
      </c>
      <c r="O335" s="32">
        <f>IFERROR(VLOOKUP(A335,Stock!$A$5:$M$495,6,0),0)*Stock!H335</f>
        <v>0</v>
      </c>
      <c r="Q335" s="32">
        <f>IFERROR(VLOOKUP(A335,Stock!$A$5:$M$495,6,0),0)*Stock!M335</f>
        <v>0</v>
      </c>
    </row>
    <row r="336" spans="1:17" s="17" customFormat="1" ht="18" customHeight="1" x14ac:dyDescent="0.2">
      <c r="A336" s="191">
        <v>343</v>
      </c>
      <c r="B336" s="201" t="s">
        <v>464</v>
      </c>
      <c r="C336" s="202" t="s">
        <v>855</v>
      </c>
      <c r="D336" s="202" t="s">
        <v>21</v>
      </c>
      <c r="E336" s="202" t="s">
        <v>6</v>
      </c>
      <c r="F336" s="203">
        <v>12</v>
      </c>
      <c r="G336" s="203">
        <v>9.6</v>
      </c>
      <c r="H336" s="131"/>
      <c r="I336" s="132">
        <f>SUMIF(Journal!$E$15:$E$446,$B$5:$B$495,Journal!$T$15:$T$446)</f>
        <v>0</v>
      </c>
      <c r="J336" s="115">
        <f>SUMIF(Journal!$E$15:$E$446,$B$5:$B$499,Journal!$K$15:$K$446)</f>
        <v>0</v>
      </c>
      <c r="K336" s="118">
        <f>SUMIF(Journal!$E$15:$E$446,$B$5:$B$499,Journal!$L$15:$L$446)</f>
        <v>0</v>
      </c>
      <c r="L336" s="6">
        <f t="shared" si="16"/>
        <v>0</v>
      </c>
      <c r="M336" s="40">
        <f t="shared" si="17"/>
        <v>0</v>
      </c>
      <c r="N336" s="30">
        <f t="shared" si="18"/>
        <v>0</v>
      </c>
      <c r="O336" s="32">
        <f>IFERROR(VLOOKUP(A336,Stock!$A$5:$M$495,6,0),0)*Stock!H336</f>
        <v>0</v>
      </c>
      <c r="Q336" s="32">
        <f>IFERROR(VLOOKUP(A336,Stock!$A$5:$M$495,6,0),0)*Stock!M336</f>
        <v>0</v>
      </c>
    </row>
    <row r="337" spans="1:17" s="17" customFormat="1" ht="18" customHeight="1" x14ac:dyDescent="0.2">
      <c r="A337" s="191">
        <v>344</v>
      </c>
      <c r="B337" s="201" t="s">
        <v>465</v>
      </c>
      <c r="C337" s="202" t="s">
        <v>856</v>
      </c>
      <c r="D337" s="202" t="s">
        <v>11</v>
      </c>
      <c r="E337" s="202" t="s">
        <v>9</v>
      </c>
      <c r="F337" s="203">
        <v>15</v>
      </c>
      <c r="G337" s="203">
        <v>12</v>
      </c>
      <c r="H337" s="131"/>
      <c r="I337" s="132">
        <f>SUMIF(Journal!$E$15:$E$446,$B$5:$B$495,Journal!$T$15:$T$446)</f>
        <v>0</v>
      </c>
      <c r="J337" s="115">
        <f>SUMIF(Journal!$E$15:$E$446,$B$5:$B$499,Journal!$K$15:$K$446)</f>
        <v>0</v>
      </c>
      <c r="K337" s="118">
        <f>SUMIF(Journal!$E$15:$E$446,$B$5:$B$499,Journal!$L$15:$L$446)</f>
        <v>0</v>
      </c>
      <c r="L337" s="6">
        <f t="shared" si="16"/>
        <v>0</v>
      </c>
      <c r="M337" s="40">
        <f t="shared" si="17"/>
        <v>0</v>
      </c>
      <c r="N337" s="30">
        <f t="shared" si="18"/>
        <v>0</v>
      </c>
      <c r="O337" s="32">
        <f>IFERROR(VLOOKUP(A337,Stock!$A$5:$M$495,6,0),0)*Stock!H337</f>
        <v>0</v>
      </c>
      <c r="Q337" s="32">
        <f>IFERROR(VLOOKUP(A337,Stock!$A$5:$M$495,6,0),0)*Stock!M337</f>
        <v>0</v>
      </c>
    </row>
    <row r="338" spans="1:17" s="17" customFormat="1" ht="18" customHeight="1" x14ac:dyDescent="0.2">
      <c r="A338" s="191">
        <v>345</v>
      </c>
      <c r="B338" s="201" t="s">
        <v>466</v>
      </c>
      <c r="C338" s="202" t="s">
        <v>857</v>
      </c>
      <c r="D338" s="202" t="s">
        <v>21</v>
      </c>
      <c r="E338" s="202" t="s">
        <v>9</v>
      </c>
      <c r="F338" s="203">
        <v>12</v>
      </c>
      <c r="G338" s="203">
        <v>9.6</v>
      </c>
      <c r="H338" s="131"/>
      <c r="I338" s="132">
        <f>SUMIF(Journal!$E$15:$E$446,$B$5:$B$495,Journal!$T$15:$T$446)</f>
        <v>0</v>
      </c>
      <c r="J338" s="115">
        <f>SUMIF(Journal!$E$15:$E$446,$B$5:$B$499,Journal!$K$15:$K$446)</f>
        <v>0</v>
      </c>
      <c r="K338" s="118">
        <f>SUMIF(Journal!$E$15:$E$446,$B$5:$B$499,Journal!$L$15:$L$446)</f>
        <v>0</v>
      </c>
      <c r="L338" s="6">
        <f t="shared" si="16"/>
        <v>0</v>
      </c>
      <c r="M338" s="40">
        <f t="shared" si="17"/>
        <v>0</v>
      </c>
      <c r="N338" s="30">
        <f t="shared" si="18"/>
        <v>0</v>
      </c>
      <c r="O338" s="32">
        <f>IFERROR(VLOOKUP(A338,Stock!$A$5:$M$495,6,0),0)*Stock!H338</f>
        <v>0</v>
      </c>
      <c r="Q338" s="32">
        <f>IFERROR(VLOOKUP(A338,Stock!$A$5:$M$495,6,0),0)*Stock!M338</f>
        <v>0</v>
      </c>
    </row>
    <row r="339" spans="1:17" s="17" customFormat="1" ht="18" customHeight="1" x14ac:dyDescent="0.2">
      <c r="A339" s="191">
        <v>346</v>
      </c>
      <c r="B339" s="201" t="s">
        <v>467</v>
      </c>
      <c r="C339" s="202" t="s">
        <v>858</v>
      </c>
      <c r="D339" s="202" t="s">
        <v>11</v>
      </c>
      <c r="E339" s="202" t="s">
        <v>9</v>
      </c>
      <c r="F339" s="203">
        <v>12</v>
      </c>
      <c r="G339" s="203">
        <v>9.6</v>
      </c>
      <c r="H339" s="131"/>
      <c r="I339" s="132">
        <f>SUMIF(Journal!$E$15:$E$446,$B$5:$B$495,Journal!$T$15:$T$446)</f>
        <v>0</v>
      </c>
      <c r="J339" s="115">
        <f>SUMIF(Journal!$E$15:$E$446,$B$5:$B$499,Journal!$K$15:$K$446)</f>
        <v>0</v>
      </c>
      <c r="K339" s="118">
        <f>SUMIF(Journal!$E$15:$E$446,$B$5:$B$499,Journal!$L$15:$L$446)</f>
        <v>0</v>
      </c>
      <c r="L339" s="6">
        <f t="shared" si="16"/>
        <v>0</v>
      </c>
      <c r="M339" s="40">
        <f t="shared" si="17"/>
        <v>0</v>
      </c>
      <c r="N339" s="30">
        <f t="shared" si="18"/>
        <v>0</v>
      </c>
      <c r="O339" s="32">
        <f>IFERROR(VLOOKUP(A339,Stock!$A$5:$M$495,6,0),0)*Stock!H339</f>
        <v>0</v>
      </c>
      <c r="Q339" s="32">
        <f>IFERROR(VLOOKUP(A339,Stock!$A$5:$M$495,6,0),0)*Stock!M339</f>
        <v>0</v>
      </c>
    </row>
    <row r="340" spans="1:17" s="17" customFormat="1" ht="18" customHeight="1" x14ac:dyDescent="0.2">
      <c r="A340" s="191">
        <v>347</v>
      </c>
      <c r="B340" s="201" t="s">
        <v>468</v>
      </c>
      <c r="C340" s="202" t="s">
        <v>859</v>
      </c>
      <c r="D340" s="202" t="s">
        <v>21</v>
      </c>
      <c r="E340" s="202" t="s">
        <v>9</v>
      </c>
      <c r="F340" s="203">
        <v>12</v>
      </c>
      <c r="G340" s="203">
        <v>9.6</v>
      </c>
      <c r="H340" s="131"/>
      <c r="I340" s="132">
        <f>SUMIF(Journal!$E$15:$E$446,$B$5:$B$495,Journal!$T$15:$T$446)</f>
        <v>0</v>
      </c>
      <c r="J340" s="115">
        <f>SUMIF(Journal!$E$15:$E$446,$B$5:$B$499,Journal!$K$15:$K$446)</f>
        <v>0</v>
      </c>
      <c r="K340" s="118">
        <f>SUMIF(Journal!$E$15:$E$446,$B$5:$B$499,Journal!$L$15:$L$446)</f>
        <v>0</v>
      </c>
      <c r="L340" s="6">
        <f t="shared" si="16"/>
        <v>0</v>
      </c>
      <c r="M340" s="40">
        <f t="shared" si="17"/>
        <v>0</v>
      </c>
      <c r="N340" s="30">
        <f t="shared" si="18"/>
        <v>0</v>
      </c>
      <c r="O340" s="32">
        <f>IFERROR(VLOOKUP(A340,Stock!$A$5:$M$495,6,0),0)*Stock!H340</f>
        <v>0</v>
      </c>
      <c r="Q340" s="32">
        <f>IFERROR(VLOOKUP(A340,Stock!$A$5:$M$495,6,0),0)*Stock!M340</f>
        <v>0</v>
      </c>
    </row>
    <row r="341" spans="1:17" s="17" customFormat="1" ht="18" customHeight="1" x14ac:dyDescent="0.2">
      <c r="A341" s="191">
        <v>348</v>
      </c>
      <c r="B341" s="201" t="s">
        <v>469</v>
      </c>
      <c r="C341" s="202" t="s">
        <v>860</v>
      </c>
      <c r="D341" s="202" t="s">
        <v>130</v>
      </c>
      <c r="E341" s="202" t="s">
        <v>9</v>
      </c>
      <c r="F341" s="203">
        <v>60</v>
      </c>
      <c r="G341" s="203">
        <v>48</v>
      </c>
      <c r="H341" s="131"/>
      <c r="I341" s="132">
        <f>SUMIF(Journal!$E$15:$E$446,$B$5:$B$495,Journal!$T$15:$T$446)</f>
        <v>0</v>
      </c>
      <c r="J341" s="115">
        <f>SUMIF(Journal!$E$15:$E$446,$B$5:$B$499,Journal!$K$15:$K$446)</f>
        <v>0</v>
      </c>
      <c r="K341" s="118">
        <f>SUMIF(Journal!$E$15:$E$446,$B$5:$B$499,Journal!$L$15:$L$446)</f>
        <v>0</v>
      </c>
      <c r="L341" s="6">
        <f t="shared" si="16"/>
        <v>0</v>
      </c>
      <c r="M341" s="40">
        <f t="shared" si="17"/>
        <v>0</v>
      </c>
      <c r="N341" s="30">
        <f t="shared" si="18"/>
        <v>0</v>
      </c>
      <c r="O341" s="32">
        <f>IFERROR(VLOOKUP(A341,Stock!$A$5:$M$495,6,0),0)*Stock!H341</f>
        <v>0</v>
      </c>
      <c r="Q341" s="32">
        <f>IFERROR(VLOOKUP(A341,Stock!$A$5:$M$495,6,0),0)*Stock!M341</f>
        <v>0</v>
      </c>
    </row>
    <row r="342" spans="1:17" s="17" customFormat="1" ht="18" customHeight="1" x14ac:dyDescent="0.2">
      <c r="A342" s="191">
        <v>349</v>
      </c>
      <c r="B342" s="201" t="s">
        <v>470</v>
      </c>
      <c r="C342" s="202" t="s">
        <v>861</v>
      </c>
      <c r="D342" s="202" t="s">
        <v>33</v>
      </c>
      <c r="E342" s="202" t="s">
        <v>9</v>
      </c>
      <c r="F342" s="203">
        <v>18</v>
      </c>
      <c r="G342" s="203">
        <v>14.4</v>
      </c>
      <c r="H342" s="131"/>
      <c r="I342" s="132">
        <f>SUMIF(Journal!$E$15:$E$446,$B$5:$B$495,Journal!$T$15:$T$446)</f>
        <v>0</v>
      </c>
      <c r="J342" s="115">
        <f>SUMIF(Journal!$E$15:$E$446,$B$5:$B$499,Journal!$K$15:$K$446)</f>
        <v>0</v>
      </c>
      <c r="K342" s="118">
        <f>SUMIF(Journal!$E$15:$E$446,$B$5:$B$499,Journal!$L$15:$L$446)</f>
        <v>0</v>
      </c>
      <c r="L342" s="6">
        <f t="shared" si="16"/>
        <v>0</v>
      </c>
      <c r="M342" s="40">
        <f t="shared" si="17"/>
        <v>0</v>
      </c>
      <c r="N342" s="30">
        <f t="shared" si="18"/>
        <v>0</v>
      </c>
      <c r="O342" s="32">
        <f>IFERROR(VLOOKUP(A342,Stock!$A$5:$M$495,6,0),0)*Stock!H342</f>
        <v>0</v>
      </c>
      <c r="Q342" s="32">
        <f>IFERROR(VLOOKUP(A342,Stock!$A$5:$M$495,6,0),0)*Stock!M342</f>
        <v>0</v>
      </c>
    </row>
    <row r="343" spans="1:17" s="17" customFormat="1" ht="18" customHeight="1" x14ac:dyDescent="0.2">
      <c r="A343" s="191">
        <v>350</v>
      </c>
      <c r="B343" s="201" t="s">
        <v>471</v>
      </c>
      <c r="C343" s="202" t="s">
        <v>862</v>
      </c>
      <c r="D343" s="202" t="s">
        <v>11</v>
      </c>
      <c r="E343" s="202" t="s">
        <v>9</v>
      </c>
      <c r="F343" s="203">
        <v>45</v>
      </c>
      <c r="G343" s="203">
        <v>36</v>
      </c>
      <c r="H343" s="131"/>
      <c r="I343" s="132">
        <f>SUMIF(Journal!$E$15:$E$446,$B$5:$B$495,Journal!$T$15:$T$446)</f>
        <v>0</v>
      </c>
      <c r="J343" s="115">
        <f>SUMIF(Journal!$E$15:$E$446,$B$5:$B$499,Journal!$K$15:$K$446)</f>
        <v>0</v>
      </c>
      <c r="K343" s="118">
        <f>SUMIF(Journal!$E$15:$E$446,$B$5:$B$499,Journal!$L$15:$L$446)</f>
        <v>0</v>
      </c>
      <c r="L343" s="6">
        <f t="shared" si="16"/>
        <v>0</v>
      </c>
      <c r="M343" s="40">
        <f t="shared" si="17"/>
        <v>0</v>
      </c>
      <c r="N343" s="30">
        <f t="shared" si="18"/>
        <v>0</v>
      </c>
      <c r="O343" s="32">
        <f>IFERROR(VLOOKUP(A343,Stock!$A$5:$M$495,6,0),0)*Stock!H343</f>
        <v>0</v>
      </c>
      <c r="Q343" s="32">
        <f>IFERROR(VLOOKUP(A343,Stock!$A$5:$M$495,6,0),0)*Stock!M343</f>
        <v>0</v>
      </c>
    </row>
    <row r="344" spans="1:17" s="17" customFormat="1" ht="18" customHeight="1" x14ac:dyDescent="0.2">
      <c r="A344" s="191">
        <v>351</v>
      </c>
      <c r="B344" s="201" t="s">
        <v>472</v>
      </c>
      <c r="C344" s="202" t="s">
        <v>863</v>
      </c>
      <c r="D344" s="202" t="s">
        <v>33</v>
      </c>
      <c r="E344" s="202" t="s">
        <v>6</v>
      </c>
      <c r="F344" s="203">
        <v>18</v>
      </c>
      <c r="G344" s="203">
        <v>14.4</v>
      </c>
      <c r="H344" s="131"/>
      <c r="I344" s="132">
        <f>SUMIF(Journal!$E$15:$E$446,$B$5:$B$495,Journal!$T$15:$T$446)</f>
        <v>0</v>
      </c>
      <c r="J344" s="115">
        <f>SUMIF(Journal!$E$15:$E$446,$B$5:$B$499,Journal!$K$15:$K$446)</f>
        <v>0</v>
      </c>
      <c r="K344" s="118">
        <f>SUMIF(Journal!$E$15:$E$446,$B$5:$B$499,Journal!$L$15:$L$446)</f>
        <v>0</v>
      </c>
      <c r="L344" s="6">
        <f t="shared" si="16"/>
        <v>0</v>
      </c>
      <c r="M344" s="40">
        <f t="shared" si="17"/>
        <v>0</v>
      </c>
      <c r="N344" s="30">
        <f t="shared" si="18"/>
        <v>0</v>
      </c>
      <c r="O344" s="32">
        <f>IFERROR(VLOOKUP(A344,Stock!$A$5:$M$495,6,0),0)*Stock!H344</f>
        <v>0</v>
      </c>
      <c r="Q344" s="32">
        <f>IFERROR(VLOOKUP(A344,Stock!$A$5:$M$495,6,0),0)*Stock!M344</f>
        <v>0</v>
      </c>
    </row>
    <row r="345" spans="1:17" s="17" customFormat="1" ht="18" customHeight="1" x14ac:dyDescent="0.2">
      <c r="A345" s="191">
        <v>352</v>
      </c>
      <c r="B345" s="201" t="s">
        <v>473</v>
      </c>
      <c r="C345" s="202" t="s">
        <v>864</v>
      </c>
      <c r="D345" s="202" t="s">
        <v>11</v>
      </c>
      <c r="E345" s="202" t="s">
        <v>9</v>
      </c>
      <c r="F345" s="203">
        <v>30</v>
      </c>
      <c r="G345" s="203">
        <v>24</v>
      </c>
      <c r="H345" s="131"/>
      <c r="I345" s="132">
        <f>SUMIF(Journal!$E$15:$E$446,$B$5:$B$495,Journal!$T$15:$T$446)</f>
        <v>0</v>
      </c>
      <c r="J345" s="115">
        <f>SUMIF(Journal!$E$15:$E$446,$B$5:$B$499,Journal!$K$15:$K$446)</f>
        <v>0</v>
      </c>
      <c r="K345" s="118">
        <f>SUMIF(Journal!$E$15:$E$446,$B$5:$B$499,Journal!$L$15:$L$446)</f>
        <v>0</v>
      </c>
      <c r="L345" s="6">
        <f t="shared" si="16"/>
        <v>0</v>
      </c>
      <c r="M345" s="40">
        <f t="shared" si="17"/>
        <v>0</v>
      </c>
      <c r="N345" s="30">
        <f t="shared" si="18"/>
        <v>0</v>
      </c>
      <c r="O345" s="32">
        <f>IFERROR(VLOOKUP(A345,Stock!$A$5:$M$495,6,0),0)*Stock!H345</f>
        <v>0</v>
      </c>
      <c r="Q345" s="32">
        <f>IFERROR(VLOOKUP(A345,Stock!$A$5:$M$495,6,0),0)*Stock!M345</f>
        <v>0</v>
      </c>
    </row>
    <row r="346" spans="1:17" s="17" customFormat="1" ht="18" customHeight="1" x14ac:dyDescent="0.2">
      <c r="A346" s="191">
        <v>353</v>
      </c>
      <c r="B346" s="201" t="s">
        <v>474</v>
      </c>
      <c r="C346" s="202" t="s">
        <v>865</v>
      </c>
      <c r="D346" s="202" t="s">
        <v>21</v>
      </c>
      <c r="E346" s="202" t="s">
        <v>9</v>
      </c>
      <c r="F346" s="203">
        <v>15</v>
      </c>
      <c r="G346" s="203">
        <v>12</v>
      </c>
      <c r="H346" s="131"/>
      <c r="I346" s="132">
        <f>SUMIF(Journal!$E$15:$E$446,$B$5:$B$495,Journal!$T$15:$T$446)</f>
        <v>0</v>
      </c>
      <c r="J346" s="115">
        <f>SUMIF(Journal!$E$15:$E$446,$B$5:$B$499,Journal!$K$15:$K$446)</f>
        <v>0</v>
      </c>
      <c r="K346" s="118">
        <f>SUMIF(Journal!$E$15:$E$446,$B$5:$B$499,Journal!$L$15:$L$446)</f>
        <v>0</v>
      </c>
      <c r="L346" s="6">
        <f t="shared" si="16"/>
        <v>0</v>
      </c>
      <c r="M346" s="40">
        <f t="shared" si="17"/>
        <v>0</v>
      </c>
      <c r="N346" s="30">
        <f t="shared" si="18"/>
        <v>0</v>
      </c>
      <c r="O346" s="32">
        <f>IFERROR(VLOOKUP(A346,Stock!$A$5:$M$495,6,0),0)*Stock!H346</f>
        <v>0</v>
      </c>
      <c r="Q346" s="32">
        <f>IFERROR(VLOOKUP(A346,Stock!$A$5:$M$495,6,0),0)*Stock!M346</f>
        <v>0</v>
      </c>
    </row>
    <row r="347" spans="1:17" s="17" customFormat="1" ht="18" customHeight="1" x14ac:dyDescent="0.2">
      <c r="A347" s="191">
        <v>354</v>
      </c>
      <c r="B347" s="201" t="s">
        <v>475</v>
      </c>
      <c r="C347" s="202" t="s">
        <v>866</v>
      </c>
      <c r="D347" s="202" t="s">
        <v>21</v>
      </c>
      <c r="E347" s="202" t="s">
        <v>9</v>
      </c>
      <c r="F347" s="203">
        <v>15</v>
      </c>
      <c r="G347" s="203">
        <v>12</v>
      </c>
      <c r="H347" s="131"/>
      <c r="I347" s="132">
        <f>SUMIF(Journal!$E$15:$E$446,$B$5:$B$495,Journal!$T$15:$T$446)</f>
        <v>0</v>
      </c>
      <c r="J347" s="115">
        <f>SUMIF(Journal!$E$15:$E$446,$B$5:$B$499,Journal!$K$15:$K$446)</f>
        <v>0</v>
      </c>
      <c r="K347" s="118">
        <f>SUMIF(Journal!$E$15:$E$446,$B$5:$B$499,Journal!$L$15:$L$446)</f>
        <v>0</v>
      </c>
      <c r="L347" s="6">
        <f t="shared" si="16"/>
        <v>0</v>
      </c>
      <c r="M347" s="40">
        <f t="shared" si="17"/>
        <v>0</v>
      </c>
      <c r="N347" s="30">
        <f t="shared" si="18"/>
        <v>0</v>
      </c>
      <c r="O347" s="32">
        <f>IFERROR(VLOOKUP(A347,Stock!$A$5:$M$495,6,0),0)*Stock!H347</f>
        <v>0</v>
      </c>
      <c r="Q347" s="32">
        <f>IFERROR(VLOOKUP(A347,Stock!$A$5:$M$495,6,0),0)*Stock!M347</f>
        <v>0</v>
      </c>
    </row>
    <row r="348" spans="1:17" s="17" customFormat="1" ht="18" customHeight="1" x14ac:dyDescent="0.2">
      <c r="A348" s="191">
        <v>355</v>
      </c>
      <c r="B348" s="201" t="s">
        <v>476</v>
      </c>
      <c r="C348" s="202" t="s">
        <v>867</v>
      </c>
      <c r="D348" s="202" t="s">
        <v>130</v>
      </c>
      <c r="E348" s="202" t="s">
        <v>32</v>
      </c>
      <c r="F348" s="203">
        <v>60</v>
      </c>
      <c r="G348" s="203">
        <v>48</v>
      </c>
      <c r="H348" s="131"/>
      <c r="I348" s="132">
        <f>SUMIF(Journal!$E$15:$E$446,$B$5:$B$495,Journal!$T$15:$T$446)</f>
        <v>0</v>
      </c>
      <c r="J348" s="115">
        <f>SUMIF(Journal!$E$15:$E$446,$B$5:$B$499,Journal!$K$15:$K$446)</f>
        <v>0</v>
      </c>
      <c r="K348" s="118">
        <f>SUMIF(Journal!$E$15:$E$446,$B$5:$B$499,Journal!$L$15:$L$446)</f>
        <v>0</v>
      </c>
      <c r="L348" s="6">
        <f t="shared" si="16"/>
        <v>0</v>
      </c>
      <c r="M348" s="40">
        <f t="shared" si="17"/>
        <v>0</v>
      </c>
      <c r="N348" s="30">
        <f t="shared" si="18"/>
        <v>0</v>
      </c>
      <c r="O348" s="32">
        <f>IFERROR(VLOOKUP(A348,Stock!$A$5:$M$495,6,0),0)*Stock!H348</f>
        <v>0</v>
      </c>
      <c r="Q348" s="32">
        <f>IFERROR(VLOOKUP(A348,Stock!$A$5:$M$495,6,0),0)*Stock!M348</f>
        <v>0</v>
      </c>
    </row>
    <row r="349" spans="1:17" s="17" customFormat="1" ht="18" customHeight="1" x14ac:dyDescent="0.2">
      <c r="A349" s="191">
        <v>356</v>
      </c>
      <c r="B349" s="201" t="s">
        <v>477</v>
      </c>
      <c r="C349" s="202" t="s">
        <v>868</v>
      </c>
      <c r="D349" s="202" t="s">
        <v>11</v>
      </c>
      <c r="E349" s="202" t="s">
        <v>32</v>
      </c>
      <c r="F349" s="203">
        <v>16</v>
      </c>
      <c r="G349" s="203">
        <v>12.8</v>
      </c>
      <c r="H349" s="131"/>
      <c r="I349" s="132">
        <f>SUMIF(Journal!$E$15:$E$446,$B$5:$B$495,Journal!$T$15:$T$446)</f>
        <v>0</v>
      </c>
      <c r="J349" s="115">
        <f>SUMIF(Journal!$E$15:$E$446,$B$5:$B$499,Journal!$K$15:$K$446)</f>
        <v>0</v>
      </c>
      <c r="K349" s="118">
        <f>SUMIF(Journal!$E$15:$E$446,$B$5:$B$499,Journal!$L$15:$L$446)</f>
        <v>0</v>
      </c>
      <c r="L349" s="6">
        <f t="shared" si="16"/>
        <v>0</v>
      </c>
      <c r="M349" s="40">
        <f t="shared" si="17"/>
        <v>0</v>
      </c>
      <c r="N349" s="30">
        <f t="shared" si="18"/>
        <v>0</v>
      </c>
      <c r="O349" s="32">
        <f>IFERROR(VLOOKUP(A349,Stock!$A$5:$M$495,6,0),0)*Stock!H349</f>
        <v>0</v>
      </c>
      <c r="Q349" s="32">
        <f>IFERROR(VLOOKUP(A349,Stock!$A$5:$M$495,6,0),0)*Stock!M349</f>
        <v>0</v>
      </c>
    </row>
    <row r="350" spans="1:17" s="17" customFormat="1" ht="18" customHeight="1" x14ac:dyDescent="0.2">
      <c r="A350" s="191">
        <v>357</v>
      </c>
      <c r="B350" s="201" t="s">
        <v>478</v>
      </c>
      <c r="C350" s="202" t="s">
        <v>869</v>
      </c>
      <c r="D350" s="202" t="s">
        <v>131</v>
      </c>
      <c r="E350" s="202" t="s">
        <v>32</v>
      </c>
      <c r="F350" s="203">
        <v>24</v>
      </c>
      <c r="G350" s="203">
        <v>19.2</v>
      </c>
      <c r="H350" s="131"/>
      <c r="I350" s="132">
        <f>SUMIF(Journal!$E$15:$E$446,$B$5:$B$495,Journal!$T$15:$T$446)</f>
        <v>0</v>
      </c>
      <c r="J350" s="115">
        <f>SUMIF(Journal!$E$15:$E$446,$B$5:$B$499,Journal!$K$15:$K$446)</f>
        <v>0</v>
      </c>
      <c r="K350" s="118">
        <f>SUMIF(Journal!$E$15:$E$446,$B$5:$B$499,Journal!$L$15:$L$446)</f>
        <v>0</v>
      </c>
      <c r="L350" s="6">
        <f t="shared" si="16"/>
        <v>0</v>
      </c>
      <c r="M350" s="40">
        <f t="shared" si="17"/>
        <v>0</v>
      </c>
      <c r="N350" s="30">
        <f t="shared" si="18"/>
        <v>0</v>
      </c>
      <c r="O350" s="32">
        <f>IFERROR(VLOOKUP(A350,Stock!$A$5:$M$495,6,0),0)*Stock!H350</f>
        <v>0</v>
      </c>
      <c r="Q350" s="32">
        <f>IFERROR(VLOOKUP(A350,Stock!$A$5:$M$495,6,0),0)*Stock!M350</f>
        <v>0</v>
      </c>
    </row>
    <row r="351" spans="1:17" s="17" customFormat="1" ht="18" customHeight="1" x14ac:dyDescent="0.2">
      <c r="A351" s="191">
        <v>358</v>
      </c>
      <c r="B351" s="201" t="s">
        <v>479</v>
      </c>
      <c r="C351" s="202" t="s">
        <v>870</v>
      </c>
      <c r="D351" s="202" t="s">
        <v>131</v>
      </c>
      <c r="E351" s="202" t="s">
        <v>32</v>
      </c>
      <c r="F351" s="203">
        <v>30</v>
      </c>
      <c r="G351" s="203">
        <v>24</v>
      </c>
      <c r="H351" s="131"/>
      <c r="I351" s="132">
        <f>SUMIF(Journal!$E$15:$E$446,$B$5:$B$495,Journal!$T$15:$T$446)</f>
        <v>0</v>
      </c>
      <c r="J351" s="115">
        <f>SUMIF(Journal!$E$15:$E$446,$B$5:$B$499,Journal!$K$15:$K$446)</f>
        <v>0</v>
      </c>
      <c r="K351" s="118">
        <f>SUMIF(Journal!$E$15:$E$446,$B$5:$B$499,Journal!$L$15:$L$446)</f>
        <v>0</v>
      </c>
      <c r="L351" s="6">
        <f t="shared" si="16"/>
        <v>0</v>
      </c>
      <c r="M351" s="40">
        <f t="shared" si="17"/>
        <v>0</v>
      </c>
      <c r="N351" s="30">
        <f t="shared" si="18"/>
        <v>0</v>
      </c>
      <c r="O351" s="32">
        <f>IFERROR(VLOOKUP(A351,Stock!$A$5:$M$495,6,0),0)*Stock!H351</f>
        <v>0</v>
      </c>
      <c r="Q351" s="32">
        <f>IFERROR(VLOOKUP(A351,Stock!$A$5:$M$495,6,0),0)*Stock!M351</f>
        <v>0</v>
      </c>
    </row>
    <row r="352" spans="1:17" s="17" customFormat="1" ht="18" customHeight="1" x14ac:dyDescent="0.2">
      <c r="A352" s="191">
        <v>359</v>
      </c>
      <c r="B352" s="201" t="s">
        <v>480</v>
      </c>
      <c r="C352" s="202" t="s">
        <v>871</v>
      </c>
      <c r="D352" s="202" t="s">
        <v>17</v>
      </c>
      <c r="E352" s="202" t="s">
        <v>9</v>
      </c>
      <c r="F352" s="203">
        <v>10</v>
      </c>
      <c r="G352" s="203">
        <v>8</v>
      </c>
      <c r="H352" s="131"/>
      <c r="I352" s="132">
        <f>SUMIF(Journal!$E$15:$E$446,$B$5:$B$495,Journal!$T$15:$T$446)</f>
        <v>0</v>
      </c>
      <c r="J352" s="115">
        <f>SUMIF(Journal!$E$15:$E$446,$B$5:$B$499,Journal!$K$15:$K$446)</f>
        <v>0</v>
      </c>
      <c r="K352" s="118">
        <f>SUMIF(Journal!$E$15:$E$446,$B$5:$B$499,Journal!$L$15:$L$446)</f>
        <v>0</v>
      </c>
      <c r="L352" s="6">
        <f t="shared" si="16"/>
        <v>0</v>
      </c>
      <c r="M352" s="40">
        <f t="shared" si="17"/>
        <v>0</v>
      </c>
      <c r="N352" s="30">
        <f t="shared" si="18"/>
        <v>0</v>
      </c>
      <c r="O352" s="32">
        <f>IFERROR(VLOOKUP(A352,Stock!$A$5:$M$495,6,0),0)*Stock!H352</f>
        <v>0</v>
      </c>
      <c r="Q352" s="32">
        <f>IFERROR(VLOOKUP(A352,Stock!$A$5:$M$495,6,0),0)*Stock!M352</f>
        <v>0</v>
      </c>
    </row>
    <row r="353" spans="1:17" s="17" customFormat="1" ht="18" customHeight="1" x14ac:dyDescent="0.2">
      <c r="A353" s="191">
        <v>360</v>
      </c>
      <c r="B353" s="201" t="s">
        <v>481</v>
      </c>
      <c r="C353" s="202" t="s">
        <v>872</v>
      </c>
      <c r="D353" s="202" t="s">
        <v>21</v>
      </c>
      <c r="E353" s="202" t="s">
        <v>9</v>
      </c>
      <c r="F353" s="203">
        <v>10</v>
      </c>
      <c r="G353" s="203">
        <v>8</v>
      </c>
      <c r="H353" s="131"/>
      <c r="I353" s="132">
        <f>SUMIF(Journal!$E$15:$E$446,$B$5:$B$495,Journal!$T$15:$T$446)</f>
        <v>0</v>
      </c>
      <c r="J353" s="115">
        <f>SUMIF(Journal!$E$15:$E$446,$B$5:$B$499,Journal!$K$15:$K$446)</f>
        <v>0</v>
      </c>
      <c r="K353" s="118">
        <f>SUMIF(Journal!$E$15:$E$446,$B$5:$B$499,Journal!$L$15:$L$446)</f>
        <v>0</v>
      </c>
      <c r="L353" s="6">
        <f t="shared" si="16"/>
        <v>0</v>
      </c>
      <c r="M353" s="40">
        <f t="shared" si="17"/>
        <v>0</v>
      </c>
      <c r="N353" s="30">
        <f t="shared" si="18"/>
        <v>0</v>
      </c>
      <c r="O353" s="32">
        <f>IFERROR(VLOOKUP(A353,Stock!$A$5:$M$495,6,0),0)*Stock!H353</f>
        <v>0</v>
      </c>
      <c r="Q353" s="32">
        <f>IFERROR(VLOOKUP(A353,Stock!$A$5:$M$495,6,0),0)*Stock!M353</f>
        <v>0</v>
      </c>
    </row>
    <row r="354" spans="1:17" s="17" customFormat="1" ht="18" customHeight="1" x14ac:dyDescent="0.2">
      <c r="A354" s="191">
        <v>361</v>
      </c>
      <c r="B354" s="201" t="s">
        <v>482</v>
      </c>
      <c r="C354" s="202" t="s">
        <v>873</v>
      </c>
      <c r="D354" s="202" t="s">
        <v>21</v>
      </c>
      <c r="E354" s="202" t="s">
        <v>9</v>
      </c>
      <c r="F354" s="203">
        <v>20</v>
      </c>
      <c r="G354" s="203">
        <v>16</v>
      </c>
      <c r="H354" s="131"/>
      <c r="I354" s="132">
        <f>SUMIF(Journal!$E$15:$E$446,$B$5:$B$495,Journal!$T$15:$T$446)</f>
        <v>0</v>
      </c>
      <c r="J354" s="115">
        <f>SUMIF(Journal!$E$15:$E$446,$B$5:$B$499,Journal!$K$15:$K$446)</f>
        <v>0</v>
      </c>
      <c r="K354" s="118">
        <f>SUMIF(Journal!$E$15:$E$446,$B$5:$B$499,Journal!$L$15:$L$446)</f>
        <v>0</v>
      </c>
      <c r="L354" s="6">
        <f t="shared" si="16"/>
        <v>0</v>
      </c>
      <c r="M354" s="40">
        <f t="shared" si="17"/>
        <v>0</v>
      </c>
      <c r="N354" s="30">
        <f t="shared" si="18"/>
        <v>0</v>
      </c>
      <c r="O354" s="32">
        <f>IFERROR(VLOOKUP(A354,Stock!$A$5:$M$495,6,0),0)*Stock!H354</f>
        <v>0</v>
      </c>
      <c r="Q354" s="32">
        <f>IFERROR(VLOOKUP(A354,Stock!$A$5:$M$495,6,0),0)*Stock!M354</f>
        <v>0</v>
      </c>
    </row>
    <row r="355" spans="1:17" s="17" customFormat="1" ht="18" customHeight="1" x14ac:dyDescent="0.2">
      <c r="A355" s="191">
        <v>362</v>
      </c>
      <c r="B355" s="201" t="s">
        <v>483</v>
      </c>
      <c r="C355" s="202" t="s">
        <v>874</v>
      </c>
      <c r="D355" s="202" t="s">
        <v>130</v>
      </c>
      <c r="E355" s="202" t="s">
        <v>9</v>
      </c>
      <c r="F355" s="203">
        <v>60</v>
      </c>
      <c r="G355" s="203">
        <v>48</v>
      </c>
      <c r="H355" s="131"/>
      <c r="I355" s="132">
        <f>SUMIF(Journal!$E$15:$E$446,$B$5:$B$495,Journal!$T$15:$T$446)</f>
        <v>0</v>
      </c>
      <c r="J355" s="115">
        <f>SUMIF(Journal!$E$15:$E$446,$B$5:$B$499,Journal!$K$15:$K$446)</f>
        <v>0</v>
      </c>
      <c r="K355" s="118">
        <f>SUMIF(Journal!$E$15:$E$446,$B$5:$B$499,Journal!$L$15:$L$446)</f>
        <v>0</v>
      </c>
      <c r="L355" s="6">
        <f t="shared" si="16"/>
        <v>0</v>
      </c>
      <c r="M355" s="40">
        <f t="shared" si="17"/>
        <v>0</v>
      </c>
      <c r="N355" s="30">
        <f t="shared" si="18"/>
        <v>0</v>
      </c>
      <c r="O355" s="32">
        <f>IFERROR(VLOOKUP(A355,Stock!$A$5:$M$495,6,0),0)*Stock!H355</f>
        <v>0</v>
      </c>
      <c r="Q355" s="32">
        <f>IFERROR(VLOOKUP(A355,Stock!$A$5:$M$495,6,0),0)*Stock!M355</f>
        <v>0</v>
      </c>
    </row>
    <row r="356" spans="1:17" s="17" customFormat="1" ht="18" customHeight="1" x14ac:dyDescent="0.2">
      <c r="A356" s="191">
        <v>363</v>
      </c>
      <c r="B356" s="201" t="s">
        <v>484</v>
      </c>
      <c r="C356" s="202" t="s">
        <v>875</v>
      </c>
      <c r="D356" s="202" t="s">
        <v>130</v>
      </c>
      <c r="E356" s="202" t="s">
        <v>9</v>
      </c>
      <c r="F356" s="203">
        <v>60</v>
      </c>
      <c r="G356" s="203">
        <v>48</v>
      </c>
      <c r="H356" s="131"/>
      <c r="I356" s="132">
        <f>SUMIF(Journal!$E$15:$E$446,$B$5:$B$495,Journal!$T$15:$T$446)</f>
        <v>0</v>
      </c>
      <c r="J356" s="115">
        <f>SUMIF(Journal!$E$15:$E$446,$B$5:$B$499,Journal!$K$15:$K$446)</f>
        <v>0</v>
      </c>
      <c r="K356" s="118">
        <f>SUMIF(Journal!$E$15:$E$446,$B$5:$B$499,Journal!$L$15:$L$446)</f>
        <v>0</v>
      </c>
      <c r="L356" s="6">
        <f t="shared" si="16"/>
        <v>0</v>
      </c>
      <c r="M356" s="40">
        <f t="shared" si="17"/>
        <v>0</v>
      </c>
      <c r="N356" s="30">
        <f t="shared" si="18"/>
        <v>0</v>
      </c>
      <c r="O356" s="32">
        <f>IFERROR(VLOOKUP(A356,Stock!$A$5:$M$495,6,0),0)*Stock!H356</f>
        <v>0</v>
      </c>
      <c r="Q356" s="32">
        <f>IFERROR(VLOOKUP(A356,Stock!$A$5:$M$495,6,0),0)*Stock!M356</f>
        <v>0</v>
      </c>
    </row>
    <row r="357" spans="1:17" s="17" customFormat="1" ht="18" customHeight="1" x14ac:dyDescent="0.2">
      <c r="A357" s="191">
        <v>364</v>
      </c>
      <c r="B357" s="201" t="s">
        <v>485</v>
      </c>
      <c r="C357" s="202" t="s">
        <v>876</v>
      </c>
      <c r="D357" s="202" t="s">
        <v>21</v>
      </c>
      <c r="E357" s="202" t="s">
        <v>9</v>
      </c>
      <c r="F357" s="203">
        <v>15</v>
      </c>
      <c r="G357" s="203">
        <v>12</v>
      </c>
      <c r="H357" s="131"/>
      <c r="I357" s="132">
        <f>SUMIF(Journal!$E$15:$E$446,$B$5:$B$495,Journal!$T$15:$T$446)</f>
        <v>0</v>
      </c>
      <c r="J357" s="115">
        <f>SUMIF(Journal!$E$15:$E$446,$B$5:$B$499,Journal!$K$15:$K$446)</f>
        <v>0</v>
      </c>
      <c r="K357" s="118">
        <f>SUMIF(Journal!$E$15:$E$446,$B$5:$B$499,Journal!$L$15:$L$446)</f>
        <v>0</v>
      </c>
      <c r="L357" s="6">
        <f t="shared" si="16"/>
        <v>0</v>
      </c>
      <c r="M357" s="40">
        <f t="shared" si="17"/>
        <v>0</v>
      </c>
      <c r="N357" s="30">
        <f t="shared" si="18"/>
        <v>0</v>
      </c>
      <c r="O357" s="32">
        <f>IFERROR(VLOOKUP(A357,Stock!$A$5:$M$495,6,0),0)*Stock!H357</f>
        <v>0</v>
      </c>
      <c r="Q357" s="32">
        <f>IFERROR(VLOOKUP(A357,Stock!$A$5:$M$495,6,0),0)*Stock!M357</f>
        <v>0</v>
      </c>
    </row>
    <row r="358" spans="1:17" s="17" customFormat="1" ht="18" customHeight="1" x14ac:dyDescent="0.2">
      <c r="A358" s="191">
        <v>365</v>
      </c>
      <c r="B358" s="201" t="s">
        <v>486</v>
      </c>
      <c r="C358" s="202" t="s">
        <v>877</v>
      </c>
      <c r="D358" s="202" t="s">
        <v>11</v>
      </c>
      <c r="E358" s="202" t="s">
        <v>9</v>
      </c>
      <c r="F358" s="203">
        <v>16</v>
      </c>
      <c r="G358" s="203">
        <v>12.8</v>
      </c>
      <c r="H358" s="131"/>
      <c r="I358" s="132">
        <f>SUMIF(Journal!$E$15:$E$446,$B$5:$B$495,Journal!$T$15:$T$446)</f>
        <v>0</v>
      </c>
      <c r="J358" s="115">
        <f>SUMIF(Journal!$E$15:$E$446,$B$5:$B$499,Journal!$K$15:$K$446)</f>
        <v>0</v>
      </c>
      <c r="K358" s="118">
        <f>SUMIF(Journal!$E$15:$E$446,$B$5:$B$499,Journal!$L$15:$L$446)</f>
        <v>0</v>
      </c>
      <c r="L358" s="6">
        <f t="shared" si="16"/>
        <v>0</v>
      </c>
      <c r="M358" s="40">
        <f t="shared" si="17"/>
        <v>0</v>
      </c>
      <c r="N358" s="30">
        <f t="shared" si="18"/>
        <v>0</v>
      </c>
      <c r="O358" s="32">
        <f>IFERROR(VLOOKUP(A358,Stock!$A$5:$M$495,6,0),0)*Stock!H358</f>
        <v>0</v>
      </c>
      <c r="Q358" s="32">
        <f>IFERROR(VLOOKUP(A358,Stock!$A$5:$M$495,6,0),0)*Stock!M358</f>
        <v>0</v>
      </c>
    </row>
    <row r="359" spans="1:17" s="17" customFormat="1" ht="18" customHeight="1" x14ac:dyDescent="0.2">
      <c r="A359" s="191">
        <v>366</v>
      </c>
      <c r="B359" s="201" t="s">
        <v>487</v>
      </c>
      <c r="C359" s="202" t="s">
        <v>878</v>
      </c>
      <c r="D359" s="202" t="s">
        <v>11</v>
      </c>
      <c r="E359" s="202" t="s">
        <v>9</v>
      </c>
      <c r="F359" s="203">
        <v>30</v>
      </c>
      <c r="G359" s="203">
        <v>24</v>
      </c>
      <c r="H359" s="131"/>
      <c r="I359" s="132">
        <f>SUMIF(Journal!$E$15:$E$446,$B$5:$B$495,Journal!$T$15:$T$446)</f>
        <v>0</v>
      </c>
      <c r="J359" s="115">
        <f>SUMIF(Journal!$E$15:$E$446,$B$5:$B$499,Journal!$K$15:$K$446)</f>
        <v>0</v>
      </c>
      <c r="K359" s="118">
        <f>SUMIF(Journal!$E$15:$E$446,$B$5:$B$499,Journal!$L$15:$L$446)</f>
        <v>0</v>
      </c>
      <c r="L359" s="6">
        <f t="shared" si="16"/>
        <v>0</v>
      </c>
      <c r="M359" s="40">
        <f t="shared" si="17"/>
        <v>0</v>
      </c>
      <c r="N359" s="30">
        <f t="shared" si="18"/>
        <v>0</v>
      </c>
      <c r="O359" s="32">
        <f>IFERROR(VLOOKUP(A359,Stock!$A$5:$M$495,6,0),0)*Stock!H359</f>
        <v>0</v>
      </c>
      <c r="Q359" s="32">
        <f>IFERROR(VLOOKUP(A359,Stock!$A$5:$M$495,6,0),0)*Stock!M359</f>
        <v>0</v>
      </c>
    </row>
    <row r="360" spans="1:17" s="17" customFormat="1" ht="18" customHeight="1" x14ac:dyDescent="0.2">
      <c r="A360" s="191">
        <v>367</v>
      </c>
      <c r="B360" s="201" t="s">
        <v>488</v>
      </c>
      <c r="C360" s="202" t="s">
        <v>879</v>
      </c>
      <c r="D360" s="202" t="s">
        <v>11</v>
      </c>
      <c r="E360" s="202" t="s">
        <v>9</v>
      </c>
      <c r="F360" s="203">
        <v>16</v>
      </c>
      <c r="G360" s="203">
        <v>12.8</v>
      </c>
      <c r="H360" s="131"/>
      <c r="I360" s="132">
        <f>SUMIF(Journal!$E$15:$E$446,$B$5:$B$495,Journal!$T$15:$T$446)</f>
        <v>0</v>
      </c>
      <c r="J360" s="115">
        <f>SUMIF(Journal!$E$15:$E$446,$B$5:$B$499,Journal!$K$15:$K$446)</f>
        <v>0</v>
      </c>
      <c r="K360" s="118">
        <f>SUMIF(Journal!$E$15:$E$446,$B$5:$B$499,Journal!$L$15:$L$446)</f>
        <v>0</v>
      </c>
      <c r="L360" s="6">
        <f t="shared" si="16"/>
        <v>0</v>
      </c>
      <c r="M360" s="40">
        <f t="shared" si="17"/>
        <v>0</v>
      </c>
      <c r="N360" s="30">
        <f t="shared" si="18"/>
        <v>0</v>
      </c>
      <c r="O360" s="32">
        <f>IFERROR(VLOOKUP(A360,Stock!$A$5:$M$495,6,0),0)*Stock!H360</f>
        <v>0</v>
      </c>
      <c r="Q360" s="32">
        <f>IFERROR(VLOOKUP(A360,Stock!$A$5:$M$495,6,0),0)*Stock!M360</f>
        <v>0</v>
      </c>
    </row>
    <row r="361" spans="1:17" s="17" customFormat="1" ht="18" customHeight="1" x14ac:dyDescent="0.2">
      <c r="A361" s="191">
        <v>368</v>
      </c>
      <c r="B361" s="201" t="s">
        <v>489</v>
      </c>
      <c r="C361" s="202" t="s">
        <v>880</v>
      </c>
      <c r="D361" s="202" t="s">
        <v>31</v>
      </c>
      <c r="E361" s="202" t="s">
        <v>9</v>
      </c>
      <c r="F361" s="203">
        <v>16</v>
      </c>
      <c r="G361" s="203">
        <v>12.8</v>
      </c>
      <c r="H361" s="131"/>
      <c r="I361" s="132">
        <f>SUMIF(Journal!$E$15:$E$446,$B$5:$B$495,Journal!$T$15:$T$446)</f>
        <v>0</v>
      </c>
      <c r="J361" s="115">
        <f>SUMIF(Journal!$E$15:$E$446,$B$5:$B$499,Journal!$K$15:$K$446)</f>
        <v>0</v>
      </c>
      <c r="K361" s="118">
        <f>SUMIF(Journal!$E$15:$E$446,$B$5:$B$499,Journal!$L$15:$L$446)</f>
        <v>0</v>
      </c>
      <c r="L361" s="6">
        <f t="shared" si="16"/>
        <v>0</v>
      </c>
      <c r="M361" s="40">
        <f t="shared" si="17"/>
        <v>0</v>
      </c>
      <c r="N361" s="30">
        <f t="shared" si="18"/>
        <v>0</v>
      </c>
      <c r="O361" s="32">
        <f>IFERROR(VLOOKUP(A361,Stock!$A$5:$M$495,6,0),0)*Stock!H361</f>
        <v>0</v>
      </c>
      <c r="Q361" s="32">
        <f>IFERROR(VLOOKUP(A361,Stock!$A$5:$M$495,6,0),0)*Stock!M361</f>
        <v>0</v>
      </c>
    </row>
    <row r="362" spans="1:17" s="17" customFormat="1" ht="18" customHeight="1" x14ac:dyDescent="0.2">
      <c r="A362" s="191">
        <v>369</v>
      </c>
      <c r="B362" s="201" t="s">
        <v>490</v>
      </c>
      <c r="C362" s="202" t="s">
        <v>881</v>
      </c>
      <c r="D362" s="202" t="s">
        <v>31</v>
      </c>
      <c r="E362" s="202" t="s">
        <v>6</v>
      </c>
      <c r="F362" s="203">
        <v>15</v>
      </c>
      <c r="G362" s="203">
        <v>12</v>
      </c>
      <c r="H362" s="131"/>
      <c r="I362" s="132">
        <f>SUMIF(Journal!$E$15:$E$446,$B$5:$B$495,Journal!$T$15:$T$446)</f>
        <v>0</v>
      </c>
      <c r="J362" s="115">
        <f>SUMIF(Journal!$E$15:$E$446,$B$5:$B$499,Journal!$K$15:$K$446)</f>
        <v>0</v>
      </c>
      <c r="K362" s="118">
        <f>SUMIF(Journal!$E$15:$E$446,$B$5:$B$499,Journal!$L$15:$L$446)</f>
        <v>0</v>
      </c>
      <c r="L362" s="6">
        <f t="shared" si="16"/>
        <v>0</v>
      </c>
      <c r="M362" s="40">
        <f t="shared" si="17"/>
        <v>0</v>
      </c>
      <c r="N362" s="30">
        <f t="shared" si="18"/>
        <v>0</v>
      </c>
      <c r="O362" s="32">
        <f>IFERROR(VLOOKUP(A362,Stock!$A$5:$M$495,6,0),0)*Stock!H362</f>
        <v>0</v>
      </c>
      <c r="Q362" s="32">
        <f>IFERROR(VLOOKUP(A362,Stock!$A$5:$M$495,6,0),0)*Stock!M362</f>
        <v>0</v>
      </c>
    </row>
    <row r="363" spans="1:17" s="17" customFormat="1" ht="18" customHeight="1" x14ac:dyDescent="0.2">
      <c r="A363" s="191">
        <v>370</v>
      </c>
      <c r="B363" s="201" t="s">
        <v>491</v>
      </c>
      <c r="C363" s="202" t="s">
        <v>882</v>
      </c>
      <c r="D363" s="202" t="s">
        <v>24</v>
      </c>
      <c r="E363" s="202" t="s">
        <v>6</v>
      </c>
      <c r="F363" s="203">
        <v>15</v>
      </c>
      <c r="G363" s="203">
        <v>12</v>
      </c>
      <c r="H363" s="131"/>
      <c r="I363" s="132">
        <f>SUMIF(Journal!$E$15:$E$446,$B$5:$B$495,Journal!$T$15:$T$446)</f>
        <v>0</v>
      </c>
      <c r="J363" s="115">
        <f>SUMIF(Journal!$E$15:$E$446,$B$5:$B$499,Journal!$K$15:$K$446)</f>
        <v>0</v>
      </c>
      <c r="K363" s="118">
        <f>SUMIF(Journal!$E$15:$E$446,$B$5:$B$499,Journal!$L$15:$L$446)</f>
        <v>0</v>
      </c>
      <c r="L363" s="6">
        <f t="shared" si="16"/>
        <v>0</v>
      </c>
      <c r="M363" s="40">
        <f t="shared" si="17"/>
        <v>0</v>
      </c>
      <c r="N363" s="30">
        <f t="shared" si="18"/>
        <v>0</v>
      </c>
      <c r="O363" s="32">
        <f>IFERROR(VLOOKUP(A363,Stock!$A$5:$M$495,6,0),0)*Stock!H363</f>
        <v>0</v>
      </c>
      <c r="Q363" s="32">
        <f>IFERROR(VLOOKUP(A363,Stock!$A$5:$M$495,6,0),0)*Stock!M363</f>
        <v>0</v>
      </c>
    </row>
    <row r="364" spans="1:17" s="17" customFormat="1" ht="18" customHeight="1" x14ac:dyDescent="0.2">
      <c r="A364" s="191">
        <v>371</v>
      </c>
      <c r="B364" s="201" t="s">
        <v>492</v>
      </c>
      <c r="C364" s="202" t="s">
        <v>883</v>
      </c>
      <c r="D364" s="202" t="s">
        <v>24</v>
      </c>
      <c r="E364" s="202" t="s">
        <v>6</v>
      </c>
      <c r="F364" s="203">
        <v>15</v>
      </c>
      <c r="G364" s="203">
        <v>12</v>
      </c>
      <c r="H364" s="131"/>
      <c r="I364" s="132">
        <f>SUMIF(Journal!$E$15:$E$446,$B$5:$B$495,Journal!$T$15:$T$446)</f>
        <v>0</v>
      </c>
      <c r="J364" s="115">
        <f>SUMIF(Journal!$E$15:$E$446,$B$5:$B$499,Journal!$K$15:$K$446)</f>
        <v>0</v>
      </c>
      <c r="K364" s="118">
        <f>SUMIF(Journal!$E$15:$E$446,$B$5:$B$499,Journal!$L$15:$L$446)</f>
        <v>0</v>
      </c>
      <c r="L364" s="6">
        <f t="shared" si="16"/>
        <v>0</v>
      </c>
      <c r="M364" s="40">
        <f t="shared" si="17"/>
        <v>0</v>
      </c>
      <c r="N364" s="30">
        <f t="shared" si="18"/>
        <v>0</v>
      </c>
      <c r="O364" s="32">
        <f>IFERROR(VLOOKUP(A364,Stock!$A$5:$M$495,6,0),0)*Stock!H364</f>
        <v>0</v>
      </c>
      <c r="Q364" s="32">
        <f>IFERROR(VLOOKUP(A364,Stock!$A$5:$M$495,6,0),0)*Stock!M364</f>
        <v>0</v>
      </c>
    </row>
    <row r="365" spans="1:17" s="17" customFormat="1" ht="18" customHeight="1" x14ac:dyDescent="0.2">
      <c r="A365" s="191">
        <v>372</v>
      </c>
      <c r="B365" s="201" t="s">
        <v>493</v>
      </c>
      <c r="C365" s="202" t="s">
        <v>884</v>
      </c>
      <c r="D365" s="202" t="s">
        <v>21</v>
      </c>
      <c r="E365" s="202" t="s">
        <v>6</v>
      </c>
      <c r="F365" s="203">
        <v>15</v>
      </c>
      <c r="G365" s="203">
        <v>12</v>
      </c>
      <c r="H365" s="131"/>
      <c r="I365" s="132">
        <f>SUMIF(Journal!$E$15:$E$446,$B$5:$B$495,Journal!$T$15:$T$446)</f>
        <v>0</v>
      </c>
      <c r="J365" s="115">
        <f>SUMIF(Journal!$E$15:$E$446,$B$5:$B$499,Journal!$K$15:$K$446)</f>
        <v>0</v>
      </c>
      <c r="K365" s="118">
        <f>SUMIF(Journal!$E$15:$E$446,$B$5:$B$499,Journal!$L$15:$L$446)</f>
        <v>0</v>
      </c>
      <c r="L365" s="6">
        <f t="shared" si="16"/>
        <v>0</v>
      </c>
      <c r="M365" s="40">
        <f t="shared" si="17"/>
        <v>0</v>
      </c>
      <c r="N365" s="30">
        <f t="shared" si="18"/>
        <v>0</v>
      </c>
      <c r="O365" s="32">
        <f>IFERROR(VLOOKUP(A365,Stock!$A$5:$M$495,6,0),0)*Stock!H365</f>
        <v>0</v>
      </c>
      <c r="Q365" s="32">
        <f>IFERROR(VLOOKUP(A365,Stock!$A$5:$M$495,6,0),0)*Stock!M365</f>
        <v>0</v>
      </c>
    </row>
    <row r="366" spans="1:17" s="17" customFormat="1" ht="18" customHeight="1" x14ac:dyDescent="0.2">
      <c r="A366" s="191">
        <v>373</v>
      </c>
      <c r="B366" s="201" t="s">
        <v>494</v>
      </c>
      <c r="C366" s="202" t="s">
        <v>885</v>
      </c>
      <c r="D366" s="202" t="s">
        <v>21</v>
      </c>
      <c r="E366" s="202" t="s">
        <v>9</v>
      </c>
      <c r="F366" s="203">
        <v>15</v>
      </c>
      <c r="G366" s="203">
        <v>12</v>
      </c>
      <c r="H366" s="131"/>
      <c r="I366" s="132">
        <f>SUMIF(Journal!$E$15:$E$446,$B$5:$B$495,Journal!$T$15:$T$446)</f>
        <v>0</v>
      </c>
      <c r="J366" s="115">
        <f>SUMIF(Journal!$E$15:$E$446,$B$5:$B$499,Journal!$K$15:$K$446)</f>
        <v>0</v>
      </c>
      <c r="K366" s="118">
        <f>SUMIF(Journal!$E$15:$E$446,$B$5:$B$499,Journal!$L$15:$L$446)</f>
        <v>0</v>
      </c>
      <c r="L366" s="6">
        <f t="shared" si="16"/>
        <v>0</v>
      </c>
      <c r="M366" s="40">
        <f t="shared" si="17"/>
        <v>0</v>
      </c>
      <c r="N366" s="30">
        <f t="shared" si="18"/>
        <v>0</v>
      </c>
      <c r="O366" s="32">
        <f>IFERROR(VLOOKUP(A366,Stock!$A$5:$M$495,6,0),0)*Stock!H366</f>
        <v>0</v>
      </c>
      <c r="Q366" s="32">
        <f>IFERROR(VLOOKUP(A366,Stock!$A$5:$M$495,6,0),0)*Stock!M366</f>
        <v>0</v>
      </c>
    </row>
    <row r="367" spans="1:17" s="17" customFormat="1" ht="18" customHeight="1" x14ac:dyDescent="0.2">
      <c r="A367" s="191">
        <v>374</v>
      </c>
      <c r="B367" s="201" t="s">
        <v>495</v>
      </c>
      <c r="C367" s="202" t="s">
        <v>886</v>
      </c>
      <c r="D367" s="202" t="s">
        <v>30</v>
      </c>
      <c r="E367" s="202" t="s">
        <v>9</v>
      </c>
      <c r="F367" s="203">
        <v>16</v>
      </c>
      <c r="G367" s="203">
        <v>12.8</v>
      </c>
      <c r="H367" s="131"/>
      <c r="I367" s="132">
        <f>SUMIF(Journal!$E$15:$E$446,$B$5:$B$495,Journal!$T$15:$T$446)</f>
        <v>0</v>
      </c>
      <c r="J367" s="115">
        <f>SUMIF(Journal!$E$15:$E$446,$B$5:$B$499,Journal!$K$15:$K$446)</f>
        <v>0</v>
      </c>
      <c r="K367" s="118">
        <f>SUMIF(Journal!$E$15:$E$446,$B$5:$B$499,Journal!$L$15:$L$446)</f>
        <v>0</v>
      </c>
      <c r="L367" s="6">
        <f t="shared" si="16"/>
        <v>0</v>
      </c>
      <c r="M367" s="40">
        <f t="shared" si="17"/>
        <v>0</v>
      </c>
      <c r="N367" s="30">
        <f t="shared" si="18"/>
        <v>0</v>
      </c>
      <c r="O367" s="32">
        <f>IFERROR(VLOOKUP(A367,Stock!$A$5:$M$495,6,0),0)*Stock!H367</f>
        <v>0</v>
      </c>
      <c r="Q367" s="32">
        <f>IFERROR(VLOOKUP(A367,Stock!$A$5:$M$495,6,0),0)*Stock!M367</f>
        <v>0</v>
      </c>
    </row>
    <row r="368" spans="1:17" s="17" customFormat="1" ht="18" customHeight="1" x14ac:dyDescent="0.2">
      <c r="A368" s="191">
        <v>375</v>
      </c>
      <c r="B368" s="201" t="s">
        <v>496</v>
      </c>
      <c r="C368" s="202" t="s">
        <v>887</v>
      </c>
      <c r="D368" s="202" t="s">
        <v>30</v>
      </c>
      <c r="E368" s="202" t="s">
        <v>9</v>
      </c>
      <c r="F368" s="203">
        <v>16</v>
      </c>
      <c r="G368" s="203">
        <v>12.8</v>
      </c>
      <c r="H368" s="131"/>
      <c r="I368" s="132">
        <f>SUMIF(Journal!$E$15:$E$446,$B$5:$B$495,Journal!$T$15:$T$446)</f>
        <v>0</v>
      </c>
      <c r="J368" s="115">
        <f>SUMIF(Journal!$E$15:$E$446,$B$5:$B$499,Journal!$K$15:$K$446)</f>
        <v>0</v>
      </c>
      <c r="K368" s="118">
        <f>SUMIF(Journal!$E$15:$E$446,$B$5:$B$499,Journal!$L$15:$L$446)</f>
        <v>0</v>
      </c>
      <c r="L368" s="6">
        <f t="shared" si="16"/>
        <v>0</v>
      </c>
      <c r="M368" s="40">
        <f t="shared" si="17"/>
        <v>0</v>
      </c>
      <c r="N368" s="30">
        <f t="shared" si="18"/>
        <v>0</v>
      </c>
      <c r="O368" s="32">
        <f>IFERROR(VLOOKUP(A368,Stock!$A$5:$M$495,6,0),0)*Stock!H368</f>
        <v>0</v>
      </c>
      <c r="Q368" s="32">
        <f>IFERROR(VLOOKUP(A368,Stock!$A$5:$M$495,6,0),0)*Stock!M368</f>
        <v>0</v>
      </c>
    </row>
    <row r="369" spans="1:17" s="17" customFormat="1" ht="18" customHeight="1" x14ac:dyDescent="0.2">
      <c r="A369" s="191">
        <v>376</v>
      </c>
      <c r="B369" s="201" t="s">
        <v>497</v>
      </c>
      <c r="C369" s="202" t="s">
        <v>888</v>
      </c>
      <c r="D369" s="202" t="s">
        <v>30</v>
      </c>
      <c r="E369" s="202" t="s">
        <v>9</v>
      </c>
      <c r="F369" s="203">
        <v>16</v>
      </c>
      <c r="G369" s="203">
        <v>12.8</v>
      </c>
      <c r="H369" s="131"/>
      <c r="I369" s="132">
        <f>SUMIF(Journal!$E$15:$E$446,$B$5:$B$495,Journal!$T$15:$T$446)</f>
        <v>0</v>
      </c>
      <c r="J369" s="115">
        <f>SUMIF(Journal!$E$15:$E$446,$B$5:$B$499,Journal!$K$15:$K$446)</f>
        <v>0</v>
      </c>
      <c r="K369" s="118">
        <f>SUMIF(Journal!$E$15:$E$446,$B$5:$B$499,Journal!$L$15:$L$446)</f>
        <v>0</v>
      </c>
      <c r="L369" s="6">
        <f t="shared" si="16"/>
        <v>0</v>
      </c>
      <c r="M369" s="40">
        <f t="shared" si="17"/>
        <v>0</v>
      </c>
      <c r="N369" s="30">
        <f t="shared" si="18"/>
        <v>0</v>
      </c>
      <c r="O369" s="32">
        <f>IFERROR(VLOOKUP(A369,Stock!$A$5:$M$495,6,0),0)*Stock!H369</f>
        <v>0</v>
      </c>
      <c r="Q369" s="32">
        <f>IFERROR(VLOOKUP(A369,Stock!$A$5:$M$495,6,0),0)*Stock!M369</f>
        <v>0</v>
      </c>
    </row>
    <row r="370" spans="1:17" s="17" customFormat="1" ht="18" customHeight="1" x14ac:dyDescent="0.2">
      <c r="A370" s="191">
        <v>377</v>
      </c>
      <c r="B370" s="201" t="s">
        <v>498</v>
      </c>
      <c r="C370" s="202" t="s">
        <v>889</v>
      </c>
      <c r="D370" s="202" t="s">
        <v>30</v>
      </c>
      <c r="E370" s="202" t="s">
        <v>9</v>
      </c>
      <c r="F370" s="203">
        <v>16</v>
      </c>
      <c r="G370" s="203">
        <v>12.8</v>
      </c>
      <c r="H370" s="131"/>
      <c r="I370" s="132">
        <f>SUMIF(Journal!$E$15:$E$446,$B$5:$B$495,Journal!$T$15:$T$446)</f>
        <v>0</v>
      </c>
      <c r="J370" s="115">
        <f>SUMIF(Journal!$E$15:$E$446,$B$5:$B$499,Journal!$K$15:$K$446)</f>
        <v>0</v>
      </c>
      <c r="K370" s="118">
        <f>SUMIF(Journal!$E$15:$E$446,$B$5:$B$499,Journal!$L$15:$L$446)</f>
        <v>0</v>
      </c>
      <c r="L370" s="6">
        <f t="shared" si="16"/>
        <v>0</v>
      </c>
      <c r="M370" s="40">
        <f t="shared" si="17"/>
        <v>0</v>
      </c>
      <c r="N370" s="30">
        <f t="shared" si="18"/>
        <v>0</v>
      </c>
      <c r="O370" s="32">
        <f>IFERROR(VLOOKUP(A370,Stock!$A$5:$M$495,6,0),0)*Stock!H370</f>
        <v>0</v>
      </c>
      <c r="Q370" s="32">
        <f>IFERROR(VLOOKUP(A370,Stock!$A$5:$M$495,6,0),0)*Stock!M370</f>
        <v>0</v>
      </c>
    </row>
    <row r="371" spans="1:17" s="16" customFormat="1" ht="18" customHeight="1" x14ac:dyDescent="0.2">
      <c r="A371" s="191">
        <v>378</v>
      </c>
      <c r="B371" s="201" t="s">
        <v>499</v>
      </c>
      <c r="C371" s="202" t="s">
        <v>890</v>
      </c>
      <c r="D371" s="202" t="s">
        <v>30</v>
      </c>
      <c r="E371" s="202" t="s">
        <v>9</v>
      </c>
      <c r="F371" s="203">
        <v>16</v>
      </c>
      <c r="G371" s="203">
        <v>12.8</v>
      </c>
      <c r="H371" s="131"/>
      <c r="I371" s="132">
        <f>SUMIF(Journal!$E$15:$E$446,$B$5:$B$495,Journal!$T$15:$T$446)</f>
        <v>0</v>
      </c>
      <c r="J371" s="115">
        <f>SUMIF(Journal!$E$15:$E$446,$B$5:$B$499,Journal!$K$15:$K$446)</f>
        <v>0</v>
      </c>
      <c r="K371" s="118">
        <f>SUMIF(Journal!$E$15:$E$446,$B$5:$B$499,Journal!$L$15:$L$446)</f>
        <v>0</v>
      </c>
      <c r="L371" s="6">
        <f t="shared" si="16"/>
        <v>0</v>
      </c>
      <c r="M371" s="40">
        <f t="shared" si="17"/>
        <v>0</v>
      </c>
      <c r="N371" s="30">
        <f t="shared" si="18"/>
        <v>0</v>
      </c>
      <c r="O371" s="32">
        <f>IFERROR(VLOOKUP(A371,Stock!$A$5:$M$495,6,0),0)*Stock!H371</f>
        <v>0</v>
      </c>
      <c r="Q371" s="32">
        <f>IFERROR(VLOOKUP(A371,Stock!$A$5:$M$495,6,0),0)*Stock!M371</f>
        <v>0</v>
      </c>
    </row>
    <row r="372" spans="1:17" s="15" customFormat="1" ht="18" customHeight="1" x14ac:dyDescent="0.2">
      <c r="A372" s="191">
        <v>379</v>
      </c>
      <c r="B372" s="201" t="s">
        <v>500</v>
      </c>
      <c r="C372" s="202" t="s">
        <v>891</v>
      </c>
      <c r="D372" s="202" t="s">
        <v>29</v>
      </c>
      <c r="E372" s="202" t="s">
        <v>9</v>
      </c>
      <c r="F372" s="203">
        <v>15</v>
      </c>
      <c r="G372" s="203">
        <v>12</v>
      </c>
      <c r="H372" s="131"/>
      <c r="I372" s="132">
        <f>SUMIF(Journal!$E$15:$E$446,$B$5:$B$495,Journal!$T$15:$T$446)</f>
        <v>0</v>
      </c>
      <c r="J372" s="115">
        <f>SUMIF(Journal!$E$15:$E$446,$B$5:$B$499,Journal!$K$15:$K$446)</f>
        <v>0</v>
      </c>
      <c r="K372" s="118">
        <f>SUMIF(Journal!$E$15:$E$446,$B$5:$B$499,Journal!$L$15:$L$446)</f>
        <v>0</v>
      </c>
      <c r="L372" s="6">
        <f t="shared" si="16"/>
        <v>0</v>
      </c>
      <c r="M372" s="40">
        <f t="shared" si="17"/>
        <v>0</v>
      </c>
      <c r="N372" s="30">
        <f t="shared" si="18"/>
        <v>0</v>
      </c>
      <c r="O372" s="32">
        <f>IFERROR(VLOOKUP(A372,Stock!$A$5:$M$495,6,0),0)*Stock!H372</f>
        <v>0</v>
      </c>
      <c r="Q372" s="32">
        <f>IFERROR(VLOOKUP(A372,Stock!$A$5:$M$495,6,0),0)*Stock!M372</f>
        <v>0</v>
      </c>
    </row>
    <row r="373" spans="1:17" s="14" customFormat="1" ht="18" customHeight="1" x14ac:dyDescent="0.2">
      <c r="A373" s="191">
        <v>380</v>
      </c>
      <c r="B373" s="201" t="s">
        <v>501</v>
      </c>
      <c r="C373" s="202" t="s">
        <v>892</v>
      </c>
      <c r="D373" s="202" t="s">
        <v>21</v>
      </c>
      <c r="E373" s="202" t="s">
        <v>6</v>
      </c>
      <c r="F373" s="203">
        <v>22</v>
      </c>
      <c r="G373" s="203">
        <v>17.600000000000001</v>
      </c>
      <c r="H373" s="131"/>
      <c r="I373" s="132">
        <f>SUMIF(Journal!$E$15:$E$446,$B$5:$B$495,Journal!$T$15:$T$446)</f>
        <v>0</v>
      </c>
      <c r="J373" s="115">
        <f>SUMIF(Journal!$E$15:$E$446,$B$5:$B$499,Journal!$K$15:$K$446)</f>
        <v>0</v>
      </c>
      <c r="K373" s="118">
        <f>SUMIF(Journal!$E$15:$E$446,$B$5:$B$499,Journal!$L$15:$L$446)</f>
        <v>0</v>
      </c>
      <c r="L373" s="6">
        <f t="shared" si="16"/>
        <v>0</v>
      </c>
      <c r="M373" s="40">
        <f t="shared" si="17"/>
        <v>0</v>
      </c>
      <c r="N373" s="30">
        <f t="shared" si="18"/>
        <v>0</v>
      </c>
      <c r="O373" s="32">
        <f>IFERROR(VLOOKUP(A373,Stock!$A$5:$M$495,6,0),0)*Stock!H373</f>
        <v>0</v>
      </c>
      <c r="Q373" s="32">
        <f>IFERROR(VLOOKUP(A373,Stock!$A$5:$M$495,6,0),0)*Stock!M373</f>
        <v>0</v>
      </c>
    </row>
    <row r="374" spans="1:17" ht="18" customHeight="1" x14ac:dyDescent="0.2">
      <c r="A374" s="191">
        <v>381</v>
      </c>
      <c r="B374" s="201" t="s">
        <v>502</v>
      </c>
      <c r="C374" s="202" t="s">
        <v>893</v>
      </c>
      <c r="D374" s="202" t="s">
        <v>28</v>
      </c>
      <c r="E374" s="202" t="s">
        <v>6</v>
      </c>
      <c r="F374" s="203">
        <v>40</v>
      </c>
      <c r="G374" s="203">
        <v>32</v>
      </c>
      <c r="H374" s="131"/>
      <c r="I374" s="132">
        <f>SUMIF(Journal!$E$15:$E$446,$B$5:$B$495,Journal!$T$15:$T$446)</f>
        <v>0</v>
      </c>
      <c r="J374" s="115">
        <f>SUMIF(Journal!$E$15:$E$446,$B$5:$B$499,Journal!$K$15:$K$446)</f>
        <v>0</v>
      </c>
      <c r="K374" s="118">
        <f>SUMIF(Journal!$E$15:$E$446,$B$5:$B$499,Journal!$L$15:$L$446)</f>
        <v>0</v>
      </c>
      <c r="L374" s="6">
        <f t="shared" si="16"/>
        <v>0</v>
      </c>
      <c r="M374" s="40">
        <f t="shared" si="17"/>
        <v>0</v>
      </c>
      <c r="N374" s="30">
        <f t="shared" si="18"/>
        <v>0</v>
      </c>
      <c r="O374" s="32">
        <f>IFERROR(VLOOKUP(A374,Stock!$A$5:$M$495,6,0),0)*Stock!H374</f>
        <v>0</v>
      </c>
      <c r="Q374" s="32">
        <f>IFERROR(VLOOKUP(A374,Stock!$A$5:$M$495,6,0),0)*Stock!M374</f>
        <v>0</v>
      </c>
    </row>
    <row r="375" spans="1:17" ht="18" customHeight="1" x14ac:dyDescent="0.2">
      <c r="A375" s="191">
        <v>382</v>
      </c>
      <c r="B375" s="201" t="s">
        <v>503</v>
      </c>
      <c r="C375" s="202" t="s">
        <v>894</v>
      </c>
      <c r="D375" s="202" t="s">
        <v>11</v>
      </c>
      <c r="E375" s="204"/>
      <c r="F375" s="203">
        <v>20</v>
      </c>
      <c r="G375" s="203">
        <v>16</v>
      </c>
      <c r="H375" s="131"/>
      <c r="I375" s="132">
        <f>SUMIF(Journal!$E$15:$E$446,$B$5:$B$495,Journal!$T$15:$T$446)</f>
        <v>0</v>
      </c>
      <c r="J375" s="115">
        <f>SUMIF(Journal!$E$15:$E$446,$B$5:$B$499,Journal!$K$15:$K$446)</f>
        <v>0</v>
      </c>
      <c r="K375" s="118">
        <f>SUMIF(Journal!$E$15:$E$446,$B$5:$B$499,Journal!$L$15:$L$446)</f>
        <v>0</v>
      </c>
      <c r="L375" s="6">
        <f t="shared" si="16"/>
        <v>0</v>
      </c>
      <c r="M375" s="40">
        <f t="shared" si="17"/>
        <v>0</v>
      </c>
      <c r="N375" s="30">
        <f t="shared" si="18"/>
        <v>0</v>
      </c>
      <c r="O375" s="32">
        <f>IFERROR(VLOOKUP(A375,Stock!$A$5:$M$495,6,0),0)*Stock!H375</f>
        <v>0</v>
      </c>
      <c r="Q375" s="32">
        <f>IFERROR(VLOOKUP(A375,Stock!$A$5:$M$495,6,0),0)*Stock!M375</f>
        <v>0</v>
      </c>
    </row>
    <row r="376" spans="1:17" ht="18" customHeight="1" x14ac:dyDescent="0.2">
      <c r="A376" s="191">
        <v>383</v>
      </c>
      <c r="B376" s="201" t="s">
        <v>504</v>
      </c>
      <c r="C376" s="202" t="s">
        <v>895</v>
      </c>
      <c r="D376" s="202" t="s">
        <v>11</v>
      </c>
      <c r="E376" s="202" t="s">
        <v>128</v>
      </c>
      <c r="F376" s="203">
        <v>16</v>
      </c>
      <c r="G376" s="203">
        <v>12.8</v>
      </c>
      <c r="H376" s="131"/>
      <c r="I376" s="132">
        <f>SUMIF(Journal!$E$15:$E$446,$B$5:$B$495,Journal!$T$15:$T$446)</f>
        <v>0</v>
      </c>
      <c r="J376" s="115">
        <f>SUMIF(Journal!$E$15:$E$446,$B$5:$B$499,Journal!$K$15:$K$446)</f>
        <v>0</v>
      </c>
      <c r="K376" s="118">
        <f>SUMIF(Journal!$E$15:$E$446,$B$5:$B$499,Journal!$L$15:$L$446)</f>
        <v>0</v>
      </c>
      <c r="L376" s="6">
        <f t="shared" si="16"/>
        <v>0</v>
      </c>
      <c r="M376" s="40">
        <f t="shared" si="17"/>
        <v>0</v>
      </c>
      <c r="N376" s="30">
        <f t="shared" si="18"/>
        <v>0</v>
      </c>
      <c r="O376" s="32">
        <f>IFERROR(VLOOKUP(A376,Stock!$A$5:$M$495,6,0),0)*Stock!H376</f>
        <v>0</v>
      </c>
      <c r="Q376" s="32">
        <f>IFERROR(VLOOKUP(A376,Stock!$A$5:$M$495,6,0),0)*Stock!M376</f>
        <v>0</v>
      </c>
    </row>
    <row r="377" spans="1:17" ht="18" customHeight="1" x14ac:dyDescent="0.2">
      <c r="A377" s="191">
        <v>384</v>
      </c>
      <c r="B377" s="201" t="s">
        <v>505</v>
      </c>
      <c r="C377" s="202" t="s">
        <v>896</v>
      </c>
      <c r="D377" s="202" t="s">
        <v>11</v>
      </c>
      <c r="E377" s="202" t="s">
        <v>50</v>
      </c>
      <c r="F377" s="203">
        <v>16</v>
      </c>
      <c r="G377" s="203">
        <v>12.8</v>
      </c>
      <c r="H377" s="131"/>
      <c r="I377" s="132">
        <f>SUMIF(Journal!$E$15:$E$446,$B$5:$B$495,Journal!$T$15:$T$446)</f>
        <v>0</v>
      </c>
      <c r="J377" s="115">
        <f>SUMIF(Journal!$E$15:$E$446,$B$5:$B$499,Journal!$K$15:$K$446)</f>
        <v>0</v>
      </c>
      <c r="K377" s="118">
        <f>SUMIF(Journal!$E$15:$E$446,$B$5:$B$499,Journal!$L$15:$L$446)</f>
        <v>0</v>
      </c>
      <c r="L377" s="6">
        <f t="shared" si="16"/>
        <v>0</v>
      </c>
      <c r="M377" s="40">
        <f t="shared" si="17"/>
        <v>0</v>
      </c>
      <c r="N377" s="30">
        <f t="shared" si="18"/>
        <v>0</v>
      </c>
      <c r="O377" s="32">
        <f>IFERROR(VLOOKUP(A377,Stock!$A$5:$M$495,6,0),0)*Stock!H377</f>
        <v>0</v>
      </c>
      <c r="Q377" s="32">
        <f>IFERROR(VLOOKUP(A377,Stock!$A$5:$M$495,6,0),0)*Stock!M377</f>
        <v>0</v>
      </c>
    </row>
    <row r="378" spans="1:17" ht="18" customHeight="1" x14ac:dyDescent="0.2">
      <c r="A378" s="191">
        <v>385</v>
      </c>
      <c r="B378" s="201" t="s">
        <v>506</v>
      </c>
      <c r="C378" s="202" t="s">
        <v>897</v>
      </c>
      <c r="D378" s="202" t="s">
        <v>11</v>
      </c>
      <c r="E378" s="202" t="s">
        <v>50</v>
      </c>
      <c r="F378" s="203">
        <v>16</v>
      </c>
      <c r="G378" s="203">
        <v>12.8</v>
      </c>
      <c r="H378" s="131"/>
      <c r="I378" s="132">
        <f>SUMIF(Journal!$E$15:$E$446,$B$5:$B$495,Journal!$T$15:$T$446)</f>
        <v>0</v>
      </c>
      <c r="J378" s="115">
        <f>SUMIF(Journal!$E$15:$E$446,$B$5:$B$499,Journal!$K$15:$K$446)</f>
        <v>0</v>
      </c>
      <c r="K378" s="118">
        <f>SUMIF(Journal!$E$15:$E$446,$B$5:$B$499,Journal!$L$15:$L$446)</f>
        <v>0</v>
      </c>
      <c r="L378" s="6">
        <f t="shared" si="16"/>
        <v>0</v>
      </c>
      <c r="M378" s="40">
        <f t="shared" si="17"/>
        <v>0</v>
      </c>
      <c r="N378" s="30">
        <f t="shared" si="18"/>
        <v>0</v>
      </c>
      <c r="O378" s="32">
        <f>IFERROR(VLOOKUP(A378,Stock!$A$5:$M$495,6,0),0)*Stock!H378</f>
        <v>0</v>
      </c>
      <c r="Q378" s="32">
        <f>IFERROR(VLOOKUP(A378,Stock!$A$5:$M$495,6,0),0)*Stock!M378</f>
        <v>0</v>
      </c>
    </row>
    <row r="379" spans="1:17" ht="18" customHeight="1" x14ac:dyDescent="0.2">
      <c r="A379" s="191">
        <v>386</v>
      </c>
      <c r="B379" s="201" t="s">
        <v>507</v>
      </c>
      <c r="C379" s="202" t="s">
        <v>898</v>
      </c>
      <c r="D379" s="202" t="s">
        <v>11</v>
      </c>
      <c r="E379" s="202" t="s">
        <v>9</v>
      </c>
      <c r="F379" s="203">
        <v>5</v>
      </c>
      <c r="G379" s="203">
        <v>4</v>
      </c>
      <c r="H379" s="131"/>
      <c r="I379" s="132">
        <f>SUMIF(Journal!$E$15:$E$446,$B$5:$B$495,Journal!$T$15:$T$446)</f>
        <v>0</v>
      </c>
      <c r="J379" s="115">
        <f>SUMIF(Journal!$E$15:$E$446,$B$5:$B$499,Journal!$K$15:$K$446)</f>
        <v>0</v>
      </c>
      <c r="K379" s="118">
        <f>SUMIF(Journal!$E$15:$E$446,$B$5:$B$499,Journal!$L$15:$L$446)</f>
        <v>0</v>
      </c>
      <c r="L379" s="6">
        <f t="shared" si="16"/>
        <v>0</v>
      </c>
      <c r="M379" s="40">
        <f t="shared" si="17"/>
        <v>0</v>
      </c>
      <c r="N379" s="30">
        <f t="shared" si="18"/>
        <v>0</v>
      </c>
      <c r="O379" s="32">
        <f>IFERROR(VLOOKUP(A379,Stock!$A$5:$M$495,6,0),0)*Stock!H379</f>
        <v>0</v>
      </c>
      <c r="Q379" s="32">
        <f>IFERROR(VLOOKUP(A379,Stock!$A$5:$M$495,6,0),0)*Stock!M379</f>
        <v>0</v>
      </c>
    </row>
    <row r="380" spans="1:17" ht="18" customHeight="1" x14ac:dyDescent="0.2">
      <c r="A380" s="191">
        <v>387</v>
      </c>
      <c r="B380" s="201" t="s">
        <v>508</v>
      </c>
      <c r="C380" s="202" t="s">
        <v>899</v>
      </c>
      <c r="D380" s="202" t="s">
        <v>21</v>
      </c>
      <c r="E380" s="202" t="s">
        <v>9</v>
      </c>
      <c r="F380" s="203">
        <v>20</v>
      </c>
      <c r="G380" s="203">
        <v>16</v>
      </c>
      <c r="H380" s="131"/>
      <c r="I380" s="132">
        <f>SUMIF(Journal!$E$15:$E$446,$B$5:$B$495,Journal!$T$15:$T$446)</f>
        <v>0</v>
      </c>
      <c r="J380" s="115">
        <f>SUMIF(Journal!$E$15:$E$446,$B$5:$B$499,Journal!$K$15:$K$446)</f>
        <v>0</v>
      </c>
      <c r="K380" s="118">
        <f>SUMIF(Journal!$E$15:$E$446,$B$5:$B$499,Journal!$L$15:$L$446)</f>
        <v>0</v>
      </c>
      <c r="L380" s="6">
        <f t="shared" si="16"/>
        <v>0</v>
      </c>
      <c r="M380" s="40">
        <f t="shared" si="17"/>
        <v>0</v>
      </c>
      <c r="N380" s="30">
        <f t="shared" si="18"/>
        <v>0</v>
      </c>
      <c r="O380" s="32">
        <f>IFERROR(VLOOKUP(A380,Stock!$A$5:$M$495,6,0),0)*Stock!H380</f>
        <v>0</v>
      </c>
      <c r="Q380" s="32">
        <f>IFERROR(VLOOKUP(A380,Stock!$A$5:$M$495,6,0),0)*Stock!M380</f>
        <v>0</v>
      </c>
    </row>
    <row r="381" spans="1:17" ht="18" customHeight="1" x14ac:dyDescent="0.2">
      <c r="A381" s="191">
        <v>388</v>
      </c>
      <c r="B381" s="201" t="s">
        <v>509</v>
      </c>
      <c r="C381" s="202" t="s">
        <v>900</v>
      </c>
      <c r="D381" s="202" t="s">
        <v>21</v>
      </c>
      <c r="E381" s="202" t="s">
        <v>6</v>
      </c>
      <c r="F381" s="203">
        <v>18</v>
      </c>
      <c r="G381" s="203">
        <v>14.4</v>
      </c>
      <c r="H381" s="131"/>
      <c r="I381" s="132">
        <f>SUMIF(Journal!$E$15:$E$446,$B$5:$B$495,Journal!$T$15:$T$446)</f>
        <v>0</v>
      </c>
      <c r="J381" s="115">
        <f>SUMIF(Journal!$E$15:$E$446,$B$5:$B$499,Journal!$K$15:$K$446)</f>
        <v>0</v>
      </c>
      <c r="K381" s="118">
        <f>SUMIF(Journal!$E$15:$E$446,$B$5:$B$499,Journal!$L$15:$L$446)</f>
        <v>0</v>
      </c>
      <c r="L381" s="6">
        <f t="shared" si="16"/>
        <v>0</v>
      </c>
      <c r="M381" s="40">
        <f t="shared" si="17"/>
        <v>0</v>
      </c>
      <c r="N381" s="30">
        <f t="shared" si="18"/>
        <v>0</v>
      </c>
      <c r="O381" s="32">
        <f>IFERROR(VLOOKUP(A381,Stock!$A$5:$M$495,6,0),0)*Stock!H381</f>
        <v>0</v>
      </c>
      <c r="Q381" s="32">
        <f>IFERROR(VLOOKUP(A381,Stock!$A$5:$M$495,6,0),0)*Stock!M381</f>
        <v>0</v>
      </c>
    </row>
    <row r="382" spans="1:17" ht="18" customHeight="1" x14ac:dyDescent="0.2">
      <c r="A382" s="191">
        <v>389</v>
      </c>
      <c r="B382" s="201" t="s">
        <v>510</v>
      </c>
      <c r="C382" s="202" t="s">
        <v>901</v>
      </c>
      <c r="D382" s="202" t="s">
        <v>86</v>
      </c>
      <c r="E382" s="202" t="s">
        <v>9</v>
      </c>
      <c r="F382" s="203">
        <v>15</v>
      </c>
      <c r="G382" s="203">
        <v>12</v>
      </c>
      <c r="H382" s="131"/>
      <c r="I382" s="132">
        <f>SUMIF(Journal!$E$15:$E$446,$B$5:$B$495,Journal!$T$15:$T$446)</f>
        <v>0</v>
      </c>
      <c r="J382" s="115">
        <f>SUMIF(Journal!$E$15:$E$446,$B$5:$B$499,Journal!$K$15:$K$446)</f>
        <v>0</v>
      </c>
      <c r="K382" s="118">
        <f>SUMIF(Journal!$E$15:$E$446,$B$5:$B$499,Journal!$L$15:$L$446)</f>
        <v>0</v>
      </c>
      <c r="L382" s="6">
        <f t="shared" si="16"/>
        <v>0</v>
      </c>
      <c r="M382" s="40">
        <f t="shared" si="17"/>
        <v>0</v>
      </c>
      <c r="N382" s="30">
        <f t="shared" si="18"/>
        <v>0</v>
      </c>
      <c r="O382" s="32">
        <f>IFERROR(VLOOKUP(A382,Stock!$A$5:$M$495,6,0),0)*Stock!H382</f>
        <v>0</v>
      </c>
      <c r="Q382" s="32">
        <f>IFERROR(VLOOKUP(A382,Stock!$A$5:$M$495,6,0),0)*Stock!M382</f>
        <v>0</v>
      </c>
    </row>
    <row r="383" spans="1:17" ht="18" customHeight="1" x14ac:dyDescent="0.2">
      <c r="A383" s="191">
        <v>390</v>
      </c>
      <c r="B383" s="201" t="s">
        <v>511</v>
      </c>
      <c r="C383" s="202" t="s">
        <v>902</v>
      </c>
      <c r="D383" s="202" t="s">
        <v>11</v>
      </c>
      <c r="E383" s="202" t="s">
        <v>9</v>
      </c>
      <c r="F383" s="203">
        <v>20</v>
      </c>
      <c r="G383" s="203">
        <v>16</v>
      </c>
      <c r="H383" s="131"/>
      <c r="I383" s="132">
        <f>SUMIF(Journal!$E$15:$E$446,$B$5:$B$495,Journal!$T$15:$T$446)</f>
        <v>0</v>
      </c>
      <c r="J383" s="115">
        <f>SUMIF(Journal!$E$15:$E$446,$B$5:$B$499,Journal!$K$15:$K$446)</f>
        <v>0</v>
      </c>
      <c r="K383" s="118">
        <f>SUMIF(Journal!$E$15:$E$446,$B$5:$B$499,Journal!$L$15:$L$446)</f>
        <v>0</v>
      </c>
      <c r="L383" s="6">
        <f t="shared" si="16"/>
        <v>0</v>
      </c>
      <c r="M383" s="40">
        <f t="shared" si="17"/>
        <v>0</v>
      </c>
      <c r="N383" s="30">
        <f t="shared" si="18"/>
        <v>0</v>
      </c>
      <c r="O383" s="32">
        <f>IFERROR(VLOOKUP(A383,Stock!$A$5:$M$495,6,0),0)*Stock!H383</f>
        <v>0</v>
      </c>
      <c r="Q383" s="32">
        <f>IFERROR(VLOOKUP(A383,Stock!$A$5:$M$495,6,0),0)*Stock!M383</f>
        <v>0</v>
      </c>
    </row>
    <row r="384" spans="1:17" ht="18" customHeight="1" x14ac:dyDescent="0.2">
      <c r="A384" s="191">
        <v>391</v>
      </c>
      <c r="B384" s="201" t="s">
        <v>512</v>
      </c>
      <c r="C384" s="202" t="s">
        <v>903</v>
      </c>
      <c r="D384" s="202" t="s">
        <v>11</v>
      </c>
      <c r="E384" s="202" t="s">
        <v>32</v>
      </c>
      <c r="F384" s="203">
        <v>24</v>
      </c>
      <c r="G384" s="203">
        <v>19.2</v>
      </c>
      <c r="H384" s="131"/>
      <c r="I384" s="132">
        <f>SUMIF(Journal!$E$15:$E$446,$B$5:$B$495,Journal!$T$15:$T$446)</f>
        <v>0</v>
      </c>
      <c r="J384" s="115">
        <f>SUMIF(Journal!$E$15:$E$446,$B$5:$B$499,Journal!$K$15:$K$446)</f>
        <v>0</v>
      </c>
      <c r="K384" s="118">
        <f>SUMIF(Journal!$E$15:$E$446,$B$5:$B$499,Journal!$L$15:$L$446)</f>
        <v>0</v>
      </c>
      <c r="L384" s="6">
        <f t="shared" si="16"/>
        <v>0</v>
      </c>
      <c r="M384" s="40">
        <f t="shared" si="17"/>
        <v>0</v>
      </c>
      <c r="N384" s="30">
        <f t="shared" si="18"/>
        <v>0</v>
      </c>
      <c r="O384" s="32">
        <f>IFERROR(VLOOKUP(A384,Stock!$A$5:$M$495,6,0),0)*Stock!H384</f>
        <v>0</v>
      </c>
      <c r="Q384" s="32">
        <f>IFERROR(VLOOKUP(A384,Stock!$A$5:$M$495,6,0),0)*Stock!M384</f>
        <v>0</v>
      </c>
    </row>
    <row r="385" spans="1:17" ht="18" customHeight="1" x14ac:dyDescent="0.2">
      <c r="A385" s="191">
        <v>392</v>
      </c>
      <c r="B385" s="201" t="s">
        <v>513</v>
      </c>
      <c r="C385" s="202" t="s">
        <v>904</v>
      </c>
      <c r="D385" s="202" t="s">
        <v>11</v>
      </c>
      <c r="E385" s="202" t="s">
        <v>32</v>
      </c>
      <c r="F385" s="203">
        <v>16</v>
      </c>
      <c r="G385" s="203">
        <v>12.8</v>
      </c>
      <c r="H385" s="131"/>
      <c r="I385" s="132">
        <f>SUMIF(Journal!$E$15:$E$446,$B$5:$B$495,Journal!$T$15:$T$446)</f>
        <v>0</v>
      </c>
      <c r="J385" s="115">
        <f>SUMIF(Journal!$E$15:$E$446,$B$5:$B$499,Journal!$K$15:$K$446)</f>
        <v>0</v>
      </c>
      <c r="K385" s="118">
        <f>SUMIF(Journal!$E$15:$E$446,$B$5:$B$499,Journal!$L$15:$L$446)</f>
        <v>0</v>
      </c>
      <c r="L385" s="6">
        <f t="shared" si="16"/>
        <v>0</v>
      </c>
      <c r="M385" s="40">
        <f t="shared" si="17"/>
        <v>0</v>
      </c>
      <c r="N385" s="30">
        <f t="shared" si="18"/>
        <v>0</v>
      </c>
      <c r="O385" s="32">
        <f>IFERROR(VLOOKUP(A385,Stock!$A$5:$M$495,6,0),0)*Stock!H385</f>
        <v>0</v>
      </c>
      <c r="Q385" s="32">
        <f>IFERROR(VLOOKUP(A385,Stock!$A$5:$M$495,6,0),0)*Stock!M385</f>
        <v>0</v>
      </c>
    </row>
    <row r="386" spans="1:17" ht="18" customHeight="1" x14ac:dyDescent="0.2">
      <c r="A386" s="191">
        <v>393</v>
      </c>
      <c r="B386" s="201" t="s">
        <v>514</v>
      </c>
      <c r="C386" s="202" t="s">
        <v>905</v>
      </c>
      <c r="D386" s="202" t="s">
        <v>86</v>
      </c>
      <c r="E386" s="202" t="s">
        <v>6</v>
      </c>
      <c r="F386" s="203">
        <v>15</v>
      </c>
      <c r="G386" s="203">
        <v>12</v>
      </c>
      <c r="H386" s="131"/>
      <c r="I386" s="132">
        <f>SUMIF(Journal!$E$15:$E$446,$B$5:$B$495,Journal!$T$15:$T$446)</f>
        <v>0</v>
      </c>
      <c r="J386" s="115">
        <f>SUMIF(Journal!$E$15:$E$446,$B$5:$B$499,Journal!$K$15:$K$446)</f>
        <v>0</v>
      </c>
      <c r="K386" s="118">
        <f>SUMIF(Journal!$E$15:$E$446,$B$5:$B$499,Journal!$L$15:$L$446)</f>
        <v>0</v>
      </c>
      <c r="L386" s="6">
        <f t="shared" si="16"/>
        <v>0</v>
      </c>
      <c r="M386" s="40">
        <f t="shared" si="17"/>
        <v>0</v>
      </c>
      <c r="N386" s="30">
        <f t="shared" si="18"/>
        <v>0</v>
      </c>
      <c r="O386" s="32">
        <f>IFERROR(VLOOKUP(A386,Stock!$A$5:$M$495,6,0),0)*Stock!H386</f>
        <v>0</v>
      </c>
      <c r="Q386" s="32">
        <f>IFERROR(VLOOKUP(A386,Stock!$A$5:$M$495,6,0),0)*Stock!M386</f>
        <v>0</v>
      </c>
    </row>
    <row r="387" spans="1:17" ht="18" customHeight="1" x14ac:dyDescent="0.2">
      <c r="A387" s="191">
        <v>394</v>
      </c>
      <c r="B387" s="201" t="s">
        <v>515</v>
      </c>
      <c r="C387" s="202" t="s">
        <v>906</v>
      </c>
      <c r="D387" s="202" t="s">
        <v>21</v>
      </c>
      <c r="E387" s="202" t="s">
        <v>9</v>
      </c>
      <c r="F387" s="203">
        <v>12</v>
      </c>
      <c r="G387" s="203">
        <v>9.6</v>
      </c>
      <c r="H387" s="131"/>
      <c r="I387" s="132">
        <f>SUMIF(Journal!$E$15:$E$446,$B$5:$B$495,Journal!$T$15:$T$446)</f>
        <v>0</v>
      </c>
      <c r="J387" s="115">
        <f>SUMIF(Journal!$E$15:$E$446,$B$5:$B$499,Journal!$K$15:$K$446)</f>
        <v>0</v>
      </c>
      <c r="K387" s="118">
        <f>SUMIF(Journal!$E$15:$E$446,$B$5:$B$499,Journal!$L$15:$L$446)</f>
        <v>0</v>
      </c>
      <c r="L387" s="6">
        <f t="shared" si="16"/>
        <v>0</v>
      </c>
      <c r="M387" s="40">
        <f t="shared" si="17"/>
        <v>0</v>
      </c>
      <c r="N387" s="30">
        <f t="shared" si="18"/>
        <v>0</v>
      </c>
      <c r="O387" s="32">
        <f>IFERROR(VLOOKUP(A387,Stock!$A$5:$M$495,6,0),0)*Stock!H387</f>
        <v>0</v>
      </c>
      <c r="Q387" s="32">
        <f>IFERROR(VLOOKUP(A387,Stock!$A$5:$M$495,6,0),0)*Stock!M387</f>
        <v>0</v>
      </c>
    </row>
    <row r="388" spans="1:17" ht="18" customHeight="1" x14ac:dyDescent="0.2">
      <c r="A388" s="191">
        <v>395</v>
      </c>
      <c r="B388" s="201" t="s">
        <v>516</v>
      </c>
      <c r="C388" s="202" t="s">
        <v>907</v>
      </c>
      <c r="D388" s="202" t="s">
        <v>21</v>
      </c>
      <c r="E388" s="202" t="s">
        <v>9</v>
      </c>
      <c r="F388" s="203">
        <v>18</v>
      </c>
      <c r="G388" s="203">
        <v>14.4</v>
      </c>
      <c r="H388" s="131"/>
      <c r="I388" s="132">
        <f>SUMIF(Journal!$E$15:$E$446,$B$5:$B$495,Journal!$T$15:$T$446)</f>
        <v>0</v>
      </c>
      <c r="J388" s="115">
        <f>SUMIF(Journal!$E$15:$E$446,$B$5:$B$499,Journal!$K$15:$K$446)</f>
        <v>0</v>
      </c>
      <c r="K388" s="118">
        <f>SUMIF(Journal!$E$15:$E$446,$B$5:$B$499,Journal!$L$15:$L$446)</f>
        <v>0</v>
      </c>
      <c r="L388" s="6">
        <f t="shared" si="16"/>
        <v>0</v>
      </c>
      <c r="M388" s="40">
        <f t="shared" si="17"/>
        <v>0</v>
      </c>
      <c r="N388" s="30">
        <f t="shared" si="18"/>
        <v>0</v>
      </c>
      <c r="O388" s="32">
        <f>IFERROR(VLOOKUP(A388,Stock!$A$5:$M$495,6,0),0)*Stock!H388</f>
        <v>0</v>
      </c>
      <c r="Q388" s="32">
        <f>IFERROR(VLOOKUP(A388,Stock!$A$5:$M$495,6,0),0)*Stock!M388</f>
        <v>0</v>
      </c>
    </row>
    <row r="389" spans="1:17" ht="18" customHeight="1" x14ac:dyDescent="0.2">
      <c r="A389" s="191">
        <v>396</v>
      </c>
      <c r="B389" s="201" t="s">
        <v>517</v>
      </c>
      <c r="C389" s="202" t="s">
        <v>908</v>
      </c>
      <c r="D389" s="202" t="s">
        <v>21</v>
      </c>
      <c r="E389" s="202" t="s">
        <v>9</v>
      </c>
      <c r="F389" s="203">
        <v>15</v>
      </c>
      <c r="G389" s="203">
        <v>12</v>
      </c>
      <c r="H389" s="131"/>
      <c r="I389" s="132">
        <f>SUMIF(Journal!$E$15:$E$446,$B$5:$B$495,Journal!$T$15:$T$446)</f>
        <v>0</v>
      </c>
      <c r="J389" s="115">
        <f>SUMIF(Journal!$E$15:$E$446,$B$5:$B$499,Journal!$K$15:$K$446)</f>
        <v>0</v>
      </c>
      <c r="K389" s="118">
        <f>SUMIF(Journal!$E$15:$E$446,$B$5:$B$499,Journal!$L$15:$L$446)</f>
        <v>0</v>
      </c>
      <c r="L389" s="6">
        <f t="shared" ref="L389:L460" si="19">M389*F389</f>
        <v>0</v>
      </c>
      <c r="M389" s="40">
        <f t="shared" ref="M389:M444" si="20">H389-I389+J389-K389</f>
        <v>0</v>
      </c>
      <c r="N389" s="30">
        <f t="shared" ref="N389:N406" si="21">H389-M389</f>
        <v>0</v>
      </c>
      <c r="O389" s="32">
        <f>IFERROR(VLOOKUP(A389,Stock!$A$5:$M$495,6,0),0)*Stock!H389</f>
        <v>0</v>
      </c>
      <c r="Q389" s="32">
        <f>IFERROR(VLOOKUP(A389,Stock!$A$5:$M$495,6,0),0)*Stock!M389</f>
        <v>0</v>
      </c>
    </row>
    <row r="390" spans="1:17" ht="18" customHeight="1" x14ac:dyDescent="0.2">
      <c r="A390" s="191">
        <v>397</v>
      </c>
      <c r="B390" s="201" t="s">
        <v>518</v>
      </c>
      <c r="C390" s="202" t="s">
        <v>909</v>
      </c>
      <c r="D390" s="202" t="s">
        <v>21</v>
      </c>
      <c r="E390" s="202" t="s">
        <v>9</v>
      </c>
      <c r="F390" s="203">
        <v>20</v>
      </c>
      <c r="G390" s="203">
        <v>16</v>
      </c>
      <c r="H390" s="131"/>
      <c r="I390" s="132">
        <f>SUMIF(Journal!$E$15:$E$446,$B$5:$B$495,Journal!$T$15:$T$446)</f>
        <v>0</v>
      </c>
      <c r="J390" s="115">
        <f>SUMIF(Journal!$E$15:$E$446,$B$5:$B$499,Journal!$K$15:$K$446)</f>
        <v>0</v>
      </c>
      <c r="K390" s="118">
        <f>SUMIF(Journal!$E$15:$E$446,$B$5:$B$499,Journal!$L$15:$L$446)</f>
        <v>0</v>
      </c>
      <c r="L390" s="6">
        <f t="shared" si="19"/>
        <v>0</v>
      </c>
      <c r="M390" s="40">
        <f t="shared" si="20"/>
        <v>0</v>
      </c>
      <c r="N390" s="30">
        <f t="shared" si="21"/>
        <v>0</v>
      </c>
      <c r="O390" s="32">
        <f>IFERROR(VLOOKUP(A390,Stock!$A$5:$M$495,6,0),0)*Stock!H390</f>
        <v>0</v>
      </c>
      <c r="Q390" s="32">
        <f>IFERROR(VLOOKUP(A390,Stock!$A$5:$M$495,6,0),0)*Stock!M390</f>
        <v>0</v>
      </c>
    </row>
    <row r="391" spans="1:17" ht="18" customHeight="1" x14ac:dyDescent="0.2">
      <c r="A391" s="191">
        <v>398</v>
      </c>
      <c r="B391" s="201" t="s">
        <v>519</v>
      </c>
      <c r="C391" s="202" t="s">
        <v>910</v>
      </c>
      <c r="D391" s="202" t="s">
        <v>21</v>
      </c>
      <c r="E391" s="202" t="s">
        <v>9</v>
      </c>
      <c r="F391" s="203">
        <v>15</v>
      </c>
      <c r="G391" s="203">
        <v>12</v>
      </c>
      <c r="H391" s="131"/>
      <c r="I391" s="132">
        <f>SUMIF(Journal!$E$15:$E$446,$B$5:$B$495,Journal!$T$15:$T$446)</f>
        <v>0</v>
      </c>
      <c r="J391" s="115">
        <f>SUMIF(Journal!$E$15:$E$446,$B$5:$B$499,Journal!$K$15:$K$446)</f>
        <v>0</v>
      </c>
      <c r="K391" s="118">
        <f>SUMIF(Journal!$E$15:$E$446,$B$5:$B$499,Journal!$L$15:$L$446)</f>
        <v>0</v>
      </c>
      <c r="L391" s="6">
        <f t="shared" si="19"/>
        <v>0</v>
      </c>
      <c r="M391" s="40">
        <f t="shared" si="20"/>
        <v>0</v>
      </c>
      <c r="N391" s="30">
        <f t="shared" si="21"/>
        <v>0</v>
      </c>
      <c r="O391" s="32">
        <f>IFERROR(VLOOKUP(A391,Stock!$A$5:$M$495,6,0),0)*Stock!H391</f>
        <v>0</v>
      </c>
      <c r="Q391" s="32">
        <f>IFERROR(VLOOKUP(A391,Stock!$A$5:$M$495,6,0),0)*Stock!M391</f>
        <v>0</v>
      </c>
    </row>
    <row r="392" spans="1:17" ht="18" customHeight="1" x14ac:dyDescent="0.2">
      <c r="A392" s="191">
        <v>399</v>
      </c>
      <c r="B392" s="201" t="s">
        <v>520</v>
      </c>
      <c r="C392" s="202" t="s">
        <v>911</v>
      </c>
      <c r="D392" s="202" t="s">
        <v>21</v>
      </c>
      <c r="E392" s="202" t="s">
        <v>9</v>
      </c>
      <c r="F392" s="203">
        <v>20</v>
      </c>
      <c r="G392" s="203">
        <v>16</v>
      </c>
      <c r="H392" s="131"/>
      <c r="I392" s="132">
        <f>SUMIF(Journal!$E$15:$E$446,$B$5:$B$495,Journal!$T$15:$T$446)</f>
        <v>0</v>
      </c>
      <c r="J392" s="115">
        <f>SUMIF(Journal!$E$15:$E$446,$B$5:$B$499,Journal!$K$15:$K$446)</f>
        <v>0</v>
      </c>
      <c r="K392" s="118">
        <f>SUMIF(Journal!$E$15:$E$446,$B$5:$B$499,Journal!$L$15:$L$446)</f>
        <v>0</v>
      </c>
      <c r="L392" s="6">
        <f t="shared" si="19"/>
        <v>0</v>
      </c>
      <c r="M392" s="40">
        <f t="shared" si="20"/>
        <v>0</v>
      </c>
      <c r="N392" s="30">
        <f t="shared" si="21"/>
        <v>0</v>
      </c>
      <c r="O392" s="32">
        <f>IFERROR(VLOOKUP(A392,Stock!$A$5:$M$495,6,0),0)*Stock!H392</f>
        <v>0</v>
      </c>
      <c r="Q392" s="32">
        <f>IFERROR(VLOOKUP(A392,Stock!$A$5:$M$495,6,0),0)*Stock!M392</f>
        <v>0</v>
      </c>
    </row>
    <row r="393" spans="1:17" ht="18" customHeight="1" x14ac:dyDescent="0.2">
      <c r="A393" s="191">
        <v>400</v>
      </c>
      <c r="B393" s="201" t="s">
        <v>521</v>
      </c>
      <c r="C393" s="202" t="s">
        <v>912</v>
      </c>
      <c r="D393" s="202" t="s">
        <v>21</v>
      </c>
      <c r="E393" s="202" t="s">
        <v>9</v>
      </c>
      <c r="F393" s="203">
        <v>15</v>
      </c>
      <c r="G393" s="203">
        <v>12</v>
      </c>
      <c r="H393" s="131"/>
      <c r="I393" s="132">
        <f>SUMIF(Journal!$E$15:$E$446,$B$5:$B$495,Journal!$T$15:$T$446)</f>
        <v>0</v>
      </c>
      <c r="J393" s="115">
        <f>SUMIF(Journal!$E$15:$E$446,$B$5:$B$499,Journal!$K$15:$K$446)</f>
        <v>0</v>
      </c>
      <c r="K393" s="118">
        <f>SUMIF(Journal!$E$15:$E$446,$B$5:$B$499,Journal!$L$15:$L$446)</f>
        <v>0</v>
      </c>
      <c r="L393" s="6">
        <f t="shared" si="19"/>
        <v>0</v>
      </c>
      <c r="M393" s="40">
        <f t="shared" si="20"/>
        <v>0</v>
      </c>
      <c r="N393" s="30">
        <f t="shared" si="21"/>
        <v>0</v>
      </c>
      <c r="O393" s="32">
        <f>IFERROR(VLOOKUP(A393,Stock!$A$5:$M$495,6,0),0)*Stock!H393</f>
        <v>0</v>
      </c>
      <c r="Q393" s="32">
        <f>IFERROR(VLOOKUP(A393,Stock!$A$5:$M$495,6,0),0)*Stock!M393</f>
        <v>0</v>
      </c>
    </row>
    <row r="394" spans="1:17" ht="18" customHeight="1" x14ac:dyDescent="0.2">
      <c r="A394" s="191">
        <v>401</v>
      </c>
      <c r="B394" s="201" t="s">
        <v>522</v>
      </c>
      <c r="C394" s="202" t="s">
        <v>913</v>
      </c>
      <c r="D394" s="202" t="s">
        <v>21</v>
      </c>
      <c r="E394" s="202" t="s">
        <v>9</v>
      </c>
      <c r="F394" s="203">
        <v>15</v>
      </c>
      <c r="G394" s="203">
        <v>12</v>
      </c>
      <c r="H394" s="131"/>
      <c r="I394" s="132">
        <f>SUMIF(Journal!$E$15:$E$446,$B$5:$B$495,Journal!$T$15:$T$446)</f>
        <v>0</v>
      </c>
      <c r="J394" s="115">
        <f>SUMIF(Journal!$E$15:$E$446,$B$5:$B$499,Journal!$K$15:$K$446)</f>
        <v>0</v>
      </c>
      <c r="K394" s="118">
        <f>SUMIF(Journal!$E$15:$E$446,$B$5:$B$499,Journal!$L$15:$L$446)</f>
        <v>0</v>
      </c>
      <c r="L394" s="6">
        <f t="shared" si="19"/>
        <v>0</v>
      </c>
      <c r="M394" s="40">
        <f t="shared" si="20"/>
        <v>0</v>
      </c>
      <c r="N394" s="30">
        <f t="shared" si="21"/>
        <v>0</v>
      </c>
      <c r="O394" s="32">
        <f>IFERROR(VLOOKUP(A394,Stock!$A$5:$M$495,6,0),0)*Stock!H394</f>
        <v>0</v>
      </c>
      <c r="Q394" s="32">
        <f>IFERROR(VLOOKUP(A394,Stock!$A$5:$M$495,6,0),0)*Stock!M394</f>
        <v>0</v>
      </c>
    </row>
    <row r="395" spans="1:17" ht="18" customHeight="1" x14ac:dyDescent="0.2">
      <c r="A395" s="191">
        <v>402</v>
      </c>
      <c r="B395" s="201" t="s">
        <v>523</v>
      </c>
      <c r="C395" s="202" t="s">
        <v>914</v>
      </c>
      <c r="D395" s="202" t="s">
        <v>95</v>
      </c>
      <c r="E395" s="204"/>
      <c r="F395" s="203">
        <v>20</v>
      </c>
      <c r="G395" s="203">
        <v>16</v>
      </c>
      <c r="H395" s="131"/>
      <c r="I395" s="132">
        <f>SUMIF(Journal!$E$15:$E$446,$B$5:$B$495,Journal!$T$15:$T$446)</f>
        <v>0</v>
      </c>
      <c r="J395" s="115">
        <f>SUMIF(Journal!$E$15:$E$446,$B$5:$B$499,Journal!$K$15:$K$446)</f>
        <v>0</v>
      </c>
      <c r="K395" s="118">
        <f>SUMIF(Journal!$E$15:$E$446,$B$5:$B$499,Journal!$L$15:$L$446)</f>
        <v>0</v>
      </c>
      <c r="L395" s="6">
        <f t="shared" si="19"/>
        <v>0</v>
      </c>
      <c r="M395" s="40">
        <f t="shared" si="20"/>
        <v>0</v>
      </c>
      <c r="N395" s="30">
        <f t="shared" si="21"/>
        <v>0</v>
      </c>
      <c r="O395" s="32">
        <f>IFERROR(VLOOKUP(A395,Stock!$A$5:$M$495,6,0),0)*Stock!H395</f>
        <v>0</v>
      </c>
      <c r="Q395" s="32">
        <f>IFERROR(VLOOKUP(A395,Stock!$A$5:$M$495,6,0),0)*Stock!M395</f>
        <v>0</v>
      </c>
    </row>
    <row r="396" spans="1:17" ht="18" customHeight="1" x14ac:dyDescent="0.2">
      <c r="A396" s="191"/>
      <c r="B396" s="202"/>
      <c r="C396" s="204"/>
      <c r="D396" s="202"/>
      <c r="E396" s="204"/>
      <c r="F396" s="203"/>
      <c r="G396" s="203"/>
      <c r="H396" s="131"/>
      <c r="I396" s="132">
        <f>SUMIF(Journal!$E$15:$E$446,$B$5:$B$495,Journal!$T$15:$T$446)</f>
        <v>0</v>
      </c>
      <c r="J396" s="115">
        <f>SUMIF(Journal!$E$15:$E$446,$B$5:$B$499,Journal!$K$15:$K$446)</f>
        <v>0</v>
      </c>
      <c r="K396" s="118">
        <f>SUMIF(Journal!$E$15:$E$446,$B$5:$B$499,Journal!$L$15:$L$446)</f>
        <v>0</v>
      </c>
      <c r="L396" s="6">
        <f t="shared" ref="L396:L403" si="22">M396*F396</f>
        <v>0</v>
      </c>
      <c r="M396" s="40">
        <f t="shared" ref="M396:M403" si="23">H396-I396+J396-K396</f>
        <v>0</v>
      </c>
      <c r="N396" s="17"/>
      <c r="O396" s="32">
        <f>IFERROR(VLOOKUP(A396,Stock!$A$5:$M$495,6,0),0)*Stock!H396</f>
        <v>0</v>
      </c>
      <c r="Q396" s="32">
        <f>IFERROR(VLOOKUP(A396,Stock!$A$5:$M$495,6,0),0)*Stock!M396</f>
        <v>0</v>
      </c>
    </row>
    <row r="397" spans="1:17" ht="18" customHeight="1" x14ac:dyDescent="0.2">
      <c r="A397" s="191"/>
      <c r="B397" s="202"/>
      <c r="C397" s="204"/>
      <c r="D397" s="202"/>
      <c r="E397" s="204"/>
      <c r="F397" s="203"/>
      <c r="G397" s="203"/>
      <c r="H397" s="131"/>
      <c r="I397" s="132">
        <f>SUMIF(Journal!$E$15:$E$446,$B$5:$B$495,Journal!$T$15:$T$446)</f>
        <v>0</v>
      </c>
      <c r="J397" s="115">
        <f>SUMIF(Journal!$E$15:$E$446,$B$5:$B$499,Journal!$K$15:$K$446)</f>
        <v>0</v>
      </c>
      <c r="K397" s="118">
        <f>SUMIF(Journal!$E$15:$E$446,$B$5:$B$499,Journal!$L$15:$L$446)</f>
        <v>0</v>
      </c>
      <c r="L397" s="6">
        <f t="shared" si="22"/>
        <v>0</v>
      </c>
      <c r="M397" s="40">
        <f t="shared" si="23"/>
        <v>0</v>
      </c>
      <c r="N397" s="17"/>
      <c r="O397" s="32">
        <f>IFERROR(VLOOKUP(A397,Stock!$A$5:$M$495,6,0),0)*Stock!H397</f>
        <v>0</v>
      </c>
      <c r="Q397" s="32">
        <f>IFERROR(VLOOKUP(A397,Stock!$A$5:$M$495,6,0),0)*Stock!M397</f>
        <v>0</v>
      </c>
    </row>
    <row r="398" spans="1:17" ht="18" customHeight="1" x14ac:dyDescent="0.2">
      <c r="A398" s="191"/>
      <c r="B398" s="202"/>
      <c r="C398" s="204"/>
      <c r="D398" s="202"/>
      <c r="E398" s="204"/>
      <c r="F398" s="203"/>
      <c r="G398" s="203"/>
      <c r="H398" s="131"/>
      <c r="I398" s="132">
        <f>SUMIF(Journal!$E$15:$E$446,$B$5:$B$495,Journal!$T$15:$T$446)</f>
        <v>0</v>
      </c>
      <c r="J398" s="115">
        <f>SUMIF(Journal!$E$15:$E$446,$B$5:$B$499,Journal!$K$15:$K$446)</f>
        <v>0</v>
      </c>
      <c r="K398" s="118">
        <f>SUMIF(Journal!$E$15:$E$446,$B$5:$B$499,Journal!$L$15:$L$446)</f>
        <v>0</v>
      </c>
      <c r="L398" s="6">
        <f t="shared" si="22"/>
        <v>0</v>
      </c>
      <c r="M398" s="40">
        <f t="shared" si="23"/>
        <v>0</v>
      </c>
      <c r="N398" s="17"/>
      <c r="O398" s="32">
        <f>IFERROR(VLOOKUP(A398,Stock!$A$5:$M$495,6,0),0)*Stock!H398</f>
        <v>0</v>
      </c>
      <c r="Q398" s="32">
        <f>IFERROR(VLOOKUP(A398,Stock!$A$5:$M$495,6,0),0)*Stock!M398</f>
        <v>0</v>
      </c>
    </row>
    <row r="399" spans="1:17" ht="18" customHeight="1" x14ac:dyDescent="0.2">
      <c r="A399" s="191"/>
      <c r="B399" s="202"/>
      <c r="C399" s="204"/>
      <c r="D399" s="202"/>
      <c r="E399" s="204"/>
      <c r="F399" s="203"/>
      <c r="G399" s="203"/>
      <c r="H399" s="131"/>
      <c r="I399" s="132">
        <f>SUMIF(Journal!$E$15:$E$446,$B$5:$B$495,Journal!$T$15:$T$446)</f>
        <v>0</v>
      </c>
      <c r="J399" s="115">
        <f>SUMIF(Journal!$E$15:$E$446,$B$5:$B$499,Journal!$K$15:$K$446)</f>
        <v>0</v>
      </c>
      <c r="K399" s="118">
        <f>SUMIF(Journal!$E$15:$E$446,$B$5:$B$499,Journal!$L$15:$L$446)</f>
        <v>0</v>
      </c>
      <c r="L399" s="6">
        <f t="shared" si="22"/>
        <v>0</v>
      </c>
      <c r="M399" s="40">
        <f t="shared" si="23"/>
        <v>0</v>
      </c>
      <c r="N399" s="17"/>
      <c r="O399" s="32">
        <f>IFERROR(VLOOKUP(A399,Stock!$A$5:$M$495,6,0),0)*Stock!H399</f>
        <v>0</v>
      </c>
      <c r="Q399" s="32">
        <f>IFERROR(VLOOKUP(A399,Stock!$A$5:$M$495,6,0),0)*Stock!M399</f>
        <v>0</v>
      </c>
    </row>
    <row r="400" spans="1:17" ht="18" customHeight="1" x14ac:dyDescent="0.2">
      <c r="A400" s="191"/>
      <c r="B400" s="202"/>
      <c r="C400" s="204"/>
      <c r="D400" s="202"/>
      <c r="E400" s="204"/>
      <c r="F400" s="203"/>
      <c r="G400" s="203"/>
      <c r="H400" s="131"/>
      <c r="I400" s="132">
        <f>SUMIF(Journal!$E$15:$E$446,$B$5:$B$495,Journal!$T$15:$T$446)</f>
        <v>0</v>
      </c>
      <c r="J400" s="115">
        <f>SUMIF(Journal!$E$15:$E$446,$B$5:$B$499,Journal!$K$15:$K$446)</f>
        <v>0</v>
      </c>
      <c r="K400" s="118">
        <f>SUMIF(Journal!$E$15:$E$446,$B$5:$B$499,Journal!$L$15:$L$446)</f>
        <v>0</v>
      </c>
      <c r="L400" s="6">
        <f t="shared" si="22"/>
        <v>0</v>
      </c>
      <c r="M400" s="40">
        <f t="shared" si="23"/>
        <v>0</v>
      </c>
      <c r="N400" s="17"/>
      <c r="O400" s="32">
        <f>IFERROR(VLOOKUP(A400,Stock!$A$5:$M$495,6,0),0)*Stock!H400</f>
        <v>0</v>
      </c>
      <c r="Q400" s="32">
        <f>IFERROR(VLOOKUP(A400,Stock!$A$5:$M$495,6,0),0)*Stock!M400</f>
        <v>0</v>
      </c>
    </row>
    <row r="401" spans="1:17" ht="18" customHeight="1" x14ac:dyDescent="0.2">
      <c r="A401" s="191"/>
      <c r="B401" s="202"/>
      <c r="C401" s="204"/>
      <c r="D401" s="202"/>
      <c r="E401" s="204"/>
      <c r="F401" s="203"/>
      <c r="G401" s="203"/>
      <c r="H401" s="131"/>
      <c r="I401" s="132">
        <f>SUMIF(Journal!$E$15:$E$446,$B$5:$B$495,Journal!$T$15:$T$446)</f>
        <v>0</v>
      </c>
      <c r="J401" s="115">
        <f>SUMIF(Journal!$E$15:$E$446,$B$5:$B$499,Journal!$K$15:$K$446)</f>
        <v>0</v>
      </c>
      <c r="K401" s="118">
        <f>SUMIF(Journal!$E$15:$E$446,$B$5:$B$499,Journal!$L$15:$L$446)</f>
        <v>0</v>
      </c>
      <c r="L401" s="6">
        <f t="shared" si="22"/>
        <v>0</v>
      </c>
      <c r="M401" s="40">
        <f t="shared" si="23"/>
        <v>0</v>
      </c>
      <c r="N401" s="17"/>
      <c r="O401" s="32">
        <f>IFERROR(VLOOKUP(A401,Stock!$A$5:$M$495,6,0),0)*Stock!H401</f>
        <v>0</v>
      </c>
      <c r="Q401" s="32">
        <f>IFERROR(VLOOKUP(A401,Stock!$A$5:$M$495,6,0),0)*Stock!M401</f>
        <v>0</v>
      </c>
    </row>
    <row r="402" spans="1:17" ht="18" customHeight="1" x14ac:dyDescent="0.2">
      <c r="A402" s="191"/>
      <c r="B402" s="202"/>
      <c r="C402" s="204"/>
      <c r="D402" s="202"/>
      <c r="E402" s="204"/>
      <c r="F402" s="203"/>
      <c r="G402" s="203"/>
      <c r="H402" s="131"/>
      <c r="I402" s="132">
        <f>SUMIF(Journal!$E$15:$E$446,$B$5:$B$495,Journal!$T$15:$T$446)</f>
        <v>0</v>
      </c>
      <c r="J402" s="115">
        <f>SUMIF(Journal!$E$15:$E$446,$B$5:$B$499,Journal!$K$15:$K$446)</f>
        <v>0</v>
      </c>
      <c r="K402" s="118">
        <f>SUMIF(Journal!$E$15:$E$446,$B$5:$B$499,Journal!$L$15:$L$446)</f>
        <v>0</v>
      </c>
      <c r="L402" s="6">
        <f t="shared" si="22"/>
        <v>0</v>
      </c>
      <c r="M402" s="40">
        <f t="shared" si="23"/>
        <v>0</v>
      </c>
      <c r="N402" s="17"/>
      <c r="O402" s="32">
        <f>IFERROR(VLOOKUP(A402,Stock!$A$5:$M$495,6,0),0)*Stock!H402</f>
        <v>0</v>
      </c>
      <c r="Q402" s="32">
        <f>IFERROR(VLOOKUP(A402,Stock!$A$5:$M$495,6,0),0)*Stock!M402</f>
        <v>0</v>
      </c>
    </row>
    <row r="403" spans="1:17" ht="18" customHeight="1" x14ac:dyDescent="0.2">
      <c r="A403" s="191"/>
      <c r="B403" s="202"/>
      <c r="C403" s="204"/>
      <c r="D403" s="202"/>
      <c r="E403" s="204"/>
      <c r="F403" s="203"/>
      <c r="G403" s="203"/>
      <c r="H403" s="131"/>
      <c r="I403" s="132">
        <f>SUMIF(Journal!$E$15:$E$446,$B$5:$B$495,Journal!$T$15:$T$446)</f>
        <v>0</v>
      </c>
      <c r="J403" s="115">
        <f>SUMIF(Journal!$E$15:$E$446,$B$5:$B$499,Journal!$K$15:$K$446)</f>
        <v>0</v>
      </c>
      <c r="K403" s="118">
        <f>SUMIF(Journal!$E$15:$E$446,$B$5:$B$499,Journal!$L$15:$L$446)</f>
        <v>0</v>
      </c>
      <c r="L403" s="6">
        <f t="shared" si="22"/>
        <v>0</v>
      </c>
      <c r="M403" s="40">
        <f t="shared" si="23"/>
        <v>0</v>
      </c>
      <c r="N403" s="17"/>
      <c r="O403" s="32">
        <f>IFERROR(VLOOKUP(A403,Stock!$A$5:$M$495,6,0),0)*Stock!H403</f>
        <v>0</v>
      </c>
      <c r="Q403" s="32">
        <f>IFERROR(VLOOKUP(A403,Stock!$A$5:$M$495,6,0),0)*Stock!M403</f>
        <v>0</v>
      </c>
    </row>
    <row r="404" spans="1:17" ht="18" customHeight="1" x14ac:dyDescent="0.2">
      <c r="A404" s="10"/>
      <c r="B404" s="9"/>
      <c r="C404" s="9"/>
      <c r="D404" s="9"/>
      <c r="E404" s="21"/>
      <c r="F404" s="8"/>
      <c r="G404" s="7"/>
      <c r="H404" s="131"/>
      <c r="I404" s="132">
        <f>SUMIF(Journal!$E$15:$E$446,$B$5:$B$495,Journal!$T$15:$T$446)</f>
        <v>0</v>
      </c>
      <c r="J404" s="115">
        <f>SUMIF(Journal!$E$15:$E$446,$B$5:$B$499,Journal!$K$15:$K$446)</f>
        <v>0</v>
      </c>
      <c r="K404" s="118">
        <f>SUMIF(Journal!$E$15:$E$446,$B$5:$B$499,Journal!$L$15:$L$446)</f>
        <v>0</v>
      </c>
      <c r="L404" s="6">
        <f t="shared" si="19"/>
        <v>0</v>
      </c>
      <c r="M404" s="40">
        <f t="shared" si="20"/>
        <v>0</v>
      </c>
      <c r="N404" s="30">
        <f t="shared" si="21"/>
        <v>0</v>
      </c>
      <c r="O404" s="32">
        <f>IFERROR(VLOOKUP(A404,Stock!$A$5:$M$495,6,0),0)*Stock!H404</f>
        <v>0</v>
      </c>
      <c r="Q404" s="32">
        <f>IFERROR(VLOOKUP(A404,Stock!$A$5:$M$495,6,0),0)*Stock!M404</f>
        <v>0</v>
      </c>
    </row>
    <row r="405" spans="1:17" ht="18" customHeight="1" x14ac:dyDescent="0.2">
      <c r="A405" s="10"/>
      <c r="B405" s="9"/>
      <c r="C405" s="9"/>
      <c r="D405" s="9"/>
      <c r="E405" s="21"/>
      <c r="F405" s="8"/>
      <c r="G405" s="7"/>
      <c r="H405" s="131"/>
      <c r="I405" s="132">
        <f>SUMIF(Journal!$E$15:$E$446,$B$5:$B$495,Journal!$T$15:$T$446)</f>
        <v>0</v>
      </c>
      <c r="J405" s="115">
        <f>SUMIF(Journal!$E$15:$E$446,$B$5:$B$499,Journal!$K$15:$K$446)</f>
        <v>0</v>
      </c>
      <c r="K405" s="118">
        <f>SUMIF(Journal!$E$15:$E$446,$B$5:$B$499,Journal!$L$15:$L$446)</f>
        <v>0</v>
      </c>
      <c r="L405" s="6">
        <f t="shared" si="19"/>
        <v>0</v>
      </c>
      <c r="M405" s="40">
        <f t="shared" si="20"/>
        <v>0</v>
      </c>
      <c r="N405" s="30">
        <f t="shared" si="21"/>
        <v>0</v>
      </c>
      <c r="O405" s="32">
        <f>IFERROR(VLOOKUP(A405,Stock!$A$5:$M$495,6,0),0)*Stock!H405</f>
        <v>0</v>
      </c>
      <c r="Q405" s="32">
        <f>IFERROR(VLOOKUP(A405,Stock!$A$5:$M$495,6,0),0)*Stock!M405</f>
        <v>0</v>
      </c>
    </row>
    <row r="406" spans="1:17" ht="18" customHeight="1" x14ac:dyDescent="0.2">
      <c r="A406" s="10"/>
      <c r="B406" s="9"/>
      <c r="C406" s="9"/>
      <c r="D406" s="9"/>
      <c r="E406" s="21"/>
      <c r="F406" s="8"/>
      <c r="G406" s="7"/>
      <c r="H406" s="131"/>
      <c r="I406" s="132">
        <f>SUMIF(Journal!$E$15:$E$446,$B$5:$B$495,Journal!$T$15:$T$446)</f>
        <v>0</v>
      </c>
      <c r="J406" s="115">
        <f>SUMIF(Journal!$E$15:$E$446,$B$5:$B$499,Journal!$K$15:$K$446)</f>
        <v>0</v>
      </c>
      <c r="K406" s="118">
        <f>SUMIF(Journal!$E$15:$E$446,$B$5:$B$499,Journal!$L$15:$L$446)</f>
        <v>0</v>
      </c>
      <c r="L406" s="6">
        <f t="shared" si="19"/>
        <v>0</v>
      </c>
      <c r="M406" s="40">
        <f t="shared" si="20"/>
        <v>0</v>
      </c>
      <c r="N406" s="30">
        <f t="shared" si="21"/>
        <v>0</v>
      </c>
      <c r="O406" s="32">
        <f>IFERROR(VLOOKUP(A406,Stock!$A$5:$M$495,6,0),0)*Stock!H406</f>
        <v>0</v>
      </c>
      <c r="Q406" s="32">
        <f>IFERROR(VLOOKUP(A406,Stock!$A$5:$M$495,6,0),0)*Stock!M406</f>
        <v>0</v>
      </c>
    </row>
    <row r="407" spans="1:17" ht="18" customHeight="1" x14ac:dyDescent="0.2">
      <c r="A407" s="10"/>
      <c r="B407" s="9"/>
      <c r="C407" s="9"/>
      <c r="D407" s="9"/>
      <c r="E407" s="21"/>
      <c r="F407" s="8"/>
      <c r="G407" s="7"/>
      <c r="H407" s="131"/>
      <c r="I407" s="132">
        <f>SUMIF(Journal!$E$15:$E$446,$B$5:$B$495,Journal!$T$15:$T$446)</f>
        <v>0</v>
      </c>
      <c r="J407" s="115">
        <f>SUMIF(Journal!$E$15:$E$446,$B$5:$B$499,Journal!$K$15:$K$446)</f>
        <v>0</v>
      </c>
      <c r="K407" s="118">
        <f>SUMIF(Journal!$E$15:$E$446,$B$5:$B$499,Journal!$L$15:$L$446)</f>
        <v>0</v>
      </c>
      <c r="L407" s="6">
        <f t="shared" si="19"/>
        <v>0</v>
      </c>
      <c r="M407" s="40">
        <f t="shared" si="20"/>
        <v>0</v>
      </c>
      <c r="N407" s="17"/>
      <c r="O407" s="32">
        <f>IFERROR(VLOOKUP(A407,Stock!$A$5:$M$495,6,0),0)*Stock!H407</f>
        <v>0</v>
      </c>
      <c r="Q407" s="32">
        <f>IFERROR(VLOOKUP(A407,Stock!$A$5:$M$495,6,0),0)*Stock!M407</f>
        <v>0</v>
      </c>
    </row>
    <row r="408" spans="1:17" ht="18" customHeight="1" x14ac:dyDescent="0.2">
      <c r="A408" s="130" t="s">
        <v>132</v>
      </c>
      <c r="B408" s="9" t="s">
        <v>943</v>
      </c>
      <c r="C408" s="9"/>
      <c r="D408" s="9" t="s">
        <v>125</v>
      </c>
      <c r="E408" s="21" t="s">
        <v>6</v>
      </c>
      <c r="F408" s="8">
        <v>4</v>
      </c>
      <c r="G408" s="7">
        <v>3</v>
      </c>
      <c r="H408" s="131">
        <v>44</v>
      </c>
      <c r="I408" s="132">
        <f>SUMIF(Journal!$E$15:$E$446,$B$5:$B$495,Journal!$T$15:$T$446)</f>
        <v>0</v>
      </c>
      <c r="J408" s="115">
        <f>SUMIF(Journal!$E$15:$E$446,$B$5:$B$499,Journal!$K$15:$K$446)</f>
        <v>0</v>
      </c>
      <c r="K408" s="118">
        <f>SUMIF(Journal!$E$15:$E$446,$B$5:$B$499,Journal!$L$15:$L$446)</f>
        <v>0</v>
      </c>
      <c r="L408" s="6">
        <f t="shared" si="19"/>
        <v>176</v>
      </c>
      <c r="M408" s="40">
        <f t="shared" si="20"/>
        <v>44</v>
      </c>
      <c r="N408" s="17"/>
      <c r="O408" s="32">
        <f>IFERROR(VLOOKUP(A408,Stock!$A$5:$M$495,6,0),0)*Stock!H408</f>
        <v>176</v>
      </c>
      <c r="Q408" s="32">
        <f>IFERROR(VLOOKUP(A408,Stock!$A$5:$M$495,6,0),0)*Stock!M408</f>
        <v>176</v>
      </c>
    </row>
    <row r="409" spans="1:17" ht="18" customHeight="1" x14ac:dyDescent="0.2">
      <c r="A409" s="130" t="s">
        <v>74</v>
      </c>
      <c r="B409" s="9" t="s">
        <v>915</v>
      </c>
      <c r="C409" s="9"/>
      <c r="D409" s="9" t="s">
        <v>125</v>
      </c>
      <c r="E409" s="21" t="s">
        <v>6</v>
      </c>
      <c r="F409" s="8">
        <v>12</v>
      </c>
      <c r="G409" s="7">
        <v>8</v>
      </c>
      <c r="H409" s="131"/>
      <c r="I409" s="132">
        <f>SUMIF(Journal!$E$15:$E$446,$B$5:$B$495,Journal!$T$15:$T$446)</f>
        <v>0</v>
      </c>
      <c r="J409" s="115">
        <f>SUMIF(Journal!$E$15:$E$446,$B$5:$B$499,Journal!$K$15:$K$446)</f>
        <v>0</v>
      </c>
      <c r="K409" s="118">
        <f>SUMIF(Journal!$E$15:$E$446,$B$5:$B$499,Journal!$L$15:$L$446)</f>
        <v>0</v>
      </c>
      <c r="L409" s="6">
        <f t="shared" si="19"/>
        <v>0</v>
      </c>
      <c r="M409" s="40">
        <f t="shared" si="20"/>
        <v>0</v>
      </c>
      <c r="N409" s="17"/>
      <c r="O409" s="32">
        <f>IFERROR(VLOOKUP(A409,Stock!$A$5:$M$495,6,0),0)*Stock!H409</f>
        <v>0</v>
      </c>
      <c r="Q409" s="32">
        <f>IFERROR(VLOOKUP(A409,Stock!$A$5:$M$495,6,0),0)*Stock!M409</f>
        <v>0</v>
      </c>
    </row>
    <row r="410" spans="1:17" ht="18" customHeight="1" x14ac:dyDescent="0.2">
      <c r="A410" s="130" t="s">
        <v>75</v>
      </c>
      <c r="B410" s="9" t="s">
        <v>916</v>
      </c>
      <c r="C410" s="9"/>
      <c r="D410" s="9" t="s">
        <v>125</v>
      </c>
      <c r="E410" s="21" t="s">
        <v>6</v>
      </c>
      <c r="F410" s="8">
        <v>12</v>
      </c>
      <c r="G410" s="7">
        <v>8</v>
      </c>
      <c r="H410" s="131"/>
      <c r="I410" s="132">
        <f>SUMIF(Journal!$E$15:$E$446,$B$5:$B$495,Journal!$T$15:$T$446)</f>
        <v>0</v>
      </c>
      <c r="J410" s="115">
        <f>SUMIF(Journal!$E$15:$E$446,$B$5:$B$499,Journal!$K$15:$K$446)</f>
        <v>0</v>
      </c>
      <c r="K410" s="118">
        <f>SUMIF(Journal!$E$15:$E$446,$B$5:$B$499,Journal!$L$15:$L$446)</f>
        <v>0</v>
      </c>
      <c r="L410" s="6">
        <f t="shared" si="19"/>
        <v>0</v>
      </c>
      <c r="M410" s="40">
        <f t="shared" si="20"/>
        <v>0</v>
      </c>
      <c r="N410" s="17"/>
      <c r="O410" s="32">
        <f>IFERROR(VLOOKUP(A410,Stock!$A$5:$M$495,6,0),0)*Stock!H410</f>
        <v>0</v>
      </c>
      <c r="Q410" s="32">
        <f>IFERROR(VLOOKUP(A410,Stock!$A$5:$M$495,6,0),0)*Stock!M410</f>
        <v>0</v>
      </c>
    </row>
    <row r="411" spans="1:17" ht="18" customHeight="1" x14ac:dyDescent="0.2">
      <c r="A411" s="130" t="s">
        <v>76</v>
      </c>
      <c r="B411" s="9" t="s">
        <v>917</v>
      </c>
      <c r="C411" s="9"/>
      <c r="D411" s="9" t="s">
        <v>125</v>
      </c>
      <c r="E411" s="21" t="s">
        <v>6</v>
      </c>
      <c r="F411" s="8">
        <v>12</v>
      </c>
      <c r="G411" s="7">
        <v>8</v>
      </c>
      <c r="H411" s="131"/>
      <c r="I411" s="132">
        <f>SUMIF(Journal!$E$15:$E$446,$B$5:$B$495,Journal!$T$15:$T$446)</f>
        <v>0</v>
      </c>
      <c r="J411" s="115">
        <f>SUMIF(Journal!$E$15:$E$446,$B$5:$B$499,Journal!$K$15:$K$446)</f>
        <v>0</v>
      </c>
      <c r="K411" s="118">
        <f>SUMIF(Journal!$E$15:$E$446,$B$5:$B$499,Journal!$L$15:$L$446)</f>
        <v>0</v>
      </c>
      <c r="L411" s="6">
        <f t="shared" si="19"/>
        <v>0</v>
      </c>
      <c r="M411" s="40">
        <f t="shared" si="20"/>
        <v>0</v>
      </c>
      <c r="N411" s="17"/>
      <c r="O411" s="32">
        <f>IFERROR(VLOOKUP(A411,Stock!$A$5:$M$495,6,0),0)*Stock!H411</f>
        <v>0</v>
      </c>
      <c r="Q411" s="32">
        <f>IFERROR(VLOOKUP(A411,Stock!$A$5:$M$495,6,0),0)*Stock!M411</f>
        <v>0</v>
      </c>
    </row>
    <row r="412" spans="1:17" ht="18" customHeight="1" x14ac:dyDescent="0.2">
      <c r="A412" s="130" t="s">
        <v>77</v>
      </c>
      <c r="B412" s="9" t="s">
        <v>918</v>
      </c>
      <c r="C412" s="9"/>
      <c r="D412" s="9" t="s">
        <v>125</v>
      </c>
      <c r="E412" s="21" t="s">
        <v>6</v>
      </c>
      <c r="F412" s="8">
        <v>12</v>
      </c>
      <c r="G412" s="7">
        <v>8</v>
      </c>
      <c r="H412" s="131"/>
      <c r="I412" s="132">
        <f>SUMIF(Journal!$E$15:$E$446,$B$5:$B$495,Journal!$T$15:$T$446)</f>
        <v>0</v>
      </c>
      <c r="J412" s="115">
        <f>SUMIF(Journal!$E$15:$E$446,$B$5:$B$499,Journal!$K$15:$K$446)</f>
        <v>0</v>
      </c>
      <c r="K412" s="118">
        <f>SUMIF(Journal!$E$15:$E$446,$B$5:$B$499,Journal!$L$15:$L$446)</f>
        <v>0</v>
      </c>
      <c r="L412" s="6">
        <f t="shared" si="19"/>
        <v>0</v>
      </c>
      <c r="M412" s="40">
        <f t="shared" si="20"/>
        <v>0</v>
      </c>
      <c r="N412" s="17"/>
      <c r="O412" s="32">
        <f>IFERROR(VLOOKUP(A412,Stock!$A$5:$M$495,6,0),0)*Stock!H412</f>
        <v>0</v>
      </c>
      <c r="Q412" s="32">
        <f>IFERROR(VLOOKUP(A412,Stock!$A$5:$M$495,6,0),0)*Stock!M412</f>
        <v>0</v>
      </c>
    </row>
    <row r="413" spans="1:17" ht="18" customHeight="1" x14ac:dyDescent="0.2">
      <c r="A413" s="130" t="s">
        <v>78</v>
      </c>
      <c r="B413" s="9" t="s">
        <v>919</v>
      </c>
      <c r="C413" s="9"/>
      <c r="D413" s="9" t="s">
        <v>125</v>
      </c>
      <c r="E413" s="21" t="s">
        <v>6</v>
      </c>
      <c r="F413" s="8">
        <v>12</v>
      </c>
      <c r="G413" s="7">
        <v>8</v>
      </c>
      <c r="H413" s="131"/>
      <c r="I413" s="132">
        <f>SUMIF(Journal!$E$15:$E$446,$B$5:$B$495,Journal!$T$15:$T$446)</f>
        <v>0</v>
      </c>
      <c r="J413" s="115">
        <f>SUMIF(Journal!$E$15:$E$446,$B$5:$B$499,Journal!$K$15:$K$446)</f>
        <v>0</v>
      </c>
      <c r="K413" s="118">
        <f>SUMIF(Journal!$E$15:$E$446,$B$5:$B$499,Journal!$L$15:$L$446)</f>
        <v>0</v>
      </c>
      <c r="L413" s="6">
        <f t="shared" si="19"/>
        <v>0</v>
      </c>
      <c r="M413" s="40">
        <f t="shared" si="20"/>
        <v>0</v>
      </c>
      <c r="N413" s="17"/>
      <c r="O413" s="32">
        <f>IFERROR(VLOOKUP(A413,Stock!$A$5:$M$495,6,0),0)*Stock!H413</f>
        <v>0</v>
      </c>
      <c r="Q413" s="32">
        <f>IFERROR(VLOOKUP(A413,Stock!$A$5:$M$495,6,0),0)*Stock!M413</f>
        <v>0</v>
      </c>
    </row>
    <row r="414" spans="1:17" ht="18" customHeight="1" x14ac:dyDescent="0.2">
      <c r="A414" s="130" t="s">
        <v>79</v>
      </c>
      <c r="B414" s="9" t="s">
        <v>920</v>
      </c>
      <c r="C414" s="9"/>
      <c r="D414" s="9" t="s">
        <v>125</v>
      </c>
      <c r="E414" s="21" t="s">
        <v>6</v>
      </c>
      <c r="F414" s="8">
        <v>12</v>
      </c>
      <c r="G414" s="7">
        <v>8</v>
      </c>
      <c r="H414" s="131"/>
      <c r="I414" s="132">
        <f>SUMIF(Journal!$E$15:$E$446,$B$5:$B$495,Journal!$T$15:$T$446)</f>
        <v>0</v>
      </c>
      <c r="J414" s="115">
        <f>SUMIF(Journal!$E$15:$E$446,$B$5:$B$499,Journal!$K$15:$K$446)</f>
        <v>0</v>
      </c>
      <c r="K414" s="118">
        <f>SUMIF(Journal!$E$15:$E$446,$B$5:$B$499,Journal!$L$15:$L$446)</f>
        <v>0</v>
      </c>
      <c r="L414" s="6">
        <f t="shared" si="19"/>
        <v>0</v>
      </c>
      <c r="M414" s="40">
        <f t="shared" si="20"/>
        <v>0</v>
      </c>
      <c r="N414" s="17"/>
      <c r="O414" s="32">
        <f>IFERROR(VLOOKUP(A414,Stock!$A$5:$M$495,6,0),0)*Stock!H414</f>
        <v>0</v>
      </c>
      <c r="Q414" s="32">
        <f>IFERROR(VLOOKUP(A414,Stock!$A$5:$M$495,6,0),0)*Stock!M414</f>
        <v>0</v>
      </c>
    </row>
    <row r="415" spans="1:17" ht="18" customHeight="1" x14ac:dyDescent="0.2">
      <c r="A415" s="130" t="s">
        <v>80</v>
      </c>
      <c r="B415" s="9" t="s">
        <v>921</v>
      </c>
      <c r="C415" s="9"/>
      <c r="D415" s="9" t="s">
        <v>125</v>
      </c>
      <c r="E415" s="21" t="s">
        <v>6</v>
      </c>
      <c r="F415" s="8">
        <v>12</v>
      </c>
      <c r="G415" s="7">
        <v>8</v>
      </c>
      <c r="H415" s="131"/>
      <c r="I415" s="132">
        <f>SUMIF(Journal!$E$15:$E$446,$B$5:$B$495,Journal!$T$15:$T$446)</f>
        <v>0</v>
      </c>
      <c r="J415" s="115">
        <f>SUMIF(Journal!$E$15:$E$446,$B$5:$B$499,Journal!$K$15:$K$446)</f>
        <v>0</v>
      </c>
      <c r="K415" s="118">
        <f>SUMIF(Journal!$E$15:$E$446,$B$5:$B$499,Journal!$L$15:$L$446)</f>
        <v>0</v>
      </c>
      <c r="L415" s="6">
        <f t="shared" si="19"/>
        <v>0</v>
      </c>
      <c r="M415" s="40">
        <f t="shared" si="20"/>
        <v>0</v>
      </c>
      <c r="N415" s="17"/>
      <c r="O415" s="32">
        <f>IFERROR(VLOOKUP(A415,Stock!$A$5:$M$495,6,0),0)*Stock!H415</f>
        <v>0</v>
      </c>
      <c r="Q415" s="32">
        <f>IFERROR(VLOOKUP(A415,Stock!$A$5:$M$495,6,0),0)*Stock!M415</f>
        <v>0</v>
      </c>
    </row>
    <row r="416" spans="1:17" ht="18" customHeight="1" x14ac:dyDescent="0.2">
      <c r="A416" s="130" t="s">
        <v>81</v>
      </c>
      <c r="B416" s="9" t="s">
        <v>922</v>
      </c>
      <c r="C416" s="9"/>
      <c r="D416" s="9" t="s">
        <v>125</v>
      </c>
      <c r="E416" s="21" t="s">
        <v>6</v>
      </c>
      <c r="F416" s="8">
        <v>12</v>
      </c>
      <c r="G416" s="7">
        <v>8</v>
      </c>
      <c r="H416" s="131"/>
      <c r="I416" s="132">
        <f>SUMIF(Journal!$E$15:$E$446,$B$5:$B$495,Journal!$T$15:$T$446)</f>
        <v>0</v>
      </c>
      <c r="J416" s="115">
        <f>SUMIF(Journal!$E$15:$E$446,$B$5:$B$499,Journal!$K$15:$K$446)</f>
        <v>0</v>
      </c>
      <c r="K416" s="118">
        <f>SUMIF(Journal!$E$15:$E$446,$B$5:$B$499,Journal!$L$15:$L$446)</f>
        <v>0</v>
      </c>
      <c r="L416" s="6">
        <f t="shared" si="19"/>
        <v>0</v>
      </c>
      <c r="M416" s="40">
        <f t="shared" si="20"/>
        <v>0</v>
      </c>
      <c r="N416" s="17"/>
      <c r="O416" s="32">
        <f>IFERROR(VLOOKUP(A416,Stock!$A$5:$M$495,6,0),0)*Stock!H416</f>
        <v>0</v>
      </c>
      <c r="Q416" s="32">
        <f>IFERROR(VLOOKUP(A416,Stock!$A$5:$M$495,6,0),0)*Stock!M416</f>
        <v>0</v>
      </c>
    </row>
    <row r="417" spans="1:17" ht="18" customHeight="1" x14ac:dyDescent="0.2">
      <c r="A417" s="130" t="s">
        <v>82</v>
      </c>
      <c r="B417" s="9" t="s">
        <v>923</v>
      </c>
      <c r="C417" s="9"/>
      <c r="D417" s="9" t="s">
        <v>125</v>
      </c>
      <c r="E417" s="21" t="s">
        <v>6</v>
      </c>
      <c r="F417" s="8">
        <v>14</v>
      </c>
      <c r="G417" s="7">
        <v>10</v>
      </c>
      <c r="H417" s="131"/>
      <c r="I417" s="132">
        <f>SUMIF(Journal!$E$15:$E$446,$B$5:$B$495,Journal!$T$15:$T$446)</f>
        <v>0</v>
      </c>
      <c r="J417" s="115">
        <f>SUMIF(Journal!$E$15:$E$446,$B$5:$B$499,Journal!$K$15:$K$446)</f>
        <v>0</v>
      </c>
      <c r="K417" s="118">
        <f>SUMIF(Journal!$E$15:$E$446,$B$5:$B$499,Journal!$L$15:$L$446)</f>
        <v>0</v>
      </c>
      <c r="L417" s="6">
        <f t="shared" si="19"/>
        <v>0</v>
      </c>
      <c r="M417" s="40">
        <f t="shared" si="20"/>
        <v>0</v>
      </c>
      <c r="N417" s="17"/>
      <c r="O417" s="32">
        <f>IFERROR(VLOOKUP(A417,Stock!$A$5:$M$495,6,0),0)*Stock!H417</f>
        <v>0</v>
      </c>
      <c r="Q417" s="32">
        <f>IFERROR(VLOOKUP(A417,Stock!$A$5:$M$495,6,0),0)*Stock!M417</f>
        <v>0</v>
      </c>
    </row>
    <row r="418" spans="1:17" ht="18" customHeight="1" x14ac:dyDescent="0.2">
      <c r="A418" s="130" t="s">
        <v>83</v>
      </c>
      <c r="B418" s="9" t="s">
        <v>924</v>
      </c>
      <c r="C418" s="9"/>
      <c r="D418" s="9" t="s">
        <v>125</v>
      </c>
      <c r="E418" s="21" t="s">
        <v>6</v>
      </c>
      <c r="F418" s="8">
        <v>15</v>
      </c>
      <c r="G418" s="7">
        <v>12</v>
      </c>
      <c r="H418" s="131"/>
      <c r="I418" s="132">
        <f>SUMIF(Journal!$E$15:$E$446,$B$5:$B$495,Journal!$T$15:$T$446)</f>
        <v>0</v>
      </c>
      <c r="J418" s="115">
        <f>SUMIF(Journal!$E$15:$E$446,$B$5:$B$499,Journal!$K$15:$K$446)</f>
        <v>0</v>
      </c>
      <c r="K418" s="118">
        <f>SUMIF(Journal!$E$15:$E$446,$B$5:$B$499,Journal!$L$15:$L$446)</f>
        <v>0</v>
      </c>
      <c r="L418" s="6">
        <f t="shared" si="19"/>
        <v>0</v>
      </c>
      <c r="M418" s="40">
        <f t="shared" si="20"/>
        <v>0</v>
      </c>
      <c r="N418" s="17"/>
      <c r="O418" s="32">
        <f>IFERROR(VLOOKUP(A418,Stock!$A$5:$M$495,6,0),0)*Stock!H418</f>
        <v>0</v>
      </c>
      <c r="Q418" s="32">
        <f>IFERROR(VLOOKUP(A418,Stock!$A$5:$M$495,6,0),0)*Stock!M418</f>
        <v>0</v>
      </c>
    </row>
    <row r="419" spans="1:17" ht="18" customHeight="1" x14ac:dyDescent="0.2">
      <c r="A419" s="130" t="s">
        <v>84</v>
      </c>
      <c r="B419" s="9" t="s">
        <v>925</v>
      </c>
      <c r="C419" s="9"/>
      <c r="D419" s="9" t="s">
        <v>125</v>
      </c>
      <c r="E419" s="21" t="s">
        <v>6</v>
      </c>
      <c r="F419" s="8">
        <v>15</v>
      </c>
      <c r="G419" s="7">
        <v>12</v>
      </c>
      <c r="H419" s="131"/>
      <c r="I419" s="132">
        <f>SUMIF(Journal!$E$15:$E$446,$B$5:$B$495,Journal!$T$15:$T$446)</f>
        <v>0</v>
      </c>
      <c r="J419" s="115">
        <f>SUMIF(Journal!$E$15:$E$446,$B$5:$B$499,Journal!$K$15:$K$446)</f>
        <v>0</v>
      </c>
      <c r="K419" s="118">
        <f>SUMIF(Journal!$E$15:$E$446,$B$5:$B$499,Journal!$L$15:$L$446)</f>
        <v>0</v>
      </c>
      <c r="L419" s="6">
        <f t="shared" si="19"/>
        <v>0</v>
      </c>
      <c r="M419" s="40">
        <f t="shared" si="20"/>
        <v>0</v>
      </c>
      <c r="N419" s="17"/>
      <c r="O419" s="32">
        <f>IFERROR(VLOOKUP(A419,Stock!$A$5:$M$495,6,0),0)*Stock!H419</f>
        <v>0</v>
      </c>
      <c r="Q419" s="32">
        <f>IFERROR(VLOOKUP(A419,Stock!$A$5:$M$495,6,0),0)*Stock!M419</f>
        <v>0</v>
      </c>
    </row>
    <row r="420" spans="1:17" ht="18" customHeight="1" x14ac:dyDescent="0.2">
      <c r="A420" s="130" t="s">
        <v>85</v>
      </c>
      <c r="B420" s="9" t="s">
        <v>926</v>
      </c>
      <c r="C420" s="9"/>
      <c r="D420" s="9" t="s">
        <v>125</v>
      </c>
      <c r="E420" s="21" t="s">
        <v>6</v>
      </c>
      <c r="F420" s="8">
        <v>15</v>
      </c>
      <c r="G420" s="7">
        <v>12</v>
      </c>
      <c r="H420" s="131"/>
      <c r="I420" s="132">
        <f>SUMIF(Journal!$E$15:$E$446,$B$5:$B$495,Journal!$T$15:$T$446)</f>
        <v>0</v>
      </c>
      <c r="J420" s="115">
        <f>SUMIF(Journal!$E$15:$E$446,$B$5:$B$499,Journal!$K$15:$K$446)</f>
        <v>0</v>
      </c>
      <c r="K420" s="118">
        <f>SUMIF(Journal!$E$15:$E$446,$B$5:$B$499,Journal!$L$15:$L$446)</f>
        <v>0</v>
      </c>
      <c r="L420" s="6">
        <f t="shared" si="19"/>
        <v>0</v>
      </c>
      <c r="M420" s="40">
        <f t="shared" si="20"/>
        <v>0</v>
      </c>
      <c r="N420" s="17"/>
      <c r="O420" s="32">
        <f>IFERROR(VLOOKUP(A420,Stock!$A$5:$M$495,6,0),0)*Stock!H420</f>
        <v>0</v>
      </c>
      <c r="Q420" s="32">
        <f>IFERROR(VLOOKUP(A420,Stock!$A$5:$M$495,6,0),0)*Stock!M420</f>
        <v>0</v>
      </c>
    </row>
    <row r="421" spans="1:17" ht="18" customHeight="1" x14ac:dyDescent="0.2">
      <c r="A421" s="130" t="s">
        <v>87</v>
      </c>
      <c r="B421" s="9" t="s">
        <v>927</v>
      </c>
      <c r="C421" s="9"/>
      <c r="D421" s="9" t="s">
        <v>125</v>
      </c>
      <c r="E421" s="21" t="s">
        <v>6</v>
      </c>
      <c r="F421" s="8">
        <v>15</v>
      </c>
      <c r="G421" s="7">
        <v>12</v>
      </c>
      <c r="H421" s="131"/>
      <c r="I421" s="132">
        <f>SUMIF(Journal!$E$15:$E$446,$B$5:$B$495,Journal!$T$15:$T$446)</f>
        <v>0</v>
      </c>
      <c r="J421" s="115">
        <f>SUMIF(Journal!$E$15:$E$446,$B$5:$B$499,Journal!$K$15:$K$446)</f>
        <v>0</v>
      </c>
      <c r="K421" s="118">
        <f>SUMIF(Journal!$E$15:$E$446,$B$5:$B$499,Journal!$L$15:$L$446)</f>
        <v>0</v>
      </c>
      <c r="L421" s="6">
        <f t="shared" si="19"/>
        <v>0</v>
      </c>
      <c r="M421" s="40">
        <f t="shared" si="20"/>
        <v>0</v>
      </c>
      <c r="N421" s="17"/>
      <c r="O421" s="32">
        <f>IFERROR(VLOOKUP(A421,Stock!$A$5:$M$495,6,0),0)*Stock!H421</f>
        <v>0</v>
      </c>
      <c r="Q421" s="32">
        <f>IFERROR(VLOOKUP(A421,Stock!$A$5:$M$495,6,0),0)*Stock!M421</f>
        <v>0</v>
      </c>
    </row>
    <row r="422" spans="1:17" ht="18" customHeight="1" x14ac:dyDescent="0.2">
      <c r="A422" s="130" t="s">
        <v>124</v>
      </c>
      <c r="B422" s="9" t="s">
        <v>942</v>
      </c>
      <c r="C422" s="9"/>
      <c r="D422" s="9" t="s">
        <v>125</v>
      </c>
      <c r="E422" s="21" t="s">
        <v>6</v>
      </c>
      <c r="F422" s="8">
        <v>15</v>
      </c>
      <c r="G422" s="7">
        <v>12</v>
      </c>
      <c r="H422" s="131">
        <v>55</v>
      </c>
      <c r="I422" s="132">
        <f>SUMIF(Journal!$E$15:$E$446,$B$5:$B$495,Journal!$T$15:$T$446)</f>
        <v>0</v>
      </c>
      <c r="J422" s="115">
        <f>SUMIF(Journal!$E$15:$E$446,$B$5:$B$499,Journal!$K$15:$K$446)</f>
        <v>0</v>
      </c>
      <c r="K422" s="118">
        <f>SUMIF(Journal!$E$15:$E$446,$B$5:$B$499,Journal!$L$15:$L$446)</f>
        <v>0</v>
      </c>
      <c r="L422" s="6">
        <f t="shared" si="19"/>
        <v>825</v>
      </c>
      <c r="M422" s="40">
        <f t="shared" si="20"/>
        <v>55</v>
      </c>
      <c r="N422" s="17"/>
      <c r="O422" s="32">
        <f>IFERROR(VLOOKUP(A422,Stock!$A$5:$M$495,6,0),0)*Stock!H422</f>
        <v>825</v>
      </c>
      <c r="Q422" s="32">
        <f>IFERROR(VLOOKUP(A422,Stock!$A$5:$M$495,6,0),0)*Stock!M422</f>
        <v>825</v>
      </c>
    </row>
    <row r="423" spans="1:17" ht="18" customHeight="1" x14ac:dyDescent="0.2">
      <c r="A423" s="130"/>
      <c r="B423" s="9"/>
      <c r="C423" s="9"/>
      <c r="D423" s="9"/>
      <c r="E423" s="21"/>
      <c r="F423" s="8"/>
      <c r="G423" s="7"/>
      <c r="H423" s="131"/>
      <c r="I423" s="132">
        <f>SUMIF(Journal!$E$15:$E$446,$B$5:$B$495,Journal!$T$15:$T$446)</f>
        <v>0</v>
      </c>
      <c r="J423" s="115">
        <f>SUMIF(Journal!$E$15:$E$446,$B$5:$B$499,Journal!$K$15:$K$446)</f>
        <v>0</v>
      </c>
      <c r="K423" s="118">
        <f>SUMIF(Journal!$E$15:$E$446,$B$5:$B$499,Journal!$L$15:$L$446)</f>
        <v>0</v>
      </c>
      <c r="L423" s="6">
        <f t="shared" si="19"/>
        <v>0</v>
      </c>
      <c r="M423" s="40">
        <f>H423-I423+J423-K423</f>
        <v>0</v>
      </c>
      <c r="N423" s="17"/>
      <c r="O423" s="32">
        <f>IFERROR(VLOOKUP(A423,Stock!$A$5:$M$495,6,0),0)*Stock!H423</f>
        <v>0</v>
      </c>
      <c r="Q423" s="32">
        <f>IFERROR(VLOOKUP(A423,Stock!$A$5:$M$495,6,0),0)*Stock!M423</f>
        <v>0</v>
      </c>
    </row>
    <row r="424" spans="1:17" ht="18" customHeight="1" x14ac:dyDescent="0.2">
      <c r="A424" s="130"/>
      <c r="B424" s="9"/>
      <c r="C424" s="9"/>
      <c r="D424" s="9"/>
      <c r="E424" s="21"/>
      <c r="F424" s="8"/>
      <c r="G424" s="7"/>
      <c r="H424" s="131"/>
      <c r="I424" s="132">
        <f>SUMIF(Journal!$E$15:$E$446,$B$5:$B$495,Journal!$T$15:$T$446)</f>
        <v>0</v>
      </c>
      <c r="J424" s="115">
        <f>SUMIF(Journal!$E$15:$E$446,$B$5:$B$499,Journal!$K$15:$K$446)</f>
        <v>0</v>
      </c>
      <c r="K424" s="118">
        <f>SUMIF(Journal!$E$15:$E$446,$B$5:$B$499,Journal!$L$15:$L$446)</f>
        <v>0</v>
      </c>
      <c r="L424" s="6">
        <f t="shared" si="19"/>
        <v>0</v>
      </c>
      <c r="M424" s="40">
        <f t="shared" si="20"/>
        <v>0</v>
      </c>
      <c r="N424" s="17"/>
      <c r="O424" s="32">
        <f>IFERROR(VLOOKUP(A424,Stock!$A$5:$M$495,6,0),0)*Stock!H424</f>
        <v>0</v>
      </c>
      <c r="Q424" s="32">
        <f>IFERROR(VLOOKUP(A424,Stock!$A$5:$M$495,6,0),0)*Stock!M424</f>
        <v>0</v>
      </c>
    </row>
    <row r="425" spans="1:17" ht="18" customHeight="1" x14ac:dyDescent="0.2">
      <c r="A425" s="130"/>
      <c r="B425" s="9"/>
      <c r="C425" s="9"/>
      <c r="D425" s="9"/>
      <c r="E425" s="21"/>
      <c r="F425" s="8"/>
      <c r="G425" s="7"/>
      <c r="H425" s="131"/>
      <c r="I425" s="132">
        <f>SUMIF(Journal!$E$15:$E$446,$B$5:$B$495,Journal!$T$15:$T$446)</f>
        <v>0</v>
      </c>
      <c r="J425" s="115">
        <f>SUMIF(Journal!$E$15:$E$446,$B$5:$B$499,Journal!$K$15:$K$446)</f>
        <v>0</v>
      </c>
      <c r="K425" s="118">
        <f>SUMIF(Journal!$E$15:$E$446,$B$5:$B$499,Journal!$L$15:$L$446)</f>
        <v>0</v>
      </c>
      <c r="L425" s="6">
        <f t="shared" si="19"/>
        <v>0</v>
      </c>
      <c r="M425" s="40">
        <f t="shared" si="20"/>
        <v>0</v>
      </c>
      <c r="N425" s="17"/>
      <c r="O425" s="32">
        <f>IFERROR(VLOOKUP(A425,Stock!$A$5:$M$495,6,0),0)*Stock!H425</f>
        <v>0</v>
      </c>
      <c r="Q425" s="32">
        <f>IFERROR(VLOOKUP(A425,Stock!$A$5:$M$495,6,0),0)*Stock!M425</f>
        <v>0</v>
      </c>
    </row>
    <row r="426" spans="1:17" ht="18" customHeight="1" x14ac:dyDescent="0.2">
      <c r="A426" s="130"/>
      <c r="B426" s="9"/>
      <c r="C426" s="9"/>
      <c r="D426" s="9"/>
      <c r="E426" s="21"/>
      <c r="F426" s="8"/>
      <c r="G426" s="7"/>
      <c r="H426" s="131"/>
      <c r="I426" s="132">
        <f>SUMIF(Journal!$E$15:$E$446,$B$5:$B$495,Journal!$T$15:$T$446)</f>
        <v>0</v>
      </c>
      <c r="J426" s="115">
        <f>SUMIF(Journal!$E$15:$E$446,$B$5:$B$499,Journal!$K$15:$K$446)</f>
        <v>0</v>
      </c>
      <c r="K426" s="118">
        <f>SUMIF(Journal!$E$15:$E$446,$B$5:$B$499,Journal!$L$15:$L$446)</f>
        <v>0</v>
      </c>
      <c r="L426" s="6">
        <f t="shared" si="19"/>
        <v>0</v>
      </c>
      <c r="M426" s="40">
        <f t="shared" si="20"/>
        <v>0</v>
      </c>
      <c r="N426" s="17"/>
      <c r="O426" s="32">
        <f>IFERROR(VLOOKUP(A426,Stock!$A$5:$M$495,6,0),0)*Stock!H426</f>
        <v>0</v>
      </c>
      <c r="Q426" s="32">
        <f>IFERROR(VLOOKUP(A426,Stock!$A$5:$M$495,6,0),0)*Stock!M426</f>
        <v>0</v>
      </c>
    </row>
    <row r="427" spans="1:17" ht="18" customHeight="1" x14ac:dyDescent="0.2">
      <c r="A427" s="130"/>
      <c r="B427" s="9"/>
      <c r="C427" s="9"/>
      <c r="D427" s="9"/>
      <c r="E427" s="21"/>
      <c r="F427" s="8"/>
      <c r="G427" s="7"/>
      <c r="H427" s="131"/>
      <c r="I427" s="132">
        <f>SUMIF(Journal!$E$15:$E$446,$B$5:$B$495,Journal!$T$15:$T$446)</f>
        <v>0</v>
      </c>
      <c r="J427" s="115">
        <f>SUMIF(Journal!$E$15:$E$446,$B$5:$B$499,Journal!$K$15:$K$446)</f>
        <v>0</v>
      </c>
      <c r="K427" s="118">
        <f>SUMIF(Journal!$E$15:$E$446,$B$5:$B$499,Journal!$L$15:$L$446)</f>
        <v>0</v>
      </c>
      <c r="L427" s="6">
        <f t="shared" si="19"/>
        <v>0</v>
      </c>
      <c r="M427" s="40">
        <f t="shared" si="20"/>
        <v>0</v>
      </c>
      <c r="N427" s="17"/>
      <c r="O427" s="32">
        <f>IFERROR(VLOOKUP(A427,Stock!$A$5:$M$495,6,0),0)*Stock!H427</f>
        <v>0</v>
      </c>
      <c r="Q427" s="32">
        <f>IFERROR(VLOOKUP(A427,Stock!$A$5:$M$495,6,0),0)*Stock!M427</f>
        <v>0</v>
      </c>
    </row>
    <row r="428" spans="1:17" ht="18" customHeight="1" x14ac:dyDescent="0.2">
      <c r="A428" s="130"/>
      <c r="B428" s="9"/>
      <c r="C428" s="9"/>
      <c r="D428" s="9"/>
      <c r="E428" s="21"/>
      <c r="F428" s="8"/>
      <c r="G428" s="7"/>
      <c r="H428" s="131"/>
      <c r="I428" s="132">
        <f>SUMIF(Journal!$E$15:$E$446,$B$5:$B$495,Journal!$T$15:$T$446)</f>
        <v>0</v>
      </c>
      <c r="J428" s="115">
        <f>SUMIF(Journal!$E$15:$E$446,$B$5:$B$499,Journal!$K$15:$K$446)</f>
        <v>0</v>
      </c>
      <c r="K428" s="118">
        <f>SUMIF(Journal!$E$15:$E$446,$B$5:$B$499,Journal!$L$15:$L$446)</f>
        <v>0</v>
      </c>
      <c r="L428" s="6">
        <f t="shared" si="19"/>
        <v>0</v>
      </c>
      <c r="M428" s="40">
        <f t="shared" si="20"/>
        <v>0</v>
      </c>
      <c r="N428" s="17"/>
      <c r="O428" s="32">
        <f>IFERROR(VLOOKUP(A428,Stock!$A$5:$M$495,6,0),0)*Stock!H428</f>
        <v>0</v>
      </c>
      <c r="Q428" s="32">
        <f>IFERROR(VLOOKUP(A428,Stock!$A$5:$M$495,6,0),0)*Stock!M428</f>
        <v>0</v>
      </c>
    </row>
    <row r="429" spans="1:17" ht="18" customHeight="1" x14ac:dyDescent="0.2">
      <c r="A429" s="130"/>
      <c r="B429" s="9"/>
      <c r="C429" s="9"/>
      <c r="D429" s="9"/>
      <c r="E429" s="21"/>
      <c r="F429" s="8"/>
      <c r="G429" s="7"/>
      <c r="H429" s="131"/>
      <c r="I429" s="132">
        <f>SUMIF(Journal!$E$15:$E$446,$B$5:$B$495,Journal!$T$15:$T$446)</f>
        <v>0</v>
      </c>
      <c r="J429" s="115">
        <f>SUMIF(Journal!$E$15:$E$446,$B$5:$B$499,Journal!$K$15:$K$446)</f>
        <v>0</v>
      </c>
      <c r="K429" s="118">
        <f>SUMIF(Journal!$E$15:$E$446,$B$5:$B$499,Journal!$L$15:$L$446)</f>
        <v>0</v>
      </c>
      <c r="L429" s="6">
        <f t="shared" si="19"/>
        <v>0</v>
      </c>
      <c r="M429" s="40">
        <f t="shared" si="20"/>
        <v>0</v>
      </c>
      <c r="N429" s="17"/>
      <c r="O429" s="32">
        <f>IFERROR(VLOOKUP(A429,Stock!$A$5:$M$495,6,0),0)*Stock!H429</f>
        <v>0</v>
      </c>
      <c r="Q429" s="32">
        <f>IFERROR(VLOOKUP(A429,Stock!$A$5:$M$495,6,0),0)*Stock!M429</f>
        <v>0</v>
      </c>
    </row>
    <row r="430" spans="1:17" ht="18" customHeight="1" x14ac:dyDescent="0.2">
      <c r="A430" s="130"/>
      <c r="B430" s="9"/>
      <c r="C430" s="9"/>
      <c r="D430" s="9"/>
      <c r="E430" s="21"/>
      <c r="F430" s="8"/>
      <c r="G430" s="7"/>
      <c r="H430" s="131"/>
      <c r="I430" s="132">
        <f>SUMIF(Journal!$E$15:$E$446,$B$5:$B$495,Journal!$T$15:$T$446)</f>
        <v>0</v>
      </c>
      <c r="J430" s="115">
        <f>SUMIF(Journal!$E$15:$E$446,$B$5:$B$499,Journal!$K$15:$K$446)</f>
        <v>0</v>
      </c>
      <c r="K430" s="118">
        <f>SUMIF(Journal!$E$15:$E$446,$B$5:$B$499,Journal!$L$15:$L$446)</f>
        <v>0</v>
      </c>
      <c r="L430" s="6">
        <f t="shared" si="19"/>
        <v>0</v>
      </c>
      <c r="M430" s="40">
        <f t="shared" si="20"/>
        <v>0</v>
      </c>
      <c r="N430" s="17"/>
      <c r="O430" s="32">
        <f>IFERROR(VLOOKUP(A430,Stock!$A$5:$M$495,6,0),0)*Stock!H430</f>
        <v>0</v>
      </c>
      <c r="Q430" s="32">
        <f>IFERROR(VLOOKUP(A430,Stock!$A$5:$M$495,6,0),0)*Stock!M430</f>
        <v>0</v>
      </c>
    </row>
    <row r="431" spans="1:17" ht="18" customHeight="1" x14ac:dyDescent="0.2">
      <c r="A431" s="130"/>
      <c r="B431" s="9"/>
      <c r="C431" s="9"/>
      <c r="D431" s="9"/>
      <c r="E431" s="21"/>
      <c r="F431" s="8"/>
      <c r="G431" s="7"/>
      <c r="H431" s="131"/>
      <c r="I431" s="132">
        <f>SUMIF(Journal!$E$15:$E$446,$B$5:$B$495,Journal!$T$15:$T$446)</f>
        <v>0</v>
      </c>
      <c r="J431" s="115">
        <f>SUMIF(Journal!$E$15:$E$446,$B$5:$B$499,Journal!$K$15:$K$446)</f>
        <v>0</v>
      </c>
      <c r="K431" s="118">
        <f>SUMIF(Journal!$E$15:$E$446,$B$5:$B$499,Journal!$L$15:$L$446)</f>
        <v>0</v>
      </c>
      <c r="L431" s="6">
        <f t="shared" si="19"/>
        <v>0</v>
      </c>
      <c r="M431" s="40">
        <f t="shared" si="20"/>
        <v>0</v>
      </c>
      <c r="N431" s="17"/>
      <c r="O431" s="32">
        <f>IFERROR(VLOOKUP(A431,Stock!$A$5:$M$495,6,0),0)*Stock!H431</f>
        <v>0</v>
      </c>
      <c r="Q431" s="32">
        <f>IFERROR(VLOOKUP(A431,Stock!$A$5:$M$495,6,0),0)*Stock!M431</f>
        <v>0</v>
      </c>
    </row>
    <row r="432" spans="1:17" ht="18" customHeight="1" x14ac:dyDescent="0.2">
      <c r="A432" s="130"/>
      <c r="B432" s="9"/>
      <c r="C432" s="9"/>
      <c r="D432" s="9"/>
      <c r="E432" s="21"/>
      <c r="F432" s="8"/>
      <c r="G432" s="7"/>
      <c r="H432" s="131"/>
      <c r="I432" s="132">
        <f>SUMIF(Journal!$E$15:$E$446,$B$5:$B$495,Journal!$T$15:$T$446)</f>
        <v>0</v>
      </c>
      <c r="J432" s="115">
        <f>SUMIF(Journal!$E$15:$E$446,$B$5:$B$499,Journal!$K$15:$K$446)</f>
        <v>0</v>
      </c>
      <c r="K432" s="118">
        <f>SUMIF(Journal!$E$15:$E$446,$B$5:$B$499,Journal!$L$15:$L$446)</f>
        <v>0</v>
      </c>
      <c r="L432" s="6">
        <f t="shared" si="19"/>
        <v>0</v>
      </c>
      <c r="M432" s="40">
        <f t="shared" si="20"/>
        <v>0</v>
      </c>
      <c r="N432" s="17"/>
      <c r="O432" s="32">
        <f>IFERROR(VLOOKUP(A432,Stock!$A$5:$M$495,6,0),0)*Stock!H432</f>
        <v>0</v>
      </c>
      <c r="Q432" s="32">
        <f>IFERROR(VLOOKUP(A432,Stock!$A$5:$M$495,6,0),0)*Stock!M432</f>
        <v>0</v>
      </c>
    </row>
    <row r="433" spans="1:17" ht="18" customHeight="1" x14ac:dyDescent="0.2">
      <c r="A433" s="130"/>
      <c r="B433" s="9"/>
      <c r="C433" s="9"/>
      <c r="D433" s="9"/>
      <c r="E433" s="21"/>
      <c r="F433" s="8"/>
      <c r="G433" s="7"/>
      <c r="H433" s="131"/>
      <c r="I433" s="132">
        <f>SUMIF(Journal!$E$15:$E$446,$B$5:$B$495,Journal!$T$15:$T$446)</f>
        <v>0</v>
      </c>
      <c r="J433" s="115">
        <f>SUMIF(Journal!$E$15:$E$446,$B$5:$B$499,Journal!$K$15:$K$446)</f>
        <v>0</v>
      </c>
      <c r="K433" s="118">
        <f>SUMIF(Journal!$E$15:$E$446,$B$5:$B$499,Journal!$L$15:$L$446)</f>
        <v>0</v>
      </c>
      <c r="L433" s="6">
        <f t="shared" si="19"/>
        <v>0</v>
      </c>
      <c r="M433" s="40">
        <f t="shared" si="20"/>
        <v>0</v>
      </c>
      <c r="N433" s="17"/>
      <c r="O433" s="32">
        <f>IFERROR(VLOOKUP(A433,Stock!$A$5:$M$495,6,0),0)*Stock!H433</f>
        <v>0</v>
      </c>
      <c r="Q433" s="32">
        <f>IFERROR(VLOOKUP(A433,Stock!$A$5:$M$495,6,0),0)*Stock!M433</f>
        <v>0</v>
      </c>
    </row>
    <row r="434" spans="1:17" ht="18" customHeight="1" x14ac:dyDescent="0.2">
      <c r="A434" s="130"/>
      <c r="B434" s="9"/>
      <c r="C434" s="9"/>
      <c r="D434" s="9"/>
      <c r="E434" s="21"/>
      <c r="F434" s="8"/>
      <c r="G434" s="7"/>
      <c r="H434" s="131"/>
      <c r="I434" s="132">
        <f>SUMIF(Journal!$E$15:$E$446,$B$5:$B$495,Journal!$T$15:$T$446)</f>
        <v>0</v>
      </c>
      <c r="J434" s="115">
        <f>SUMIF(Journal!$E$15:$E$446,$B$5:$B$499,Journal!$K$15:$K$446)</f>
        <v>0</v>
      </c>
      <c r="K434" s="118">
        <f>SUMIF(Journal!$E$15:$E$446,$B$5:$B$499,Journal!$L$15:$L$446)</f>
        <v>0</v>
      </c>
      <c r="L434" s="6">
        <f t="shared" si="19"/>
        <v>0</v>
      </c>
      <c r="M434" s="40">
        <f t="shared" si="20"/>
        <v>0</v>
      </c>
      <c r="N434" s="17"/>
      <c r="O434" s="32">
        <f>IFERROR(VLOOKUP(A434,Stock!$A$5:$M$495,6,0),0)*Stock!H434</f>
        <v>0</v>
      </c>
      <c r="Q434" s="32">
        <f>IFERROR(VLOOKUP(A434,Stock!$A$5:$M$495,6,0),0)*Stock!M434</f>
        <v>0</v>
      </c>
    </row>
    <row r="435" spans="1:17" ht="18" customHeight="1" x14ac:dyDescent="0.2">
      <c r="A435" s="130"/>
      <c r="B435" s="9"/>
      <c r="C435" s="9"/>
      <c r="D435" s="9"/>
      <c r="E435" s="21"/>
      <c r="F435" s="8"/>
      <c r="G435" s="7"/>
      <c r="H435" s="131"/>
      <c r="I435" s="132">
        <f>SUMIF(Journal!$E$15:$E$446,$B$5:$B$495,Journal!$T$15:$T$446)</f>
        <v>0</v>
      </c>
      <c r="J435" s="115">
        <f>SUMIF(Journal!$E$15:$E$446,$B$5:$B$499,Journal!$K$15:$K$446)</f>
        <v>0</v>
      </c>
      <c r="K435" s="118">
        <f>SUMIF(Journal!$E$15:$E$446,$B$5:$B$499,Journal!$L$15:$L$446)</f>
        <v>0</v>
      </c>
      <c r="L435" s="6">
        <f t="shared" si="19"/>
        <v>0</v>
      </c>
      <c r="M435" s="40">
        <f t="shared" si="20"/>
        <v>0</v>
      </c>
      <c r="N435" s="17"/>
      <c r="O435" s="32">
        <f>IFERROR(VLOOKUP(A435,Stock!$A$5:$M$495,6,0),0)*Stock!H435</f>
        <v>0</v>
      </c>
      <c r="Q435" s="32">
        <f>IFERROR(VLOOKUP(A435,Stock!$A$5:$M$495,6,0),0)*Stock!M435</f>
        <v>0</v>
      </c>
    </row>
    <row r="436" spans="1:17" ht="18" customHeight="1" x14ac:dyDescent="0.2">
      <c r="A436" s="130"/>
      <c r="B436" s="9"/>
      <c r="C436" s="9"/>
      <c r="D436" s="9"/>
      <c r="E436" s="21"/>
      <c r="F436" s="8"/>
      <c r="G436" s="7"/>
      <c r="H436" s="131"/>
      <c r="I436" s="132">
        <f>SUMIF(Journal!$E$15:$E$446,$B$5:$B$495,Journal!$T$15:$T$446)</f>
        <v>0</v>
      </c>
      <c r="J436" s="115">
        <f>SUMIF(Journal!$E$15:$E$446,$B$5:$B$499,Journal!$K$15:$K$446)</f>
        <v>0</v>
      </c>
      <c r="K436" s="118">
        <f>SUMIF(Journal!$E$15:$E$446,$B$5:$B$499,Journal!$L$15:$L$446)</f>
        <v>0</v>
      </c>
      <c r="L436" s="6">
        <f t="shared" si="19"/>
        <v>0</v>
      </c>
      <c r="M436" s="40">
        <f t="shared" si="20"/>
        <v>0</v>
      </c>
      <c r="N436" s="17"/>
      <c r="O436" s="32">
        <f>IFERROR(VLOOKUP(A436,Stock!$A$5:$M$495,6,0),0)*Stock!H436</f>
        <v>0</v>
      </c>
      <c r="Q436" s="32">
        <f>IFERROR(VLOOKUP(A436,Stock!$A$5:$M$495,6,0),0)*Stock!M436</f>
        <v>0</v>
      </c>
    </row>
    <row r="437" spans="1:17" ht="18" customHeight="1" x14ac:dyDescent="0.2">
      <c r="A437" s="10"/>
      <c r="B437" s="9"/>
      <c r="C437" s="9"/>
      <c r="D437" s="9"/>
      <c r="E437" s="21"/>
      <c r="F437" s="8"/>
      <c r="G437" s="7"/>
      <c r="H437" s="131"/>
      <c r="I437" s="132">
        <f>SUMIF(Journal!$E$15:$E$446,$B$5:$B$495,Journal!$T$15:$T$446)</f>
        <v>0</v>
      </c>
      <c r="J437" s="115">
        <f>SUMIF(Journal!$E$15:$E$446,$B$5:$B$499,Journal!$K$15:$K$446)</f>
        <v>0</v>
      </c>
      <c r="K437" s="118">
        <f>SUMIF(Journal!$E$15:$E$446,$B$5:$B$499,Journal!$L$15:$L$446)</f>
        <v>0</v>
      </c>
      <c r="L437" s="6">
        <f t="shared" si="19"/>
        <v>0</v>
      </c>
      <c r="M437" s="40">
        <f t="shared" si="20"/>
        <v>0</v>
      </c>
      <c r="N437" s="17"/>
      <c r="O437" s="32">
        <f>IFERROR(VLOOKUP(A437,Stock!$A$5:$M$495,6,0),0)*Stock!H437</f>
        <v>0</v>
      </c>
      <c r="Q437" s="32">
        <f>IFERROR(VLOOKUP(A437,Stock!$A$5:$M$495,6,0),0)*Stock!M437</f>
        <v>0</v>
      </c>
    </row>
    <row r="438" spans="1:17" ht="18" customHeight="1" x14ac:dyDescent="0.2">
      <c r="A438" s="10"/>
      <c r="B438" s="9"/>
      <c r="C438" s="9"/>
      <c r="D438" s="9"/>
      <c r="E438" s="21"/>
      <c r="F438" s="8"/>
      <c r="G438" s="7"/>
      <c r="H438" s="131"/>
      <c r="I438" s="132">
        <f>SUMIF(Journal!$E$15:$E$446,$B$5:$B$495,Journal!$T$15:$T$446)</f>
        <v>0</v>
      </c>
      <c r="J438" s="115">
        <f>SUMIF(Journal!$E$15:$E$446,$B$5:$B$499,Journal!$K$15:$K$446)</f>
        <v>0</v>
      </c>
      <c r="K438" s="118">
        <f>SUMIF(Journal!$E$15:$E$446,$B$5:$B$499,Journal!$L$15:$L$446)</f>
        <v>0</v>
      </c>
      <c r="L438" s="6">
        <f t="shared" si="19"/>
        <v>0</v>
      </c>
      <c r="M438" s="40">
        <f t="shared" si="20"/>
        <v>0</v>
      </c>
      <c r="N438" s="17"/>
      <c r="O438" s="32">
        <f>IFERROR(VLOOKUP(A438,Stock!$A$5:$M$495,6,0),0)*Stock!H438</f>
        <v>0</v>
      </c>
      <c r="Q438" s="32">
        <f>IFERROR(VLOOKUP(A438,Stock!$A$5:$M$495,6,0),0)*Stock!M438</f>
        <v>0</v>
      </c>
    </row>
    <row r="439" spans="1:17" ht="18" customHeight="1" x14ac:dyDescent="0.2">
      <c r="A439" s="10"/>
      <c r="B439" s="9"/>
      <c r="C439" s="9"/>
      <c r="D439" s="9"/>
      <c r="E439" s="21"/>
      <c r="F439" s="8"/>
      <c r="G439" s="7"/>
      <c r="H439" s="131"/>
      <c r="I439" s="132">
        <f>SUMIF(Journal!$E$15:$E$446,$B$5:$B$495,Journal!$T$15:$T$446)</f>
        <v>0</v>
      </c>
      <c r="J439" s="115">
        <f>SUMIF(Journal!$E$15:$E$446,$B$5:$B$499,Journal!$K$15:$K$446)</f>
        <v>0</v>
      </c>
      <c r="K439" s="118">
        <f>SUMIF(Journal!$E$15:$E$446,$B$5:$B$499,Journal!$L$15:$L$446)</f>
        <v>0</v>
      </c>
      <c r="L439" s="6">
        <f t="shared" si="19"/>
        <v>0</v>
      </c>
      <c r="M439" s="40">
        <f t="shared" si="20"/>
        <v>0</v>
      </c>
      <c r="N439" s="17"/>
      <c r="O439" s="32">
        <f>IFERROR(VLOOKUP(A439,Stock!$A$5:$M$495,6,0),0)*Stock!H439</f>
        <v>0</v>
      </c>
      <c r="Q439" s="32">
        <f>IFERROR(VLOOKUP(A439,Stock!$A$5:$M$495,6,0),0)*Stock!M439</f>
        <v>0</v>
      </c>
    </row>
    <row r="440" spans="1:17" ht="18" customHeight="1" x14ac:dyDescent="0.2">
      <c r="A440" s="10"/>
      <c r="B440" s="9"/>
      <c r="C440" s="9"/>
      <c r="D440" s="9"/>
      <c r="E440" s="21"/>
      <c r="F440" s="8"/>
      <c r="G440" s="7"/>
      <c r="H440" s="131"/>
      <c r="I440" s="132">
        <f>SUMIF(Journal!$E$15:$E$446,$B$5:$B$495,Journal!$T$15:$T$446)</f>
        <v>0</v>
      </c>
      <c r="J440" s="115">
        <f>SUMIF(Journal!$E$15:$E$446,$B$5:$B$499,Journal!$K$15:$K$446)</f>
        <v>0</v>
      </c>
      <c r="K440" s="118">
        <f>SUMIF(Journal!$E$15:$E$446,$B$5:$B$499,Journal!$L$15:$L$446)</f>
        <v>0</v>
      </c>
      <c r="L440" s="6">
        <f t="shared" si="19"/>
        <v>0</v>
      </c>
      <c r="M440" s="40">
        <f t="shared" si="20"/>
        <v>0</v>
      </c>
      <c r="N440" s="17"/>
      <c r="O440" s="32">
        <f>IFERROR(VLOOKUP(A440,Stock!$A$5:$M$495,6,0),0)*Stock!H440</f>
        <v>0</v>
      </c>
      <c r="Q440" s="32">
        <f>IFERROR(VLOOKUP(A440,Stock!$A$5:$M$495,6,0),0)*Stock!M440</f>
        <v>0</v>
      </c>
    </row>
    <row r="441" spans="1:17" ht="18" customHeight="1" x14ac:dyDescent="0.2">
      <c r="A441" s="10"/>
      <c r="B441" s="9"/>
      <c r="C441" s="13"/>
      <c r="D441" s="13"/>
      <c r="E441" s="133"/>
      <c r="F441" s="12"/>
      <c r="G441" s="11"/>
      <c r="H441" s="131"/>
      <c r="I441" s="132">
        <f>SUMIF(Journal!$E$15:$E$446,$B$5:$B$495,Journal!$T$15:$T$446)</f>
        <v>0</v>
      </c>
      <c r="J441" s="115">
        <f>SUMIF(Journal!$E$15:$E$446,$B$5:$B$499,Journal!$K$15:$K$446)</f>
        <v>0</v>
      </c>
      <c r="K441" s="118">
        <f>SUMIF(Journal!$E$15:$E$446,$B$5:$B$499,Journal!$L$15:$L$446)</f>
        <v>0</v>
      </c>
      <c r="L441" s="6">
        <f t="shared" si="19"/>
        <v>0</v>
      </c>
      <c r="M441" s="40">
        <f t="shared" si="20"/>
        <v>0</v>
      </c>
      <c r="N441" s="30">
        <f t="shared" ref="N441:N472" si="24">H441-M441</f>
        <v>0</v>
      </c>
      <c r="O441" s="32">
        <f>IFERROR(VLOOKUP(A441,Stock!$A$5:$M$495,6,0),0)*Stock!H441</f>
        <v>0</v>
      </c>
      <c r="Q441" s="32">
        <f>IFERROR(VLOOKUP(A441,Stock!$A$5:$M$495,6,0),0)*Stock!M441</f>
        <v>0</v>
      </c>
    </row>
    <row r="442" spans="1:17" ht="18" customHeight="1" x14ac:dyDescent="0.2">
      <c r="A442" s="10"/>
      <c r="B442" s="9"/>
      <c r="C442" s="9"/>
      <c r="D442" s="9"/>
      <c r="E442" s="21"/>
      <c r="F442" s="8"/>
      <c r="G442" s="7"/>
      <c r="H442" s="131"/>
      <c r="I442" s="132">
        <f>SUMIF(Journal!$E$15:$E$446,$B$5:$B$495,Journal!$T$15:$T$446)</f>
        <v>0</v>
      </c>
      <c r="J442" s="115">
        <f>SUMIF(Journal!$E$15:$E$446,$B$5:$B$499,Journal!$K$15:$K$446)</f>
        <v>0</v>
      </c>
      <c r="K442" s="118">
        <f>SUMIF(Journal!$E$15:$E$446,$B$5:$B$499,Journal!$L$15:$L$446)</f>
        <v>0</v>
      </c>
      <c r="L442" s="6">
        <f t="shared" si="19"/>
        <v>0</v>
      </c>
      <c r="M442" s="40">
        <f t="shared" si="20"/>
        <v>0</v>
      </c>
      <c r="N442" s="30">
        <f t="shared" si="24"/>
        <v>0</v>
      </c>
      <c r="O442" s="32">
        <f>IFERROR(VLOOKUP(A442,Stock!$A$5:$M$495,6,0),0)*Stock!H442</f>
        <v>0</v>
      </c>
      <c r="Q442" s="32">
        <f>IFERROR(VLOOKUP(A442,Stock!$A$5:$M$495,6,0),0)*Stock!M442</f>
        <v>0</v>
      </c>
    </row>
    <row r="443" spans="1:17" ht="18" customHeight="1" x14ac:dyDescent="0.2">
      <c r="A443" s="10"/>
      <c r="B443" s="21"/>
      <c r="C443" s="13"/>
      <c r="D443" s="13"/>
      <c r="E443" s="133"/>
      <c r="F443" s="12"/>
      <c r="G443" s="11"/>
      <c r="H443" s="131"/>
      <c r="I443" s="132">
        <f>SUMIF(Journal!$E$15:$E$446,$B$5:$B$495,Journal!$T$15:$T$446)</f>
        <v>0</v>
      </c>
      <c r="J443" s="115">
        <f>SUMIF(Journal!$E$15:$E$446,$B$5:$B$499,Journal!$K$15:$K$446)</f>
        <v>0</v>
      </c>
      <c r="K443" s="118">
        <f>SUMIF(Journal!$E$15:$E$446,$B$5:$B$499,Journal!$L$15:$L$446)</f>
        <v>0</v>
      </c>
      <c r="L443" s="6">
        <f t="shared" si="19"/>
        <v>0</v>
      </c>
      <c r="M443" s="40">
        <f t="shared" si="20"/>
        <v>0</v>
      </c>
      <c r="N443" s="30">
        <f t="shared" si="24"/>
        <v>0</v>
      </c>
      <c r="O443" s="32">
        <f>IFERROR(VLOOKUP(A443,Stock!$A$5:$M$495,6,0),0)*Stock!H443</f>
        <v>0</v>
      </c>
      <c r="Q443" s="32">
        <f>IFERROR(VLOOKUP(A443,Stock!$A$5:$M$495,6,0),0)*Stock!M443</f>
        <v>0</v>
      </c>
    </row>
    <row r="444" spans="1:17" ht="18" customHeight="1" x14ac:dyDescent="0.2">
      <c r="A444" s="10"/>
      <c r="B444" s="21"/>
      <c r="C444" s="9"/>
      <c r="D444" s="9"/>
      <c r="E444" s="21"/>
      <c r="F444" s="8"/>
      <c r="G444" s="7"/>
      <c r="H444" s="131"/>
      <c r="I444" s="132">
        <f>SUMIF(Journal!$E$15:$E$446,$B$5:$B$495,Journal!$T$15:$T$446)</f>
        <v>0</v>
      </c>
      <c r="J444" s="115">
        <f>SUMIF(Journal!$E$15:$E$446,$B$5:$B$499,Journal!$K$15:$K$446)</f>
        <v>0</v>
      </c>
      <c r="K444" s="118">
        <f>SUMIF(Journal!$E$15:$E$446,$B$5:$B$499,Journal!$L$15:$L$446)</f>
        <v>0</v>
      </c>
      <c r="L444" s="6">
        <f t="shared" si="19"/>
        <v>0</v>
      </c>
      <c r="M444" s="40">
        <f t="shared" si="20"/>
        <v>0</v>
      </c>
      <c r="N444" s="30">
        <f t="shared" si="24"/>
        <v>0</v>
      </c>
      <c r="O444" s="32">
        <f>IFERROR(VLOOKUP(A444,Stock!$A$5:$M$495,6,0),0)*Stock!H444</f>
        <v>0</v>
      </c>
      <c r="Q444" s="32">
        <f>IFERROR(VLOOKUP(A444,Stock!$A$5:$M$495,6,0),0)*Stock!M444</f>
        <v>0</v>
      </c>
    </row>
    <row r="445" spans="1:17" ht="18" customHeight="1" x14ac:dyDescent="0.2">
      <c r="A445" s="10"/>
      <c r="B445" s="21"/>
      <c r="C445" s="9"/>
      <c r="D445" s="9"/>
      <c r="E445" s="21"/>
      <c r="F445" s="8"/>
      <c r="G445" s="7"/>
      <c r="H445" s="131"/>
      <c r="I445" s="132">
        <f>SUMIF(Journal!$E$15:$E$446,$B$5:$B$495,Journal!$T$15:$T$446)</f>
        <v>0</v>
      </c>
      <c r="J445" s="115">
        <f>SUMIF(Journal!$E$15:$E$446,$B$5:$B$499,Journal!$K$15:$K$446)</f>
        <v>0</v>
      </c>
      <c r="K445" s="118">
        <f>SUMIF(Journal!$E$15:$E$446,$B$5:$B$499,Journal!$L$15:$L$446)</f>
        <v>0</v>
      </c>
      <c r="L445" s="6">
        <f t="shared" si="19"/>
        <v>0</v>
      </c>
      <c r="M445" s="40">
        <f t="shared" ref="M445:M471" si="25">H445-I445+J445-K445</f>
        <v>0</v>
      </c>
      <c r="N445" s="30">
        <f t="shared" si="24"/>
        <v>0</v>
      </c>
      <c r="O445" s="32">
        <f>IFERROR(VLOOKUP(A445,Stock!$A$5:$M$495,6,0),0)*Stock!H445</f>
        <v>0</v>
      </c>
      <c r="Q445" s="32">
        <f>IFERROR(VLOOKUP(A445,Stock!$A$5:$M$495,6,0),0)*Stock!M445</f>
        <v>0</v>
      </c>
    </row>
    <row r="446" spans="1:17" ht="18" customHeight="1" x14ac:dyDescent="0.2">
      <c r="A446" s="10"/>
      <c r="B446" s="21"/>
      <c r="C446" s="9"/>
      <c r="D446" s="9"/>
      <c r="E446" s="21"/>
      <c r="F446" s="8"/>
      <c r="G446" s="7"/>
      <c r="H446" s="131"/>
      <c r="I446" s="132">
        <f>SUMIF(Journal!$E$15:$E$446,$B$5:$B$495,Journal!$T$15:$T$446)</f>
        <v>0</v>
      </c>
      <c r="J446" s="115">
        <f>SUMIF(Journal!$E$15:$E$446,$B$5:$B$499,Journal!$K$15:$K$446)</f>
        <v>0</v>
      </c>
      <c r="K446" s="118">
        <f>SUMIF(Journal!$E$15:$E$446,$B$5:$B$499,Journal!$L$15:$L$446)</f>
        <v>0</v>
      </c>
      <c r="L446" s="6">
        <f t="shared" si="19"/>
        <v>0</v>
      </c>
      <c r="M446" s="40">
        <f t="shared" si="25"/>
        <v>0</v>
      </c>
      <c r="N446" s="30">
        <f t="shared" si="24"/>
        <v>0</v>
      </c>
      <c r="O446" s="32">
        <f>IFERROR(VLOOKUP(A446,Stock!$A$5:$M$495,6,0),0)*Stock!H446</f>
        <v>0</v>
      </c>
      <c r="Q446" s="32">
        <f>IFERROR(VLOOKUP(A446,Stock!$A$5:$M$495,6,0),0)*Stock!M446</f>
        <v>0</v>
      </c>
    </row>
    <row r="447" spans="1:17" ht="18" customHeight="1" x14ac:dyDescent="0.2">
      <c r="A447" s="10"/>
      <c r="B447" s="9"/>
      <c r="C447" s="9"/>
      <c r="D447" s="9"/>
      <c r="E447" s="21"/>
      <c r="F447" s="8"/>
      <c r="G447" s="7"/>
      <c r="H447" s="131"/>
      <c r="I447" s="132">
        <f>SUMIF(Journal!$E$15:$E$446,$B$5:$B$495,Journal!$T$15:$T$446)</f>
        <v>0</v>
      </c>
      <c r="J447" s="115">
        <f>SUMIF(Journal!$E$15:$E$446,$B$5:$B$499,Journal!$K$15:$K$446)</f>
        <v>0</v>
      </c>
      <c r="K447" s="118">
        <f>SUMIF(Journal!$E$15:$E$446,$B$5:$B$499,Journal!$L$15:$L$446)</f>
        <v>0</v>
      </c>
      <c r="L447" s="6">
        <f t="shared" si="19"/>
        <v>0</v>
      </c>
      <c r="M447" s="40">
        <f t="shared" si="25"/>
        <v>0</v>
      </c>
      <c r="N447" s="30">
        <f t="shared" si="24"/>
        <v>0</v>
      </c>
      <c r="O447" s="32">
        <f>IFERROR(VLOOKUP(A447,Stock!$A$5:$M$495,6,0),0)*Stock!H447</f>
        <v>0</v>
      </c>
      <c r="Q447" s="32">
        <f>IFERROR(VLOOKUP(A447,Stock!$A$5:$M$495,6,0),0)*Stock!M447</f>
        <v>0</v>
      </c>
    </row>
    <row r="448" spans="1:17" ht="18" customHeight="1" x14ac:dyDescent="0.2">
      <c r="A448" s="10"/>
      <c r="B448" s="9"/>
      <c r="C448" s="9"/>
      <c r="D448" s="9"/>
      <c r="E448" s="21"/>
      <c r="F448" s="8"/>
      <c r="G448" s="7"/>
      <c r="H448" s="131"/>
      <c r="I448" s="132">
        <f>SUMIF(Journal!$E$15:$E$446,$B$5:$B$495,Journal!$T$15:$T$446)</f>
        <v>0</v>
      </c>
      <c r="J448" s="115">
        <f>SUMIF(Journal!$E$15:$E$446,$B$5:$B$499,Journal!$K$15:$K$446)</f>
        <v>0</v>
      </c>
      <c r="K448" s="118">
        <f>SUMIF(Journal!$E$15:$E$446,$B$5:$B$499,Journal!$L$15:$L$446)</f>
        <v>0</v>
      </c>
      <c r="L448" s="6">
        <f t="shared" si="19"/>
        <v>0</v>
      </c>
      <c r="M448" s="40">
        <f t="shared" si="25"/>
        <v>0</v>
      </c>
      <c r="N448" s="30">
        <f t="shared" si="24"/>
        <v>0</v>
      </c>
      <c r="O448" s="32">
        <f>IFERROR(VLOOKUP(A448,Stock!$A$5:$M$495,6,0),0)*Stock!H448</f>
        <v>0</v>
      </c>
      <c r="Q448" s="32">
        <f>IFERROR(VLOOKUP(A448,Stock!$A$5:$M$495,6,0),0)*Stock!M448</f>
        <v>0</v>
      </c>
    </row>
    <row r="449" spans="1:17" ht="18" customHeight="1" x14ac:dyDescent="0.2">
      <c r="A449" s="10"/>
      <c r="B449" s="9"/>
      <c r="C449" s="9"/>
      <c r="D449" s="9"/>
      <c r="E449" s="21"/>
      <c r="F449" s="8"/>
      <c r="G449" s="7"/>
      <c r="H449" s="131"/>
      <c r="I449" s="132">
        <f>SUMIF(Journal!$E$15:$E$446,$B$5:$B$495,Journal!$T$15:$T$446)</f>
        <v>0</v>
      </c>
      <c r="J449" s="115">
        <f>SUMIF(Journal!$E$15:$E$446,$B$5:$B$499,Journal!$K$15:$K$446)</f>
        <v>0</v>
      </c>
      <c r="K449" s="118">
        <f>SUMIF(Journal!$E$15:$E$446,$B$5:$B$499,Journal!$L$15:$L$446)</f>
        <v>0</v>
      </c>
      <c r="L449" s="6">
        <f t="shared" si="19"/>
        <v>0</v>
      </c>
      <c r="M449" s="40">
        <f t="shared" si="25"/>
        <v>0</v>
      </c>
      <c r="N449" s="30">
        <f t="shared" si="24"/>
        <v>0</v>
      </c>
      <c r="O449" s="32">
        <f>IFERROR(VLOOKUP(A449,Stock!$A$5:$M$495,6,0),0)*Stock!H449</f>
        <v>0</v>
      </c>
      <c r="Q449" s="32">
        <f>IFERROR(VLOOKUP(A449,Stock!$A$5:$M$495,6,0),0)*Stock!M449</f>
        <v>0</v>
      </c>
    </row>
    <row r="450" spans="1:17" ht="18" customHeight="1" x14ac:dyDescent="0.2">
      <c r="A450" s="10"/>
      <c r="B450" s="9"/>
      <c r="C450" s="9"/>
      <c r="D450" s="9"/>
      <c r="E450" s="21"/>
      <c r="F450" s="8"/>
      <c r="G450" s="7"/>
      <c r="H450" s="131"/>
      <c r="I450" s="132">
        <f>SUMIF(Journal!$E$15:$E$446,$B$5:$B$495,Journal!$T$15:$T$446)</f>
        <v>0</v>
      </c>
      <c r="J450" s="115">
        <f>SUMIF(Journal!$E$15:$E$446,$B$5:$B$499,Journal!$K$15:$K$446)</f>
        <v>0</v>
      </c>
      <c r="K450" s="118">
        <f>SUMIF(Journal!$E$15:$E$446,$B$5:$B$499,Journal!$L$15:$L$446)</f>
        <v>0</v>
      </c>
      <c r="L450" s="6">
        <f t="shared" si="19"/>
        <v>0</v>
      </c>
      <c r="M450" s="40">
        <f t="shared" si="25"/>
        <v>0</v>
      </c>
      <c r="N450" s="30">
        <f t="shared" si="24"/>
        <v>0</v>
      </c>
      <c r="O450" s="32">
        <f>IFERROR(VLOOKUP(A450,Stock!$A$5:$M$495,6,0),0)*Stock!H450</f>
        <v>0</v>
      </c>
      <c r="Q450" s="32">
        <f>IFERROR(VLOOKUP(A450,Stock!$A$5:$M$495,6,0),0)*Stock!M450</f>
        <v>0</v>
      </c>
    </row>
    <row r="451" spans="1:17" ht="18" customHeight="1" x14ac:dyDescent="0.2">
      <c r="A451" s="10"/>
      <c r="B451" s="9"/>
      <c r="C451" s="9"/>
      <c r="D451" s="9"/>
      <c r="E451" s="21"/>
      <c r="F451" s="8"/>
      <c r="G451" s="7"/>
      <c r="H451" s="131"/>
      <c r="I451" s="132">
        <f>SUMIF(Journal!$E$15:$E$446,$B$5:$B$495,Journal!$T$15:$T$446)</f>
        <v>0</v>
      </c>
      <c r="J451" s="115">
        <f>SUMIF(Journal!$E$15:$E$446,$B$5:$B$499,Journal!$K$15:$K$446)</f>
        <v>0</v>
      </c>
      <c r="K451" s="118">
        <f>SUMIF(Journal!$E$15:$E$446,$B$5:$B$499,Journal!$L$15:$L$446)</f>
        <v>0</v>
      </c>
      <c r="L451" s="6">
        <f t="shared" si="19"/>
        <v>0</v>
      </c>
      <c r="M451" s="40">
        <f t="shared" si="25"/>
        <v>0</v>
      </c>
      <c r="N451" s="30">
        <f t="shared" si="24"/>
        <v>0</v>
      </c>
      <c r="O451" s="32">
        <f>IFERROR(VLOOKUP(A451,Stock!$A$5:$M$495,6,0),0)*Stock!H451</f>
        <v>0</v>
      </c>
      <c r="Q451" s="32">
        <f>IFERROR(VLOOKUP(A451,Stock!$A$5:$M$495,6,0),0)*Stock!M451</f>
        <v>0</v>
      </c>
    </row>
    <row r="452" spans="1:17" ht="18" customHeight="1" x14ac:dyDescent="0.2">
      <c r="A452" s="10"/>
      <c r="B452" s="21"/>
      <c r="C452" s="9"/>
      <c r="D452" s="9"/>
      <c r="E452" s="21"/>
      <c r="F452" s="8"/>
      <c r="G452" s="7"/>
      <c r="H452" s="131"/>
      <c r="I452" s="132">
        <f>SUMIF(Journal!$E$15:$E$446,$B$5:$B$495,Journal!$T$15:$T$446)</f>
        <v>0</v>
      </c>
      <c r="J452" s="115">
        <f>SUMIF(Journal!$E$15:$E$446,$B$5:$B$499,Journal!$K$15:$K$446)</f>
        <v>0</v>
      </c>
      <c r="K452" s="118">
        <f>SUMIF(Journal!$E$15:$E$446,$B$5:$B$499,Journal!$L$15:$L$446)</f>
        <v>0</v>
      </c>
      <c r="L452" s="6">
        <f t="shared" si="19"/>
        <v>0</v>
      </c>
      <c r="M452" s="40">
        <f t="shared" si="25"/>
        <v>0</v>
      </c>
      <c r="N452" s="30">
        <f t="shared" si="24"/>
        <v>0</v>
      </c>
      <c r="O452" s="32">
        <f>IFERROR(VLOOKUP(A452,Stock!$A$5:$M$495,6,0),0)*Stock!H452</f>
        <v>0</v>
      </c>
      <c r="Q452" s="32">
        <f>IFERROR(VLOOKUP(A452,Stock!$A$5:$M$495,6,0),0)*Stock!M452</f>
        <v>0</v>
      </c>
    </row>
    <row r="453" spans="1:17" ht="18" customHeight="1" x14ac:dyDescent="0.2">
      <c r="A453" s="10"/>
      <c r="B453" s="21"/>
      <c r="C453" s="9"/>
      <c r="D453" s="9"/>
      <c r="E453" s="21"/>
      <c r="F453" s="8"/>
      <c r="G453" s="7"/>
      <c r="H453" s="131"/>
      <c r="I453" s="132">
        <f>SUMIF(Journal!$E$15:$E$446,$B$5:$B$495,Journal!$T$15:$T$446)</f>
        <v>0</v>
      </c>
      <c r="J453" s="115">
        <f>SUMIF(Journal!$E$15:$E$446,$B$5:$B$499,Journal!$K$15:$K$446)</f>
        <v>0</v>
      </c>
      <c r="K453" s="118">
        <f>SUMIF(Journal!$E$15:$E$446,$B$5:$B$499,Journal!$L$15:$L$446)</f>
        <v>0</v>
      </c>
      <c r="L453" s="6">
        <f t="shared" si="19"/>
        <v>0</v>
      </c>
      <c r="M453" s="40">
        <f t="shared" si="25"/>
        <v>0</v>
      </c>
      <c r="N453" s="30">
        <f t="shared" si="24"/>
        <v>0</v>
      </c>
      <c r="O453" s="32">
        <f>IFERROR(VLOOKUP(A453,Stock!$A$5:$M$495,6,0),0)*Stock!H453</f>
        <v>0</v>
      </c>
      <c r="Q453" s="32">
        <f>IFERROR(VLOOKUP(A453,Stock!$A$5:$M$495,6,0),0)*Stock!M453</f>
        <v>0</v>
      </c>
    </row>
    <row r="454" spans="1:17" ht="18" customHeight="1" x14ac:dyDescent="0.2">
      <c r="A454" s="10"/>
      <c r="B454" s="21"/>
      <c r="C454" s="9"/>
      <c r="D454" s="9"/>
      <c r="E454" s="21"/>
      <c r="F454" s="8"/>
      <c r="G454" s="7"/>
      <c r="H454" s="131"/>
      <c r="I454" s="132">
        <f>SUMIF(Journal!$E$15:$E$446,$B$5:$B$495,Journal!$T$15:$T$446)</f>
        <v>0</v>
      </c>
      <c r="J454" s="115">
        <f>SUMIF(Journal!$E$15:$E$446,$B$5:$B$499,Journal!$K$15:$K$446)</f>
        <v>0</v>
      </c>
      <c r="K454" s="118">
        <f>SUMIF(Journal!$E$15:$E$446,$B$5:$B$499,Journal!$L$15:$L$446)</f>
        <v>0</v>
      </c>
      <c r="L454" s="6">
        <f t="shared" si="19"/>
        <v>0</v>
      </c>
      <c r="M454" s="40">
        <f t="shared" si="25"/>
        <v>0</v>
      </c>
      <c r="N454" s="30">
        <f t="shared" si="24"/>
        <v>0</v>
      </c>
      <c r="O454" s="32">
        <f>IFERROR(VLOOKUP(A454,Stock!$A$5:$M$495,6,0),0)*Stock!H454</f>
        <v>0</v>
      </c>
      <c r="Q454" s="32">
        <f>IFERROR(VLOOKUP(A454,Stock!$A$5:$M$495,6,0),0)*Stock!M454</f>
        <v>0</v>
      </c>
    </row>
    <row r="455" spans="1:17" ht="18" customHeight="1" x14ac:dyDescent="0.2">
      <c r="A455" s="10"/>
      <c r="B455" s="21"/>
      <c r="C455" s="9"/>
      <c r="D455" s="9"/>
      <c r="E455" s="21"/>
      <c r="F455" s="8"/>
      <c r="G455" s="7"/>
      <c r="H455" s="131"/>
      <c r="I455" s="132">
        <f>SUMIF(Journal!$E$15:$E$446,$B$5:$B$495,Journal!$T$15:$T$446)</f>
        <v>0</v>
      </c>
      <c r="J455" s="115">
        <f>SUMIF(Journal!$E$15:$E$446,$B$5:$B$499,Journal!$K$15:$K$446)</f>
        <v>0</v>
      </c>
      <c r="K455" s="118">
        <f>SUMIF(Journal!$E$15:$E$446,$B$5:$B$499,Journal!$L$15:$L$446)</f>
        <v>0</v>
      </c>
      <c r="L455" s="6">
        <f t="shared" si="19"/>
        <v>0</v>
      </c>
      <c r="M455" s="40">
        <f t="shared" si="25"/>
        <v>0</v>
      </c>
      <c r="N455" s="30">
        <f t="shared" si="24"/>
        <v>0</v>
      </c>
      <c r="O455" s="32">
        <f>IFERROR(VLOOKUP(A455,Stock!$A$5:$M$495,6,0),0)*Stock!H455</f>
        <v>0</v>
      </c>
      <c r="Q455" s="32">
        <f>IFERROR(VLOOKUP(A455,Stock!$A$5:$M$495,6,0),0)*Stock!M455</f>
        <v>0</v>
      </c>
    </row>
    <row r="456" spans="1:17" ht="18" customHeight="1" x14ac:dyDescent="0.2">
      <c r="A456" s="10"/>
      <c r="B456" s="21"/>
      <c r="C456" s="9"/>
      <c r="D456" s="9"/>
      <c r="E456" s="21"/>
      <c r="F456" s="8"/>
      <c r="G456" s="7"/>
      <c r="H456" s="131"/>
      <c r="I456" s="132">
        <f>SUMIF(Journal!$E$15:$E$446,$B$5:$B$495,Journal!$T$15:$T$446)</f>
        <v>0</v>
      </c>
      <c r="J456" s="115">
        <f>SUMIF(Journal!$E$15:$E$446,$B$5:$B$499,Journal!$K$15:$K$446)</f>
        <v>0</v>
      </c>
      <c r="K456" s="118">
        <f>SUMIF(Journal!$E$15:$E$446,$B$5:$B$499,Journal!$L$15:$L$446)</f>
        <v>0</v>
      </c>
      <c r="L456" s="6">
        <f t="shared" si="19"/>
        <v>0</v>
      </c>
      <c r="M456" s="40">
        <f t="shared" si="25"/>
        <v>0</v>
      </c>
      <c r="N456" s="30">
        <f t="shared" si="24"/>
        <v>0</v>
      </c>
      <c r="O456" s="32">
        <f>IFERROR(VLOOKUP(A456,Stock!$A$5:$M$495,6,0),0)*Stock!H456</f>
        <v>0</v>
      </c>
      <c r="Q456" s="32">
        <f>IFERROR(VLOOKUP(A456,Stock!$A$5:$M$495,6,0),0)*Stock!M456</f>
        <v>0</v>
      </c>
    </row>
    <row r="457" spans="1:17" ht="18" customHeight="1" x14ac:dyDescent="0.2">
      <c r="A457" s="10"/>
      <c r="B457" s="21"/>
      <c r="C457" s="9"/>
      <c r="D457" s="9"/>
      <c r="E457" s="21"/>
      <c r="F457" s="8"/>
      <c r="G457" s="7"/>
      <c r="H457" s="131"/>
      <c r="I457" s="132">
        <f>SUMIF(Journal!$E$15:$E$446,$B$5:$B$495,Journal!$T$15:$T$446)</f>
        <v>0</v>
      </c>
      <c r="J457" s="115">
        <f>SUMIF(Journal!$E$15:$E$446,$B$5:$B$499,Journal!$K$15:$K$446)</f>
        <v>0</v>
      </c>
      <c r="K457" s="118">
        <f>SUMIF(Journal!$E$15:$E$446,$B$5:$B$499,Journal!$L$15:$L$446)</f>
        <v>0</v>
      </c>
      <c r="L457" s="6">
        <f t="shared" si="19"/>
        <v>0</v>
      </c>
      <c r="M457" s="40">
        <f t="shared" si="25"/>
        <v>0</v>
      </c>
      <c r="N457" s="30">
        <f t="shared" si="24"/>
        <v>0</v>
      </c>
      <c r="O457" s="32">
        <f>IFERROR(VLOOKUP(A457,Stock!$A$5:$M$495,6,0),0)*Stock!H457</f>
        <v>0</v>
      </c>
      <c r="Q457" s="32">
        <f>IFERROR(VLOOKUP(A457,Stock!$A$5:$M$495,6,0),0)*Stock!M457</f>
        <v>0</v>
      </c>
    </row>
    <row r="458" spans="1:17" ht="18" customHeight="1" x14ac:dyDescent="0.2">
      <c r="A458" s="10"/>
      <c r="B458" s="21"/>
      <c r="C458" s="9"/>
      <c r="D458" s="9"/>
      <c r="E458" s="21"/>
      <c r="F458" s="8"/>
      <c r="G458" s="7"/>
      <c r="H458" s="131"/>
      <c r="I458" s="132">
        <f>SUMIF(Journal!$E$15:$E$446,$B$5:$B$495,Journal!$T$15:$T$446)</f>
        <v>0</v>
      </c>
      <c r="J458" s="115">
        <f>SUMIF(Journal!$E$15:$E$446,$B$5:$B$499,Journal!$K$15:$K$446)</f>
        <v>0</v>
      </c>
      <c r="K458" s="118">
        <f>SUMIF(Journal!$E$15:$E$446,$B$5:$B$499,Journal!$L$15:$L$446)</f>
        <v>0</v>
      </c>
      <c r="L458" s="6">
        <f t="shared" si="19"/>
        <v>0</v>
      </c>
      <c r="M458" s="40">
        <f t="shared" si="25"/>
        <v>0</v>
      </c>
      <c r="N458" s="30">
        <f t="shared" si="24"/>
        <v>0</v>
      </c>
      <c r="O458" s="32">
        <f>IFERROR(VLOOKUP(A458,Stock!$A$5:$M$495,6,0),0)*Stock!H458</f>
        <v>0</v>
      </c>
      <c r="Q458" s="32">
        <f>IFERROR(VLOOKUP(A458,Stock!$A$5:$M$495,6,0),0)*Stock!M458</f>
        <v>0</v>
      </c>
    </row>
    <row r="459" spans="1:17" ht="18" customHeight="1" x14ac:dyDescent="0.2">
      <c r="A459" s="10"/>
      <c r="B459" s="9"/>
      <c r="C459" s="9"/>
      <c r="D459" s="9"/>
      <c r="E459" s="21"/>
      <c r="F459" s="8"/>
      <c r="G459" s="7"/>
      <c r="H459" s="131"/>
      <c r="I459" s="132">
        <f>SUMIF(Journal!$E$15:$E$446,$B$5:$B$495,Journal!$T$15:$T$446)</f>
        <v>0</v>
      </c>
      <c r="J459" s="115">
        <f>SUMIF(Journal!$E$15:$E$446,$B$5:$B$499,Journal!$K$15:$K$446)</f>
        <v>0</v>
      </c>
      <c r="K459" s="118">
        <f>SUMIF(Journal!$E$15:$E$446,$B$5:$B$499,Journal!$L$15:$L$446)</f>
        <v>0</v>
      </c>
      <c r="L459" s="6">
        <f t="shared" si="19"/>
        <v>0</v>
      </c>
      <c r="M459" s="40">
        <f t="shared" si="25"/>
        <v>0</v>
      </c>
      <c r="N459" s="30">
        <f t="shared" si="24"/>
        <v>0</v>
      </c>
      <c r="O459" s="32">
        <f>IFERROR(VLOOKUP(A459,Stock!$A$5:$M$495,6,0),0)*Stock!H459</f>
        <v>0</v>
      </c>
      <c r="Q459" s="32">
        <f>IFERROR(VLOOKUP(A459,Stock!$A$5:$M$495,6,0),0)*Stock!M459</f>
        <v>0</v>
      </c>
    </row>
    <row r="460" spans="1:17" ht="18" customHeight="1" x14ac:dyDescent="0.2">
      <c r="A460" s="10"/>
      <c r="B460" s="9"/>
      <c r="C460" s="9"/>
      <c r="D460" s="9"/>
      <c r="E460" s="21"/>
      <c r="F460" s="8"/>
      <c r="G460" s="7"/>
      <c r="H460" s="131"/>
      <c r="I460" s="132">
        <f>SUMIF(Journal!$E$15:$E$446,$B$5:$B$495,Journal!$T$15:$T$446)</f>
        <v>0</v>
      </c>
      <c r="J460" s="115">
        <f>SUMIF(Journal!$E$15:$E$446,$B$5:$B$499,Journal!$K$15:$K$446)</f>
        <v>0</v>
      </c>
      <c r="K460" s="118">
        <f>SUMIF(Journal!$E$15:$E$446,$B$5:$B$499,Journal!$L$15:$L$446)</f>
        <v>0</v>
      </c>
      <c r="L460" s="6">
        <f t="shared" si="19"/>
        <v>0</v>
      </c>
      <c r="M460" s="40">
        <f t="shared" si="25"/>
        <v>0</v>
      </c>
      <c r="N460" s="30">
        <f t="shared" si="24"/>
        <v>0</v>
      </c>
      <c r="O460" s="32">
        <f>IFERROR(VLOOKUP(A460,Stock!$A$5:$M$495,6,0),0)*Stock!H460</f>
        <v>0</v>
      </c>
      <c r="Q460" s="32">
        <f>IFERROR(VLOOKUP(A460,Stock!$A$5:$M$495,6,0),0)*Stock!M460</f>
        <v>0</v>
      </c>
    </row>
    <row r="461" spans="1:17" ht="18" customHeight="1" x14ac:dyDescent="0.2">
      <c r="A461" s="10"/>
      <c r="B461" s="9"/>
      <c r="C461" s="9"/>
      <c r="D461" s="9"/>
      <c r="E461" s="21"/>
      <c r="F461" s="8"/>
      <c r="G461" s="7"/>
      <c r="H461" s="131"/>
      <c r="I461" s="132">
        <f>SUMIF(Journal!$E$15:$E$446,$B$5:$B$495,Journal!$T$15:$T$446)</f>
        <v>0</v>
      </c>
      <c r="J461" s="115">
        <f>SUMIF(Journal!$E$15:$E$446,$B$5:$B$499,Journal!$K$15:$K$446)</f>
        <v>0</v>
      </c>
      <c r="K461" s="118">
        <f>SUMIF(Journal!$E$15:$E$446,$B$5:$B$499,Journal!$L$15:$L$446)</f>
        <v>0</v>
      </c>
      <c r="L461" s="6">
        <f t="shared" ref="L461:L471" si="26">M461*F461</f>
        <v>0</v>
      </c>
      <c r="M461" s="40">
        <f t="shared" si="25"/>
        <v>0</v>
      </c>
      <c r="N461" s="30">
        <f t="shared" si="24"/>
        <v>0</v>
      </c>
      <c r="O461" s="32">
        <f>IFERROR(VLOOKUP(A461,Stock!$A$5:$M$495,6,0),0)*Stock!H461</f>
        <v>0</v>
      </c>
      <c r="Q461" s="32">
        <f>IFERROR(VLOOKUP(A461,Stock!$A$5:$M$495,6,0),0)*Stock!M461</f>
        <v>0</v>
      </c>
    </row>
    <row r="462" spans="1:17" ht="18" customHeight="1" x14ac:dyDescent="0.2">
      <c r="A462" s="10"/>
      <c r="B462" s="9"/>
      <c r="C462" s="9"/>
      <c r="D462" s="9"/>
      <c r="E462" s="21"/>
      <c r="F462" s="8"/>
      <c r="G462" s="7"/>
      <c r="H462" s="131"/>
      <c r="I462" s="132">
        <f>SUMIF(Journal!$E$15:$E$446,$B$5:$B$495,Journal!$T$15:$T$446)</f>
        <v>0</v>
      </c>
      <c r="J462" s="115">
        <f>SUMIF(Journal!$E$15:$E$446,$B$5:$B$499,Journal!$K$15:$K$446)</f>
        <v>0</v>
      </c>
      <c r="K462" s="118">
        <f>SUMIF(Journal!$E$15:$E$446,$B$5:$B$499,Journal!$L$15:$L$446)</f>
        <v>0</v>
      </c>
      <c r="L462" s="6">
        <f t="shared" si="26"/>
        <v>0</v>
      </c>
      <c r="M462" s="40">
        <f t="shared" si="25"/>
        <v>0</v>
      </c>
      <c r="N462" s="30">
        <f t="shared" si="24"/>
        <v>0</v>
      </c>
      <c r="O462" s="32">
        <f>IFERROR(VLOOKUP(A462,Stock!$A$5:$M$495,6,0),0)*Stock!H462</f>
        <v>0</v>
      </c>
      <c r="Q462" s="32">
        <f>IFERROR(VLOOKUP(A462,Stock!$A$5:$M$495,6,0),0)*Stock!M462</f>
        <v>0</v>
      </c>
    </row>
    <row r="463" spans="1:17" ht="18" customHeight="1" x14ac:dyDescent="0.2">
      <c r="A463" s="10"/>
      <c r="B463" s="9"/>
      <c r="C463" s="9"/>
      <c r="D463" s="9"/>
      <c r="E463" s="21"/>
      <c r="F463" s="8"/>
      <c r="G463" s="7"/>
      <c r="H463" s="131"/>
      <c r="I463" s="132">
        <f>SUMIF(Journal!$E$15:$E$446,$B$5:$B$495,Journal!$T$15:$T$446)</f>
        <v>0</v>
      </c>
      <c r="J463" s="115">
        <f>SUMIF(Journal!$E$15:$E$446,$B$5:$B$499,Journal!$K$15:$K$446)</f>
        <v>0</v>
      </c>
      <c r="K463" s="118">
        <f>SUMIF(Journal!$E$15:$E$446,$B$5:$B$499,Journal!$L$15:$L$446)</f>
        <v>0</v>
      </c>
      <c r="L463" s="6">
        <f t="shared" si="26"/>
        <v>0</v>
      </c>
      <c r="M463" s="40">
        <f t="shared" si="25"/>
        <v>0</v>
      </c>
      <c r="N463" s="30">
        <f t="shared" si="24"/>
        <v>0</v>
      </c>
      <c r="O463" s="32">
        <f>IFERROR(VLOOKUP(A463,Stock!$A$5:$M$495,6,0),0)*Stock!H463</f>
        <v>0</v>
      </c>
      <c r="Q463" s="32">
        <f>IFERROR(VLOOKUP(A463,Stock!$A$5:$M$495,6,0),0)*Stock!M463</f>
        <v>0</v>
      </c>
    </row>
    <row r="464" spans="1:17" ht="18" customHeight="1" x14ac:dyDescent="0.2">
      <c r="A464" s="10"/>
      <c r="B464" s="9"/>
      <c r="C464" s="9"/>
      <c r="D464" s="9"/>
      <c r="E464" s="21"/>
      <c r="F464" s="8"/>
      <c r="G464" s="7"/>
      <c r="H464" s="131"/>
      <c r="I464" s="132">
        <f>SUMIF(Journal!$E$15:$E$446,$B$5:$B$495,Journal!$T$15:$T$446)</f>
        <v>0</v>
      </c>
      <c r="J464" s="115">
        <f>SUMIF(Journal!$E$15:$E$446,$B$5:$B$499,Journal!$K$15:$K$446)</f>
        <v>0</v>
      </c>
      <c r="K464" s="118">
        <f>SUMIF(Journal!$E$15:$E$446,$B$5:$B$499,Journal!$L$15:$L$446)</f>
        <v>0</v>
      </c>
      <c r="L464" s="6">
        <f t="shared" si="26"/>
        <v>0</v>
      </c>
      <c r="M464" s="40">
        <f t="shared" si="25"/>
        <v>0</v>
      </c>
      <c r="N464" s="30">
        <f t="shared" si="24"/>
        <v>0</v>
      </c>
      <c r="O464" s="32">
        <f>IFERROR(VLOOKUP(A464,Stock!$A$5:$M$495,6,0),0)*Stock!H464</f>
        <v>0</v>
      </c>
      <c r="Q464" s="32">
        <f>IFERROR(VLOOKUP(A464,Stock!$A$5:$M$495,6,0),0)*Stock!M464</f>
        <v>0</v>
      </c>
    </row>
    <row r="465" spans="1:17" ht="18" customHeight="1" x14ac:dyDescent="0.2">
      <c r="A465" s="10"/>
      <c r="B465" s="9"/>
      <c r="C465" s="9"/>
      <c r="D465" s="9"/>
      <c r="E465" s="21"/>
      <c r="F465" s="8"/>
      <c r="G465" s="7"/>
      <c r="H465" s="131"/>
      <c r="I465" s="132">
        <f>SUMIF(Journal!$E$15:$E$446,$B$5:$B$495,Journal!$T$15:$T$446)</f>
        <v>0</v>
      </c>
      <c r="J465" s="115">
        <f>SUMIF(Journal!$E$15:$E$446,$B$5:$B$499,Journal!$K$15:$K$446)</f>
        <v>0</v>
      </c>
      <c r="K465" s="118">
        <f>SUMIF(Journal!$E$15:$E$446,$B$5:$B$499,Journal!$L$15:$L$446)</f>
        <v>0</v>
      </c>
      <c r="L465" s="6">
        <f t="shared" si="26"/>
        <v>0</v>
      </c>
      <c r="M465" s="40">
        <f t="shared" si="25"/>
        <v>0</v>
      </c>
      <c r="N465" s="30">
        <f t="shared" si="24"/>
        <v>0</v>
      </c>
      <c r="O465" s="32">
        <f>IFERROR(VLOOKUP(A465,Stock!$A$5:$M$495,6,0),0)*Stock!H465</f>
        <v>0</v>
      </c>
      <c r="Q465" s="32">
        <f>IFERROR(VLOOKUP(A465,Stock!$A$5:$M$495,6,0),0)*Stock!M465</f>
        <v>0</v>
      </c>
    </row>
    <row r="466" spans="1:17" ht="18" customHeight="1" x14ac:dyDescent="0.2">
      <c r="A466" s="10"/>
      <c r="B466" s="9"/>
      <c r="C466" s="9"/>
      <c r="D466" s="9"/>
      <c r="E466" s="21"/>
      <c r="F466" s="8"/>
      <c r="G466" s="7"/>
      <c r="H466" s="131"/>
      <c r="I466" s="132">
        <f>SUMIF(Journal!$E$15:$E$446,$B$5:$B$495,Journal!$T$15:$T$446)</f>
        <v>0</v>
      </c>
      <c r="J466" s="115">
        <f>SUMIF(Journal!$E$15:$E$446,$B$5:$B$499,Journal!$K$15:$K$446)</f>
        <v>0</v>
      </c>
      <c r="K466" s="118">
        <f>SUMIF(Journal!$E$15:$E$446,$B$5:$B$499,Journal!$L$15:$L$446)</f>
        <v>0</v>
      </c>
      <c r="L466" s="6">
        <f t="shared" si="26"/>
        <v>0</v>
      </c>
      <c r="M466" s="40">
        <f t="shared" si="25"/>
        <v>0</v>
      </c>
      <c r="N466" s="30">
        <f t="shared" si="24"/>
        <v>0</v>
      </c>
      <c r="O466" s="32">
        <f>IFERROR(VLOOKUP(A466,Stock!$A$5:$M$495,6,0),0)*Stock!H466</f>
        <v>0</v>
      </c>
      <c r="Q466" s="32">
        <f>IFERROR(VLOOKUP(A466,Stock!$A$5:$M$495,6,0),0)*Stock!M466</f>
        <v>0</v>
      </c>
    </row>
    <row r="467" spans="1:17" ht="18" customHeight="1" x14ac:dyDescent="0.2">
      <c r="A467" s="10"/>
      <c r="B467" s="9"/>
      <c r="C467" s="9"/>
      <c r="D467" s="9"/>
      <c r="E467" s="21"/>
      <c r="F467" s="8"/>
      <c r="G467" s="7"/>
      <c r="H467" s="131"/>
      <c r="I467" s="132">
        <f>SUMIF(Journal!$E$15:$E$446,$B$5:$B$495,Journal!$T$15:$T$446)</f>
        <v>0</v>
      </c>
      <c r="J467" s="115">
        <f>SUMIF(Journal!$E$15:$E$446,$B$5:$B$499,Journal!$K$15:$K$446)</f>
        <v>0</v>
      </c>
      <c r="K467" s="118">
        <f>SUMIF(Journal!$E$15:$E$446,$B$5:$B$499,Journal!$L$15:$L$446)</f>
        <v>0</v>
      </c>
      <c r="L467" s="6">
        <f t="shared" si="26"/>
        <v>0</v>
      </c>
      <c r="M467" s="40">
        <f t="shared" si="25"/>
        <v>0</v>
      </c>
      <c r="N467" s="30">
        <f t="shared" si="24"/>
        <v>0</v>
      </c>
      <c r="O467" s="32">
        <f>IFERROR(VLOOKUP(A467,Stock!$A$5:$M$495,6,0),0)*Stock!H467</f>
        <v>0</v>
      </c>
      <c r="Q467" s="32">
        <f>IFERROR(VLOOKUP(A467,Stock!$A$5:$M$495,6,0),0)*Stock!M467</f>
        <v>0</v>
      </c>
    </row>
    <row r="468" spans="1:17" ht="18" customHeight="1" x14ac:dyDescent="0.2">
      <c r="A468" s="10"/>
      <c r="B468" s="9"/>
      <c r="C468" s="9"/>
      <c r="D468" s="9"/>
      <c r="E468" s="21"/>
      <c r="F468" s="8"/>
      <c r="G468" s="7"/>
      <c r="H468" s="131"/>
      <c r="I468" s="132">
        <f>SUMIF(Journal!$E$15:$E$446,$B$5:$B$495,Journal!$T$15:$T$446)</f>
        <v>0</v>
      </c>
      <c r="J468" s="115">
        <f>SUMIF(Journal!$E$15:$E$446,$B$5:$B$499,Journal!$K$15:$K$446)</f>
        <v>0</v>
      </c>
      <c r="K468" s="118">
        <f>SUMIF(Journal!$E$15:$E$446,$B$5:$B$499,Journal!$L$15:$L$446)</f>
        <v>0</v>
      </c>
      <c r="L468" s="6">
        <f t="shared" si="26"/>
        <v>0</v>
      </c>
      <c r="M468" s="40">
        <f t="shared" si="25"/>
        <v>0</v>
      </c>
      <c r="N468" s="30">
        <f t="shared" si="24"/>
        <v>0</v>
      </c>
      <c r="O468" s="32">
        <f>IFERROR(VLOOKUP(A468,Stock!$A$5:$M$495,6,0),0)*Stock!H468</f>
        <v>0</v>
      </c>
      <c r="Q468" s="32">
        <f>IFERROR(VLOOKUP(A468,Stock!$A$5:$M$495,6,0),0)*Stock!M468</f>
        <v>0</v>
      </c>
    </row>
    <row r="469" spans="1:17" ht="18" customHeight="1" x14ac:dyDescent="0.2">
      <c r="A469" s="10"/>
      <c r="B469" s="9"/>
      <c r="C469" s="9"/>
      <c r="D469" s="9"/>
      <c r="E469" s="21"/>
      <c r="F469" s="8"/>
      <c r="G469" s="7"/>
      <c r="H469" s="131"/>
      <c r="I469" s="132">
        <f>SUMIF(Journal!$E$15:$E$446,$B$5:$B$495,Journal!$T$15:$T$446)</f>
        <v>0</v>
      </c>
      <c r="J469" s="115">
        <f>SUMIF(Journal!$E$15:$E$446,$B$5:$B$499,Journal!$K$15:$K$446)</f>
        <v>0</v>
      </c>
      <c r="K469" s="118">
        <f>SUMIF(Journal!$E$15:$E$446,$B$5:$B$499,Journal!$L$15:$L$446)</f>
        <v>0</v>
      </c>
      <c r="L469" s="6">
        <f t="shared" si="26"/>
        <v>0</v>
      </c>
      <c r="M469" s="40">
        <f t="shared" si="25"/>
        <v>0</v>
      </c>
      <c r="N469" s="30">
        <f t="shared" si="24"/>
        <v>0</v>
      </c>
      <c r="O469" s="32">
        <f>IFERROR(VLOOKUP(A469,Stock!$A$5:$M$495,6,0),0)*Stock!H469</f>
        <v>0</v>
      </c>
      <c r="Q469" s="32">
        <f>IFERROR(VLOOKUP(A469,Stock!$A$5:$M$495,6,0),0)*Stock!M469</f>
        <v>0</v>
      </c>
    </row>
    <row r="470" spans="1:17" ht="18" customHeight="1" x14ac:dyDescent="0.2">
      <c r="A470" s="10"/>
      <c r="B470" s="9"/>
      <c r="C470" s="9"/>
      <c r="D470" s="9"/>
      <c r="E470" s="21"/>
      <c r="F470" s="8"/>
      <c r="G470" s="7"/>
      <c r="H470" s="131"/>
      <c r="I470" s="132">
        <f>SUMIF(Journal!$E$15:$E$446,$B$5:$B$495,Journal!$T$15:$T$446)</f>
        <v>0</v>
      </c>
      <c r="J470" s="115">
        <f>SUMIF(Journal!$E$15:$E$446,$B$5:$B$499,Journal!$K$15:$K$446)</f>
        <v>0</v>
      </c>
      <c r="K470" s="118">
        <f>SUMIF(Journal!$E$15:$E$446,$B$5:$B$499,Journal!$L$15:$L$446)</f>
        <v>0</v>
      </c>
      <c r="L470" s="6">
        <f t="shared" si="26"/>
        <v>0</v>
      </c>
      <c r="M470" s="40">
        <f t="shared" si="25"/>
        <v>0</v>
      </c>
      <c r="N470" s="30">
        <f t="shared" si="24"/>
        <v>0</v>
      </c>
      <c r="O470" s="32">
        <f>IFERROR(VLOOKUP(A470,Stock!$A$5:$M$495,6,0),0)*Stock!H470</f>
        <v>0</v>
      </c>
      <c r="Q470" s="32">
        <f>IFERROR(VLOOKUP(A470,Stock!$A$5:$M$495,6,0),0)*Stock!M470</f>
        <v>0</v>
      </c>
    </row>
    <row r="471" spans="1:17" ht="18" customHeight="1" thickBot="1" x14ac:dyDescent="0.25">
      <c r="A471" s="155">
        <v>404</v>
      </c>
      <c r="B471" s="156" t="s">
        <v>944</v>
      </c>
      <c r="C471" s="156"/>
      <c r="D471" s="156"/>
      <c r="E471" s="157"/>
      <c r="F471" s="158"/>
      <c r="G471" s="159"/>
      <c r="H471" s="182">
        <v>88</v>
      </c>
      <c r="I471" s="160">
        <f>SUMIF(Journal!$E$15:$E$446,$B$5:$B$495,Journal!$T$15:$T$446)</f>
        <v>0</v>
      </c>
      <c r="J471" s="161">
        <f>SUMIF(Journal!$E$15:$E$446,$B$5:$B$499,Journal!$K$15:$K$446)</f>
        <v>0</v>
      </c>
      <c r="K471" s="119">
        <f>SUMIF(Journal!$E$15:$E$446,$B$5:$B$499,Journal!$L$15:$L$446)</f>
        <v>0</v>
      </c>
      <c r="L471" s="49">
        <f t="shared" si="26"/>
        <v>0</v>
      </c>
      <c r="M471" s="41">
        <f t="shared" si="25"/>
        <v>88</v>
      </c>
      <c r="N471" s="30">
        <f t="shared" si="24"/>
        <v>0</v>
      </c>
      <c r="O471" s="32">
        <f>IFERROR(VLOOKUP(A471,Stock!$A$5:$M$495,6,0),0)*Stock!H471</f>
        <v>0</v>
      </c>
      <c r="Q471" s="32">
        <f>IFERROR(VLOOKUP(A471,Stock!$A$5:$M$495,6,0),0)*Stock!M471</f>
        <v>0</v>
      </c>
    </row>
    <row r="472" spans="1:17" s="29" customFormat="1" ht="18" customHeight="1" thickTop="1" x14ac:dyDescent="0.2">
      <c r="A472" s="25"/>
      <c r="B472" s="26"/>
      <c r="C472" s="26"/>
      <c r="D472" s="26"/>
      <c r="E472" s="26"/>
      <c r="F472" s="27"/>
      <c r="G472" s="28"/>
      <c r="H472" s="181"/>
      <c r="I472" s="206"/>
      <c r="J472" s="207"/>
      <c r="K472" s="207"/>
      <c r="L472" s="208"/>
      <c r="M472" s="209"/>
      <c r="N472" s="30">
        <f t="shared" si="24"/>
        <v>0</v>
      </c>
      <c r="O472" s="32">
        <f>IFERROR(VLOOKUP(A472,Stock!$A$5:$M$495,6,0),0)*Stock!H472</f>
        <v>0</v>
      </c>
      <c r="P472" s="1"/>
      <c r="Q472" s="32">
        <f>IFERROR(VLOOKUP(A472,Stock!$A$5:$M$495,6,0),0)*Stock!M472</f>
        <v>0</v>
      </c>
    </row>
    <row r="473" spans="1:17" ht="24.75" customHeight="1" x14ac:dyDescent="0.2">
      <c r="A473" s="42"/>
      <c r="B473" s="46" t="s">
        <v>98</v>
      </c>
      <c r="C473" s="43"/>
      <c r="D473" s="43"/>
      <c r="E473" s="43"/>
      <c r="F473" s="44"/>
      <c r="G473" s="45"/>
      <c r="H473" s="180"/>
      <c r="I473" s="210"/>
      <c r="J473" s="211"/>
      <c r="K473" s="211"/>
      <c r="L473" s="212"/>
      <c r="M473" s="213"/>
      <c r="N473" s="30">
        <f t="shared" ref="N473:N495" si="27">H473-M473</f>
        <v>0</v>
      </c>
      <c r="O473" s="32">
        <f>IFERROR(VLOOKUP(A473,Stock!$A$5:$M$495,6,0),0)*Stock!H473</f>
        <v>0</v>
      </c>
      <c r="Q473" s="32">
        <f>IFERROR(VLOOKUP(A473,Stock!$A$5:$M$495,6,0),0)*Stock!M473</f>
        <v>0</v>
      </c>
    </row>
    <row r="474" spans="1:17" ht="18" customHeight="1" x14ac:dyDescent="0.2">
      <c r="A474" s="10" t="s">
        <v>97</v>
      </c>
      <c r="B474" s="9" t="s">
        <v>928</v>
      </c>
      <c r="C474" s="9"/>
      <c r="D474" s="9"/>
      <c r="E474" s="99"/>
      <c r="F474" s="8"/>
      <c r="G474" s="154"/>
      <c r="H474" s="131"/>
      <c r="I474" s="112">
        <f>SUMIF(Journal!$E$15:$E$446,$B$5:$B$495,Journal!$T$15:$T$446)</f>
        <v>0</v>
      </c>
      <c r="J474" s="115">
        <f>SUMIF(Journal!$E$15:$E$446,$B$5:$B$499,Journal!$K$15:$K$446)</f>
        <v>0</v>
      </c>
      <c r="K474" s="118">
        <f>SUMIF(Journal!$E$15:$E$446,$B$5:$B$499,Journal!$L$15:$L$446)</f>
        <v>0</v>
      </c>
      <c r="L474" s="6">
        <f t="shared" ref="L474:L495" si="28">M474*F474</f>
        <v>0</v>
      </c>
      <c r="M474" s="40">
        <f t="shared" ref="M474:M486" si="29">H474-I474+J474-K474</f>
        <v>0</v>
      </c>
      <c r="N474" s="30">
        <f t="shared" si="27"/>
        <v>0</v>
      </c>
      <c r="O474" s="32">
        <f>IFERROR(VLOOKUP(A474,Stock!$A$5:$M$495,6,0),0)*Stock!H474</f>
        <v>0</v>
      </c>
      <c r="Q474" s="32">
        <f>IFERROR(VLOOKUP(A474,Stock!$A$5:$M$495,6,0),0)*Stock!M474</f>
        <v>0</v>
      </c>
    </row>
    <row r="475" spans="1:17" ht="18" customHeight="1" x14ac:dyDescent="0.2">
      <c r="A475" s="10" t="s">
        <v>96</v>
      </c>
      <c r="B475" s="9" t="s">
        <v>929</v>
      </c>
      <c r="C475" s="9"/>
      <c r="D475" s="9"/>
      <c r="E475" s="99"/>
      <c r="F475" s="8"/>
      <c r="G475" s="154"/>
      <c r="H475" s="131"/>
      <c r="I475" s="113">
        <f>SUMIF(Journal!$E$15:$E$446,$B$5:$B$495,Journal!$T$15:$T$446)</f>
        <v>0</v>
      </c>
      <c r="J475" s="116">
        <f>SUMIF(Journal!$E$15:$E$446,$B$5:$B$499,Journal!$K$15:$K$446)</f>
        <v>0</v>
      </c>
      <c r="K475" s="120">
        <f>SUMIF(Journal!$E$15:$E$446,$B$5:$B$499,Journal!$L$15:$L$446)</f>
        <v>0</v>
      </c>
      <c r="L475" s="6">
        <f t="shared" si="28"/>
        <v>0</v>
      </c>
      <c r="M475" s="40">
        <f t="shared" si="29"/>
        <v>0</v>
      </c>
      <c r="N475" s="30">
        <f t="shared" si="27"/>
        <v>0</v>
      </c>
      <c r="O475" s="32">
        <f>IFERROR(VLOOKUP(A475,Stock!$A$5:$M$495,6,0),0)*Stock!H475</f>
        <v>0</v>
      </c>
      <c r="Q475" s="32">
        <f>IFERROR(VLOOKUP(A475,Stock!$A$5:$M$495,6,0),0)*Stock!M475</f>
        <v>0</v>
      </c>
    </row>
    <row r="476" spans="1:17" ht="18" customHeight="1" x14ac:dyDescent="0.2">
      <c r="A476" s="10" t="s">
        <v>94</v>
      </c>
      <c r="B476" s="9" t="s">
        <v>930</v>
      </c>
      <c r="C476" s="9"/>
      <c r="D476" s="9"/>
      <c r="E476" s="99"/>
      <c r="F476" s="8"/>
      <c r="G476" s="154"/>
      <c r="H476" s="131"/>
      <c r="I476" s="112">
        <f>SUMIF(Journal!$E$15:$E$446,$B$5:$B$495,Journal!$T$15:$T$446)</f>
        <v>0</v>
      </c>
      <c r="J476" s="115">
        <f>SUMIF(Journal!$E$15:$E$446,$B$5:$B$499,Journal!$K$15:$K$446)</f>
        <v>0</v>
      </c>
      <c r="K476" s="118">
        <f>SUMIF(Journal!$E$15:$E$446,$B$5:$B$499,Journal!$L$15:$L$446)</f>
        <v>0</v>
      </c>
      <c r="L476" s="6">
        <f t="shared" si="28"/>
        <v>0</v>
      </c>
      <c r="M476" s="40">
        <f t="shared" si="29"/>
        <v>0</v>
      </c>
      <c r="N476" s="30">
        <f t="shared" si="27"/>
        <v>0</v>
      </c>
      <c r="O476" s="32">
        <f>IFERROR(VLOOKUP(A476,Stock!$A$5:$M$495,6,0),0)*Stock!H476</f>
        <v>0</v>
      </c>
      <c r="Q476" s="32">
        <f>IFERROR(VLOOKUP(A476,Stock!$A$5:$M$495,6,0),0)*Stock!M476</f>
        <v>0</v>
      </c>
    </row>
    <row r="477" spans="1:17" ht="18" customHeight="1" x14ac:dyDescent="0.2">
      <c r="A477" s="10" t="s">
        <v>99</v>
      </c>
      <c r="B477" s="9" t="s">
        <v>931</v>
      </c>
      <c r="C477" s="9"/>
      <c r="D477" s="9"/>
      <c r="E477" s="99"/>
      <c r="F477" s="8"/>
      <c r="G477" s="154"/>
      <c r="H477" s="131"/>
      <c r="I477" s="112">
        <f>SUMIF(Journal!$E$15:$E$446,$B$5:$B$495,Journal!$T$15:$T$446)</f>
        <v>0</v>
      </c>
      <c r="J477" s="115">
        <f>SUMIF(Journal!$E$15:$E$446,$B$5:$B$499,Journal!$K$15:$K$446)</f>
        <v>0</v>
      </c>
      <c r="K477" s="118">
        <f>SUMIF(Journal!$E$15:$E$446,$B$5:$B$499,Journal!$L$15:$L$446)</f>
        <v>0</v>
      </c>
      <c r="L477" s="6">
        <f t="shared" si="28"/>
        <v>0</v>
      </c>
      <c r="M477" s="40">
        <f t="shared" si="29"/>
        <v>0</v>
      </c>
      <c r="N477" s="30">
        <f t="shared" si="27"/>
        <v>0</v>
      </c>
      <c r="O477" s="32">
        <f>IFERROR(VLOOKUP(A477,Stock!$A$5:$M$495,6,0),0)*Stock!H477</f>
        <v>0</v>
      </c>
      <c r="Q477" s="32">
        <f>IFERROR(VLOOKUP(A477,Stock!$A$5:$M$495,6,0),0)*Stock!M477</f>
        <v>0</v>
      </c>
    </row>
    <row r="478" spans="1:17" ht="18" customHeight="1" x14ac:dyDescent="0.2">
      <c r="A478" s="10" t="s">
        <v>100</v>
      </c>
      <c r="B478" s="9" t="s">
        <v>932</v>
      </c>
      <c r="C478" s="9"/>
      <c r="D478" s="9"/>
      <c r="E478" s="99"/>
      <c r="F478" s="8"/>
      <c r="G478" s="154"/>
      <c r="H478" s="131"/>
      <c r="I478" s="112">
        <f>SUMIF(Journal!$E$15:$E$446,$B$5:$B$495,Journal!$T$15:$T$446)</f>
        <v>0</v>
      </c>
      <c r="J478" s="115">
        <f>SUMIF(Journal!$E$15:$E$446,$B$5:$B$499,Journal!$K$15:$K$446)</f>
        <v>0</v>
      </c>
      <c r="K478" s="118">
        <f>SUMIF(Journal!$E$15:$E$446,$B$5:$B$499,Journal!$L$15:$L$446)</f>
        <v>0</v>
      </c>
      <c r="L478" s="6">
        <f t="shared" si="28"/>
        <v>0</v>
      </c>
      <c r="M478" s="40">
        <f t="shared" si="29"/>
        <v>0</v>
      </c>
      <c r="N478" s="30">
        <f t="shared" si="27"/>
        <v>0</v>
      </c>
      <c r="O478" s="32">
        <f>IFERROR(VLOOKUP(A478,Stock!$A$5:$M$495,6,0),0)*Stock!H478</f>
        <v>0</v>
      </c>
      <c r="Q478" s="32">
        <f>IFERROR(VLOOKUP(A478,Stock!$A$5:$M$495,6,0),0)*Stock!M478</f>
        <v>0</v>
      </c>
    </row>
    <row r="479" spans="1:17" ht="18" customHeight="1" x14ac:dyDescent="0.2">
      <c r="A479" s="10" t="s">
        <v>108</v>
      </c>
      <c r="B479" s="9" t="s">
        <v>933</v>
      </c>
      <c r="C479" s="9"/>
      <c r="D479" s="9"/>
      <c r="E479" s="99"/>
      <c r="F479" s="8"/>
      <c r="G479" s="154"/>
      <c r="H479" s="131"/>
      <c r="I479" s="112">
        <f>SUMIF(Journal!$E$15:$E$446,$B$5:$B$495,Journal!$T$15:$T$446)</f>
        <v>0</v>
      </c>
      <c r="J479" s="115">
        <f>SUMIF(Journal!$E$15:$E$446,$B$5:$B$499,Journal!$K$15:$K$446)</f>
        <v>0</v>
      </c>
      <c r="K479" s="118">
        <f>SUMIF(Journal!$E$15:$E$446,$B$5:$B$499,Journal!$L$15:$L$446)</f>
        <v>0</v>
      </c>
      <c r="L479" s="6">
        <f t="shared" si="28"/>
        <v>0</v>
      </c>
      <c r="M479" s="40">
        <f t="shared" si="29"/>
        <v>0</v>
      </c>
      <c r="N479" s="30">
        <f t="shared" si="27"/>
        <v>0</v>
      </c>
      <c r="O479" s="32">
        <f>IFERROR(VLOOKUP(A479,Stock!$A$5:$M$495,6,0),0)*Stock!H479</f>
        <v>0</v>
      </c>
      <c r="Q479" s="32">
        <f>IFERROR(VLOOKUP(A479,Stock!$A$5:$M$495,6,0),0)*Stock!M479</f>
        <v>0</v>
      </c>
    </row>
    <row r="480" spans="1:17" ht="18" customHeight="1" x14ac:dyDescent="0.2">
      <c r="A480" s="10" t="s">
        <v>93</v>
      </c>
      <c r="B480" s="9" t="s">
        <v>934</v>
      </c>
      <c r="C480" s="9"/>
      <c r="D480" s="9"/>
      <c r="E480" s="99"/>
      <c r="F480" s="8"/>
      <c r="G480" s="154"/>
      <c r="H480" s="131"/>
      <c r="I480" s="112">
        <f>SUMIF(Journal!$E$15:$E$446,$B$5:$B$495,Journal!$T$15:$T$446)</f>
        <v>0</v>
      </c>
      <c r="J480" s="115">
        <f>SUMIF(Journal!$E$15:$E$446,$B$5:$B$499,Journal!$K$15:$K$446)</f>
        <v>0</v>
      </c>
      <c r="K480" s="118">
        <f>SUMIF(Journal!$E$15:$E$446,$B$5:$B$499,Journal!$L$15:$L$446)</f>
        <v>0</v>
      </c>
      <c r="L480" s="6">
        <f t="shared" si="28"/>
        <v>0</v>
      </c>
      <c r="M480" s="40">
        <f t="shared" si="29"/>
        <v>0</v>
      </c>
      <c r="N480" s="30">
        <f t="shared" si="27"/>
        <v>0</v>
      </c>
      <c r="O480" s="32">
        <f>IFERROR(VLOOKUP(A480,Stock!$A$5:$M$495,6,0),0)*Stock!H480</f>
        <v>0</v>
      </c>
      <c r="Q480" s="32">
        <f>IFERROR(VLOOKUP(A480,Stock!$A$5:$M$495,6,0),0)*Stock!M480</f>
        <v>0</v>
      </c>
    </row>
    <row r="481" spans="1:17" ht="18" customHeight="1" x14ac:dyDescent="0.2">
      <c r="A481" s="10" t="s">
        <v>25</v>
      </c>
      <c r="B481" s="9" t="s">
        <v>935</v>
      </c>
      <c r="C481" s="9"/>
      <c r="D481" s="9"/>
      <c r="E481" s="99"/>
      <c r="F481" s="8"/>
      <c r="G481" s="154"/>
      <c r="H481" s="131"/>
      <c r="I481" s="112">
        <f>SUMIF(Journal!$E$15:$E$446,$B$5:$B$495,Journal!$T$15:$T$446)</f>
        <v>0</v>
      </c>
      <c r="J481" s="115">
        <f>SUMIF(Journal!$E$15:$E$446,$B$5:$B$499,Journal!$K$15:$K$446)</f>
        <v>0</v>
      </c>
      <c r="K481" s="118">
        <f>SUMIF(Journal!$E$15:$E$446,$B$5:$B$499,Journal!$L$15:$L$446)</f>
        <v>0</v>
      </c>
      <c r="L481" s="6">
        <f t="shared" si="28"/>
        <v>0</v>
      </c>
      <c r="M481" s="40">
        <f t="shared" si="29"/>
        <v>0</v>
      </c>
      <c r="N481" s="30">
        <f t="shared" si="27"/>
        <v>0</v>
      </c>
      <c r="O481" s="32">
        <f>IFERROR(VLOOKUP(A481,Stock!$A$5:$M$495,6,0),0)*Stock!H481</f>
        <v>0</v>
      </c>
      <c r="Q481" s="32">
        <f>IFERROR(VLOOKUP(A481,Stock!$A$5:$M$495,6,0),0)*Stock!M481</f>
        <v>0</v>
      </c>
    </row>
    <row r="482" spans="1:17" ht="18" customHeight="1" x14ac:dyDescent="0.2">
      <c r="A482" s="10" t="s">
        <v>88</v>
      </c>
      <c r="B482" s="9" t="s">
        <v>936</v>
      </c>
      <c r="C482" s="9"/>
      <c r="D482" s="9"/>
      <c r="E482" s="99"/>
      <c r="F482" s="8"/>
      <c r="G482" s="154"/>
      <c r="H482" s="131"/>
      <c r="I482" s="112">
        <f>SUMIF(Journal!$E$15:$E$446,$B$5:$B$495,Journal!$T$15:$T$446)</f>
        <v>0</v>
      </c>
      <c r="J482" s="115">
        <f>SUMIF(Journal!$E$15:$E$446,$B$5:$B$499,Journal!$K$15:$K$446)</f>
        <v>0</v>
      </c>
      <c r="K482" s="118">
        <f>SUMIF(Journal!$E$15:$E$446,$B$5:$B$499,Journal!$L$15:$L$446)</f>
        <v>0</v>
      </c>
      <c r="L482" s="6">
        <f t="shared" si="28"/>
        <v>0</v>
      </c>
      <c r="M482" s="40">
        <f t="shared" si="29"/>
        <v>0</v>
      </c>
      <c r="N482" s="30">
        <f t="shared" si="27"/>
        <v>0</v>
      </c>
      <c r="O482" s="32">
        <f>IFERROR(VLOOKUP(A482,Stock!$A$5:$M$495,6,0),0)*Stock!H482</f>
        <v>0</v>
      </c>
      <c r="Q482" s="32">
        <f>IFERROR(VLOOKUP(A482,Stock!$A$5:$M$495,6,0),0)*Stock!M482</f>
        <v>0</v>
      </c>
    </row>
    <row r="483" spans="1:17" ht="18" customHeight="1" x14ac:dyDescent="0.2">
      <c r="A483" s="10" t="s">
        <v>89</v>
      </c>
      <c r="B483" s="9" t="s">
        <v>937</v>
      </c>
      <c r="C483" s="9"/>
      <c r="D483" s="9"/>
      <c r="E483" s="99"/>
      <c r="F483" s="8"/>
      <c r="G483" s="154"/>
      <c r="H483" s="131"/>
      <c r="I483" s="112">
        <f>SUMIF(Journal!$E$15:$E$446,$B$5:$B$495,Journal!$T$15:$T$446)</f>
        <v>0</v>
      </c>
      <c r="J483" s="115">
        <f>SUMIF(Journal!$E$15:$E$446,$B$5:$B$499,Journal!$K$15:$K$446)</f>
        <v>0</v>
      </c>
      <c r="K483" s="118">
        <f>SUMIF(Journal!$E$15:$E$446,$B$5:$B$499,Journal!$L$15:$L$446)</f>
        <v>0</v>
      </c>
      <c r="L483" s="6">
        <f t="shared" si="28"/>
        <v>0</v>
      </c>
      <c r="M483" s="40">
        <f t="shared" si="29"/>
        <v>0</v>
      </c>
      <c r="N483" s="30">
        <f t="shared" si="27"/>
        <v>0</v>
      </c>
      <c r="O483" s="32">
        <f>IFERROR(VLOOKUP(A483,Stock!$A$5:$M$495,6,0),0)*Stock!H483</f>
        <v>0</v>
      </c>
      <c r="Q483" s="32">
        <f>IFERROR(VLOOKUP(A483,Stock!$A$5:$M$495,6,0),0)*Stock!M483</f>
        <v>0</v>
      </c>
    </row>
    <row r="484" spans="1:17" ht="18" customHeight="1" x14ac:dyDescent="0.2">
      <c r="A484" s="10" t="s">
        <v>90</v>
      </c>
      <c r="B484" s="9" t="s">
        <v>938</v>
      </c>
      <c r="C484" s="9"/>
      <c r="D484" s="9"/>
      <c r="E484" s="99"/>
      <c r="F484" s="8"/>
      <c r="G484" s="154"/>
      <c r="H484" s="131"/>
      <c r="I484" s="112">
        <f>SUMIF(Journal!$E$15:$E$446,$B$5:$B$495,Journal!$T$15:$T$446)</f>
        <v>0</v>
      </c>
      <c r="J484" s="115">
        <f>SUMIF(Journal!$E$15:$E$446,$B$5:$B$499,Journal!$K$15:$K$446)</f>
        <v>0</v>
      </c>
      <c r="K484" s="118">
        <f>SUMIF(Journal!$E$15:$E$446,$B$5:$B$499,Journal!$L$15:$L$446)</f>
        <v>0</v>
      </c>
      <c r="L484" s="6">
        <f t="shared" si="28"/>
        <v>0</v>
      </c>
      <c r="M484" s="40">
        <f t="shared" si="29"/>
        <v>0</v>
      </c>
      <c r="N484" s="30">
        <f t="shared" si="27"/>
        <v>0</v>
      </c>
      <c r="O484" s="32">
        <f>IFERROR(VLOOKUP(A484,Stock!$A$5:$M$495,6,0),0)*Stock!H484</f>
        <v>0</v>
      </c>
      <c r="Q484" s="32">
        <f>IFERROR(VLOOKUP(A484,Stock!$A$5:$M$495,6,0),0)*Stock!M484</f>
        <v>0</v>
      </c>
    </row>
    <row r="485" spans="1:17" ht="18" customHeight="1" x14ac:dyDescent="0.2">
      <c r="A485" s="10" t="s">
        <v>91</v>
      </c>
      <c r="B485" s="9" t="s">
        <v>939</v>
      </c>
      <c r="C485" s="9"/>
      <c r="D485" s="9"/>
      <c r="E485" s="99"/>
      <c r="F485" s="8"/>
      <c r="G485" s="154"/>
      <c r="H485" s="131"/>
      <c r="I485" s="112">
        <f>SUMIF(Journal!$E$15:$E$446,$B$5:$B$495,Journal!$T$15:$T$446)</f>
        <v>0</v>
      </c>
      <c r="J485" s="115">
        <f>SUMIF(Journal!$E$15:$E$446,$B$5:$B$499,Journal!$K$15:$K$446)</f>
        <v>0</v>
      </c>
      <c r="K485" s="118">
        <f>SUMIF(Journal!$E$15:$E$446,$B$5:$B$499,Journal!$L$15:$L$446)</f>
        <v>0</v>
      </c>
      <c r="L485" s="6">
        <f t="shared" si="28"/>
        <v>0</v>
      </c>
      <c r="M485" s="40">
        <f t="shared" si="29"/>
        <v>0</v>
      </c>
      <c r="N485" s="30">
        <f t="shared" si="27"/>
        <v>0</v>
      </c>
      <c r="O485" s="32">
        <f>IFERROR(VLOOKUP(A485,Stock!$A$5:$M$495,6,0),0)*Stock!H485</f>
        <v>0</v>
      </c>
      <c r="Q485" s="32">
        <f>IFERROR(VLOOKUP(A485,Stock!$A$5:$M$495,6,0),0)*Stock!M485</f>
        <v>0</v>
      </c>
    </row>
    <row r="486" spans="1:17" ht="18" customHeight="1" x14ac:dyDescent="0.2">
      <c r="A486" s="10" t="s">
        <v>92</v>
      </c>
      <c r="B486" s="9" t="s">
        <v>940</v>
      </c>
      <c r="C486" s="9"/>
      <c r="D486" s="9"/>
      <c r="E486" s="99"/>
      <c r="F486" s="8"/>
      <c r="G486" s="154"/>
      <c r="H486" s="131"/>
      <c r="I486" s="112">
        <f>SUMIF(Journal!$E$15:$E$446,$B$5:$B$495,Journal!$T$15:$T$446)</f>
        <v>0</v>
      </c>
      <c r="J486" s="115">
        <f>SUMIF(Journal!$E$15:$E$446,$B$5:$B$499,Journal!$K$15:$K$446)</f>
        <v>0</v>
      </c>
      <c r="K486" s="118">
        <f>SUMIF(Journal!$E$15:$E$446,$B$5:$B$499,Journal!$L$15:$L$446)</f>
        <v>0</v>
      </c>
      <c r="L486" s="6">
        <f t="shared" si="28"/>
        <v>0</v>
      </c>
      <c r="M486" s="40">
        <f t="shared" si="29"/>
        <v>0</v>
      </c>
      <c r="N486" s="30">
        <f t="shared" si="27"/>
        <v>0</v>
      </c>
      <c r="O486" s="32">
        <f>IFERROR(VLOOKUP(A486,Stock!$A$5:$M$495,6,0),0)*Stock!H486</f>
        <v>0</v>
      </c>
      <c r="Q486" s="32">
        <f>IFERROR(VLOOKUP(A486,Stock!$A$5:$M$495,6,0),0)*Stock!M486</f>
        <v>0</v>
      </c>
    </row>
    <row r="487" spans="1:17" ht="15" x14ac:dyDescent="0.2">
      <c r="A487" s="10"/>
      <c r="B487" s="9"/>
      <c r="C487" s="9"/>
      <c r="D487" s="9"/>
      <c r="E487" s="99"/>
      <c r="F487" s="8"/>
      <c r="G487" s="154"/>
      <c r="H487" s="131"/>
      <c r="I487" s="112">
        <f>SUMIF(Journal!$E$15:$E$446,$B$5:$B$495,Journal!$T$15:$T$446)</f>
        <v>0</v>
      </c>
      <c r="J487" s="115">
        <f>SUMIF(Journal!$E$15:$E$446,$B$5:$B$499,Journal!$K$15:$K$446)</f>
        <v>0</v>
      </c>
      <c r="K487" s="118">
        <f>SUMIF(Journal!$E$15:$E$446,$B$5:$B$499,Journal!$L$15:$L$446)</f>
        <v>0</v>
      </c>
      <c r="L487" s="6">
        <f t="shared" si="28"/>
        <v>0</v>
      </c>
      <c r="M487" s="40">
        <f t="shared" ref="M487:M494" si="30">H487-I487+J487-K487</f>
        <v>0</v>
      </c>
      <c r="N487" s="30">
        <f t="shared" si="27"/>
        <v>0</v>
      </c>
      <c r="O487" s="32">
        <f>IFERROR(VLOOKUP(A487,Stock!$A$5:$M$495,6,0),0)*Stock!H487</f>
        <v>0</v>
      </c>
      <c r="Q487" s="32">
        <f>IFERROR(VLOOKUP(A487,Stock!$A$5:$M$495,6,0),0)*Stock!M487</f>
        <v>0</v>
      </c>
    </row>
    <row r="488" spans="1:17" ht="18" customHeight="1" x14ac:dyDescent="0.2">
      <c r="A488" s="10"/>
      <c r="B488" s="9"/>
      <c r="C488" s="9"/>
      <c r="D488" s="9"/>
      <c r="E488" s="99"/>
      <c r="F488" s="8"/>
      <c r="G488" s="154"/>
      <c r="H488" s="131"/>
      <c r="I488" s="112">
        <f>SUMIF(Journal!$E$15:$E$446,$B$5:$B$495,Journal!$T$15:$T$446)</f>
        <v>0</v>
      </c>
      <c r="J488" s="115">
        <f>SUMIF(Journal!$E$15:$E$446,$B$5:$B$499,Journal!$K$15:$K$446)</f>
        <v>0</v>
      </c>
      <c r="K488" s="118">
        <f>SUMIF(Journal!$E$15:$E$446,$B$5:$B$499,Journal!$L$15:$L$446)</f>
        <v>0</v>
      </c>
      <c r="L488" s="6">
        <f t="shared" si="28"/>
        <v>0</v>
      </c>
      <c r="M488" s="40">
        <f t="shared" si="30"/>
        <v>0</v>
      </c>
      <c r="N488" s="30">
        <f t="shared" si="27"/>
        <v>0</v>
      </c>
      <c r="O488" s="32">
        <f>IFERROR(VLOOKUP(A488,Stock!$A$5:$M$495,6,0),0)*Stock!H488</f>
        <v>0</v>
      </c>
      <c r="Q488" s="32">
        <f>IFERROR(VLOOKUP(A488,Stock!$A$5:$M$495,6,0),0)*Stock!M488</f>
        <v>0</v>
      </c>
    </row>
    <row r="489" spans="1:17" ht="18" customHeight="1" x14ac:dyDescent="0.2">
      <c r="A489" s="10"/>
      <c r="B489" s="9"/>
      <c r="C489" s="9"/>
      <c r="D489" s="9"/>
      <c r="E489" s="99"/>
      <c r="F489" s="8"/>
      <c r="G489" s="154"/>
      <c r="H489" s="131"/>
      <c r="I489" s="112">
        <f>SUMIF(Journal!$E$15:$E$446,$B$5:$B$495,Journal!$T$15:$T$446)</f>
        <v>0</v>
      </c>
      <c r="J489" s="115">
        <f>SUMIF(Journal!$E$15:$E$446,$B$5:$B$499,Journal!$K$15:$K$446)</f>
        <v>0</v>
      </c>
      <c r="K489" s="118">
        <f>SUMIF(Journal!$E$15:$E$446,$B$5:$B$499,Journal!$L$15:$L$446)</f>
        <v>0</v>
      </c>
      <c r="L489" s="6">
        <f t="shared" si="28"/>
        <v>0</v>
      </c>
      <c r="M489" s="40">
        <f t="shared" si="30"/>
        <v>0</v>
      </c>
      <c r="N489" s="30">
        <f t="shared" si="27"/>
        <v>0</v>
      </c>
      <c r="O489" s="32">
        <f>IFERROR(VLOOKUP(A489,Stock!$A$5:$M$495,6,0),0)*Stock!H489</f>
        <v>0</v>
      </c>
      <c r="Q489" s="32">
        <f>IFERROR(VLOOKUP(A489,Stock!$A$5:$M$495,6,0),0)*Stock!M489</f>
        <v>0</v>
      </c>
    </row>
    <row r="490" spans="1:17" ht="18" customHeight="1" x14ac:dyDescent="0.2">
      <c r="A490" s="10"/>
      <c r="B490" s="9"/>
      <c r="C490" s="9"/>
      <c r="D490" s="9"/>
      <c r="E490" s="99"/>
      <c r="F490" s="8"/>
      <c r="G490" s="154"/>
      <c r="H490" s="131"/>
      <c r="I490" s="112">
        <f>SUMIF(Journal!$E$15:$E$446,$B$5:$B$495,Journal!$T$15:$T$446)</f>
        <v>0</v>
      </c>
      <c r="J490" s="115">
        <f>SUMIF(Journal!$E$15:$E$446,$B$5:$B$499,Journal!$K$15:$K$446)</f>
        <v>0</v>
      </c>
      <c r="K490" s="118">
        <f>SUMIF(Journal!$E$15:$E$446,$B$5:$B$499,Journal!$L$15:$L$446)</f>
        <v>0</v>
      </c>
      <c r="L490" s="6">
        <f t="shared" si="28"/>
        <v>0</v>
      </c>
      <c r="M490" s="40">
        <f t="shared" si="30"/>
        <v>0</v>
      </c>
      <c r="N490" s="30">
        <f t="shared" si="27"/>
        <v>0</v>
      </c>
      <c r="O490" s="32">
        <f>IFERROR(VLOOKUP(A490,Stock!$A$5:$M$495,6,0),0)*Stock!H490</f>
        <v>0</v>
      </c>
      <c r="Q490" s="32">
        <f>IFERROR(VLOOKUP(A490,Stock!$A$5:$M$495,6,0),0)*Stock!M490</f>
        <v>0</v>
      </c>
    </row>
    <row r="491" spans="1:17" ht="18" customHeight="1" x14ac:dyDescent="0.2">
      <c r="A491" s="10"/>
      <c r="B491" s="9"/>
      <c r="C491" s="9"/>
      <c r="D491" s="9"/>
      <c r="E491" s="99"/>
      <c r="F491" s="8"/>
      <c r="G491" s="154"/>
      <c r="H491" s="131"/>
      <c r="I491" s="112">
        <f>SUMIF(Journal!$E$15:$E$446,$B$5:$B$495,Journal!$T$15:$T$446)</f>
        <v>0</v>
      </c>
      <c r="J491" s="115">
        <f>SUMIF(Journal!$E$15:$E$446,$B$5:$B$499,Journal!$K$15:$K$446)</f>
        <v>0</v>
      </c>
      <c r="K491" s="118">
        <f>SUMIF(Journal!$E$15:$E$446,$B$5:$B$499,Journal!$L$15:$L$446)</f>
        <v>0</v>
      </c>
      <c r="L491" s="6">
        <f t="shared" si="28"/>
        <v>0</v>
      </c>
      <c r="M491" s="40">
        <f t="shared" si="30"/>
        <v>0</v>
      </c>
      <c r="N491" s="30">
        <f t="shared" si="27"/>
        <v>0</v>
      </c>
      <c r="O491" s="32">
        <f>IFERROR(VLOOKUP(A491,Stock!$A$5:$M$495,6,0),0)*Stock!H491</f>
        <v>0</v>
      </c>
      <c r="Q491" s="32">
        <f>IFERROR(VLOOKUP(A491,Stock!$A$5:$M$495,6,0),0)*Stock!M491</f>
        <v>0</v>
      </c>
    </row>
    <row r="492" spans="1:17" ht="18" customHeight="1" x14ac:dyDescent="0.2">
      <c r="A492" s="10"/>
      <c r="B492" s="9"/>
      <c r="C492" s="9"/>
      <c r="D492" s="9"/>
      <c r="E492" s="99"/>
      <c r="F492" s="8"/>
      <c r="G492" s="154"/>
      <c r="H492" s="131"/>
      <c r="I492" s="112">
        <f>SUMIF(Journal!$E$15:$E$446,$B$5:$B$495,Journal!$T$15:$T$446)</f>
        <v>0</v>
      </c>
      <c r="J492" s="115">
        <f>SUMIF(Journal!$E$15:$E$446,$B$5:$B$499,Journal!$K$15:$K$446)</f>
        <v>0</v>
      </c>
      <c r="K492" s="118">
        <f>SUMIF(Journal!$E$15:$E$446,$B$5:$B$499,Journal!$L$15:$L$446)</f>
        <v>0</v>
      </c>
      <c r="L492" s="6">
        <f t="shared" si="28"/>
        <v>0</v>
      </c>
      <c r="M492" s="40">
        <f t="shared" si="30"/>
        <v>0</v>
      </c>
      <c r="N492" s="30">
        <f t="shared" si="27"/>
        <v>0</v>
      </c>
      <c r="O492" s="32">
        <f>IFERROR(VLOOKUP(A492,Stock!$A$5:$M$495,6,0),0)*Stock!H492</f>
        <v>0</v>
      </c>
      <c r="Q492" s="32">
        <f>IFERROR(VLOOKUP(A492,Stock!$A$5:$M$495,6,0),0)*Stock!M492</f>
        <v>0</v>
      </c>
    </row>
    <row r="493" spans="1:17" ht="18" customHeight="1" x14ac:dyDescent="0.2">
      <c r="A493" s="10"/>
      <c r="B493" s="9"/>
      <c r="C493" s="9"/>
      <c r="D493" s="9"/>
      <c r="E493" s="99"/>
      <c r="F493" s="8"/>
      <c r="G493" s="154"/>
      <c r="H493" s="131"/>
      <c r="I493" s="112">
        <f>SUMIF(Journal!$E$15:$E$446,$B$5:$B$495,Journal!$T$15:$T$446)</f>
        <v>0</v>
      </c>
      <c r="J493" s="115">
        <f>SUMIF(Journal!$E$15:$E$446,$B$5:$B$499,Journal!$K$15:$K$446)</f>
        <v>0</v>
      </c>
      <c r="K493" s="118">
        <f>SUMIF(Journal!$E$15:$E$446,$B$5:$B$499,Journal!$L$15:$L$446)</f>
        <v>0</v>
      </c>
      <c r="L493" s="6">
        <f t="shared" si="28"/>
        <v>0</v>
      </c>
      <c r="M493" s="40">
        <f t="shared" si="30"/>
        <v>0</v>
      </c>
      <c r="N493" s="30">
        <f t="shared" si="27"/>
        <v>0</v>
      </c>
      <c r="O493" s="32">
        <f>IFERROR(VLOOKUP(A493,Stock!$A$5:$M$495,6,0),0)*Stock!H493</f>
        <v>0</v>
      </c>
      <c r="Q493" s="32">
        <f>IFERROR(VLOOKUP(A493,Stock!$A$5:$M$495,6,0),0)*Stock!M493</f>
        <v>0</v>
      </c>
    </row>
    <row r="494" spans="1:17" ht="18" customHeight="1" x14ac:dyDescent="0.2">
      <c r="A494" s="10"/>
      <c r="B494" s="9"/>
      <c r="C494" s="9"/>
      <c r="D494" s="9"/>
      <c r="E494" s="99"/>
      <c r="F494" s="8"/>
      <c r="G494" s="154"/>
      <c r="H494" s="131"/>
      <c r="I494" s="112">
        <f>SUMIF(Journal!$E$15:$E$446,$B$5:$B$495,Journal!$T$15:$T$446)</f>
        <v>0</v>
      </c>
      <c r="J494" s="115">
        <f>SUMIF(Journal!$E$15:$E$446,$B$5:$B$499,Journal!$K$15:$K$446)</f>
        <v>0</v>
      </c>
      <c r="K494" s="118">
        <f>SUMIF(Journal!$E$15:$E$446,$B$5:$B$499,Journal!$L$15:$L$446)</f>
        <v>0</v>
      </c>
      <c r="L494" s="6">
        <f t="shared" si="28"/>
        <v>0</v>
      </c>
      <c r="M494" s="40">
        <f t="shared" si="30"/>
        <v>0</v>
      </c>
      <c r="N494" s="30">
        <f t="shared" si="27"/>
        <v>0</v>
      </c>
      <c r="O494" s="32">
        <f>IFERROR(VLOOKUP(A494,Stock!$A$5:$M$495,6,0),0)*Stock!H494</f>
        <v>0</v>
      </c>
      <c r="Q494" s="32">
        <f>IFERROR(VLOOKUP(A494,Stock!$A$5:$M$495,6,0),0)*Stock!M494</f>
        <v>0</v>
      </c>
    </row>
    <row r="495" spans="1:17" ht="18" customHeight="1" x14ac:dyDescent="0.2">
      <c r="A495" s="10"/>
      <c r="B495" s="9"/>
      <c r="C495" s="9"/>
      <c r="D495" s="9"/>
      <c r="E495" s="99"/>
      <c r="F495" s="8"/>
      <c r="G495" s="154"/>
      <c r="H495" s="131"/>
      <c r="I495" s="112">
        <f>SUMIF(Journal!$E$15:$E$446,$B$5:$B$495,Journal!$T$15:$T$446)</f>
        <v>0</v>
      </c>
      <c r="J495" s="115">
        <f>SUMIF(Journal!$E$15:$E$446,$B$5:$B$499,Journal!$K$15:$K$446)</f>
        <v>0</v>
      </c>
      <c r="K495" s="118">
        <f>SUMIF(Journal!$E$15:$E$446,$B$5:$B$499,Journal!$L$15:$L$446)</f>
        <v>0</v>
      </c>
      <c r="L495" s="6">
        <f t="shared" si="28"/>
        <v>0</v>
      </c>
      <c r="M495" s="40">
        <f>H495-I495+J495-K495</f>
        <v>0</v>
      </c>
      <c r="N495" s="30">
        <f t="shared" si="27"/>
        <v>0</v>
      </c>
      <c r="O495" s="32">
        <f>IFERROR(VLOOKUP(A495,Stock!$A$5:$M$495,6,0),0)*Stock!H495</f>
        <v>0</v>
      </c>
      <c r="Q495" s="32">
        <f>IFERROR(VLOOKUP(A495,Stock!$A$5:$M$495,6,0),0)*Stock!M495</f>
        <v>0</v>
      </c>
    </row>
  </sheetData>
  <sheetProtection sheet="1" objects="1" scenarios="1" sort="0" autoFilter="0"/>
  <autoFilter ref="A4:O495"/>
  <customSheetViews>
    <customSheetView guid="{B7AE221C-404E-4A5E-ACC6-14739526CE23}" scale="95" showPageBreaks="1" showGridLines="0" printArea="1" showAutoFilter="1">
      <pane ySplit="4" topLeftCell="A398" activePane="bottomLeft" state="frozen"/>
      <selection pane="bottomLeft" activeCell="H402" sqref="H402"/>
      <pageMargins left="3.937007874015748E-2" right="3.937007874015748E-2" top="0.35433070866141736" bottom="0.35433070866141736" header="0.19685039370078741" footer="0.19685039370078741"/>
      <printOptions horizontalCentered="1" verticalCentered="1"/>
      <pageSetup paperSize="9" orientation="landscape" r:id="rId1"/>
      <headerFooter>
        <oddHeader>&amp;L&amp;"-,Gras"&amp;K05+000SRCM SUISSE</oddHeader>
        <oddFooter>&amp;R&amp;P</oddFooter>
      </headerFooter>
      <autoFilter ref="A4:M420"/>
    </customSheetView>
  </customSheetViews>
  <mergeCells count="2">
    <mergeCell ref="D1:E1"/>
    <mergeCell ref="D2:E2"/>
  </mergeCells>
  <conditionalFormatting sqref="H342:H495 H5:H333 M5:M495">
    <cfRule type="cellIs" dxfId="10" priority="12" operator="lessThanOrEqual">
      <formula>0</formula>
    </cfRule>
  </conditionalFormatting>
  <conditionalFormatting sqref="H16:H18">
    <cfRule type="cellIs" dxfId="9" priority="5" operator="lessThanOrEqual">
      <formula>0</formula>
    </cfRule>
  </conditionalFormatting>
  <conditionalFormatting sqref="H334:H341">
    <cfRule type="cellIs" dxfId="8" priority="3" operator="lessThanOrEqual">
      <formula>0</formula>
    </cfRule>
  </conditionalFormatting>
  <conditionalFormatting sqref="H43:H45">
    <cfRule type="cellIs" dxfId="7" priority="2" operator="lessThanOrEqual">
      <formula>0</formula>
    </cfRule>
  </conditionalFormatting>
  <conditionalFormatting sqref="H70:H72">
    <cfRule type="cellIs" dxfId="6" priority="1" operator="lessThanOrEqual">
      <formula>0</formula>
    </cfRule>
  </conditionalFormatting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B1:Z467"/>
  <sheetViews>
    <sheetView showGridLines="0" zoomScale="110" zoomScaleNormal="110" workbookViewId="0">
      <pane ySplit="13" topLeftCell="A14" activePane="bottomLeft" state="frozen"/>
      <selection pane="bottomLeft" activeCell="A14" sqref="A14"/>
    </sheetView>
  </sheetViews>
  <sheetFormatPr baseColWidth="10" defaultColWidth="11.5703125" defaultRowHeight="12.75" x14ac:dyDescent="0.2"/>
  <cols>
    <col min="1" max="1" width="3.7109375" style="1" customWidth="1"/>
    <col min="2" max="2" width="20.7109375" style="1" hidden="1" customWidth="1"/>
    <col min="3" max="3" width="9.85546875" style="1" bestFit="1" customWidth="1"/>
    <col min="4" max="4" width="6.42578125" style="17" bestFit="1" customWidth="1"/>
    <col min="5" max="5" width="54.140625" style="50" customWidth="1"/>
    <col min="6" max="6" width="6" style="5" customWidth="1"/>
    <col min="7" max="7" width="13.42578125" style="51" customWidth="1"/>
    <col min="8" max="8" width="6" style="1" customWidth="1"/>
    <col min="9" max="9" width="13.42578125" style="1" customWidth="1"/>
    <col min="10" max="10" width="4.7109375" style="1" hidden="1" customWidth="1"/>
    <col min="11" max="12" width="4.7109375" style="1" customWidth="1"/>
    <col min="13" max="13" width="9.5703125" style="1" bestFit="1" customWidth="1"/>
    <col min="14" max="14" width="8.140625" style="1" bestFit="1" customWidth="1"/>
    <col min="15" max="15" width="10.7109375" style="1" hidden="1" customWidth="1"/>
    <col min="16" max="16" width="9.5703125" style="1" hidden="1" customWidth="1"/>
    <col min="17" max="17" width="2.85546875" style="1" hidden="1" customWidth="1"/>
    <col min="18" max="18" width="11.42578125" style="1" hidden="1" customWidth="1"/>
    <col min="19" max="21" width="11.5703125" style="1" hidden="1" customWidth="1"/>
    <col min="22" max="26" width="7" style="1" hidden="1" customWidth="1"/>
    <col min="27" max="16384" width="11.5703125" style="1"/>
  </cols>
  <sheetData>
    <row r="1" spans="2:26" ht="14.25" customHeight="1" x14ac:dyDescent="0.2"/>
    <row r="2" spans="2:26" ht="14.25" customHeight="1" x14ac:dyDescent="0.2"/>
    <row r="3" spans="2:26" ht="36.75" customHeight="1" x14ac:dyDescent="0.2">
      <c r="C3" s="218">
        <v>2015</v>
      </c>
      <c r="D3" s="218"/>
      <c r="E3" s="52" t="s">
        <v>122</v>
      </c>
      <c r="F3" s="53"/>
      <c r="G3" s="53"/>
      <c r="H3" s="53"/>
      <c r="I3" s="54"/>
      <c r="J3" s="55"/>
      <c r="K3" s="55"/>
      <c r="L3" s="223"/>
      <c r="M3" s="223"/>
      <c r="N3" s="55"/>
      <c r="O3" s="55"/>
    </row>
    <row r="4" spans="2:26" ht="9.75" customHeight="1" x14ac:dyDescent="0.2"/>
    <row r="5" spans="2:26" ht="18" customHeight="1" x14ac:dyDescent="0.2">
      <c r="E5" s="176" t="s">
        <v>106</v>
      </c>
      <c r="G5" s="177">
        <f>Stock!H2</f>
        <v>508</v>
      </c>
      <c r="H5" s="56"/>
      <c r="I5" s="178">
        <f>Stock!O4</f>
        <v>5907</v>
      </c>
      <c r="J5" s="219"/>
      <c r="K5" s="220"/>
      <c r="L5" s="220"/>
    </row>
    <row r="6" spans="2:26" ht="6.75" customHeight="1" x14ac:dyDescent="0.2"/>
    <row r="7" spans="2:26" ht="18" customHeight="1" x14ac:dyDescent="0.2">
      <c r="E7" s="134" t="s">
        <v>101</v>
      </c>
      <c r="F7" s="135"/>
      <c r="G7" s="105">
        <f>SUM(Journal!$J$15:$J$446)</f>
        <v>0</v>
      </c>
      <c r="H7" s="56"/>
      <c r="I7" s="106">
        <f>SUM(Journal!$G$15:$G$446)</f>
        <v>0</v>
      </c>
      <c r="J7" s="179"/>
      <c r="L7" s="224">
        <f>SUM(Journal!$I$15:$I$446)</f>
        <v>0</v>
      </c>
      <c r="M7" s="225"/>
    </row>
    <row r="8" spans="2:26" ht="18" customHeight="1" x14ac:dyDescent="0.2">
      <c r="E8" s="136" t="s">
        <v>109</v>
      </c>
      <c r="F8" s="137"/>
      <c r="G8" s="107">
        <f>SUM(K15:K446)</f>
        <v>0</v>
      </c>
      <c r="H8" s="56"/>
      <c r="I8" s="108">
        <f>SUM(R15:R446)</f>
        <v>0</v>
      </c>
      <c r="J8" s="221"/>
      <c r="K8" s="221"/>
      <c r="L8" s="221"/>
    </row>
    <row r="9" spans="2:26" ht="18" customHeight="1" x14ac:dyDescent="0.2">
      <c r="E9" s="138" t="s">
        <v>102</v>
      </c>
      <c r="F9" s="139"/>
      <c r="G9" s="109">
        <f>SUM(L15:L446)</f>
        <v>0</v>
      </c>
      <c r="H9" s="56"/>
      <c r="I9" s="110">
        <f>SUM(S15:S448)</f>
        <v>0</v>
      </c>
      <c r="J9" s="222"/>
      <c r="K9" s="222"/>
      <c r="L9" s="222"/>
    </row>
    <row r="10" spans="2:26" ht="6.75" customHeight="1" x14ac:dyDescent="0.2">
      <c r="E10" s="140"/>
      <c r="F10" s="141"/>
      <c r="G10" s="142"/>
      <c r="H10" s="143"/>
      <c r="I10" s="142"/>
      <c r="J10" s="142"/>
      <c r="K10" s="142"/>
      <c r="L10" s="142"/>
    </row>
    <row r="11" spans="2:26" ht="18" customHeight="1" x14ac:dyDescent="0.2">
      <c r="E11" s="176" t="s">
        <v>107</v>
      </c>
      <c r="G11" s="177">
        <f>G5-G7+G8-G9</f>
        <v>508</v>
      </c>
      <c r="H11" s="56"/>
      <c r="I11" s="178">
        <f>Stock!L2</f>
        <v>5907</v>
      </c>
      <c r="J11" s="144"/>
      <c r="K11" s="145"/>
      <c r="L11" s="217">
        <f>I5-I7+I8-I9</f>
        <v>5907</v>
      </c>
      <c r="M11" s="217"/>
    </row>
    <row r="12" spans="2:26" x14ac:dyDescent="0.2">
      <c r="G12" s="57"/>
      <c r="J12" s="4"/>
      <c r="K12" s="4"/>
      <c r="L12" s="4"/>
      <c r="M12" s="4"/>
      <c r="N12" s="4"/>
      <c r="O12" s="4"/>
      <c r="Q12" s="4"/>
      <c r="R12" s="4"/>
      <c r="S12" s="4"/>
      <c r="T12" s="4"/>
      <c r="U12" s="4"/>
    </row>
    <row r="13" spans="2:26" s="58" customFormat="1" ht="73.5" customHeight="1" x14ac:dyDescent="0.2">
      <c r="B13" s="169"/>
      <c r="C13" s="146" t="s">
        <v>20</v>
      </c>
      <c r="D13" s="146" t="s">
        <v>27</v>
      </c>
      <c r="E13" s="147" t="s">
        <v>13</v>
      </c>
      <c r="F13" s="148" t="s">
        <v>113</v>
      </c>
      <c r="G13" s="149"/>
      <c r="H13" s="148" t="s">
        <v>114</v>
      </c>
      <c r="I13" s="149"/>
      <c r="J13" s="150" t="s">
        <v>73</v>
      </c>
      <c r="K13" s="151" t="s">
        <v>110</v>
      </c>
      <c r="L13" s="151" t="s">
        <v>103</v>
      </c>
      <c r="M13" s="152" t="s">
        <v>72</v>
      </c>
      <c r="N13" s="153" t="s">
        <v>66</v>
      </c>
      <c r="O13" s="170"/>
      <c r="R13" s="59" t="s">
        <v>105</v>
      </c>
      <c r="S13" s="60" t="s">
        <v>103</v>
      </c>
      <c r="T13" s="183" t="s">
        <v>112</v>
      </c>
      <c r="U13" s="61" t="s">
        <v>1</v>
      </c>
    </row>
    <row r="14" spans="2:26" s="58" customFormat="1" ht="6.75" customHeight="1" x14ac:dyDescent="0.2">
      <c r="B14" s="162"/>
      <c r="C14" s="163"/>
      <c r="D14" s="164"/>
      <c r="E14" s="165"/>
      <c r="F14" s="166"/>
      <c r="G14" s="167"/>
      <c r="H14" s="163"/>
      <c r="I14" s="163"/>
      <c r="J14" s="168"/>
      <c r="K14" s="168"/>
      <c r="L14" s="168"/>
      <c r="M14" s="168"/>
      <c r="N14" s="168"/>
      <c r="O14" s="63"/>
      <c r="R14" s="64"/>
    </row>
    <row r="15" spans="2:26" s="56" customFormat="1" ht="18" customHeight="1" x14ac:dyDescent="0.2">
      <c r="B15" s="171"/>
      <c r="C15" s="127"/>
      <c r="D15" s="65"/>
      <c r="E15" s="23" t="str">
        <f>IF(D15="","",IFERROR(VLOOKUP(D15,Stock!$A$5:$K$495,2,FALSE),0))</f>
        <v/>
      </c>
      <c r="F15" s="121"/>
      <c r="G15" s="122">
        <f>IFERROR(VLOOKUP(D15,Stock!$A$5:$M$495,6,0),0)*Journal!F15</f>
        <v>0</v>
      </c>
      <c r="H15" s="121"/>
      <c r="I15" s="123">
        <f>IFERROR(VLOOKUP(D15,Stock!$A$5:$K$495,7,FALSE),0)*Journal!$H15</f>
        <v>0</v>
      </c>
      <c r="J15" s="24">
        <f>F15+H15</f>
        <v>0</v>
      </c>
      <c r="K15" s="65"/>
      <c r="L15" s="65"/>
      <c r="M15" s="65"/>
      <c r="N15" s="128" t="str">
        <f t="shared" ref="N15:N78" si="0">IF(D15="","",V15-W15-X15+Y15-Z15)</f>
        <v/>
      </c>
      <c r="O15" s="173"/>
      <c r="P15" s="68" t="s">
        <v>71</v>
      </c>
      <c r="R15" s="31">
        <f>IFERROR(VLOOKUP(D15,Stock!$A$5:$M$495,10,0),0)*Journal!K15</f>
        <v>0</v>
      </c>
      <c r="S15" s="48">
        <f>IFERROR(VLOOKUP(D15,Stock!$A$5:$M$495,6,0),0)*Journal!L15</f>
        <v>0</v>
      </c>
      <c r="T15" s="184">
        <f t="shared" ref="T15:T45" si="1">F15+H15</f>
        <v>0</v>
      </c>
      <c r="V15" s="47" t="str">
        <f>IF(D15="","",VLOOKUP($D15,Stock!$A$4:$M$471,8,FALSE))</f>
        <v/>
      </c>
      <c r="W15" s="47">
        <f>SUMIF($D$15:$D15,$D15,F$15:F15)</f>
        <v>0</v>
      </c>
      <c r="X15" s="47">
        <f>SUMIF($D$15:$D15,$D15,H$15:H15)</f>
        <v>0</v>
      </c>
      <c r="Y15" s="47">
        <f>SUMIF($D$15:$D15,$D15,K$15:K15)</f>
        <v>0</v>
      </c>
      <c r="Z15" s="47">
        <f>SUMIF($D$15:$D15,$D15,L$15:L15)</f>
        <v>0</v>
      </c>
    </row>
    <row r="16" spans="2:26" s="56" customFormat="1" ht="18" customHeight="1" x14ac:dyDescent="0.2">
      <c r="B16" s="171"/>
      <c r="C16" s="127"/>
      <c r="D16" s="65"/>
      <c r="E16" s="23" t="str">
        <f>IF(D16="","",IFERROR(VLOOKUP(D16,Stock!$A$5:$K$495,2,FALSE),0))</f>
        <v/>
      </c>
      <c r="F16" s="121"/>
      <c r="G16" s="122">
        <f>IFERROR(VLOOKUP(D16,Stock!$A$5:$M$495,6,0),0)*Journal!F16</f>
        <v>0</v>
      </c>
      <c r="H16" s="121"/>
      <c r="I16" s="123">
        <f>IFERROR(VLOOKUP(D16,Stock!$A$5:$K$495,7,FALSE),0)*Journal!$H16</f>
        <v>0</v>
      </c>
      <c r="J16" s="24">
        <f t="shared" ref="J16:J73" si="2">F16+H16</f>
        <v>0</v>
      </c>
      <c r="K16" s="65"/>
      <c r="L16" s="65"/>
      <c r="M16" s="65"/>
      <c r="N16" s="128" t="str">
        <f t="shared" si="0"/>
        <v/>
      </c>
      <c r="O16" s="173"/>
      <c r="P16" s="67" t="s">
        <v>70</v>
      </c>
      <c r="R16" s="31">
        <f>IFERROR(VLOOKUP(D16,Stock!$A$5:$M$495,10,0),0)*Journal!K16</f>
        <v>0</v>
      </c>
      <c r="S16" s="48">
        <f>IFERROR(VLOOKUP(D16,Stock!$A$5:$M$495,6,0),0)*Journal!L16</f>
        <v>0</v>
      </c>
      <c r="T16" s="184">
        <f t="shared" si="1"/>
        <v>0</v>
      </c>
      <c r="V16" s="47" t="str">
        <f>IF(D16="","",VLOOKUP($D16,Stock!$A$4:$M$471,8,FALSE))</f>
        <v/>
      </c>
      <c r="W16" s="47">
        <f>SUMIF($D$15:$D16,$D16,F$15:F16)</f>
        <v>0</v>
      </c>
      <c r="X16" s="47">
        <f>SUMIF($D$15:$D16,$D16,H$15:H16)</f>
        <v>0</v>
      </c>
      <c r="Y16" s="47">
        <f>SUMIF($D$15:$D16,$D16,K$15:K16)</f>
        <v>0</v>
      </c>
      <c r="Z16" s="47">
        <f>SUMIF($D$15:$D16,$D16,L$15:L16)</f>
        <v>0</v>
      </c>
    </row>
    <row r="17" spans="2:26" s="56" customFormat="1" ht="18" customHeight="1" x14ac:dyDescent="0.2">
      <c r="B17" s="171"/>
      <c r="C17" s="127"/>
      <c r="D17" s="65"/>
      <c r="E17" s="23" t="str">
        <f>IF(D17="","",IFERROR(VLOOKUP(D17,Stock!$A$5:$K$495,2,FALSE),0))</f>
        <v/>
      </c>
      <c r="F17" s="121"/>
      <c r="G17" s="122">
        <f>IFERROR(VLOOKUP(D17,Stock!$A$5:$M$495,6,0),0)*Journal!F17</f>
        <v>0</v>
      </c>
      <c r="H17" s="121"/>
      <c r="I17" s="123">
        <f>IFERROR(VLOOKUP(D17,Stock!$A$5:$K$495,7,FALSE),0)*Journal!$H17</f>
        <v>0</v>
      </c>
      <c r="J17" s="24">
        <f t="shared" si="2"/>
        <v>0</v>
      </c>
      <c r="K17" s="65"/>
      <c r="L17" s="65"/>
      <c r="M17" s="65"/>
      <c r="N17" s="128" t="str">
        <f t="shared" si="0"/>
        <v/>
      </c>
      <c r="O17" s="173"/>
      <c r="P17" s="67" t="s">
        <v>121</v>
      </c>
      <c r="R17" s="31">
        <f>IFERROR(VLOOKUP(D17,Stock!$A$5:$M$495,10,0),0)*Journal!K17</f>
        <v>0</v>
      </c>
      <c r="S17" s="48">
        <f>IFERROR(VLOOKUP(D17,Stock!$A$5:$M$495,6,0),0)*Journal!L17</f>
        <v>0</v>
      </c>
      <c r="T17" s="184">
        <f t="shared" si="1"/>
        <v>0</v>
      </c>
      <c r="V17" s="47" t="str">
        <f>IF(D17="","",VLOOKUP($D17,Stock!$A$4:$M$471,8,FALSE))</f>
        <v/>
      </c>
      <c r="W17" s="47">
        <f>SUMIF($D$15:$D17,$D17,F$15:F17)</f>
        <v>0</v>
      </c>
      <c r="X17" s="47">
        <f>SUMIF($D$15:$D17,$D17,H$15:H17)</f>
        <v>0</v>
      </c>
      <c r="Y17" s="47">
        <f>SUMIF($D$15:$D17,$D17,K$15:K17)</f>
        <v>0</v>
      </c>
      <c r="Z17" s="47">
        <f>SUMIF($D$15:$D17,$D17,L$15:L17)</f>
        <v>0</v>
      </c>
    </row>
    <row r="18" spans="2:26" s="56" customFormat="1" ht="18" customHeight="1" x14ac:dyDescent="0.2">
      <c r="B18" s="171"/>
      <c r="C18" s="127"/>
      <c r="D18" s="65"/>
      <c r="E18" s="23" t="str">
        <f>IF(D18="","",IFERROR(VLOOKUP(D18,Stock!$A$5:$K$495,2,FALSE),0))</f>
        <v/>
      </c>
      <c r="F18" s="121"/>
      <c r="G18" s="122">
        <f>IFERROR(VLOOKUP(D18,Stock!$A$5:$M$495,6,0),0)*Journal!F18</f>
        <v>0</v>
      </c>
      <c r="H18" s="121"/>
      <c r="I18" s="123">
        <f>IFERROR(VLOOKUP(D18,Stock!$A$5:$K$495,7,FALSE),0)*Journal!$H18</f>
        <v>0</v>
      </c>
      <c r="J18" s="24">
        <f t="shared" si="2"/>
        <v>0</v>
      </c>
      <c r="K18" s="65"/>
      <c r="L18" s="65"/>
      <c r="M18" s="65"/>
      <c r="N18" s="128" t="str">
        <f t="shared" si="0"/>
        <v/>
      </c>
      <c r="O18" s="173"/>
      <c r="P18" s="68" t="s">
        <v>111</v>
      </c>
      <c r="R18" s="31">
        <f>IFERROR(VLOOKUP(D18,Stock!$A$5:$M$495,10,0),0)*Journal!K18</f>
        <v>0</v>
      </c>
      <c r="S18" s="48">
        <f>IFERROR(VLOOKUP(D18,Stock!$A$5:$M$495,6,0),0)*Journal!L18</f>
        <v>0</v>
      </c>
      <c r="T18" s="184">
        <f t="shared" si="1"/>
        <v>0</v>
      </c>
      <c r="V18" s="47" t="str">
        <f>IF(D18="","",VLOOKUP($D18,Stock!$A$4:$M$471,8,FALSE))</f>
        <v/>
      </c>
      <c r="W18" s="47">
        <f>SUMIF($D$15:$D18,$D18,F$15:F18)</f>
        <v>0</v>
      </c>
      <c r="X18" s="47">
        <f>SUMIF($D$15:$D18,$D18,H$15:H18)</f>
        <v>0</v>
      </c>
      <c r="Y18" s="47">
        <f>SUMIF($D$15:$D18,$D18,K$15:K18)</f>
        <v>0</v>
      </c>
      <c r="Z18" s="47">
        <f>SUMIF($D$15:$D18,$D18,L$15:L18)</f>
        <v>0</v>
      </c>
    </row>
    <row r="19" spans="2:26" s="56" customFormat="1" ht="18" customHeight="1" x14ac:dyDescent="0.2">
      <c r="B19" s="171"/>
      <c r="C19" s="127"/>
      <c r="D19" s="65"/>
      <c r="E19" s="23" t="str">
        <f>IF(D19="","",IFERROR(VLOOKUP(D19,Stock!$A$5:$K$495,2,FALSE),0))</f>
        <v/>
      </c>
      <c r="F19" s="121"/>
      <c r="G19" s="122">
        <f>IFERROR(VLOOKUP(D19,Stock!$A$5:$M$495,6,0),0)*Journal!F19</f>
        <v>0</v>
      </c>
      <c r="H19" s="121"/>
      <c r="I19" s="123">
        <f>IFERROR(VLOOKUP(D19,Stock!$A$5:$K$495,7,FALSE),0)*Journal!$H19</f>
        <v>0</v>
      </c>
      <c r="J19" s="24">
        <f t="shared" si="2"/>
        <v>0</v>
      </c>
      <c r="K19" s="65"/>
      <c r="L19" s="65"/>
      <c r="M19" s="65"/>
      <c r="N19" s="128" t="str">
        <f t="shared" si="0"/>
        <v/>
      </c>
      <c r="O19" s="173"/>
      <c r="P19" s="67" t="s">
        <v>69</v>
      </c>
      <c r="R19" s="31">
        <f>IFERROR(VLOOKUP(D19,Stock!$A$5:$M$495,10,0),0)*Journal!K19</f>
        <v>0</v>
      </c>
      <c r="S19" s="48">
        <f>IFERROR(VLOOKUP(D19,Stock!$A$5:$M$495,6,0),0)*Journal!L19</f>
        <v>0</v>
      </c>
      <c r="T19" s="184">
        <f t="shared" si="1"/>
        <v>0</v>
      </c>
      <c r="V19" s="47" t="str">
        <f>IF(D19="","",VLOOKUP($D19,Stock!$A$4:$M$471,8,FALSE))</f>
        <v/>
      </c>
      <c r="W19" s="47">
        <f>SUMIF($D$15:$D19,$D19,F$15:F19)</f>
        <v>0</v>
      </c>
      <c r="X19" s="47">
        <f>SUMIF($D$15:$D19,$D19,H$15:H19)</f>
        <v>0</v>
      </c>
      <c r="Y19" s="47">
        <f>SUMIF($D$15:$D19,$D19,K$15:K19)</f>
        <v>0</v>
      </c>
      <c r="Z19" s="47">
        <f>SUMIF($D$15:$D19,$D19,L$15:L19)</f>
        <v>0</v>
      </c>
    </row>
    <row r="20" spans="2:26" s="56" customFormat="1" ht="18" customHeight="1" x14ac:dyDescent="0.2">
      <c r="B20" s="171"/>
      <c r="C20" s="127"/>
      <c r="D20" s="65"/>
      <c r="E20" s="23" t="str">
        <f>IF(D20="","",IFERROR(VLOOKUP(D20,Stock!$A$5:$K$495,2,FALSE),0))</f>
        <v/>
      </c>
      <c r="F20" s="121"/>
      <c r="G20" s="122">
        <f>IFERROR(VLOOKUP(D20,Stock!$A$5:$M$495,6,0),0)*Journal!F20</f>
        <v>0</v>
      </c>
      <c r="H20" s="121"/>
      <c r="I20" s="123">
        <f>IFERROR(VLOOKUP(D20,Stock!$A$5:$K$495,7,FALSE),0)*Journal!$H20</f>
        <v>0</v>
      </c>
      <c r="J20" s="24">
        <f t="shared" si="2"/>
        <v>0</v>
      </c>
      <c r="K20" s="65"/>
      <c r="L20" s="65"/>
      <c r="M20" s="65"/>
      <c r="N20" s="128" t="str">
        <f t="shared" si="0"/>
        <v/>
      </c>
      <c r="O20" s="173"/>
      <c r="P20" s="56" t="s">
        <v>120</v>
      </c>
      <c r="R20" s="31">
        <f>IFERROR(VLOOKUP(D20,Stock!$A$5:$M$495,10,0),0)*Journal!K20</f>
        <v>0</v>
      </c>
      <c r="S20" s="48">
        <f>IFERROR(VLOOKUP(D20,Stock!$A$5:$M$495,6,0),0)*Journal!L20</f>
        <v>0</v>
      </c>
      <c r="T20" s="184">
        <f t="shared" si="1"/>
        <v>0</v>
      </c>
      <c r="V20" s="47" t="str">
        <f>IF(D20="","",VLOOKUP($D20,Stock!$A$4:$M$471,8,FALSE))</f>
        <v/>
      </c>
      <c r="W20" s="47">
        <f>SUMIF($D$15:$D20,$D20,F$15:F20)</f>
        <v>0</v>
      </c>
      <c r="X20" s="47">
        <f>SUMIF($D$15:$D20,$D20,H$15:H20)</f>
        <v>0</v>
      </c>
      <c r="Y20" s="47">
        <f>SUMIF($D$15:$D20,$D20,K$15:K20)</f>
        <v>0</v>
      </c>
      <c r="Z20" s="47">
        <f>SUMIF($D$15:$D20,$D20,L$15:L20)</f>
        <v>0</v>
      </c>
    </row>
    <row r="21" spans="2:26" s="56" customFormat="1" ht="18" customHeight="1" x14ac:dyDescent="0.2">
      <c r="B21" s="171"/>
      <c r="C21" s="127"/>
      <c r="D21" s="65"/>
      <c r="E21" s="23" t="str">
        <f>IF(D21="","",IFERROR(VLOOKUP(D21,Stock!$A$5:$K$495,2,FALSE),0))</f>
        <v/>
      </c>
      <c r="F21" s="121"/>
      <c r="G21" s="122">
        <f>IFERROR(VLOOKUP(D21,Stock!$A$5:$M$495,6,0),0)*Journal!F21</f>
        <v>0</v>
      </c>
      <c r="H21" s="121"/>
      <c r="I21" s="123">
        <f>IFERROR(VLOOKUP(D21,Stock!$A$5:$K$495,7,FALSE),0)*Journal!$H21</f>
        <v>0</v>
      </c>
      <c r="J21" s="24">
        <f t="shared" si="2"/>
        <v>0</v>
      </c>
      <c r="K21" s="65"/>
      <c r="L21" s="65"/>
      <c r="M21" s="65"/>
      <c r="N21" s="128" t="str">
        <f t="shared" si="0"/>
        <v/>
      </c>
      <c r="O21" s="173"/>
      <c r="R21" s="31">
        <f>IFERROR(VLOOKUP(D21,Stock!$A$5:$M$495,10,0),0)*Journal!K21</f>
        <v>0</v>
      </c>
      <c r="S21" s="48">
        <f>IFERROR(VLOOKUP(D21,Stock!$A$5:$M$495,6,0),0)*Journal!L21</f>
        <v>0</v>
      </c>
      <c r="T21" s="184">
        <f t="shared" si="1"/>
        <v>0</v>
      </c>
      <c r="V21" s="47" t="str">
        <f>IF(D21="","",VLOOKUP($D21,Stock!$A$4:$M$471,8,FALSE))</f>
        <v/>
      </c>
      <c r="W21" s="47">
        <f>SUMIF($D$15:$D21,$D21,F$15:F21)</f>
        <v>0</v>
      </c>
      <c r="X21" s="47">
        <f>SUMIF($D$15:$D21,$D21,H$15:H21)</f>
        <v>0</v>
      </c>
      <c r="Y21" s="47">
        <f>SUMIF($D$15:$D21,$D21,K$15:K21)</f>
        <v>0</v>
      </c>
      <c r="Z21" s="47">
        <f>SUMIF($D$15:$D21,$D21,L$15:L21)</f>
        <v>0</v>
      </c>
    </row>
    <row r="22" spans="2:26" s="56" customFormat="1" ht="18" customHeight="1" x14ac:dyDescent="0.2">
      <c r="B22" s="171"/>
      <c r="C22" s="127"/>
      <c r="D22" s="65"/>
      <c r="E22" s="23" t="str">
        <f>IF(D22="","",IFERROR(VLOOKUP(D22,Stock!$A$5:$K$495,2,FALSE),0))</f>
        <v/>
      </c>
      <c r="F22" s="121"/>
      <c r="G22" s="122">
        <f>IFERROR(VLOOKUP(D22,Stock!$A$5:$M$495,6,0),0)*Journal!F22</f>
        <v>0</v>
      </c>
      <c r="H22" s="121"/>
      <c r="I22" s="123">
        <f>IFERROR(VLOOKUP(D22,Stock!$A$5:$K$495,7,FALSE),0)*Journal!$H22</f>
        <v>0</v>
      </c>
      <c r="J22" s="24">
        <f t="shared" si="2"/>
        <v>0</v>
      </c>
      <c r="K22" s="65"/>
      <c r="L22" s="65"/>
      <c r="M22" s="65"/>
      <c r="N22" s="128" t="str">
        <f t="shared" si="0"/>
        <v/>
      </c>
      <c r="O22" s="173"/>
      <c r="R22" s="31">
        <f>IFERROR(VLOOKUP(D22,Stock!$A$5:$M$495,10,0),0)*Journal!K22</f>
        <v>0</v>
      </c>
      <c r="S22" s="48">
        <f>IFERROR(VLOOKUP(D22,Stock!$A$5:$M$495,6,0),0)*Journal!L22</f>
        <v>0</v>
      </c>
      <c r="T22" s="184">
        <f t="shared" si="1"/>
        <v>0</v>
      </c>
      <c r="V22" s="47" t="str">
        <f>IF(D22="","",VLOOKUP($D22,Stock!$A$4:$M$471,8,FALSE))</f>
        <v/>
      </c>
      <c r="W22" s="47">
        <f>SUMIF($D$15:$D22,$D22,F$15:F22)</f>
        <v>0</v>
      </c>
      <c r="X22" s="47">
        <f>SUMIF($D$15:$D22,$D22,H$15:H22)</f>
        <v>0</v>
      </c>
      <c r="Y22" s="47">
        <f>SUMIF($D$15:$D22,$D22,K$15:K22)</f>
        <v>0</v>
      </c>
      <c r="Z22" s="47">
        <f>SUMIF($D$15:$D22,$D22,L$15:L22)</f>
        <v>0</v>
      </c>
    </row>
    <row r="23" spans="2:26" s="56" customFormat="1" ht="18" customHeight="1" x14ac:dyDescent="0.2">
      <c r="B23" s="171"/>
      <c r="C23" s="127"/>
      <c r="D23" s="65"/>
      <c r="E23" s="23" t="str">
        <f>IF(D23="","",IFERROR(VLOOKUP(D23,Stock!$A$5:$K$495,2,FALSE),0))</f>
        <v/>
      </c>
      <c r="F23" s="121"/>
      <c r="G23" s="122">
        <f>IFERROR(VLOOKUP(D23,Stock!$A$5:$M$495,6,0),0)*Journal!F23</f>
        <v>0</v>
      </c>
      <c r="H23" s="121"/>
      <c r="I23" s="123">
        <f>IFERROR(VLOOKUP(D23,Stock!$A$5:$K$495,7,FALSE),0)*Journal!$H23</f>
        <v>0</v>
      </c>
      <c r="J23" s="24">
        <f t="shared" si="2"/>
        <v>0</v>
      </c>
      <c r="K23" s="65"/>
      <c r="L23" s="65"/>
      <c r="M23" s="65"/>
      <c r="N23" s="128" t="str">
        <f t="shared" si="0"/>
        <v/>
      </c>
      <c r="O23" s="173"/>
      <c r="R23" s="31">
        <f>IFERROR(VLOOKUP(D23,Stock!$A$5:$M$495,10,0),0)*Journal!K23</f>
        <v>0</v>
      </c>
      <c r="S23" s="48">
        <f>IFERROR(VLOOKUP(D23,Stock!$A$5:$M$495,6,0),0)*Journal!L23</f>
        <v>0</v>
      </c>
      <c r="T23" s="184">
        <f t="shared" si="1"/>
        <v>0</v>
      </c>
      <c r="V23" s="47" t="str">
        <f>IF(D23="","",VLOOKUP($D23,Stock!$A$4:$M$471,8,FALSE))</f>
        <v/>
      </c>
      <c r="W23" s="47">
        <f>SUMIF($D$15:$D23,$D23,F$15:F23)</f>
        <v>0</v>
      </c>
      <c r="X23" s="47">
        <f>SUMIF($D$15:$D23,$D23,H$15:H23)</f>
        <v>0</v>
      </c>
      <c r="Y23" s="47">
        <f>SUMIF($D$15:$D23,$D23,K$15:K23)</f>
        <v>0</v>
      </c>
      <c r="Z23" s="47">
        <f>SUMIF($D$15:$D23,$D23,L$15:L23)</f>
        <v>0</v>
      </c>
    </row>
    <row r="24" spans="2:26" s="56" customFormat="1" ht="18" customHeight="1" x14ac:dyDescent="0.2">
      <c r="B24" s="171"/>
      <c r="C24" s="127"/>
      <c r="D24" s="65"/>
      <c r="E24" s="23" t="str">
        <f>IF(D24="","",IFERROR(VLOOKUP(D24,Stock!$A$5:$K$495,2,FALSE),0))</f>
        <v/>
      </c>
      <c r="F24" s="121"/>
      <c r="G24" s="122">
        <f>IFERROR(VLOOKUP(D24,Stock!$A$5:$M$495,6,0),0)*Journal!F24</f>
        <v>0</v>
      </c>
      <c r="H24" s="121"/>
      <c r="I24" s="123">
        <f>IFERROR(VLOOKUP(D24,Stock!$A$5:$K$495,7,FALSE),0)*Journal!$H24</f>
        <v>0</v>
      </c>
      <c r="J24" s="24">
        <f t="shared" si="2"/>
        <v>0</v>
      </c>
      <c r="K24" s="65"/>
      <c r="L24" s="65"/>
      <c r="M24" s="65"/>
      <c r="N24" s="128" t="str">
        <f t="shared" si="0"/>
        <v/>
      </c>
      <c r="O24" s="173"/>
      <c r="R24" s="31">
        <f>IFERROR(VLOOKUP(D24,Stock!$A$5:$M$495,10,0),0)*Journal!K24</f>
        <v>0</v>
      </c>
      <c r="S24" s="48">
        <f>IFERROR(VLOOKUP(D24,Stock!$A$5:$M$495,6,0),0)*Journal!L24</f>
        <v>0</v>
      </c>
      <c r="T24" s="184">
        <f t="shared" si="1"/>
        <v>0</v>
      </c>
      <c r="V24" s="47" t="str">
        <f>IF(D24="","",VLOOKUP($D24,Stock!$A$4:$M$471,8,FALSE))</f>
        <v/>
      </c>
      <c r="W24" s="47">
        <f>SUMIF($D$15:$D24,$D24,F$15:F24)</f>
        <v>0</v>
      </c>
      <c r="X24" s="47">
        <f>SUMIF($D$15:$D24,$D24,H$15:H24)</f>
        <v>0</v>
      </c>
      <c r="Y24" s="47">
        <f>SUMIF($D$15:$D24,$D24,K$15:K24)</f>
        <v>0</v>
      </c>
      <c r="Z24" s="47">
        <f>SUMIF($D$15:$D24,$D24,L$15:L24)</f>
        <v>0</v>
      </c>
    </row>
    <row r="25" spans="2:26" s="56" customFormat="1" ht="18" customHeight="1" x14ac:dyDescent="0.2">
      <c r="B25" s="171"/>
      <c r="C25" s="127"/>
      <c r="D25" s="65"/>
      <c r="E25" s="23" t="str">
        <f>IF(D25="","",IFERROR(VLOOKUP(D25,Stock!$A$5:$K$495,2,FALSE),0))</f>
        <v/>
      </c>
      <c r="F25" s="121"/>
      <c r="G25" s="122">
        <f>IFERROR(VLOOKUP(D25,Stock!$A$5:$M$495,6,0),0)*Journal!F25</f>
        <v>0</v>
      </c>
      <c r="H25" s="121"/>
      <c r="I25" s="123">
        <f>IFERROR(VLOOKUP(D25,Stock!$A$5:$K$495,7,FALSE),0)*Journal!$H25</f>
        <v>0</v>
      </c>
      <c r="J25" s="24">
        <f t="shared" si="2"/>
        <v>0</v>
      </c>
      <c r="K25" s="65"/>
      <c r="L25" s="65"/>
      <c r="M25" s="65"/>
      <c r="N25" s="128" t="str">
        <f t="shared" si="0"/>
        <v/>
      </c>
      <c r="O25" s="173"/>
      <c r="R25" s="31">
        <f>IFERROR(VLOOKUP(D25,Stock!$A$5:$M$495,10,0),0)*Journal!K25</f>
        <v>0</v>
      </c>
      <c r="S25" s="48">
        <f>IFERROR(VLOOKUP(D25,Stock!$A$5:$M$495,6,0),0)*Journal!L25</f>
        <v>0</v>
      </c>
      <c r="T25" s="184">
        <f t="shared" si="1"/>
        <v>0</v>
      </c>
      <c r="V25" s="47" t="str">
        <f>IF(D25="","",VLOOKUP($D25,Stock!$A$4:$M$471,8,FALSE))</f>
        <v/>
      </c>
      <c r="W25" s="47">
        <f>SUMIF($D$15:$D25,$D25,F$15:F25)</f>
        <v>0</v>
      </c>
      <c r="X25" s="47">
        <f>SUMIF($D$15:$D25,$D25,H$15:H25)</f>
        <v>0</v>
      </c>
      <c r="Y25" s="47">
        <f>SUMIF($D$15:$D25,$D25,K$15:K25)</f>
        <v>0</v>
      </c>
      <c r="Z25" s="47">
        <f>SUMIF($D$15:$D25,$D25,L$15:L25)</f>
        <v>0</v>
      </c>
    </row>
    <row r="26" spans="2:26" s="56" customFormat="1" ht="18" customHeight="1" x14ac:dyDescent="0.2">
      <c r="B26" s="171"/>
      <c r="C26" s="127"/>
      <c r="D26" s="65"/>
      <c r="E26" s="23" t="str">
        <f>IF(D26="","",IFERROR(VLOOKUP(D26,Stock!$A$5:$K$495,2,FALSE),0))</f>
        <v/>
      </c>
      <c r="F26" s="121"/>
      <c r="G26" s="122">
        <f>IFERROR(VLOOKUP(D26,Stock!$A$5:$M$495,6,0),0)*Journal!F26</f>
        <v>0</v>
      </c>
      <c r="H26" s="121"/>
      <c r="I26" s="123">
        <f>IFERROR(VLOOKUP(D26,Stock!$A$5:$K$495,7,FALSE),0)*Journal!$H26</f>
        <v>0</v>
      </c>
      <c r="J26" s="24">
        <f t="shared" si="2"/>
        <v>0</v>
      </c>
      <c r="K26" s="65"/>
      <c r="L26" s="65"/>
      <c r="M26" s="65"/>
      <c r="N26" s="128" t="str">
        <f t="shared" si="0"/>
        <v/>
      </c>
      <c r="O26" s="173"/>
      <c r="R26" s="31">
        <f>IFERROR(VLOOKUP(D26,Stock!$A$5:$M$495,10,0),0)*Journal!K26</f>
        <v>0</v>
      </c>
      <c r="S26" s="48">
        <f>IFERROR(VLOOKUP(D26,Stock!$A$5:$M$495,6,0),0)*Journal!L26</f>
        <v>0</v>
      </c>
      <c r="T26" s="184">
        <f t="shared" si="1"/>
        <v>0</v>
      </c>
      <c r="V26" s="47" t="str">
        <f>IF(D26="","",VLOOKUP($D26,Stock!$A$4:$M$471,8,FALSE))</f>
        <v/>
      </c>
      <c r="W26" s="47">
        <f>SUMIF($D$15:$D26,$D26,F$15:F26)</f>
        <v>0</v>
      </c>
      <c r="X26" s="47">
        <f>SUMIF($D$15:$D26,$D26,H$15:H26)</f>
        <v>0</v>
      </c>
      <c r="Y26" s="47">
        <f>SUMIF($D$15:$D26,$D26,K$15:K26)</f>
        <v>0</v>
      </c>
      <c r="Z26" s="47">
        <f>SUMIF($D$15:$D26,$D26,L$15:L26)</f>
        <v>0</v>
      </c>
    </row>
    <row r="27" spans="2:26" s="56" customFormat="1" ht="18" customHeight="1" x14ac:dyDescent="0.2">
      <c r="B27" s="171"/>
      <c r="C27" s="127"/>
      <c r="D27" s="65"/>
      <c r="E27" s="23" t="str">
        <f>IF(D27="","",IFERROR(VLOOKUP(D27,Stock!$A$5:$K$495,2,FALSE),0))</f>
        <v/>
      </c>
      <c r="F27" s="121"/>
      <c r="G27" s="122">
        <f>IFERROR(VLOOKUP(D27,Stock!$A$5:$M$495,6,0),0)*Journal!F27</f>
        <v>0</v>
      </c>
      <c r="H27" s="121"/>
      <c r="I27" s="123">
        <f>IFERROR(VLOOKUP(D27,Stock!$A$5:$K$495,7,FALSE),0)*Journal!$H27</f>
        <v>0</v>
      </c>
      <c r="J27" s="24">
        <f t="shared" si="2"/>
        <v>0</v>
      </c>
      <c r="K27" s="65"/>
      <c r="L27" s="65"/>
      <c r="M27" s="65"/>
      <c r="N27" s="128" t="str">
        <f t="shared" si="0"/>
        <v/>
      </c>
      <c r="O27" s="173"/>
      <c r="R27" s="31">
        <f>IFERROR(VLOOKUP(D27,Stock!$A$5:$M$495,10,0),0)*Journal!K27</f>
        <v>0</v>
      </c>
      <c r="S27" s="48">
        <f>IFERROR(VLOOKUP(D27,Stock!$A$5:$M$495,6,0),0)*Journal!L27</f>
        <v>0</v>
      </c>
      <c r="T27" s="184">
        <f t="shared" si="1"/>
        <v>0</v>
      </c>
      <c r="V27" s="47" t="str">
        <f>IF(D27="","",VLOOKUP($D27,Stock!$A$4:$M$471,8,FALSE))</f>
        <v/>
      </c>
      <c r="W27" s="47">
        <f>SUMIF($D$15:$D27,$D27,F$15:F27)</f>
        <v>0</v>
      </c>
      <c r="X27" s="47">
        <f>SUMIF($D$15:$D27,$D27,H$15:H27)</f>
        <v>0</v>
      </c>
      <c r="Y27" s="47">
        <f>SUMIF($D$15:$D27,$D27,K$15:K27)</f>
        <v>0</v>
      </c>
      <c r="Z27" s="47">
        <f>SUMIF($D$15:$D27,$D27,L$15:L27)</f>
        <v>0</v>
      </c>
    </row>
    <row r="28" spans="2:26" s="56" customFormat="1" ht="18" customHeight="1" x14ac:dyDescent="0.2">
      <c r="B28" s="171"/>
      <c r="C28" s="127"/>
      <c r="D28" s="65"/>
      <c r="E28" s="23" t="str">
        <f>IF(D28="","",IFERROR(VLOOKUP(D28,Stock!$A$5:$K$495,2,FALSE),0))</f>
        <v/>
      </c>
      <c r="F28" s="121"/>
      <c r="G28" s="122">
        <f>IFERROR(VLOOKUP(D28,Stock!$A$5:$M$495,6,0),0)*Journal!F28</f>
        <v>0</v>
      </c>
      <c r="H28" s="121"/>
      <c r="I28" s="123">
        <f>IFERROR(VLOOKUP(D28,Stock!$A$5:$K$495,7,FALSE),0)*Journal!$H28</f>
        <v>0</v>
      </c>
      <c r="J28" s="24">
        <f t="shared" si="2"/>
        <v>0</v>
      </c>
      <c r="K28" s="65"/>
      <c r="L28" s="65"/>
      <c r="M28" s="65"/>
      <c r="N28" s="128" t="str">
        <f t="shared" si="0"/>
        <v/>
      </c>
      <c r="O28" s="173"/>
      <c r="R28" s="31">
        <f>IFERROR(VLOOKUP(D28,Stock!$A$5:$M$495,10,0),0)*Journal!K28</f>
        <v>0</v>
      </c>
      <c r="S28" s="48">
        <f>IFERROR(VLOOKUP(D28,Stock!$A$5:$M$495,6,0),0)*Journal!L28</f>
        <v>0</v>
      </c>
      <c r="T28" s="184">
        <f t="shared" si="1"/>
        <v>0</v>
      </c>
      <c r="V28" s="47" t="str">
        <f>IF(D28="","",VLOOKUP($D28,Stock!$A$4:$M$471,8,FALSE))</f>
        <v/>
      </c>
      <c r="W28" s="47">
        <f>SUMIF($D$15:$D28,$D28,F$15:F28)</f>
        <v>0</v>
      </c>
      <c r="X28" s="47">
        <f>SUMIF($D$15:$D28,$D28,H$15:H28)</f>
        <v>0</v>
      </c>
      <c r="Y28" s="47">
        <f>SUMIF($D$15:$D28,$D28,K$15:K28)</f>
        <v>0</v>
      </c>
      <c r="Z28" s="47">
        <f>SUMIF($D$15:$D28,$D28,L$15:L28)</f>
        <v>0</v>
      </c>
    </row>
    <row r="29" spans="2:26" s="56" customFormat="1" ht="18" customHeight="1" x14ac:dyDescent="0.2">
      <c r="B29" s="171"/>
      <c r="C29" s="127"/>
      <c r="D29" s="65"/>
      <c r="E29" s="23" t="str">
        <f>IF(D29="","",IFERROR(VLOOKUP(D29,Stock!$A$5:$K$495,2,FALSE),0))</f>
        <v/>
      </c>
      <c r="F29" s="121"/>
      <c r="G29" s="122">
        <f>IFERROR(VLOOKUP(D29,Stock!$A$5:$M$495,6,0),0)*Journal!F29</f>
        <v>0</v>
      </c>
      <c r="H29" s="121"/>
      <c r="I29" s="123">
        <f>IFERROR(VLOOKUP(D29,Stock!$A$5:$K$495,7,FALSE),0)*Journal!$H29</f>
        <v>0</v>
      </c>
      <c r="J29" s="24">
        <f t="shared" si="2"/>
        <v>0</v>
      </c>
      <c r="K29" s="65"/>
      <c r="L29" s="65"/>
      <c r="M29" s="65"/>
      <c r="N29" s="128" t="str">
        <f t="shared" si="0"/>
        <v/>
      </c>
      <c r="O29" s="173"/>
      <c r="R29" s="31">
        <f>IFERROR(VLOOKUP(D29,Stock!$A$5:$M$495,10,0),0)*Journal!K29</f>
        <v>0</v>
      </c>
      <c r="S29" s="48">
        <f>IFERROR(VLOOKUP(D29,Stock!$A$5:$M$495,6,0),0)*Journal!L29</f>
        <v>0</v>
      </c>
      <c r="T29" s="184">
        <f t="shared" si="1"/>
        <v>0</v>
      </c>
      <c r="V29" s="47" t="str">
        <f>IF(D29="","",VLOOKUP($D29,Stock!$A$4:$M$471,8,FALSE))</f>
        <v/>
      </c>
      <c r="W29" s="47">
        <f>SUMIF($D$15:$D29,$D29,F$15:F29)</f>
        <v>0</v>
      </c>
      <c r="X29" s="47">
        <f>SUMIF($D$15:$D29,$D29,H$15:H29)</f>
        <v>0</v>
      </c>
      <c r="Y29" s="47">
        <f>SUMIF($D$15:$D29,$D29,K$15:K29)</f>
        <v>0</v>
      </c>
      <c r="Z29" s="47">
        <f>SUMIF($D$15:$D29,$D29,L$15:L29)</f>
        <v>0</v>
      </c>
    </row>
    <row r="30" spans="2:26" s="56" customFormat="1" ht="18" customHeight="1" x14ac:dyDescent="0.2">
      <c r="B30" s="171"/>
      <c r="C30" s="127"/>
      <c r="D30" s="65"/>
      <c r="E30" s="23" t="str">
        <f>IF(D30="","",IFERROR(VLOOKUP(D30,Stock!$A$5:$K$495,2,FALSE),0))</f>
        <v/>
      </c>
      <c r="F30" s="121"/>
      <c r="G30" s="122">
        <f>IFERROR(VLOOKUP(D30,Stock!$A$5:$M$495,6,0),0)*Journal!F30</f>
        <v>0</v>
      </c>
      <c r="H30" s="121"/>
      <c r="I30" s="123">
        <f>IFERROR(VLOOKUP(D30,Stock!$A$5:$K$495,7,FALSE),0)*Journal!$H30</f>
        <v>0</v>
      </c>
      <c r="J30" s="24">
        <f t="shared" si="2"/>
        <v>0</v>
      </c>
      <c r="K30" s="65"/>
      <c r="L30" s="65"/>
      <c r="M30" s="65"/>
      <c r="N30" s="128" t="str">
        <f t="shared" si="0"/>
        <v/>
      </c>
      <c r="O30" s="173"/>
      <c r="R30" s="31">
        <f>IFERROR(VLOOKUP(D30,Stock!$A$5:$M$495,10,0),0)*Journal!K30</f>
        <v>0</v>
      </c>
      <c r="S30" s="48">
        <f>IFERROR(VLOOKUP(D30,Stock!$A$5:$M$495,6,0),0)*Journal!L30</f>
        <v>0</v>
      </c>
      <c r="T30" s="184">
        <f t="shared" si="1"/>
        <v>0</v>
      </c>
      <c r="V30" s="47" t="str">
        <f>IF(D30="","",VLOOKUP($D30,Stock!$A$4:$M$471,8,FALSE))</f>
        <v/>
      </c>
      <c r="W30" s="47">
        <f>SUMIF($D$15:$D30,$D30,F$15:F30)</f>
        <v>0</v>
      </c>
      <c r="X30" s="47">
        <f>SUMIF($D$15:$D30,$D30,H$15:H30)</f>
        <v>0</v>
      </c>
      <c r="Y30" s="47">
        <f>SUMIF($D$15:$D30,$D30,K$15:K30)</f>
        <v>0</v>
      </c>
      <c r="Z30" s="47">
        <f>SUMIF($D$15:$D30,$D30,L$15:L30)</f>
        <v>0</v>
      </c>
    </row>
    <row r="31" spans="2:26" s="56" customFormat="1" ht="18" customHeight="1" x14ac:dyDescent="0.2">
      <c r="B31" s="171"/>
      <c r="C31" s="127"/>
      <c r="D31" s="65"/>
      <c r="E31" s="23" t="str">
        <f>IF(D31="","",IFERROR(VLOOKUP(D31,Stock!$A$5:$K$495,2,FALSE),0))</f>
        <v/>
      </c>
      <c r="F31" s="121"/>
      <c r="G31" s="122">
        <f>IFERROR(VLOOKUP(D31,Stock!$A$5:$M$495,6,0),0)*Journal!F31</f>
        <v>0</v>
      </c>
      <c r="H31" s="121"/>
      <c r="I31" s="123">
        <f>IFERROR(VLOOKUP(D31,Stock!$A$5:$K$495,7,FALSE),0)*Journal!$H31</f>
        <v>0</v>
      </c>
      <c r="J31" s="24">
        <f t="shared" si="2"/>
        <v>0</v>
      </c>
      <c r="K31" s="65"/>
      <c r="L31" s="65"/>
      <c r="M31" s="65"/>
      <c r="N31" s="128" t="str">
        <f t="shared" si="0"/>
        <v/>
      </c>
      <c r="O31" s="173"/>
      <c r="R31" s="31">
        <f>IFERROR(VLOOKUP(D31,Stock!$A$5:$M$495,10,0),0)*Journal!K31</f>
        <v>0</v>
      </c>
      <c r="S31" s="48">
        <f>IFERROR(VLOOKUP(D31,Stock!$A$5:$M$495,6,0),0)*Journal!L31</f>
        <v>0</v>
      </c>
      <c r="T31" s="184">
        <f t="shared" si="1"/>
        <v>0</v>
      </c>
      <c r="V31" s="47" t="str">
        <f>IF(D31="","",VLOOKUP($D31,Stock!$A$4:$M$471,8,FALSE))</f>
        <v/>
      </c>
      <c r="W31" s="47">
        <f>SUMIF($D$15:$D31,$D31,F$15:F31)</f>
        <v>0</v>
      </c>
      <c r="X31" s="47">
        <f>SUMIF($D$15:$D31,$D31,H$15:H31)</f>
        <v>0</v>
      </c>
      <c r="Y31" s="47">
        <f>SUMIF($D$15:$D31,$D31,K$15:K31)</f>
        <v>0</v>
      </c>
      <c r="Z31" s="47">
        <f>SUMIF($D$15:$D31,$D31,L$15:L31)</f>
        <v>0</v>
      </c>
    </row>
    <row r="32" spans="2:26" s="56" customFormat="1" ht="18" customHeight="1" x14ac:dyDescent="0.2">
      <c r="B32" s="171"/>
      <c r="C32" s="127"/>
      <c r="D32" s="65"/>
      <c r="E32" s="23" t="str">
        <f>IF(D32="","",IFERROR(VLOOKUP(D32,Stock!$A$5:$K$495,2,FALSE),0))</f>
        <v/>
      </c>
      <c r="F32" s="121"/>
      <c r="G32" s="122">
        <f>IFERROR(VLOOKUP(D32,Stock!$A$5:$M$495,6,0),0)*Journal!F32</f>
        <v>0</v>
      </c>
      <c r="H32" s="121"/>
      <c r="I32" s="123">
        <f>IFERROR(VLOOKUP(D32,Stock!$A$5:$K$495,7,FALSE),0)*Journal!$H32</f>
        <v>0</v>
      </c>
      <c r="J32" s="24">
        <f t="shared" si="2"/>
        <v>0</v>
      </c>
      <c r="K32" s="65"/>
      <c r="L32" s="65"/>
      <c r="M32" s="65"/>
      <c r="N32" s="128" t="str">
        <f t="shared" si="0"/>
        <v/>
      </c>
      <c r="O32" s="173"/>
      <c r="R32" s="31">
        <f>IFERROR(VLOOKUP(D32,Stock!$A$5:$M$495,10,0),0)*Journal!K32</f>
        <v>0</v>
      </c>
      <c r="S32" s="48">
        <f>IFERROR(VLOOKUP(D32,Stock!$A$5:$M$495,6,0),0)*Journal!L32</f>
        <v>0</v>
      </c>
      <c r="T32" s="184">
        <f t="shared" si="1"/>
        <v>0</v>
      </c>
      <c r="V32" s="47" t="str">
        <f>IF(D32="","",VLOOKUP($D32,Stock!$A$4:$M$471,8,FALSE))</f>
        <v/>
      </c>
      <c r="W32" s="47">
        <f>SUMIF($D$15:$D32,$D32,F$15:F32)</f>
        <v>0</v>
      </c>
      <c r="X32" s="47">
        <f>SUMIF($D$15:$D32,$D32,H$15:H32)</f>
        <v>0</v>
      </c>
      <c r="Y32" s="47">
        <f>SUMIF($D$15:$D32,$D32,K$15:K32)</f>
        <v>0</v>
      </c>
      <c r="Z32" s="47">
        <f>SUMIF($D$15:$D32,$D32,L$15:L32)</f>
        <v>0</v>
      </c>
    </row>
    <row r="33" spans="2:26" s="56" customFormat="1" ht="18" customHeight="1" x14ac:dyDescent="0.2">
      <c r="B33" s="171"/>
      <c r="C33" s="127"/>
      <c r="D33" s="65"/>
      <c r="E33" s="23" t="str">
        <f>IF(D33="","",IFERROR(VLOOKUP(D33,Stock!$A$5:$K$495,2,FALSE),0))</f>
        <v/>
      </c>
      <c r="F33" s="121"/>
      <c r="G33" s="122">
        <f>IFERROR(VLOOKUP(D33,Stock!$A$5:$M$495,6,0),0)*Journal!F33</f>
        <v>0</v>
      </c>
      <c r="H33" s="121"/>
      <c r="I33" s="123">
        <f>IFERROR(VLOOKUP(D33,Stock!$A$5:$K$495,7,FALSE),0)*Journal!$H33</f>
        <v>0</v>
      </c>
      <c r="J33" s="24">
        <f t="shared" si="2"/>
        <v>0</v>
      </c>
      <c r="K33" s="65"/>
      <c r="L33" s="65"/>
      <c r="M33" s="65"/>
      <c r="N33" s="128" t="str">
        <f t="shared" si="0"/>
        <v/>
      </c>
      <c r="O33" s="173"/>
      <c r="R33" s="31">
        <f>IFERROR(VLOOKUP(D33,Stock!$A$5:$M$495,10,0),0)*Journal!K33</f>
        <v>0</v>
      </c>
      <c r="S33" s="48">
        <f>IFERROR(VLOOKUP(D33,Stock!$A$5:$M$495,6,0),0)*Journal!L33</f>
        <v>0</v>
      </c>
      <c r="T33" s="184">
        <f t="shared" si="1"/>
        <v>0</v>
      </c>
      <c r="V33" s="47" t="str">
        <f>IF(D33="","",VLOOKUP($D33,Stock!$A$4:$M$471,8,FALSE))</f>
        <v/>
      </c>
      <c r="W33" s="47">
        <f>SUMIF($D$15:$D33,$D33,F$15:F33)</f>
        <v>0</v>
      </c>
      <c r="X33" s="47">
        <f>SUMIF($D$15:$D33,$D33,H$15:H33)</f>
        <v>0</v>
      </c>
      <c r="Y33" s="47">
        <f>SUMIF($D$15:$D33,$D33,K$15:K33)</f>
        <v>0</v>
      </c>
      <c r="Z33" s="47">
        <f>SUMIF($D$15:$D33,$D33,L$15:L33)</f>
        <v>0</v>
      </c>
    </row>
    <row r="34" spans="2:26" s="56" customFormat="1" ht="18" customHeight="1" x14ac:dyDescent="0.2">
      <c r="B34" s="171"/>
      <c r="C34" s="127"/>
      <c r="D34" s="65"/>
      <c r="E34" s="23" t="str">
        <f>IF(D34="","",IFERROR(VLOOKUP(D34,Stock!$A$5:$K$495,2,FALSE),0))</f>
        <v/>
      </c>
      <c r="F34" s="121"/>
      <c r="G34" s="122">
        <f>IFERROR(VLOOKUP(D34,Stock!$A$5:$M$495,6,0),0)*Journal!F34</f>
        <v>0</v>
      </c>
      <c r="H34" s="121"/>
      <c r="I34" s="123">
        <f>IFERROR(VLOOKUP(D34,Stock!$A$5:$K$495,7,FALSE),0)*Journal!$H34</f>
        <v>0</v>
      </c>
      <c r="J34" s="24">
        <f t="shared" si="2"/>
        <v>0</v>
      </c>
      <c r="K34" s="65"/>
      <c r="L34" s="65"/>
      <c r="M34" s="65"/>
      <c r="N34" s="128" t="str">
        <f t="shared" si="0"/>
        <v/>
      </c>
      <c r="O34" s="173"/>
      <c r="R34" s="31">
        <f>IFERROR(VLOOKUP(D34,Stock!$A$5:$M$495,10,0),0)*Journal!K34</f>
        <v>0</v>
      </c>
      <c r="S34" s="48">
        <f>IFERROR(VLOOKUP(D34,Stock!$A$5:$M$495,6,0),0)*Journal!L34</f>
        <v>0</v>
      </c>
      <c r="T34" s="184">
        <f t="shared" si="1"/>
        <v>0</v>
      </c>
      <c r="V34" s="47" t="str">
        <f>IF(D34="","",VLOOKUP($D34,Stock!$A$4:$M$471,8,FALSE))</f>
        <v/>
      </c>
      <c r="W34" s="47">
        <f>SUMIF($D$15:$D34,$D34,F$15:F34)</f>
        <v>0</v>
      </c>
      <c r="X34" s="47">
        <f>SUMIF($D$15:$D34,$D34,H$15:H34)</f>
        <v>0</v>
      </c>
      <c r="Y34" s="47">
        <f>SUMIF($D$15:$D34,$D34,K$15:K34)</f>
        <v>0</v>
      </c>
      <c r="Z34" s="47">
        <f>SUMIF($D$15:$D34,$D34,L$15:L34)</f>
        <v>0</v>
      </c>
    </row>
    <row r="35" spans="2:26" s="56" customFormat="1" ht="18" customHeight="1" x14ac:dyDescent="0.2">
      <c r="B35" s="171"/>
      <c r="C35" s="127"/>
      <c r="D35" s="65"/>
      <c r="E35" s="23" t="str">
        <f>IF(D35="","",IFERROR(VLOOKUP(D35,Stock!$A$5:$K$495,2,FALSE),0))</f>
        <v/>
      </c>
      <c r="F35" s="121"/>
      <c r="G35" s="122">
        <f>IFERROR(VLOOKUP(D35,Stock!$A$5:$M$495,6,0),0)*Journal!F35</f>
        <v>0</v>
      </c>
      <c r="H35" s="121"/>
      <c r="I35" s="123">
        <f>IFERROR(VLOOKUP(D35,Stock!$A$5:$K$495,7,FALSE),0)*Journal!$H35</f>
        <v>0</v>
      </c>
      <c r="J35" s="24">
        <f t="shared" si="2"/>
        <v>0</v>
      </c>
      <c r="K35" s="65"/>
      <c r="L35" s="65"/>
      <c r="M35" s="65"/>
      <c r="N35" s="128" t="str">
        <f t="shared" si="0"/>
        <v/>
      </c>
      <c r="O35" s="173"/>
      <c r="R35" s="31">
        <f>IFERROR(VLOOKUP(D35,Stock!$A$5:$M$495,10,0),0)*Journal!K35</f>
        <v>0</v>
      </c>
      <c r="S35" s="48">
        <f>IFERROR(VLOOKUP(D35,Stock!$A$5:$M$495,6,0),0)*Journal!L35</f>
        <v>0</v>
      </c>
      <c r="T35" s="184">
        <f t="shared" si="1"/>
        <v>0</v>
      </c>
      <c r="V35" s="47" t="str">
        <f>IF(D35="","",VLOOKUP($D35,Stock!$A$4:$M$471,8,FALSE))</f>
        <v/>
      </c>
      <c r="W35" s="47">
        <f>SUMIF($D$15:$D35,$D35,F$15:F35)</f>
        <v>0</v>
      </c>
      <c r="X35" s="47">
        <f>SUMIF($D$15:$D35,$D35,H$15:H35)</f>
        <v>0</v>
      </c>
      <c r="Y35" s="47">
        <f>SUMIF($D$15:$D35,$D35,K$15:K35)</f>
        <v>0</v>
      </c>
      <c r="Z35" s="47">
        <f>SUMIF($D$15:$D35,$D35,L$15:L35)</f>
        <v>0</v>
      </c>
    </row>
    <row r="36" spans="2:26" s="56" customFormat="1" ht="18" customHeight="1" x14ac:dyDescent="0.2">
      <c r="B36" s="171"/>
      <c r="C36" s="127"/>
      <c r="D36" s="65"/>
      <c r="E36" s="23" t="str">
        <f>IF(D36="","",IFERROR(VLOOKUP(D36,Stock!$A$5:$K$495,2,FALSE),0))</f>
        <v/>
      </c>
      <c r="F36" s="121"/>
      <c r="G36" s="122">
        <f>IFERROR(VLOOKUP(D36,Stock!$A$5:$M$495,6,0),0)*Journal!F36</f>
        <v>0</v>
      </c>
      <c r="H36" s="121"/>
      <c r="I36" s="123">
        <f>IFERROR(VLOOKUP(D36,Stock!$A$5:$K$495,7,FALSE),0)*Journal!$H36</f>
        <v>0</v>
      </c>
      <c r="J36" s="24">
        <f t="shared" si="2"/>
        <v>0</v>
      </c>
      <c r="K36" s="65"/>
      <c r="L36" s="65"/>
      <c r="M36" s="65"/>
      <c r="N36" s="128" t="str">
        <f t="shared" si="0"/>
        <v/>
      </c>
      <c r="O36" s="173"/>
      <c r="R36" s="31">
        <f>IFERROR(VLOOKUP(D36,Stock!$A$5:$M$495,10,0),0)*Journal!K36</f>
        <v>0</v>
      </c>
      <c r="S36" s="48">
        <f>IFERROR(VLOOKUP(D36,Stock!$A$5:$M$495,6,0),0)*Journal!L36</f>
        <v>0</v>
      </c>
      <c r="T36" s="184">
        <f t="shared" si="1"/>
        <v>0</v>
      </c>
      <c r="V36" s="47" t="str">
        <f>IF(D36="","",VLOOKUP($D36,Stock!$A$4:$M$471,8,FALSE))</f>
        <v/>
      </c>
      <c r="W36" s="47">
        <f>SUMIF($D$15:$D36,$D36,F$15:F36)</f>
        <v>0</v>
      </c>
      <c r="X36" s="47">
        <f>SUMIF($D$15:$D36,$D36,H$15:H36)</f>
        <v>0</v>
      </c>
      <c r="Y36" s="47">
        <f>SUMIF($D$15:$D36,$D36,K$15:K36)</f>
        <v>0</v>
      </c>
      <c r="Z36" s="47">
        <f>SUMIF($D$15:$D36,$D36,L$15:L36)</f>
        <v>0</v>
      </c>
    </row>
    <row r="37" spans="2:26" s="56" customFormat="1" ht="18" customHeight="1" x14ac:dyDescent="0.2">
      <c r="B37" s="171"/>
      <c r="C37" s="127"/>
      <c r="D37" s="65"/>
      <c r="E37" s="23" t="str">
        <f>IF(D37="","",IFERROR(VLOOKUP(D37,Stock!$A$5:$K$495,2,FALSE),0))</f>
        <v/>
      </c>
      <c r="F37" s="121"/>
      <c r="G37" s="122">
        <f>IFERROR(VLOOKUP(D37,Stock!$A$5:$M$495,6,0),0)*Journal!F37</f>
        <v>0</v>
      </c>
      <c r="H37" s="121"/>
      <c r="I37" s="123">
        <f>IFERROR(VLOOKUP(D37,Stock!$A$5:$K$495,7,FALSE),0)*Journal!$H37</f>
        <v>0</v>
      </c>
      <c r="J37" s="24">
        <f t="shared" si="2"/>
        <v>0</v>
      </c>
      <c r="K37" s="65"/>
      <c r="L37" s="65"/>
      <c r="M37" s="65"/>
      <c r="N37" s="128" t="str">
        <f t="shared" si="0"/>
        <v/>
      </c>
      <c r="O37" s="173"/>
      <c r="R37" s="31">
        <f>IFERROR(VLOOKUP(D37,Stock!$A$5:$M$495,10,0),0)*Journal!K37</f>
        <v>0</v>
      </c>
      <c r="S37" s="48">
        <f>IFERROR(VLOOKUP(D37,Stock!$A$5:$M$495,6,0),0)*Journal!L37</f>
        <v>0</v>
      </c>
      <c r="T37" s="184">
        <f t="shared" si="1"/>
        <v>0</v>
      </c>
      <c r="V37" s="47" t="str">
        <f>IF(D37="","",VLOOKUP($D37,Stock!$A$4:$M$471,8,FALSE))</f>
        <v/>
      </c>
      <c r="W37" s="47">
        <f>SUMIF($D$15:$D37,$D37,F$15:F37)</f>
        <v>0</v>
      </c>
      <c r="X37" s="47">
        <f>SUMIF($D$15:$D37,$D37,H$15:H37)</f>
        <v>0</v>
      </c>
      <c r="Y37" s="47">
        <f>SUMIF($D$15:$D37,$D37,K$15:K37)</f>
        <v>0</v>
      </c>
      <c r="Z37" s="47">
        <f>SUMIF($D$15:$D37,$D37,L$15:L37)</f>
        <v>0</v>
      </c>
    </row>
    <row r="38" spans="2:26" s="56" customFormat="1" ht="18" customHeight="1" x14ac:dyDescent="0.2">
      <c r="B38" s="171"/>
      <c r="C38" s="127"/>
      <c r="D38" s="65"/>
      <c r="E38" s="23" t="str">
        <f>IF(D38="","",IFERROR(VLOOKUP(D38,Stock!$A$5:$K$495,2,FALSE),0))</f>
        <v/>
      </c>
      <c r="F38" s="121"/>
      <c r="G38" s="122">
        <f>IFERROR(VLOOKUP(D38,Stock!$A$5:$M$495,6,0),0)*Journal!F38</f>
        <v>0</v>
      </c>
      <c r="H38" s="121"/>
      <c r="I38" s="123">
        <f>IFERROR(VLOOKUP(D38,Stock!$A$5:$K$495,7,FALSE),0)*Journal!$H38</f>
        <v>0</v>
      </c>
      <c r="J38" s="24">
        <f t="shared" si="2"/>
        <v>0</v>
      </c>
      <c r="K38" s="65"/>
      <c r="L38" s="65"/>
      <c r="M38" s="65"/>
      <c r="N38" s="128" t="str">
        <f t="shared" si="0"/>
        <v/>
      </c>
      <c r="O38" s="173"/>
      <c r="R38" s="31">
        <f>IFERROR(VLOOKUP(D38,Stock!$A$5:$M$495,10,0),0)*Journal!K38</f>
        <v>0</v>
      </c>
      <c r="S38" s="48">
        <f>IFERROR(VLOOKUP(D38,Stock!$A$5:$M$495,6,0),0)*Journal!L38</f>
        <v>0</v>
      </c>
      <c r="T38" s="184">
        <f t="shared" si="1"/>
        <v>0</v>
      </c>
      <c r="V38" s="47" t="str">
        <f>IF(D38="","",VLOOKUP($D38,Stock!$A$4:$M$471,8,FALSE))</f>
        <v/>
      </c>
      <c r="W38" s="47">
        <f>SUMIF($D$15:$D38,$D38,F$15:F38)</f>
        <v>0</v>
      </c>
      <c r="X38" s="47">
        <f>SUMIF($D$15:$D38,$D38,H$15:H38)</f>
        <v>0</v>
      </c>
      <c r="Y38" s="47">
        <f>SUMIF($D$15:$D38,$D38,K$15:K38)</f>
        <v>0</v>
      </c>
      <c r="Z38" s="47">
        <f>SUMIF($D$15:$D38,$D38,L$15:L38)</f>
        <v>0</v>
      </c>
    </row>
    <row r="39" spans="2:26" s="56" customFormat="1" ht="18" customHeight="1" x14ac:dyDescent="0.2">
      <c r="B39" s="171"/>
      <c r="C39" s="127"/>
      <c r="D39" s="65"/>
      <c r="E39" s="23" t="str">
        <f>IF(D39="","",IFERROR(VLOOKUP(D39,Stock!$A$5:$K$495,2,FALSE),0))</f>
        <v/>
      </c>
      <c r="F39" s="121"/>
      <c r="G39" s="122">
        <f>IFERROR(VLOOKUP(D39,Stock!$A$5:$M$495,6,0),0)*Journal!F39</f>
        <v>0</v>
      </c>
      <c r="H39" s="121"/>
      <c r="I39" s="123">
        <f>IFERROR(VLOOKUP(D39,Stock!$A$5:$K$495,7,FALSE),0)*Journal!$H39</f>
        <v>0</v>
      </c>
      <c r="J39" s="24">
        <f t="shared" si="2"/>
        <v>0</v>
      </c>
      <c r="K39" s="65"/>
      <c r="L39" s="65"/>
      <c r="M39" s="65"/>
      <c r="N39" s="128" t="str">
        <f t="shared" si="0"/>
        <v/>
      </c>
      <c r="O39" s="173"/>
      <c r="R39" s="31">
        <f>IFERROR(VLOOKUP(D39,Stock!$A$5:$M$495,10,0),0)*Journal!K39</f>
        <v>0</v>
      </c>
      <c r="S39" s="48">
        <f>IFERROR(VLOOKUP(D39,Stock!$A$5:$M$495,6,0),0)*Journal!L39</f>
        <v>0</v>
      </c>
      <c r="T39" s="184">
        <f t="shared" si="1"/>
        <v>0</v>
      </c>
      <c r="V39" s="47" t="str">
        <f>IF(D39="","",VLOOKUP($D39,Stock!$A$4:$M$471,8,FALSE))</f>
        <v/>
      </c>
      <c r="W39" s="47">
        <f>SUMIF($D$15:$D39,$D39,F$15:F39)</f>
        <v>0</v>
      </c>
      <c r="X39" s="47">
        <f>SUMIF($D$15:$D39,$D39,H$15:H39)</f>
        <v>0</v>
      </c>
      <c r="Y39" s="47">
        <f>SUMIF($D$15:$D39,$D39,K$15:K39)</f>
        <v>0</v>
      </c>
      <c r="Z39" s="47">
        <f>SUMIF($D$15:$D39,$D39,L$15:L39)</f>
        <v>0</v>
      </c>
    </row>
    <row r="40" spans="2:26" s="56" customFormat="1" ht="18" customHeight="1" x14ac:dyDescent="0.2">
      <c r="B40" s="171"/>
      <c r="C40" s="127"/>
      <c r="D40" s="65"/>
      <c r="E40" s="23" t="str">
        <f>IF(D40="","",IFERROR(VLOOKUP(D40,Stock!$A$5:$K$495,2,FALSE),0))</f>
        <v/>
      </c>
      <c r="F40" s="121"/>
      <c r="G40" s="122">
        <f>IFERROR(VLOOKUP(D40,Stock!$A$5:$M$495,6,0),0)*Journal!F40</f>
        <v>0</v>
      </c>
      <c r="H40" s="121"/>
      <c r="I40" s="123">
        <f>IFERROR(VLOOKUP(D40,Stock!$A$5:$K$495,7,FALSE),0)*Journal!$H40</f>
        <v>0</v>
      </c>
      <c r="J40" s="24">
        <f t="shared" si="2"/>
        <v>0</v>
      </c>
      <c r="K40" s="65"/>
      <c r="L40" s="65"/>
      <c r="M40" s="65"/>
      <c r="N40" s="128" t="str">
        <f t="shared" si="0"/>
        <v/>
      </c>
      <c r="O40" s="173"/>
      <c r="R40" s="31">
        <f>IFERROR(VLOOKUP(D40,Stock!$A$5:$M$495,10,0),0)*Journal!K40</f>
        <v>0</v>
      </c>
      <c r="S40" s="48">
        <f>IFERROR(VLOOKUP(D40,Stock!$A$5:$M$495,6,0),0)*Journal!L40</f>
        <v>0</v>
      </c>
      <c r="T40" s="184">
        <f t="shared" si="1"/>
        <v>0</v>
      </c>
      <c r="V40" s="47" t="str">
        <f>IF(D40="","",VLOOKUP($D40,Stock!$A$4:$M$471,8,FALSE))</f>
        <v/>
      </c>
      <c r="W40" s="47">
        <f>SUMIF($D$15:$D40,$D40,F$15:F40)</f>
        <v>0</v>
      </c>
      <c r="X40" s="47">
        <f>SUMIF($D$15:$D40,$D40,H$15:H40)</f>
        <v>0</v>
      </c>
      <c r="Y40" s="47">
        <f>SUMIF($D$15:$D40,$D40,K$15:K40)</f>
        <v>0</v>
      </c>
      <c r="Z40" s="47">
        <f>SUMIF($D$15:$D40,$D40,L$15:L40)</f>
        <v>0</v>
      </c>
    </row>
    <row r="41" spans="2:26" s="56" customFormat="1" ht="18" customHeight="1" x14ac:dyDescent="0.2">
      <c r="B41" s="171"/>
      <c r="C41" s="127"/>
      <c r="D41" s="65"/>
      <c r="E41" s="23" t="str">
        <f>IF(D41="","",IFERROR(VLOOKUP(D41,Stock!$A$5:$K$495,2,FALSE),0))</f>
        <v/>
      </c>
      <c r="F41" s="121"/>
      <c r="G41" s="122">
        <f>IFERROR(VLOOKUP(D41,Stock!$A$5:$M$495,6,0),0)*Journal!F41</f>
        <v>0</v>
      </c>
      <c r="H41" s="121"/>
      <c r="I41" s="123">
        <f>IFERROR(VLOOKUP(D41,Stock!$A$5:$K$495,7,FALSE),0)*Journal!$H41</f>
        <v>0</v>
      </c>
      <c r="J41" s="24">
        <f t="shared" si="2"/>
        <v>0</v>
      </c>
      <c r="K41" s="65"/>
      <c r="L41" s="65"/>
      <c r="M41" s="65"/>
      <c r="N41" s="128" t="str">
        <f t="shared" si="0"/>
        <v/>
      </c>
      <c r="O41" s="173"/>
      <c r="R41" s="31">
        <f>IFERROR(VLOOKUP(D41,Stock!$A$5:$M$495,10,0),0)*Journal!K41</f>
        <v>0</v>
      </c>
      <c r="S41" s="48">
        <f>IFERROR(VLOOKUP(D41,Stock!$A$5:$M$495,6,0),0)*Journal!L41</f>
        <v>0</v>
      </c>
      <c r="T41" s="184">
        <f t="shared" si="1"/>
        <v>0</v>
      </c>
      <c r="V41" s="47" t="str">
        <f>IF(D41="","",VLOOKUP($D41,Stock!$A$4:$M$471,8,FALSE))</f>
        <v/>
      </c>
      <c r="W41" s="47">
        <f>SUMIF($D$15:$D41,$D41,F$15:F41)</f>
        <v>0</v>
      </c>
      <c r="X41" s="47">
        <f>SUMIF($D$15:$D41,$D41,H$15:H41)</f>
        <v>0</v>
      </c>
      <c r="Y41" s="47">
        <f>SUMIF($D$15:$D41,$D41,K$15:K41)</f>
        <v>0</v>
      </c>
      <c r="Z41" s="47">
        <f>SUMIF($D$15:$D41,$D41,L$15:L41)</f>
        <v>0</v>
      </c>
    </row>
    <row r="42" spans="2:26" s="56" customFormat="1" ht="18" customHeight="1" x14ac:dyDescent="0.2">
      <c r="B42" s="171"/>
      <c r="C42" s="127"/>
      <c r="D42" s="65"/>
      <c r="E42" s="23" t="str">
        <f>IF(D42="","",IFERROR(VLOOKUP(D42,Stock!$A$5:$K$495,2,FALSE),0))</f>
        <v/>
      </c>
      <c r="F42" s="121"/>
      <c r="G42" s="122">
        <f>IFERROR(VLOOKUP(D42,Stock!$A$5:$M$495,6,0),0)*Journal!F42</f>
        <v>0</v>
      </c>
      <c r="H42" s="121"/>
      <c r="I42" s="123">
        <f>IFERROR(VLOOKUP(D42,Stock!$A$5:$K$495,7,FALSE),0)*Journal!$H42</f>
        <v>0</v>
      </c>
      <c r="J42" s="24">
        <f t="shared" si="2"/>
        <v>0</v>
      </c>
      <c r="K42" s="65"/>
      <c r="L42" s="65"/>
      <c r="M42" s="65"/>
      <c r="N42" s="128" t="str">
        <f t="shared" si="0"/>
        <v/>
      </c>
      <c r="O42" s="173"/>
      <c r="R42" s="31">
        <f>IFERROR(VLOOKUP(D42,Stock!$A$5:$M$495,10,0),0)*Journal!K42</f>
        <v>0</v>
      </c>
      <c r="S42" s="48">
        <f>IFERROR(VLOOKUP(D42,Stock!$A$5:$M$495,6,0),0)*Journal!L42</f>
        <v>0</v>
      </c>
      <c r="T42" s="184">
        <f t="shared" si="1"/>
        <v>0</v>
      </c>
      <c r="V42" s="47" t="str">
        <f>IF(D42="","",VLOOKUP($D42,Stock!$A$4:$M$471,8,FALSE))</f>
        <v/>
      </c>
      <c r="W42" s="47">
        <f>SUMIF($D$15:$D42,$D42,F$15:F42)</f>
        <v>0</v>
      </c>
      <c r="X42" s="47">
        <f>SUMIF($D$15:$D42,$D42,H$15:H42)</f>
        <v>0</v>
      </c>
      <c r="Y42" s="47">
        <f>SUMIF($D$15:$D42,$D42,K$15:K42)</f>
        <v>0</v>
      </c>
      <c r="Z42" s="47">
        <f>SUMIF($D$15:$D42,$D42,L$15:L42)</f>
        <v>0</v>
      </c>
    </row>
    <row r="43" spans="2:26" s="56" customFormat="1" ht="18" customHeight="1" x14ac:dyDescent="0.2">
      <c r="B43" s="171"/>
      <c r="C43" s="127"/>
      <c r="D43" s="65"/>
      <c r="E43" s="23" t="str">
        <f>IF(D43="","",IFERROR(VLOOKUP(D43,Stock!$A$5:$K$495,2,FALSE),0))</f>
        <v/>
      </c>
      <c r="F43" s="121"/>
      <c r="G43" s="122">
        <f>IFERROR(VLOOKUP(D43,Stock!$A$5:$M$495,6,0),0)*Journal!F43</f>
        <v>0</v>
      </c>
      <c r="H43" s="121"/>
      <c r="I43" s="123">
        <f>IFERROR(VLOOKUP(D43,Stock!$A$5:$K$495,7,FALSE),0)*Journal!$H43</f>
        <v>0</v>
      </c>
      <c r="J43" s="24">
        <f t="shared" si="2"/>
        <v>0</v>
      </c>
      <c r="K43" s="65"/>
      <c r="L43" s="65"/>
      <c r="M43" s="65"/>
      <c r="N43" s="128" t="str">
        <f t="shared" si="0"/>
        <v/>
      </c>
      <c r="O43" s="173"/>
      <c r="R43" s="31">
        <f>IFERROR(VLOOKUP(D43,Stock!$A$5:$M$495,10,0),0)*Journal!K43</f>
        <v>0</v>
      </c>
      <c r="S43" s="48">
        <f>IFERROR(VLOOKUP(D43,Stock!$A$5:$M$495,6,0),0)*Journal!L43</f>
        <v>0</v>
      </c>
      <c r="T43" s="184">
        <f t="shared" si="1"/>
        <v>0</v>
      </c>
      <c r="V43" s="47" t="str">
        <f>IF(D43="","",VLOOKUP($D43,Stock!$A$4:$M$471,8,FALSE))</f>
        <v/>
      </c>
      <c r="W43" s="47">
        <f>SUMIF($D$15:$D43,$D43,F$15:F43)</f>
        <v>0</v>
      </c>
      <c r="X43" s="47">
        <f>SUMIF($D$15:$D43,$D43,H$15:H43)</f>
        <v>0</v>
      </c>
      <c r="Y43" s="47">
        <f>SUMIF($D$15:$D43,$D43,K$15:K43)</f>
        <v>0</v>
      </c>
      <c r="Z43" s="47">
        <f>SUMIF($D$15:$D43,$D43,L$15:L43)</f>
        <v>0</v>
      </c>
    </row>
    <row r="44" spans="2:26" s="56" customFormat="1" ht="18" customHeight="1" x14ac:dyDescent="0.2">
      <c r="B44" s="171"/>
      <c r="C44" s="127"/>
      <c r="D44" s="65"/>
      <c r="E44" s="23" t="str">
        <f>IF(D44="","",IFERROR(VLOOKUP(D44,Stock!$A$5:$K$495,2,FALSE),0))</f>
        <v/>
      </c>
      <c r="F44" s="121"/>
      <c r="G44" s="122">
        <f>IFERROR(VLOOKUP(D44,Stock!$A$5:$M$495,6,0),0)*Journal!F44</f>
        <v>0</v>
      </c>
      <c r="H44" s="121"/>
      <c r="I44" s="123">
        <f>IFERROR(VLOOKUP(D44,Stock!$A$5:$K$495,7,FALSE),0)*Journal!$H44</f>
        <v>0</v>
      </c>
      <c r="J44" s="24">
        <f t="shared" si="2"/>
        <v>0</v>
      </c>
      <c r="K44" s="65"/>
      <c r="L44" s="65"/>
      <c r="M44" s="65"/>
      <c r="N44" s="128" t="str">
        <f t="shared" si="0"/>
        <v/>
      </c>
      <c r="O44" s="173"/>
      <c r="R44" s="31">
        <f>IFERROR(VLOOKUP(D44,Stock!$A$5:$M$495,10,0),0)*Journal!K44</f>
        <v>0</v>
      </c>
      <c r="S44" s="48">
        <f>IFERROR(VLOOKUP(D44,Stock!$A$5:$M$495,6,0),0)*Journal!L44</f>
        <v>0</v>
      </c>
      <c r="T44" s="184">
        <f t="shared" si="1"/>
        <v>0</v>
      </c>
      <c r="V44" s="47" t="str">
        <f>IF(D44="","",VLOOKUP($D44,Stock!$A$4:$M$471,8,FALSE))</f>
        <v/>
      </c>
      <c r="W44" s="47">
        <f>SUMIF($D$15:$D44,$D44,F$15:F44)</f>
        <v>0</v>
      </c>
      <c r="X44" s="47">
        <f>SUMIF($D$15:$D44,$D44,H$15:H44)</f>
        <v>0</v>
      </c>
      <c r="Y44" s="47">
        <f>SUMIF($D$15:$D44,$D44,K$15:K44)</f>
        <v>0</v>
      </c>
      <c r="Z44" s="47">
        <f>SUMIF($D$15:$D44,$D44,L$15:L44)</f>
        <v>0</v>
      </c>
    </row>
    <row r="45" spans="2:26" s="56" customFormat="1" ht="18" customHeight="1" x14ac:dyDescent="0.2">
      <c r="B45" s="171"/>
      <c r="C45" s="127"/>
      <c r="D45" s="65"/>
      <c r="E45" s="23" t="str">
        <f>IF(D45="","",IFERROR(VLOOKUP(D45,Stock!$A$5:$K$495,2,FALSE),0))</f>
        <v/>
      </c>
      <c r="F45" s="121"/>
      <c r="G45" s="122">
        <f>IFERROR(VLOOKUP(D45,Stock!$A$5:$M$495,6,0),0)*Journal!F45</f>
        <v>0</v>
      </c>
      <c r="H45" s="121"/>
      <c r="I45" s="123">
        <f>IFERROR(VLOOKUP(D45,Stock!$A$5:$K$495,7,FALSE),0)*Journal!$H45</f>
        <v>0</v>
      </c>
      <c r="J45" s="24">
        <f>F45+H45</f>
        <v>0</v>
      </c>
      <c r="K45" s="65"/>
      <c r="L45" s="65"/>
      <c r="M45" s="65"/>
      <c r="N45" s="128" t="str">
        <f t="shared" si="0"/>
        <v/>
      </c>
      <c r="O45" s="173"/>
      <c r="R45" s="31">
        <f>IFERROR(VLOOKUP(D45,Stock!$A$5:$M$495,10,0),0)*Journal!K45</f>
        <v>0</v>
      </c>
      <c r="S45" s="48">
        <f>IFERROR(VLOOKUP(D45,Stock!$A$5:$M$495,6,0),0)*Journal!L45</f>
        <v>0</v>
      </c>
      <c r="T45" s="184">
        <f t="shared" si="1"/>
        <v>0</v>
      </c>
      <c r="V45" s="47" t="str">
        <f>IF(D45="","",VLOOKUP($D45,Stock!$A$4:$M$471,8,FALSE))</f>
        <v/>
      </c>
      <c r="W45" s="47">
        <f>SUMIF($D$15:$D45,$D45,F$15:F45)</f>
        <v>0</v>
      </c>
      <c r="X45" s="47">
        <f>SUMIF($D$15:$D45,$D45,H$15:H45)</f>
        <v>0</v>
      </c>
      <c r="Y45" s="47">
        <f>SUMIF($D$15:$D45,$D45,K$15:K45)</f>
        <v>0</v>
      </c>
      <c r="Z45" s="47">
        <f>SUMIF($D$15:$D45,$D45,L$15:L45)</f>
        <v>0</v>
      </c>
    </row>
    <row r="46" spans="2:26" s="56" customFormat="1" ht="18" customHeight="1" x14ac:dyDescent="0.2">
      <c r="B46" s="171"/>
      <c r="C46" s="127"/>
      <c r="D46" s="65"/>
      <c r="E46" s="23" t="str">
        <f>IF(D46="","",IFERROR(VLOOKUP(D46,Stock!$A$5:$K$495,2,FALSE),0))</f>
        <v/>
      </c>
      <c r="F46" s="121"/>
      <c r="G46" s="122">
        <f>IFERROR(VLOOKUP(D46,Stock!$A$5:$M$495,6,0),0)*Journal!F46</f>
        <v>0</v>
      </c>
      <c r="H46" s="121"/>
      <c r="I46" s="123">
        <f>IFERROR(VLOOKUP(D46,Stock!$A$5:$K$495,7,FALSE),0)*Journal!$H46</f>
        <v>0</v>
      </c>
      <c r="J46" s="24">
        <f t="shared" si="2"/>
        <v>0</v>
      </c>
      <c r="K46" s="65"/>
      <c r="L46" s="65"/>
      <c r="M46" s="65"/>
      <c r="N46" s="128" t="str">
        <f t="shared" si="0"/>
        <v/>
      </c>
      <c r="O46" s="173"/>
      <c r="R46" s="31">
        <f>IFERROR(VLOOKUP(D46,Stock!$A$5:$M$495,10,0),0)*Journal!K46</f>
        <v>0</v>
      </c>
      <c r="S46" s="48">
        <f>IFERROR(VLOOKUP(D46,Stock!$A$5:$M$495,6,0),0)*Journal!L46</f>
        <v>0</v>
      </c>
      <c r="T46" s="184">
        <f t="shared" ref="T46:T78" si="3">F46+H46</f>
        <v>0</v>
      </c>
      <c r="V46" s="47" t="str">
        <f>IF(D46="","",VLOOKUP($D46,Stock!$A$4:$M$471,8,FALSE))</f>
        <v/>
      </c>
      <c r="W46" s="47">
        <f>SUMIF($D$15:$D46,$D46,F$15:F46)</f>
        <v>0</v>
      </c>
      <c r="X46" s="47">
        <f>SUMIF($D$15:$D46,$D46,H$15:H46)</f>
        <v>0</v>
      </c>
      <c r="Y46" s="47">
        <f>SUMIF($D$15:$D46,$D46,K$15:K46)</f>
        <v>0</v>
      </c>
      <c r="Z46" s="47">
        <f>SUMIF($D$15:$D46,$D46,L$15:L46)</f>
        <v>0</v>
      </c>
    </row>
    <row r="47" spans="2:26" s="56" customFormat="1" ht="18" customHeight="1" x14ac:dyDescent="0.2">
      <c r="B47" s="171"/>
      <c r="C47" s="127"/>
      <c r="D47" s="65"/>
      <c r="E47" s="23" t="str">
        <f>IF(D47="","",IFERROR(VLOOKUP(D47,Stock!$A$5:$K$495,2,FALSE),0))</f>
        <v/>
      </c>
      <c r="F47" s="121"/>
      <c r="G47" s="122">
        <f>IFERROR(VLOOKUP(D47,Stock!$A$5:$M$495,6,0),0)*Journal!F47</f>
        <v>0</v>
      </c>
      <c r="H47" s="121"/>
      <c r="I47" s="123">
        <f>IFERROR(VLOOKUP(D47,Stock!$A$5:$K$495,7,FALSE),0)*Journal!$H47</f>
        <v>0</v>
      </c>
      <c r="J47" s="24">
        <f t="shared" si="2"/>
        <v>0</v>
      </c>
      <c r="K47" s="65"/>
      <c r="L47" s="65"/>
      <c r="M47" s="65"/>
      <c r="N47" s="128" t="str">
        <f t="shared" si="0"/>
        <v/>
      </c>
      <c r="O47" s="173"/>
      <c r="R47" s="31">
        <f>IFERROR(VLOOKUP(D47,Stock!$A$5:$M$495,10,0),0)*Journal!K47</f>
        <v>0</v>
      </c>
      <c r="S47" s="48">
        <f>IFERROR(VLOOKUP(D47,Stock!$A$5:$M$495,6,0),0)*Journal!L47</f>
        <v>0</v>
      </c>
      <c r="T47" s="184">
        <f t="shared" si="3"/>
        <v>0</v>
      </c>
      <c r="V47" s="47" t="str">
        <f>IF(D47="","",VLOOKUP($D47,Stock!$A$4:$M$471,8,FALSE))</f>
        <v/>
      </c>
      <c r="W47" s="47">
        <f>SUMIF($D$15:$D47,$D47,F$15:F47)</f>
        <v>0</v>
      </c>
      <c r="X47" s="47">
        <f>SUMIF($D$15:$D47,$D47,H$15:H47)</f>
        <v>0</v>
      </c>
      <c r="Y47" s="47">
        <f>SUMIF($D$15:$D47,$D47,K$15:K47)</f>
        <v>0</v>
      </c>
      <c r="Z47" s="47">
        <f>SUMIF($D$15:$D47,$D47,L$15:L47)</f>
        <v>0</v>
      </c>
    </row>
    <row r="48" spans="2:26" s="56" customFormat="1" ht="18" customHeight="1" x14ac:dyDescent="0.2">
      <c r="B48" s="171"/>
      <c r="C48" s="127"/>
      <c r="D48" s="65"/>
      <c r="E48" s="23" t="str">
        <f>IF(D48="","",IFERROR(VLOOKUP(D48,Stock!$A$5:$K$495,2,FALSE),0))</f>
        <v/>
      </c>
      <c r="F48" s="121"/>
      <c r="G48" s="122">
        <f>IFERROR(VLOOKUP(D48,Stock!$A$5:$M$495,6,0),0)*Journal!F48</f>
        <v>0</v>
      </c>
      <c r="H48" s="121"/>
      <c r="I48" s="123">
        <f>IFERROR(VLOOKUP(D48,Stock!$A$5:$K$495,7,FALSE),0)*Journal!$H48</f>
        <v>0</v>
      </c>
      <c r="J48" s="24">
        <f>F48+H48</f>
        <v>0</v>
      </c>
      <c r="K48" s="65"/>
      <c r="L48" s="65"/>
      <c r="M48" s="65"/>
      <c r="N48" s="128" t="str">
        <f>IF(D48="","",V48-W48-X48+Y48-Z48)</f>
        <v/>
      </c>
      <c r="O48" s="173"/>
      <c r="R48" s="31">
        <f>IFERROR(VLOOKUP(D48,Stock!$A$5:$M$495,10,0),0)*Journal!K48</f>
        <v>0</v>
      </c>
      <c r="S48" s="48">
        <f>IFERROR(VLOOKUP(D48,Stock!$A$5:$M$495,6,0),0)*Journal!L48</f>
        <v>0</v>
      </c>
      <c r="T48" s="184">
        <f t="shared" si="3"/>
        <v>0</v>
      </c>
      <c r="V48" s="47" t="str">
        <f>IF(D48="","",VLOOKUP($D48,Stock!$A$4:$M$471,8,FALSE))</f>
        <v/>
      </c>
      <c r="W48" s="47">
        <f>SUMIF($D$15:$D48,$D48,F$15:F48)</f>
        <v>0</v>
      </c>
      <c r="X48" s="47">
        <f>SUMIF($D$15:$D48,$D48,H$15:H48)</f>
        <v>0</v>
      </c>
      <c r="Y48" s="47">
        <f>SUMIF($D$15:$D48,$D48,K$15:K48)</f>
        <v>0</v>
      </c>
      <c r="Z48" s="47">
        <f>SUMIF($D$15:$D48,$D48,L$15:L48)</f>
        <v>0</v>
      </c>
    </row>
    <row r="49" spans="2:26" s="56" customFormat="1" ht="18" customHeight="1" x14ac:dyDescent="0.2">
      <c r="B49" s="171"/>
      <c r="C49" s="127"/>
      <c r="D49" s="65"/>
      <c r="E49" s="23" t="str">
        <f>IF(D49="","",IFERROR(VLOOKUP(D49,Stock!$A$5:$K$495,2,FALSE),0))</f>
        <v/>
      </c>
      <c r="F49" s="121"/>
      <c r="G49" s="122">
        <f>IFERROR(VLOOKUP(D49,Stock!$A$5:$M$495,6,0),0)*Journal!F49</f>
        <v>0</v>
      </c>
      <c r="H49" s="121"/>
      <c r="I49" s="123">
        <f>IFERROR(VLOOKUP(D49,Stock!$A$5:$K$495,7,FALSE),0)*Journal!$H49</f>
        <v>0</v>
      </c>
      <c r="J49" s="24">
        <f t="shared" si="2"/>
        <v>0</v>
      </c>
      <c r="K49" s="65"/>
      <c r="L49" s="65"/>
      <c r="M49" s="65"/>
      <c r="N49" s="128" t="str">
        <f t="shared" si="0"/>
        <v/>
      </c>
      <c r="O49" s="173"/>
      <c r="R49" s="31">
        <f>IFERROR(VLOOKUP(D49,Stock!$A$5:$M$495,10,0),0)*Journal!K49</f>
        <v>0</v>
      </c>
      <c r="S49" s="48">
        <f>IFERROR(VLOOKUP(D49,Stock!$A$5:$M$495,6,0),0)*Journal!L49</f>
        <v>0</v>
      </c>
      <c r="T49" s="184">
        <f t="shared" si="3"/>
        <v>0</v>
      </c>
      <c r="V49" s="47" t="str">
        <f>IF(D49="","",VLOOKUP($D49,Stock!$A$4:$M$471,8,FALSE))</f>
        <v/>
      </c>
      <c r="W49" s="47">
        <f>SUMIF($D$15:$D49,$D49,F$15:F49)</f>
        <v>0</v>
      </c>
      <c r="X49" s="47">
        <f>SUMIF($D$15:$D49,$D49,H$15:H49)</f>
        <v>0</v>
      </c>
      <c r="Y49" s="47">
        <f>SUMIF($D$15:$D49,$D49,K$15:K49)</f>
        <v>0</v>
      </c>
      <c r="Z49" s="47">
        <f>SUMIF($D$15:$D49,$D49,L$15:L49)</f>
        <v>0</v>
      </c>
    </row>
    <row r="50" spans="2:26" s="56" customFormat="1" ht="18" customHeight="1" x14ac:dyDescent="0.2">
      <c r="B50" s="171"/>
      <c r="C50" s="127"/>
      <c r="D50" s="65"/>
      <c r="E50" s="23" t="str">
        <f>IF(D50="","",IFERROR(VLOOKUP(D50,Stock!$A$5:$K$495,2,FALSE),0))</f>
        <v/>
      </c>
      <c r="F50" s="121"/>
      <c r="G50" s="122">
        <f>IFERROR(VLOOKUP(D50,Stock!$A$5:$M$495,6,0),0)*Journal!F50</f>
        <v>0</v>
      </c>
      <c r="H50" s="121"/>
      <c r="I50" s="123">
        <f>IFERROR(VLOOKUP(D50,Stock!$A$5:$K$495,7,FALSE),0)*Journal!$H50</f>
        <v>0</v>
      </c>
      <c r="J50" s="24">
        <f t="shared" si="2"/>
        <v>0</v>
      </c>
      <c r="K50" s="65"/>
      <c r="L50" s="65"/>
      <c r="M50" s="65"/>
      <c r="N50" s="128" t="str">
        <f t="shared" si="0"/>
        <v/>
      </c>
      <c r="O50" s="173"/>
      <c r="R50" s="31">
        <f>IFERROR(VLOOKUP(D50,Stock!$A$5:$M$495,10,0),0)*Journal!K50</f>
        <v>0</v>
      </c>
      <c r="S50" s="48">
        <f>IFERROR(VLOOKUP(D50,Stock!$A$5:$M$495,6,0),0)*Journal!L50</f>
        <v>0</v>
      </c>
      <c r="T50" s="184">
        <f t="shared" si="3"/>
        <v>0</v>
      </c>
      <c r="V50" s="47" t="str">
        <f>IF(D50="","",VLOOKUP($D50,Stock!$A$4:$M$471,8,FALSE))</f>
        <v/>
      </c>
      <c r="W50" s="47">
        <f>SUMIF($D$15:$D50,$D50,F$15:F50)</f>
        <v>0</v>
      </c>
      <c r="X50" s="47">
        <f>SUMIF($D$15:$D50,$D50,H$15:H50)</f>
        <v>0</v>
      </c>
      <c r="Y50" s="47">
        <f>SUMIF($D$15:$D50,$D50,K$15:K50)</f>
        <v>0</v>
      </c>
      <c r="Z50" s="47">
        <f>SUMIF($D$15:$D50,$D50,L$15:L50)</f>
        <v>0</v>
      </c>
    </row>
    <row r="51" spans="2:26" s="56" customFormat="1" ht="18" customHeight="1" x14ac:dyDescent="0.2">
      <c r="B51" s="171"/>
      <c r="C51" s="127"/>
      <c r="D51" s="65"/>
      <c r="E51" s="23" t="str">
        <f>IF(D51="","",IFERROR(VLOOKUP(D51,Stock!$A$5:$K$495,2,FALSE),0))</f>
        <v/>
      </c>
      <c r="F51" s="121"/>
      <c r="G51" s="122">
        <f>IFERROR(VLOOKUP(D51,Stock!$A$5:$M$495,6,0),0)*Journal!F51</f>
        <v>0</v>
      </c>
      <c r="H51" s="121"/>
      <c r="I51" s="123">
        <f>IFERROR(VLOOKUP(D51,Stock!$A$5:$K$495,7,FALSE),0)*Journal!$H51</f>
        <v>0</v>
      </c>
      <c r="J51" s="24">
        <f t="shared" si="2"/>
        <v>0</v>
      </c>
      <c r="K51" s="65"/>
      <c r="L51" s="65"/>
      <c r="M51" s="65"/>
      <c r="N51" s="128" t="str">
        <f t="shared" si="0"/>
        <v/>
      </c>
      <c r="O51" s="173"/>
      <c r="R51" s="31">
        <f>IFERROR(VLOOKUP(D51,Stock!$A$5:$M$495,10,0),0)*Journal!K51</f>
        <v>0</v>
      </c>
      <c r="S51" s="48">
        <f>IFERROR(VLOOKUP(D51,Stock!$A$5:$M$495,6,0),0)*Journal!L51</f>
        <v>0</v>
      </c>
      <c r="T51" s="184">
        <f t="shared" si="3"/>
        <v>0</v>
      </c>
      <c r="V51" s="47" t="str">
        <f>IF(D51="","",VLOOKUP($D51,Stock!$A$4:$M$471,8,FALSE))</f>
        <v/>
      </c>
      <c r="W51" s="47">
        <f>SUMIF($D$15:$D51,$D51,F$15:F51)</f>
        <v>0</v>
      </c>
      <c r="X51" s="47">
        <f>SUMIF($D$15:$D51,$D51,H$15:H51)</f>
        <v>0</v>
      </c>
      <c r="Y51" s="47">
        <f>SUMIF($D$15:$D51,$D51,K$15:K51)</f>
        <v>0</v>
      </c>
      <c r="Z51" s="47">
        <f>SUMIF($D$15:$D51,$D51,L$15:L51)</f>
        <v>0</v>
      </c>
    </row>
    <row r="52" spans="2:26" s="56" customFormat="1" ht="18" customHeight="1" x14ac:dyDescent="0.2">
      <c r="B52" s="171"/>
      <c r="C52" s="127"/>
      <c r="D52" s="65"/>
      <c r="E52" s="23" t="str">
        <f>IF(D52="","",IFERROR(VLOOKUP(D52,Stock!$A$5:$K$495,2,FALSE),0))</f>
        <v/>
      </c>
      <c r="F52" s="121"/>
      <c r="G52" s="122">
        <f>IFERROR(VLOOKUP(D52,Stock!$A$5:$M$495,6,0),0)*Journal!F52</f>
        <v>0</v>
      </c>
      <c r="H52" s="121"/>
      <c r="I52" s="123">
        <f>IFERROR(VLOOKUP(D52,Stock!$A$5:$K$495,7,FALSE),0)*Journal!$H52</f>
        <v>0</v>
      </c>
      <c r="J52" s="24">
        <f t="shared" si="2"/>
        <v>0</v>
      </c>
      <c r="K52" s="65"/>
      <c r="L52" s="65"/>
      <c r="M52" s="65"/>
      <c r="N52" s="128" t="str">
        <f t="shared" si="0"/>
        <v/>
      </c>
      <c r="O52" s="173"/>
      <c r="R52" s="31">
        <f>IFERROR(VLOOKUP(D52,Stock!$A$5:$M$495,10,0),0)*Journal!K52</f>
        <v>0</v>
      </c>
      <c r="S52" s="48">
        <f>IFERROR(VLOOKUP(D52,Stock!$A$5:$M$495,6,0),0)*Journal!L52</f>
        <v>0</v>
      </c>
      <c r="T52" s="184">
        <f t="shared" si="3"/>
        <v>0</v>
      </c>
      <c r="V52" s="47" t="str">
        <f>IF(D52="","",VLOOKUP($D52,Stock!$A$4:$M$471,8,FALSE))</f>
        <v/>
      </c>
      <c r="W52" s="47">
        <f>SUMIF($D$15:$D52,$D52,F$15:F52)</f>
        <v>0</v>
      </c>
      <c r="X52" s="47">
        <f>SUMIF($D$15:$D52,$D52,H$15:H52)</f>
        <v>0</v>
      </c>
      <c r="Y52" s="47">
        <f>SUMIF($D$15:$D52,$D52,K$15:K52)</f>
        <v>0</v>
      </c>
      <c r="Z52" s="47">
        <f>SUMIF($D$15:$D52,$D52,L$15:L52)</f>
        <v>0</v>
      </c>
    </row>
    <row r="53" spans="2:26" s="56" customFormat="1" ht="18" customHeight="1" x14ac:dyDescent="0.2">
      <c r="B53" s="171"/>
      <c r="C53" s="127"/>
      <c r="D53" s="65"/>
      <c r="E53" s="23" t="str">
        <f>IF(D53="","",IFERROR(VLOOKUP(D53,Stock!$A$5:$K$495,2,FALSE),0))</f>
        <v/>
      </c>
      <c r="F53" s="121"/>
      <c r="G53" s="122">
        <f>IFERROR(VLOOKUP(D53,Stock!$A$5:$M$495,6,0),0)*Journal!F53</f>
        <v>0</v>
      </c>
      <c r="H53" s="121"/>
      <c r="I53" s="123">
        <f>IFERROR(VLOOKUP(D53,Stock!$A$5:$K$495,7,FALSE),0)*Journal!$H53</f>
        <v>0</v>
      </c>
      <c r="J53" s="24">
        <f t="shared" si="2"/>
        <v>0</v>
      </c>
      <c r="K53" s="65"/>
      <c r="L53" s="65"/>
      <c r="M53" s="65"/>
      <c r="N53" s="128" t="str">
        <f t="shared" si="0"/>
        <v/>
      </c>
      <c r="O53" s="173"/>
      <c r="R53" s="31">
        <f>IFERROR(VLOOKUP(D53,Stock!$A$5:$M$495,10,0),0)*Journal!K53</f>
        <v>0</v>
      </c>
      <c r="S53" s="48">
        <f>IFERROR(VLOOKUP(D53,Stock!$A$5:$M$495,6,0),0)*Journal!L53</f>
        <v>0</v>
      </c>
      <c r="T53" s="184">
        <f t="shared" si="3"/>
        <v>0</v>
      </c>
      <c r="V53" s="47" t="str">
        <f>IF(D53="","",VLOOKUP($D53,Stock!$A$4:$M$471,8,FALSE))</f>
        <v/>
      </c>
      <c r="W53" s="47">
        <f>SUMIF($D$15:$D53,$D53,F$15:F53)</f>
        <v>0</v>
      </c>
      <c r="X53" s="47">
        <f>SUMIF($D$15:$D53,$D53,H$15:H53)</f>
        <v>0</v>
      </c>
      <c r="Y53" s="47">
        <f>SUMIF($D$15:$D53,$D53,K$15:K53)</f>
        <v>0</v>
      </c>
      <c r="Z53" s="47">
        <f>SUMIF($D$15:$D53,$D53,L$15:L53)</f>
        <v>0</v>
      </c>
    </row>
    <row r="54" spans="2:26" s="56" customFormat="1" ht="18" customHeight="1" x14ac:dyDescent="0.2">
      <c r="B54" s="171"/>
      <c r="C54" s="127"/>
      <c r="D54" s="65"/>
      <c r="E54" s="23" t="str">
        <f>IF(D54="","",IFERROR(VLOOKUP(D54,Stock!$A$5:$K$495,2,FALSE),0))</f>
        <v/>
      </c>
      <c r="F54" s="121"/>
      <c r="G54" s="122">
        <f>IFERROR(VLOOKUP(D54,Stock!$A$5:$M$495,6,0),0)*Journal!F54</f>
        <v>0</v>
      </c>
      <c r="H54" s="121"/>
      <c r="I54" s="123">
        <f>IFERROR(VLOOKUP(D54,Stock!$A$5:$K$495,7,FALSE),0)*Journal!$H54</f>
        <v>0</v>
      </c>
      <c r="J54" s="24">
        <f t="shared" si="2"/>
        <v>0</v>
      </c>
      <c r="K54" s="65"/>
      <c r="L54" s="65"/>
      <c r="M54" s="65"/>
      <c r="N54" s="128" t="str">
        <f t="shared" si="0"/>
        <v/>
      </c>
      <c r="O54" s="173"/>
      <c r="R54" s="31">
        <f>IFERROR(VLOOKUP(D54,Stock!$A$5:$M$495,10,0),0)*Journal!K54</f>
        <v>0</v>
      </c>
      <c r="S54" s="48">
        <f>IFERROR(VLOOKUP(D54,Stock!$A$5:$M$495,6,0),0)*Journal!L54</f>
        <v>0</v>
      </c>
      <c r="T54" s="184">
        <f t="shared" si="3"/>
        <v>0</v>
      </c>
      <c r="V54" s="47" t="str">
        <f>IF(D54="","",VLOOKUP($D54,Stock!$A$4:$M$471,8,FALSE))</f>
        <v/>
      </c>
      <c r="W54" s="47">
        <f>SUMIF($D$15:$D54,$D54,F$15:F54)</f>
        <v>0</v>
      </c>
      <c r="X54" s="47">
        <f>SUMIF($D$15:$D54,$D54,H$15:H54)</f>
        <v>0</v>
      </c>
      <c r="Y54" s="47">
        <f>SUMIF($D$15:$D54,$D54,K$15:K54)</f>
        <v>0</v>
      </c>
      <c r="Z54" s="47">
        <f>SUMIF($D$15:$D54,$D54,L$15:L54)</f>
        <v>0</v>
      </c>
    </row>
    <row r="55" spans="2:26" s="56" customFormat="1" ht="18" customHeight="1" x14ac:dyDescent="0.2">
      <c r="B55" s="171"/>
      <c r="C55" s="127"/>
      <c r="D55" s="65"/>
      <c r="E55" s="23" t="str">
        <f>IF(D55="","",IFERROR(VLOOKUP(D55,Stock!$A$5:$K$495,2,FALSE),0))</f>
        <v/>
      </c>
      <c r="F55" s="121"/>
      <c r="G55" s="122">
        <f>IFERROR(VLOOKUP(D55,Stock!$A$5:$M$495,6,0),0)*Journal!F55</f>
        <v>0</v>
      </c>
      <c r="H55" s="121"/>
      <c r="I55" s="123">
        <f>IFERROR(VLOOKUP(D55,Stock!$A$5:$K$495,7,FALSE),0)*Journal!$H55</f>
        <v>0</v>
      </c>
      <c r="J55" s="24">
        <f t="shared" si="2"/>
        <v>0</v>
      </c>
      <c r="K55" s="65"/>
      <c r="L55" s="65"/>
      <c r="M55" s="65"/>
      <c r="N55" s="128" t="str">
        <f t="shared" si="0"/>
        <v/>
      </c>
      <c r="O55" s="173"/>
      <c r="R55" s="31">
        <f>IFERROR(VLOOKUP(D55,Stock!$A$5:$M$495,10,0),0)*Journal!K55</f>
        <v>0</v>
      </c>
      <c r="S55" s="48">
        <f>IFERROR(VLOOKUP(D55,Stock!$A$5:$M$495,6,0),0)*Journal!L55</f>
        <v>0</v>
      </c>
      <c r="T55" s="184">
        <f t="shared" si="3"/>
        <v>0</v>
      </c>
      <c r="V55" s="47" t="str">
        <f>IF(D55="","",VLOOKUP($D55,Stock!$A$4:$M$471,8,FALSE))</f>
        <v/>
      </c>
      <c r="W55" s="47">
        <f>SUMIF($D$15:$D55,$D55,F$15:F55)</f>
        <v>0</v>
      </c>
      <c r="X55" s="47">
        <f>SUMIF($D$15:$D55,$D55,H$15:H55)</f>
        <v>0</v>
      </c>
      <c r="Y55" s="47">
        <f>SUMIF($D$15:$D55,$D55,K$15:K55)</f>
        <v>0</v>
      </c>
      <c r="Z55" s="47">
        <f>SUMIF($D$15:$D55,$D55,L$15:L55)</f>
        <v>0</v>
      </c>
    </row>
    <row r="56" spans="2:26" s="56" customFormat="1" ht="18" customHeight="1" x14ac:dyDescent="0.2">
      <c r="B56" s="171"/>
      <c r="C56" s="127"/>
      <c r="D56" s="65"/>
      <c r="E56" s="23" t="str">
        <f>IF(D56="","",IFERROR(VLOOKUP(D56,Stock!$A$5:$K$495,2,FALSE),0))</f>
        <v/>
      </c>
      <c r="F56" s="121"/>
      <c r="G56" s="122">
        <f>IFERROR(VLOOKUP(D56,Stock!$A$5:$M$495,6,0),0)*Journal!F56</f>
        <v>0</v>
      </c>
      <c r="H56" s="121"/>
      <c r="I56" s="123">
        <f>IFERROR(VLOOKUP(D56,Stock!$A$5:$K$495,7,FALSE),0)*Journal!$H56</f>
        <v>0</v>
      </c>
      <c r="J56" s="24">
        <f t="shared" si="2"/>
        <v>0</v>
      </c>
      <c r="K56" s="65"/>
      <c r="L56" s="65"/>
      <c r="M56" s="65"/>
      <c r="N56" s="128" t="str">
        <f t="shared" si="0"/>
        <v/>
      </c>
      <c r="O56" s="173"/>
      <c r="R56" s="31">
        <f>IFERROR(VLOOKUP(D56,Stock!$A$5:$M$495,10,0),0)*Journal!K56</f>
        <v>0</v>
      </c>
      <c r="S56" s="48">
        <f>IFERROR(VLOOKUP(D56,Stock!$A$5:$M$495,6,0),0)*Journal!L56</f>
        <v>0</v>
      </c>
      <c r="T56" s="184">
        <f t="shared" si="3"/>
        <v>0</v>
      </c>
      <c r="V56" s="47" t="str">
        <f>IF(D56="","",VLOOKUP($D56,Stock!$A$4:$M$471,8,FALSE))</f>
        <v/>
      </c>
      <c r="W56" s="47">
        <f>SUMIF($D$15:$D56,$D56,F$15:F56)</f>
        <v>0</v>
      </c>
      <c r="X56" s="47">
        <f>SUMIF($D$15:$D56,$D56,H$15:H56)</f>
        <v>0</v>
      </c>
      <c r="Y56" s="47">
        <f>SUMIF($D$15:$D56,$D56,K$15:K56)</f>
        <v>0</v>
      </c>
      <c r="Z56" s="47">
        <f>SUMIF($D$15:$D56,$D56,L$15:L56)</f>
        <v>0</v>
      </c>
    </row>
    <row r="57" spans="2:26" s="56" customFormat="1" ht="18" customHeight="1" x14ac:dyDescent="0.2">
      <c r="B57" s="171"/>
      <c r="C57" s="127"/>
      <c r="D57" s="65"/>
      <c r="E57" s="23" t="str">
        <f>IF(D57="","",IFERROR(VLOOKUP(D57,Stock!$A$5:$K$495,2,FALSE),0))</f>
        <v/>
      </c>
      <c r="F57" s="121"/>
      <c r="G57" s="122">
        <f>IFERROR(VLOOKUP(D57,Stock!$A$5:$M$495,6,0),0)*Journal!F57</f>
        <v>0</v>
      </c>
      <c r="H57" s="121"/>
      <c r="I57" s="123">
        <f>IFERROR(VLOOKUP(D57,Stock!$A$5:$K$495,7,FALSE),0)*Journal!$H57</f>
        <v>0</v>
      </c>
      <c r="J57" s="24">
        <f t="shared" si="2"/>
        <v>0</v>
      </c>
      <c r="K57" s="65"/>
      <c r="L57" s="65"/>
      <c r="M57" s="65"/>
      <c r="N57" s="128" t="str">
        <f t="shared" si="0"/>
        <v/>
      </c>
      <c r="O57" s="173"/>
      <c r="R57" s="31">
        <f>IFERROR(VLOOKUP(D57,Stock!$A$5:$M$495,10,0),0)*Journal!K57</f>
        <v>0</v>
      </c>
      <c r="S57" s="48">
        <f>IFERROR(VLOOKUP(D57,Stock!$A$5:$M$495,6,0),0)*Journal!L57</f>
        <v>0</v>
      </c>
      <c r="T57" s="184">
        <f>F57+H57</f>
        <v>0</v>
      </c>
      <c r="V57" s="47" t="str">
        <f>IF(D57="","",VLOOKUP($D57,Stock!$A$4:$M$471,8,FALSE))</f>
        <v/>
      </c>
      <c r="W57" s="47">
        <f>SUMIF($D$15:$D57,$D57,F$15:F57)</f>
        <v>0</v>
      </c>
      <c r="X57" s="47">
        <f>SUMIF($D$15:$D57,$D57,H$15:H57)</f>
        <v>0</v>
      </c>
      <c r="Y57" s="47">
        <f>SUMIF($D$15:$D57,$D57,K$15:K57)</f>
        <v>0</v>
      </c>
      <c r="Z57" s="47">
        <f>SUMIF($D$15:$D57,$D57,L$15:L57)</f>
        <v>0</v>
      </c>
    </row>
    <row r="58" spans="2:26" s="56" customFormat="1" ht="18" customHeight="1" x14ac:dyDescent="0.2">
      <c r="B58" s="171"/>
      <c r="C58" s="127"/>
      <c r="D58" s="65"/>
      <c r="E58" s="23" t="str">
        <f>IF(D58="","",IFERROR(VLOOKUP(D58,Stock!$A$5:$K$495,2,FALSE),0))</f>
        <v/>
      </c>
      <c r="F58" s="121"/>
      <c r="G58" s="122">
        <f>IFERROR(VLOOKUP(D58,Stock!$A$5:$M$495,6,0),0)*Journal!F58</f>
        <v>0</v>
      </c>
      <c r="H58" s="121"/>
      <c r="I58" s="123">
        <f>IFERROR(VLOOKUP(D58,Stock!$A$5:$K$495,7,FALSE),0)*Journal!$H58</f>
        <v>0</v>
      </c>
      <c r="J58" s="24">
        <f t="shared" si="2"/>
        <v>0</v>
      </c>
      <c r="K58" s="65"/>
      <c r="L58" s="65"/>
      <c r="M58" s="65"/>
      <c r="N58" s="128" t="str">
        <f t="shared" si="0"/>
        <v/>
      </c>
      <c r="O58" s="173"/>
      <c r="R58" s="31">
        <f>IFERROR(VLOOKUP(D58,Stock!$A$5:$M$495,10,0),0)*Journal!K58</f>
        <v>0</v>
      </c>
      <c r="S58" s="48">
        <f>IFERROR(VLOOKUP(D58,Stock!$A$5:$M$495,6,0),0)*Journal!L58</f>
        <v>0</v>
      </c>
      <c r="T58" s="184">
        <f t="shared" si="3"/>
        <v>0</v>
      </c>
      <c r="V58" s="47" t="str">
        <f>IF(D58="","",VLOOKUP($D58,Stock!$A$4:$M$471,8,FALSE))</f>
        <v/>
      </c>
      <c r="W58" s="47">
        <f>SUMIF($D$15:$D58,$D58,F$15:F58)</f>
        <v>0</v>
      </c>
      <c r="X58" s="47">
        <f>SUMIF($D$15:$D58,$D58,H$15:H58)</f>
        <v>0</v>
      </c>
      <c r="Y58" s="47">
        <f>SUMIF($D$15:$D58,$D58,K$15:K58)</f>
        <v>0</v>
      </c>
      <c r="Z58" s="47">
        <f>SUMIF($D$15:$D58,$D58,L$15:L58)</f>
        <v>0</v>
      </c>
    </row>
    <row r="59" spans="2:26" s="56" customFormat="1" ht="18" customHeight="1" x14ac:dyDescent="0.2">
      <c r="B59" s="171"/>
      <c r="C59" s="127"/>
      <c r="D59" s="65"/>
      <c r="E59" s="23" t="str">
        <f>IF(D59="","",IFERROR(VLOOKUP(D59,Stock!$A$5:$K$495,2,FALSE),0))</f>
        <v/>
      </c>
      <c r="F59" s="121"/>
      <c r="G59" s="122">
        <f>IFERROR(VLOOKUP(D59,Stock!$A$5:$M$495,6,0),0)*Journal!F59</f>
        <v>0</v>
      </c>
      <c r="H59" s="121"/>
      <c r="I59" s="123">
        <f>IFERROR(VLOOKUP(D59,Stock!$A$5:$K$495,7,FALSE),0)*Journal!$H59</f>
        <v>0</v>
      </c>
      <c r="J59" s="24">
        <f t="shared" si="2"/>
        <v>0</v>
      </c>
      <c r="K59" s="65"/>
      <c r="L59" s="65"/>
      <c r="M59" s="65"/>
      <c r="N59" s="128" t="str">
        <f t="shared" si="0"/>
        <v/>
      </c>
      <c r="O59" s="173"/>
      <c r="R59" s="31">
        <f>IFERROR(VLOOKUP(D59,Stock!$A$5:$M$495,10,0),0)*Journal!K59</f>
        <v>0</v>
      </c>
      <c r="S59" s="48">
        <f>IFERROR(VLOOKUP(D59,Stock!$A$5:$M$495,6,0),0)*Journal!L59</f>
        <v>0</v>
      </c>
      <c r="T59" s="184">
        <f t="shared" si="3"/>
        <v>0</v>
      </c>
      <c r="V59" s="47" t="str">
        <f>IF(D59="","",VLOOKUP($D59,Stock!$A$4:$M$471,8,FALSE))</f>
        <v/>
      </c>
      <c r="W59" s="47">
        <f>SUMIF($D$15:$D59,$D59,F$15:F59)</f>
        <v>0</v>
      </c>
      <c r="X59" s="47">
        <f>SUMIF($D$15:$D59,$D59,H$15:H59)</f>
        <v>0</v>
      </c>
      <c r="Y59" s="47">
        <f>SUMIF($D$15:$D59,$D59,K$15:K59)</f>
        <v>0</v>
      </c>
      <c r="Z59" s="47">
        <f>SUMIF($D$15:$D59,$D59,L$15:L59)</f>
        <v>0</v>
      </c>
    </row>
    <row r="60" spans="2:26" s="56" customFormat="1" ht="18" customHeight="1" x14ac:dyDescent="0.2">
      <c r="B60" s="171"/>
      <c r="C60" s="127"/>
      <c r="D60" s="65"/>
      <c r="E60" s="23" t="str">
        <f>IF(D60="","",IFERROR(VLOOKUP(D60,Stock!$A$5:$K$495,2,FALSE),0))</f>
        <v/>
      </c>
      <c r="F60" s="121"/>
      <c r="G60" s="122">
        <f>IFERROR(VLOOKUP(D60,Stock!$A$5:$M$495,6,0),0)*Journal!F60</f>
        <v>0</v>
      </c>
      <c r="H60" s="121"/>
      <c r="I60" s="123">
        <f>IFERROR(VLOOKUP(D60,Stock!$A$5:$K$495,7,FALSE),0)*Journal!$H60</f>
        <v>0</v>
      </c>
      <c r="J60" s="24">
        <f t="shared" si="2"/>
        <v>0</v>
      </c>
      <c r="K60" s="65"/>
      <c r="L60" s="65"/>
      <c r="M60" s="65"/>
      <c r="N60" s="128" t="str">
        <f t="shared" si="0"/>
        <v/>
      </c>
      <c r="O60" s="173"/>
      <c r="R60" s="31">
        <f>IFERROR(VLOOKUP(D60,Stock!$A$5:$M$495,10,0),0)*Journal!K60</f>
        <v>0</v>
      </c>
      <c r="S60" s="48">
        <f>IFERROR(VLOOKUP(D60,Stock!$A$5:$M$495,6,0),0)*Journal!L60</f>
        <v>0</v>
      </c>
      <c r="T60" s="184">
        <f t="shared" si="3"/>
        <v>0</v>
      </c>
      <c r="V60" s="47" t="str">
        <f>IF(D60="","",VLOOKUP($D60,Stock!$A$4:$M$471,8,FALSE))</f>
        <v/>
      </c>
      <c r="W60" s="47">
        <f>SUMIF($D$15:$D60,$D60,F$15:F60)</f>
        <v>0</v>
      </c>
      <c r="X60" s="47">
        <f>SUMIF($D$15:$D60,$D60,H$15:H60)</f>
        <v>0</v>
      </c>
      <c r="Y60" s="47">
        <f>SUMIF($D$15:$D60,$D60,K$15:K60)</f>
        <v>0</v>
      </c>
      <c r="Z60" s="47">
        <f>SUMIF($D$15:$D60,$D60,L$15:L60)</f>
        <v>0</v>
      </c>
    </row>
    <row r="61" spans="2:26" s="56" customFormat="1" ht="18" customHeight="1" x14ac:dyDescent="0.2">
      <c r="B61" s="171"/>
      <c r="C61" s="127"/>
      <c r="D61" s="65"/>
      <c r="E61" s="23" t="str">
        <f>IF(D61="","",IFERROR(VLOOKUP(D61,Stock!$A$5:$K$495,2,FALSE),0))</f>
        <v/>
      </c>
      <c r="F61" s="121"/>
      <c r="G61" s="122">
        <f>IFERROR(VLOOKUP(D61,Stock!$A$5:$M$495,6,0),0)*Journal!F61</f>
        <v>0</v>
      </c>
      <c r="H61" s="121"/>
      <c r="I61" s="123">
        <f>IFERROR(VLOOKUP(D61,Stock!$A$5:$K$495,7,FALSE),0)*Journal!$H61</f>
        <v>0</v>
      </c>
      <c r="J61" s="24">
        <f t="shared" si="2"/>
        <v>0</v>
      </c>
      <c r="K61" s="65"/>
      <c r="L61" s="65"/>
      <c r="M61" s="65"/>
      <c r="N61" s="128" t="str">
        <f t="shared" si="0"/>
        <v/>
      </c>
      <c r="O61" s="173"/>
      <c r="R61" s="31">
        <f>IFERROR(VLOOKUP(D61,Stock!$A$5:$M$495,10,0),0)*Journal!K61</f>
        <v>0</v>
      </c>
      <c r="S61" s="48">
        <f>IFERROR(VLOOKUP(D61,Stock!$A$5:$M$495,6,0),0)*Journal!L61</f>
        <v>0</v>
      </c>
      <c r="T61" s="184">
        <f t="shared" si="3"/>
        <v>0</v>
      </c>
      <c r="V61" s="47" t="str">
        <f>IF(D61="","",VLOOKUP($D61,Stock!$A$4:$M$471,8,FALSE))</f>
        <v/>
      </c>
      <c r="W61" s="47">
        <f>SUMIF($D$15:$D61,$D61,F$15:F61)</f>
        <v>0</v>
      </c>
      <c r="X61" s="47">
        <f>SUMIF($D$15:$D61,$D61,H$15:H61)</f>
        <v>0</v>
      </c>
      <c r="Y61" s="47">
        <f>SUMIF($D$15:$D61,$D61,K$15:K61)</f>
        <v>0</v>
      </c>
      <c r="Z61" s="47">
        <f>SUMIF($D$15:$D61,$D61,L$15:L61)</f>
        <v>0</v>
      </c>
    </row>
    <row r="62" spans="2:26" s="56" customFormat="1" ht="18" customHeight="1" x14ac:dyDescent="0.2">
      <c r="B62" s="171"/>
      <c r="C62" s="127"/>
      <c r="D62" s="65"/>
      <c r="E62" s="23" t="str">
        <f>IF(D62="","",IFERROR(VLOOKUP(D62,Stock!$A$5:$K$495,2,FALSE),0))</f>
        <v/>
      </c>
      <c r="F62" s="121"/>
      <c r="G62" s="122">
        <f>IFERROR(VLOOKUP(D62,Stock!$A$5:$M$495,6,0),0)*Journal!F62</f>
        <v>0</v>
      </c>
      <c r="H62" s="121"/>
      <c r="I62" s="123">
        <f>IFERROR(VLOOKUP(D62,Stock!$A$5:$K$495,7,FALSE),0)*Journal!$H62</f>
        <v>0</v>
      </c>
      <c r="J62" s="24">
        <f t="shared" si="2"/>
        <v>0</v>
      </c>
      <c r="K62" s="65"/>
      <c r="L62" s="65"/>
      <c r="M62" s="65"/>
      <c r="N62" s="128" t="str">
        <f t="shared" si="0"/>
        <v/>
      </c>
      <c r="O62" s="173"/>
      <c r="R62" s="31">
        <f>IFERROR(VLOOKUP(D62,Stock!$A$5:$M$495,10,0),0)*Journal!K62</f>
        <v>0</v>
      </c>
      <c r="S62" s="48">
        <f>IFERROR(VLOOKUP(D62,Stock!$A$5:$M$495,6,0),0)*Journal!L62</f>
        <v>0</v>
      </c>
      <c r="T62" s="184">
        <f t="shared" si="3"/>
        <v>0</v>
      </c>
      <c r="V62" s="47" t="str">
        <f>IF(D62="","",VLOOKUP($D62,Stock!$A$4:$M$471,8,FALSE))</f>
        <v/>
      </c>
      <c r="W62" s="47">
        <f>SUMIF($D$15:$D62,$D62,F$15:F62)</f>
        <v>0</v>
      </c>
      <c r="X62" s="47">
        <f>SUMIF($D$15:$D62,$D62,H$15:H62)</f>
        <v>0</v>
      </c>
      <c r="Y62" s="47">
        <f>SUMIF($D$15:$D62,$D62,K$15:K62)</f>
        <v>0</v>
      </c>
      <c r="Z62" s="47">
        <f>SUMIF($D$15:$D62,$D62,L$15:L62)</f>
        <v>0</v>
      </c>
    </row>
    <row r="63" spans="2:26" s="56" customFormat="1" ht="18" customHeight="1" x14ac:dyDescent="0.2">
      <c r="B63" s="171"/>
      <c r="C63" s="127"/>
      <c r="D63" s="65"/>
      <c r="E63" s="23" t="str">
        <f>IF(D63="","",IFERROR(VLOOKUP(D63,Stock!$A$5:$K$495,2,FALSE),0))</f>
        <v/>
      </c>
      <c r="F63" s="121"/>
      <c r="G63" s="122">
        <f>IFERROR(VLOOKUP(D63,Stock!$A$5:$M$495,6,0),0)*Journal!F63</f>
        <v>0</v>
      </c>
      <c r="H63" s="121"/>
      <c r="I63" s="123">
        <f>IFERROR(VLOOKUP(D63,Stock!$A$5:$K$495,7,FALSE),0)*Journal!$H63</f>
        <v>0</v>
      </c>
      <c r="J63" s="24">
        <f t="shared" si="2"/>
        <v>0</v>
      </c>
      <c r="K63" s="65"/>
      <c r="L63" s="65"/>
      <c r="M63" s="65"/>
      <c r="N63" s="128" t="str">
        <f t="shared" si="0"/>
        <v/>
      </c>
      <c r="O63" s="173"/>
      <c r="R63" s="31">
        <f>IFERROR(VLOOKUP(D63,Stock!$A$5:$M$495,10,0),0)*Journal!K63</f>
        <v>0</v>
      </c>
      <c r="S63" s="48">
        <f>IFERROR(VLOOKUP(D63,Stock!$A$5:$M$495,6,0),0)*Journal!L63</f>
        <v>0</v>
      </c>
      <c r="T63" s="184">
        <f t="shared" si="3"/>
        <v>0</v>
      </c>
      <c r="V63" s="47" t="str">
        <f>IF(D63="","",VLOOKUP($D63,Stock!$A$4:$M$471,8,FALSE))</f>
        <v/>
      </c>
      <c r="W63" s="47">
        <f>SUMIF($D$15:$D63,$D63,F$15:F63)</f>
        <v>0</v>
      </c>
      <c r="X63" s="47">
        <f>SUMIF($D$15:$D63,$D63,H$15:H63)</f>
        <v>0</v>
      </c>
      <c r="Y63" s="47">
        <f>SUMIF($D$15:$D63,$D63,K$15:K63)</f>
        <v>0</v>
      </c>
      <c r="Z63" s="47">
        <f>SUMIF($D$15:$D63,$D63,L$15:L63)</f>
        <v>0</v>
      </c>
    </row>
    <row r="64" spans="2:26" s="56" customFormat="1" ht="18" customHeight="1" x14ac:dyDescent="0.2">
      <c r="B64" s="171"/>
      <c r="C64" s="127"/>
      <c r="D64" s="65"/>
      <c r="E64" s="23" t="str">
        <f>IF(D64="","",IFERROR(VLOOKUP(D64,Stock!$A$5:$K$495,2,FALSE),0))</f>
        <v/>
      </c>
      <c r="F64" s="121"/>
      <c r="G64" s="122">
        <f>IFERROR(VLOOKUP(D64,Stock!$A$5:$M$495,6,0),0)*Journal!F64</f>
        <v>0</v>
      </c>
      <c r="H64" s="121"/>
      <c r="I64" s="123">
        <f>IFERROR(VLOOKUP(D64,Stock!$A$5:$K$495,7,FALSE),0)*Journal!$H64</f>
        <v>0</v>
      </c>
      <c r="J64" s="24">
        <f t="shared" si="2"/>
        <v>0</v>
      </c>
      <c r="K64" s="65"/>
      <c r="L64" s="65"/>
      <c r="M64" s="65"/>
      <c r="N64" s="128" t="str">
        <f t="shared" si="0"/>
        <v/>
      </c>
      <c r="O64" s="173"/>
      <c r="R64" s="31">
        <f>IFERROR(VLOOKUP(D64,Stock!$A$5:$M$495,10,0),0)*Journal!K64</f>
        <v>0</v>
      </c>
      <c r="S64" s="48">
        <f>IFERROR(VLOOKUP(D64,Stock!$A$5:$M$495,6,0),0)*Journal!L64</f>
        <v>0</v>
      </c>
      <c r="T64" s="184">
        <f t="shared" si="3"/>
        <v>0</v>
      </c>
      <c r="V64" s="47" t="str">
        <f>IF(D64="","",VLOOKUP($D64,Stock!$A$4:$M$471,8,FALSE))</f>
        <v/>
      </c>
      <c r="W64" s="47">
        <f>SUMIF($D$15:$D64,$D64,F$15:F64)</f>
        <v>0</v>
      </c>
      <c r="X64" s="47">
        <f>SUMIF($D$15:$D64,$D64,H$15:H64)</f>
        <v>0</v>
      </c>
      <c r="Y64" s="47">
        <f>SUMIF($D$15:$D64,$D64,K$15:K64)</f>
        <v>0</v>
      </c>
      <c r="Z64" s="47">
        <f>SUMIF($D$15:$D64,$D64,L$15:L64)</f>
        <v>0</v>
      </c>
    </row>
    <row r="65" spans="2:26" s="56" customFormat="1" ht="18" customHeight="1" x14ac:dyDescent="0.2">
      <c r="B65" s="171"/>
      <c r="C65" s="127"/>
      <c r="D65" s="65"/>
      <c r="E65" s="23" t="str">
        <f>IF(D65="","",IFERROR(VLOOKUP(D65,Stock!$A$5:$K$495,2,FALSE),0))</f>
        <v/>
      </c>
      <c r="F65" s="121"/>
      <c r="G65" s="122">
        <f>IFERROR(VLOOKUP(D65,Stock!$A$5:$M$495,6,0),0)*Journal!F65</f>
        <v>0</v>
      </c>
      <c r="H65" s="121"/>
      <c r="I65" s="123">
        <f>IFERROR(VLOOKUP(D65,Stock!$A$5:$K$495,7,FALSE),0)*Journal!$H65</f>
        <v>0</v>
      </c>
      <c r="J65" s="24">
        <f t="shared" si="2"/>
        <v>0</v>
      </c>
      <c r="K65" s="65"/>
      <c r="L65" s="65"/>
      <c r="M65" s="65"/>
      <c r="N65" s="128" t="str">
        <f t="shared" si="0"/>
        <v/>
      </c>
      <c r="O65" s="173"/>
      <c r="R65" s="31">
        <f>IFERROR(VLOOKUP(D65,Stock!$A$5:$M$495,10,0),0)*Journal!K65</f>
        <v>0</v>
      </c>
      <c r="S65" s="48">
        <f>IFERROR(VLOOKUP(D65,Stock!$A$5:$M$495,6,0),0)*Journal!L65</f>
        <v>0</v>
      </c>
      <c r="T65" s="184">
        <f t="shared" si="3"/>
        <v>0</v>
      </c>
      <c r="V65" s="47" t="str">
        <f>IF(D65="","",VLOOKUP($D65,Stock!$A$4:$M$471,8,FALSE))</f>
        <v/>
      </c>
      <c r="W65" s="47">
        <f>SUMIF($D$15:$D65,$D65,F$15:F65)</f>
        <v>0</v>
      </c>
      <c r="X65" s="47">
        <f>SUMIF($D$15:$D65,$D65,H$15:H65)</f>
        <v>0</v>
      </c>
      <c r="Y65" s="47">
        <f>SUMIF($D$15:$D65,$D65,K$15:K65)</f>
        <v>0</v>
      </c>
      <c r="Z65" s="47">
        <f>SUMIF($D$15:$D65,$D65,L$15:L65)</f>
        <v>0</v>
      </c>
    </row>
    <row r="66" spans="2:26" s="56" customFormat="1" ht="18" customHeight="1" x14ac:dyDescent="0.2">
      <c r="B66" s="171"/>
      <c r="C66" s="127"/>
      <c r="D66" s="65"/>
      <c r="E66" s="23" t="str">
        <f>IF(D66="","",IFERROR(VLOOKUP(D66,Stock!$A$5:$K$495,2,FALSE),0))</f>
        <v/>
      </c>
      <c r="F66" s="121"/>
      <c r="G66" s="122">
        <f>IFERROR(VLOOKUP(D66,Stock!$A$5:$M$495,6,0),0)*Journal!F66</f>
        <v>0</v>
      </c>
      <c r="H66" s="121"/>
      <c r="I66" s="123">
        <f>IFERROR(VLOOKUP(D66,Stock!$A$5:$K$495,7,FALSE),0)*Journal!$H66</f>
        <v>0</v>
      </c>
      <c r="J66" s="24">
        <f t="shared" si="2"/>
        <v>0</v>
      </c>
      <c r="K66" s="65"/>
      <c r="L66" s="65"/>
      <c r="M66" s="65"/>
      <c r="N66" s="128" t="str">
        <f t="shared" si="0"/>
        <v/>
      </c>
      <c r="O66" s="173"/>
      <c r="R66" s="31">
        <f>IFERROR(VLOOKUP(D66,Stock!$A$5:$M$495,10,0),0)*Journal!K66</f>
        <v>0</v>
      </c>
      <c r="S66" s="48">
        <f>IFERROR(VLOOKUP(D66,Stock!$A$5:$M$495,6,0),0)*Journal!L66</f>
        <v>0</v>
      </c>
      <c r="T66" s="184">
        <f t="shared" si="3"/>
        <v>0</v>
      </c>
      <c r="V66" s="47" t="str">
        <f>IF(D66="","",VLOOKUP($D66,Stock!$A$4:$M$471,8,FALSE))</f>
        <v/>
      </c>
      <c r="W66" s="47">
        <f>SUMIF($D$15:$D66,$D66,F$15:F66)</f>
        <v>0</v>
      </c>
      <c r="X66" s="47">
        <f>SUMIF($D$15:$D66,$D66,H$15:H66)</f>
        <v>0</v>
      </c>
      <c r="Y66" s="47">
        <f>SUMIF($D$15:$D66,$D66,K$15:K66)</f>
        <v>0</v>
      </c>
      <c r="Z66" s="47">
        <f>SUMIF($D$15:$D66,$D66,L$15:L66)</f>
        <v>0</v>
      </c>
    </row>
    <row r="67" spans="2:26" s="56" customFormat="1" ht="18" customHeight="1" x14ac:dyDescent="0.2">
      <c r="B67" s="171"/>
      <c r="C67" s="127"/>
      <c r="D67" s="65"/>
      <c r="E67" s="23" t="str">
        <f>IF(D67="","",IFERROR(VLOOKUP(D67,Stock!$A$5:$K$495,2,FALSE),0))</f>
        <v/>
      </c>
      <c r="F67" s="121"/>
      <c r="G67" s="122">
        <f>IFERROR(VLOOKUP(D67,Stock!$A$5:$M$495,6,0),0)*Journal!F67</f>
        <v>0</v>
      </c>
      <c r="H67" s="121"/>
      <c r="I67" s="123">
        <f>IFERROR(VLOOKUP(D67,Stock!$A$5:$K$495,7,FALSE),0)*Journal!$H67</f>
        <v>0</v>
      </c>
      <c r="J67" s="24">
        <f t="shared" si="2"/>
        <v>0</v>
      </c>
      <c r="K67" s="65"/>
      <c r="L67" s="65"/>
      <c r="M67" s="65"/>
      <c r="N67" s="128" t="str">
        <f t="shared" si="0"/>
        <v/>
      </c>
      <c r="O67" s="173"/>
      <c r="R67" s="31">
        <f>IFERROR(VLOOKUP(D67,Stock!$A$5:$M$495,10,0),0)*Journal!K67</f>
        <v>0</v>
      </c>
      <c r="S67" s="48">
        <f>IFERROR(VLOOKUP(D67,Stock!$A$5:$M$495,6,0),0)*Journal!L67</f>
        <v>0</v>
      </c>
      <c r="T67" s="184">
        <f t="shared" si="3"/>
        <v>0</v>
      </c>
      <c r="V67" s="47" t="str">
        <f>IF(D67="","",VLOOKUP($D67,Stock!$A$4:$M$471,8,FALSE))</f>
        <v/>
      </c>
      <c r="W67" s="47">
        <f>SUMIF($D$15:$D67,$D67,F$15:F67)</f>
        <v>0</v>
      </c>
      <c r="X67" s="47">
        <f>SUMIF($D$15:$D67,$D67,H$15:H67)</f>
        <v>0</v>
      </c>
      <c r="Y67" s="47">
        <f>SUMIF($D$15:$D67,$D67,K$15:K67)</f>
        <v>0</v>
      </c>
      <c r="Z67" s="47">
        <f>SUMIF($D$15:$D67,$D67,L$15:L67)</f>
        <v>0</v>
      </c>
    </row>
    <row r="68" spans="2:26" s="56" customFormat="1" ht="18" customHeight="1" x14ac:dyDescent="0.2">
      <c r="B68" s="171"/>
      <c r="C68" s="127"/>
      <c r="D68" s="65"/>
      <c r="E68" s="23" t="str">
        <f>IF(D68="","",IFERROR(VLOOKUP(D68,Stock!$A$5:$K$495,2,FALSE),0))</f>
        <v/>
      </c>
      <c r="F68" s="121"/>
      <c r="G68" s="122">
        <f>IFERROR(VLOOKUP(D68,Stock!$A$5:$M$495,6,0),0)*Journal!F68</f>
        <v>0</v>
      </c>
      <c r="H68" s="121"/>
      <c r="I68" s="123">
        <f>IFERROR(VLOOKUP(D68,Stock!$A$5:$K$495,7,FALSE),0)*Journal!$H68</f>
        <v>0</v>
      </c>
      <c r="J68" s="24">
        <f t="shared" si="2"/>
        <v>0</v>
      </c>
      <c r="K68" s="65"/>
      <c r="L68" s="65"/>
      <c r="M68" s="65"/>
      <c r="N68" s="128" t="str">
        <f t="shared" si="0"/>
        <v/>
      </c>
      <c r="O68" s="173"/>
      <c r="R68" s="31">
        <f>IFERROR(VLOOKUP(D68,Stock!$A$5:$M$495,10,0),0)*Journal!K68</f>
        <v>0</v>
      </c>
      <c r="S68" s="48">
        <f>IFERROR(VLOOKUP(D68,Stock!$A$5:$M$495,6,0),0)*Journal!L68</f>
        <v>0</v>
      </c>
      <c r="T68" s="184">
        <f t="shared" si="3"/>
        <v>0</v>
      </c>
      <c r="V68" s="47" t="str">
        <f>IF(D68="","",VLOOKUP($D68,Stock!$A$4:$M$471,8,FALSE))</f>
        <v/>
      </c>
      <c r="W68" s="47">
        <f>SUMIF($D$15:$D68,$D68,F$15:F68)</f>
        <v>0</v>
      </c>
      <c r="X68" s="47">
        <f>SUMIF($D$15:$D68,$D68,H$15:H68)</f>
        <v>0</v>
      </c>
      <c r="Y68" s="47">
        <f>SUMIF($D$15:$D68,$D68,K$15:K68)</f>
        <v>0</v>
      </c>
      <c r="Z68" s="47">
        <f>SUMIF($D$15:$D68,$D68,L$15:L68)</f>
        <v>0</v>
      </c>
    </row>
    <row r="69" spans="2:26" s="56" customFormat="1" ht="18" customHeight="1" x14ac:dyDescent="0.2">
      <c r="B69" s="171"/>
      <c r="C69" s="127"/>
      <c r="D69" s="65"/>
      <c r="E69" s="23" t="str">
        <f>IF(D69="","",IFERROR(VLOOKUP(D69,Stock!$A$5:$K$495,2,FALSE),0))</f>
        <v/>
      </c>
      <c r="F69" s="121"/>
      <c r="G69" s="122">
        <f>IFERROR(VLOOKUP(D69,Stock!$A$5:$M$495,6,0),0)*Journal!F69</f>
        <v>0</v>
      </c>
      <c r="H69" s="121"/>
      <c r="I69" s="123">
        <f>IFERROR(VLOOKUP(D69,Stock!$A$5:$K$495,7,FALSE),0)*Journal!$H69</f>
        <v>0</v>
      </c>
      <c r="J69" s="24">
        <f t="shared" si="2"/>
        <v>0</v>
      </c>
      <c r="K69" s="65"/>
      <c r="L69" s="65"/>
      <c r="M69" s="65"/>
      <c r="N69" s="128" t="str">
        <f t="shared" si="0"/>
        <v/>
      </c>
      <c r="O69" s="173"/>
      <c r="R69" s="31">
        <f>IFERROR(VLOOKUP(D69,Stock!$A$5:$M$495,10,0),0)*Journal!K69</f>
        <v>0</v>
      </c>
      <c r="S69" s="48">
        <f>IFERROR(VLOOKUP(D69,Stock!$A$5:$M$495,6,0),0)*Journal!L69</f>
        <v>0</v>
      </c>
      <c r="T69" s="184">
        <f t="shared" si="3"/>
        <v>0</v>
      </c>
      <c r="V69" s="47" t="str">
        <f>IF(D69="","",VLOOKUP($D69,Stock!$A$4:$M$471,8,FALSE))</f>
        <v/>
      </c>
      <c r="W69" s="47">
        <f>SUMIF($D$15:$D69,$D69,F$15:F69)</f>
        <v>0</v>
      </c>
      <c r="X69" s="47">
        <f>SUMIF($D$15:$D69,$D69,H$15:H69)</f>
        <v>0</v>
      </c>
      <c r="Y69" s="47">
        <f>SUMIF($D$15:$D69,$D69,K$15:K69)</f>
        <v>0</v>
      </c>
      <c r="Z69" s="47">
        <f>SUMIF($D$15:$D69,$D69,L$15:L69)</f>
        <v>0</v>
      </c>
    </row>
    <row r="70" spans="2:26" s="56" customFormat="1" ht="18" customHeight="1" x14ac:dyDescent="0.2">
      <c r="B70" s="171"/>
      <c r="C70" s="127"/>
      <c r="D70" s="65"/>
      <c r="E70" s="23" t="str">
        <f>IF(D70="","",IFERROR(VLOOKUP(D70,Stock!$A$5:$K$495,2,FALSE),0))</f>
        <v/>
      </c>
      <c r="F70" s="121"/>
      <c r="G70" s="122">
        <f>IFERROR(VLOOKUP(D70,Stock!$A$5:$M$495,6,0),0)*Journal!F70</f>
        <v>0</v>
      </c>
      <c r="H70" s="121"/>
      <c r="I70" s="123">
        <f>IFERROR(VLOOKUP(D70,Stock!$A$5:$K$495,7,FALSE),0)*Journal!$H70</f>
        <v>0</v>
      </c>
      <c r="J70" s="24">
        <f t="shared" si="2"/>
        <v>0</v>
      </c>
      <c r="K70" s="65"/>
      <c r="L70" s="65"/>
      <c r="M70" s="65"/>
      <c r="N70" s="128" t="str">
        <f t="shared" si="0"/>
        <v/>
      </c>
      <c r="O70" s="173"/>
      <c r="R70" s="31">
        <f>IFERROR(VLOOKUP(D70,Stock!$A$5:$M$495,10,0),0)*Journal!K70</f>
        <v>0</v>
      </c>
      <c r="S70" s="48">
        <f>IFERROR(VLOOKUP(D70,Stock!$A$5:$M$495,6,0),0)*Journal!L70</f>
        <v>0</v>
      </c>
      <c r="T70" s="184">
        <f t="shared" si="3"/>
        <v>0</v>
      </c>
      <c r="V70" s="47" t="str">
        <f>IF(D70="","",VLOOKUP($D70,Stock!$A$4:$M$471,8,FALSE))</f>
        <v/>
      </c>
      <c r="W70" s="47">
        <f>SUMIF($D$15:$D70,$D70,F$15:F70)</f>
        <v>0</v>
      </c>
      <c r="X70" s="47">
        <f>SUMIF($D$15:$D70,$D70,H$15:H70)</f>
        <v>0</v>
      </c>
      <c r="Y70" s="47">
        <f>SUMIF($D$15:$D70,$D70,K$15:K70)</f>
        <v>0</v>
      </c>
      <c r="Z70" s="47">
        <f>SUMIF($D$15:$D70,$D70,L$15:L70)</f>
        <v>0</v>
      </c>
    </row>
    <row r="71" spans="2:26" s="56" customFormat="1" ht="18" customHeight="1" x14ac:dyDescent="0.2">
      <c r="B71" s="171"/>
      <c r="C71" s="127"/>
      <c r="D71" s="65"/>
      <c r="E71" s="23" t="str">
        <f>IF(D71="","",IFERROR(VLOOKUP(D71,Stock!$A$5:$K$495,2,FALSE),0))</f>
        <v/>
      </c>
      <c r="F71" s="121"/>
      <c r="G71" s="122">
        <f>IFERROR(VLOOKUP(D71,Stock!$A$5:$M$495,6,0),0)*Journal!F71</f>
        <v>0</v>
      </c>
      <c r="H71" s="121"/>
      <c r="I71" s="123">
        <f>IFERROR(VLOOKUP(D71,Stock!$A$5:$K$495,7,FALSE),0)*Journal!$H71</f>
        <v>0</v>
      </c>
      <c r="J71" s="24">
        <f t="shared" si="2"/>
        <v>0</v>
      </c>
      <c r="K71" s="65"/>
      <c r="L71" s="65"/>
      <c r="M71" s="65"/>
      <c r="N71" s="128" t="str">
        <f t="shared" si="0"/>
        <v/>
      </c>
      <c r="O71" s="173"/>
      <c r="R71" s="31">
        <f>IFERROR(VLOOKUP(D71,Stock!$A$5:$M$495,10,0),0)*Journal!K71</f>
        <v>0</v>
      </c>
      <c r="S71" s="48">
        <f>IFERROR(VLOOKUP(D71,Stock!$A$5:$M$495,6,0),0)*Journal!L71</f>
        <v>0</v>
      </c>
      <c r="T71" s="184">
        <f t="shared" si="3"/>
        <v>0</v>
      </c>
      <c r="V71" s="47" t="str">
        <f>IF(D71="","",VLOOKUP($D71,Stock!$A$4:$M$471,8,FALSE))</f>
        <v/>
      </c>
      <c r="W71" s="47">
        <f>SUMIF($D$15:$D71,$D71,F$15:F71)</f>
        <v>0</v>
      </c>
      <c r="X71" s="47">
        <f>SUMIF($D$15:$D71,$D71,H$15:H71)</f>
        <v>0</v>
      </c>
      <c r="Y71" s="47">
        <f>SUMIF($D$15:$D71,$D71,K$15:K71)</f>
        <v>0</v>
      </c>
      <c r="Z71" s="47">
        <f>SUMIF($D$15:$D71,$D71,L$15:L71)</f>
        <v>0</v>
      </c>
    </row>
    <row r="72" spans="2:26" s="56" customFormat="1" ht="18" customHeight="1" x14ac:dyDescent="0.2">
      <c r="B72" s="171"/>
      <c r="C72" s="127"/>
      <c r="D72" s="65"/>
      <c r="E72" s="23" t="str">
        <f>IF(D72="","",IFERROR(VLOOKUP(D72,Stock!$A$5:$K$495,2,FALSE),0))</f>
        <v/>
      </c>
      <c r="F72" s="121"/>
      <c r="G72" s="122">
        <f>IFERROR(VLOOKUP(D72,Stock!$A$5:$M$495,6,0),0)*Journal!F72</f>
        <v>0</v>
      </c>
      <c r="H72" s="121"/>
      <c r="I72" s="123">
        <f>IFERROR(VLOOKUP(D72,Stock!$A$5:$K$495,7,FALSE),0)*Journal!$H72</f>
        <v>0</v>
      </c>
      <c r="J72" s="24">
        <f t="shared" si="2"/>
        <v>0</v>
      </c>
      <c r="K72" s="65"/>
      <c r="L72" s="65"/>
      <c r="M72" s="65"/>
      <c r="N72" s="128" t="str">
        <f t="shared" si="0"/>
        <v/>
      </c>
      <c r="O72" s="173"/>
      <c r="R72" s="31">
        <f>IFERROR(VLOOKUP(D72,Stock!$A$5:$M$495,10,0),0)*Journal!K72</f>
        <v>0</v>
      </c>
      <c r="S72" s="48">
        <f>IFERROR(VLOOKUP(D72,Stock!$A$5:$M$495,6,0),0)*Journal!L72</f>
        <v>0</v>
      </c>
      <c r="T72" s="184">
        <f t="shared" si="3"/>
        <v>0</v>
      </c>
      <c r="V72" s="47" t="str">
        <f>IF(D72="","",VLOOKUP($D72,Stock!$A$4:$M$471,8,FALSE))</f>
        <v/>
      </c>
      <c r="W72" s="47">
        <f>SUMIF($D$15:$D72,$D72,F$15:F72)</f>
        <v>0</v>
      </c>
      <c r="X72" s="47">
        <f>SUMIF($D$15:$D72,$D72,H$15:H72)</f>
        <v>0</v>
      </c>
      <c r="Y72" s="47">
        <f>SUMIF($D$15:$D72,$D72,K$15:K72)</f>
        <v>0</v>
      </c>
      <c r="Z72" s="47">
        <f>SUMIF($D$15:$D72,$D72,L$15:L72)</f>
        <v>0</v>
      </c>
    </row>
    <row r="73" spans="2:26" s="56" customFormat="1" ht="18" customHeight="1" x14ac:dyDescent="0.2">
      <c r="B73" s="171"/>
      <c r="C73" s="127"/>
      <c r="D73" s="65"/>
      <c r="E73" s="23" t="str">
        <f>IF(D73="","",IFERROR(VLOOKUP(D73,Stock!$A$5:$K$495,2,FALSE),0))</f>
        <v/>
      </c>
      <c r="F73" s="121"/>
      <c r="G73" s="122">
        <f>IFERROR(VLOOKUP(D73,Stock!$A$5:$M$495,6,0),0)*Journal!F73</f>
        <v>0</v>
      </c>
      <c r="H73" s="121"/>
      <c r="I73" s="123">
        <f>IFERROR(VLOOKUP(D73,Stock!$A$5:$K$495,7,FALSE),0)*Journal!$H73</f>
        <v>0</v>
      </c>
      <c r="J73" s="24">
        <f t="shared" si="2"/>
        <v>0</v>
      </c>
      <c r="K73" s="65"/>
      <c r="L73" s="65"/>
      <c r="M73" s="65"/>
      <c r="N73" s="128" t="str">
        <f t="shared" si="0"/>
        <v/>
      </c>
      <c r="O73" s="173"/>
      <c r="R73" s="31">
        <f>IFERROR(VLOOKUP(D73,Stock!$A$5:$M$495,10,0),0)*Journal!K73</f>
        <v>0</v>
      </c>
      <c r="S73" s="48">
        <f>IFERROR(VLOOKUP(D73,Stock!$A$5:$M$495,6,0),0)*Journal!L73</f>
        <v>0</v>
      </c>
      <c r="T73" s="184">
        <f t="shared" si="3"/>
        <v>0</v>
      </c>
      <c r="V73" s="47" t="str">
        <f>IF(D73="","",VLOOKUP($D73,Stock!$A$4:$M$471,8,FALSE))</f>
        <v/>
      </c>
      <c r="W73" s="47">
        <f>SUMIF($D$15:$D73,$D73,F$15:F73)</f>
        <v>0</v>
      </c>
      <c r="X73" s="47">
        <f>SUMIF($D$15:$D73,$D73,H$15:H73)</f>
        <v>0</v>
      </c>
      <c r="Y73" s="47">
        <f>SUMIF($D$15:$D73,$D73,K$15:K73)</f>
        <v>0</v>
      </c>
      <c r="Z73" s="47">
        <f>SUMIF($D$15:$D73,$D73,L$15:L73)</f>
        <v>0</v>
      </c>
    </row>
    <row r="74" spans="2:26" s="56" customFormat="1" ht="18" customHeight="1" x14ac:dyDescent="0.2">
      <c r="B74" s="171"/>
      <c r="C74" s="127"/>
      <c r="D74" s="65"/>
      <c r="E74" s="23" t="str">
        <f>IF(D74="","",IFERROR(VLOOKUP(D74,Stock!$A$5:$K$495,2,FALSE),0))</f>
        <v/>
      </c>
      <c r="F74" s="121"/>
      <c r="G74" s="122">
        <f>IFERROR(VLOOKUP(D74,Stock!$A$5:$M$495,6,0),0)*Journal!F74</f>
        <v>0</v>
      </c>
      <c r="H74" s="121"/>
      <c r="I74" s="123">
        <f>IFERROR(VLOOKUP(D74,Stock!$A$5:$K$495,7,FALSE),0)*Journal!$H74</f>
        <v>0</v>
      </c>
      <c r="J74" s="24">
        <f t="shared" ref="J74:J137" si="4">F74+H74</f>
        <v>0</v>
      </c>
      <c r="K74" s="65"/>
      <c r="L74" s="65"/>
      <c r="M74" s="65"/>
      <c r="N74" s="128" t="str">
        <f t="shared" si="0"/>
        <v/>
      </c>
      <c r="O74" s="173"/>
      <c r="R74" s="31">
        <f>IFERROR(VLOOKUP(D74,Stock!$A$5:$M$495,10,0),0)*Journal!K74</f>
        <v>0</v>
      </c>
      <c r="S74" s="48">
        <f>IFERROR(VLOOKUP(D74,Stock!$A$5:$M$495,6,0),0)*Journal!L74</f>
        <v>0</v>
      </c>
      <c r="T74" s="184">
        <f t="shared" si="3"/>
        <v>0</v>
      </c>
      <c r="V74" s="47" t="str">
        <f>IF(D74="","",VLOOKUP($D74,Stock!$A$4:$M$471,8,FALSE))</f>
        <v/>
      </c>
      <c r="W74" s="47">
        <f>SUMIF($D$15:$D74,$D74,F$15:F74)</f>
        <v>0</v>
      </c>
      <c r="X74" s="47">
        <f>SUMIF($D$15:$D74,$D74,H$15:H74)</f>
        <v>0</v>
      </c>
      <c r="Y74" s="47">
        <f>SUMIF($D$15:$D74,$D74,K$15:K74)</f>
        <v>0</v>
      </c>
      <c r="Z74" s="47">
        <f>SUMIF($D$15:$D74,$D74,L$15:L74)</f>
        <v>0</v>
      </c>
    </row>
    <row r="75" spans="2:26" s="56" customFormat="1" ht="18" customHeight="1" x14ac:dyDescent="0.2">
      <c r="B75" s="171"/>
      <c r="C75" s="127"/>
      <c r="D75" s="65"/>
      <c r="E75" s="23" t="str">
        <f>IF(D75="","",IFERROR(VLOOKUP(D75,Stock!$A$5:$K$495,2,FALSE),0))</f>
        <v/>
      </c>
      <c r="F75" s="121"/>
      <c r="G75" s="122">
        <f>IFERROR(VLOOKUP(D75,Stock!$A$5:$M$495,6,0),0)*Journal!F75</f>
        <v>0</v>
      </c>
      <c r="H75" s="121"/>
      <c r="I75" s="123">
        <f>IFERROR(VLOOKUP(D75,Stock!$A$5:$K$495,7,FALSE),0)*Journal!$H75</f>
        <v>0</v>
      </c>
      <c r="J75" s="24">
        <f t="shared" si="4"/>
        <v>0</v>
      </c>
      <c r="K75" s="65"/>
      <c r="L75" s="65"/>
      <c r="M75" s="65"/>
      <c r="N75" s="128" t="str">
        <f t="shared" si="0"/>
        <v/>
      </c>
      <c r="O75" s="173"/>
      <c r="R75" s="31">
        <f>IFERROR(VLOOKUP(D75,Stock!$A$5:$M$495,10,0),0)*Journal!K75</f>
        <v>0</v>
      </c>
      <c r="S75" s="48">
        <f>IFERROR(VLOOKUP(D75,Stock!$A$5:$M$495,6,0),0)*Journal!L75</f>
        <v>0</v>
      </c>
      <c r="T75" s="184">
        <f t="shared" si="3"/>
        <v>0</v>
      </c>
      <c r="V75" s="47" t="str">
        <f>IF(D75="","",VLOOKUP($D75,Stock!$A$4:$M$471,8,FALSE))</f>
        <v/>
      </c>
      <c r="W75" s="47">
        <f>SUMIF($D$15:$D75,$D75,F$15:F75)</f>
        <v>0</v>
      </c>
      <c r="X75" s="47">
        <f>SUMIF($D$15:$D75,$D75,H$15:H75)</f>
        <v>0</v>
      </c>
      <c r="Y75" s="47">
        <f>SUMIF($D$15:$D75,$D75,K$15:K75)</f>
        <v>0</v>
      </c>
      <c r="Z75" s="47">
        <f>SUMIF($D$15:$D75,$D75,L$15:L75)</f>
        <v>0</v>
      </c>
    </row>
    <row r="76" spans="2:26" s="56" customFormat="1" ht="18" customHeight="1" x14ac:dyDescent="0.2">
      <c r="B76" s="171"/>
      <c r="C76" s="127"/>
      <c r="D76" s="65"/>
      <c r="E76" s="23" t="str">
        <f>IF(D76="","",IFERROR(VLOOKUP(D76,Stock!$A$5:$K$495,2,FALSE),0))</f>
        <v/>
      </c>
      <c r="F76" s="121"/>
      <c r="G76" s="122">
        <f>IFERROR(VLOOKUP(D76,Stock!$A$5:$M$495,6,0),0)*Journal!F76</f>
        <v>0</v>
      </c>
      <c r="H76" s="121"/>
      <c r="I76" s="123">
        <f>IFERROR(VLOOKUP(D76,Stock!$A$5:$K$495,7,FALSE),0)*Journal!$H76</f>
        <v>0</v>
      </c>
      <c r="J76" s="24">
        <f t="shared" si="4"/>
        <v>0</v>
      </c>
      <c r="K76" s="65"/>
      <c r="L76" s="65"/>
      <c r="M76" s="65"/>
      <c r="N76" s="128" t="str">
        <f t="shared" si="0"/>
        <v/>
      </c>
      <c r="O76" s="173"/>
      <c r="R76" s="31">
        <f>IFERROR(VLOOKUP(D76,Stock!$A$5:$M$495,10,0),0)*Journal!K76</f>
        <v>0</v>
      </c>
      <c r="S76" s="48">
        <f>IFERROR(VLOOKUP(D76,Stock!$A$5:$M$495,6,0),0)*Journal!L76</f>
        <v>0</v>
      </c>
      <c r="T76" s="184">
        <f t="shared" si="3"/>
        <v>0</v>
      </c>
      <c r="V76" s="47" t="str">
        <f>IF(D76="","",VLOOKUP($D76,Stock!$A$4:$M$471,8,FALSE))</f>
        <v/>
      </c>
      <c r="W76" s="47">
        <f>SUMIF($D$15:$D76,$D76,F$15:F76)</f>
        <v>0</v>
      </c>
      <c r="X76" s="47">
        <f>SUMIF($D$15:$D76,$D76,H$15:H76)</f>
        <v>0</v>
      </c>
      <c r="Y76" s="47">
        <f>SUMIF($D$15:$D76,$D76,K$15:K76)</f>
        <v>0</v>
      </c>
      <c r="Z76" s="47">
        <f>SUMIF($D$15:$D76,$D76,L$15:L76)</f>
        <v>0</v>
      </c>
    </row>
    <row r="77" spans="2:26" s="56" customFormat="1" ht="18" customHeight="1" x14ac:dyDescent="0.2">
      <c r="B77" s="171"/>
      <c r="C77" s="127"/>
      <c r="D77" s="65"/>
      <c r="E77" s="23" t="str">
        <f>IF(D77="","",IFERROR(VLOOKUP(D77,Stock!$A$5:$K$495,2,FALSE),0))</f>
        <v/>
      </c>
      <c r="F77" s="121"/>
      <c r="G77" s="122">
        <f>IFERROR(VLOOKUP(D77,Stock!$A$5:$M$495,6,0),0)*Journal!F77</f>
        <v>0</v>
      </c>
      <c r="H77" s="121"/>
      <c r="I77" s="123">
        <f>IFERROR(VLOOKUP(D77,Stock!$A$5:$K$495,7,FALSE),0)*Journal!$H77</f>
        <v>0</v>
      </c>
      <c r="J77" s="24">
        <f t="shared" si="4"/>
        <v>0</v>
      </c>
      <c r="K77" s="65"/>
      <c r="L77" s="65"/>
      <c r="M77" s="65"/>
      <c r="N77" s="128" t="str">
        <f t="shared" si="0"/>
        <v/>
      </c>
      <c r="O77" s="173"/>
      <c r="R77" s="31">
        <f>IFERROR(VLOOKUP(D77,Stock!$A$5:$M$495,10,0),0)*Journal!K77</f>
        <v>0</v>
      </c>
      <c r="S77" s="48">
        <f>IFERROR(VLOOKUP(D77,Stock!$A$5:$M$495,6,0),0)*Journal!L77</f>
        <v>0</v>
      </c>
      <c r="T77" s="184">
        <f t="shared" si="3"/>
        <v>0</v>
      </c>
      <c r="V77" s="47" t="str">
        <f>IF(D77="","",VLOOKUP($D77,Stock!$A$4:$M$471,8,FALSE))</f>
        <v/>
      </c>
      <c r="W77" s="47">
        <f>SUMIF($D$15:$D77,$D77,F$15:F77)</f>
        <v>0</v>
      </c>
      <c r="X77" s="47">
        <f>SUMIF($D$15:$D77,$D77,H$15:H77)</f>
        <v>0</v>
      </c>
      <c r="Y77" s="47">
        <f>SUMIF($D$15:$D77,$D77,K$15:K77)</f>
        <v>0</v>
      </c>
      <c r="Z77" s="47">
        <f>SUMIF($D$15:$D77,$D77,L$15:L77)</f>
        <v>0</v>
      </c>
    </row>
    <row r="78" spans="2:26" s="56" customFormat="1" ht="18" customHeight="1" x14ac:dyDescent="0.2">
      <c r="B78" s="171"/>
      <c r="C78" s="127"/>
      <c r="D78" s="65"/>
      <c r="E78" s="23" t="str">
        <f>IF(D78="","",IFERROR(VLOOKUP(D78,Stock!$A$5:$K$495,2,FALSE),0))</f>
        <v/>
      </c>
      <c r="F78" s="121"/>
      <c r="G78" s="122">
        <f>IFERROR(VLOOKUP(D78,Stock!$A$5:$M$495,6,0),0)*Journal!F78</f>
        <v>0</v>
      </c>
      <c r="H78" s="121"/>
      <c r="I78" s="123">
        <f>IFERROR(VLOOKUP(D78,Stock!$A$5:$K$495,7,FALSE),0)*Journal!$H78</f>
        <v>0</v>
      </c>
      <c r="J78" s="24">
        <f t="shared" si="4"/>
        <v>0</v>
      </c>
      <c r="K78" s="65"/>
      <c r="L78" s="65"/>
      <c r="M78" s="65"/>
      <c r="N78" s="128" t="str">
        <f t="shared" si="0"/>
        <v/>
      </c>
      <c r="O78" s="173"/>
      <c r="R78" s="31">
        <f>IFERROR(VLOOKUP(D78,Stock!$A$5:$M$495,10,0),0)*Journal!K78</f>
        <v>0</v>
      </c>
      <c r="S78" s="48">
        <f>IFERROR(VLOOKUP(D78,Stock!$A$5:$M$495,6,0),0)*Journal!L78</f>
        <v>0</v>
      </c>
      <c r="T78" s="184">
        <f t="shared" si="3"/>
        <v>0</v>
      </c>
      <c r="V78" s="47" t="str">
        <f>IF(D78="","",VLOOKUP($D78,Stock!$A$4:$M$471,8,FALSE))</f>
        <v/>
      </c>
      <c r="W78" s="47">
        <f>SUMIF($D$15:$D78,$D78,F$15:F78)</f>
        <v>0</v>
      </c>
      <c r="X78" s="47">
        <f>SUMIF($D$15:$D78,$D78,H$15:H78)</f>
        <v>0</v>
      </c>
      <c r="Y78" s="47">
        <f>SUMIF($D$15:$D78,$D78,K$15:K78)</f>
        <v>0</v>
      </c>
      <c r="Z78" s="47">
        <f>SUMIF($D$15:$D78,$D78,L$15:L78)</f>
        <v>0</v>
      </c>
    </row>
    <row r="79" spans="2:26" s="56" customFormat="1" ht="18" customHeight="1" x14ac:dyDescent="0.2">
      <c r="B79" s="171"/>
      <c r="C79" s="127"/>
      <c r="D79" s="65"/>
      <c r="E79" s="23" t="str">
        <f>IF(D79="","",IFERROR(VLOOKUP(D79,Stock!$A$5:$K$495,2,FALSE),0))</f>
        <v/>
      </c>
      <c r="F79" s="121"/>
      <c r="G79" s="122">
        <f>IFERROR(VLOOKUP(D79,Stock!$A$5:$M$495,6,0),0)*Journal!F79</f>
        <v>0</v>
      </c>
      <c r="H79" s="121"/>
      <c r="I79" s="123">
        <f>IFERROR(VLOOKUP(D79,Stock!$A$5:$K$495,7,FALSE),0)*Journal!$H79</f>
        <v>0</v>
      </c>
      <c r="J79" s="24">
        <f t="shared" si="4"/>
        <v>0</v>
      </c>
      <c r="K79" s="65"/>
      <c r="L79" s="65"/>
      <c r="M79" s="65"/>
      <c r="N79" s="128" t="str">
        <f t="shared" ref="N79:N142" si="5">IF(D79="","",V79-W79-X79+Y79-Z79)</f>
        <v/>
      </c>
      <c r="O79" s="173"/>
      <c r="R79" s="31">
        <f>IFERROR(VLOOKUP(D79,Stock!$A$5:$M$495,10,0),0)*Journal!K79</f>
        <v>0</v>
      </c>
      <c r="S79" s="48">
        <f>IFERROR(VLOOKUP(D79,Stock!$A$5:$M$495,6,0),0)*Journal!L79</f>
        <v>0</v>
      </c>
      <c r="T79" s="184">
        <f t="shared" ref="T79:T142" si="6">F79+H79</f>
        <v>0</v>
      </c>
      <c r="V79" s="47" t="str">
        <f>IF(D79="","",VLOOKUP($D79,Stock!$A$4:$M$471,8,FALSE))</f>
        <v/>
      </c>
      <c r="W79" s="47">
        <f>SUMIF($D$15:$D79,$D79,F$15:F79)</f>
        <v>0</v>
      </c>
      <c r="X79" s="47">
        <f>SUMIF($D$15:$D79,$D79,H$15:H79)</f>
        <v>0</v>
      </c>
      <c r="Y79" s="47">
        <f>SUMIF($D$15:$D79,$D79,K$15:K79)</f>
        <v>0</v>
      </c>
      <c r="Z79" s="47">
        <f>SUMIF($D$15:$D79,$D79,L$15:L79)</f>
        <v>0</v>
      </c>
    </row>
    <row r="80" spans="2:26" s="56" customFormat="1" ht="18" customHeight="1" x14ac:dyDescent="0.2">
      <c r="B80" s="171"/>
      <c r="C80" s="127"/>
      <c r="D80" s="65"/>
      <c r="E80" s="23" t="str">
        <f>IF(D80="","",IFERROR(VLOOKUP(D80,Stock!$A$5:$K$495,2,FALSE),0))</f>
        <v/>
      </c>
      <c r="F80" s="121"/>
      <c r="G80" s="122">
        <f>IFERROR(VLOOKUP(D80,Stock!$A$5:$M$495,6,0),0)*Journal!F80</f>
        <v>0</v>
      </c>
      <c r="H80" s="121"/>
      <c r="I80" s="123">
        <f>IFERROR(VLOOKUP(D80,Stock!$A$5:$K$495,7,FALSE),0)*Journal!$H80</f>
        <v>0</v>
      </c>
      <c r="J80" s="24">
        <f t="shared" si="4"/>
        <v>0</v>
      </c>
      <c r="K80" s="65"/>
      <c r="L80" s="65"/>
      <c r="M80" s="65"/>
      <c r="N80" s="128" t="str">
        <f t="shared" si="5"/>
        <v/>
      </c>
      <c r="O80" s="173"/>
      <c r="R80" s="31">
        <f>IFERROR(VLOOKUP(D80,Stock!$A$5:$M$495,10,0),0)*Journal!K80</f>
        <v>0</v>
      </c>
      <c r="S80" s="48">
        <f>IFERROR(VLOOKUP(D80,Stock!$A$5:$M$495,6,0),0)*Journal!L80</f>
        <v>0</v>
      </c>
      <c r="T80" s="184">
        <f t="shared" si="6"/>
        <v>0</v>
      </c>
      <c r="V80" s="47" t="str">
        <f>IF(D80="","",VLOOKUP($D80,Stock!$A$4:$M$471,8,FALSE))</f>
        <v/>
      </c>
      <c r="W80" s="47">
        <f>SUMIF($D$15:$D80,$D80,F$15:F80)</f>
        <v>0</v>
      </c>
      <c r="X80" s="47">
        <f>SUMIF($D$15:$D80,$D80,H$15:H80)</f>
        <v>0</v>
      </c>
      <c r="Y80" s="47">
        <f>SUMIF($D$15:$D80,$D80,K$15:K80)</f>
        <v>0</v>
      </c>
      <c r="Z80" s="47">
        <f>SUMIF($D$15:$D80,$D80,L$15:L80)</f>
        <v>0</v>
      </c>
    </row>
    <row r="81" spans="2:26" s="56" customFormat="1" ht="18" customHeight="1" x14ac:dyDescent="0.2">
      <c r="B81" s="171"/>
      <c r="C81" s="127"/>
      <c r="D81" s="65"/>
      <c r="E81" s="23" t="str">
        <f>IF(D81="","",IFERROR(VLOOKUP(D81,Stock!$A$5:$K$495,2,FALSE),0))</f>
        <v/>
      </c>
      <c r="F81" s="121"/>
      <c r="G81" s="122">
        <f>IFERROR(VLOOKUP(D81,Stock!$A$5:$M$495,6,0),0)*Journal!F81</f>
        <v>0</v>
      </c>
      <c r="H81" s="121"/>
      <c r="I81" s="123">
        <f>IFERROR(VLOOKUP(D81,Stock!$A$5:$K$495,7,FALSE),0)*Journal!$H81</f>
        <v>0</v>
      </c>
      <c r="J81" s="24">
        <f t="shared" si="4"/>
        <v>0</v>
      </c>
      <c r="K81" s="65"/>
      <c r="L81" s="65"/>
      <c r="M81" s="65"/>
      <c r="N81" s="128" t="str">
        <f t="shared" si="5"/>
        <v/>
      </c>
      <c r="O81" s="173"/>
      <c r="R81" s="31">
        <f>IFERROR(VLOOKUP(D81,Stock!$A$5:$M$495,10,0),0)*Journal!K81</f>
        <v>0</v>
      </c>
      <c r="S81" s="48">
        <f>IFERROR(VLOOKUP(D81,Stock!$A$5:$M$495,6,0),0)*Journal!L81</f>
        <v>0</v>
      </c>
      <c r="T81" s="184">
        <f t="shared" si="6"/>
        <v>0</v>
      </c>
      <c r="V81" s="47" t="str">
        <f>IF(D81="","",VLOOKUP($D81,Stock!$A$4:$M$471,8,FALSE))</f>
        <v/>
      </c>
      <c r="W81" s="47">
        <f>SUMIF($D$15:$D81,$D81,F$15:F81)</f>
        <v>0</v>
      </c>
      <c r="X81" s="47">
        <f>SUMIF($D$15:$D81,$D81,H$15:H81)</f>
        <v>0</v>
      </c>
      <c r="Y81" s="47">
        <f>SUMIF($D$15:$D81,$D81,K$15:K81)</f>
        <v>0</v>
      </c>
      <c r="Z81" s="47">
        <f>SUMIF($D$15:$D81,$D81,L$15:L81)</f>
        <v>0</v>
      </c>
    </row>
    <row r="82" spans="2:26" s="56" customFormat="1" ht="18" customHeight="1" x14ac:dyDescent="0.2">
      <c r="B82" s="171"/>
      <c r="C82" s="127"/>
      <c r="D82" s="65"/>
      <c r="E82" s="23" t="str">
        <f>IF(D82="","",IFERROR(VLOOKUP(D82,Stock!$A$5:$K$495,2,FALSE),0))</f>
        <v/>
      </c>
      <c r="F82" s="121"/>
      <c r="G82" s="122">
        <f>IFERROR(VLOOKUP(D82,Stock!$A$5:$M$495,6,0),0)*Journal!F82</f>
        <v>0</v>
      </c>
      <c r="H82" s="121"/>
      <c r="I82" s="123">
        <f>IFERROR(VLOOKUP(D82,Stock!$A$5:$K$495,7,FALSE),0)*Journal!$H82</f>
        <v>0</v>
      </c>
      <c r="J82" s="24">
        <f t="shared" si="4"/>
        <v>0</v>
      </c>
      <c r="K82" s="65"/>
      <c r="L82" s="65"/>
      <c r="M82" s="65"/>
      <c r="N82" s="128" t="str">
        <f t="shared" si="5"/>
        <v/>
      </c>
      <c r="O82" s="173"/>
      <c r="R82" s="31">
        <f>IFERROR(VLOOKUP(D82,Stock!$A$5:$M$495,10,0),0)*Journal!K82</f>
        <v>0</v>
      </c>
      <c r="S82" s="48">
        <f>IFERROR(VLOOKUP(D82,Stock!$A$5:$M$495,6,0),0)*Journal!L82</f>
        <v>0</v>
      </c>
      <c r="T82" s="184">
        <f t="shared" si="6"/>
        <v>0</v>
      </c>
      <c r="V82" s="47" t="str">
        <f>IF(D82="","",VLOOKUP($D82,Stock!$A$4:$M$471,8,FALSE))</f>
        <v/>
      </c>
      <c r="W82" s="47">
        <f>SUMIF($D$15:$D82,$D82,F$15:F82)</f>
        <v>0</v>
      </c>
      <c r="X82" s="47">
        <f>SUMIF($D$15:$D82,$D82,H$15:H82)</f>
        <v>0</v>
      </c>
      <c r="Y82" s="47">
        <f>SUMIF($D$15:$D82,$D82,K$15:K82)</f>
        <v>0</v>
      </c>
      <c r="Z82" s="47">
        <f>SUMIF($D$15:$D82,$D82,L$15:L82)</f>
        <v>0</v>
      </c>
    </row>
    <row r="83" spans="2:26" s="56" customFormat="1" ht="18" customHeight="1" x14ac:dyDescent="0.2">
      <c r="B83" s="171"/>
      <c r="C83" s="127"/>
      <c r="D83" s="65"/>
      <c r="E83" s="23" t="str">
        <f>IF(D83="","",IFERROR(VLOOKUP(D83,Stock!$A$5:$K$495,2,FALSE),0))</f>
        <v/>
      </c>
      <c r="F83" s="121"/>
      <c r="G83" s="122">
        <f>IFERROR(VLOOKUP(D83,Stock!$A$5:$M$495,6,0),0)*Journal!F83</f>
        <v>0</v>
      </c>
      <c r="H83" s="121"/>
      <c r="I83" s="123">
        <f>IFERROR(VLOOKUP(D83,Stock!$A$5:$K$495,7,FALSE),0)*Journal!$H83</f>
        <v>0</v>
      </c>
      <c r="J83" s="24">
        <f t="shared" si="4"/>
        <v>0</v>
      </c>
      <c r="K83" s="65"/>
      <c r="L83" s="65"/>
      <c r="M83" s="65"/>
      <c r="N83" s="128" t="str">
        <f t="shared" si="5"/>
        <v/>
      </c>
      <c r="O83" s="173"/>
      <c r="R83" s="31">
        <f>IFERROR(VLOOKUP(D83,Stock!$A$5:$M$495,10,0),0)*Journal!K83</f>
        <v>0</v>
      </c>
      <c r="S83" s="48">
        <f>IFERROR(VLOOKUP(D83,Stock!$A$5:$M$495,6,0),0)*Journal!L83</f>
        <v>0</v>
      </c>
      <c r="T83" s="184">
        <f t="shared" si="6"/>
        <v>0</v>
      </c>
      <c r="V83" s="47" t="str">
        <f>IF(D83="","",VLOOKUP($D83,Stock!$A$4:$M$471,8,FALSE))</f>
        <v/>
      </c>
      <c r="W83" s="47">
        <f>SUMIF($D$15:$D83,$D83,F$15:F83)</f>
        <v>0</v>
      </c>
      <c r="X83" s="47">
        <f>SUMIF($D$15:$D83,$D83,H$15:H83)</f>
        <v>0</v>
      </c>
      <c r="Y83" s="47">
        <f>SUMIF($D$15:$D83,$D83,K$15:K83)</f>
        <v>0</v>
      </c>
      <c r="Z83" s="47">
        <f>SUMIF($D$15:$D83,$D83,L$15:L83)</f>
        <v>0</v>
      </c>
    </row>
    <row r="84" spans="2:26" s="56" customFormat="1" ht="18" customHeight="1" x14ac:dyDescent="0.2">
      <c r="B84" s="171"/>
      <c r="C84" s="127"/>
      <c r="D84" s="65"/>
      <c r="E84" s="23" t="str">
        <f>IF(D84="","",IFERROR(VLOOKUP(D84,Stock!$A$5:$K$495,2,FALSE),0))</f>
        <v/>
      </c>
      <c r="F84" s="121"/>
      <c r="G84" s="122">
        <f>IFERROR(VLOOKUP(D84,Stock!$A$5:$M$495,6,0),0)*Journal!F84</f>
        <v>0</v>
      </c>
      <c r="H84" s="121"/>
      <c r="I84" s="123">
        <f>IFERROR(VLOOKUP(D84,Stock!$A$5:$K$495,7,FALSE),0)*Journal!$H84</f>
        <v>0</v>
      </c>
      <c r="J84" s="24">
        <f t="shared" si="4"/>
        <v>0</v>
      </c>
      <c r="K84" s="65"/>
      <c r="L84" s="65"/>
      <c r="M84" s="65"/>
      <c r="N84" s="128" t="str">
        <f t="shared" si="5"/>
        <v/>
      </c>
      <c r="O84" s="173"/>
      <c r="R84" s="31">
        <f>IFERROR(VLOOKUP(D84,Stock!$A$5:$M$495,10,0),0)*Journal!K84</f>
        <v>0</v>
      </c>
      <c r="S84" s="48">
        <f>IFERROR(VLOOKUP(D84,Stock!$A$5:$M$495,6,0),0)*Journal!L84</f>
        <v>0</v>
      </c>
      <c r="T84" s="184">
        <f t="shared" si="6"/>
        <v>0</v>
      </c>
      <c r="V84" s="47" t="str">
        <f>IF(D84="","",VLOOKUP($D84,Stock!$A$4:$M$471,8,FALSE))</f>
        <v/>
      </c>
      <c r="W84" s="47">
        <f>SUMIF($D$15:$D84,$D84,F$15:F84)</f>
        <v>0</v>
      </c>
      <c r="X84" s="47">
        <f>SUMIF($D$15:$D84,$D84,H$15:H84)</f>
        <v>0</v>
      </c>
      <c r="Y84" s="47">
        <f>SUMIF($D$15:$D84,$D84,K$15:K84)</f>
        <v>0</v>
      </c>
      <c r="Z84" s="47">
        <f>SUMIF($D$15:$D84,$D84,L$15:L84)</f>
        <v>0</v>
      </c>
    </row>
    <row r="85" spans="2:26" s="56" customFormat="1" ht="18" customHeight="1" x14ac:dyDescent="0.2">
      <c r="B85" s="171"/>
      <c r="C85" s="127"/>
      <c r="D85" s="65"/>
      <c r="E85" s="23" t="str">
        <f>IF(D85="","",IFERROR(VLOOKUP(D85,Stock!$A$5:$K$495,2,FALSE),0))</f>
        <v/>
      </c>
      <c r="F85" s="121"/>
      <c r="G85" s="122">
        <f>IFERROR(VLOOKUP(D85,Stock!$A$5:$M$495,6,0),0)*Journal!F85</f>
        <v>0</v>
      </c>
      <c r="H85" s="121"/>
      <c r="I85" s="123">
        <f>IFERROR(VLOOKUP(D85,Stock!$A$5:$K$495,7,FALSE),0)*Journal!$H85</f>
        <v>0</v>
      </c>
      <c r="J85" s="24">
        <f t="shared" si="4"/>
        <v>0</v>
      </c>
      <c r="K85" s="65"/>
      <c r="L85" s="65"/>
      <c r="M85" s="65"/>
      <c r="N85" s="128" t="str">
        <f t="shared" si="5"/>
        <v/>
      </c>
      <c r="O85" s="173"/>
      <c r="R85" s="31">
        <f>IFERROR(VLOOKUP(D85,Stock!$A$5:$M$495,10,0),0)*Journal!K85</f>
        <v>0</v>
      </c>
      <c r="S85" s="48">
        <f>IFERROR(VLOOKUP(D85,Stock!$A$5:$M$495,6,0),0)*Journal!L85</f>
        <v>0</v>
      </c>
      <c r="T85" s="184">
        <f t="shared" si="6"/>
        <v>0</v>
      </c>
      <c r="V85" s="47" t="str">
        <f>IF(D85="","",VLOOKUP($D85,Stock!$A$4:$M$471,8,FALSE))</f>
        <v/>
      </c>
      <c r="W85" s="47">
        <f>SUMIF($D$15:$D85,$D85,F$15:F85)</f>
        <v>0</v>
      </c>
      <c r="X85" s="47">
        <f>SUMIF($D$15:$D85,$D85,H$15:H85)</f>
        <v>0</v>
      </c>
      <c r="Y85" s="47">
        <f>SUMIF($D$15:$D85,$D85,K$15:K85)</f>
        <v>0</v>
      </c>
      <c r="Z85" s="47">
        <f>SUMIF($D$15:$D85,$D85,L$15:L85)</f>
        <v>0</v>
      </c>
    </row>
    <row r="86" spans="2:26" s="56" customFormat="1" ht="18" customHeight="1" x14ac:dyDescent="0.2">
      <c r="B86" s="171"/>
      <c r="C86" s="127"/>
      <c r="D86" s="65"/>
      <c r="E86" s="23" t="str">
        <f>IF(D86="","",IFERROR(VLOOKUP(D86,Stock!$A$5:$K$495,2,FALSE),0))</f>
        <v/>
      </c>
      <c r="F86" s="121"/>
      <c r="G86" s="122">
        <f>IFERROR(VLOOKUP(D86,Stock!$A$5:$M$495,6,0),0)*Journal!F86</f>
        <v>0</v>
      </c>
      <c r="H86" s="121"/>
      <c r="I86" s="123">
        <f>IFERROR(VLOOKUP(D86,Stock!$A$5:$K$495,7,FALSE),0)*Journal!$H86</f>
        <v>0</v>
      </c>
      <c r="J86" s="24">
        <f t="shared" si="4"/>
        <v>0</v>
      </c>
      <c r="K86" s="65"/>
      <c r="L86" s="65"/>
      <c r="M86" s="65"/>
      <c r="N86" s="128" t="str">
        <f t="shared" si="5"/>
        <v/>
      </c>
      <c r="O86" s="173"/>
      <c r="R86" s="31">
        <f>IFERROR(VLOOKUP(D86,Stock!$A$5:$M$495,10,0),0)*Journal!K86</f>
        <v>0</v>
      </c>
      <c r="S86" s="48">
        <f>IFERROR(VLOOKUP(D86,Stock!$A$5:$M$495,6,0),0)*Journal!L86</f>
        <v>0</v>
      </c>
      <c r="T86" s="184">
        <f t="shared" si="6"/>
        <v>0</v>
      </c>
      <c r="V86" s="47" t="str">
        <f>IF(D86="","",VLOOKUP($D86,Stock!$A$4:$M$471,8,FALSE))</f>
        <v/>
      </c>
      <c r="W86" s="47">
        <f>SUMIF($D$15:$D86,$D86,F$15:F86)</f>
        <v>0</v>
      </c>
      <c r="X86" s="47">
        <f>SUMIF($D$15:$D86,$D86,H$15:H86)</f>
        <v>0</v>
      </c>
      <c r="Y86" s="47">
        <f>SUMIF($D$15:$D86,$D86,K$15:K86)</f>
        <v>0</v>
      </c>
      <c r="Z86" s="47">
        <f>SUMIF($D$15:$D86,$D86,L$15:L86)</f>
        <v>0</v>
      </c>
    </row>
    <row r="87" spans="2:26" s="56" customFormat="1" ht="18" customHeight="1" x14ac:dyDescent="0.2">
      <c r="B87" s="171"/>
      <c r="C87" s="127"/>
      <c r="D87" s="65"/>
      <c r="E87" s="23" t="str">
        <f>IF(D87="","",IFERROR(VLOOKUP(D87,Stock!$A$5:$K$495,2,FALSE),0))</f>
        <v/>
      </c>
      <c r="F87" s="121"/>
      <c r="G87" s="122">
        <f>IFERROR(VLOOKUP(D87,Stock!$A$5:$M$495,6,0),0)*Journal!F87</f>
        <v>0</v>
      </c>
      <c r="H87" s="121"/>
      <c r="I87" s="123">
        <f>IFERROR(VLOOKUP(D87,Stock!$A$5:$K$495,7,FALSE),0)*Journal!$H87</f>
        <v>0</v>
      </c>
      <c r="J87" s="24">
        <f t="shared" si="4"/>
        <v>0</v>
      </c>
      <c r="K87" s="65"/>
      <c r="L87" s="65"/>
      <c r="M87" s="65"/>
      <c r="N87" s="128" t="str">
        <f t="shared" si="5"/>
        <v/>
      </c>
      <c r="O87" s="173"/>
      <c r="R87" s="31">
        <f>IFERROR(VLOOKUP(D87,Stock!$A$5:$M$495,10,0),0)*Journal!K87</f>
        <v>0</v>
      </c>
      <c r="S87" s="48">
        <f>IFERROR(VLOOKUP(D87,Stock!$A$5:$M$495,6,0),0)*Journal!L87</f>
        <v>0</v>
      </c>
      <c r="T87" s="184">
        <f t="shared" si="6"/>
        <v>0</v>
      </c>
      <c r="V87" s="47" t="str">
        <f>IF(D87="","",VLOOKUP($D87,Stock!$A$4:$M$471,8,FALSE))</f>
        <v/>
      </c>
      <c r="W87" s="47">
        <f>SUMIF($D$15:$D87,$D87,F$15:F87)</f>
        <v>0</v>
      </c>
      <c r="X87" s="47">
        <f>SUMIF($D$15:$D87,$D87,H$15:H87)</f>
        <v>0</v>
      </c>
      <c r="Y87" s="47">
        <f>SUMIF($D$15:$D87,$D87,K$15:K87)</f>
        <v>0</v>
      </c>
      <c r="Z87" s="47">
        <f>SUMIF($D$15:$D87,$D87,L$15:L87)</f>
        <v>0</v>
      </c>
    </row>
    <row r="88" spans="2:26" s="56" customFormat="1" ht="18" customHeight="1" x14ac:dyDescent="0.2">
      <c r="B88" s="171"/>
      <c r="C88" s="127"/>
      <c r="D88" s="65"/>
      <c r="E88" s="23" t="str">
        <f>IF(D88="","",IFERROR(VLOOKUP(D88,Stock!$A$5:$K$495,2,FALSE),0))</f>
        <v/>
      </c>
      <c r="F88" s="121"/>
      <c r="G88" s="122">
        <f>IFERROR(VLOOKUP(D88,Stock!$A$5:$M$495,6,0),0)*Journal!F88</f>
        <v>0</v>
      </c>
      <c r="H88" s="121"/>
      <c r="I88" s="123">
        <f>IFERROR(VLOOKUP(D88,Stock!$A$5:$K$495,7,FALSE),0)*Journal!$H88</f>
        <v>0</v>
      </c>
      <c r="J88" s="24">
        <f t="shared" si="4"/>
        <v>0</v>
      </c>
      <c r="K88" s="65"/>
      <c r="L88" s="65"/>
      <c r="M88" s="65"/>
      <c r="N88" s="128" t="str">
        <f t="shared" si="5"/>
        <v/>
      </c>
      <c r="O88" s="173"/>
      <c r="R88" s="31">
        <f>IFERROR(VLOOKUP(D88,Stock!$A$5:$M$495,10,0),0)*Journal!K88</f>
        <v>0</v>
      </c>
      <c r="S88" s="48">
        <f>IFERROR(VLOOKUP(D88,Stock!$A$5:$M$495,6,0),0)*Journal!L88</f>
        <v>0</v>
      </c>
      <c r="T88" s="184">
        <f t="shared" si="6"/>
        <v>0</v>
      </c>
      <c r="V88" s="47" t="str">
        <f>IF(D88="","",VLOOKUP($D88,Stock!$A$4:$M$471,8,FALSE))</f>
        <v/>
      </c>
      <c r="W88" s="47">
        <f>SUMIF($D$15:$D88,$D88,F$15:F88)</f>
        <v>0</v>
      </c>
      <c r="X88" s="47">
        <f>SUMIF($D$15:$D88,$D88,H$15:H88)</f>
        <v>0</v>
      </c>
      <c r="Y88" s="47">
        <f>SUMIF($D$15:$D88,$D88,K$15:K88)</f>
        <v>0</v>
      </c>
      <c r="Z88" s="47">
        <f>SUMIF($D$15:$D88,$D88,L$15:L88)</f>
        <v>0</v>
      </c>
    </row>
    <row r="89" spans="2:26" s="56" customFormat="1" ht="18" customHeight="1" x14ac:dyDescent="0.2">
      <c r="B89" s="171"/>
      <c r="C89" s="127"/>
      <c r="D89" s="65"/>
      <c r="E89" s="23" t="str">
        <f>IF(D89="","",IFERROR(VLOOKUP(D89,Stock!$A$5:$K$495,2,FALSE),0))</f>
        <v/>
      </c>
      <c r="F89" s="121"/>
      <c r="G89" s="122">
        <f>IFERROR(VLOOKUP(D89,Stock!$A$5:$M$495,6,0),0)*Journal!F89</f>
        <v>0</v>
      </c>
      <c r="H89" s="121"/>
      <c r="I89" s="123">
        <f>IFERROR(VLOOKUP(D89,Stock!$A$5:$K$495,7,FALSE),0)*Journal!$H89</f>
        <v>0</v>
      </c>
      <c r="J89" s="24">
        <f t="shared" si="4"/>
        <v>0</v>
      </c>
      <c r="K89" s="65"/>
      <c r="L89" s="65"/>
      <c r="M89" s="65"/>
      <c r="N89" s="128" t="str">
        <f t="shared" si="5"/>
        <v/>
      </c>
      <c r="O89" s="173"/>
      <c r="R89" s="31">
        <f>IFERROR(VLOOKUP(D89,Stock!$A$5:$M$495,10,0),0)*Journal!K89</f>
        <v>0</v>
      </c>
      <c r="S89" s="48">
        <f>IFERROR(VLOOKUP(D89,Stock!$A$5:$M$495,6,0),0)*Journal!L89</f>
        <v>0</v>
      </c>
      <c r="T89" s="184">
        <f t="shared" si="6"/>
        <v>0</v>
      </c>
      <c r="V89" s="47" t="str">
        <f>IF(D89="","",VLOOKUP($D89,Stock!$A$4:$M$471,8,FALSE))</f>
        <v/>
      </c>
      <c r="W89" s="47">
        <f>SUMIF($D$15:$D89,$D89,F$15:F89)</f>
        <v>0</v>
      </c>
      <c r="X89" s="47">
        <f>SUMIF($D$15:$D89,$D89,H$15:H89)</f>
        <v>0</v>
      </c>
      <c r="Y89" s="47">
        <f>SUMIF($D$15:$D89,$D89,K$15:K89)</f>
        <v>0</v>
      </c>
      <c r="Z89" s="47">
        <f>SUMIF($D$15:$D89,$D89,L$15:L89)</f>
        <v>0</v>
      </c>
    </row>
    <row r="90" spans="2:26" s="56" customFormat="1" ht="18" customHeight="1" x14ac:dyDescent="0.2">
      <c r="B90" s="171"/>
      <c r="C90" s="127"/>
      <c r="D90" s="65"/>
      <c r="E90" s="23" t="str">
        <f>IF(D90="","",IFERROR(VLOOKUP(D90,Stock!$A$5:$K$495,2,FALSE),0))</f>
        <v/>
      </c>
      <c r="F90" s="121"/>
      <c r="G90" s="122">
        <f>IFERROR(VLOOKUP(D90,Stock!$A$5:$M$495,6,0),0)*Journal!F90</f>
        <v>0</v>
      </c>
      <c r="H90" s="121"/>
      <c r="I90" s="123">
        <f>IFERROR(VLOOKUP(D90,Stock!$A$5:$K$495,7,FALSE),0)*Journal!$H90</f>
        <v>0</v>
      </c>
      <c r="J90" s="24">
        <f t="shared" si="4"/>
        <v>0</v>
      </c>
      <c r="K90" s="65"/>
      <c r="L90" s="65"/>
      <c r="M90" s="65"/>
      <c r="N90" s="128" t="str">
        <f t="shared" si="5"/>
        <v/>
      </c>
      <c r="O90" s="173"/>
      <c r="R90" s="31">
        <f>IFERROR(VLOOKUP(D90,Stock!$A$5:$M$495,10,0),0)*Journal!K90</f>
        <v>0</v>
      </c>
      <c r="S90" s="48">
        <f>IFERROR(VLOOKUP(D90,Stock!$A$5:$M$495,6,0),0)*Journal!L90</f>
        <v>0</v>
      </c>
      <c r="T90" s="184">
        <f t="shared" si="6"/>
        <v>0</v>
      </c>
      <c r="V90" s="47" t="str">
        <f>IF(D90="","",VLOOKUP($D90,Stock!$A$4:$M$471,8,FALSE))</f>
        <v/>
      </c>
      <c r="W90" s="47">
        <f>SUMIF($D$15:$D90,$D90,F$15:F90)</f>
        <v>0</v>
      </c>
      <c r="X90" s="47">
        <f>SUMIF($D$15:$D90,$D90,H$15:H90)</f>
        <v>0</v>
      </c>
      <c r="Y90" s="47">
        <f>SUMIF($D$15:$D90,$D90,K$15:K90)</f>
        <v>0</v>
      </c>
      <c r="Z90" s="47">
        <f>SUMIF($D$15:$D90,$D90,L$15:L90)</f>
        <v>0</v>
      </c>
    </row>
    <row r="91" spans="2:26" s="56" customFormat="1" ht="18" customHeight="1" x14ac:dyDescent="0.2">
      <c r="B91" s="171"/>
      <c r="C91" s="127"/>
      <c r="D91" s="65"/>
      <c r="E91" s="23" t="str">
        <f>IF(D91="","",IFERROR(VLOOKUP(D91,Stock!$A$5:$K$495,2,FALSE),0))</f>
        <v/>
      </c>
      <c r="F91" s="121"/>
      <c r="G91" s="122">
        <f>IFERROR(VLOOKUP(D91,Stock!$A$5:$M$495,6,0),0)*Journal!F91</f>
        <v>0</v>
      </c>
      <c r="H91" s="121"/>
      <c r="I91" s="123">
        <f>IFERROR(VLOOKUP(D91,Stock!$A$5:$K$495,7,FALSE),0)*Journal!$H91</f>
        <v>0</v>
      </c>
      <c r="J91" s="24">
        <f t="shared" si="4"/>
        <v>0</v>
      </c>
      <c r="K91" s="65"/>
      <c r="L91" s="65"/>
      <c r="M91" s="65"/>
      <c r="N91" s="128" t="str">
        <f t="shared" si="5"/>
        <v/>
      </c>
      <c r="O91" s="173"/>
      <c r="R91" s="31">
        <f>IFERROR(VLOOKUP(D91,Stock!$A$5:$M$495,10,0),0)*Journal!K91</f>
        <v>0</v>
      </c>
      <c r="S91" s="48">
        <f>IFERROR(VLOOKUP(D91,Stock!$A$5:$M$495,6,0),0)*Journal!L91</f>
        <v>0</v>
      </c>
      <c r="T91" s="184">
        <f t="shared" si="6"/>
        <v>0</v>
      </c>
      <c r="V91" s="47" t="str">
        <f>IF(D91="","",VLOOKUP($D91,Stock!$A$4:$M$471,8,FALSE))</f>
        <v/>
      </c>
      <c r="W91" s="47">
        <f>SUMIF($D$15:$D91,$D91,F$15:F91)</f>
        <v>0</v>
      </c>
      <c r="X91" s="47">
        <f>SUMIF($D$15:$D91,$D91,H$15:H91)</f>
        <v>0</v>
      </c>
      <c r="Y91" s="47">
        <f>SUMIF($D$15:$D91,$D91,K$15:K91)</f>
        <v>0</v>
      </c>
      <c r="Z91" s="47">
        <f>SUMIF($D$15:$D91,$D91,L$15:L91)</f>
        <v>0</v>
      </c>
    </row>
    <row r="92" spans="2:26" s="56" customFormat="1" ht="18" customHeight="1" x14ac:dyDescent="0.2">
      <c r="B92" s="171"/>
      <c r="C92" s="127"/>
      <c r="D92" s="65"/>
      <c r="E92" s="23" t="str">
        <f>IF(D92="","",IFERROR(VLOOKUP(D92,Stock!$A$5:$K$495,2,FALSE),0))</f>
        <v/>
      </c>
      <c r="F92" s="121"/>
      <c r="G92" s="122">
        <f>IFERROR(VLOOKUP(D92,Stock!$A$5:$M$495,6,0),0)*Journal!F92</f>
        <v>0</v>
      </c>
      <c r="H92" s="121"/>
      <c r="I92" s="123">
        <f>IFERROR(VLOOKUP(D92,Stock!$A$5:$K$495,7,FALSE),0)*Journal!$H92</f>
        <v>0</v>
      </c>
      <c r="J92" s="24">
        <f t="shared" si="4"/>
        <v>0</v>
      </c>
      <c r="K92" s="65"/>
      <c r="L92" s="65"/>
      <c r="M92" s="65"/>
      <c r="N92" s="128" t="str">
        <f t="shared" si="5"/>
        <v/>
      </c>
      <c r="O92" s="173"/>
      <c r="R92" s="31">
        <f>IFERROR(VLOOKUP(D92,Stock!$A$5:$M$495,10,0),0)*Journal!K92</f>
        <v>0</v>
      </c>
      <c r="S92" s="48">
        <f>IFERROR(VLOOKUP(D92,Stock!$A$5:$M$495,6,0),0)*Journal!L92</f>
        <v>0</v>
      </c>
      <c r="T92" s="184">
        <f t="shared" si="6"/>
        <v>0</v>
      </c>
      <c r="V92" s="47" t="str">
        <f>IF(D92="","",VLOOKUP($D92,Stock!$A$4:$M$471,8,FALSE))</f>
        <v/>
      </c>
      <c r="W92" s="47">
        <f>SUMIF($D$15:$D92,$D92,F$15:F92)</f>
        <v>0</v>
      </c>
      <c r="X92" s="47">
        <f>SUMIF($D$15:$D92,$D92,H$15:H92)</f>
        <v>0</v>
      </c>
      <c r="Y92" s="47">
        <f>SUMIF($D$15:$D92,$D92,K$15:K92)</f>
        <v>0</v>
      </c>
      <c r="Z92" s="47">
        <f>SUMIF($D$15:$D92,$D92,L$15:L92)</f>
        <v>0</v>
      </c>
    </row>
    <row r="93" spans="2:26" s="56" customFormat="1" ht="18" customHeight="1" x14ac:dyDescent="0.2">
      <c r="B93" s="171"/>
      <c r="C93" s="127"/>
      <c r="D93" s="65"/>
      <c r="E93" s="23" t="str">
        <f>IF(D93="","",IFERROR(VLOOKUP(D93,Stock!$A$5:$K$495,2,FALSE),0))</f>
        <v/>
      </c>
      <c r="F93" s="121"/>
      <c r="G93" s="122">
        <f>IFERROR(VLOOKUP(D93,Stock!$A$5:$M$495,6,0),0)*Journal!F93</f>
        <v>0</v>
      </c>
      <c r="H93" s="121"/>
      <c r="I93" s="123">
        <f>IFERROR(VLOOKUP(D93,Stock!$A$5:$K$495,7,FALSE),0)*Journal!$H93</f>
        <v>0</v>
      </c>
      <c r="J93" s="24">
        <f t="shared" si="4"/>
        <v>0</v>
      </c>
      <c r="K93" s="65"/>
      <c r="L93" s="65"/>
      <c r="M93" s="65"/>
      <c r="N93" s="128" t="str">
        <f t="shared" si="5"/>
        <v/>
      </c>
      <c r="O93" s="173"/>
      <c r="R93" s="31">
        <f>IFERROR(VLOOKUP(D93,Stock!$A$5:$M$495,10,0),0)*Journal!K93</f>
        <v>0</v>
      </c>
      <c r="S93" s="48">
        <f>IFERROR(VLOOKUP(D93,Stock!$A$5:$M$495,6,0),0)*Journal!L93</f>
        <v>0</v>
      </c>
      <c r="T93" s="184">
        <f t="shared" si="6"/>
        <v>0</v>
      </c>
      <c r="V93" s="47" t="str">
        <f>IF(D93="","",VLOOKUP($D93,Stock!$A$4:$M$471,8,FALSE))</f>
        <v/>
      </c>
      <c r="W93" s="47">
        <f>SUMIF($D$15:$D93,$D93,F$15:F93)</f>
        <v>0</v>
      </c>
      <c r="X93" s="47">
        <f>SUMIF($D$15:$D93,$D93,H$15:H93)</f>
        <v>0</v>
      </c>
      <c r="Y93" s="47">
        <f>SUMIF($D$15:$D93,$D93,K$15:K93)</f>
        <v>0</v>
      </c>
      <c r="Z93" s="47">
        <f>SUMIF($D$15:$D93,$D93,L$15:L93)</f>
        <v>0</v>
      </c>
    </row>
    <row r="94" spans="2:26" s="56" customFormat="1" ht="18" customHeight="1" x14ac:dyDescent="0.2">
      <c r="B94" s="171"/>
      <c r="C94" s="127"/>
      <c r="D94" s="65"/>
      <c r="E94" s="23" t="str">
        <f>IF(D94="","",IFERROR(VLOOKUP(D94,Stock!$A$5:$K$495,2,FALSE),0))</f>
        <v/>
      </c>
      <c r="F94" s="121"/>
      <c r="G94" s="122">
        <f>IFERROR(VLOOKUP(D94,Stock!$A$5:$M$495,6,0),0)*Journal!F94</f>
        <v>0</v>
      </c>
      <c r="H94" s="121"/>
      <c r="I94" s="123">
        <f>IFERROR(VLOOKUP(D94,Stock!$A$5:$K$495,7,FALSE),0)*Journal!$H94</f>
        <v>0</v>
      </c>
      <c r="J94" s="24">
        <f t="shared" si="4"/>
        <v>0</v>
      </c>
      <c r="K94" s="65"/>
      <c r="L94" s="65"/>
      <c r="M94" s="65"/>
      <c r="N94" s="128" t="str">
        <f t="shared" si="5"/>
        <v/>
      </c>
      <c r="O94" s="173"/>
      <c r="R94" s="31">
        <f>IFERROR(VLOOKUP(D94,Stock!$A$5:$M$495,10,0),0)*Journal!K94</f>
        <v>0</v>
      </c>
      <c r="S94" s="48">
        <f>IFERROR(VLOOKUP(D94,Stock!$A$5:$M$495,6,0),0)*Journal!L94</f>
        <v>0</v>
      </c>
      <c r="T94" s="184">
        <f t="shared" si="6"/>
        <v>0</v>
      </c>
      <c r="V94" s="47" t="str">
        <f>IF(D94="","",VLOOKUP($D94,Stock!$A$4:$M$471,8,FALSE))</f>
        <v/>
      </c>
      <c r="W94" s="47">
        <f>SUMIF($D$15:$D94,$D94,F$15:F94)</f>
        <v>0</v>
      </c>
      <c r="X94" s="47">
        <f>SUMIF($D$15:$D94,$D94,H$15:H94)</f>
        <v>0</v>
      </c>
      <c r="Y94" s="47">
        <f>SUMIF($D$15:$D94,$D94,K$15:K94)</f>
        <v>0</v>
      </c>
      <c r="Z94" s="47">
        <f>SUMIF($D$15:$D94,$D94,L$15:L94)</f>
        <v>0</v>
      </c>
    </row>
    <row r="95" spans="2:26" s="56" customFormat="1" ht="18" customHeight="1" x14ac:dyDescent="0.2">
      <c r="B95" s="171"/>
      <c r="C95" s="127"/>
      <c r="D95" s="65"/>
      <c r="E95" s="23" t="str">
        <f>IF(D95="","",IFERROR(VLOOKUP(D95,Stock!$A$5:$K$495,2,FALSE),0))</f>
        <v/>
      </c>
      <c r="F95" s="121"/>
      <c r="G95" s="122">
        <f>IFERROR(VLOOKUP(D95,Stock!$A$5:$M$495,6,0),0)*Journal!F95</f>
        <v>0</v>
      </c>
      <c r="H95" s="121"/>
      <c r="I95" s="123">
        <f>IFERROR(VLOOKUP(D95,Stock!$A$5:$K$495,7,FALSE),0)*Journal!$H95</f>
        <v>0</v>
      </c>
      <c r="J95" s="24">
        <f t="shared" si="4"/>
        <v>0</v>
      </c>
      <c r="K95" s="65"/>
      <c r="L95" s="65"/>
      <c r="M95" s="65"/>
      <c r="N95" s="128" t="str">
        <f t="shared" si="5"/>
        <v/>
      </c>
      <c r="O95" s="173"/>
      <c r="R95" s="31">
        <f>IFERROR(VLOOKUP(D95,Stock!$A$5:$M$495,10,0),0)*Journal!K95</f>
        <v>0</v>
      </c>
      <c r="S95" s="48">
        <f>IFERROR(VLOOKUP(D95,Stock!$A$5:$M$495,6,0),0)*Journal!L95</f>
        <v>0</v>
      </c>
      <c r="T95" s="184">
        <f t="shared" si="6"/>
        <v>0</v>
      </c>
      <c r="V95" s="47" t="str">
        <f>IF(D95="","",VLOOKUP($D95,Stock!$A$4:$M$471,8,FALSE))</f>
        <v/>
      </c>
      <c r="W95" s="47">
        <f>SUMIF($D$15:$D95,$D95,F$15:F95)</f>
        <v>0</v>
      </c>
      <c r="X95" s="47">
        <f>SUMIF($D$15:$D95,$D95,H$15:H95)</f>
        <v>0</v>
      </c>
      <c r="Y95" s="47">
        <f>SUMIF($D$15:$D95,$D95,K$15:K95)</f>
        <v>0</v>
      </c>
      <c r="Z95" s="47">
        <f>SUMIF($D$15:$D95,$D95,L$15:L95)</f>
        <v>0</v>
      </c>
    </row>
    <row r="96" spans="2:26" s="56" customFormat="1" ht="18" customHeight="1" x14ac:dyDescent="0.2">
      <c r="B96" s="171"/>
      <c r="C96" s="127"/>
      <c r="D96" s="65"/>
      <c r="E96" s="23" t="str">
        <f>IF(D96="","",IFERROR(VLOOKUP(D96,Stock!$A$5:$K$495,2,FALSE),0))</f>
        <v/>
      </c>
      <c r="F96" s="121"/>
      <c r="G96" s="122">
        <f>IFERROR(VLOOKUP(D96,Stock!$A$5:$M$495,6,0),0)*Journal!F96</f>
        <v>0</v>
      </c>
      <c r="H96" s="121"/>
      <c r="I96" s="123">
        <f>IFERROR(VLOOKUP(D96,Stock!$A$5:$K$495,7,FALSE),0)*Journal!$H96</f>
        <v>0</v>
      </c>
      <c r="J96" s="24">
        <f t="shared" si="4"/>
        <v>0</v>
      </c>
      <c r="K96" s="65"/>
      <c r="L96" s="65"/>
      <c r="M96" s="65"/>
      <c r="N96" s="128" t="str">
        <f t="shared" si="5"/>
        <v/>
      </c>
      <c r="O96" s="173"/>
      <c r="R96" s="31">
        <f>IFERROR(VLOOKUP(D96,Stock!$A$5:$M$495,10,0),0)*Journal!K96</f>
        <v>0</v>
      </c>
      <c r="S96" s="48">
        <f>IFERROR(VLOOKUP(D96,Stock!$A$5:$M$495,6,0),0)*Journal!L96</f>
        <v>0</v>
      </c>
      <c r="T96" s="184">
        <f t="shared" si="6"/>
        <v>0</v>
      </c>
      <c r="V96" s="47" t="str">
        <f>IF(D96="","",VLOOKUP($D96,Stock!$A$4:$M$471,8,FALSE))</f>
        <v/>
      </c>
      <c r="W96" s="47">
        <f>SUMIF($D$15:$D96,$D96,F$15:F96)</f>
        <v>0</v>
      </c>
      <c r="X96" s="47">
        <f>SUMIF($D$15:$D96,$D96,H$15:H96)</f>
        <v>0</v>
      </c>
      <c r="Y96" s="47">
        <f>SUMIF($D$15:$D96,$D96,K$15:K96)</f>
        <v>0</v>
      </c>
      <c r="Z96" s="47">
        <f>SUMIF($D$15:$D96,$D96,L$15:L96)</f>
        <v>0</v>
      </c>
    </row>
    <row r="97" spans="2:26" s="56" customFormat="1" ht="18" customHeight="1" x14ac:dyDescent="0.2">
      <c r="B97" s="171"/>
      <c r="C97" s="127"/>
      <c r="D97" s="65"/>
      <c r="E97" s="23" t="str">
        <f>IF(D97="","",IFERROR(VLOOKUP(D97,Stock!$A$5:$K$495,2,FALSE),0))</f>
        <v/>
      </c>
      <c r="F97" s="121"/>
      <c r="G97" s="122">
        <f>IFERROR(VLOOKUP(D97,Stock!$A$5:$M$495,6,0),0)*Journal!F97</f>
        <v>0</v>
      </c>
      <c r="H97" s="121"/>
      <c r="I97" s="123">
        <f>IFERROR(VLOOKUP(D97,Stock!$A$5:$K$495,7,FALSE),0)*Journal!$H97</f>
        <v>0</v>
      </c>
      <c r="J97" s="24">
        <f t="shared" si="4"/>
        <v>0</v>
      </c>
      <c r="K97" s="65"/>
      <c r="L97" s="65"/>
      <c r="M97" s="65"/>
      <c r="N97" s="128" t="str">
        <f t="shared" si="5"/>
        <v/>
      </c>
      <c r="O97" s="173"/>
      <c r="R97" s="31">
        <f>IFERROR(VLOOKUP(D97,Stock!$A$5:$M$495,10,0),0)*Journal!K97</f>
        <v>0</v>
      </c>
      <c r="S97" s="48">
        <f>IFERROR(VLOOKUP(D97,Stock!$A$5:$M$495,6,0),0)*Journal!L97</f>
        <v>0</v>
      </c>
      <c r="T97" s="184">
        <f t="shared" si="6"/>
        <v>0</v>
      </c>
      <c r="V97" s="47" t="str">
        <f>IF(D97="","",VLOOKUP($D97,Stock!$A$4:$M$471,8,FALSE))</f>
        <v/>
      </c>
      <c r="W97" s="47">
        <f>SUMIF($D$15:$D97,$D97,F$15:F97)</f>
        <v>0</v>
      </c>
      <c r="X97" s="47">
        <f>SUMIF($D$15:$D97,$D97,H$15:H97)</f>
        <v>0</v>
      </c>
      <c r="Y97" s="47">
        <f>SUMIF($D$15:$D97,$D97,K$15:K97)</f>
        <v>0</v>
      </c>
      <c r="Z97" s="47">
        <f>SUMIF($D$15:$D97,$D97,L$15:L97)</f>
        <v>0</v>
      </c>
    </row>
    <row r="98" spans="2:26" s="56" customFormat="1" ht="18" customHeight="1" x14ac:dyDescent="0.2">
      <c r="B98" s="171"/>
      <c r="C98" s="127"/>
      <c r="D98" s="65"/>
      <c r="E98" s="23" t="str">
        <f>IF(D98="","",IFERROR(VLOOKUP(D98,Stock!$A$5:$K$495,2,FALSE),0))</f>
        <v/>
      </c>
      <c r="F98" s="121"/>
      <c r="G98" s="122">
        <f>IFERROR(VLOOKUP(D98,Stock!$A$5:$M$495,6,0),0)*Journal!F98</f>
        <v>0</v>
      </c>
      <c r="H98" s="121"/>
      <c r="I98" s="123">
        <f>IFERROR(VLOOKUP(D98,Stock!$A$5:$K$495,7,FALSE),0)*Journal!$H98</f>
        <v>0</v>
      </c>
      <c r="J98" s="24">
        <f t="shared" si="4"/>
        <v>0</v>
      </c>
      <c r="K98" s="65"/>
      <c r="L98" s="65"/>
      <c r="M98" s="65"/>
      <c r="N98" s="128" t="str">
        <f t="shared" si="5"/>
        <v/>
      </c>
      <c r="O98" s="173"/>
      <c r="R98" s="31">
        <f>IFERROR(VLOOKUP(D98,Stock!$A$5:$M$495,10,0),0)*Journal!K98</f>
        <v>0</v>
      </c>
      <c r="S98" s="48">
        <f>IFERROR(VLOOKUP(D98,Stock!$A$5:$M$495,6,0),0)*Journal!L98</f>
        <v>0</v>
      </c>
      <c r="T98" s="184">
        <f t="shared" si="6"/>
        <v>0</v>
      </c>
      <c r="V98" s="47" t="str">
        <f>IF(D98="","",VLOOKUP($D98,Stock!$A$4:$M$471,8,FALSE))</f>
        <v/>
      </c>
      <c r="W98" s="47">
        <f>SUMIF($D$15:$D98,$D98,F$15:F98)</f>
        <v>0</v>
      </c>
      <c r="X98" s="47">
        <f>SUMIF($D$15:$D98,$D98,H$15:H98)</f>
        <v>0</v>
      </c>
      <c r="Y98" s="47">
        <f>SUMIF($D$15:$D98,$D98,K$15:K98)</f>
        <v>0</v>
      </c>
      <c r="Z98" s="47">
        <f>SUMIF($D$15:$D98,$D98,L$15:L98)</f>
        <v>0</v>
      </c>
    </row>
    <row r="99" spans="2:26" s="56" customFormat="1" ht="18" customHeight="1" x14ac:dyDescent="0.2">
      <c r="B99" s="171"/>
      <c r="C99" s="127"/>
      <c r="D99" s="65"/>
      <c r="E99" s="23" t="str">
        <f>IF(D99="","",IFERROR(VLOOKUP(D99,Stock!$A$5:$K$495,2,FALSE),0))</f>
        <v/>
      </c>
      <c r="F99" s="121"/>
      <c r="G99" s="122">
        <f>IFERROR(VLOOKUP(D99,Stock!$A$5:$M$495,6,0),0)*Journal!F99</f>
        <v>0</v>
      </c>
      <c r="H99" s="121"/>
      <c r="I99" s="123">
        <f>IFERROR(VLOOKUP(D99,Stock!$A$5:$K$495,7,FALSE),0)*Journal!$H99</f>
        <v>0</v>
      </c>
      <c r="J99" s="24">
        <f t="shared" si="4"/>
        <v>0</v>
      </c>
      <c r="K99" s="65"/>
      <c r="L99" s="65"/>
      <c r="M99" s="65"/>
      <c r="N99" s="128" t="str">
        <f t="shared" si="5"/>
        <v/>
      </c>
      <c r="O99" s="173"/>
      <c r="R99" s="31">
        <f>IFERROR(VLOOKUP(D99,Stock!$A$5:$M$495,10,0),0)*Journal!K99</f>
        <v>0</v>
      </c>
      <c r="S99" s="48">
        <f>IFERROR(VLOOKUP(D99,Stock!$A$5:$M$495,6,0),0)*Journal!L99</f>
        <v>0</v>
      </c>
      <c r="T99" s="184">
        <f t="shared" si="6"/>
        <v>0</v>
      </c>
      <c r="V99" s="47" t="str">
        <f>IF(D99="","",VLOOKUP($D99,Stock!$A$4:$M$471,8,FALSE))</f>
        <v/>
      </c>
      <c r="W99" s="47">
        <f>SUMIF($D$15:$D99,$D99,F$15:F99)</f>
        <v>0</v>
      </c>
      <c r="X99" s="47">
        <f>SUMIF($D$15:$D99,$D99,H$15:H99)</f>
        <v>0</v>
      </c>
      <c r="Y99" s="47">
        <f>SUMIF($D$15:$D99,$D99,K$15:K99)</f>
        <v>0</v>
      </c>
      <c r="Z99" s="47">
        <f>SUMIF($D$15:$D99,$D99,L$15:L99)</f>
        <v>0</v>
      </c>
    </row>
    <row r="100" spans="2:26" s="56" customFormat="1" ht="18" customHeight="1" x14ac:dyDescent="0.2">
      <c r="B100" s="171"/>
      <c r="C100" s="127"/>
      <c r="D100" s="65"/>
      <c r="E100" s="23" t="str">
        <f>IF(D100="","",IFERROR(VLOOKUP(D100,Stock!$A$5:$K$495,2,FALSE),0))</f>
        <v/>
      </c>
      <c r="F100" s="121"/>
      <c r="G100" s="122">
        <f>IFERROR(VLOOKUP(D100,Stock!$A$5:$M$495,6,0),0)*Journal!F100</f>
        <v>0</v>
      </c>
      <c r="H100" s="121"/>
      <c r="I100" s="123">
        <f>IFERROR(VLOOKUP(D100,Stock!$A$5:$K$495,7,FALSE),0)*Journal!$H100</f>
        <v>0</v>
      </c>
      <c r="J100" s="24">
        <f t="shared" si="4"/>
        <v>0</v>
      </c>
      <c r="K100" s="65"/>
      <c r="L100" s="65"/>
      <c r="M100" s="65"/>
      <c r="N100" s="128" t="str">
        <f t="shared" si="5"/>
        <v/>
      </c>
      <c r="O100" s="173"/>
      <c r="R100" s="31">
        <f>IFERROR(VLOOKUP(D100,Stock!$A$5:$M$495,10,0),0)*Journal!K100</f>
        <v>0</v>
      </c>
      <c r="S100" s="48">
        <f>IFERROR(VLOOKUP(D100,Stock!$A$5:$M$495,6,0),0)*Journal!L100</f>
        <v>0</v>
      </c>
      <c r="T100" s="184">
        <f t="shared" si="6"/>
        <v>0</v>
      </c>
      <c r="V100" s="47" t="str">
        <f>IF(D100="","",VLOOKUP($D100,Stock!$A$4:$M$471,8,FALSE))</f>
        <v/>
      </c>
      <c r="W100" s="47">
        <f>SUMIF($D$15:$D100,$D100,F$15:F100)</f>
        <v>0</v>
      </c>
      <c r="X100" s="47">
        <f>SUMIF($D$15:$D100,$D100,H$15:H100)</f>
        <v>0</v>
      </c>
      <c r="Y100" s="47">
        <f>SUMIF($D$15:$D100,$D100,K$15:K100)</f>
        <v>0</v>
      </c>
      <c r="Z100" s="47">
        <f>SUMIF($D$15:$D100,$D100,L$15:L100)</f>
        <v>0</v>
      </c>
    </row>
    <row r="101" spans="2:26" s="56" customFormat="1" ht="18" customHeight="1" x14ac:dyDescent="0.2">
      <c r="B101" s="171"/>
      <c r="C101" s="127"/>
      <c r="D101" s="65"/>
      <c r="E101" s="23" t="str">
        <f>IF(D101="","",IFERROR(VLOOKUP(D101,Stock!$A$5:$K$495,2,FALSE),0))</f>
        <v/>
      </c>
      <c r="F101" s="121"/>
      <c r="G101" s="122">
        <f>IFERROR(VLOOKUP(D101,Stock!$A$5:$M$495,6,0),0)*Journal!F101</f>
        <v>0</v>
      </c>
      <c r="H101" s="121"/>
      <c r="I101" s="123">
        <f>IFERROR(VLOOKUP(D101,Stock!$A$5:$K$495,7,FALSE),0)*Journal!$H101</f>
        <v>0</v>
      </c>
      <c r="J101" s="24">
        <f t="shared" si="4"/>
        <v>0</v>
      </c>
      <c r="K101" s="65"/>
      <c r="L101" s="65"/>
      <c r="M101" s="65"/>
      <c r="N101" s="128" t="str">
        <f t="shared" si="5"/>
        <v/>
      </c>
      <c r="O101" s="173"/>
      <c r="R101" s="31">
        <f>IFERROR(VLOOKUP(D101,Stock!$A$5:$M$495,10,0),0)*Journal!K101</f>
        <v>0</v>
      </c>
      <c r="S101" s="48">
        <f>IFERROR(VLOOKUP(D101,Stock!$A$5:$M$495,6,0),0)*Journal!L101</f>
        <v>0</v>
      </c>
      <c r="T101" s="184">
        <f t="shared" si="6"/>
        <v>0</v>
      </c>
      <c r="V101" s="47" t="str">
        <f>IF(D101="","",VLOOKUP($D101,Stock!$A$4:$M$471,8,FALSE))</f>
        <v/>
      </c>
      <c r="W101" s="47">
        <f>SUMIF($D$15:$D101,$D101,F$15:F101)</f>
        <v>0</v>
      </c>
      <c r="X101" s="47">
        <f>SUMIF($D$15:$D101,$D101,H$15:H101)</f>
        <v>0</v>
      </c>
      <c r="Y101" s="47">
        <f>SUMIF($D$15:$D101,$D101,K$15:K101)</f>
        <v>0</v>
      </c>
      <c r="Z101" s="47">
        <f>SUMIF($D$15:$D101,$D101,L$15:L101)</f>
        <v>0</v>
      </c>
    </row>
    <row r="102" spans="2:26" s="56" customFormat="1" ht="18" customHeight="1" x14ac:dyDescent="0.2">
      <c r="B102" s="171"/>
      <c r="C102" s="127"/>
      <c r="D102" s="65"/>
      <c r="E102" s="23" t="str">
        <f>IF(D102="","",IFERROR(VLOOKUP(D102,Stock!$A$5:$K$495,2,FALSE),0))</f>
        <v/>
      </c>
      <c r="F102" s="121"/>
      <c r="G102" s="122">
        <f>IFERROR(VLOOKUP(D102,Stock!$A$5:$M$495,6,0),0)*Journal!F102</f>
        <v>0</v>
      </c>
      <c r="H102" s="121"/>
      <c r="I102" s="123">
        <f>IFERROR(VLOOKUP(D102,Stock!$A$5:$K$495,7,FALSE),0)*Journal!$H102</f>
        <v>0</v>
      </c>
      <c r="J102" s="24">
        <f t="shared" si="4"/>
        <v>0</v>
      </c>
      <c r="K102" s="65"/>
      <c r="L102" s="65"/>
      <c r="M102" s="65"/>
      <c r="N102" s="128" t="str">
        <f t="shared" si="5"/>
        <v/>
      </c>
      <c r="O102" s="173"/>
      <c r="R102" s="31">
        <f>IFERROR(VLOOKUP(D102,Stock!$A$5:$M$495,10,0),0)*Journal!K102</f>
        <v>0</v>
      </c>
      <c r="S102" s="48">
        <f>IFERROR(VLOOKUP(D102,Stock!$A$5:$M$495,6,0),0)*Journal!L102</f>
        <v>0</v>
      </c>
      <c r="T102" s="184">
        <f t="shared" si="6"/>
        <v>0</v>
      </c>
      <c r="V102" s="47" t="str">
        <f>IF(D102="","",VLOOKUP($D102,Stock!$A$4:$M$471,8,FALSE))</f>
        <v/>
      </c>
      <c r="W102" s="47">
        <f>SUMIF($D$15:$D102,$D102,F$15:F102)</f>
        <v>0</v>
      </c>
      <c r="X102" s="47">
        <f>SUMIF($D$15:$D102,$D102,H$15:H102)</f>
        <v>0</v>
      </c>
      <c r="Y102" s="47">
        <f>SUMIF($D$15:$D102,$D102,K$15:K102)</f>
        <v>0</v>
      </c>
      <c r="Z102" s="47">
        <f>SUMIF($D$15:$D102,$D102,L$15:L102)</f>
        <v>0</v>
      </c>
    </row>
    <row r="103" spans="2:26" s="56" customFormat="1" ht="18" customHeight="1" x14ac:dyDescent="0.2">
      <c r="B103" s="171"/>
      <c r="C103" s="127"/>
      <c r="D103" s="65"/>
      <c r="E103" s="23" t="str">
        <f>IF(D103="","",IFERROR(VLOOKUP(D103,Stock!$A$5:$K$495,2,FALSE),0))</f>
        <v/>
      </c>
      <c r="F103" s="121"/>
      <c r="G103" s="122">
        <f>IFERROR(VLOOKUP(D103,Stock!$A$5:$M$495,6,0),0)*Journal!F103</f>
        <v>0</v>
      </c>
      <c r="H103" s="121"/>
      <c r="I103" s="123">
        <f>IFERROR(VLOOKUP(D103,Stock!$A$5:$K$495,7,FALSE),0)*Journal!$H103</f>
        <v>0</v>
      </c>
      <c r="J103" s="24">
        <f t="shared" si="4"/>
        <v>0</v>
      </c>
      <c r="K103" s="65"/>
      <c r="L103" s="65"/>
      <c r="M103" s="65"/>
      <c r="N103" s="128" t="str">
        <f t="shared" si="5"/>
        <v/>
      </c>
      <c r="O103" s="173"/>
      <c r="R103" s="31">
        <f>IFERROR(VLOOKUP(D103,Stock!$A$5:$M$495,10,0),0)*Journal!K103</f>
        <v>0</v>
      </c>
      <c r="S103" s="48">
        <f>IFERROR(VLOOKUP(D103,Stock!$A$5:$M$495,6,0),0)*Journal!L103</f>
        <v>0</v>
      </c>
      <c r="T103" s="184">
        <f t="shared" si="6"/>
        <v>0</v>
      </c>
      <c r="V103" s="47" t="str">
        <f>IF(D103="","",VLOOKUP($D103,Stock!$A$4:$M$471,8,FALSE))</f>
        <v/>
      </c>
      <c r="W103" s="47">
        <f>SUMIF($D$15:$D103,$D103,F$15:F103)</f>
        <v>0</v>
      </c>
      <c r="X103" s="47">
        <f>SUMIF($D$15:$D103,$D103,H$15:H103)</f>
        <v>0</v>
      </c>
      <c r="Y103" s="47">
        <f>SUMIF($D$15:$D103,$D103,K$15:K103)</f>
        <v>0</v>
      </c>
      <c r="Z103" s="47">
        <f>SUMIF($D$15:$D103,$D103,L$15:L103)</f>
        <v>0</v>
      </c>
    </row>
    <row r="104" spans="2:26" s="56" customFormat="1" ht="18" customHeight="1" x14ac:dyDescent="0.2">
      <c r="B104" s="171"/>
      <c r="C104" s="127"/>
      <c r="D104" s="65"/>
      <c r="E104" s="23" t="str">
        <f>IF(D104="","",IFERROR(VLOOKUP(D104,Stock!$A$5:$K$495,2,FALSE),0))</f>
        <v/>
      </c>
      <c r="F104" s="121"/>
      <c r="G104" s="122">
        <f>IFERROR(VLOOKUP(D104,Stock!$A$5:$M$495,6,0),0)*Journal!F104</f>
        <v>0</v>
      </c>
      <c r="H104" s="121"/>
      <c r="I104" s="123">
        <f>IFERROR(VLOOKUP(D104,Stock!$A$5:$K$495,7,FALSE),0)*Journal!$H104</f>
        <v>0</v>
      </c>
      <c r="J104" s="24">
        <f t="shared" si="4"/>
        <v>0</v>
      </c>
      <c r="K104" s="65"/>
      <c r="L104" s="65"/>
      <c r="M104" s="65"/>
      <c r="N104" s="128" t="str">
        <f t="shared" si="5"/>
        <v/>
      </c>
      <c r="O104" s="173"/>
      <c r="R104" s="31">
        <f>IFERROR(VLOOKUP(D104,Stock!$A$5:$M$495,10,0),0)*Journal!K104</f>
        <v>0</v>
      </c>
      <c r="S104" s="48">
        <f>IFERROR(VLOOKUP(D104,Stock!$A$5:$M$495,6,0),0)*Journal!L104</f>
        <v>0</v>
      </c>
      <c r="T104" s="184">
        <f t="shared" si="6"/>
        <v>0</v>
      </c>
      <c r="V104" s="47" t="str">
        <f>IF(D104="","",VLOOKUP($D104,Stock!$A$4:$M$471,8,FALSE))</f>
        <v/>
      </c>
      <c r="W104" s="47">
        <f>SUMIF($D$15:$D104,$D104,F$15:F104)</f>
        <v>0</v>
      </c>
      <c r="X104" s="47">
        <f>SUMIF($D$15:$D104,$D104,H$15:H104)</f>
        <v>0</v>
      </c>
      <c r="Y104" s="47">
        <f>SUMIF($D$15:$D104,$D104,K$15:K104)</f>
        <v>0</v>
      </c>
      <c r="Z104" s="47">
        <f>SUMIF($D$15:$D104,$D104,L$15:L104)</f>
        <v>0</v>
      </c>
    </row>
    <row r="105" spans="2:26" s="56" customFormat="1" ht="18" customHeight="1" x14ac:dyDescent="0.2">
      <c r="B105" s="171"/>
      <c r="C105" s="127"/>
      <c r="D105" s="65"/>
      <c r="E105" s="23" t="str">
        <f>IF(D105="","",IFERROR(VLOOKUP(D105,Stock!$A$5:$K$495,2,FALSE),0))</f>
        <v/>
      </c>
      <c r="F105" s="121"/>
      <c r="G105" s="122">
        <f>IFERROR(VLOOKUP(D105,Stock!$A$5:$M$495,6,0),0)*Journal!F105</f>
        <v>0</v>
      </c>
      <c r="H105" s="121"/>
      <c r="I105" s="123">
        <f>IFERROR(VLOOKUP(D105,Stock!$A$5:$K$495,7,FALSE),0)*Journal!$H105</f>
        <v>0</v>
      </c>
      <c r="J105" s="24">
        <f t="shared" si="4"/>
        <v>0</v>
      </c>
      <c r="K105" s="65"/>
      <c r="L105" s="65"/>
      <c r="M105" s="65"/>
      <c r="N105" s="128" t="str">
        <f t="shared" si="5"/>
        <v/>
      </c>
      <c r="O105" s="173"/>
      <c r="R105" s="31">
        <f>IFERROR(VLOOKUP(D105,Stock!$A$5:$M$495,10,0),0)*Journal!K105</f>
        <v>0</v>
      </c>
      <c r="S105" s="48">
        <f>IFERROR(VLOOKUP(D105,Stock!$A$5:$M$495,6,0),0)*Journal!L105</f>
        <v>0</v>
      </c>
      <c r="T105" s="184">
        <f t="shared" si="6"/>
        <v>0</v>
      </c>
      <c r="V105" s="47" t="str">
        <f>IF(D105="","",VLOOKUP($D105,Stock!$A$4:$M$471,8,FALSE))</f>
        <v/>
      </c>
      <c r="W105" s="47">
        <f>SUMIF($D$15:$D105,$D105,F$15:F105)</f>
        <v>0</v>
      </c>
      <c r="X105" s="47">
        <f>SUMIF($D$15:$D105,$D105,H$15:H105)</f>
        <v>0</v>
      </c>
      <c r="Y105" s="47">
        <f>SUMIF($D$15:$D105,$D105,K$15:K105)</f>
        <v>0</v>
      </c>
      <c r="Z105" s="47">
        <f>SUMIF($D$15:$D105,$D105,L$15:L105)</f>
        <v>0</v>
      </c>
    </row>
    <row r="106" spans="2:26" s="56" customFormat="1" ht="18" customHeight="1" x14ac:dyDescent="0.2">
      <c r="B106" s="171"/>
      <c r="C106" s="127"/>
      <c r="D106" s="65"/>
      <c r="E106" s="23" t="str">
        <f>IF(D106="","",IFERROR(VLOOKUP(D106,Stock!$A$5:$K$495,2,FALSE),0))</f>
        <v/>
      </c>
      <c r="F106" s="121"/>
      <c r="G106" s="122">
        <f>IFERROR(VLOOKUP(D106,Stock!$A$5:$M$495,6,0),0)*Journal!F106</f>
        <v>0</v>
      </c>
      <c r="H106" s="121"/>
      <c r="I106" s="123">
        <f>IFERROR(VLOOKUP(D106,Stock!$A$5:$K$495,7,FALSE),0)*Journal!$H106</f>
        <v>0</v>
      </c>
      <c r="J106" s="24">
        <f t="shared" si="4"/>
        <v>0</v>
      </c>
      <c r="K106" s="65"/>
      <c r="L106" s="65"/>
      <c r="M106" s="65"/>
      <c r="N106" s="128" t="str">
        <f t="shared" si="5"/>
        <v/>
      </c>
      <c r="O106" s="173"/>
      <c r="R106" s="31">
        <f>IFERROR(VLOOKUP(D106,Stock!$A$5:$M$495,10,0),0)*Journal!K106</f>
        <v>0</v>
      </c>
      <c r="S106" s="48">
        <f>IFERROR(VLOOKUP(D106,Stock!$A$5:$M$495,6,0),0)*Journal!L106</f>
        <v>0</v>
      </c>
      <c r="T106" s="184">
        <f t="shared" si="6"/>
        <v>0</v>
      </c>
      <c r="V106" s="47" t="str">
        <f>IF(D106="","",VLOOKUP($D106,Stock!$A$4:$M$471,8,FALSE))</f>
        <v/>
      </c>
      <c r="W106" s="47">
        <f>SUMIF($D$15:$D106,$D106,F$15:F106)</f>
        <v>0</v>
      </c>
      <c r="X106" s="47">
        <f>SUMIF($D$15:$D106,$D106,H$15:H106)</f>
        <v>0</v>
      </c>
      <c r="Y106" s="47">
        <f>SUMIF($D$15:$D106,$D106,K$15:K106)</f>
        <v>0</v>
      </c>
      <c r="Z106" s="47">
        <f>SUMIF($D$15:$D106,$D106,L$15:L106)</f>
        <v>0</v>
      </c>
    </row>
    <row r="107" spans="2:26" s="56" customFormat="1" ht="18" customHeight="1" x14ac:dyDescent="0.2">
      <c r="B107" s="171"/>
      <c r="C107" s="127"/>
      <c r="D107" s="65"/>
      <c r="E107" s="23" t="str">
        <f>IF(D107="","",IFERROR(VLOOKUP(D107,Stock!$A$5:$K$495,2,FALSE),0))</f>
        <v/>
      </c>
      <c r="F107" s="121"/>
      <c r="G107" s="122">
        <f>IFERROR(VLOOKUP(D107,Stock!$A$5:$M$495,6,0),0)*Journal!F107</f>
        <v>0</v>
      </c>
      <c r="H107" s="121"/>
      <c r="I107" s="123">
        <f>IFERROR(VLOOKUP(D107,Stock!$A$5:$K$495,7,FALSE),0)*Journal!$H107</f>
        <v>0</v>
      </c>
      <c r="J107" s="24">
        <f t="shared" si="4"/>
        <v>0</v>
      </c>
      <c r="K107" s="65"/>
      <c r="L107" s="65"/>
      <c r="M107" s="65"/>
      <c r="N107" s="128" t="str">
        <f t="shared" si="5"/>
        <v/>
      </c>
      <c r="O107" s="173"/>
      <c r="R107" s="31">
        <f>IFERROR(VLOOKUP(D107,Stock!$A$5:$M$495,10,0),0)*Journal!K107</f>
        <v>0</v>
      </c>
      <c r="S107" s="48">
        <f>IFERROR(VLOOKUP(D107,Stock!$A$5:$M$495,6,0),0)*Journal!L107</f>
        <v>0</v>
      </c>
      <c r="T107" s="184">
        <f t="shared" si="6"/>
        <v>0</v>
      </c>
      <c r="V107" s="47" t="str">
        <f>IF(D107="","",VLOOKUP($D107,Stock!$A$4:$M$471,8,FALSE))</f>
        <v/>
      </c>
      <c r="W107" s="47">
        <f>SUMIF($D$15:$D107,$D107,F$15:F107)</f>
        <v>0</v>
      </c>
      <c r="X107" s="47">
        <f>SUMIF($D$15:$D107,$D107,H$15:H107)</f>
        <v>0</v>
      </c>
      <c r="Y107" s="47">
        <f>SUMIF($D$15:$D107,$D107,K$15:K107)</f>
        <v>0</v>
      </c>
      <c r="Z107" s="47">
        <f>SUMIF($D$15:$D107,$D107,L$15:L107)</f>
        <v>0</v>
      </c>
    </row>
    <row r="108" spans="2:26" s="56" customFormat="1" ht="18" customHeight="1" x14ac:dyDescent="0.2">
      <c r="B108" s="171"/>
      <c r="C108" s="127"/>
      <c r="D108" s="65"/>
      <c r="E108" s="23" t="str">
        <f>IF(D108="","",IFERROR(VLOOKUP(D108,Stock!$A$5:$K$495,2,FALSE),0))</f>
        <v/>
      </c>
      <c r="F108" s="121"/>
      <c r="G108" s="122">
        <f>IFERROR(VLOOKUP(D108,Stock!$A$5:$M$495,6,0),0)*Journal!F108</f>
        <v>0</v>
      </c>
      <c r="H108" s="121"/>
      <c r="I108" s="123">
        <f>IFERROR(VLOOKUP(D108,Stock!$A$5:$K$495,7,FALSE),0)*Journal!$H108</f>
        <v>0</v>
      </c>
      <c r="J108" s="24">
        <f t="shared" si="4"/>
        <v>0</v>
      </c>
      <c r="K108" s="65"/>
      <c r="L108" s="65"/>
      <c r="M108" s="65"/>
      <c r="N108" s="128" t="str">
        <f t="shared" si="5"/>
        <v/>
      </c>
      <c r="O108" s="173"/>
      <c r="R108" s="31">
        <f>IFERROR(VLOOKUP(D108,Stock!$A$5:$M$495,10,0),0)*Journal!K108</f>
        <v>0</v>
      </c>
      <c r="S108" s="48">
        <f>IFERROR(VLOOKUP(D108,Stock!$A$5:$M$495,6,0),0)*Journal!L108</f>
        <v>0</v>
      </c>
      <c r="T108" s="184">
        <f t="shared" si="6"/>
        <v>0</v>
      </c>
      <c r="V108" s="47" t="str">
        <f>IF(D108="","",VLOOKUP($D108,Stock!$A$4:$M$471,8,FALSE))</f>
        <v/>
      </c>
      <c r="W108" s="47">
        <f>SUMIF($D$15:$D108,$D108,F$15:F108)</f>
        <v>0</v>
      </c>
      <c r="X108" s="47">
        <f>SUMIF($D$15:$D108,$D108,H$15:H108)</f>
        <v>0</v>
      </c>
      <c r="Y108" s="47">
        <f>SUMIF($D$15:$D108,$D108,K$15:K108)</f>
        <v>0</v>
      </c>
      <c r="Z108" s="47">
        <f>SUMIF($D$15:$D108,$D108,L$15:L108)</f>
        <v>0</v>
      </c>
    </row>
    <row r="109" spans="2:26" s="56" customFormat="1" ht="18" customHeight="1" x14ac:dyDescent="0.2">
      <c r="B109" s="171"/>
      <c r="C109" s="127"/>
      <c r="D109" s="65"/>
      <c r="E109" s="23" t="str">
        <f>IF(D109="","",IFERROR(VLOOKUP(D109,Stock!$A$5:$K$495,2,FALSE),0))</f>
        <v/>
      </c>
      <c r="F109" s="121"/>
      <c r="G109" s="122">
        <f>IFERROR(VLOOKUP(D109,Stock!$A$5:$M$495,6,0),0)*Journal!F109</f>
        <v>0</v>
      </c>
      <c r="H109" s="121"/>
      <c r="I109" s="123">
        <f>IFERROR(VLOOKUP(D109,Stock!$A$5:$K$495,7,FALSE),0)*Journal!$H109</f>
        <v>0</v>
      </c>
      <c r="J109" s="24">
        <f t="shared" si="4"/>
        <v>0</v>
      </c>
      <c r="K109" s="65"/>
      <c r="L109" s="65"/>
      <c r="M109" s="65"/>
      <c r="N109" s="128" t="str">
        <f t="shared" si="5"/>
        <v/>
      </c>
      <c r="O109" s="173"/>
      <c r="R109" s="31">
        <f>IFERROR(VLOOKUP(D109,Stock!$A$5:$M$495,10,0),0)*Journal!K109</f>
        <v>0</v>
      </c>
      <c r="S109" s="48">
        <f>IFERROR(VLOOKUP(D109,Stock!$A$5:$M$495,6,0),0)*Journal!L109</f>
        <v>0</v>
      </c>
      <c r="T109" s="184">
        <f t="shared" si="6"/>
        <v>0</v>
      </c>
      <c r="V109" s="47" t="str">
        <f>IF(D109="","",VLOOKUP($D109,Stock!$A$4:$M$471,8,FALSE))</f>
        <v/>
      </c>
      <c r="W109" s="47">
        <f>SUMIF($D$15:$D109,$D109,F$15:F109)</f>
        <v>0</v>
      </c>
      <c r="X109" s="47">
        <f>SUMIF($D$15:$D109,$D109,H$15:H109)</f>
        <v>0</v>
      </c>
      <c r="Y109" s="47">
        <f>SUMIF($D$15:$D109,$D109,K$15:K109)</f>
        <v>0</v>
      </c>
      <c r="Z109" s="47">
        <f>SUMIF($D$15:$D109,$D109,L$15:L109)</f>
        <v>0</v>
      </c>
    </row>
    <row r="110" spans="2:26" s="56" customFormat="1" ht="18" customHeight="1" x14ac:dyDescent="0.2">
      <c r="B110" s="171"/>
      <c r="C110" s="127"/>
      <c r="D110" s="65"/>
      <c r="E110" s="23" t="str">
        <f>IF(D110="","",IFERROR(VLOOKUP(D110,Stock!$A$5:$K$495,2,FALSE),0))</f>
        <v/>
      </c>
      <c r="F110" s="121"/>
      <c r="G110" s="122">
        <f>IFERROR(VLOOKUP(D110,Stock!$A$5:$M$495,6,0),0)*Journal!F110</f>
        <v>0</v>
      </c>
      <c r="H110" s="121"/>
      <c r="I110" s="123">
        <f>IFERROR(VLOOKUP(D110,Stock!$A$5:$K$495,7,FALSE),0)*Journal!$H110</f>
        <v>0</v>
      </c>
      <c r="J110" s="24">
        <f t="shared" si="4"/>
        <v>0</v>
      </c>
      <c r="K110" s="65"/>
      <c r="L110" s="65"/>
      <c r="M110" s="65"/>
      <c r="N110" s="128" t="str">
        <f t="shared" si="5"/>
        <v/>
      </c>
      <c r="O110" s="173"/>
      <c r="R110" s="31">
        <f>IFERROR(VLOOKUP(D110,Stock!$A$5:$M$495,10,0),0)*Journal!K110</f>
        <v>0</v>
      </c>
      <c r="S110" s="48">
        <f>IFERROR(VLOOKUP(D110,Stock!$A$5:$M$495,6,0),0)*Journal!L110</f>
        <v>0</v>
      </c>
      <c r="T110" s="184">
        <f t="shared" si="6"/>
        <v>0</v>
      </c>
      <c r="V110" s="47" t="str">
        <f>IF(D110="","",VLOOKUP($D110,Stock!$A$4:$M$471,8,FALSE))</f>
        <v/>
      </c>
      <c r="W110" s="47">
        <f>SUMIF($D$15:$D110,$D110,F$15:F110)</f>
        <v>0</v>
      </c>
      <c r="X110" s="47">
        <f>SUMIF($D$15:$D110,$D110,H$15:H110)</f>
        <v>0</v>
      </c>
      <c r="Y110" s="47">
        <f>SUMIF($D$15:$D110,$D110,K$15:K110)</f>
        <v>0</v>
      </c>
      <c r="Z110" s="47">
        <f>SUMIF($D$15:$D110,$D110,L$15:L110)</f>
        <v>0</v>
      </c>
    </row>
    <row r="111" spans="2:26" s="56" customFormat="1" ht="18" customHeight="1" x14ac:dyDescent="0.2">
      <c r="B111" s="171"/>
      <c r="C111" s="127"/>
      <c r="D111" s="65"/>
      <c r="E111" s="23" t="str">
        <f>IF(D111="","",IFERROR(VLOOKUP(D111,Stock!$A$5:$K$495,2,FALSE),0))</f>
        <v/>
      </c>
      <c r="F111" s="121"/>
      <c r="G111" s="122">
        <f>IFERROR(VLOOKUP(D111,Stock!$A$5:$M$495,6,0),0)*Journal!F111</f>
        <v>0</v>
      </c>
      <c r="H111" s="121"/>
      <c r="I111" s="123">
        <f>IFERROR(VLOOKUP(D111,Stock!$A$5:$K$495,7,FALSE),0)*Journal!$H111</f>
        <v>0</v>
      </c>
      <c r="J111" s="24">
        <f t="shared" si="4"/>
        <v>0</v>
      </c>
      <c r="K111" s="65"/>
      <c r="L111" s="65"/>
      <c r="M111" s="65"/>
      <c r="N111" s="128" t="str">
        <f t="shared" si="5"/>
        <v/>
      </c>
      <c r="O111" s="173"/>
      <c r="R111" s="31">
        <f>IFERROR(VLOOKUP(D111,Stock!$A$5:$M$495,10,0),0)*Journal!K111</f>
        <v>0</v>
      </c>
      <c r="S111" s="48">
        <f>IFERROR(VLOOKUP(D111,Stock!$A$5:$M$495,6,0),0)*Journal!L111</f>
        <v>0</v>
      </c>
      <c r="T111" s="184">
        <f t="shared" si="6"/>
        <v>0</v>
      </c>
      <c r="V111" s="47" t="str">
        <f>IF(D111="","",VLOOKUP($D111,Stock!$A$4:$M$471,8,FALSE))</f>
        <v/>
      </c>
      <c r="W111" s="47">
        <f>SUMIF($D$15:$D111,$D111,F$15:F111)</f>
        <v>0</v>
      </c>
      <c r="X111" s="47">
        <f>SUMIF($D$15:$D111,$D111,H$15:H111)</f>
        <v>0</v>
      </c>
      <c r="Y111" s="47">
        <f>SUMIF($D$15:$D111,$D111,K$15:K111)</f>
        <v>0</v>
      </c>
      <c r="Z111" s="47">
        <f>SUMIF($D$15:$D111,$D111,L$15:L111)</f>
        <v>0</v>
      </c>
    </row>
    <row r="112" spans="2:26" s="56" customFormat="1" ht="18" customHeight="1" x14ac:dyDescent="0.2">
      <c r="B112" s="171"/>
      <c r="C112" s="127"/>
      <c r="D112" s="65"/>
      <c r="E112" s="23" t="str">
        <f>IF(D112="","",IFERROR(VLOOKUP(D112,Stock!$A$5:$K$495,2,FALSE),0))</f>
        <v/>
      </c>
      <c r="F112" s="121"/>
      <c r="G112" s="122">
        <f>IFERROR(VLOOKUP(D112,Stock!$A$5:$M$495,6,0),0)*Journal!F112</f>
        <v>0</v>
      </c>
      <c r="H112" s="121"/>
      <c r="I112" s="123">
        <f>IFERROR(VLOOKUP(D112,Stock!$A$5:$K$495,7,FALSE),0)*Journal!$H112</f>
        <v>0</v>
      </c>
      <c r="J112" s="24">
        <f t="shared" si="4"/>
        <v>0</v>
      </c>
      <c r="K112" s="65"/>
      <c r="L112" s="65"/>
      <c r="M112" s="65"/>
      <c r="N112" s="128" t="str">
        <f t="shared" si="5"/>
        <v/>
      </c>
      <c r="O112" s="173"/>
      <c r="R112" s="31">
        <f>IFERROR(VLOOKUP(D112,Stock!$A$5:$M$495,10,0),0)*Journal!K112</f>
        <v>0</v>
      </c>
      <c r="S112" s="48">
        <f>IFERROR(VLOOKUP(D112,Stock!$A$5:$M$495,6,0),0)*Journal!L112</f>
        <v>0</v>
      </c>
      <c r="T112" s="184">
        <f t="shared" si="6"/>
        <v>0</v>
      </c>
      <c r="V112" s="47" t="str">
        <f>IF(D112="","",VLOOKUP($D112,Stock!$A$4:$M$471,8,FALSE))</f>
        <v/>
      </c>
      <c r="W112" s="47">
        <f>SUMIF($D$15:$D112,$D112,F$15:F112)</f>
        <v>0</v>
      </c>
      <c r="X112" s="47">
        <f>SUMIF($D$15:$D112,$D112,H$15:H112)</f>
        <v>0</v>
      </c>
      <c r="Y112" s="47">
        <f>SUMIF($D$15:$D112,$D112,K$15:K112)</f>
        <v>0</v>
      </c>
      <c r="Z112" s="47">
        <f>SUMIF($D$15:$D112,$D112,L$15:L112)</f>
        <v>0</v>
      </c>
    </row>
    <row r="113" spans="2:26" s="56" customFormat="1" ht="18" customHeight="1" x14ac:dyDescent="0.2">
      <c r="B113" s="171"/>
      <c r="C113" s="127"/>
      <c r="D113" s="65"/>
      <c r="E113" s="23" t="str">
        <f>IF(D113="","",IFERROR(VLOOKUP(D113,Stock!$A$5:$K$495,2,FALSE),0))</f>
        <v/>
      </c>
      <c r="F113" s="121"/>
      <c r="G113" s="122">
        <f>IFERROR(VLOOKUP(D113,Stock!$A$5:$M$495,6,0),0)*Journal!F113</f>
        <v>0</v>
      </c>
      <c r="H113" s="121"/>
      <c r="I113" s="123">
        <f>IFERROR(VLOOKUP(D113,Stock!$A$5:$K$495,7,FALSE),0)*Journal!$H113</f>
        <v>0</v>
      </c>
      <c r="J113" s="24">
        <f t="shared" si="4"/>
        <v>0</v>
      </c>
      <c r="K113" s="65"/>
      <c r="L113" s="65"/>
      <c r="M113" s="65"/>
      <c r="N113" s="128" t="str">
        <f t="shared" si="5"/>
        <v/>
      </c>
      <c r="O113" s="173"/>
      <c r="R113" s="31">
        <f>IFERROR(VLOOKUP(D113,Stock!$A$5:$M$495,10,0),0)*Journal!K113</f>
        <v>0</v>
      </c>
      <c r="S113" s="48">
        <f>IFERROR(VLOOKUP(D113,Stock!$A$5:$M$495,6,0),0)*Journal!L113</f>
        <v>0</v>
      </c>
      <c r="T113" s="184">
        <f t="shared" si="6"/>
        <v>0</v>
      </c>
      <c r="V113" s="47" t="str">
        <f>IF(D113="","",VLOOKUP($D113,Stock!$A$4:$M$471,8,FALSE))</f>
        <v/>
      </c>
      <c r="W113" s="47">
        <f>SUMIF($D$15:$D113,$D113,F$15:F113)</f>
        <v>0</v>
      </c>
      <c r="X113" s="47">
        <f>SUMIF($D$15:$D113,$D113,H$15:H113)</f>
        <v>0</v>
      </c>
      <c r="Y113" s="47">
        <f>SUMIF($D$15:$D113,$D113,K$15:K113)</f>
        <v>0</v>
      </c>
      <c r="Z113" s="47">
        <f>SUMIF($D$15:$D113,$D113,L$15:L113)</f>
        <v>0</v>
      </c>
    </row>
    <row r="114" spans="2:26" s="56" customFormat="1" ht="18" customHeight="1" x14ac:dyDescent="0.2">
      <c r="B114" s="171"/>
      <c r="C114" s="127"/>
      <c r="D114" s="65"/>
      <c r="E114" s="23" t="str">
        <f>IF(D114="","",IFERROR(VLOOKUP(D114,Stock!$A$5:$K$495,2,FALSE),0))</f>
        <v/>
      </c>
      <c r="F114" s="121"/>
      <c r="G114" s="122">
        <f>IFERROR(VLOOKUP(D114,Stock!$A$5:$M$495,6,0),0)*Journal!F114</f>
        <v>0</v>
      </c>
      <c r="H114" s="121"/>
      <c r="I114" s="123">
        <f>IFERROR(VLOOKUP(D114,Stock!$A$5:$K$495,7,FALSE),0)*Journal!$H114</f>
        <v>0</v>
      </c>
      <c r="J114" s="24">
        <f t="shared" si="4"/>
        <v>0</v>
      </c>
      <c r="K114" s="65"/>
      <c r="L114" s="65"/>
      <c r="M114" s="65"/>
      <c r="N114" s="128" t="str">
        <f t="shared" si="5"/>
        <v/>
      </c>
      <c r="O114" s="173"/>
      <c r="R114" s="31">
        <f>IFERROR(VLOOKUP(D114,Stock!$A$5:$M$495,10,0),0)*Journal!K114</f>
        <v>0</v>
      </c>
      <c r="S114" s="48">
        <f>IFERROR(VLOOKUP(D114,Stock!$A$5:$M$495,6,0),0)*Journal!L114</f>
        <v>0</v>
      </c>
      <c r="T114" s="184">
        <f t="shared" si="6"/>
        <v>0</v>
      </c>
      <c r="V114" s="47" t="str">
        <f>IF(D114="","",VLOOKUP($D114,Stock!$A$4:$M$471,8,FALSE))</f>
        <v/>
      </c>
      <c r="W114" s="47">
        <f>SUMIF($D$15:$D114,$D114,F$15:F114)</f>
        <v>0</v>
      </c>
      <c r="X114" s="47">
        <f>SUMIF($D$15:$D114,$D114,H$15:H114)</f>
        <v>0</v>
      </c>
      <c r="Y114" s="47">
        <f>SUMIF($D$15:$D114,$D114,K$15:K114)</f>
        <v>0</v>
      </c>
      <c r="Z114" s="47">
        <f>SUMIF($D$15:$D114,$D114,L$15:L114)</f>
        <v>0</v>
      </c>
    </row>
    <row r="115" spans="2:26" s="56" customFormat="1" ht="18" customHeight="1" x14ac:dyDescent="0.2">
      <c r="B115" s="171"/>
      <c r="C115" s="127"/>
      <c r="D115" s="65"/>
      <c r="E115" s="23" t="str">
        <f>IF(D115="","",IFERROR(VLOOKUP(D115,Stock!$A$5:$K$495,2,FALSE),0))</f>
        <v/>
      </c>
      <c r="F115" s="121"/>
      <c r="G115" s="122">
        <f>IFERROR(VLOOKUP(D115,Stock!$A$5:$M$495,6,0),0)*Journal!F115</f>
        <v>0</v>
      </c>
      <c r="H115" s="121"/>
      <c r="I115" s="123">
        <f>IFERROR(VLOOKUP(D115,Stock!$A$5:$K$495,7,FALSE),0)*Journal!$H115</f>
        <v>0</v>
      </c>
      <c r="J115" s="24">
        <f t="shared" si="4"/>
        <v>0</v>
      </c>
      <c r="K115" s="65"/>
      <c r="L115" s="65"/>
      <c r="M115" s="65"/>
      <c r="N115" s="128" t="str">
        <f t="shared" si="5"/>
        <v/>
      </c>
      <c r="O115" s="173"/>
      <c r="R115" s="31">
        <f>IFERROR(VLOOKUP(D115,Stock!$A$5:$M$495,10,0),0)*Journal!K115</f>
        <v>0</v>
      </c>
      <c r="S115" s="48">
        <f>IFERROR(VLOOKUP(D115,Stock!$A$5:$M$495,6,0),0)*Journal!L115</f>
        <v>0</v>
      </c>
      <c r="T115" s="184">
        <f t="shared" si="6"/>
        <v>0</v>
      </c>
      <c r="V115" s="47" t="str">
        <f>IF(D115="","",VLOOKUP($D115,Stock!$A$4:$M$471,8,FALSE))</f>
        <v/>
      </c>
      <c r="W115" s="47">
        <f>SUMIF($D$15:$D115,$D115,F$15:F115)</f>
        <v>0</v>
      </c>
      <c r="X115" s="47">
        <f>SUMIF($D$15:$D115,$D115,H$15:H115)</f>
        <v>0</v>
      </c>
      <c r="Y115" s="47">
        <f>SUMIF($D$15:$D115,$D115,K$15:K115)</f>
        <v>0</v>
      </c>
      <c r="Z115" s="47">
        <f>SUMIF($D$15:$D115,$D115,L$15:L115)</f>
        <v>0</v>
      </c>
    </row>
    <row r="116" spans="2:26" s="56" customFormat="1" ht="18" customHeight="1" x14ac:dyDescent="0.2">
      <c r="B116" s="171"/>
      <c r="C116" s="127"/>
      <c r="D116" s="65"/>
      <c r="E116" s="23" t="str">
        <f>IF(D116="","",IFERROR(VLOOKUP(D116,Stock!$A$5:$K$495,2,FALSE),0))</f>
        <v/>
      </c>
      <c r="F116" s="121"/>
      <c r="G116" s="122">
        <f>IFERROR(VLOOKUP(D116,Stock!$A$5:$M$495,6,0),0)*Journal!F116</f>
        <v>0</v>
      </c>
      <c r="H116" s="121"/>
      <c r="I116" s="123">
        <f>IFERROR(VLOOKUP(D116,Stock!$A$5:$K$495,7,FALSE),0)*Journal!$H116</f>
        <v>0</v>
      </c>
      <c r="J116" s="24">
        <f t="shared" si="4"/>
        <v>0</v>
      </c>
      <c r="K116" s="65"/>
      <c r="L116" s="65"/>
      <c r="M116" s="65"/>
      <c r="N116" s="128" t="str">
        <f t="shared" si="5"/>
        <v/>
      </c>
      <c r="O116" s="173"/>
      <c r="R116" s="31">
        <f>IFERROR(VLOOKUP(D116,Stock!$A$5:$M$495,10,0),0)*Journal!K116</f>
        <v>0</v>
      </c>
      <c r="S116" s="48">
        <f>IFERROR(VLOOKUP(D116,Stock!$A$5:$M$495,6,0),0)*Journal!L116</f>
        <v>0</v>
      </c>
      <c r="T116" s="184">
        <f t="shared" si="6"/>
        <v>0</v>
      </c>
      <c r="V116" s="47" t="str">
        <f>IF(D116="","",VLOOKUP($D116,Stock!$A$4:$M$471,8,FALSE))</f>
        <v/>
      </c>
      <c r="W116" s="47">
        <f>SUMIF($D$15:$D116,$D116,F$15:F116)</f>
        <v>0</v>
      </c>
      <c r="X116" s="47">
        <f>SUMIF($D$15:$D116,$D116,H$15:H116)</f>
        <v>0</v>
      </c>
      <c r="Y116" s="47">
        <f>SUMIF($D$15:$D116,$D116,K$15:K116)</f>
        <v>0</v>
      </c>
      <c r="Z116" s="47">
        <f>SUMIF($D$15:$D116,$D116,L$15:L116)</f>
        <v>0</v>
      </c>
    </row>
    <row r="117" spans="2:26" s="56" customFormat="1" ht="18" customHeight="1" x14ac:dyDescent="0.2">
      <c r="B117" s="171"/>
      <c r="C117" s="127"/>
      <c r="D117" s="65"/>
      <c r="E117" s="23" t="str">
        <f>IF(D117="","",IFERROR(VLOOKUP(D117,Stock!$A$5:$K$495,2,FALSE),0))</f>
        <v/>
      </c>
      <c r="F117" s="121"/>
      <c r="G117" s="122">
        <f>IFERROR(VLOOKUP(D117,Stock!$A$5:$M$495,6,0),0)*Journal!F117</f>
        <v>0</v>
      </c>
      <c r="H117" s="121"/>
      <c r="I117" s="123">
        <f>IFERROR(VLOOKUP(D117,Stock!$A$5:$K$495,7,FALSE),0)*Journal!$H117</f>
        <v>0</v>
      </c>
      <c r="J117" s="24">
        <f t="shared" si="4"/>
        <v>0</v>
      </c>
      <c r="K117" s="65"/>
      <c r="L117" s="65"/>
      <c r="M117" s="65"/>
      <c r="N117" s="128" t="str">
        <f t="shared" si="5"/>
        <v/>
      </c>
      <c r="O117" s="173"/>
      <c r="R117" s="31">
        <f>IFERROR(VLOOKUP(D117,Stock!$A$5:$M$495,10,0),0)*Journal!K117</f>
        <v>0</v>
      </c>
      <c r="S117" s="48">
        <f>IFERROR(VLOOKUP(D117,Stock!$A$5:$M$495,6,0),0)*Journal!L117</f>
        <v>0</v>
      </c>
      <c r="T117" s="184">
        <f t="shared" si="6"/>
        <v>0</v>
      </c>
      <c r="V117" s="47" t="str">
        <f>IF(D117="","",VLOOKUP($D117,Stock!$A$4:$M$471,8,FALSE))</f>
        <v/>
      </c>
      <c r="W117" s="47">
        <f>SUMIF($D$15:$D117,$D117,F$15:F117)</f>
        <v>0</v>
      </c>
      <c r="X117" s="47">
        <f>SUMIF($D$15:$D117,$D117,H$15:H117)</f>
        <v>0</v>
      </c>
      <c r="Y117" s="47">
        <f>SUMIF($D$15:$D117,$D117,K$15:K117)</f>
        <v>0</v>
      </c>
      <c r="Z117" s="47">
        <f>SUMIF($D$15:$D117,$D117,L$15:L117)</f>
        <v>0</v>
      </c>
    </row>
    <row r="118" spans="2:26" s="56" customFormat="1" ht="18" customHeight="1" x14ac:dyDescent="0.2">
      <c r="B118" s="171"/>
      <c r="C118" s="127"/>
      <c r="D118" s="65"/>
      <c r="E118" s="23" t="str">
        <f>IF(D118="","",IFERROR(VLOOKUP(D118,Stock!$A$5:$K$495,2,FALSE),0))</f>
        <v/>
      </c>
      <c r="F118" s="121"/>
      <c r="G118" s="122">
        <f>IFERROR(VLOOKUP(D118,Stock!$A$5:$M$495,6,0),0)*Journal!F118</f>
        <v>0</v>
      </c>
      <c r="H118" s="121"/>
      <c r="I118" s="123">
        <f>IFERROR(VLOOKUP(D118,Stock!$A$5:$K$495,7,FALSE),0)*Journal!$H118</f>
        <v>0</v>
      </c>
      <c r="J118" s="24">
        <f t="shared" si="4"/>
        <v>0</v>
      </c>
      <c r="K118" s="65"/>
      <c r="L118" s="65"/>
      <c r="M118" s="65"/>
      <c r="N118" s="128" t="str">
        <f t="shared" si="5"/>
        <v/>
      </c>
      <c r="O118" s="173"/>
      <c r="R118" s="31">
        <f>IFERROR(VLOOKUP(D118,Stock!$A$5:$M$495,10,0),0)*Journal!K118</f>
        <v>0</v>
      </c>
      <c r="S118" s="48">
        <f>IFERROR(VLOOKUP(D118,Stock!$A$5:$M$495,6,0),0)*Journal!L118</f>
        <v>0</v>
      </c>
      <c r="T118" s="184">
        <f t="shared" si="6"/>
        <v>0</v>
      </c>
      <c r="V118" s="47" t="str">
        <f>IF(D118="","",VLOOKUP($D118,Stock!$A$4:$M$471,8,FALSE))</f>
        <v/>
      </c>
      <c r="W118" s="47">
        <f>SUMIF($D$15:$D118,$D118,F$15:F118)</f>
        <v>0</v>
      </c>
      <c r="X118" s="47">
        <f>SUMIF($D$15:$D118,$D118,H$15:H118)</f>
        <v>0</v>
      </c>
      <c r="Y118" s="47">
        <f>SUMIF($D$15:$D118,$D118,K$15:K118)</f>
        <v>0</v>
      </c>
      <c r="Z118" s="47">
        <f>SUMIF($D$15:$D118,$D118,L$15:L118)</f>
        <v>0</v>
      </c>
    </row>
    <row r="119" spans="2:26" s="56" customFormat="1" ht="18" customHeight="1" x14ac:dyDescent="0.2">
      <c r="B119" s="171"/>
      <c r="C119" s="127"/>
      <c r="D119" s="65"/>
      <c r="E119" s="23" t="str">
        <f>IF(D119="","",IFERROR(VLOOKUP(D119,Stock!$A$5:$K$495,2,FALSE),0))</f>
        <v/>
      </c>
      <c r="F119" s="121"/>
      <c r="G119" s="122">
        <f>IFERROR(VLOOKUP(D119,Stock!$A$5:$M$495,6,0),0)*Journal!F119</f>
        <v>0</v>
      </c>
      <c r="H119" s="121"/>
      <c r="I119" s="123">
        <f>IFERROR(VLOOKUP(D119,Stock!$A$5:$K$495,7,FALSE),0)*Journal!$H119</f>
        <v>0</v>
      </c>
      <c r="J119" s="24">
        <f t="shared" si="4"/>
        <v>0</v>
      </c>
      <c r="K119" s="65"/>
      <c r="L119" s="65"/>
      <c r="M119" s="65"/>
      <c r="N119" s="128" t="str">
        <f t="shared" si="5"/>
        <v/>
      </c>
      <c r="O119" s="173"/>
      <c r="R119" s="31">
        <f>IFERROR(VLOOKUP(D119,Stock!$A$5:$M$495,10,0),0)*Journal!K119</f>
        <v>0</v>
      </c>
      <c r="S119" s="48">
        <f>IFERROR(VLOOKUP(D119,Stock!$A$5:$M$495,6,0),0)*Journal!L119</f>
        <v>0</v>
      </c>
      <c r="T119" s="184">
        <f t="shared" si="6"/>
        <v>0</v>
      </c>
      <c r="V119" s="47" t="str">
        <f>IF(D119="","",VLOOKUP($D119,Stock!$A$4:$M$471,8,FALSE))</f>
        <v/>
      </c>
      <c r="W119" s="47">
        <f>SUMIF($D$15:$D119,$D119,F$15:F119)</f>
        <v>0</v>
      </c>
      <c r="X119" s="47">
        <f>SUMIF($D$15:$D119,$D119,H$15:H119)</f>
        <v>0</v>
      </c>
      <c r="Y119" s="47">
        <f>SUMIF($D$15:$D119,$D119,K$15:K119)</f>
        <v>0</v>
      </c>
      <c r="Z119" s="47">
        <f>SUMIF($D$15:$D119,$D119,L$15:L119)</f>
        <v>0</v>
      </c>
    </row>
    <row r="120" spans="2:26" s="56" customFormat="1" ht="18" customHeight="1" x14ac:dyDescent="0.2">
      <c r="B120" s="171"/>
      <c r="C120" s="127"/>
      <c r="D120" s="65"/>
      <c r="E120" s="23" t="str">
        <f>IF(D120="","",IFERROR(VLOOKUP(D120,Stock!$A$5:$K$495,2,FALSE),0))</f>
        <v/>
      </c>
      <c r="F120" s="121"/>
      <c r="G120" s="122">
        <f>IFERROR(VLOOKUP(D120,Stock!$A$5:$M$495,6,0),0)*Journal!F120</f>
        <v>0</v>
      </c>
      <c r="H120" s="121"/>
      <c r="I120" s="123">
        <f>IFERROR(VLOOKUP(D120,Stock!$A$5:$K$495,7,FALSE),0)*Journal!$H120</f>
        <v>0</v>
      </c>
      <c r="J120" s="24">
        <f t="shared" si="4"/>
        <v>0</v>
      </c>
      <c r="K120" s="65"/>
      <c r="L120" s="65"/>
      <c r="M120" s="65"/>
      <c r="N120" s="128" t="str">
        <f t="shared" si="5"/>
        <v/>
      </c>
      <c r="O120" s="173"/>
      <c r="R120" s="31">
        <f>IFERROR(VLOOKUP(D120,Stock!$A$5:$M$495,10,0),0)*Journal!K120</f>
        <v>0</v>
      </c>
      <c r="S120" s="48">
        <f>IFERROR(VLOOKUP(D120,Stock!$A$5:$M$495,6,0),0)*Journal!L120</f>
        <v>0</v>
      </c>
      <c r="T120" s="184">
        <f t="shared" si="6"/>
        <v>0</v>
      </c>
      <c r="V120" s="47" t="str">
        <f>IF(D120="","",VLOOKUP($D120,Stock!$A$4:$M$471,8,FALSE))</f>
        <v/>
      </c>
      <c r="W120" s="47">
        <f>SUMIF($D$15:$D120,$D120,F$15:F120)</f>
        <v>0</v>
      </c>
      <c r="X120" s="47">
        <f>SUMIF($D$15:$D120,$D120,H$15:H120)</f>
        <v>0</v>
      </c>
      <c r="Y120" s="47">
        <f>SUMIF($D$15:$D120,$D120,K$15:K120)</f>
        <v>0</v>
      </c>
      <c r="Z120" s="47">
        <f>SUMIF($D$15:$D120,$D120,L$15:L120)</f>
        <v>0</v>
      </c>
    </row>
    <row r="121" spans="2:26" s="56" customFormat="1" ht="18" customHeight="1" x14ac:dyDescent="0.2">
      <c r="B121" s="171"/>
      <c r="C121" s="127"/>
      <c r="D121" s="65"/>
      <c r="E121" s="23" t="str">
        <f>IF(D121="","",IFERROR(VLOOKUP(D121,Stock!$A$5:$K$495,2,FALSE),0))</f>
        <v/>
      </c>
      <c r="F121" s="121"/>
      <c r="G121" s="122">
        <f>IFERROR(VLOOKUP(D121,Stock!$A$5:$M$495,6,0),0)*Journal!F121</f>
        <v>0</v>
      </c>
      <c r="H121" s="121"/>
      <c r="I121" s="123">
        <f>IFERROR(VLOOKUP(D121,Stock!$A$5:$K$495,7,FALSE),0)*Journal!$H121</f>
        <v>0</v>
      </c>
      <c r="J121" s="24">
        <f t="shared" si="4"/>
        <v>0</v>
      </c>
      <c r="K121" s="65"/>
      <c r="L121" s="65"/>
      <c r="M121" s="65"/>
      <c r="N121" s="128" t="str">
        <f t="shared" si="5"/>
        <v/>
      </c>
      <c r="O121" s="173"/>
      <c r="R121" s="31">
        <f>IFERROR(VLOOKUP(D121,Stock!$A$5:$M$495,10,0),0)*Journal!K121</f>
        <v>0</v>
      </c>
      <c r="S121" s="48">
        <f>IFERROR(VLOOKUP(D121,Stock!$A$5:$M$495,6,0),0)*Journal!L121</f>
        <v>0</v>
      </c>
      <c r="T121" s="184">
        <f t="shared" si="6"/>
        <v>0</v>
      </c>
      <c r="V121" s="47" t="str">
        <f>IF(D121="","",VLOOKUP($D121,Stock!$A$4:$M$471,8,FALSE))</f>
        <v/>
      </c>
      <c r="W121" s="47">
        <f>SUMIF($D$15:$D121,$D121,F$15:F121)</f>
        <v>0</v>
      </c>
      <c r="X121" s="47">
        <f>SUMIF($D$15:$D121,$D121,H$15:H121)</f>
        <v>0</v>
      </c>
      <c r="Y121" s="47">
        <f>SUMIF($D$15:$D121,$D121,K$15:K121)</f>
        <v>0</v>
      </c>
      <c r="Z121" s="47">
        <f>SUMIF($D$15:$D121,$D121,L$15:L121)</f>
        <v>0</v>
      </c>
    </row>
    <row r="122" spans="2:26" s="56" customFormat="1" ht="18" customHeight="1" x14ac:dyDescent="0.2">
      <c r="B122" s="171"/>
      <c r="C122" s="127"/>
      <c r="D122" s="65"/>
      <c r="E122" s="23" t="str">
        <f>IF(D122="","",IFERROR(VLOOKUP(D122,Stock!$A$5:$K$495,2,FALSE),0))</f>
        <v/>
      </c>
      <c r="F122" s="121"/>
      <c r="G122" s="122">
        <f>IFERROR(VLOOKUP(D122,Stock!$A$5:$M$495,6,0),0)*Journal!F122</f>
        <v>0</v>
      </c>
      <c r="H122" s="121"/>
      <c r="I122" s="123">
        <f>IFERROR(VLOOKUP(D122,Stock!$A$5:$K$495,7,FALSE),0)*Journal!$H122</f>
        <v>0</v>
      </c>
      <c r="J122" s="24">
        <f t="shared" si="4"/>
        <v>0</v>
      </c>
      <c r="K122" s="65"/>
      <c r="L122" s="65"/>
      <c r="M122" s="65"/>
      <c r="N122" s="128" t="str">
        <f t="shared" si="5"/>
        <v/>
      </c>
      <c r="O122" s="173"/>
      <c r="R122" s="31">
        <f>IFERROR(VLOOKUP(D122,Stock!$A$5:$M$495,10,0),0)*Journal!K122</f>
        <v>0</v>
      </c>
      <c r="S122" s="48">
        <f>IFERROR(VLOOKUP(D122,Stock!$A$5:$M$495,6,0),0)*Journal!L122</f>
        <v>0</v>
      </c>
      <c r="T122" s="184">
        <f t="shared" si="6"/>
        <v>0</v>
      </c>
      <c r="V122" s="47" t="str">
        <f>IF(D122="","",VLOOKUP($D122,Stock!$A$4:$M$471,8,FALSE))</f>
        <v/>
      </c>
      <c r="W122" s="47">
        <f>SUMIF($D$15:$D122,$D122,F$15:F122)</f>
        <v>0</v>
      </c>
      <c r="X122" s="47">
        <f>SUMIF($D$15:$D122,$D122,H$15:H122)</f>
        <v>0</v>
      </c>
      <c r="Y122" s="47">
        <f>SUMIF($D$15:$D122,$D122,K$15:K122)</f>
        <v>0</v>
      </c>
      <c r="Z122" s="47">
        <f>SUMIF($D$15:$D122,$D122,L$15:L122)</f>
        <v>0</v>
      </c>
    </row>
    <row r="123" spans="2:26" s="56" customFormat="1" ht="18" customHeight="1" x14ac:dyDescent="0.2">
      <c r="B123" s="171"/>
      <c r="C123" s="127"/>
      <c r="D123" s="65"/>
      <c r="E123" s="23" t="str">
        <f>IF(D123="","",IFERROR(VLOOKUP(D123,Stock!$A$5:$K$495,2,FALSE),0))</f>
        <v/>
      </c>
      <c r="F123" s="121"/>
      <c r="G123" s="122">
        <f>IFERROR(VLOOKUP(D123,Stock!$A$5:$M$495,6,0),0)*Journal!F123</f>
        <v>0</v>
      </c>
      <c r="H123" s="121"/>
      <c r="I123" s="123">
        <f>IFERROR(VLOOKUP(D123,Stock!$A$5:$K$495,7,FALSE),0)*Journal!$H123</f>
        <v>0</v>
      </c>
      <c r="J123" s="24">
        <f t="shared" si="4"/>
        <v>0</v>
      </c>
      <c r="K123" s="65"/>
      <c r="L123" s="65"/>
      <c r="M123" s="65"/>
      <c r="N123" s="128" t="str">
        <f t="shared" si="5"/>
        <v/>
      </c>
      <c r="O123" s="173"/>
      <c r="R123" s="31">
        <f>IFERROR(VLOOKUP(D123,Stock!$A$5:$M$495,10,0),0)*Journal!K123</f>
        <v>0</v>
      </c>
      <c r="S123" s="48">
        <f>IFERROR(VLOOKUP(D123,Stock!$A$5:$M$495,6,0),0)*Journal!L123</f>
        <v>0</v>
      </c>
      <c r="T123" s="184">
        <f t="shared" si="6"/>
        <v>0</v>
      </c>
      <c r="V123" s="47" t="str">
        <f>IF(D123="","",VLOOKUP($D123,Stock!$A$4:$M$471,8,FALSE))</f>
        <v/>
      </c>
      <c r="W123" s="47">
        <f>SUMIF($D$15:$D123,$D123,F$15:F123)</f>
        <v>0</v>
      </c>
      <c r="X123" s="47">
        <f>SUMIF($D$15:$D123,$D123,H$15:H123)</f>
        <v>0</v>
      </c>
      <c r="Y123" s="47">
        <f>SUMIF($D$15:$D123,$D123,K$15:K123)</f>
        <v>0</v>
      </c>
      <c r="Z123" s="47">
        <f>SUMIF($D$15:$D123,$D123,L$15:L123)</f>
        <v>0</v>
      </c>
    </row>
    <row r="124" spans="2:26" s="56" customFormat="1" ht="18" customHeight="1" x14ac:dyDescent="0.2">
      <c r="B124" s="171"/>
      <c r="C124" s="127"/>
      <c r="D124" s="65"/>
      <c r="E124" s="23" t="str">
        <f>IF(D124="","",IFERROR(VLOOKUP(D124,Stock!$A$5:$K$495,2,FALSE),0))</f>
        <v/>
      </c>
      <c r="F124" s="121"/>
      <c r="G124" s="122">
        <f>IFERROR(VLOOKUP(D124,Stock!$A$5:$M$495,6,0),0)*Journal!F124</f>
        <v>0</v>
      </c>
      <c r="H124" s="121"/>
      <c r="I124" s="123">
        <f>IFERROR(VLOOKUP(D124,Stock!$A$5:$K$495,7,FALSE),0)*Journal!$H124</f>
        <v>0</v>
      </c>
      <c r="J124" s="24">
        <f t="shared" si="4"/>
        <v>0</v>
      </c>
      <c r="K124" s="65"/>
      <c r="L124" s="65"/>
      <c r="M124" s="65"/>
      <c r="N124" s="128" t="str">
        <f t="shared" si="5"/>
        <v/>
      </c>
      <c r="O124" s="173"/>
      <c r="R124" s="31">
        <f>IFERROR(VLOOKUP(D124,Stock!$A$5:$M$495,10,0),0)*Journal!K124</f>
        <v>0</v>
      </c>
      <c r="S124" s="48">
        <f>IFERROR(VLOOKUP(D124,Stock!$A$5:$M$495,6,0),0)*Journal!L124</f>
        <v>0</v>
      </c>
      <c r="T124" s="184">
        <f t="shared" si="6"/>
        <v>0</v>
      </c>
      <c r="V124" s="47" t="str">
        <f>IF(D124="","",VLOOKUP($D124,Stock!$A$4:$M$471,8,FALSE))</f>
        <v/>
      </c>
      <c r="W124" s="47">
        <f>SUMIF($D$15:$D124,$D124,F$15:F124)</f>
        <v>0</v>
      </c>
      <c r="X124" s="47">
        <f>SUMIF($D$15:$D124,$D124,H$15:H124)</f>
        <v>0</v>
      </c>
      <c r="Y124" s="47">
        <f>SUMIF($D$15:$D124,$D124,K$15:K124)</f>
        <v>0</v>
      </c>
      <c r="Z124" s="47">
        <f>SUMIF($D$15:$D124,$D124,L$15:L124)</f>
        <v>0</v>
      </c>
    </row>
    <row r="125" spans="2:26" s="56" customFormat="1" ht="18" customHeight="1" x14ac:dyDescent="0.2">
      <c r="B125" s="171"/>
      <c r="C125" s="127"/>
      <c r="D125" s="65"/>
      <c r="E125" s="23" t="str">
        <f>IF(D125="","",IFERROR(VLOOKUP(D125,Stock!$A$5:$K$495,2,FALSE),0))</f>
        <v/>
      </c>
      <c r="F125" s="121"/>
      <c r="G125" s="122">
        <f>IFERROR(VLOOKUP(D125,Stock!$A$5:$M$495,6,0),0)*Journal!F125</f>
        <v>0</v>
      </c>
      <c r="H125" s="121"/>
      <c r="I125" s="123">
        <f>IFERROR(VLOOKUP(D125,Stock!$A$5:$K$495,7,FALSE),0)*Journal!$H125</f>
        <v>0</v>
      </c>
      <c r="J125" s="24">
        <f t="shared" si="4"/>
        <v>0</v>
      </c>
      <c r="K125" s="65"/>
      <c r="L125" s="65"/>
      <c r="M125" s="65"/>
      <c r="N125" s="128" t="str">
        <f t="shared" si="5"/>
        <v/>
      </c>
      <c r="O125" s="173"/>
      <c r="R125" s="31">
        <f>IFERROR(VLOOKUP(D125,Stock!$A$5:$M$495,10,0),0)*Journal!K125</f>
        <v>0</v>
      </c>
      <c r="S125" s="48">
        <f>IFERROR(VLOOKUP(D125,Stock!$A$5:$M$495,6,0),0)*Journal!L125</f>
        <v>0</v>
      </c>
      <c r="T125" s="184">
        <f t="shared" si="6"/>
        <v>0</v>
      </c>
      <c r="V125" s="47" t="str">
        <f>IF(D125="","",VLOOKUP($D125,Stock!$A$4:$M$471,8,FALSE))</f>
        <v/>
      </c>
      <c r="W125" s="47">
        <f>SUMIF($D$15:$D125,$D125,F$15:F125)</f>
        <v>0</v>
      </c>
      <c r="X125" s="47">
        <f>SUMIF($D$15:$D125,$D125,H$15:H125)</f>
        <v>0</v>
      </c>
      <c r="Y125" s="47">
        <f>SUMIF($D$15:$D125,$D125,K$15:K125)</f>
        <v>0</v>
      </c>
      <c r="Z125" s="47">
        <f>SUMIF($D$15:$D125,$D125,L$15:L125)</f>
        <v>0</v>
      </c>
    </row>
    <row r="126" spans="2:26" s="56" customFormat="1" ht="18" customHeight="1" x14ac:dyDescent="0.2">
      <c r="B126" s="171"/>
      <c r="C126" s="127"/>
      <c r="D126" s="65"/>
      <c r="E126" s="23" t="str">
        <f>IF(D126="","",IFERROR(VLOOKUP(D126,Stock!$A$5:$K$495,2,FALSE),0))</f>
        <v/>
      </c>
      <c r="F126" s="121"/>
      <c r="G126" s="122">
        <f>IFERROR(VLOOKUP(D126,Stock!$A$5:$M$495,6,0),0)*Journal!F126</f>
        <v>0</v>
      </c>
      <c r="H126" s="121"/>
      <c r="I126" s="123">
        <f>IFERROR(VLOOKUP(D126,Stock!$A$5:$K$495,7,FALSE),0)*Journal!$H126</f>
        <v>0</v>
      </c>
      <c r="J126" s="24">
        <f t="shared" si="4"/>
        <v>0</v>
      </c>
      <c r="K126" s="65"/>
      <c r="L126" s="65"/>
      <c r="M126" s="65"/>
      <c r="N126" s="128" t="str">
        <f t="shared" si="5"/>
        <v/>
      </c>
      <c r="O126" s="173"/>
      <c r="R126" s="31">
        <f>IFERROR(VLOOKUP(D126,Stock!$A$5:$M$495,10,0),0)*Journal!K126</f>
        <v>0</v>
      </c>
      <c r="S126" s="48">
        <f>IFERROR(VLOOKUP(D126,Stock!$A$5:$M$495,6,0),0)*Journal!L126</f>
        <v>0</v>
      </c>
      <c r="T126" s="184">
        <f t="shared" si="6"/>
        <v>0</v>
      </c>
      <c r="V126" s="47" t="str">
        <f>IF(D126="","",VLOOKUP($D126,Stock!$A$4:$M$471,8,FALSE))</f>
        <v/>
      </c>
      <c r="W126" s="47">
        <f>SUMIF($D$15:$D126,$D126,F$15:F126)</f>
        <v>0</v>
      </c>
      <c r="X126" s="47">
        <f>SUMIF($D$15:$D126,$D126,H$15:H126)</f>
        <v>0</v>
      </c>
      <c r="Y126" s="47">
        <f>SUMIF($D$15:$D126,$D126,K$15:K126)</f>
        <v>0</v>
      </c>
      <c r="Z126" s="47">
        <f>SUMIF($D$15:$D126,$D126,L$15:L126)</f>
        <v>0</v>
      </c>
    </row>
    <row r="127" spans="2:26" s="56" customFormat="1" ht="18" customHeight="1" x14ac:dyDescent="0.2">
      <c r="B127" s="171"/>
      <c r="C127" s="127"/>
      <c r="D127" s="65"/>
      <c r="E127" s="23" t="str">
        <f>IF(D127="","",IFERROR(VLOOKUP(D127,Stock!$A$5:$K$495,2,FALSE),0))</f>
        <v/>
      </c>
      <c r="F127" s="121"/>
      <c r="G127" s="122">
        <f>IFERROR(VLOOKUP(D127,Stock!$A$5:$M$495,6,0),0)*Journal!F127</f>
        <v>0</v>
      </c>
      <c r="H127" s="121"/>
      <c r="I127" s="123">
        <f>IFERROR(VLOOKUP(D127,Stock!$A$5:$K$495,7,FALSE),0)*Journal!$H127</f>
        <v>0</v>
      </c>
      <c r="J127" s="24">
        <f t="shared" si="4"/>
        <v>0</v>
      </c>
      <c r="K127" s="65"/>
      <c r="L127" s="65"/>
      <c r="M127" s="65"/>
      <c r="N127" s="128" t="str">
        <f t="shared" si="5"/>
        <v/>
      </c>
      <c r="O127" s="173"/>
      <c r="R127" s="31">
        <f>IFERROR(VLOOKUP(D127,Stock!$A$5:$M$495,10,0),0)*Journal!K127</f>
        <v>0</v>
      </c>
      <c r="S127" s="48">
        <f>IFERROR(VLOOKUP(D127,Stock!$A$5:$M$495,6,0),0)*Journal!L127</f>
        <v>0</v>
      </c>
      <c r="T127" s="184">
        <f t="shared" si="6"/>
        <v>0</v>
      </c>
      <c r="V127" s="47" t="str">
        <f>IF(D127="","",VLOOKUP($D127,Stock!$A$4:$M$471,8,FALSE))</f>
        <v/>
      </c>
      <c r="W127" s="47">
        <f>SUMIF($D$15:$D127,$D127,F$15:F127)</f>
        <v>0</v>
      </c>
      <c r="X127" s="47">
        <f>SUMIF($D$15:$D127,$D127,H$15:H127)</f>
        <v>0</v>
      </c>
      <c r="Y127" s="47">
        <f>SUMIF($D$15:$D127,$D127,K$15:K127)</f>
        <v>0</v>
      </c>
      <c r="Z127" s="47">
        <f>SUMIF($D$15:$D127,$D127,L$15:L127)</f>
        <v>0</v>
      </c>
    </row>
    <row r="128" spans="2:26" s="56" customFormat="1" ht="18" customHeight="1" x14ac:dyDescent="0.2">
      <c r="B128" s="171"/>
      <c r="C128" s="127"/>
      <c r="D128" s="65"/>
      <c r="E128" s="23" t="str">
        <f>IF(D128="","",IFERROR(VLOOKUP(D128,Stock!$A$5:$K$495,2,FALSE),0))</f>
        <v/>
      </c>
      <c r="F128" s="121"/>
      <c r="G128" s="122">
        <f>IFERROR(VLOOKUP(D128,Stock!$A$5:$M$495,6,0),0)*Journal!F128</f>
        <v>0</v>
      </c>
      <c r="H128" s="121"/>
      <c r="I128" s="123">
        <f>IFERROR(VLOOKUP(D128,Stock!$A$5:$K$495,7,FALSE),0)*Journal!$H128</f>
        <v>0</v>
      </c>
      <c r="J128" s="24">
        <f t="shared" si="4"/>
        <v>0</v>
      </c>
      <c r="K128" s="65"/>
      <c r="L128" s="65"/>
      <c r="M128" s="65"/>
      <c r="N128" s="128" t="str">
        <f t="shared" si="5"/>
        <v/>
      </c>
      <c r="O128" s="173"/>
      <c r="R128" s="31">
        <f>IFERROR(VLOOKUP(D128,Stock!$A$5:$M$495,10,0),0)*Journal!K128</f>
        <v>0</v>
      </c>
      <c r="S128" s="48">
        <f>IFERROR(VLOOKUP(D128,Stock!$A$5:$M$495,6,0),0)*Journal!L128</f>
        <v>0</v>
      </c>
      <c r="T128" s="184">
        <f t="shared" si="6"/>
        <v>0</v>
      </c>
      <c r="V128" s="47" t="str">
        <f>IF(D128="","",VLOOKUP($D128,Stock!$A$4:$M$471,8,FALSE))</f>
        <v/>
      </c>
      <c r="W128" s="47">
        <f>SUMIF($D$15:$D128,$D128,F$15:F128)</f>
        <v>0</v>
      </c>
      <c r="X128" s="47">
        <f>SUMIF($D$15:$D128,$D128,H$15:H128)</f>
        <v>0</v>
      </c>
      <c r="Y128" s="47">
        <f>SUMIF($D$15:$D128,$D128,K$15:K128)</f>
        <v>0</v>
      </c>
      <c r="Z128" s="47">
        <f>SUMIF($D$15:$D128,$D128,L$15:L128)</f>
        <v>0</v>
      </c>
    </row>
    <row r="129" spans="2:26" s="56" customFormat="1" ht="18" customHeight="1" x14ac:dyDescent="0.2">
      <c r="B129" s="171"/>
      <c r="C129" s="127"/>
      <c r="D129" s="65"/>
      <c r="E129" s="23" t="str">
        <f>IF(D129="","",IFERROR(VLOOKUP(D129,Stock!$A$5:$K$495,2,FALSE),0))</f>
        <v/>
      </c>
      <c r="F129" s="121"/>
      <c r="G129" s="122">
        <f>IFERROR(VLOOKUP(D129,Stock!$A$5:$M$495,6,0),0)*Journal!F129</f>
        <v>0</v>
      </c>
      <c r="H129" s="121"/>
      <c r="I129" s="123">
        <f>IFERROR(VLOOKUP(D129,Stock!$A$5:$K$495,7,FALSE),0)*Journal!$H129</f>
        <v>0</v>
      </c>
      <c r="J129" s="24">
        <f t="shared" si="4"/>
        <v>0</v>
      </c>
      <c r="K129" s="65"/>
      <c r="L129" s="65"/>
      <c r="M129" s="65"/>
      <c r="N129" s="128" t="str">
        <f t="shared" si="5"/>
        <v/>
      </c>
      <c r="O129" s="173"/>
      <c r="R129" s="31">
        <f>IFERROR(VLOOKUP(D129,Stock!$A$5:$M$495,10,0),0)*Journal!K129</f>
        <v>0</v>
      </c>
      <c r="S129" s="48">
        <f>IFERROR(VLOOKUP(D129,Stock!$A$5:$M$495,6,0),0)*Journal!L129</f>
        <v>0</v>
      </c>
      <c r="T129" s="184">
        <f t="shared" si="6"/>
        <v>0</v>
      </c>
      <c r="V129" s="47" t="str">
        <f>IF(D129="","",VLOOKUP($D129,Stock!$A$4:$M$471,8,FALSE))</f>
        <v/>
      </c>
      <c r="W129" s="47">
        <f>SUMIF($D$15:$D129,$D129,F$15:F129)</f>
        <v>0</v>
      </c>
      <c r="X129" s="47">
        <f>SUMIF($D$15:$D129,$D129,H$15:H129)</f>
        <v>0</v>
      </c>
      <c r="Y129" s="47">
        <f>SUMIF($D$15:$D129,$D129,K$15:K129)</f>
        <v>0</v>
      </c>
      <c r="Z129" s="47">
        <f>SUMIF($D$15:$D129,$D129,L$15:L129)</f>
        <v>0</v>
      </c>
    </row>
    <row r="130" spans="2:26" s="56" customFormat="1" ht="18" customHeight="1" x14ac:dyDescent="0.2">
      <c r="B130" s="171"/>
      <c r="C130" s="127"/>
      <c r="D130" s="65"/>
      <c r="E130" s="23" t="str">
        <f>IF(D130="","",IFERROR(VLOOKUP(D130,Stock!$A$5:$K$495,2,FALSE),0))</f>
        <v/>
      </c>
      <c r="F130" s="121"/>
      <c r="G130" s="122">
        <f>IFERROR(VLOOKUP(D130,Stock!$A$5:$M$495,6,0),0)*Journal!F130</f>
        <v>0</v>
      </c>
      <c r="H130" s="121"/>
      <c r="I130" s="123">
        <f>IFERROR(VLOOKUP(D130,Stock!$A$5:$K$495,7,FALSE),0)*Journal!$H130</f>
        <v>0</v>
      </c>
      <c r="J130" s="24">
        <f t="shared" si="4"/>
        <v>0</v>
      </c>
      <c r="K130" s="65"/>
      <c r="L130" s="65"/>
      <c r="M130" s="65"/>
      <c r="N130" s="128" t="str">
        <f t="shared" si="5"/>
        <v/>
      </c>
      <c r="O130" s="173"/>
      <c r="R130" s="31">
        <f>IFERROR(VLOOKUP(D130,Stock!$A$5:$M$495,10,0),0)*Journal!K130</f>
        <v>0</v>
      </c>
      <c r="S130" s="48">
        <f>IFERROR(VLOOKUP(D130,Stock!$A$5:$M$495,6,0),0)*Journal!L130</f>
        <v>0</v>
      </c>
      <c r="T130" s="184">
        <f t="shared" si="6"/>
        <v>0</v>
      </c>
      <c r="V130" s="47" t="str">
        <f>IF(D130="","",VLOOKUP($D130,Stock!$A$4:$M$471,8,FALSE))</f>
        <v/>
      </c>
      <c r="W130" s="47">
        <f>SUMIF($D$15:$D130,$D130,F$15:F130)</f>
        <v>0</v>
      </c>
      <c r="X130" s="47">
        <f>SUMIF($D$15:$D130,$D130,H$15:H130)</f>
        <v>0</v>
      </c>
      <c r="Y130" s="47">
        <f>SUMIF($D$15:$D130,$D130,K$15:K130)</f>
        <v>0</v>
      </c>
      <c r="Z130" s="47">
        <f>SUMIF($D$15:$D130,$D130,L$15:L130)</f>
        <v>0</v>
      </c>
    </row>
    <row r="131" spans="2:26" s="56" customFormat="1" ht="18" customHeight="1" x14ac:dyDescent="0.2">
      <c r="B131" s="171"/>
      <c r="C131" s="127"/>
      <c r="D131" s="65"/>
      <c r="E131" s="23" t="str">
        <f>IF(D131="","",IFERROR(VLOOKUP(D131,Stock!$A$5:$K$495,2,FALSE),0))</f>
        <v/>
      </c>
      <c r="F131" s="121"/>
      <c r="G131" s="122">
        <f>IFERROR(VLOOKUP(D131,Stock!$A$5:$M$495,6,0),0)*Journal!F131</f>
        <v>0</v>
      </c>
      <c r="H131" s="121"/>
      <c r="I131" s="123">
        <f>IFERROR(VLOOKUP(D131,Stock!$A$5:$K$495,7,FALSE),0)*Journal!$H131</f>
        <v>0</v>
      </c>
      <c r="J131" s="24">
        <f t="shared" si="4"/>
        <v>0</v>
      </c>
      <c r="K131" s="65"/>
      <c r="L131" s="65"/>
      <c r="M131" s="65"/>
      <c r="N131" s="128" t="str">
        <f t="shared" si="5"/>
        <v/>
      </c>
      <c r="O131" s="173"/>
      <c r="R131" s="31">
        <f>IFERROR(VLOOKUP(D131,Stock!$A$5:$M$495,10,0),0)*Journal!K131</f>
        <v>0</v>
      </c>
      <c r="S131" s="48">
        <f>IFERROR(VLOOKUP(D131,Stock!$A$5:$M$495,6,0),0)*Journal!L131</f>
        <v>0</v>
      </c>
      <c r="T131" s="184">
        <f t="shared" si="6"/>
        <v>0</v>
      </c>
      <c r="V131" s="47" t="str">
        <f>IF(D131="","",VLOOKUP($D131,Stock!$A$4:$M$471,8,FALSE))</f>
        <v/>
      </c>
      <c r="W131" s="47">
        <f>SUMIF($D$15:$D131,$D131,F$15:F131)</f>
        <v>0</v>
      </c>
      <c r="X131" s="47">
        <f>SUMIF($D$15:$D131,$D131,H$15:H131)</f>
        <v>0</v>
      </c>
      <c r="Y131" s="47">
        <f>SUMIF($D$15:$D131,$D131,K$15:K131)</f>
        <v>0</v>
      </c>
      <c r="Z131" s="47">
        <f>SUMIF($D$15:$D131,$D131,L$15:L131)</f>
        <v>0</v>
      </c>
    </row>
    <row r="132" spans="2:26" s="56" customFormat="1" ht="18" customHeight="1" x14ac:dyDescent="0.2">
      <c r="B132" s="171"/>
      <c r="C132" s="127"/>
      <c r="D132" s="65"/>
      <c r="E132" s="23" t="str">
        <f>IF(D132="","",IFERROR(VLOOKUP(D132,Stock!$A$5:$K$495,2,FALSE),0))</f>
        <v/>
      </c>
      <c r="F132" s="121"/>
      <c r="G132" s="122">
        <f>IFERROR(VLOOKUP(D132,Stock!$A$5:$M$495,6,0),0)*Journal!F132</f>
        <v>0</v>
      </c>
      <c r="H132" s="121"/>
      <c r="I132" s="123">
        <f>IFERROR(VLOOKUP(D132,Stock!$A$5:$K$495,7,FALSE),0)*Journal!$H132</f>
        <v>0</v>
      </c>
      <c r="J132" s="24">
        <f t="shared" si="4"/>
        <v>0</v>
      </c>
      <c r="K132" s="65"/>
      <c r="L132" s="65"/>
      <c r="M132" s="65"/>
      <c r="N132" s="128" t="str">
        <f t="shared" si="5"/>
        <v/>
      </c>
      <c r="O132" s="173"/>
      <c r="R132" s="31">
        <f>IFERROR(VLOOKUP(D132,Stock!$A$5:$M$495,10,0),0)*Journal!K132</f>
        <v>0</v>
      </c>
      <c r="S132" s="48">
        <f>IFERROR(VLOOKUP(D132,Stock!$A$5:$M$495,6,0),0)*Journal!L132</f>
        <v>0</v>
      </c>
      <c r="T132" s="184">
        <f t="shared" si="6"/>
        <v>0</v>
      </c>
      <c r="V132" s="47" t="str">
        <f>IF(D132="","",VLOOKUP($D132,Stock!$A$4:$M$471,8,FALSE))</f>
        <v/>
      </c>
      <c r="W132" s="47">
        <f>SUMIF($D$15:$D132,$D132,F$15:F132)</f>
        <v>0</v>
      </c>
      <c r="X132" s="47">
        <f>SUMIF($D$15:$D132,$D132,H$15:H132)</f>
        <v>0</v>
      </c>
      <c r="Y132" s="47">
        <f>SUMIF($D$15:$D132,$D132,K$15:K132)</f>
        <v>0</v>
      </c>
      <c r="Z132" s="47">
        <f>SUMIF($D$15:$D132,$D132,L$15:L132)</f>
        <v>0</v>
      </c>
    </row>
    <row r="133" spans="2:26" s="56" customFormat="1" ht="18" customHeight="1" x14ac:dyDescent="0.2">
      <c r="B133" s="171"/>
      <c r="C133" s="127"/>
      <c r="D133" s="65"/>
      <c r="E133" s="23" t="str">
        <f>IF(D133="","",IFERROR(VLOOKUP(D133,Stock!$A$5:$K$495,2,FALSE),0))</f>
        <v/>
      </c>
      <c r="F133" s="121"/>
      <c r="G133" s="122">
        <f>IFERROR(VLOOKUP(D133,Stock!$A$5:$M$495,6,0),0)*Journal!F133</f>
        <v>0</v>
      </c>
      <c r="H133" s="121"/>
      <c r="I133" s="123">
        <f>IFERROR(VLOOKUP(D133,Stock!$A$5:$K$495,7,FALSE),0)*Journal!$H133</f>
        <v>0</v>
      </c>
      <c r="J133" s="24">
        <f t="shared" si="4"/>
        <v>0</v>
      </c>
      <c r="K133" s="65"/>
      <c r="L133" s="65"/>
      <c r="M133" s="65"/>
      <c r="N133" s="128" t="str">
        <f t="shared" si="5"/>
        <v/>
      </c>
      <c r="O133" s="173"/>
      <c r="R133" s="31">
        <f>IFERROR(VLOOKUP(D133,Stock!$A$5:$M$495,10,0),0)*Journal!K133</f>
        <v>0</v>
      </c>
      <c r="S133" s="48">
        <f>IFERROR(VLOOKUP(D133,Stock!$A$5:$M$495,6,0),0)*Journal!L133</f>
        <v>0</v>
      </c>
      <c r="T133" s="184">
        <f t="shared" si="6"/>
        <v>0</v>
      </c>
      <c r="V133" s="47" t="str">
        <f>IF(D133="","",VLOOKUP($D133,Stock!$A$4:$M$471,8,FALSE))</f>
        <v/>
      </c>
      <c r="W133" s="47">
        <f>SUMIF($D$15:$D133,$D133,F$15:F133)</f>
        <v>0</v>
      </c>
      <c r="X133" s="47">
        <f>SUMIF($D$15:$D133,$D133,H$15:H133)</f>
        <v>0</v>
      </c>
      <c r="Y133" s="47">
        <f>SUMIF($D$15:$D133,$D133,K$15:K133)</f>
        <v>0</v>
      </c>
      <c r="Z133" s="47">
        <f>SUMIF($D$15:$D133,$D133,L$15:L133)</f>
        <v>0</v>
      </c>
    </row>
    <row r="134" spans="2:26" s="56" customFormat="1" ht="18" customHeight="1" x14ac:dyDescent="0.2">
      <c r="B134" s="171"/>
      <c r="C134" s="127"/>
      <c r="D134" s="65"/>
      <c r="E134" s="23" t="str">
        <f>IF(D134="","",IFERROR(VLOOKUP(D134,Stock!$A$5:$K$495,2,FALSE),0))</f>
        <v/>
      </c>
      <c r="F134" s="121"/>
      <c r="G134" s="122">
        <f>IFERROR(VLOOKUP(D134,Stock!$A$5:$M$495,6,0),0)*Journal!F134</f>
        <v>0</v>
      </c>
      <c r="H134" s="121"/>
      <c r="I134" s="123">
        <f>IFERROR(VLOOKUP(D134,Stock!$A$5:$K$495,7,FALSE),0)*Journal!$H134</f>
        <v>0</v>
      </c>
      <c r="J134" s="24">
        <f t="shared" si="4"/>
        <v>0</v>
      </c>
      <c r="K134" s="65"/>
      <c r="L134" s="65"/>
      <c r="M134" s="65"/>
      <c r="N134" s="128" t="str">
        <f t="shared" si="5"/>
        <v/>
      </c>
      <c r="O134" s="173"/>
      <c r="R134" s="31">
        <f>IFERROR(VLOOKUP(D134,Stock!$A$5:$M$495,10,0),0)*Journal!K134</f>
        <v>0</v>
      </c>
      <c r="S134" s="48">
        <f>IFERROR(VLOOKUP(D134,Stock!$A$5:$M$495,6,0),0)*Journal!L134</f>
        <v>0</v>
      </c>
      <c r="T134" s="184">
        <f t="shared" si="6"/>
        <v>0</v>
      </c>
      <c r="V134" s="47" t="str">
        <f>IF(D134="","",VLOOKUP($D134,Stock!$A$4:$M$471,8,FALSE))</f>
        <v/>
      </c>
      <c r="W134" s="47">
        <f>SUMIF($D$15:$D134,$D134,F$15:F134)</f>
        <v>0</v>
      </c>
      <c r="X134" s="47">
        <f>SUMIF($D$15:$D134,$D134,H$15:H134)</f>
        <v>0</v>
      </c>
      <c r="Y134" s="47">
        <f>SUMIF($D$15:$D134,$D134,K$15:K134)</f>
        <v>0</v>
      </c>
      <c r="Z134" s="47">
        <f>SUMIF($D$15:$D134,$D134,L$15:L134)</f>
        <v>0</v>
      </c>
    </row>
    <row r="135" spans="2:26" s="56" customFormat="1" ht="18" customHeight="1" x14ac:dyDescent="0.2">
      <c r="B135" s="171"/>
      <c r="C135" s="127"/>
      <c r="D135" s="65"/>
      <c r="E135" s="23" t="str">
        <f>IF(D135="","",IFERROR(VLOOKUP(D135,Stock!$A$5:$K$495,2,FALSE),0))</f>
        <v/>
      </c>
      <c r="F135" s="121"/>
      <c r="G135" s="122">
        <f>IFERROR(VLOOKUP(D135,Stock!$A$5:$M$495,6,0),0)*Journal!F135</f>
        <v>0</v>
      </c>
      <c r="H135" s="121"/>
      <c r="I135" s="123">
        <f>IFERROR(VLOOKUP(D135,Stock!$A$5:$K$495,7,FALSE),0)*Journal!$H135</f>
        <v>0</v>
      </c>
      <c r="J135" s="24">
        <f t="shared" si="4"/>
        <v>0</v>
      </c>
      <c r="K135" s="65"/>
      <c r="L135" s="65"/>
      <c r="M135" s="65"/>
      <c r="N135" s="128" t="str">
        <f t="shared" si="5"/>
        <v/>
      </c>
      <c r="O135" s="173"/>
      <c r="R135" s="31">
        <f>IFERROR(VLOOKUP(D135,Stock!$A$5:$M$495,10,0),0)*Journal!K135</f>
        <v>0</v>
      </c>
      <c r="S135" s="48">
        <f>IFERROR(VLOOKUP(D135,Stock!$A$5:$M$495,6,0),0)*Journal!L135</f>
        <v>0</v>
      </c>
      <c r="T135" s="184">
        <f t="shared" si="6"/>
        <v>0</v>
      </c>
      <c r="V135" s="47" t="str">
        <f>IF(D135="","",VLOOKUP($D135,Stock!$A$4:$M$471,8,FALSE))</f>
        <v/>
      </c>
      <c r="W135" s="47">
        <f>SUMIF($D$15:$D135,$D135,F$15:F135)</f>
        <v>0</v>
      </c>
      <c r="X135" s="47">
        <f>SUMIF($D$15:$D135,$D135,H$15:H135)</f>
        <v>0</v>
      </c>
      <c r="Y135" s="47">
        <f>SUMIF($D$15:$D135,$D135,K$15:K135)</f>
        <v>0</v>
      </c>
      <c r="Z135" s="47">
        <f>SUMIF($D$15:$D135,$D135,L$15:L135)</f>
        <v>0</v>
      </c>
    </row>
    <row r="136" spans="2:26" s="56" customFormat="1" ht="18" customHeight="1" x14ac:dyDescent="0.2">
      <c r="B136" s="171"/>
      <c r="C136" s="127"/>
      <c r="D136" s="65"/>
      <c r="E136" s="23" t="str">
        <f>IF(D136="","",IFERROR(VLOOKUP(D136,Stock!$A$5:$K$495,2,FALSE),0))</f>
        <v/>
      </c>
      <c r="F136" s="121"/>
      <c r="G136" s="122">
        <f>IFERROR(VLOOKUP(D136,Stock!$A$5:$M$495,6,0),0)*Journal!F136</f>
        <v>0</v>
      </c>
      <c r="H136" s="121"/>
      <c r="I136" s="123">
        <f>IFERROR(VLOOKUP(D136,Stock!$A$5:$K$495,7,FALSE),0)*Journal!$H136</f>
        <v>0</v>
      </c>
      <c r="J136" s="24">
        <f t="shared" si="4"/>
        <v>0</v>
      </c>
      <c r="K136" s="65"/>
      <c r="L136" s="65"/>
      <c r="M136" s="65"/>
      <c r="N136" s="128" t="str">
        <f t="shared" si="5"/>
        <v/>
      </c>
      <c r="O136" s="173"/>
      <c r="R136" s="31">
        <f>IFERROR(VLOOKUP(D136,Stock!$A$5:$M$495,10,0),0)*Journal!K136</f>
        <v>0</v>
      </c>
      <c r="S136" s="48">
        <f>IFERROR(VLOOKUP(D136,Stock!$A$5:$M$495,6,0),0)*Journal!L136</f>
        <v>0</v>
      </c>
      <c r="T136" s="184">
        <f t="shared" si="6"/>
        <v>0</v>
      </c>
      <c r="V136" s="47" t="str">
        <f>IF(D136="","",VLOOKUP($D136,Stock!$A$4:$M$471,8,FALSE))</f>
        <v/>
      </c>
      <c r="W136" s="47">
        <f>SUMIF($D$15:$D136,$D136,F$15:F136)</f>
        <v>0</v>
      </c>
      <c r="X136" s="47">
        <f>SUMIF($D$15:$D136,$D136,H$15:H136)</f>
        <v>0</v>
      </c>
      <c r="Y136" s="47">
        <f>SUMIF($D$15:$D136,$D136,K$15:K136)</f>
        <v>0</v>
      </c>
      <c r="Z136" s="47">
        <f>SUMIF($D$15:$D136,$D136,L$15:L136)</f>
        <v>0</v>
      </c>
    </row>
    <row r="137" spans="2:26" s="56" customFormat="1" ht="18" customHeight="1" x14ac:dyDescent="0.2">
      <c r="B137" s="171"/>
      <c r="C137" s="127"/>
      <c r="D137" s="65"/>
      <c r="E137" s="23" t="str">
        <f>IF(D137="","",IFERROR(VLOOKUP(D137,Stock!$A$5:$K$495,2,FALSE),0))</f>
        <v/>
      </c>
      <c r="F137" s="121"/>
      <c r="G137" s="122">
        <f>IFERROR(VLOOKUP(D137,Stock!$A$5:$M$495,6,0),0)*Journal!F137</f>
        <v>0</v>
      </c>
      <c r="H137" s="121"/>
      <c r="I137" s="123">
        <f>IFERROR(VLOOKUP(D137,Stock!$A$5:$K$495,7,FALSE),0)*Journal!$H137</f>
        <v>0</v>
      </c>
      <c r="J137" s="24">
        <f t="shared" si="4"/>
        <v>0</v>
      </c>
      <c r="K137" s="65"/>
      <c r="L137" s="65"/>
      <c r="M137" s="65"/>
      <c r="N137" s="128" t="str">
        <f t="shared" si="5"/>
        <v/>
      </c>
      <c r="O137" s="173"/>
      <c r="R137" s="31">
        <f>IFERROR(VLOOKUP(D137,Stock!$A$5:$M$495,10,0),0)*Journal!K137</f>
        <v>0</v>
      </c>
      <c r="S137" s="48">
        <f>IFERROR(VLOOKUP(D137,Stock!$A$5:$M$495,6,0),0)*Journal!L137</f>
        <v>0</v>
      </c>
      <c r="T137" s="184">
        <f t="shared" si="6"/>
        <v>0</v>
      </c>
      <c r="V137" s="47" t="str">
        <f>IF(D137="","",VLOOKUP($D137,Stock!$A$4:$M$471,8,FALSE))</f>
        <v/>
      </c>
      <c r="W137" s="47">
        <f>SUMIF($D$15:$D137,$D137,F$15:F137)</f>
        <v>0</v>
      </c>
      <c r="X137" s="47">
        <f>SUMIF($D$15:$D137,$D137,H$15:H137)</f>
        <v>0</v>
      </c>
      <c r="Y137" s="47">
        <f>SUMIF($D$15:$D137,$D137,K$15:K137)</f>
        <v>0</v>
      </c>
      <c r="Z137" s="47">
        <f>SUMIF($D$15:$D137,$D137,L$15:L137)</f>
        <v>0</v>
      </c>
    </row>
    <row r="138" spans="2:26" s="56" customFormat="1" ht="18" customHeight="1" x14ac:dyDescent="0.2">
      <c r="B138" s="171"/>
      <c r="C138" s="127"/>
      <c r="D138" s="65"/>
      <c r="E138" s="23" t="str">
        <f>IF(D138="","",IFERROR(VLOOKUP(D138,Stock!$A$5:$K$495,2,FALSE),0))</f>
        <v/>
      </c>
      <c r="F138" s="121"/>
      <c r="G138" s="122">
        <f>IFERROR(VLOOKUP(D138,Stock!$A$5:$M$495,6,0),0)*Journal!F138</f>
        <v>0</v>
      </c>
      <c r="H138" s="121"/>
      <c r="I138" s="123">
        <f>IFERROR(VLOOKUP(D138,Stock!$A$5:$K$495,7,FALSE),0)*Journal!$H138</f>
        <v>0</v>
      </c>
      <c r="J138" s="24">
        <f t="shared" ref="J138:J201" si="7">F138+H138</f>
        <v>0</v>
      </c>
      <c r="K138" s="65"/>
      <c r="L138" s="65"/>
      <c r="M138" s="65"/>
      <c r="N138" s="128" t="str">
        <f t="shared" si="5"/>
        <v/>
      </c>
      <c r="O138" s="173"/>
      <c r="R138" s="31">
        <f>IFERROR(VLOOKUP(D138,Stock!$A$5:$M$495,10,0),0)*Journal!K138</f>
        <v>0</v>
      </c>
      <c r="S138" s="48">
        <f>IFERROR(VLOOKUP(D138,Stock!$A$5:$M$495,6,0),0)*Journal!L138</f>
        <v>0</v>
      </c>
      <c r="T138" s="184">
        <f t="shared" si="6"/>
        <v>0</v>
      </c>
      <c r="V138" s="47" t="str">
        <f>IF(D138="","",VLOOKUP($D138,Stock!$A$4:$M$471,8,FALSE))</f>
        <v/>
      </c>
      <c r="W138" s="47">
        <f>SUMIF($D$15:$D138,$D138,F$15:F138)</f>
        <v>0</v>
      </c>
      <c r="X138" s="47">
        <f>SUMIF($D$15:$D138,$D138,H$15:H138)</f>
        <v>0</v>
      </c>
      <c r="Y138" s="47">
        <f>SUMIF($D$15:$D138,$D138,K$15:K138)</f>
        <v>0</v>
      </c>
      <c r="Z138" s="47">
        <f>SUMIF($D$15:$D138,$D138,L$15:L138)</f>
        <v>0</v>
      </c>
    </row>
    <row r="139" spans="2:26" s="56" customFormat="1" ht="18" customHeight="1" x14ac:dyDescent="0.2">
      <c r="B139" s="171"/>
      <c r="C139" s="127"/>
      <c r="D139" s="65"/>
      <c r="E139" s="23" t="str">
        <f>IF(D139="","",IFERROR(VLOOKUP(D139,Stock!$A$5:$K$495,2,FALSE),0))</f>
        <v/>
      </c>
      <c r="F139" s="121"/>
      <c r="G139" s="122">
        <f>IFERROR(VLOOKUP(D139,Stock!$A$5:$M$495,6,0),0)*Journal!F139</f>
        <v>0</v>
      </c>
      <c r="H139" s="121"/>
      <c r="I139" s="123">
        <f>IFERROR(VLOOKUP(D139,Stock!$A$5:$K$495,7,FALSE),0)*Journal!$H139</f>
        <v>0</v>
      </c>
      <c r="J139" s="24">
        <f t="shared" si="7"/>
        <v>0</v>
      </c>
      <c r="K139" s="65"/>
      <c r="L139" s="65"/>
      <c r="M139" s="65"/>
      <c r="N139" s="128" t="str">
        <f t="shared" si="5"/>
        <v/>
      </c>
      <c r="O139" s="173"/>
      <c r="R139" s="31">
        <f>IFERROR(VLOOKUP(D139,Stock!$A$5:$M$495,10,0),0)*Journal!K139</f>
        <v>0</v>
      </c>
      <c r="S139" s="48">
        <f>IFERROR(VLOOKUP(D139,Stock!$A$5:$M$495,6,0),0)*Journal!L139</f>
        <v>0</v>
      </c>
      <c r="T139" s="184">
        <f t="shared" si="6"/>
        <v>0</v>
      </c>
      <c r="V139" s="47" t="str">
        <f>IF(D139="","",VLOOKUP($D139,Stock!$A$4:$M$471,8,FALSE))</f>
        <v/>
      </c>
      <c r="W139" s="47">
        <f>SUMIF($D$15:$D139,$D139,F$15:F139)</f>
        <v>0</v>
      </c>
      <c r="X139" s="47">
        <f>SUMIF($D$15:$D139,$D139,H$15:H139)</f>
        <v>0</v>
      </c>
      <c r="Y139" s="47">
        <f>SUMIF($D$15:$D139,$D139,K$15:K139)</f>
        <v>0</v>
      </c>
      <c r="Z139" s="47">
        <f>SUMIF($D$15:$D139,$D139,L$15:L139)</f>
        <v>0</v>
      </c>
    </row>
    <row r="140" spans="2:26" s="56" customFormat="1" ht="18" customHeight="1" x14ac:dyDescent="0.2">
      <c r="B140" s="171"/>
      <c r="C140" s="127"/>
      <c r="D140" s="65"/>
      <c r="E140" s="23" t="str">
        <f>IF(D140="","",IFERROR(VLOOKUP(D140,Stock!$A$5:$K$495,2,FALSE),0))</f>
        <v/>
      </c>
      <c r="F140" s="121"/>
      <c r="G140" s="122">
        <f>IFERROR(VLOOKUP(D140,Stock!$A$5:$M$495,6,0),0)*Journal!F140</f>
        <v>0</v>
      </c>
      <c r="H140" s="121"/>
      <c r="I140" s="123">
        <f>IFERROR(VLOOKUP(D140,Stock!$A$5:$K$495,7,FALSE),0)*Journal!$H140</f>
        <v>0</v>
      </c>
      <c r="J140" s="24">
        <f t="shared" si="7"/>
        <v>0</v>
      </c>
      <c r="K140" s="65"/>
      <c r="L140" s="65"/>
      <c r="M140" s="65"/>
      <c r="N140" s="128" t="str">
        <f t="shared" si="5"/>
        <v/>
      </c>
      <c r="O140" s="173"/>
      <c r="R140" s="31">
        <f>IFERROR(VLOOKUP(D140,Stock!$A$5:$M$495,10,0),0)*Journal!K140</f>
        <v>0</v>
      </c>
      <c r="S140" s="48">
        <f>IFERROR(VLOOKUP(D140,Stock!$A$5:$M$495,6,0),0)*Journal!L140</f>
        <v>0</v>
      </c>
      <c r="T140" s="184">
        <f t="shared" si="6"/>
        <v>0</v>
      </c>
      <c r="V140" s="47" t="str">
        <f>IF(D140="","",VLOOKUP($D140,Stock!$A$4:$M$471,8,FALSE))</f>
        <v/>
      </c>
      <c r="W140" s="47">
        <f>SUMIF($D$15:$D140,$D140,F$15:F140)</f>
        <v>0</v>
      </c>
      <c r="X140" s="47">
        <f>SUMIF($D$15:$D140,$D140,H$15:H140)</f>
        <v>0</v>
      </c>
      <c r="Y140" s="47">
        <f>SUMIF($D$15:$D140,$D140,K$15:K140)</f>
        <v>0</v>
      </c>
      <c r="Z140" s="47">
        <f>SUMIF($D$15:$D140,$D140,L$15:L140)</f>
        <v>0</v>
      </c>
    </row>
    <row r="141" spans="2:26" s="56" customFormat="1" ht="18" customHeight="1" x14ac:dyDescent="0.2">
      <c r="B141" s="171"/>
      <c r="C141" s="127"/>
      <c r="D141" s="65"/>
      <c r="E141" s="23" t="str">
        <f>IF(D141="","",IFERROR(VLOOKUP(D141,Stock!$A$5:$K$495,2,FALSE),0))</f>
        <v/>
      </c>
      <c r="F141" s="121"/>
      <c r="G141" s="122">
        <f>IFERROR(VLOOKUP(D141,Stock!$A$5:$M$495,6,0),0)*Journal!F141</f>
        <v>0</v>
      </c>
      <c r="H141" s="121"/>
      <c r="I141" s="123">
        <f>IFERROR(VLOOKUP(D141,Stock!$A$5:$K$495,7,FALSE),0)*Journal!$H141</f>
        <v>0</v>
      </c>
      <c r="J141" s="24">
        <f t="shared" si="7"/>
        <v>0</v>
      </c>
      <c r="K141" s="65"/>
      <c r="L141" s="65"/>
      <c r="M141" s="65"/>
      <c r="N141" s="128" t="str">
        <f t="shared" si="5"/>
        <v/>
      </c>
      <c r="O141" s="173"/>
      <c r="R141" s="31">
        <f>IFERROR(VLOOKUP(D141,Stock!$A$5:$M$495,10,0),0)*Journal!K141</f>
        <v>0</v>
      </c>
      <c r="S141" s="48">
        <f>IFERROR(VLOOKUP(D141,Stock!$A$5:$M$495,6,0),0)*Journal!L141</f>
        <v>0</v>
      </c>
      <c r="T141" s="184">
        <f t="shared" si="6"/>
        <v>0</v>
      </c>
      <c r="V141" s="47" t="str">
        <f>IF(D141="","",VLOOKUP($D141,Stock!$A$4:$M$471,8,FALSE))</f>
        <v/>
      </c>
      <c r="W141" s="47">
        <f>SUMIF($D$15:$D141,$D141,F$15:F141)</f>
        <v>0</v>
      </c>
      <c r="X141" s="47">
        <f>SUMIF($D$15:$D141,$D141,H$15:H141)</f>
        <v>0</v>
      </c>
      <c r="Y141" s="47">
        <f>SUMIF($D$15:$D141,$D141,K$15:K141)</f>
        <v>0</v>
      </c>
      <c r="Z141" s="47">
        <f>SUMIF($D$15:$D141,$D141,L$15:L141)</f>
        <v>0</v>
      </c>
    </row>
    <row r="142" spans="2:26" s="56" customFormat="1" ht="18" customHeight="1" x14ac:dyDescent="0.2">
      <c r="B142" s="171"/>
      <c r="C142" s="127"/>
      <c r="D142" s="65"/>
      <c r="E142" s="23" t="str">
        <f>IF(D142="","",IFERROR(VLOOKUP(D142,Stock!$A$5:$K$495,2,FALSE),0))</f>
        <v/>
      </c>
      <c r="F142" s="121"/>
      <c r="G142" s="122">
        <f>IFERROR(VLOOKUP(D142,Stock!$A$5:$M$495,6,0),0)*Journal!F142</f>
        <v>0</v>
      </c>
      <c r="H142" s="121"/>
      <c r="I142" s="123">
        <f>IFERROR(VLOOKUP(D142,Stock!$A$5:$K$495,7,FALSE),0)*Journal!$H142</f>
        <v>0</v>
      </c>
      <c r="J142" s="24">
        <f t="shared" si="7"/>
        <v>0</v>
      </c>
      <c r="K142" s="65"/>
      <c r="L142" s="65"/>
      <c r="M142" s="65"/>
      <c r="N142" s="128" t="str">
        <f t="shared" si="5"/>
        <v/>
      </c>
      <c r="O142" s="173"/>
      <c r="R142" s="31">
        <f>IFERROR(VLOOKUP(D142,Stock!$A$5:$M$495,10,0),0)*Journal!K142</f>
        <v>0</v>
      </c>
      <c r="S142" s="48">
        <f>IFERROR(VLOOKUP(D142,Stock!$A$5:$M$495,6,0),0)*Journal!L142</f>
        <v>0</v>
      </c>
      <c r="T142" s="184">
        <f t="shared" si="6"/>
        <v>0</v>
      </c>
      <c r="V142" s="47" t="str">
        <f>IF(D142="","",VLOOKUP($D142,Stock!$A$4:$M$471,8,FALSE))</f>
        <v/>
      </c>
      <c r="W142" s="47">
        <f>SUMIF($D$15:$D142,$D142,F$15:F142)</f>
        <v>0</v>
      </c>
      <c r="X142" s="47">
        <f>SUMIF($D$15:$D142,$D142,H$15:H142)</f>
        <v>0</v>
      </c>
      <c r="Y142" s="47">
        <f>SUMIF($D$15:$D142,$D142,K$15:K142)</f>
        <v>0</v>
      </c>
      <c r="Z142" s="47">
        <f>SUMIF($D$15:$D142,$D142,L$15:L142)</f>
        <v>0</v>
      </c>
    </row>
    <row r="143" spans="2:26" s="56" customFormat="1" ht="18" customHeight="1" x14ac:dyDescent="0.2">
      <c r="B143" s="171"/>
      <c r="C143" s="127"/>
      <c r="D143" s="65"/>
      <c r="E143" s="23" t="str">
        <f>IF(D143="","",IFERROR(VLOOKUP(D143,Stock!$A$5:$K$495,2,FALSE),0))</f>
        <v/>
      </c>
      <c r="F143" s="121"/>
      <c r="G143" s="122">
        <f>IFERROR(VLOOKUP(D143,Stock!$A$5:$M$495,6,0),0)*Journal!F143</f>
        <v>0</v>
      </c>
      <c r="H143" s="121"/>
      <c r="I143" s="123">
        <f>IFERROR(VLOOKUP(D143,Stock!$A$5:$K$495,7,FALSE),0)*Journal!$H143</f>
        <v>0</v>
      </c>
      <c r="J143" s="24">
        <f t="shared" si="7"/>
        <v>0</v>
      </c>
      <c r="K143" s="65"/>
      <c r="L143" s="65"/>
      <c r="M143" s="65"/>
      <c r="N143" s="128" t="str">
        <f t="shared" ref="N143:N206" si="8">IF(D143="","",V143-W143-X143+Y143-Z143)</f>
        <v/>
      </c>
      <c r="O143" s="173"/>
      <c r="R143" s="31">
        <f>IFERROR(VLOOKUP(D143,Stock!$A$5:$M$495,10,0),0)*Journal!K143</f>
        <v>0</v>
      </c>
      <c r="S143" s="48">
        <f>IFERROR(VLOOKUP(D143,Stock!$A$5:$M$495,6,0),0)*Journal!L143</f>
        <v>0</v>
      </c>
      <c r="T143" s="184">
        <f t="shared" ref="T143:T206" si="9">F143+H143</f>
        <v>0</v>
      </c>
      <c r="V143" s="47" t="str">
        <f>IF(D143="","",VLOOKUP($D143,Stock!$A$4:$M$471,8,FALSE))</f>
        <v/>
      </c>
      <c r="W143" s="47">
        <f>SUMIF($D$15:$D143,$D143,F$15:F143)</f>
        <v>0</v>
      </c>
      <c r="X143" s="47">
        <f>SUMIF($D$15:$D143,$D143,H$15:H143)</f>
        <v>0</v>
      </c>
      <c r="Y143" s="47">
        <f>SUMIF($D$15:$D143,$D143,K$15:K143)</f>
        <v>0</v>
      </c>
      <c r="Z143" s="47">
        <f>SUMIF($D$15:$D143,$D143,L$15:L143)</f>
        <v>0</v>
      </c>
    </row>
    <row r="144" spans="2:26" s="56" customFormat="1" ht="18" customHeight="1" x14ac:dyDescent="0.2">
      <c r="B144" s="171"/>
      <c r="C144" s="127"/>
      <c r="D144" s="65"/>
      <c r="E144" s="23" t="str">
        <f>IF(D144="","",IFERROR(VLOOKUP(D144,Stock!$A$5:$K$495,2,FALSE),0))</f>
        <v/>
      </c>
      <c r="F144" s="121"/>
      <c r="G144" s="122">
        <f>IFERROR(VLOOKUP(D144,Stock!$A$5:$M$495,6,0),0)*Journal!F144</f>
        <v>0</v>
      </c>
      <c r="H144" s="121"/>
      <c r="I144" s="123">
        <f>IFERROR(VLOOKUP(D144,Stock!$A$5:$K$495,7,FALSE),0)*Journal!$H144</f>
        <v>0</v>
      </c>
      <c r="J144" s="24">
        <f t="shared" si="7"/>
        <v>0</v>
      </c>
      <c r="K144" s="65"/>
      <c r="L144" s="65"/>
      <c r="M144" s="65"/>
      <c r="N144" s="128" t="str">
        <f t="shared" si="8"/>
        <v/>
      </c>
      <c r="O144" s="173"/>
      <c r="R144" s="31">
        <f>IFERROR(VLOOKUP(D144,Stock!$A$5:$M$495,10,0),0)*Journal!K144</f>
        <v>0</v>
      </c>
      <c r="S144" s="48">
        <f>IFERROR(VLOOKUP(D144,Stock!$A$5:$M$495,6,0),0)*Journal!L144</f>
        <v>0</v>
      </c>
      <c r="T144" s="184">
        <f t="shared" si="9"/>
        <v>0</v>
      </c>
      <c r="V144" s="47" t="str">
        <f>IF(D144="","",VLOOKUP($D144,Stock!$A$4:$M$471,8,FALSE))</f>
        <v/>
      </c>
      <c r="W144" s="47">
        <f>SUMIF($D$15:$D144,$D144,F$15:F144)</f>
        <v>0</v>
      </c>
      <c r="X144" s="47">
        <f>SUMIF($D$15:$D144,$D144,H$15:H144)</f>
        <v>0</v>
      </c>
      <c r="Y144" s="47">
        <f>SUMIF($D$15:$D144,$D144,K$15:K144)</f>
        <v>0</v>
      </c>
      <c r="Z144" s="47">
        <f>SUMIF($D$15:$D144,$D144,L$15:L144)</f>
        <v>0</v>
      </c>
    </row>
    <row r="145" spans="2:26" s="56" customFormat="1" ht="18" customHeight="1" x14ac:dyDescent="0.2">
      <c r="B145" s="171"/>
      <c r="C145" s="127"/>
      <c r="D145" s="65"/>
      <c r="E145" s="23" t="str">
        <f>IF(D145="","",IFERROR(VLOOKUP(D145,Stock!$A$5:$K$495,2,FALSE),0))</f>
        <v/>
      </c>
      <c r="F145" s="121"/>
      <c r="G145" s="122">
        <f>IFERROR(VLOOKUP(D145,Stock!$A$5:$M$495,6,0),0)*Journal!F145</f>
        <v>0</v>
      </c>
      <c r="H145" s="121"/>
      <c r="I145" s="123">
        <f>IFERROR(VLOOKUP(D145,Stock!$A$5:$K$495,7,FALSE),0)*Journal!$H145</f>
        <v>0</v>
      </c>
      <c r="J145" s="24">
        <f t="shared" si="7"/>
        <v>0</v>
      </c>
      <c r="K145" s="65"/>
      <c r="L145" s="65"/>
      <c r="M145" s="65"/>
      <c r="N145" s="128" t="str">
        <f t="shared" si="8"/>
        <v/>
      </c>
      <c r="O145" s="173"/>
      <c r="R145" s="31">
        <f>IFERROR(VLOOKUP(D145,Stock!$A$5:$M$495,10,0),0)*Journal!K145</f>
        <v>0</v>
      </c>
      <c r="S145" s="48">
        <f>IFERROR(VLOOKUP(D145,Stock!$A$5:$M$495,6,0),0)*Journal!L145</f>
        <v>0</v>
      </c>
      <c r="T145" s="184">
        <f t="shared" si="9"/>
        <v>0</v>
      </c>
      <c r="V145" s="47" t="str">
        <f>IF(D145="","",VLOOKUP($D145,Stock!$A$4:$M$471,8,FALSE))</f>
        <v/>
      </c>
      <c r="W145" s="47">
        <f>SUMIF($D$15:$D145,$D145,F$15:F145)</f>
        <v>0</v>
      </c>
      <c r="X145" s="47">
        <f>SUMIF($D$15:$D145,$D145,H$15:H145)</f>
        <v>0</v>
      </c>
      <c r="Y145" s="47">
        <f>SUMIF($D$15:$D145,$D145,K$15:K145)</f>
        <v>0</v>
      </c>
      <c r="Z145" s="47">
        <f>SUMIF($D$15:$D145,$D145,L$15:L145)</f>
        <v>0</v>
      </c>
    </row>
    <row r="146" spans="2:26" s="56" customFormat="1" ht="18" customHeight="1" x14ac:dyDescent="0.2">
      <c r="B146" s="171"/>
      <c r="C146" s="127"/>
      <c r="D146" s="65"/>
      <c r="E146" s="23" t="str">
        <f>IF(D146="","",IFERROR(VLOOKUP(D146,Stock!$A$5:$K$495,2,FALSE),0))</f>
        <v/>
      </c>
      <c r="F146" s="121"/>
      <c r="G146" s="122">
        <f>IFERROR(VLOOKUP(D146,Stock!$A$5:$M$495,6,0),0)*Journal!F146</f>
        <v>0</v>
      </c>
      <c r="H146" s="121"/>
      <c r="I146" s="123">
        <f>IFERROR(VLOOKUP(D146,Stock!$A$5:$K$495,7,FALSE),0)*Journal!$H146</f>
        <v>0</v>
      </c>
      <c r="J146" s="24">
        <f t="shared" si="7"/>
        <v>0</v>
      </c>
      <c r="K146" s="65"/>
      <c r="L146" s="65"/>
      <c r="M146" s="65"/>
      <c r="N146" s="128" t="str">
        <f t="shared" si="8"/>
        <v/>
      </c>
      <c r="O146" s="173"/>
      <c r="R146" s="31">
        <f>IFERROR(VLOOKUP(D146,Stock!$A$5:$M$495,10,0),0)*Journal!K146</f>
        <v>0</v>
      </c>
      <c r="S146" s="48">
        <f>IFERROR(VLOOKUP(D146,Stock!$A$5:$M$495,6,0),0)*Journal!L146</f>
        <v>0</v>
      </c>
      <c r="T146" s="184">
        <f t="shared" si="9"/>
        <v>0</v>
      </c>
      <c r="V146" s="47" t="str">
        <f>IF(D146="","",VLOOKUP($D146,Stock!$A$4:$M$471,8,FALSE))</f>
        <v/>
      </c>
      <c r="W146" s="47">
        <f>SUMIF($D$15:$D146,$D146,F$15:F146)</f>
        <v>0</v>
      </c>
      <c r="X146" s="47">
        <f>SUMIF($D$15:$D146,$D146,H$15:H146)</f>
        <v>0</v>
      </c>
      <c r="Y146" s="47">
        <f>SUMIF($D$15:$D146,$D146,K$15:K146)</f>
        <v>0</v>
      </c>
      <c r="Z146" s="47">
        <f>SUMIF($D$15:$D146,$D146,L$15:L146)</f>
        <v>0</v>
      </c>
    </row>
    <row r="147" spans="2:26" s="56" customFormat="1" ht="18" customHeight="1" x14ac:dyDescent="0.2">
      <c r="B147" s="171"/>
      <c r="C147" s="127"/>
      <c r="D147" s="65"/>
      <c r="E147" s="23" t="str">
        <f>IF(D147="","",IFERROR(VLOOKUP(D147,Stock!$A$5:$K$495,2,FALSE),0))</f>
        <v/>
      </c>
      <c r="F147" s="121"/>
      <c r="G147" s="122">
        <f>IFERROR(VLOOKUP(D147,Stock!$A$5:$M$495,6,0),0)*Journal!F147</f>
        <v>0</v>
      </c>
      <c r="H147" s="121"/>
      <c r="I147" s="123">
        <f>IFERROR(VLOOKUP(D147,Stock!$A$5:$K$495,7,FALSE),0)*Journal!$H147</f>
        <v>0</v>
      </c>
      <c r="J147" s="24">
        <f t="shared" si="7"/>
        <v>0</v>
      </c>
      <c r="K147" s="65"/>
      <c r="L147" s="65"/>
      <c r="M147" s="65"/>
      <c r="N147" s="128" t="str">
        <f t="shared" si="8"/>
        <v/>
      </c>
      <c r="O147" s="173"/>
      <c r="R147" s="31">
        <f>IFERROR(VLOOKUP(D147,Stock!$A$5:$M$495,10,0),0)*Journal!K147</f>
        <v>0</v>
      </c>
      <c r="S147" s="48">
        <f>IFERROR(VLOOKUP(D147,Stock!$A$5:$M$495,6,0),0)*Journal!L147</f>
        <v>0</v>
      </c>
      <c r="T147" s="184">
        <f t="shared" si="9"/>
        <v>0</v>
      </c>
      <c r="V147" s="47" t="str">
        <f>IF(D147="","",VLOOKUP($D147,Stock!$A$4:$M$471,8,FALSE))</f>
        <v/>
      </c>
      <c r="W147" s="47">
        <f>SUMIF($D$15:$D147,$D147,F$15:F147)</f>
        <v>0</v>
      </c>
      <c r="X147" s="47">
        <f>SUMIF($D$15:$D147,$D147,H$15:H147)</f>
        <v>0</v>
      </c>
      <c r="Y147" s="47">
        <f>SUMIF($D$15:$D147,$D147,K$15:K147)</f>
        <v>0</v>
      </c>
      <c r="Z147" s="47">
        <f>SUMIF($D$15:$D147,$D147,L$15:L147)</f>
        <v>0</v>
      </c>
    </row>
    <row r="148" spans="2:26" s="56" customFormat="1" ht="18" customHeight="1" x14ac:dyDescent="0.2">
      <c r="B148" s="171"/>
      <c r="C148" s="127"/>
      <c r="D148" s="65"/>
      <c r="E148" s="23" t="str">
        <f>IF(D148="","",IFERROR(VLOOKUP(D148,Stock!$A$5:$K$495,2,FALSE),0))</f>
        <v/>
      </c>
      <c r="F148" s="121"/>
      <c r="G148" s="122">
        <f>IFERROR(VLOOKUP(D148,Stock!$A$5:$M$495,6,0),0)*Journal!F148</f>
        <v>0</v>
      </c>
      <c r="H148" s="121"/>
      <c r="I148" s="123">
        <f>IFERROR(VLOOKUP(D148,Stock!$A$5:$K$495,7,FALSE),0)*Journal!$H148</f>
        <v>0</v>
      </c>
      <c r="J148" s="24">
        <f t="shared" si="7"/>
        <v>0</v>
      </c>
      <c r="K148" s="65"/>
      <c r="L148" s="65"/>
      <c r="M148" s="65"/>
      <c r="N148" s="128" t="str">
        <f t="shared" si="8"/>
        <v/>
      </c>
      <c r="O148" s="173"/>
      <c r="R148" s="31">
        <f>IFERROR(VLOOKUP(D148,Stock!$A$5:$M$495,10,0),0)*Journal!K148</f>
        <v>0</v>
      </c>
      <c r="S148" s="48">
        <f>IFERROR(VLOOKUP(D148,Stock!$A$5:$M$495,6,0),0)*Journal!L148</f>
        <v>0</v>
      </c>
      <c r="T148" s="184">
        <f t="shared" si="9"/>
        <v>0</v>
      </c>
      <c r="V148" s="47" t="str">
        <f>IF(D148="","",VLOOKUP($D148,Stock!$A$4:$M$471,8,FALSE))</f>
        <v/>
      </c>
      <c r="W148" s="47">
        <f>SUMIF($D$15:$D148,$D148,F$15:F148)</f>
        <v>0</v>
      </c>
      <c r="X148" s="47">
        <f>SUMIF($D$15:$D148,$D148,H$15:H148)</f>
        <v>0</v>
      </c>
      <c r="Y148" s="47">
        <f>SUMIF($D$15:$D148,$D148,K$15:K148)</f>
        <v>0</v>
      </c>
      <c r="Z148" s="47">
        <f>SUMIF($D$15:$D148,$D148,L$15:L148)</f>
        <v>0</v>
      </c>
    </row>
    <row r="149" spans="2:26" s="56" customFormat="1" ht="18" customHeight="1" x14ac:dyDescent="0.2">
      <c r="B149" s="171"/>
      <c r="C149" s="127"/>
      <c r="D149" s="65"/>
      <c r="E149" s="23" t="str">
        <f>IF(D149="","",IFERROR(VLOOKUP(D149,Stock!$A$5:$K$495,2,FALSE),0))</f>
        <v/>
      </c>
      <c r="F149" s="121"/>
      <c r="G149" s="122">
        <f>IFERROR(VLOOKUP(D149,Stock!$A$5:$M$495,6,0),0)*Journal!F149</f>
        <v>0</v>
      </c>
      <c r="H149" s="121"/>
      <c r="I149" s="123">
        <f>IFERROR(VLOOKUP(D149,Stock!$A$5:$K$495,7,FALSE),0)*Journal!$H149</f>
        <v>0</v>
      </c>
      <c r="J149" s="24">
        <f t="shared" si="7"/>
        <v>0</v>
      </c>
      <c r="K149" s="65"/>
      <c r="L149" s="65"/>
      <c r="M149" s="65"/>
      <c r="N149" s="128" t="str">
        <f t="shared" si="8"/>
        <v/>
      </c>
      <c r="O149" s="173"/>
      <c r="R149" s="31">
        <f>IFERROR(VLOOKUP(D149,Stock!$A$5:$M$495,10,0),0)*Journal!K149</f>
        <v>0</v>
      </c>
      <c r="S149" s="48">
        <f>IFERROR(VLOOKUP(D149,Stock!$A$5:$M$495,6,0),0)*Journal!L149</f>
        <v>0</v>
      </c>
      <c r="T149" s="184">
        <f t="shared" si="9"/>
        <v>0</v>
      </c>
      <c r="V149" s="47" t="str">
        <f>IF(D149="","",VLOOKUP($D149,Stock!$A$4:$M$471,8,FALSE))</f>
        <v/>
      </c>
      <c r="W149" s="47">
        <f>SUMIF($D$15:$D149,$D149,F$15:F149)</f>
        <v>0</v>
      </c>
      <c r="X149" s="47">
        <f>SUMIF($D$15:$D149,$D149,H$15:H149)</f>
        <v>0</v>
      </c>
      <c r="Y149" s="47">
        <f>SUMIF($D$15:$D149,$D149,K$15:K149)</f>
        <v>0</v>
      </c>
      <c r="Z149" s="47">
        <f>SUMIF($D$15:$D149,$D149,L$15:L149)</f>
        <v>0</v>
      </c>
    </row>
    <row r="150" spans="2:26" s="56" customFormat="1" ht="18" customHeight="1" x14ac:dyDescent="0.2">
      <c r="B150" s="171"/>
      <c r="C150" s="127"/>
      <c r="D150" s="65"/>
      <c r="E150" s="23" t="str">
        <f>IF(D150="","",IFERROR(VLOOKUP(D150,Stock!$A$5:$K$495,2,FALSE),0))</f>
        <v/>
      </c>
      <c r="F150" s="121"/>
      <c r="G150" s="122">
        <f>IFERROR(VLOOKUP(D150,Stock!$A$5:$M$495,6,0),0)*Journal!F150</f>
        <v>0</v>
      </c>
      <c r="H150" s="121"/>
      <c r="I150" s="123">
        <f>IFERROR(VLOOKUP(D150,Stock!$A$5:$K$495,7,FALSE),0)*Journal!$H150</f>
        <v>0</v>
      </c>
      <c r="J150" s="24">
        <f t="shared" si="7"/>
        <v>0</v>
      </c>
      <c r="K150" s="65"/>
      <c r="L150" s="65"/>
      <c r="M150" s="65"/>
      <c r="N150" s="128" t="str">
        <f t="shared" si="8"/>
        <v/>
      </c>
      <c r="O150" s="173"/>
      <c r="R150" s="31">
        <f>IFERROR(VLOOKUP(D150,Stock!$A$5:$M$495,10,0),0)*Journal!K150</f>
        <v>0</v>
      </c>
      <c r="S150" s="48">
        <f>IFERROR(VLOOKUP(D150,Stock!$A$5:$M$495,6,0),0)*Journal!L150</f>
        <v>0</v>
      </c>
      <c r="T150" s="184">
        <f t="shared" si="9"/>
        <v>0</v>
      </c>
      <c r="V150" s="47" t="str">
        <f>IF(D150="","",VLOOKUP($D150,Stock!$A$4:$M$471,8,FALSE))</f>
        <v/>
      </c>
      <c r="W150" s="47">
        <f>SUMIF($D$15:$D150,$D150,F$15:F150)</f>
        <v>0</v>
      </c>
      <c r="X150" s="47">
        <f>SUMIF($D$15:$D150,$D150,H$15:H150)</f>
        <v>0</v>
      </c>
      <c r="Y150" s="47">
        <f>SUMIF($D$15:$D150,$D150,K$15:K150)</f>
        <v>0</v>
      </c>
      <c r="Z150" s="47">
        <f>SUMIF($D$15:$D150,$D150,L$15:L150)</f>
        <v>0</v>
      </c>
    </row>
    <row r="151" spans="2:26" s="56" customFormat="1" ht="18" customHeight="1" x14ac:dyDescent="0.2">
      <c r="B151" s="171"/>
      <c r="C151" s="127"/>
      <c r="D151" s="65"/>
      <c r="E151" s="23" t="str">
        <f>IF(D151="","",IFERROR(VLOOKUP(D151,Stock!$A$5:$K$495,2,FALSE),0))</f>
        <v/>
      </c>
      <c r="F151" s="121"/>
      <c r="G151" s="122">
        <f>IFERROR(VLOOKUP(D151,Stock!$A$5:$M$495,6,0),0)*Journal!F151</f>
        <v>0</v>
      </c>
      <c r="H151" s="121"/>
      <c r="I151" s="123">
        <f>IFERROR(VLOOKUP(D151,Stock!$A$5:$K$495,7,FALSE),0)*Journal!$H151</f>
        <v>0</v>
      </c>
      <c r="J151" s="24">
        <f t="shared" si="7"/>
        <v>0</v>
      </c>
      <c r="K151" s="65"/>
      <c r="L151" s="65"/>
      <c r="M151" s="65"/>
      <c r="N151" s="128" t="str">
        <f t="shared" si="8"/>
        <v/>
      </c>
      <c r="O151" s="173"/>
      <c r="R151" s="31">
        <f>IFERROR(VLOOKUP(D151,Stock!$A$5:$M$495,10,0),0)*Journal!K151</f>
        <v>0</v>
      </c>
      <c r="S151" s="48">
        <f>IFERROR(VLOOKUP(D151,Stock!$A$5:$M$495,6,0),0)*Journal!L151</f>
        <v>0</v>
      </c>
      <c r="T151" s="184">
        <f t="shared" si="9"/>
        <v>0</v>
      </c>
      <c r="V151" s="47" t="str">
        <f>IF(D151="","",VLOOKUP($D151,Stock!$A$4:$M$471,8,FALSE))</f>
        <v/>
      </c>
      <c r="W151" s="47">
        <f>SUMIF($D$15:$D151,$D151,F$15:F151)</f>
        <v>0</v>
      </c>
      <c r="X151" s="47">
        <f>SUMIF($D$15:$D151,$D151,H$15:H151)</f>
        <v>0</v>
      </c>
      <c r="Y151" s="47">
        <f>SUMIF($D$15:$D151,$D151,K$15:K151)</f>
        <v>0</v>
      </c>
      <c r="Z151" s="47">
        <f>SUMIF($D$15:$D151,$D151,L$15:L151)</f>
        <v>0</v>
      </c>
    </row>
    <row r="152" spans="2:26" s="56" customFormat="1" ht="18" customHeight="1" x14ac:dyDescent="0.2">
      <c r="B152" s="171"/>
      <c r="C152" s="127"/>
      <c r="D152" s="65"/>
      <c r="E152" s="23" t="str">
        <f>IF(D152="","",IFERROR(VLOOKUP(D152,Stock!$A$5:$K$495,2,FALSE),0))</f>
        <v/>
      </c>
      <c r="F152" s="121"/>
      <c r="G152" s="122">
        <f>IFERROR(VLOOKUP(D152,Stock!$A$5:$M$495,6,0),0)*Journal!F152</f>
        <v>0</v>
      </c>
      <c r="H152" s="121"/>
      <c r="I152" s="123">
        <f>IFERROR(VLOOKUP(D152,Stock!$A$5:$K$495,7,FALSE),0)*Journal!$H152</f>
        <v>0</v>
      </c>
      <c r="J152" s="24">
        <f t="shared" si="7"/>
        <v>0</v>
      </c>
      <c r="K152" s="65"/>
      <c r="L152" s="65"/>
      <c r="M152" s="65"/>
      <c r="N152" s="128" t="str">
        <f t="shared" si="8"/>
        <v/>
      </c>
      <c r="O152" s="173"/>
      <c r="R152" s="31">
        <f>IFERROR(VLOOKUP(D152,Stock!$A$5:$M$495,10,0),0)*Journal!K152</f>
        <v>0</v>
      </c>
      <c r="S152" s="48">
        <f>IFERROR(VLOOKUP(D152,Stock!$A$5:$M$495,6,0),0)*Journal!L152</f>
        <v>0</v>
      </c>
      <c r="T152" s="184">
        <f t="shared" si="9"/>
        <v>0</v>
      </c>
      <c r="V152" s="47" t="str">
        <f>IF(D152="","",VLOOKUP($D152,Stock!$A$4:$M$471,8,FALSE))</f>
        <v/>
      </c>
      <c r="W152" s="47">
        <f>SUMIF($D$15:$D152,$D152,F$15:F152)</f>
        <v>0</v>
      </c>
      <c r="X152" s="47">
        <f>SUMIF($D$15:$D152,$D152,H$15:H152)</f>
        <v>0</v>
      </c>
      <c r="Y152" s="47">
        <f>SUMIF($D$15:$D152,$D152,K$15:K152)</f>
        <v>0</v>
      </c>
      <c r="Z152" s="47">
        <f>SUMIF($D$15:$D152,$D152,L$15:L152)</f>
        <v>0</v>
      </c>
    </row>
    <row r="153" spans="2:26" s="56" customFormat="1" ht="18" customHeight="1" x14ac:dyDescent="0.2">
      <c r="B153" s="171"/>
      <c r="C153" s="127"/>
      <c r="D153" s="65"/>
      <c r="E153" s="23" t="str">
        <f>IF(D153="","",IFERROR(VLOOKUP(D153,Stock!$A$5:$K$495,2,FALSE),0))</f>
        <v/>
      </c>
      <c r="F153" s="121"/>
      <c r="G153" s="122">
        <f>IFERROR(VLOOKUP(D153,Stock!$A$5:$M$495,6,0),0)*Journal!F153</f>
        <v>0</v>
      </c>
      <c r="H153" s="121"/>
      <c r="I153" s="123">
        <f>IFERROR(VLOOKUP(D153,Stock!$A$5:$K$495,7,FALSE),0)*Journal!$H153</f>
        <v>0</v>
      </c>
      <c r="J153" s="24">
        <f t="shared" si="7"/>
        <v>0</v>
      </c>
      <c r="K153" s="65"/>
      <c r="L153" s="65"/>
      <c r="M153" s="65"/>
      <c r="N153" s="128" t="str">
        <f t="shared" si="8"/>
        <v/>
      </c>
      <c r="O153" s="173"/>
      <c r="R153" s="31">
        <f>IFERROR(VLOOKUP(D153,Stock!$A$5:$M$495,10,0),0)*Journal!K153</f>
        <v>0</v>
      </c>
      <c r="S153" s="48">
        <f>IFERROR(VLOOKUP(D153,Stock!$A$5:$M$495,6,0),0)*Journal!L153</f>
        <v>0</v>
      </c>
      <c r="T153" s="184">
        <f t="shared" si="9"/>
        <v>0</v>
      </c>
      <c r="V153" s="47" t="str">
        <f>IF(D153="","",VLOOKUP($D153,Stock!$A$4:$M$471,8,FALSE))</f>
        <v/>
      </c>
      <c r="W153" s="47">
        <f>SUMIF($D$15:$D153,$D153,F$15:F153)</f>
        <v>0</v>
      </c>
      <c r="X153" s="47">
        <f>SUMIF($D$15:$D153,$D153,H$15:H153)</f>
        <v>0</v>
      </c>
      <c r="Y153" s="47">
        <f>SUMIF($D$15:$D153,$D153,K$15:K153)</f>
        <v>0</v>
      </c>
      <c r="Z153" s="47">
        <f>SUMIF($D$15:$D153,$D153,L$15:L153)</f>
        <v>0</v>
      </c>
    </row>
    <row r="154" spans="2:26" s="56" customFormat="1" ht="18" customHeight="1" x14ac:dyDescent="0.2">
      <c r="B154" s="171"/>
      <c r="C154" s="127"/>
      <c r="D154" s="65"/>
      <c r="E154" s="23" t="str">
        <f>IF(D154="","",IFERROR(VLOOKUP(D154,Stock!$A$5:$K$495,2,FALSE),0))</f>
        <v/>
      </c>
      <c r="F154" s="121"/>
      <c r="G154" s="122">
        <f>IFERROR(VLOOKUP(D154,Stock!$A$5:$M$495,6,0),0)*Journal!F154</f>
        <v>0</v>
      </c>
      <c r="H154" s="121"/>
      <c r="I154" s="123">
        <f>IFERROR(VLOOKUP(D154,Stock!$A$5:$K$495,7,FALSE),0)*Journal!$H154</f>
        <v>0</v>
      </c>
      <c r="J154" s="24">
        <f t="shared" si="7"/>
        <v>0</v>
      </c>
      <c r="K154" s="65"/>
      <c r="L154" s="65"/>
      <c r="M154" s="65"/>
      <c r="N154" s="128" t="str">
        <f t="shared" si="8"/>
        <v/>
      </c>
      <c r="O154" s="173"/>
      <c r="R154" s="31">
        <f>IFERROR(VLOOKUP(D154,Stock!$A$5:$M$495,10,0),0)*Journal!K154</f>
        <v>0</v>
      </c>
      <c r="S154" s="48">
        <f>IFERROR(VLOOKUP(D154,Stock!$A$5:$M$495,6,0),0)*Journal!L154</f>
        <v>0</v>
      </c>
      <c r="T154" s="184">
        <f t="shared" si="9"/>
        <v>0</v>
      </c>
      <c r="V154" s="47" t="str">
        <f>IF(D154="","",VLOOKUP($D154,Stock!$A$4:$M$471,8,FALSE))</f>
        <v/>
      </c>
      <c r="W154" s="47">
        <f>SUMIF($D$15:$D154,$D154,F$15:F154)</f>
        <v>0</v>
      </c>
      <c r="X154" s="47">
        <f>SUMIF($D$15:$D154,$D154,H$15:H154)</f>
        <v>0</v>
      </c>
      <c r="Y154" s="47">
        <f>SUMIF($D$15:$D154,$D154,K$15:K154)</f>
        <v>0</v>
      </c>
      <c r="Z154" s="47">
        <f>SUMIF($D$15:$D154,$D154,L$15:L154)</f>
        <v>0</v>
      </c>
    </row>
    <row r="155" spans="2:26" s="56" customFormat="1" ht="18" customHeight="1" x14ac:dyDescent="0.2">
      <c r="B155" s="171"/>
      <c r="C155" s="127"/>
      <c r="D155" s="65"/>
      <c r="E155" s="23" t="str">
        <f>IF(D155="","",IFERROR(VLOOKUP(D155,Stock!$A$5:$K$495,2,FALSE),0))</f>
        <v/>
      </c>
      <c r="F155" s="121"/>
      <c r="G155" s="122">
        <f>IFERROR(VLOOKUP(D155,Stock!$A$5:$M$495,6,0),0)*Journal!F155</f>
        <v>0</v>
      </c>
      <c r="H155" s="121"/>
      <c r="I155" s="123">
        <f>IFERROR(VLOOKUP(D155,Stock!$A$5:$K$495,7,FALSE),0)*Journal!$H155</f>
        <v>0</v>
      </c>
      <c r="J155" s="24">
        <f t="shared" si="7"/>
        <v>0</v>
      </c>
      <c r="K155" s="65"/>
      <c r="L155" s="65"/>
      <c r="M155" s="65"/>
      <c r="N155" s="128" t="str">
        <f t="shared" si="8"/>
        <v/>
      </c>
      <c r="O155" s="173"/>
      <c r="R155" s="31">
        <f>IFERROR(VLOOKUP(D155,Stock!$A$5:$M$495,10,0),0)*Journal!K155</f>
        <v>0</v>
      </c>
      <c r="S155" s="48">
        <f>IFERROR(VLOOKUP(D155,Stock!$A$5:$M$495,6,0),0)*Journal!L155</f>
        <v>0</v>
      </c>
      <c r="T155" s="184">
        <f t="shared" si="9"/>
        <v>0</v>
      </c>
      <c r="V155" s="47" t="str">
        <f>IF(D155="","",VLOOKUP($D155,Stock!$A$4:$M$471,8,FALSE))</f>
        <v/>
      </c>
      <c r="W155" s="47">
        <f>SUMIF($D$15:$D155,$D155,F$15:F155)</f>
        <v>0</v>
      </c>
      <c r="X155" s="47">
        <f>SUMIF($D$15:$D155,$D155,H$15:H155)</f>
        <v>0</v>
      </c>
      <c r="Y155" s="47">
        <f>SUMIF($D$15:$D155,$D155,K$15:K155)</f>
        <v>0</v>
      </c>
      <c r="Z155" s="47">
        <f>SUMIF($D$15:$D155,$D155,L$15:L155)</f>
        <v>0</v>
      </c>
    </row>
    <row r="156" spans="2:26" s="56" customFormat="1" ht="18" customHeight="1" x14ac:dyDescent="0.2">
      <c r="B156" s="171"/>
      <c r="C156" s="127"/>
      <c r="D156" s="65"/>
      <c r="E156" s="23" t="str">
        <f>IF(D156="","",IFERROR(VLOOKUP(D156,Stock!$A$5:$K$495,2,FALSE),0))</f>
        <v/>
      </c>
      <c r="F156" s="121"/>
      <c r="G156" s="122">
        <f>IFERROR(VLOOKUP(D156,Stock!$A$5:$M$495,6,0),0)*Journal!F156</f>
        <v>0</v>
      </c>
      <c r="H156" s="121"/>
      <c r="I156" s="123">
        <f>IFERROR(VLOOKUP(D156,Stock!$A$5:$K$495,7,FALSE),0)*Journal!$H156</f>
        <v>0</v>
      </c>
      <c r="J156" s="24">
        <f t="shared" si="7"/>
        <v>0</v>
      </c>
      <c r="K156" s="65"/>
      <c r="L156" s="65"/>
      <c r="M156" s="65"/>
      <c r="N156" s="128" t="str">
        <f t="shared" si="8"/>
        <v/>
      </c>
      <c r="O156" s="173"/>
      <c r="R156" s="31">
        <f>IFERROR(VLOOKUP(D156,Stock!$A$5:$M$495,10,0),0)*Journal!K156</f>
        <v>0</v>
      </c>
      <c r="S156" s="48">
        <f>IFERROR(VLOOKUP(D156,Stock!$A$5:$M$495,6,0),0)*Journal!L156</f>
        <v>0</v>
      </c>
      <c r="T156" s="184">
        <f t="shared" si="9"/>
        <v>0</v>
      </c>
      <c r="V156" s="47" t="str">
        <f>IF(D156="","",VLOOKUP($D156,Stock!$A$4:$M$471,8,FALSE))</f>
        <v/>
      </c>
      <c r="W156" s="47">
        <f>SUMIF($D$15:$D156,$D156,F$15:F156)</f>
        <v>0</v>
      </c>
      <c r="X156" s="47">
        <f>SUMIF($D$15:$D156,$D156,H$15:H156)</f>
        <v>0</v>
      </c>
      <c r="Y156" s="47">
        <f>SUMIF($D$15:$D156,$D156,K$15:K156)</f>
        <v>0</v>
      </c>
      <c r="Z156" s="47">
        <f>SUMIF($D$15:$D156,$D156,L$15:L156)</f>
        <v>0</v>
      </c>
    </row>
    <row r="157" spans="2:26" s="56" customFormat="1" ht="18" customHeight="1" x14ac:dyDescent="0.2">
      <c r="B157" s="171"/>
      <c r="C157" s="127"/>
      <c r="D157" s="65"/>
      <c r="E157" s="23" t="str">
        <f>IF(D157="","",IFERROR(VLOOKUP(D157,Stock!$A$5:$K$495,2,FALSE),0))</f>
        <v/>
      </c>
      <c r="F157" s="121"/>
      <c r="G157" s="122">
        <f>IFERROR(VLOOKUP(D157,Stock!$A$5:$M$495,6,0),0)*Journal!F157</f>
        <v>0</v>
      </c>
      <c r="H157" s="121"/>
      <c r="I157" s="123">
        <f>IFERROR(VLOOKUP(D157,Stock!$A$5:$K$495,7,FALSE),0)*Journal!$H157</f>
        <v>0</v>
      </c>
      <c r="J157" s="24">
        <f t="shared" si="7"/>
        <v>0</v>
      </c>
      <c r="K157" s="65"/>
      <c r="L157" s="65"/>
      <c r="M157" s="65"/>
      <c r="N157" s="128" t="str">
        <f t="shared" si="8"/>
        <v/>
      </c>
      <c r="O157" s="173"/>
      <c r="R157" s="31">
        <f>IFERROR(VLOOKUP(D157,Stock!$A$5:$M$495,10,0),0)*Journal!K157</f>
        <v>0</v>
      </c>
      <c r="S157" s="48">
        <f>IFERROR(VLOOKUP(D157,Stock!$A$5:$M$495,6,0),0)*Journal!L157</f>
        <v>0</v>
      </c>
      <c r="T157" s="184">
        <f t="shared" si="9"/>
        <v>0</v>
      </c>
      <c r="V157" s="47" t="str">
        <f>IF(D157="","",VLOOKUP($D157,Stock!$A$4:$M$471,8,FALSE))</f>
        <v/>
      </c>
      <c r="W157" s="47">
        <f>SUMIF($D$15:$D157,$D157,F$15:F157)</f>
        <v>0</v>
      </c>
      <c r="X157" s="47">
        <f>SUMIF($D$15:$D157,$D157,H$15:H157)</f>
        <v>0</v>
      </c>
      <c r="Y157" s="47">
        <f>SUMIF($D$15:$D157,$D157,K$15:K157)</f>
        <v>0</v>
      </c>
      <c r="Z157" s="47">
        <f>SUMIF($D$15:$D157,$D157,L$15:L157)</f>
        <v>0</v>
      </c>
    </row>
    <row r="158" spans="2:26" s="56" customFormat="1" ht="18" customHeight="1" x14ac:dyDescent="0.2">
      <c r="B158" s="171"/>
      <c r="C158" s="127"/>
      <c r="D158" s="65"/>
      <c r="E158" s="23" t="str">
        <f>IF(D158="","",IFERROR(VLOOKUP(D158,Stock!$A$5:$K$495,2,FALSE),0))</f>
        <v/>
      </c>
      <c r="F158" s="121"/>
      <c r="G158" s="122">
        <f>IFERROR(VLOOKUP(D158,Stock!$A$5:$M$495,6,0),0)*Journal!F158</f>
        <v>0</v>
      </c>
      <c r="H158" s="121"/>
      <c r="I158" s="123">
        <f>IFERROR(VLOOKUP(D158,Stock!$A$5:$K$495,7,FALSE),0)*Journal!$H158</f>
        <v>0</v>
      </c>
      <c r="J158" s="24">
        <f t="shared" si="7"/>
        <v>0</v>
      </c>
      <c r="K158" s="65"/>
      <c r="L158" s="65"/>
      <c r="M158" s="65"/>
      <c r="N158" s="128" t="str">
        <f t="shared" si="8"/>
        <v/>
      </c>
      <c r="O158" s="173"/>
      <c r="R158" s="31">
        <f>IFERROR(VLOOKUP(D158,Stock!$A$5:$M$495,10,0),0)*Journal!K158</f>
        <v>0</v>
      </c>
      <c r="S158" s="48">
        <f>IFERROR(VLOOKUP(D158,Stock!$A$5:$M$495,6,0),0)*Journal!L158</f>
        <v>0</v>
      </c>
      <c r="T158" s="184">
        <f t="shared" si="9"/>
        <v>0</v>
      </c>
      <c r="V158" s="47" t="str">
        <f>IF(D158="","",VLOOKUP($D158,Stock!$A$4:$M$471,8,FALSE))</f>
        <v/>
      </c>
      <c r="W158" s="47">
        <f>SUMIF($D$15:$D158,$D158,F$15:F158)</f>
        <v>0</v>
      </c>
      <c r="X158" s="47">
        <f>SUMIF($D$15:$D158,$D158,H$15:H158)</f>
        <v>0</v>
      </c>
      <c r="Y158" s="47">
        <f>SUMIF($D$15:$D158,$D158,K$15:K158)</f>
        <v>0</v>
      </c>
      <c r="Z158" s="47">
        <f>SUMIF($D$15:$D158,$D158,L$15:L158)</f>
        <v>0</v>
      </c>
    </row>
    <row r="159" spans="2:26" s="56" customFormat="1" ht="18" customHeight="1" x14ac:dyDescent="0.2">
      <c r="B159" s="171"/>
      <c r="C159" s="127"/>
      <c r="D159" s="65"/>
      <c r="E159" s="23" t="str">
        <f>IF(D159="","",IFERROR(VLOOKUP(D159,Stock!$A$5:$K$495,2,FALSE),0))</f>
        <v/>
      </c>
      <c r="F159" s="121"/>
      <c r="G159" s="122">
        <f>IFERROR(VLOOKUP(D159,Stock!$A$5:$M$495,6,0),0)*Journal!F159</f>
        <v>0</v>
      </c>
      <c r="H159" s="121"/>
      <c r="I159" s="123">
        <f>IFERROR(VLOOKUP(D159,Stock!$A$5:$K$495,7,FALSE),0)*Journal!$H159</f>
        <v>0</v>
      </c>
      <c r="J159" s="24">
        <f t="shared" si="7"/>
        <v>0</v>
      </c>
      <c r="K159" s="65"/>
      <c r="L159" s="65"/>
      <c r="M159" s="65"/>
      <c r="N159" s="128" t="str">
        <f t="shared" si="8"/>
        <v/>
      </c>
      <c r="O159" s="173"/>
      <c r="R159" s="31">
        <f>IFERROR(VLOOKUP(D159,Stock!$A$5:$M$495,10,0),0)*Journal!K159</f>
        <v>0</v>
      </c>
      <c r="S159" s="48">
        <f>IFERROR(VLOOKUP(D159,Stock!$A$5:$M$495,6,0),0)*Journal!L159</f>
        <v>0</v>
      </c>
      <c r="T159" s="184">
        <f t="shared" si="9"/>
        <v>0</v>
      </c>
      <c r="V159" s="47" t="str">
        <f>IF(D159="","",VLOOKUP($D159,Stock!$A$4:$M$471,8,FALSE))</f>
        <v/>
      </c>
      <c r="W159" s="47">
        <f>SUMIF($D$15:$D159,$D159,F$15:F159)</f>
        <v>0</v>
      </c>
      <c r="X159" s="47">
        <f>SUMIF($D$15:$D159,$D159,H$15:H159)</f>
        <v>0</v>
      </c>
      <c r="Y159" s="47">
        <f>SUMIF($D$15:$D159,$D159,K$15:K159)</f>
        <v>0</v>
      </c>
      <c r="Z159" s="47">
        <f>SUMIF($D$15:$D159,$D159,L$15:L159)</f>
        <v>0</v>
      </c>
    </row>
    <row r="160" spans="2:26" s="56" customFormat="1" ht="18" customHeight="1" x14ac:dyDescent="0.2">
      <c r="B160" s="171"/>
      <c r="C160" s="127"/>
      <c r="D160" s="65"/>
      <c r="E160" s="23" t="str">
        <f>IF(D160="","",IFERROR(VLOOKUP(D160,Stock!$A$5:$K$495,2,FALSE),0))</f>
        <v/>
      </c>
      <c r="F160" s="121"/>
      <c r="G160" s="122">
        <f>IFERROR(VLOOKUP(D160,Stock!$A$5:$M$495,6,0),0)*Journal!F160</f>
        <v>0</v>
      </c>
      <c r="H160" s="121"/>
      <c r="I160" s="123">
        <f>IFERROR(VLOOKUP(D160,Stock!$A$5:$K$495,7,FALSE),0)*Journal!$H160</f>
        <v>0</v>
      </c>
      <c r="J160" s="24">
        <f t="shared" si="7"/>
        <v>0</v>
      </c>
      <c r="K160" s="65"/>
      <c r="L160" s="65"/>
      <c r="M160" s="65"/>
      <c r="N160" s="128" t="str">
        <f t="shared" si="8"/>
        <v/>
      </c>
      <c r="O160" s="173"/>
      <c r="R160" s="31">
        <f>IFERROR(VLOOKUP(D160,Stock!$A$5:$M$495,10,0),0)*Journal!K160</f>
        <v>0</v>
      </c>
      <c r="S160" s="48">
        <f>IFERROR(VLOOKUP(D160,Stock!$A$5:$M$495,6,0),0)*Journal!L160</f>
        <v>0</v>
      </c>
      <c r="T160" s="184">
        <f t="shared" si="9"/>
        <v>0</v>
      </c>
      <c r="V160" s="47" t="str">
        <f>IF(D160="","",VLOOKUP($D160,Stock!$A$4:$M$471,8,FALSE))</f>
        <v/>
      </c>
      <c r="W160" s="47">
        <f>SUMIF($D$15:$D160,$D160,F$15:F160)</f>
        <v>0</v>
      </c>
      <c r="X160" s="47">
        <f>SUMIF($D$15:$D160,$D160,H$15:H160)</f>
        <v>0</v>
      </c>
      <c r="Y160" s="47">
        <f>SUMIF($D$15:$D160,$D160,K$15:K160)</f>
        <v>0</v>
      </c>
      <c r="Z160" s="47">
        <f>SUMIF($D$15:$D160,$D160,L$15:L160)</f>
        <v>0</v>
      </c>
    </row>
    <row r="161" spans="2:26" s="56" customFormat="1" ht="18" customHeight="1" x14ac:dyDescent="0.2">
      <c r="B161" s="171"/>
      <c r="C161" s="127"/>
      <c r="D161" s="65"/>
      <c r="E161" s="23" t="str">
        <f>IF(D161="","",IFERROR(VLOOKUP(D161,Stock!$A$5:$K$495,2,FALSE),0))</f>
        <v/>
      </c>
      <c r="F161" s="121"/>
      <c r="G161" s="122">
        <f>IFERROR(VLOOKUP(D161,Stock!$A$5:$M$495,6,0),0)*Journal!F161</f>
        <v>0</v>
      </c>
      <c r="H161" s="121"/>
      <c r="I161" s="123">
        <f>IFERROR(VLOOKUP(D161,Stock!$A$5:$K$495,7,FALSE),0)*Journal!$H161</f>
        <v>0</v>
      </c>
      <c r="J161" s="24">
        <f t="shared" si="7"/>
        <v>0</v>
      </c>
      <c r="K161" s="65"/>
      <c r="L161" s="65"/>
      <c r="M161" s="65"/>
      <c r="N161" s="128" t="str">
        <f t="shared" si="8"/>
        <v/>
      </c>
      <c r="O161" s="173"/>
      <c r="R161" s="31">
        <f>IFERROR(VLOOKUP(D161,Stock!$A$5:$M$495,10,0),0)*Journal!K161</f>
        <v>0</v>
      </c>
      <c r="S161" s="48">
        <f>IFERROR(VLOOKUP(D161,Stock!$A$5:$M$495,6,0),0)*Journal!L161</f>
        <v>0</v>
      </c>
      <c r="T161" s="184">
        <f t="shared" si="9"/>
        <v>0</v>
      </c>
      <c r="V161" s="47" t="str">
        <f>IF(D161="","",VLOOKUP($D161,Stock!$A$4:$M$471,8,FALSE))</f>
        <v/>
      </c>
      <c r="W161" s="47">
        <f>SUMIF($D$15:$D161,$D161,F$15:F161)</f>
        <v>0</v>
      </c>
      <c r="X161" s="47">
        <f>SUMIF($D$15:$D161,$D161,H$15:H161)</f>
        <v>0</v>
      </c>
      <c r="Y161" s="47">
        <f>SUMIF($D$15:$D161,$D161,K$15:K161)</f>
        <v>0</v>
      </c>
      <c r="Z161" s="47">
        <f>SUMIF($D$15:$D161,$D161,L$15:L161)</f>
        <v>0</v>
      </c>
    </row>
    <row r="162" spans="2:26" s="56" customFormat="1" ht="18" customHeight="1" x14ac:dyDescent="0.2">
      <c r="B162" s="171"/>
      <c r="C162" s="127"/>
      <c r="D162" s="65"/>
      <c r="E162" s="23" t="str">
        <f>IF(D162="","",IFERROR(VLOOKUP(D162,Stock!$A$5:$K$495,2,FALSE),0))</f>
        <v/>
      </c>
      <c r="F162" s="121"/>
      <c r="G162" s="122">
        <f>IFERROR(VLOOKUP(D162,Stock!$A$5:$M$495,6,0),0)*Journal!F162</f>
        <v>0</v>
      </c>
      <c r="H162" s="121"/>
      <c r="I162" s="123">
        <f>IFERROR(VLOOKUP(D162,Stock!$A$5:$K$495,7,FALSE),0)*Journal!$H162</f>
        <v>0</v>
      </c>
      <c r="J162" s="24">
        <f t="shared" si="7"/>
        <v>0</v>
      </c>
      <c r="K162" s="65"/>
      <c r="L162" s="65"/>
      <c r="M162" s="65"/>
      <c r="N162" s="128" t="str">
        <f t="shared" si="8"/>
        <v/>
      </c>
      <c r="O162" s="173"/>
      <c r="R162" s="31">
        <f>IFERROR(VLOOKUP(D162,Stock!$A$5:$M$495,10,0),0)*Journal!K162</f>
        <v>0</v>
      </c>
      <c r="S162" s="48">
        <f>IFERROR(VLOOKUP(D162,Stock!$A$5:$M$495,6,0),0)*Journal!L162</f>
        <v>0</v>
      </c>
      <c r="T162" s="184">
        <f t="shared" si="9"/>
        <v>0</v>
      </c>
      <c r="V162" s="47" t="str">
        <f>IF(D162="","",VLOOKUP($D162,Stock!$A$4:$M$471,8,FALSE))</f>
        <v/>
      </c>
      <c r="W162" s="47">
        <f>SUMIF($D$15:$D162,$D162,F$15:F162)</f>
        <v>0</v>
      </c>
      <c r="X162" s="47">
        <f>SUMIF($D$15:$D162,$D162,H$15:H162)</f>
        <v>0</v>
      </c>
      <c r="Y162" s="47">
        <f>SUMIF($D$15:$D162,$D162,K$15:K162)</f>
        <v>0</v>
      </c>
      <c r="Z162" s="47">
        <f>SUMIF($D$15:$D162,$D162,L$15:L162)</f>
        <v>0</v>
      </c>
    </row>
    <row r="163" spans="2:26" s="56" customFormat="1" ht="18" customHeight="1" x14ac:dyDescent="0.2">
      <c r="B163" s="171"/>
      <c r="C163" s="127"/>
      <c r="D163" s="65"/>
      <c r="E163" s="23" t="str">
        <f>IF(D163="","",IFERROR(VLOOKUP(D163,Stock!$A$5:$K$495,2,FALSE),0))</f>
        <v/>
      </c>
      <c r="F163" s="121"/>
      <c r="G163" s="122">
        <f>IFERROR(VLOOKUP(D163,Stock!$A$5:$M$495,6,0),0)*Journal!F163</f>
        <v>0</v>
      </c>
      <c r="H163" s="121"/>
      <c r="I163" s="123">
        <f>IFERROR(VLOOKUP(D163,Stock!$A$5:$K$495,7,FALSE),0)*Journal!$H163</f>
        <v>0</v>
      </c>
      <c r="J163" s="24">
        <f t="shared" si="7"/>
        <v>0</v>
      </c>
      <c r="K163" s="65"/>
      <c r="L163" s="65"/>
      <c r="M163" s="65"/>
      <c r="N163" s="128" t="str">
        <f t="shared" si="8"/>
        <v/>
      </c>
      <c r="O163" s="173"/>
      <c r="R163" s="31">
        <f>IFERROR(VLOOKUP(D163,Stock!$A$5:$M$495,10,0),0)*Journal!K163</f>
        <v>0</v>
      </c>
      <c r="S163" s="48">
        <f>IFERROR(VLOOKUP(D163,Stock!$A$5:$M$495,6,0),0)*Journal!L163</f>
        <v>0</v>
      </c>
      <c r="T163" s="184">
        <f t="shared" si="9"/>
        <v>0</v>
      </c>
      <c r="V163" s="47" t="str">
        <f>IF(D163="","",VLOOKUP($D163,Stock!$A$4:$M$471,8,FALSE))</f>
        <v/>
      </c>
      <c r="W163" s="47">
        <f>SUMIF($D$15:$D163,$D163,F$15:F163)</f>
        <v>0</v>
      </c>
      <c r="X163" s="47">
        <f>SUMIF($D$15:$D163,$D163,H$15:H163)</f>
        <v>0</v>
      </c>
      <c r="Y163" s="47">
        <f>SUMIF($D$15:$D163,$D163,K$15:K163)</f>
        <v>0</v>
      </c>
      <c r="Z163" s="47">
        <f>SUMIF($D$15:$D163,$D163,L$15:L163)</f>
        <v>0</v>
      </c>
    </row>
    <row r="164" spans="2:26" s="56" customFormat="1" ht="18" customHeight="1" x14ac:dyDescent="0.2">
      <c r="B164" s="171"/>
      <c r="C164" s="127"/>
      <c r="D164" s="65"/>
      <c r="E164" s="23" t="str">
        <f>IF(D164="","",IFERROR(VLOOKUP(D164,Stock!$A$5:$K$495,2,FALSE),0))</f>
        <v/>
      </c>
      <c r="F164" s="121"/>
      <c r="G164" s="122">
        <f>IFERROR(VLOOKUP(D164,Stock!$A$5:$M$495,6,0),0)*Journal!F164</f>
        <v>0</v>
      </c>
      <c r="H164" s="121"/>
      <c r="I164" s="123">
        <f>IFERROR(VLOOKUP(D164,Stock!$A$5:$K$495,7,FALSE),0)*Journal!$H164</f>
        <v>0</v>
      </c>
      <c r="J164" s="24">
        <f t="shared" si="7"/>
        <v>0</v>
      </c>
      <c r="K164" s="65"/>
      <c r="L164" s="65"/>
      <c r="M164" s="65"/>
      <c r="N164" s="128" t="str">
        <f t="shared" si="8"/>
        <v/>
      </c>
      <c r="O164" s="173"/>
      <c r="R164" s="31">
        <f>IFERROR(VLOOKUP(D164,Stock!$A$5:$M$495,10,0),0)*Journal!K164</f>
        <v>0</v>
      </c>
      <c r="S164" s="48">
        <f>IFERROR(VLOOKUP(D164,Stock!$A$5:$M$495,6,0),0)*Journal!L164</f>
        <v>0</v>
      </c>
      <c r="T164" s="184">
        <f t="shared" si="9"/>
        <v>0</v>
      </c>
      <c r="V164" s="47" t="str">
        <f>IF(D164="","",VLOOKUP($D164,Stock!$A$4:$M$471,8,FALSE))</f>
        <v/>
      </c>
      <c r="W164" s="47">
        <f>SUMIF($D$15:$D164,$D164,F$15:F164)</f>
        <v>0</v>
      </c>
      <c r="X164" s="47">
        <f>SUMIF($D$15:$D164,$D164,H$15:H164)</f>
        <v>0</v>
      </c>
      <c r="Y164" s="47">
        <f>SUMIF($D$15:$D164,$D164,K$15:K164)</f>
        <v>0</v>
      </c>
      <c r="Z164" s="47">
        <f>SUMIF($D$15:$D164,$D164,L$15:L164)</f>
        <v>0</v>
      </c>
    </row>
    <row r="165" spans="2:26" s="56" customFormat="1" ht="18" customHeight="1" x14ac:dyDescent="0.2">
      <c r="B165" s="171"/>
      <c r="C165" s="127"/>
      <c r="D165" s="65"/>
      <c r="E165" s="23" t="str">
        <f>IF(D165="","",IFERROR(VLOOKUP(D165,Stock!$A$5:$K$495,2,FALSE),0))</f>
        <v/>
      </c>
      <c r="F165" s="121"/>
      <c r="G165" s="122">
        <f>IFERROR(VLOOKUP(D165,Stock!$A$5:$M$495,6,0),0)*Journal!F165</f>
        <v>0</v>
      </c>
      <c r="H165" s="121"/>
      <c r="I165" s="123">
        <f>IFERROR(VLOOKUP(D165,Stock!$A$5:$K$495,7,FALSE),0)*Journal!$H165</f>
        <v>0</v>
      </c>
      <c r="J165" s="24">
        <f t="shared" si="7"/>
        <v>0</v>
      </c>
      <c r="K165" s="65"/>
      <c r="L165" s="65"/>
      <c r="M165" s="65"/>
      <c r="N165" s="128" t="str">
        <f t="shared" si="8"/>
        <v/>
      </c>
      <c r="O165" s="173"/>
      <c r="R165" s="31">
        <f>IFERROR(VLOOKUP(D165,Stock!$A$5:$M$495,10,0),0)*Journal!K165</f>
        <v>0</v>
      </c>
      <c r="S165" s="48">
        <f>IFERROR(VLOOKUP(D165,Stock!$A$5:$M$495,6,0),0)*Journal!L165</f>
        <v>0</v>
      </c>
      <c r="T165" s="184">
        <f t="shared" si="9"/>
        <v>0</v>
      </c>
      <c r="V165" s="47" t="str">
        <f>IF(D165="","",VLOOKUP($D165,Stock!$A$4:$M$471,8,FALSE))</f>
        <v/>
      </c>
      <c r="W165" s="47">
        <f>SUMIF($D$15:$D165,$D165,F$15:F165)</f>
        <v>0</v>
      </c>
      <c r="X165" s="47">
        <f>SUMIF($D$15:$D165,$D165,H$15:H165)</f>
        <v>0</v>
      </c>
      <c r="Y165" s="47">
        <f>SUMIF($D$15:$D165,$D165,K$15:K165)</f>
        <v>0</v>
      </c>
      <c r="Z165" s="47">
        <f>SUMIF($D$15:$D165,$D165,L$15:L165)</f>
        <v>0</v>
      </c>
    </row>
    <row r="166" spans="2:26" s="56" customFormat="1" ht="18" customHeight="1" x14ac:dyDescent="0.2">
      <c r="B166" s="171"/>
      <c r="C166" s="127"/>
      <c r="D166" s="65"/>
      <c r="E166" s="23" t="str">
        <f>IF(D166="","",IFERROR(VLOOKUP(D166,Stock!$A$5:$K$495,2,FALSE),0))</f>
        <v/>
      </c>
      <c r="F166" s="121"/>
      <c r="G166" s="122">
        <f>IFERROR(VLOOKUP(D166,Stock!$A$5:$M$495,6,0),0)*Journal!F166</f>
        <v>0</v>
      </c>
      <c r="H166" s="121"/>
      <c r="I166" s="123">
        <f>IFERROR(VLOOKUP(D166,Stock!$A$5:$K$495,7,FALSE),0)*Journal!$H166</f>
        <v>0</v>
      </c>
      <c r="J166" s="24">
        <f t="shared" si="7"/>
        <v>0</v>
      </c>
      <c r="K166" s="65"/>
      <c r="L166" s="65"/>
      <c r="M166" s="65"/>
      <c r="N166" s="128" t="str">
        <f t="shared" si="8"/>
        <v/>
      </c>
      <c r="O166" s="173"/>
      <c r="R166" s="31">
        <f>IFERROR(VLOOKUP(D166,Stock!$A$5:$M$495,10,0),0)*Journal!K166</f>
        <v>0</v>
      </c>
      <c r="S166" s="48">
        <f>IFERROR(VLOOKUP(D166,Stock!$A$5:$M$495,6,0),0)*Journal!L166</f>
        <v>0</v>
      </c>
      <c r="T166" s="184">
        <f t="shared" si="9"/>
        <v>0</v>
      </c>
      <c r="V166" s="47" t="str">
        <f>IF(D166="","",VLOOKUP($D166,Stock!$A$4:$M$471,8,FALSE))</f>
        <v/>
      </c>
      <c r="W166" s="47">
        <f>SUMIF($D$15:$D166,$D166,F$15:F166)</f>
        <v>0</v>
      </c>
      <c r="X166" s="47">
        <f>SUMIF($D$15:$D166,$D166,H$15:H166)</f>
        <v>0</v>
      </c>
      <c r="Y166" s="47">
        <f>SUMIF($D$15:$D166,$D166,K$15:K166)</f>
        <v>0</v>
      </c>
      <c r="Z166" s="47">
        <f>SUMIF($D$15:$D166,$D166,L$15:L166)</f>
        <v>0</v>
      </c>
    </row>
    <row r="167" spans="2:26" s="56" customFormat="1" ht="18" customHeight="1" x14ac:dyDescent="0.2">
      <c r="B167" s="171"/>
      <c r="C167" s="127"/>
      <c r="D167" s="65"/>
      <c r="E167" s="23" t="str">
        <f>IF(D167="","",IFERROR(VLOOKUP(D167,Stock!$A$5:$K$495,2,FALSE),0))</f>
        <v/>
      </c>
      <c r="F167" s="121"/>
      <c r="G167" s="122">
        <f>IFERROR(VLOOKUP(D167,Stock!$A$5:$M$495,6,0),0)*Journal!F167</f>
        <v>0</v>
      </c>
      <c r="H167" s="121"/>
      <c r="I167" s="123">
        <f>IFERROR(VLOOKUP(D167,Stock!$A$5:$K$495,7,FALSE),0)*Journal!$H167</f>
        <v>0</v>
      </c>
      <c r="J167" s="24">
        <f t="shared" si="7"/>
        <v>0</v>
      </c>
      <c r="K167" s="65"/>
      <c r="L167" s="65"/>
      <c r="M167" s="65"/>
      <c r="N167" s="128" t="str">
        <f t="shared" si="8"/>
        <v/>
      </c>
      <c r="O167" s="173"/>
      <c r="R167" s="31">
        <f>IFERROR(VLOOKUP(D167,Stock!$A$5:$M$495,10,0),0)*Journal!K167</f>
        <v>0</v>
      </c>
      <c r="S167" s="48">
        <f>IFERROR(VLOOKUP(D167,Stock!$A$5:$M$495,6,0),0)*Journal!L167</f>
        <v>0</v>
      </c>
      <c r="T167" s="184">
        <f t="shared" si="9"/>
        <v>0</v>
      </c>
      <c r="V167" s="47" t="str">
        <f>IF(D167="","",VLOOKUP($D167,Stock!$A$4:$M$471,8,FALSE))</f>
        <v/>
      </c>
      <c r="W167" s="47">
        <f>SUMIF($D$15:$D167,$D167,F$15:F167)</f>
        <v>0</v>
      </c>
      <c r="X167" s="47">
        <f>SUMIF($D$15:$D167,$D167,H$15:H167)</f>
        <v>0</v>
      </c>
      <c r="Y167" s="47">
        <f>SUMIF($D$15:$D167,$D167,K$15:K167)</f>
        <v>0</v>
      </c>
      <c r="Z167" s="47">
        <f>SUMIF($D$15:$D167,$D167,L$15:L167)</f>
        <v>0</v>
      </c>
    </row>
    <row r="168" spans="2:26" s="56" customFormat="1" ht="18" customHeight="1" x14ac:dyDescent="0.2">
      <c r="B168" s="171"/>
      <c r="C168" s="127"/>
      <c r="D168" s="65"/>
      <c r="E168" s="23" t="str">
        <f>IF(D168="","",IFERROR(VLOOKUP(D168,Stock!$A$5:$K$495,2,FALSE),0))</f>
        <v/>
      </c>
      <c r="F168" s="121"/>
      <c r="G168" s="122">
        <f>IFERROR(VLOOKUP(D168,Stock!$A$5:$M$495,6,0),0)*Journal!F168</f>
        <v>0</v>
      </c>
      <c r="H168" s="121"/>
      <c r="I168" s="123">
        <f>IFERROR(VLOOKUP(D168,Stock!$A$5:$K$495,7,FALSE),0)*Journal!$H168</f>
        <v>0</v>
      </c>
      <c r="J168" s="24">
        <f t="shared" si="7"/>
        <v>0</v>
      </c>
      <c r="K168" s="65"/>
      <c r="L168" s="65"/>
      <c r="M168" s="65"/>
      <c r="N168" s="128" t="str">
        <f t="shared" si="8"/>
        <v/>
      </c>
      <c r="O168" s="173"/>
      <c r="R168" s="31">
        <f>IFERROR(VLOOKUP(D168,Stock!$A$5:$M$495,10,0),0)*Journal!K168</f>
        <v>0</v>
      </c>
      <c r="S168" s="48">
        <f>IFERROR(VLOOKUP(D168,Stock!$A$5:$M$495,6,0),0)*Journal!L168</f>
        <v>0</v>
      </c>
      <c r="T168" s="184">
        <f t="shared" si="9"/>
        <v>0</v>
      </c>
      <c r="V168" s="47" t="str">
        <f>IF(D168="","",VLOOKUP($D168,Stock!$A$4:$M$471,8,FALSE))</f>
        <v/>
      </c>
      <c r="W168" s="47">
        <f>SUMIF($D$15:$D168,$D168,F$15:F168)</f>
        <v>0</v>
      </c>
      <c r="X168" s="47">
        <f>SUMIF($D$15:$D168,$D168,H$15:H168)</f>
        <v>0</v>
      </c>
      <c r="Y168" s="47">
        <f>SUMIF($D$15:$D168,$D168,K$15:K168)</f>
        <v>0</v>
      </c>
      <c r="Z168" s="47">
        <f>SUMIF($D$15:$D168,$D168,L$15:L168)</f>
        <v>0</v>
      </c>
    </row>
    <row r="169" spans="2:26" s="56" customFormat="1" ht="18" customHeight="1" x14ac:dyDescent="0.2">
      <c r="B169" s="171"/>
      <c r="C169" s="127"/>
      <c r="D169" s="65"/>
      <c r="E169" s="23" t="str">
        <f>IF(D169="","",IFERROR(VLOOKUP(D169,Stock!$A$5:$K$495,2,FALSE),0))</f>
        <v/>
      </c>
      <c r="F169" s="121"/>
      <c r="G169" s="122">
        <f>IFERROR(VLOOKUP(D169,Stock!$A$5:$M$495,6,0),0)*Journal!F169</f>
        <v>0</v>
      </c>
      <c r="H169" s="121"/>
      <c r="I169" s="123">
        <f>IFERROR(VLOOKUP(D169,Stock!$A$5:$K$495,7,FALSE),0)*Journal!$H169</f>
        <v>0</v>
      </c>
      <c r="J169" s="24">
        <f t="shared" si="7"/>
        <v>0</v>
      </c>
      <c r="K169" s="65"/>
      <c r="L169" s="65"/>
      <c r="M169" s="65"/>
      <c r="N169" s="128" t="str">
        <f t="shared" si="8"/>
        <v/>
      </c>
      <c r="O169" s="173"/>
      <c r="R169" s="31">
        <f>IFERROR(VLOOKUP(D169,Stock!$A$5:$M$495,10,0),0)*Journal!K169</f>
        <v>0</v>
      </c>
      <c r="S169" s="48">
        <f>IFERROR(VLOOKUP(D169,Stock!$A$5:$M$495,6,0),0)*Journal!L169</f>
        <v>0</v>
      </c>
      <c r="T169" s="184">
        <f t="shared" si="9"/>
        <v>0</v>
      </c>
      <c r="V169" s="47" t="str">
        <f>IF(D169="","",VLOOKUP($D169,Stock!$A$4:$M$471,8,FALSE))</f>
        <v/>
      </c>
      <c r="W169" s="47">
        <f>SUMIF($D$15:$D169,$D169,F$15:F169)</f>
        <v>0</v>
      </c>
      <c r="X169" s="47">
        <f>SUMIF($D$15:$D169,$D169,H$15:H169)</f>
        <v>0</v>
      </c>
      <c r="Y169" s="47">
        <f>SUMIF($D$15:$D169,$D169,K$15:K169)</f>
        <v>0</v>
      </c>
      <c r="Z169" s="47">
        <f>SUMIF($D$15:$D169,$D169,L$15:L169)</f>
        <v>0</v>
      </c>
    </row>
    <row r="170" spans="2:26" s="56" customFormat="1" ht="18" customHeight="1" x14ac:dyDescent="0.2">
      <c r="B170" s="171"/>
      <c r="C170" s="127"/>
      <c r="D170" s="65"/>
      <c r="E170" s="23" t="str">
        <f>IF(D170="","",IFERROR(VLOOKUP(D170,Stock!$A$5:$K$495,2,FALSE),0))</f>
        <v/>
      </c>
      <c r="F170" s="121"/>
      <c r="G170" s="122">
        <f>IFERROR(VLOOKUP(D170,Stock!$A$5:$M$495,6,0),0)*Journal!F170</f>
        <v>0</v>
      </c>
      <c r="H170" s="121"/>
      <c r="I170" s="123">
        <f>IFERROR(VLOOKUP(D170,Stock!$A$5:$K$495,7,FALSE),0)*Journal!$H170</f>
        <v>0</v>
      </c>
      <c r="J170" s="24">
        <f t="shared" si="7"/>
        <v>0</v>
      </c>
      <c r="K170" s="65"/>
      <c r="L170" s="65"/>
      <c r="M170" s="65"/>
      <c r="N170" s="128" t="str">
        <f t="shared" si="8"/>
        <v/>
      </c>
      <c r="O170" s="173"/>
      <c r="R170" s="31">
        <f>IFERROR(VLOOKUP(D170,Stock!$A$5:$M$495,10,0),0)*Journal!K170</f>
        <v>0</v>
      </c>
      <c r="S170" s="48">
        <f>IFERROR(VLOOKUP(D170,Stock!$A$5:$M$495,6,0),0)*Journal!L170</f>
        <v>0</v>
      </c>
      <c r="T170" s="184">
        <f t="shared" si="9"/>
        <v>0</v>
      </c>
      <c r="V170" s="47" t="str">
        <f>IF(D170="","",VLOOKUP($D170,Stock!$A$4:$M$471,8,FALSE))</f>
        <v/>
      </c>
      <c r="W170" s="47">
        <f>SUMIF($D$15:$D170,$D170,F$15:F170)</f>
        <v>0</v>
      </c>
      <c r="X170" s="47">
        <f>SUMIF($D$15:$D170,$D170,H$15:H170)</f>
        <v>0</v>
      </c>
      <c r="Y170" s="47">
        <f>SUMIF($D$15:$D170,$D170,K$15:K170)</f>
        <v>0</v>
      </c>
      <c r="Z170" s="47">
        <f>SUMIF($D$15:$D170,$D170,L$15:L170)</f>
        <v>0</v>
      </c>
    </row>
    <row r="171" spans="2:26" s="56" customFormat="1" ht="18" customHeight="1" x14ac:dyDescent="0.2">
      <c r="B171" s="171"/>
      <c r="C171" s="127"/>
      <c r="D171" s="65"/>
      <c r="E171" s="23" t="str">
        <f>IF(D171="","",IFERROR(VLOOKUP(D171,Stock!$A$5:$K$495,2,FALSE),0))</f>
        <v/>
      </c>
      <c r="F171" s="121"/>
      <c r="G171" s="122">
        <f>IFERROR(VLOOKUP(D171,Stock!$A$5:$M$495,6,0),0)*Journal!F171</f>
        <v>0</v>
      </c>
      <c r="H171" s="121"/>
      <c r="I171" s="123">
        <f>IFERROR(VLOOKUP(D171,Stock!$A$5:$K$495,7,FALSE),0)*Journal!$H171</f>
        <v>0</v>
      </c>
      <c r="J171" s="24">
        <f t="shared" si="7"/>
        <v>0</v>
      </c>
      <c r="K171" s="65"/>
      <c r="L171" s="65"/>
      <c r="M171" s="65"/>
      <c r="N171" s="128" t="str">
        <f t="shared" si="8"/>
        <v/>
      </c>
      <c r="O171" s="173"/>
      <c r="R171" s="31">
        <f>IFERROR(VLOOKUP(D171,Stock!$A$5:$M$495,10,0),0)*Journal!K171</f>
        <v>0</v>
      </c>
      <c r="S171" s="48">
        <f>IFERROR(VLOOKUP(D171,Stock!$A$5:$M$495,6,0),0)*Journal!L171</f>
        <v>0</v>
      </c>
      <c r="T171" s="184">
        <f t="shared" si="9"/>
        <v>0</v>
      </c>
      <c r="V171" s="47" t="str">
        <f>IF(D171="","",VLOOKUP($D171,Stock!$A$4:$M$471,8,FALSE))</f>
        <v/>
      </c>
      <c r="W171" s="47">
        <f>SUMIF($D$15:$D171,$D171,F$15:F171)</f>
        <v>0</v>
      </c>
      <c r="X171" s="47">
        <f>SUMIF($D$15:$D171,$D171,H$15:H171)</f>
        <v>0</v>
      </c>
      <c r="Y171" s="47">
        <f>SUMIF($D$15:$D171,$D171,K$15:K171)</f>
        <v>0</v>
      </c>
      <c r="Z171" s="47">
        <f>SUMIF($D$15:$D171,$D171,L$15:L171)</f>
        <v>0</v>
      </c>
    </row>
    <row r="172" spans="2:26" s="56" customFormat="1" ht="18" customHeight="1" x14ac:dyDescent="0.2">
      <c r="B172" s="171"/>
      <c r="C172" s="127"/>
      <c r="D172" s="65"/>
      <c r="E172" s="23" t="str">
        <f>IF(D172="","",IFERROR(VLOOKUP(D172,Stock!$A$5:$K$495,2,FALSE),0))</f>
        <v/>
      </c>
      <c r="F172" s="121"/>
      <c r="G172" s="122">
        <f>IFERROR(VLOOKUP(D172,Stock!$A$5:$M$495,6,0),0)*Journal!F172</f>
        <v>0</v>
      </c>
      <c r="H172" s="121"/>
      <c r="I172" s="123">
        <f>IFERROR(VLOOKUP(D172,Stock!$A$5:$K$495,7,FALSE),0)*Journal!$H172</f>
        <v>0</v>
      </c>
      <c r="J172" s="24">
        <f t="shared" si="7"/>
        <v>0</v>
      </c>
      <c r="K172" s="65"/>
      <c r="L172" s="65"/>
      <c r="M172" s="65"/>
      <c r="N172" s="128" t="str">
        <f t="shared" si="8"/>
        <v/>
      </c>
      <c r="O172" s="173"/>
      <c r="R172" s="31">
        <f>IFERROR(VLOOKUP(D172,Stock!$A$5:$M$495,10,0),0)*Journal!K172</f>
        <v>0</v>
      </c>
      <c r="S172" s="48">
        <f>IFERROR(VLOOKUP(D172,Stock!$A$5:$M$495,6,0),0)*Journal!L172</f>
        <v>0</v>
      </c>
      <c r="T172" s="184">
        <f t="shared" si="9"/>
        <v>0</v>
      </c>
      <c r="V172" s="47" t="str">
        <f>IF(D172="","",VLOOKUP($D172,Stock!$A$4:$M$471,8,FALSE))</f>
        <v/>
      </c>
      <c r="W172" s="47">
        <f>SUMIF($D$15:$D172,$D172,F$15:F172)</f>
        <v>0</v>
      </c>
      <c r="X172" s="47">
        <f>SUMIF($D$15:$D172,$D172,H$15:H172)</f>
        <v>0</v>
      </c>
      <c r="Y172" s="47">
        <f>SUMIF($D$15:$D172,$D172,K$15:K172)</f>
        <v>0</v>
      </c>
      <c r="Z172" s="47">
        <f>SUMIF($D$15:$D172,$D172,L$15:L172)</f>
        <v>0</v>
      </c>
    </row>
    <row r="173" spans="2:26" s="56" customFormat="1" ht="18" customHeight="1" x14ac:dyDescent="0.2">
      <c r="B173" s="171"/>
      <c r="C173" s="127"/>
      <c r="D173" s="65"/>
      <c r="E173" s="23" t="str">
        <f>IF(D173="","",IFERROR(VLOOKUP(D173,Stock!$A$5:$K$495,2,FALSE),0))</f>
        <v/>
      </c>
      <c r="F173" s="121"/>
      <c r="G173" s="122">
        <f>IFERROR(VLOOKUP(D173,Stock!$A$5:$M$495,6,0),0)*Journal!F173</f>
        <v>0</v>
      </c>
      <c r="H173" s="121"/>
      <c r="I173" s="123">
        <f>IFERROR(VLOOKUP(D173,Stock!$A$5:$K$495,7,FALSE),0)*Journal!$H173</f>
        <v>0</v>
      </c>
      <c r="J173" s="24">
        <f t="shared" si="7"/>
        <v>0</v>
      </c>
      <c r="K173" s="65"/>
      <c r="L173" s="65"/>
      <c r="M173" s="65"/>
      <c r="N173" s="128" t="str">
        <f t="shared" si="8"/>
        <v/>
      </c>
      <c r="O173" s="173"/>
      <c r="R173" s="31">
        <f>IFERROR(VLOOKUP(D173,Stock!$A$5:$M$495,10,0),0)*Journal!K173</f>
        <v>0</v>
      </c>
      <c r="S173" s="48">
        <f>IFERROR(VLOOKUP(D173,Stock!$A$5:$M$495,6,0),0)*Journal!L173</f>
        <v>0</v>
      </c>
      <c r="T173" s="184">
        <f t="shared" si="9"/>
        <v>0</v>
      </c>
      <c r="V173" s="47" t="str">
        <f>IF(D173="","",VLOOKUP($D173,Stock!$A$4:$M$471,8,FALSE))</f>
        <v/>
      </c>
      <c r="W173" s="47">
        <f>SUMIF($D$15:$D173,$D173,F$15:F173)</f>
        <v>0</v>
      </c>
      <c r="X173" s="47">
        <f>SUMIF($D$15:$D173,$D173,H$15:H173)</f>
        <v>0</v>
      </c>
      <c r="Y173" s="47">
        <f>SUMIF($D$15:$D173,$D173,K$15:K173)</f>
        <v>0</v>
      </c>
      <c r="Z173" s="47">
        <f>SUMIF($D$15:$D173,$D173,L$15:L173)</f>
        <v>0</v>
      </c>
    </row>
    <row r="174" spans="2:26" s="56" customFormat="1" ht="18" customHeight="1" x14ac:dyDescent="0.2">
      <c r="B174" s="171"/>
      <c r="C174" s="127"/>
      <c r="D174" s="65"/>
      <c r="E174" s="23" t="str">
        <f>IF(D174="","",IFERROR(VLOOKUP(D174,Stock!$A$5:$K$495,2,FALSE),0))</f>
        <v/>
      </c>
      <c r="F174" s="121"/>
      <c r="G174" s="122">
        <f>IFERROR(VLOOKUP(D174,Stock!$A$5:$M$495,6,0),0)*Journal!F174</f>
        <v>0</v>
      </c>
      <c r="H174" s="121"/>
      <c r="I174" s="123">
        <f>IFERROR(VLOOKUP(D174,Stock!$A$5:$K$495,7,FALSE),0)*Journal!$H174</f>
        <v>0</v>
      </c>
      <c r="J174" s="24">
        <f t="shared" si="7"/>
        <v>0</v>
      </c>
      <c r="K174" s="65"/>
      <c r="L174" s="65"/>
      <c r="M174" s="65"/>
      <c r="N174" s="128" t="str">
        <f t="shared" si="8"/>
        <v/>
      </c>
      <c r="O174" s="173"/>
      <c r="R174" s="31">
        <f>IFERROR(VLOOKUP(D174,Stock!$A$5:$M$495,10,0),0)*Journal!K174</f>
        <v>0</v>
      </c>
      <c r="S174" s="48">
        <f>IFERROR(VLOOKUP(D174,Stock!$A$5:$M$495,6,0),0)*Journal!L174</f>
        <v>0</v>
      </c>
      <c r="T174" s="184">
        <f t="shared" si="9"/>
        <v>0</v>
      </c>
      <c r="V174" s="47" t="str">
        <f>IF(D174="","",VLOOKUP($D174,Stock!$A$4:$M$471,8,FALSE))</f>
        <v/>
      </c>
      <c r="W174" s="47">
        <f>SUMIF($D$15:$D174,$D174,F$15:F174)</f>
        <v>0</v>
      </c>
      <c r="X174" s="47">
        <f>SUMIF($D$15:$D174,$D174,H$15:H174)</f>
        <v>0</v>
      </c>
      <c r="Y174" s="47">
        <f>SUMIF($D$15:$D174,$D174,K$15:K174)</f>
        <v>0</v>
      </c>
      <c r="Z174" s="47">
        <f>SUMIF($D$15:$D174,$D174,L$15:L174)</f>
        <v>0</v>
      </c>
    </row>
    <row r="175" spans="2:26" s="56" customFormat="1" ht="18" customHeight="1" x14ac:dyDescent="0.2">
      <c r="B175" s="171"/>
      <c r="C175" s="127"/>
      <c r="D175" s="65"/>
      <c r="E175" s="23" t="str">
        <f>IF(D175="","",IFERROR(VLOOKUP(D175,Stock!$A$5:$K$495,2,FALSE),0))</f>
        <v/>
      </c>
      <c r="F175" s="121"/>
      <c r="G175" s="122">
        <f>IFERROR(VLOOKUP(D175,Stock!$A$5:$M$495,6,0),0)*Journal!F175</f>
        <v>0</v>
      </c>
      <c r="H175" s="121"/>
      <c r="I175" s="123">
        <f>IFERROR(VLOOKUP(D175,Stock!$A$5:$K$495,7,FALSE),0)*Journal!$H175</f>
        <v>0</v>
      </c>
      <c r="J175" s="24">
        <f t="shared" si="7"/>
        <v>0</v>
      </c>
      <c r="K175" s="65"/>
      <c r="L175" s="65"/>
      <c r="M175" s="65"/>
      <c r="N175" s="128" t="str">
        <f t="shared" si="8"/>
        <v/>
      </c>
      <c r="O175" s="173"/>
      <c r="R175" s="31">
        <f>IFERROR(VLOOKUP(D175,Stock!$A$5:$M$495,10,0),0)*Journal!K175</f>
        <v>0</v>
      </c>
      <c r="S175" s="48">
        <f>IFERROR(VLOOKUP(D175,Stock!$A$5:$M$495,6,0),0)*Journal!L175</f>
        <v>0</v>
      </c>
      <c r="T175" s="184">
        <f t="shared" si="9"/>
        <v>0</v>
      </c>
      <c r="V175" s="47" t="str">
        <f>IF(D175="","",VLOOKUP($D175,Stock!$A$4:$M$471,8,FALSE))</f>
        <v/>
      </c>
      <c r="W175" s="47">
        <f>SUMIF($D$15:$D175,$D175,F$15:F175)</f>
        <v>0</v>
      </c>
      <c r="X175" s="47">
        <f>SUMIF($D$15:$D175,$D175,H$15:H175)</f>
        <v>0</v>
      </c>
      <c r="Y175" s="47">
        <f>SUMIF($D$15:$D175,$D175,K$15:K175)</f>
        <v>0</v>
      </c>
      <c r="Z175" s="47">
        <f>SUMIF($D$15:$D175,$D175,L$15:L175)</f>
        <v>0</v>
      </c>
    </row>
    <row r="176" spans="2:26" s="56" customFormat="1" ht="18" customHeight="1" x14ac:dyDescent="0.2">
      <c r="B176" s="171"/>
      <c r="C176" s="127"/>
      <c r="D176" s="65"/>
      <c r="E176" s="23" t="str">
        <f>IF(D176="","",IFERROR(VLOOKUP(D176,Stock!$A$5:$K$495,2,FALSE),0))</f>
        <v/>
      </c>
      <c r="F176" s="121"/>
      <c r="G176" s="122">
        <f>IFERROR(VLOOKUP(D176,Stock!$A$5:$M$495,6,0),0)*Journal!F176</f>
        <v>0</v>
      </c>
      <c r="H176" s="121"/>
      <c r="I176" s="123">
        <f>IFERROR(VLOOKUP(D176,Stock!$A$5:$K$495,7,FALSE),0)*Journal!$H176</f>
        <v>0</v>
      </c>
      <c r="J176" s="24">
        <f t="shared" si="7"/>
        <v>0</v>
      </c>
      <c r="K176" s="65"/>
      <c r="L176" s="65"/>
      <c r="M176" s="65"/>
      <c r="N176" s="128" t="str">
        <f t="shared" si="8"/>
        <v/>
      </c>
      <c r="O176" s="173"/>
      <c r="R176" s="31">
        <f>IFERROR(VLOOKUP(D176,Stock!$A$5:$M$495,10,0),0)*Journal!K176</f>
        <v>0</v>
      </c>
      <c r="S176" s="48">
        <f>IFERROR(VLOOKUP(D176,Stock!$A$5:$M$495,6,0),0)*Journal!L176</f>
        <v>0</v>
      </c>
      <c r="T176" s="184">
        <f t="shared" si="9"/>
        <v>0</v>
      </c>
      <c r="V176" s="47" t="str">
        <f>IF(D176="","",VLOOKUP($D176,Stock!$A$4:$M$471,8,FALSE))</f>
        <v/>
      </c>
      <c r="W176" s="47">
        <f>SUMIF($D$15:$D176,$D176,F$15:F176)</f>
        <v>0</v>
      </c>
      <c r="X176" s="47">
        <f>SUMIF($D$15:$D176,$D176,H$15:H176)</f>
        <v>0</v>
      </c>
      <c r="Y176" s="47">
        <f>SUMIF($D$15:$D176,$D176,K$15:K176)</f>
        <v>0</v>
      </c>
      <c r="Z176" s="47">
        <f>SUMIF($D$15:$D176,$D176,L$15:L176)</f>
        <v>0</v>
      </c>
    </row>
    <row r="177" spans="2:26" s="56" customFormat="1" ht="18" customHeight="1" x14ac:dyDescent="0.2">
      <c r="B177" s="171"/>
      <c r="C177" s="127"/>
      <c r="D177" s="65"/>
      <c r="E177" s="23" t="str">
        <f>IF(D177="","",IFERROR(VLOOKUP(D177,Stock!$A$5:$K$495,2,FALSE),0))</f>
        <v/>
      </c>
      <c r="F177" s="121"/>
      <c r="G177" s="122">
        <f>IFERROR(VLOOKUP(D177,Stock!$A$5:$M$495,6,0),0)*Journal!F177</f>
        <v>0</v>
      </c>
      <c r="H177" s="121"/>
      <c r="I177" s="123">
        <f>IFERROR(VLOOKUP(D177,Stock!$A$5:$K$495,7,FALSE),0)*Journal!$H177</f>
        <v>0</v>
      </c>
      <c r="J177" s="24">
        <f t="shared" si="7"/>
        <v>0</v>
      </c>
      <c r="K177" s="65"/>
      <c r="L177" s="65"/>
      <c r="M177" s="65"/>
      <c r="N177" s="128" t="str">
        <f t="shared" si="8"/>
        <v/>
      </c>
      <c r="O177" s="173"/>
      <c r="R177" s="31">
        <f>IFERROR(VLOOKUP(D177,Stock!$A$5:$M$495,10,0),0)*Journal!K177</f>
        <v>0</v>
      </c>
      <c r="S177" s="48">
        <f>IFERROR(VLOOKUP(D177,Stock!$A$5:$M$495,6,0),0)*Journal!L177</f>
        <v>0</v>
      </c>
      <c r="T177" s="184">
        <f t="shared" si="9"/>
        <v>0</v>
      </c>
      <c r="V177" s="47" t="str">
        <f>IF(D177="","",VLOOKUP($D177,Stock!$A$4:$M$471,8,FALSE))</f>
        <v/>
      </c>
      <c r="W177" s="47">
        <f>SUMIF($D$15:$D177,$D177,F$15:F177)</f>
        <v>0</v>
      </c>
      <c r="X177" s="47">
        <f>SUMIF($D$15:$D177,$D177,H$15:H177)</f>
        <v>0</v>
      </c>
      <c r="Y177" s="47">
        <f>SUMIF($D$15:$D177,$D177,K$15:K177)</f>
        <v>0</v>
      </c>
      <c r="Z177" s="47">
        <f>SUMIF($D$15:$D177,$D177,L$15:L177)</f>
        <v>0</v>
      </c>
    </row>
    <row r="178" spans="2:26" s="56" customFormat="1" ht="18" customHeight="1" x14ac:dyDescent="0.2">
      <c r="B178" s="171"/>
      <c r="C178" s="127"/>
      <c r="D178" s="65"/>
      <c r="E178" s="23" t="str">
        <f>IF(D178="","",IFERROR(VLOOKUP(D178,Stock!$A$5:$K$495,2,FALSE),0))</f>
        <v/>
      </c>
      <c r="F178" s="121"/>
      <c r="G178" s="122">
        <f>IFERROR(VLOOKUP(D178,Stock!$A$5:$M$495,6,0),0)*Journal!F178</f>
        <v>0</v>
      </c>
      <c r="H178" s="121"/>
      <c r="I178" s="123">
        <f>IFERROR(VLOOKUP(D178,Stock!$A$5:$K$495,7,FALSE),0)*Journal!$H178</f>
        <v>0</v>
      </c>
      <c r="J178" s="24">
        <f t="shared" si="7"/>
        <v>0</v>
      </c>
      <c r="K178" s="65"/>
      <c r="L178" s="65"/>
      <c r="M178" s="65"/>
      <c r="N178" s="128" t="str">
        <f t="shared" si="8"/>
        <v/>
      </c>
      <c r="O178" s="173"/>
      <c r="R178" s="31">
        <f>IFERROR(VLOOKUP(D178,Stock!$A$5:$M$495,10,0),0)*Journal!K178</f>
        <v>0</v>
      </c>
      <c r="S178" s="48">
        <f>IFERROR(VLOOKUP(D178,Stock!$A$5:$M$495,6,0),0)*Journal!L178</f>
        <v>0</v>
      </c>
      <c r="T178" s="184">
        <f t="shared" si="9"/>
        <v>0</v>
      </c>
      <c r="V178" s="47" t="str">
        <f>IF(D178="","",VLOOKUP($D178,Stock!$A$4:$M$471,8,FALSE))</f>
        <v/>
      </c>
      <c r="W178" s="47">
        <f>SUMIF($D$15:$D178,$D178,F$15:F178)</f>
        <v>0</v>
      </c>
      <c r="X178" s="47">
        <f>SUMIF($D$15:$D178,$D178,H$15:H178)</f>
        <v>0</v>
      </c>
      <c r="Y178" s="47">
        <f>SUMIF($D$15:$D178,$D178,K$15:K178)</f>
        <v>0</v>
      </c>
      <c r="Z178" s="47">
        <f>SUMIF($D$15:$D178,$D178,L$15:L178)</f>
        <v>0</v>
      </c>
    </row>
    <row r="179" spans="2:26" s="56" customFormat="1" ht="18" customHeight="1" x14ac:dyDescent="0.2">
      <c r="B179" s="171"/>
      <c r="C179" s="127"/>
      <c r="D179" s="65"/>
      <c r="E179" s="23" t="str">
        <f>IF(D179="","",IFERROR(VLOOKUP(D179,Stock!$A$5:$K$495,2,FALSE),0))</f>
        <v/>
      </c>
      <c r="F179" s="121"/>
      <c r="G179" s="122">
        <f>IFERROR(VLOOKUP(D179,Stock!$A$5:$M$495,6,0),0)*Journal!F179</f>
        <v>0</v>
      </c>
      <c r="H179" s="121"/>
      <c r="I179" s="123">
        <f>IFERROR(VLOOKUP(D179,Stock!$A$5:$K$495,7,FALSE),0)*Journal!$H179</f>
        <v>0</v>
      </c>
      <c r="J179" s="24">
        <f t="shared" si="7"/>
        <v>0</v>
      </c>
      <c r="K179" s="65"/>
      <c r="L179" s="65"/>
      <c r="M179" s="65"/>
      <c r="N179" s="128" t="str">
        <f t="shared" si="8"/>
        <v/>
      </c>
      <c r="O179" s="173"/>
      <c r="R179" s="31">
        <f>IFERROR(VLOOKUP(D179,Stock!$A$5:$M$495,10,0),0)*Journal!K179</f>
        <v>0</v>
      </c>
      <c r="S179" s="48">
        <f>IFERROR(VLOOKUP(D179,Stock!$A$5:$M$495,6,0),0)*Journal!L179</f>
        <v>0</v>
      </c>
      <c r="T179" s="184">
        <f t="shared" si="9"/>
        <v>0</v>
      </c>
      <c r="V179" s="47" t="str">
        <f>IF(D179="","",VLOOKUP($D179,Stock!$A$4:$M$471,8,FALSE))</f>
        <v/>
      </c>
      <c r="W179" s="47">
        <f>SUMIF($D$15:$D179,$D179,F$15:F179)</f>
        <v>0</v>
      </c>
      <c r="X179" s="47">
        <f>SUMIF($D$15:$D179,$D179,H$15:H179)</f>
        <v>0</v>
      </c>
      <c r="Y179" s="47">
        <f>SUMIF($D$15:$D179,$D179,K$15:K179)</f>
        <v>0</v>
      </c>
      <c r="Z179" s="47">
        <f>SUMIF($D$15:$D179,$D179,L$15:L179)</f>
        <v>0</v>
      </c>
    </row>
    <row r="180" spans="2:26" s="56" customFormat="1" ht="18" customHeight="1" x14ac:dyDescent="0.2">
      <c r="B180" s="171"/>
      <c r="C180" s="127"/>
      <c r="D180" s="65"/>
      <c r="E180" s="23" t="str">
        <f>IF(D180="","",IFERROR(VLOOKUP(D180,Stock!$A$5:$K$495,2,FALSE),0))</f>
        <v/>
      </c>
      <c r="F180" s="121"/>
      <c r="G180" s="122">
        <f>IFERROR(VLOOKUP(D180,Stock!$A$5:$M$495,6,0),0)*Journal!F180</f>
        <v>0</v>
      </c>
      <c r="H180" s="121"/>
      <c r="I180" s="123">
        <f>IFERROR(VLOOKUP(D180,Stock!$A$5:$K$495,7,FALSE),0)*Journal!$H180</f>
        <v>0</v>
      </c>
      <c r="J180" s="24">
        <f t="shared" si="7"/>
        <v>0</v>
      </c>
      <c r="K180" s="65"/>
      <c r="L180" s="65"/>
      <c r="M180" s="65"/>
      <c r="N180" s="128" t="str">
        <f t="shared" si="8"/>
        <v/>
      </c>
      <c r="O180" s="173"/>
      <c r="R180" s="31">
        <f>IFERROR(VLOOKUP(D180,Stock!$A$5:$M$495,10,0),0)*Journal!K180</f>
        <v>0</v>
      </c>
      <c r="S180" s="48">
        <f>IFERROR(VLOOKUP(D180,Stock!$A$5:$M$495,6,0),0)*Journal!L180</f>
        <v>0</v>
      </c>
      <c r="T180" s="184">
        <f t="shared" si="9"/>
        <v>0</v>
      </c>
      <c r="V180" s="47" t="str">
        <f>IF(D180="","",VLOOKUP($D180,Stock!$A$4:$M$471,8,FALSE))</f>
        <v/>
      </c>
      <c r="W180" s="47">
        <f>SUMIF($D$15:$D180,$D180,F$15:F180)</f>
        <v>0</v>
      </c>
      <c r="X180" s="47">
        <f>SUMIF($D$15:$D180,$D180,H$15:H180)</f>
        <v>0</v>
      </c>
      <c r="Y180" s="47">
        <f>SUMIF($D$15:$D180,$D180,K$15:K180)</f>
        <v>0</v>
      </c>
      <c r="Z180" s="47">
        <f>SUMIF($D$15:$D180,$D180,L$15:L180)</f>
        <v>0</v>
      </c>
    </row>
    <row r="181" spans="2:26" s="56" customFormat="1" ht="18" customHeight="1" x14ac:dyDescent="0.2">
      <c r="B181" s="171"/>
      <c r="C181" s="127"/>
      <c r="D181" s="65"/>
      <c r="E181" s="23" t="str">
        <f>IF(D181="","",IFERROR(VLOOKUP(D181,Stock!$A$5:$K$495,2,FALSE),0))</f>
        <v/>
      </c>
      <c r="F181" s="121"/>
      <c r="G181" s="122">
        <f>IFERROR(VLOOKUP(D181,Stock!$A$5:$M$495,6,0),0)*Journal!F181</f>
        <v>0</v>
      </c>
      <c r="H181" s="121"/>
      <c r="I181" s="123">
        <f>IFERROR(VLOOKUP(D181,Stock!$A$5:$K$495,7,FALSE),0)*Journal!$H181</f>
        <v>0</v>
      </c>
      <c r="J181" s="24">
        <f t="shared" si="7"/>
        <v>0</v>
      </c>
      <c r="K181" s="65"/>
      <c r="L181" s="65"/>
      <c r="M181" s="65"/>
      <c r="N181" s="128" t="str">
        <f t="shared" si="8"/>
        <v/>
      </c>
      <c r="O181" s="173"/>
      <c r="R181" s="31">
        <f>IFERROR(VLOOKUP(D181,Stock!$A$5:$M$495,10,0),0)*Journal!K181</f>
        <v>0</v>
      </c>
      <c r="S181" s="48">
        <f>IFERROR(VLOOKUP(D181,Stock!$A$5:$M$495,6,0),0)*Journal!L181</f>
        <v>0</v>
      </c>
      <c r="T181" s="184">
        <f t="shared" si="9"/>
        <v>0</v>
      </c>
      <c r="V181" s="47" t="str">
        <f>IF(D181="","",VLOOKUP($D181,Stock!$A$4:$M$471,8,FALSE))</f>
        <v/>
      </c>
      <c r="W181" s="47">
        <f>SUMIF($D$15:$D181,$D181,F$15:F181)</f>
        <v>0</v>
      </c>
      <c r="X181" s="47">
        <f>SUMIF($D$15:$D181,$D181,H$15:H181)</f>
        <v>0</v>
      </c>
      <c r="Y181" s="47">
        <f>SUMIF($D$15:$D181,$D181,K$15:K181)</f>
        <v>0</v>
      </c>
      <c r="Z181" s="47">
        <f>SUMIF($D$15:$D181,$D181,L$15:L181)</f>
        <v>0</v>
      </c>
    </row>
    <row r="182" spans="2:26" s="56" customFormat="1" ht="18" customHeight="1" x14ac:dyDescent="0.2">
      <c r="B182" s="171"/>
      <c r="C182" s="127"/>
      <c r="D182" s="65"/>
      <c r="E182" s="23" t="str">
        <f>IF(D182="","",IFERROR(VLOOKUP(D182,Stock!$A$5:$K$495,2,FALSE),0))</f>
        <v/>
      </c>
      <c r="F182" s="121"/>
      <c r="G182" s="122">
        <f>IFERROR(VLOOKUP(D182,Stock!$A$5:$M$495,6,0),0)*Journal!F182</f>
        <v>0</v>
      </c>
      <c r="H182" s="121"/>
      <c r="I182" s="123">
        <f>IFERROR(VLOOKUP(D182,Stock!$A$5:$K$495,7,FALSE),0)*Journal!$H182</f>
        <v>0</v>
      </c>
      <c r="J182" s="24">
        <f t="shared" si="7"/>
        <v>0</v>
      </c>
      <c r="K182" s="65"/>
      <c r="L182" s="65"/>
      <c r="M182" s="65"/>
      <c r="N182" s="128" t="str">
        <f t="shared" si="8"/>
        <v/>
      </c>
      <c r="O182" s="173"/>
      <c r="R182" s="31">
        <f>IFERROR(VLOOKUP(D182,Stock!$A$5:$M$495,10,0),0)*Journal!K182</f>
        <v>0</v>
      </c>
      <c r="S182" s="48">
        <f>IFERROR(VLOOKUP(D182,Stock!$A$5:$M$495,6,0),0)*Journal!L182</f>
        <v>0</v>
      </c>
      <c r="T182" s="184">
        <f t="shared" si="9"/>
        <v>0</v>
      </c>
      <c r="V182" s="47" t="str">
        <f>IF(D182="","",VLOOKUP($D182,Stock!$A$4:$M$471,8,FALSE))</f>
        <v/>
      </c>
      <c r="W182" s="47">
        <f>SUMIF($D$15:$D182,$D182,F$15:F182)</f>
        <v>0</v>
      </c>
      <c r="X182" s="47">
        <f>SUMIF($D$15:$D182,$D182,H$15:H182)</f>
        <v>0</v>
      </c>
      <c r="Y182" s="47">
        <f>SUMIF($D$15:$D182,$D182,K$15:K182)</f>
        <v>0</v>
      </c>
      <c r="Z182" s="47">
        <f>SUMIF($D$15:$D182,$D182,L$15:L182)</f>
        <v>0</v>
      </c>
    </row>
    <row r="183" spans="2:26" s="56" customFormat="1" ht="18" customHeight="1" x14ac:dyDescent="0.2">
      <c r="B183" s="171"/>
      <c r="C183" s="127"/>
      <c r="D183" s="65"/>
      <c r="E183" s="23" t="str">
        <f>IF(D183="","",IFERROR(VLOOKUP(D183,Stock!$A$5:$K$495,2,FALSE),0))</f>
        <v/>
      </c>
      <c r="F183" s="121"/>
      <c r="G183" s="122">
        <f>IFERROR(VLOOKUP(D183,Stock!$A$5:$M$495,6,0),0)*Journal!F183</f>
        <v>0</v>
      </c>
      <c r="H183" s="121"/>
      <c r="I183" s="123">
        <f>IFERROR(VLOOKUP(D183,Stock!$A$5:$K$495,7,FALSE),0)*Journal!$H183</f>
        <v>0</v>
      </c>
      <c r="J183" s="24">
        <f t="shared" si="7"/>
        <v>0</v>
      </c>
      <c r="K183" s="65"/>
      <c r="L183" s="65"/>
      <c r="M183" s="65"/>
      <c r="N183" s="128" t="str">
        <f t="shared" si="8"/>
        <v/>
      </c>
      <c r="O183" s="173"/>
      <c r="P183" s="1"/>
      <c r="R183" s="31">
        <f>IFERROR(VLOOKUP(D183,Stock!$A$5:$M$495,10,0),0)*Journal!K183</f>
        <v>0</v>
      </c>
      <c r="S183" s="48">
        <f>IFERROR(VLOOKUP(D183,Stock!$A$5:$M$495,6,0),0)*Journal!L183</f>
        <v>0</v>
      </c>
      <c r="T183" s="184">
        <f t="shared" si="9"/>
        <v>0</v>
      </c>
      <c r="V183" s="47" t="str">
        <f>IF(D183="","",VLOOKUP($D183,Stock!$A$4:$M$471,8,FALSE))</f>
        <v/>
      </c>
      <c r="W183" s="47">
        <f>SUMIF($D$15:$D183,$D183,F$15:F183)</f>
        <v>0</v>
      </c>
      <c r="X183" s="47">
        <f>SUMIF($D$15:$D183,$D183,H$15:H183)</f>
        <v>0</v>
      </c>
      <c r="Y183" s="47">
        <f>SUMIF($D$15:$D183,$D183,K$15:K183)</f>
        <v>0</v>
      </c>
      <c r="Z183" s="47">
        <f>SUMIF($D$15:$D183,$D183,L$15:L183)</f>
        <v>0</v>
      </c>
    </row>
    <row r="184" spans="2:26" s="56" customFormat="1" ht="18" customHeight="1" x14ac:dyDescent="0.2">
      <c r="B184" s="171"/>
      <c r="C184" s="127"/>
      <c r="D184" s="65"/>
      <c r="E184" s="23" t="str">
        <f>IF(D184="","",IFERROR(VLOOKUP(D184,Stock!$A$5:$K$495,2,FALSE),0))</f>
        <v/>
      </c>
      <c r="F184" s="121"/>
      <c r="G184" s="122">
        <f>IFERROR(VLOOKUP(D184,Stock!$A$5:$M$495,6,0),0)*Journal!F184</f>
        <v>0</v>
      </c>
      <c r="H184" s="121"/>
      <c r="I184" s="123">
        <f>IFERROR(VLOOKUP(D184,Stock!$A$5:$K$495,7,FALSE),0)*Journal!$H184</f>
        <v>0</v>
      </c>
      <c r="J184" s="24">
        <f t="shared" si="7"/>
        <v>0</v>
      </c>
      <c r="K184" s="65"/>
      <c r="L184" s="65"/>
      <c r="M184" s="65"/>
      <c r="N184" s="128" t="str">
        <f t="shared" si="8"/>
        <v/>
      </c>
      <c r="O184" s="173"/>
      <c r="P184" s="1"/>
      <c r="R184" s="31">
        <f>IFERROR(VLOOKUP(D184,Stock!$A$5:$M$495,10,0),0)*Journal!K184</f>
        <v>0</v>
      </c>
      <c r="S184" s="48">
        <f>IFERROR(VLOOKUP(D184,Stock!$A$5:$M$495,6,0),0)*Journal!L184</f>
        <v>0</v>
      </c>
      <c r="T184" s="184">
        <f t="shared" si="9"/>
        <v>0</v>
      </c>
      <c r="V184" s="47" t="str">
        <f>IF(D184="","",VLOOKUP($D184,Stock!$A$4:$M$471,8,FALSE))</f>
        <v/>
      </c>
      <c r="W184" s="47">
        <f>SUMIF($D$15:$D184,$D184,F$15:F184)</f>
        <v>0</v>
      </c>
      <c r="X184" s="47">
        <f>SUMIF($D$15:$D184,$D184,H$15:H184)</f>
        <v>0</v>
      </c>
      <c r="Y184" s="47">
        <f>SUMIF($D$15:$D184,$D184,K$15:K184)</f>
        <v>0</v>
      </c>
      <c r="Z184" s="47">
        <f>SUMIF($D$15:$D184,$D184,L$15:L184)</f>
        <v>0</v>
      </c>
    </row>
    <row r="185" spans="2:26" s="56" customFormat="1" ht="18" customHeight="1" x14ac:dyDescent="0.2">
      <c r="B185" s="171"/>
      <c r="C185" s="127"/>
      <c r="D185" s="65"/>
      <c r="E185" s="23" t="str">
        <f>IF(D185="","",IFERROR(VLOOKUP(D185,Stock!$A$5:$K$495,2,FALSE),0))</f>
        <v/>
      </c>
      <c r="F185" s="121"/>
      <c r="G185" s="122">
        <f>IFERROR(VLOOKUP(D185,Stock!$A$5:$M$495,6,0),0)*Journal!F185</f>
        <v>0</v>
      </c>
      <c r="H185" s="121"/>
      <c r="I185" s="123">
        <f>IFERROR(VLOOKUP(D185,Stock!$A$5:$K$495,7,FALSE),0)*Journal!$H185</f>
        <v>0</v>
      </c>
      <c r="J185" s="24">
        <f t="shared" si="7"/>
        <v>0</v>
      </c>
      <c r="K185" s="65"/>
      <c r="L185" s="65"/>
      <c r="M185" s="65"/>
      <c r="N185" s="128" t="str">
        <f t="shared" si="8"/>
        <v/>
      </c>
      <c r="O185" s="173"/>
      <c r="P185" s="1"/>
      <c r="R185" s="31">
        <f>IFERROR(VLOOKUP(D185,Stock!$A$5:$M$495,10,0),0)*Journal!K185</f>
        <v>0</v>
      </c>
      <c r="S185" s="48">
        <f>IFERROR(VLOOKUP(D185,Stock!$A$5:$M$495,6,0),0)*Journal!L185</f>
        <v>0</v>
      </c>
      <c r="T185" s="184">
        <f t="shared" si="9"/>
        <v>0</v>
      </c>
      <c r="V185" s="47" t="str">
        <f>IF(D185="","",VLOOKUP($D185,Stock!$A$4:$M$471,8,FALSE))</f>
        <v/>
      </c>
      <c r="W185" s="47">
        <f>SUMIF($D$15:$D185,$D185,F$15:F185)</f>
        <v>0</v>
      </c>
      <c r="X185" s="47">
        <f>SUMIF($D$15:$D185,$D185,H$15:H185)</f>
        <v>0</v>
      </c>
      <c r="Y185" s="47">
        <f>SUMIF($D$15:$D185,$D185,K$15:K185)</f>
        <v>0</v>
      </c>
      <c r="Z185" s="47">
        <f>SUMIF($D$15:$D185,$D185,L$15:L185)</f>
        <v>0</v>
      </c>
    </row>
    <row r="186" spans="2:26" s="56" customFormat="1" ht="18" customHeight="1" x14ac:dyDescent="0.2">
      <c r="B186" s="171"/>
      <c r="C186" s="127"/>
      <c r="D186" s="65"/>
      <c r="E186" s="23" t="str">
        <f>IF(D186="","",IFERROR(VLOOKUP(D186,Stock!$A$5:$K$495,2,FALSE),0))</f>
        <v/>
      </c>
      <c r="F186" s="121"/>
      <c r="G186" s="122">
        <f>IFERROR(VLOOKUP(D186,Stock!$A$5:$M$495,6,0),0)*Journal!F186</f>
        <v>0</v>
      </c>
      <c r="H186" s="121"/>
      <c r="I186" s="123">
        <f>IFERROR(VLOOKUP(D186,Stock!$A$5:$K$495,7,FALSE),0)*Journal!$H186</f>
        <v>0</v>
      </c>
      <c r="J186" s="24">
        <f t="shared" si="7"/>
        <v>0</v>
      </c>
      <c r="K186" s="65"/>
      <c r="L186" s="65"/>
      <c r="M186" s="65"/>
      <c r="N186" s="128" t="str">
        <f t="shared" si="8"/>
        <v/>
      </c>
      <c r="O186" s="173"/>
      <c r="P186" s="1"/>
      <c r="R186" s="31">
        <f>IFERROR(VLOOKUP(D186,Stock!$A$5:$M$495,10,0),0)*Journal!K186</f>
        <v>0</v>
      </c>
      <c r="S186" s="48">
        <f>IFERROR(VLOOKUP(D186,Stock!$A$5:$M$495,6,0),0)*Journal!L186</f>
        <v>0</v>
      </c>
      <c r="T186" s="184">
        <f t="shared" si="9"/>
        <v>0</v>
      </c>
      <c r="V186" s="47" t="str">
        <f>IF(D186="","",VLOOKUP($D186,Stock!$A$4:$M$471,8,FALSE))</f>
        <v/>
      </c>
      <c r="W186" s="47">
        <f>SUMIF($D$15:$D186,$D186,F$15:F186)</f>
        <v>0</v>
      </c>
      <c r="X186" s="47">
        <f>SUMIF($D$15:$D186,$D186,H$15:H186)</f>
        <v>0</v>
      </c>
      <c r="Y186" s="47">
        <f>SUMIF($D$15:$D186,$D186,K$15:K186)</f>
        <v>0</v>
      </c>
      <c r="Z186" s="47">
        <f>SUMIF($D$15:$D186,$D186,L$15:L186)</f>
        <v>0</v>
      </c>
    </row>
    <row r="187" spans="2:26" s="56" customFormat="1" ht="18" customHeight="1" x14ac:dyDescent="0.2">
      <c r="B187" s="171"/>
      <c r="C187" s="127"/>
      <c r="D187" s="65"/>
      <c r="E187" s="23" t="str">
        <f>IF(D187="","",IFERROR(VLOOKUP(D187,Stock!$A$5:$K$495,2,FALSE),0))</f>
        <v/>
      </c>
      <c r="F187" s="121"/>
      <c r="G187" s="122">
        <f>IFERROR(VLOOKUP(D187,Stock!$A$5:$M$495,6,0),0)*Journal!F187</f>
        <v>0</v>
      </c>
      <c r="H187" s="121"/>
      <c r="I187" s="123">
        <f>IFERROR(VLOOKUP(D187,Stock!$A$5:$K$495,7,FALSE),0)*Journal!$H187</f>
        <v>0</v>
      </c>
      <c r="J187" s="24">
        <f t="shared" si="7"/>
        <v>0</v>
      </c>
      <c r="K187" s="65"/>
      <c r="L187" s="65"/>
      <c r="M187" s="65"/>
      <c r="N187" s="128" t="str">
        <f t="shared" si="8"/>
        <v/>
      </c>
      <c r="O187" s="173"/>
      <c r="P187" s="1"/>
      <c r="R187" s="31">
        <f>IFERROR(VLOOKUP(D187,Stock!$A$5:$M$495,10,0),0)*Journal!K187</f>
        <v>0</v>
      </c>
      <c r="S187" s="48">
        <f>IFERROR(VLOOKUP(D187,Stock!$A$5:$M$495,6,0),0)*Journal!L187</f>
        <v>0</v>
      </c>
      <c r="T187" s="184">
        <f t="shared" si="9"/>
        <v>0</v>
      </c>
      <c r="V187" s="47" t="str">
        <f>IF(D187="","",VLOOKUP($D187,Stock!$A$4:$M$471,8,FALSE))</f>
        <v/>
      </c>
      <c r="W187" s="47">
        <f>SUMIF($D$15:$D187,$D187,F$15:F187)</f>
        <v>0</v>
      </c>
      <c r="X187" s="47">
        <f>SUMIF($D$15:$D187,$D187,H$15:H187)</f>
        <v>0</v>
      </c>
      <c r="Y187" s="47">
        <f>SUMIF($D$15:$D187,$D187,K$15:K187)</f>
        <v>0</v>
      </c>
      <c r="Z187" s="47">
        <f>SUMIF($D$15:$D187,$D187,L$15:L187)</f>
        <v>0</v>
      </c>
    </row>
    <row r="188" spans="2:26" ht="18" customHeight="1" x14ac:dyDescent="0.2">
      <c r="B188" s="62"/>
      <c r="C188" s="127"/>
      <c r="D188" s="65"/>
      <c r="E188" s="23" t="str">
        <f>IF(D188="","",IFERROR(VLOOKUP(D188,Stock!$A$5:$K$495,2,FALSE),0))</f>
        <v/>
      </c>
      <c r="F188" s="121"/>
      <c r="G188" s="122">
        <f>IFERROR(VLOOKUP(D188,Stock!$A$5:$M$495,6,0),0)*Journal!F188</f>
        <v>0</v>
      </c>
      <c r="H188" s="124"/>
      <c r="I188" s="123">
        <f>IFERROR(VLOOKUP(D188,Stock!$A$5:$K$495,7,FALSE),0)*Journal!$H188</f>
        <v>0</v>
      </c>
      <c r="J188" s="24">
        <f t="shared" si="7"/>
        <v>0</v>
      </c>
      <c r="K188" s="65"/>
      <c r="L188" s="65"/>
      <c r="M188" s="65"/>
      <c r="N188" s="128" t="str">
        <f t="shared" si="8"/>
        <v/>
      </c>
      <c r="O188" s="173"/>
      <c r="R188" s="31">
        <f>IFERROR(VLOOKUP(D188,Stock!$A$5:$M$495,10,0),0)*Journal!K188</f>
        <v>0</v>
      </c>
      <c r="S188" s="48">
        <f>IFERROR(VLOOKUP(D188,Stock!$A$5:$M$495,6,0),0)*Journal!L188</f>
        <v>0</v>
      </c>
      <c r="T188" s="184">
        <f t="shared" si="9"/>
        <v>0</v>
      </c>
      <c r="V188" s="47" t="str">
        <f>IF(D188="","",VLOOKUP($D188,Stock!$A$4:$M$471,8,FALSE))</f>
        <v/>
      </c>
      <c r="W188" s="47">
        <f>SUMIF($D$15:$D188,$D188,F$15:F188)</f>
        <v>0</v>
      </c>
      <c r="X188" s="47">
        <f>SUMIF($D$15:$D188,$D188,H$15:H188)</f>
        <v>0</v>
      </c>
      <c r="Y188" s="47">
        <f>SUMIF($D$15:$D188,$D188,K$15:K188)</f>
        <v>0</v>
      </c>
      <c r="Z188" s="47">
        <f>SUMIF($D$15:$D188,$D188,L$15:L188)</f>
        <v>0</v>
      </c>
    </row>
    <row r="189" spans="2:26" ht="18" customHeight="1" x14ac:dyDescent="0.2">
      <c r="B189" s="62"/>
      <c r="C189" s="127"/>
      <c r="D189" s="65"/>
      <c r="E189" s="23" t="str">
        <f>IF(D189="","",IFERROR(VLOOKUP(D189,Stock!$A$5:$K$495,2,FALSE),0))</f>
        <v/>
      </c>
      <c r="F189" s="121"/>
      <c r="G189" s="122">
        <f>IFERROR(VLOOKUP(D189,Stock!$A$5:$M$495,6,0),0)*Journal!F189</f>
        <v>0</v>
      </c>
      <c r="H189" s="124"/>
      <c r="I189" s="123">
        <f>IFERROR(VLOOKUP(D189,Stock!$A$5:$K$495,7,FALSE),0)*Journal!$H189</f>
        <v>0</v>
      </c>
      <c r="J189" s="24">
        <f t="shared" si="7"/>
        <v>0</v>
      </c>
      <c r="K189" s="65"/>
      <c r="L189" s="65"/>
      <c r="M189" s="65"/>
      <c r="N189" s="128" t="str">
        <f t="shared" si="8"/>
        <v/>
      </c>
      <c r="O189" s="173"/>
      <c r="R189" s="31">
        <f>IFERROR(VLOOKUP(D189,Stock!$A$5:$M$495,10,0),0)*Journal!K189</f>
        <v>0</v>
      </c>
      <c r="S189" s="48">
        <f>IFERROR(VLOOKUP(D189,Stock!$A$5:$M$495,6,0),0)*Journal!L189</f>
        <v>0</v>
      </c>
      <c r="T189" s="184">
        <f t="shared" si="9"/>
        <v>0</v>
      </c>
      <c r="V189" s="47" t="str">
        <f>IF(D189="","",VLOOKUP($D189,Stock!$A$4:$M$471,8,FALSE))</f>
        <v/>
      </c>
      <c r="W189" s="47">
        <f>SUMIF($D$15:$D189,$D189,F$15:F189)</f>
        <v>0</v>
      </c>
      <c r="X189" s="47">
        <f>SUMIF($D$15:$D189,$D189,H$15:H189)</f>
        <v>0</v>
      </c>
      <c r="Y189" s="47">
        <f>SUMIF($D$15:$D189,$D189,K$15:K189)</f>
        <v>0</v>
      </c>
      <c r="Z189" s="47">
        <f>SUMIF($D$15:$D189,$D189,L$15:L189)</f>
        <v>0</v>
      </c>
    </row>
    <row r="190" spans="2:26" ht="18" customHeight="1" x14ac:dyDescent="0.2">
      <c r="B190" s="62"/>
      <c r="C190" s="127"/>
      <c r="D190" s="65"/>
      <c r="E190" s="23" t="str">
        <f>IF(D190="","",IFERROR(VLOOKUP(D190,Stock!$A$5:$K$495,2,FALSE),0))</f>
        <v/>
      </c>
      <c r="F190" s="121"/>
      <c r="G190" s="122">
        <f>IFERROR(VLOOKUP(D190,Stock!$A$5:$M$495,6,0),0)*Journal!F190</f>
        <v>0</v>
      </c>
      <c r="H190" s="124"/>
      <c r="I190" s="123">
        <f>IFERROR(VLOOKUP(D190,Stock!$A$5:$K$495,7,FALSE),0)*Journal!$H190</f>
        <v>0</v>
      </c>
      <c r="J190" s="24">
        <f t="shared" si="7"/>
        <v>0</v>
      </c>
      <c r="K190" s="65"/>
      <c r="L190" s="65"/>
      <c r="M190" s="65"/>
      <c r="N190" s="128" t="str">
        <f t="shared" si="8"/>
        <v/>
      </c>
      <c r="O190" s="173"/>
      <c r="R190" s="31">
        <f>IFERROR(VLOOKUP(D190,Stock!$A$5:$M$495,10,0),0)*Journal!K190</f>
        <v>0</v>
      </c>
      <c r="S190" s="48">
        <f>IFERROR(VLOOKUP(D190,Stock!$A$5:$M$495,6,0),0)*Journal!L190</f>
        <v>0</v>
      </c>
      <c r="T190" s="184">
        <f t="shared" si="9"/>
        <v>0</v>
      </c>
      <c r="V190" s="47" t="str">
        <f>IF(D190="","",VLOOKUP($D190,Stock!$A$4:$M$471,8,FALSE))</f>
        <v/>
      </c>
      <c r="W190" s="47">
        <f>SUMIF($D$15:$D190,$D190,F$15:F190)</f>
        <v>0</v>
      </c>
      <c r="X190" s="47">
        <f>SUMIF($D$15:$D190,$D190,H$15:H190)</f>
        <v>0</v>
      </c>
      <c r="Y190" s="47">
        <f>SUMIF($D$15:$D190,$D190,K$15:K190)</f>
        <v>0</v>
      </c>
      <c r="Z190" s="47">
        <f>SUMIF($D$15:$D190,$D190,L$15:L190)</f>
        <v>0</v>
      </c>
    </row>
    <row r="191" spans="2:26" ht="18" customHeight="1" x14ac:dyDescent="0.2">
      <c r="B191" s="62"/>
      <c r="C191" s="127"/>
      <c r="D191" s="65"/>
      <c r="E191" s="23" t="str">
        <f>IF(D191="","",IFERROR(VLOOKUP(D191,Stock!$A$5:$K$495,2,FALSE),0))</f>
        <v/>
      </c>
      <c r="F191" s="121"/>
      <c r="G191" s="122">
        <f>IFERROR(VLOOKUP(D191,Stock!$A$5:$M$495,6,0),0)*Journal!F191</f>
        <v>0</v>
      </c>
      <c r="H191" s="124"/>
      <c r="I191" s="123">
        <f>IFERROR(VLOOKUP(D191,Stock!$A$5:$K$495,7,FALSE),0)*Journal!$H191</f>
        <v>0</v>
      </c>
      <c r="J191" s="24">
        <f t="shared" si="7"/>
        <v>0</v>
      </c>
      <c r="K191" s="65"/>
      <c r="L191" s="65"/>
      <c r="M191" s="65"/>
      <c r="N191" s="128" t="str">
        <f t="shared" si="8"/>
        <v/>
      </c>
      <c r="O191" s="173"/>
      <c r="R191" s="31">
        <f>IFERROR(VLOOKUP(D191,Stock!$A$5:$M$495,10,0),0)*Journal!K191</f>
        <v>0</v>
      </c>
      <c r="S191" s="48">
        <f>IFERROR(VLOOKUP(D191,Stock!$A$5:$M$495,6,0),0)*Journal!L191</f>
        <v>0</v>
      </c>
      <c r="T191" s="184">
        <f t="shared" si="9"/>
        <v>0</v>
      </c>
      <c r="V191" s="47" t="str">
        <f>IF(D191="","",VLOOKUP($D191,Stock!$A$4:$M$471,8,FALSE))</f>
        <v/>
      </c>
      <c r="W191" s="47">
        <f>SUMIF($D$15:$D191,$D191,F$15:F191)</f>
        <v>0</v>
      </c>
      <c r="X191" s="47">
        <f>SUMIF($D$15:$D191,$D191,H$15:H191)</f>
        <v>0</v>
      </c>
      <c r="Y191" s="47">
        <f>SUMIF($D$15:$D191,$D191,K$15:K191)</f>
        <v>0</v>
      </c>
      <c r="Z191" s="47">
        <f>SUMIF($D$15:$D191,$D191,L$15:L191)</f>
        <v>0</v>
      </c>
    </row>
    <row r="192" spans="2:26" ht="18" customHeight="1" x14ac:dyDescent="0.2">
      <c r="B192" s="62"/>
      <c r="C192" s="127"/>
      <c r="D192" s="65"/>
      <c r="E192" s="23" t="str">
        <f>IF(D192="","",IFERROR(VLOOKUP(D192,Stock!$A$5:$K$495,2,FALSE),0))</f>
        <v/>
      </c>
      <c r="F192" s="121"/>
      <c r="G192" s="122">
        <f>IFERROR(VLOOKUP(D192,Stock!$A$5:$M$495,6,0),0)*Journal!F192</f>
        <v>0</v>
      </c>
      <c r="H192" s="124"/>
      <c r="I192" s="123">
        <f>IFERROR(VLOOKUP(D192,Stock!$A$5:$K$495,7,FALSE),0)*Journal!$H192</f>
        <v>0</v>
      </c>
      <c r="J192" s="24">
        <f t="shared" si="7"/>
        <v>0</v>
      </c>
      <c r="K192" s="65"/>
      <c r="L192" s="65"/>
      <c r="M192" s="65"/>
      <c r="N192" s="128" t="str">
        <f t="shared" si="8"/>
        <v/>
      </c>
      <c r="O192" s="173"/>
      <c r="R192" s="31">
        <f>IFERROR(VLOOKUP(D192,Stock!$A$5:$M$495,10,0),0)*Journal!K192</f>
        <v>0</v>
      </c>
      <c r="S192" s="48">
        <f>IFERROR(VLOOKUP(D192,Stock!$A$5:$M$495,6,0),0)*Journal!L192</f>
        <v>0</v>
      </c>
      <c r="T192" s="184">
        <f t="shared" si="9"/>
        <v>0</v>
      </c>
      <c r="V192" s="47" t="str">
        <f>IF(D192="","",VLOOKUP($D192,Stock!$A$4:$M$471,8,FALSE))</f>
        <v/>
      </c>
      <c r="W192" s="47">
        <f>SUMIF($D$15:$D192,$D192,F$15:F192)</f>
        <v>0</v>
      </c>
      <c r="X192" s="47">
        <f>SUMIF($D$15:$D192,$D192,H$15:H192)</f>
        <v>0</v>
      </c>
      <c r="Y192" s="47">
        <f>SUMIF($D$15:$D192,$D192,K$15:K192)</f>
        <v>0</v>
      </c>
      <c r="Z192" s="47">
        <f>SUMIF($D$15:$D192,$D192,L$15:L192)</f>
        <v>0</v>
      </c>
    </row>
    <row r="193" spans="2:26" ht="18" customHeight="1" x14ac:dyDescent="0.2">
      <c r="B193" s="62"/>
      <c r="C193" s="127"/>
      <c r="D193" s="65"/>
      <c r="E193" s="23" t="str">
        <f>IF(D193="","",IFERROR(VLOOKUP(D193,Stock!$A$5:$K$495,2,FALSE),0))</f>
        <v/>
      </c>
      <c r="F193" s="121"/>
      <c r="G193" s="122">
        <f>IFERROR(VLOOKUP(D193,Stock!$A$5:$M$495,6,0),0)*Journal!F193</f>
        <v>0</v>
      </c>
      <c r="H193" s="124"/>
      <c r="I193" s="123">
        <f>IFERROR(VLOOKUP(D193,Stock!$A$5:$K$495,7,FALSE),0)*Journal!$H193</f>
        <v>0</v>
      </c>
      <c r="J193" s="24">
        <f t="shared" si="7"/>
        <v>0</v>
      </c>
      <c r="K193" s="65"/>
      <c r="L193" s="65"/>
      <c r="M193" s="65"/>
      <c r="N193" s="128" t="str">
        <f t="shared" si="8"/>
        <v/>
      </c>
      <c r="O193" s="173"/>
      <c r="R193" s="31">
        <f>IFERROR(VLOOKUP(D193,Stock!$A$5:$M$495,10,0),0)*Journal!K193</f>
        <v>0</v>
      </c>
      <c r="S193" s="48">
        <f>IFERROR(VLOOKUP(D193,Stock!$A$5:$M$495,6,0),0)*Journal!L193</f>
        <v>0</v>
      </c>
      <c r="T193" s="184">
        <f t="shared" si="9"/>
        <v>0</v>
      </c>
      <c r="V193" s="47" t="str">
        <f>IF(D193="","",VLOOKUP($D193,Stock!$A$4:$M$471,8,FALSE))</f>
        <v/>
      </c>
      <c r="W193" s="47">
        <f>SUMIF($D$15:$D193,$D193,F$15:F193)</f>
        <v>0</v>
      </c>
      <c r="X193" s="47">
        <f>SUMIF($D$15:$D193,$D193,H$15:H193)</f>
        <v>0</v>
      </c>
      <c r="Y193" s="47">
        <f>SUMIF($D$15:$D193,$D193,K$15:K193)</f>
        <v>0</v>
      </c>
      <c r="Z193" s="47">
        <f>SUMIF($D$15:$D193,$D193,L$15:L193)</f>
        <v>0</v>
      </c>
    </row>
    <row r="194" spans="2:26" ht="18" customHeight="1" x14ac:dyDescent="0.2">
      <c r="B194" s="62"/>
      <c r="C194" s="127"/>
      <c r="D194" s="65"/>
      <c r="E194" s="23" t="str">
        <f>IF(D194="","",IFERROR(VLOOKUP(D194,Stock!$A$5:$K$495,2,FALSE),0))</f>
        <v/>
      </c>
      <c r="F194" s="121"/>
      <c r="G194" s="122">
        <f>IFERROR(VLOOKUP(D194,Stock!$A$5:$M$495,6,0),0)*Journal!F194</f>
        <v>0</v>
      </c>
      <c r="H194" s="124"/>
      <c r="I194" s="123">
        <f>IFERROR(VLOOKUP(D194,Stock!$A$5:$K$495,7,FALSE),0)*Journal!$H194</f>
        <v>0</v>
      </c>
      <c r="J194" s="24">
        <f t="shared" si="7"/>
        <v>0</v>
      </c>
      <c r="K194" s="65"/>
      <c r="L194" s="65"/>
      <c r="M194" s="65"/>
      <c r="N194" s="128" t="str">
        <f t="shared" si="8"/>
        <v/>
      </c>
      <c r="O194" s="173"/>
      <c r="R194" s="31">
        <f>IFERROR(VLOOKUP(D194,Stock!$A$5:$M$495,10,0),0)*Journal!K194</f>
        <v>0</v>
      </c>
      <c r="S194" s="48">
        <f>IFERROR(VLOOKUP(D194,Stock!$A$5:$M$495,6,0),0)*Journal!L194</f>
        <v>0</v>
      </c>
      <c r="T194" s="184">
        <f t="shared" si="9"/>
        <v>0</v>
      </c>
      <c r="V194" s="47" t="str">
        <f>IF(D194="","",VLOOKUP($D194,Stock!$A$4:$M$471,8,FALSE))</f>
        <v/>
      </c>
      <c r="W194" s="47">
        <f>SUMIF($D$15:$D194,$D194,F$15:F194)</f>
        <v>0</v>
      </c>
      <c r="X194" s="47">
        <f>SUMIF($D$15:$D194,$D194,H$15:H194)</f>
        <v>0</v>
      </c>
      <c r="Y194" s="47">
        <f>SUMIF($D$15:$D194,$D194,K$15:K194)</f>
        <v>0</v>
      </c>
      <c r="Z194" s="47">
        <f>SUMIF($D$15:$D194,$D194,L$15:L194)</f>
        <v>0</v>
      </c>
    </row>
    <row r="195" spans="2:26" ht="18" customHeight="1" x14ac:dyDescent="0.2">
      <c r="B195" s="62"/>
      <c r="C195" s="127"/>
      <c r="D195" s="65"/>
      <c r="E195" s="23" t="str">
        <f>IF(D195="","",IFERROR(VLOOKUP(D195,Stock!$A$5:$K$495,2,FALSE),0))</f>
        <v/>
      </c>
      <c r="F195" s="121"/>
      <c r="G195" s="122">
        <f>IFERROR(VLOOKUP(D195,Stock!$A$5:$M$495,6,0),0)*Journal!F195</f>
        <v>0</v>
      </c>
      <c r="H195" s="124"/>
      <c r="I195" s="123">
        <f>IFERROR(VLOOKUP(D195,Stock!$A$5:$K$495,7,FALSE),0)*Journal!$H195</f>
        <v>0</v>
      </c>
      <c r="J195" s="24">
        <f t="shared" si="7"/>
        <v>0</v>
      </c>
      <c r="K195" s="65"/>
      <c r="L195" s="65"/>
      <c r="M195" s="65"/>
      <c r="N195" s="128" t="str">
        <f t="shared" si="8"/>
        <v/>
      </c>
      <c r="O195" s="173"/>
      <c r="R195" s="31">
        <f>IFERROR(VLOOKUP(D195,Stock!$A$5:$M$495,10,0),0)*Journal!K195</f>
        <v>0</v>
      </c>
      <c r="S195" s="48">
        <f>IFERROR(VLOOKUP(D195,Stock!$A$5:$M$495,6,0),0)*Journal!L195</f>
        <v>0</v>
      </c>
      <c r="T195" s="184">
        <f t="shared" si="9"/>
        <v>0</v>
      </c>
      <c r="V195" s="47" t="str">
        <f>IF(D195="","",VLOOKUP($D195,Stock!$A$4:$M$471,8,FALSE))</f>
        <v/>
      </c>
      <c r="W195" s="47">
        <f>SUMIF($D$15:$D195,$D195,F$15:F195)</f>
        <v>0</v>
      </c>
      <c r="X195" s="47">
        <f>SUMIF($D$15:$D195,$D195,H$15:H195)</f>
        <v>0</v>
      </c>
      <c r="Y195" s="47">
        <f>SUMIF($D$15:$D195,$D195,K$15:K195)</f>
        <v>0</v>
      </c>
      <c r="Z195" s="47">
        <f>SUMIF($D$15:$D195,$D195,L$15:L195)</f>
        <v>0</v>
      </c>
    </row>
    <row r="196" spans="2:26" ht="18" customHeight="1" x14ac:dyDescent="0.2">
      <c r="B196" s="62"/>
      <c r="C196" s="127"/>
      <c r="D196" s="65"/>
      <c r="E196" s="23" t="str">
        <f>IF(D196="","",IFERROR(VLOOKUP(D196,Stock!$A$5:$K$495,2,FALSE),0))</f>
        <v/>
      </c>
      <c r="F196" s="121"/>
      <c r="G196" s="122">
        <f>IFERROR(VLOOKUP(D196,Stock!$A$5:$M$495,6,0),0)*Journal!F196</f>
        <v>0</v>
      </c>
      <c r="H196" s="124"/>
      <c r="I196" s="123">
        <f>IFERROR(VLOOKUP(D196,Stock!$A$5:$K$495,7,FALSE),0)*Journal!$H196</f>
        <v>0</v>
      </c>
      <c r="J196" s="24">
        <f t="shared" si="7"/>
        <v>0</v>
      </c>
      <c r="K196" s="65"/>
      <c r="L196" s="65"/>
      <c r="M196" s="65"/>
      <c r="N196" s="128" t="str">
        <f t="shared" si="8"/>
        <v/>
      </c>
      <c r="O196" s="173"/>
      <c r="R196" s="31">
        <f>IFERROR(VLOOKUP(D196,Stock!$A$5:$M$495,10,0),0)*Journal!K196</f>
        <v>0</v>
      </c>
      <c r="S196" s="48">
        <f>IFERROR(VLOOKUP(D196,Stock!$A$5:$M$495,6,0),0)*Journal!L196</f>
        <v>0</v>
      </c>
      <c r="T196" s="184">
        <f t="shared" si="9"/>
        <v>0</v>
      </c>
      <c r="V196" s="47" t="str">
        <f>IF(D196="","",VLOOKUP($D196,Stock!$A$4:$M$471,8,FALSE))</f>
        <v/>
      </c>
      <c r="W196" s="47">
        <f>SUMIF($D$15:$D196,$D196,F$15:F196)</f>
        <v>0</v>
      </c>
      <c r="X196" s="47">
        <f>SUMIF($D$15:$D196,$D196,H$15:H196)</f>
        <v>0</v>
      </c>
      <c r="Y196" s="47">
        <f>SUMIF($D$15:$D196,$D196,K$15:K196)</f>
        <v>0</v>
      </c>
      <c r="Z196" s="47">
        <f>SUMIF($D$15:$D196,$D196,L$15:L196)</f>
        <v>0</v>
      </c>
    </row>
    <row r="197" spans="2:26" ht="18" customHeight="1" x14ac:dyDescent="0.2">
      <c r="B197" s="62"/>
      <c r="C197" s="127"/>
      <c r="D197" s="65"/>
      <c r="E197" s="23" t="str">
        <f>IF(D197="","",IFERROR(VLOOKUP(D197,Stock!$A$5:$K$495,2,FALSE),0))</f>
        <v/>
      </c>
      <c r="F197" s="121"/>
      <c r="G197" s="122">
        <f>IFERROR(VLOOKUP(D197,Stock!$A$5:$M$495,6,0),0)*Journal!F197</f>
        <v>0</v>
      </c>
      <c r="H197" s="124"/>
      <c r="I197" s="123">
        <f>IFERROR(VLOOKUP(D197,Stock!$A$5:$K$495,7,FALSE),0)*Journal!$H197</f>
        <v>0</v>
      </c>
      <c r="J197" s="24">
        <f t="shared" si="7"/>
        <v>0</v>
      </c>
      <c r="K197" s="65"/>
      <c r="L197" s="65"/>
      <c r="M197" s="65"/>
      <c r="N197" s="128" t="str">
        <f t="shared" si="8"/>
        <v/>
      </c>
      <c r="O197" s="173"/>
      <c r="R197" s="31">
        <f>IFERROR(VLOOKUP(D197,Stock!$A$5:$M$495,10,0),0)*Journal!K197</f>
        <v>0</v>
      </c>
      <c r="S197" s="48">
        <f>IFERROR(VLOOKUP(D197,Stock!$A$5:$M$495,6,0),0)*Journal!L197</f>
        <v>0</v>
      </c>
      <c r="T197" s="184">
        <f t="shared" si="9"/>
        <v>0</v>
      </c>
      <c r="V197" s="47" t="str">
        <f>IF(D197="","",VLOOKUP($D197,Stock!$A$4:$M$471,8,FALSE))</f>
        <v/>
      </c>
      <c r="W197" s="47">
        <f>SUMIF($D$15:$D197,$D197,F$15:F197)</f>
        <v>0</v>
      </c>
      <c r="X197" s="47">
        <f>SUMIF($D$15:$D197,$D197,H$15:H197)</f>
        <v>0</v>
      </c>
      <c r="Y197" s="47">
        <f>SUMIF($D$15:$D197,$D197,K$15:K197)</f>
        <v>0</v>
      </c>
      <c r="Z197" s="47">
        <f>SUMIF($D$15:$D197,$D197,L$15:L197)</f>
        <v>0</v>
      </c>
    </row>
    <row r="198" spans="2:26" ht="18" customHeight="1" x14ac:dyDescent="0.2">
      <c r="B198" s="62"/>
      <c r="C198" s="127"/>
      <c r="D198" s="65"/>
      <c r="E198" s="23" t="str">
        <f>IF(D198="","",IFERROR(VLOOKUP(D198,Stock!$A$5:$K$495,2,FALSE),0))</f>
        <v/>
      </c>
      <c r="F198" s="121"/>
      <c r="G198" s="122">
        <f>IFERROR(VLOOKUP(D198,Stock!$A$5:$M$495,6,0),0)*Journal!F198</f>
        <v>0</v>
      </c>
      <c r="H198" s="124"/>
      <c r="I198" s="123">
        <f>IFERROR(VLOOKUP(D198,Stock!$A$5:$K$495,7,FALSE),0)*Journal!$H198</f>
        <v>0</v>
      </c>
      <c r="J198" s="24">
        <f t="shared" si="7"/>
        <v>0</v>
      </c>
      <c r="K198" s="65"/>
      <c r="L198" s="65"/>
      <c r="M198" s="65"/>
      <c r="N198" s="128" t="str">
        <f t="shared" si="8"/>
        <v/>
      </c>
      <c r="O198" s="173"/>
      <c r="R198" s="31">
        <f>IFERROR(VLOOKUP(D198,Stock!$A$5:$M$495,10,0),0)*Journal!K198</f>
        <v>0</v>
      </c>
      <c r="S198" s="48">
        <f>IFERROR(VLOOKUP(D198,Stock!$A$5:$M$495,6,0),0)*Journal!L198</f>
        <v>0</v>
      </c>
      <c r="T198" s="184">
        <f t="shared" si="9"/>
        <v>0</v>
      </c>
      <c r="V198" s="47" t="str">
        <f>IF(D198="","",VLOOKUP($D198,Stock!$A$4:$M$471,8,FALSE))</f>
        <v/>
      </c>
      <c r="W198" s="47">
        <f>SUMIF($D$15:$D198,$D198,F$15:F198)</f>
        <v>0</v>
      </c>
      <c r="X198" s="47">
        <f>SUMIF($D$15:$D198,$D198,H$15:H198)</f>
        <v>0</v>
      </c>
      <c r="Y198" s="47">
        <f>SUMIF($D$15:$D198,$D198,K$15:K198)</f>
        <v>0</v>
      </c>
      <c r="Z198" s="47">
        <f>SUMIF($D$15:$D198,$D198,L$15:L198)</f>
        <v>0</v>
      </c>
    </row>
    <row r="199" spans="2:26" ht="18" customHeight="1" x14ac:dyDescent="0.2">
      <c r="B199" s="62"/>
      <c r="C199" s="127"/>
      <c r="D199" s="65"/>
      <c r="E199" s="23" t="str">
        <f>IF(D199="","",IFERROR(VLOOKUP(D199,Stock!$A$5:$K$495,2,FALSE),0))</f>
        <v/>
      </c>
      <c r="F199" s="121"/>
      <c r="G199" s="122">
        <f>IFERROR(VLOOKUP(D199,Stock!$A$5:$M$495,6,0),0)*Journal!F199</f>
        <v>0</v>
      </c>
      <c r="H199" s="124"/>
      <c r="I199" s="123">
        <f>IFERROR(VLOOKUP(D199,Stock!$A$5:$K$495,7,FALSE),0)*Journal!$H199</f>
        <v>0</v>
      </c>
      <c r="J199" s="24">
        <f t="shared" si="7"/>
        <v>0</v>
      </c>
      <c r="K199" s="65"/>
      <c r="L199" s="65"/>
      <c r="M199" s="65"/>
      <c r="N199" s="128" t="str">
        <f t="shared" si="8"/>
        <v/>
      </c>
      <c r="O199" s="173"/>
      <c r="R199" s="31">
        <f>IFERROR(VLOOKUP(D199,Stock!$A$5:$M$495,10,0),0)*Journal!K199</f>
        <v>0</v>
      </c>
      <c r="S199" s="48">
        <f>IFERROR(VLOOKUP(D199,Stock!$A$5:$M$495,6,0),0)*Journal!L199</f>
        <v>0</v>
      </c>
      <c r="T199" s="184">
        <f t="shared" si="9"/>
        <v>0</v>
      </c>
      <c r="V199" s="47" t="str">
        <f>IF(D199="","",VLOOKUP($D199,Stock!$A$4:$M$471,8,FALSE))</f>
        <v/>
      </c>
      <c r="W199" s="47">
        <f>SUMIF($D$15:$D199,$D199,F$15:F199)</f>
        <v>0</v>
      </c>
      <c r="X199" s="47">
        <f>SUMIF($D$15:$D199,$D199,H$15:H199)</f>
        <v>0</v>
      </c>
      <c r="Y199" s="47">
        <f>SUMIF($D$15:$D199,$D199,K$15:K199)</f>
        <v>0</v>
      </c>
      <c r="Z199" s="47">
        <f>SUMIF($D$15:$D199,$D199,L$15:L199)</f>
        <v>0</v>
      </c>
    </row>
    <row r="200" spans="2:26" ht="18" customHeight="1" x14ac:dyDescent="0.2">
      <c r="B200" s="62"/>
      <c r="C200" s="127"/>
      <c r="D200" s="65"/>
      <c r="E200" s="23" t="str">
        <f>IF(D200="","",IFERROR(VLOOKUP(D200,Stock!$A$5:$K$495,2,FALSE),0))</f>
        <v/>
      </c>
      <c r="F200" s="121"/>
      <c r="G200" s="122">
        <f>IFERROR(VLOOKUP(D200,Stock!$A$5:$M$495,6,0),0)*Journal!F200</f>
        <v>0</v>
      </c>
      <c r="H200" s="124"/>
      <c r="I200" s="123">
        <f>IFERROR(VLOOKUP(D200,Stock!$A$5:$K$495,7,FALSE),0)*Journal!$H200</f>
        <v>0</v>
      </c>
      <c r="J200" s="24">
        <f t="shared" si="7"/>
        <v>0</v>
      </c>
      <c r="K200" s="65"/>
      <c r="L200" s="65"/>
      <c r="M200" s="65"/>
      <c r="N200" s="128" t="str">
        <f t="shared" si="8"/>
        <v/>
      </c>
      <c r="O200" s="173"/>
      <c r="R200" s="31">
        <f>IFERROR(VLOOKUP(D200,Stock!$A$5:$M$495,10,0),0)*Journal!K200</f>
        <v>0</v>
      </c>
      <c r="S200" s="48">
        <f>IFERROR(VLOOKUP(D200,Stock!$A$5:$M$495,6,0),0)*Journal!L200</f>
        <v>0</v>
      </c>
      <c r="T200" s="184">
        <f t="shared" si="9"/>
        <v>0</v>
      </c>
      <c r="V200" s="47" t="str">
        <f>IF(D200="","",VLOOKUP($D200,Stock!$A$4:$M$471,8,FALSE))</f>
        <v/>
      </c>
      <c r="W200" s="47">
        <f>SUMIF($D$15:$D200,$D200,F$15:F200)</f>
        <v>0</v>
      </c>
      <c r="X200" s="47">
        <f>SUMIF($D$15:$D200,$D200,H$15:H200)</f>
        <v>0</v>
      </c>
      <c r="Y200" s="47">
        <f>SUMIF($D$15:$D200,$D200,K$15:K200)</f>
        <v>0</v>
      </c>
      <c r="Z200" s="47">
        <f>SUMIF($D$15:$D200,$D200,L$15:L200)</f>
        <v>0</v>
      </c>
    </row>
    <row r="201" spans="2:26" ht="18" customHeight="1" x14ac:dyDescent="0.2">
      <c r="B201" s="62"/>
      <c r="C201" s="127"/>
      <c r="D201" s="65"/>
      <c r="E201" s="23" t="str">
        <f>IF(D201="","",IFERROR(VLOOKUP(D201,Stock!$A$5:$K$495,2,FALSE),0))</f>
        <v/>
      </c>
      <c r="F201" s="121"/>
      <c r="G201" s="122">
        <f>IFERROR(VLOOKUP(D201,Stock!$A$5:$M$495,6,0),0)*Journal!F201</f>
        <v>0</v>
      </c>
      <c r="H201" s="124"/>
      <c r="I201" s="123">
        <f>IFERROR(VLOOKUP(D201,Stock!$A$5:$K$495,7,FALSE),0)*Journal!$H201</f>
        <v>0</v>
      </c>
      <c r="J201" s="24">
        <f t="shared" si="7"/>
        <v>0</v>
      </c>
      <c r="K201" s="65"/>
      <c r="L201" s="65"/>
      <c r="M201" s="65"/>
      <c r="N201" s="128" t="str">
        <f t="shared" si="8"/>
        <v/>
      </c>
      <c r="O201" s="173"/>
      <c r="R201" s="31">
        <f>IFERROR(VLOOKUP(D201,Stock!$A$5:$M$495,10,0),0)*Journal!K201</f>
        <v>0</v>
      </c>
      <c r="S201" s="48">
        <f>IFERROR(VLOOKUP(D201,Stock!$A$5:$M$495,6,0),0)*Journal!L201</f>
        <v>0</v>
      </c>
      <c r="T201" s="184">
        <f t="shared" si="9"/>
        <v>0</v>
      </c>
      <c r="V201" s="47" t="str">
        <f>IF(D201="","",VLOOKUP($D201,Stock!$A$4:$M$471,8,FALSE))</f>
        <v/>
      </c>
      <c r="W201" s="47">
        <f>SUMIF($D$15:$D201,$D201,F$15:F201)</f>
        <v>0</v>
      </c>
      <c r="X201" s="47">
        <f>SUMIF($D$15:$D201,$D201,H$15:H201)</f>
        <v>0</v>
      </c>
      <c r="Y201" s="47">
        <f>SUMIF($D$15:$D201,$D201,K$15:K201)</f>
        <v>0</v>
      </c>
      <c r="Z201" s="47">
        <f>SUMIF($D$15:$D201,$D201,L$15:L201)</f>
        <v>0</v>
      </c>
    </row>
    <row r="202" spans="2:26" ht="18" customHeight="1" x14ac:dyDescent="0.2">
      <c r="B202" s="62"/>
      <c r="C202" s="127"/>
      <c r="D202" s="65"/>
      <c r="E202" s="23" t="str">
        <f>IF(D202="","",IFERROR(VLOOKUP(D202,Stock!$A$5:$K$495,2,FALSE),0))</f>
        <v/>
      </c>
      <c r="F202" s="121"/>
      <c r="G202" s="122">
        <f>IFERROR(VLOOKUP(D202,Stock!$A$5:$M$495,6,0),0)*Journal!F202</f>
        <v>0</v>
      </c>
      <c r="H202" s="124"/>
      <c r="I202" s="123">
        <f>IFERROR(VLOOKUP(D202,Stock!$A$5:$K$495,7,FALSE),0)*Journal!$H202</f>
        <v>0</v>
      </c>
      <c r="J202" s="24">
        <f t="shared" ref="J202:J265" si="10">F202+H202</f>
        <v>0</v>
      </c>
      <c r="K202" s="65"/>
      <c r="L202" s="65"/>
      <c r="M202" s="65"/>
      <c r="N202" s="128" t="str">
        <f t="shared" si="8"/>
        <v/>
      </c>
      <c r="O202" s="173"/>
      <c r="R202" s="31">
        <f>IFERROR(VLOOKUP(D202,Stock!$A$5:$M$495,10,0),0)*Journal!K202</f>
        <v>0</v>
      </c>
      <c r="S202" s="48">
        <f>IFERROR(VLOOKUP(D202,Stock!$A$5:$M$495,6,0),0)*Journal!L202</f>
        <v>0</v>
      </c>
      <c r="T202" s="184">
        <f t="shared" si="9"/>
        <v>0</v>
      </c>
      <c r="V202" s="47" t="str">
        <f>IF(D202="","",VLOOKUP($D202,Stock!$A$4:$M$471,8,FALSE))</f>
        <v/>
      </c>
      <c r="W202" s="47">
        <f>SUMIF($D$15:$D202,$D202,F$15:F202)</f>
        <v>0</v>
      </c>
      <c r="X202" s="47">
        <f>SUMIF($D$15:$D202,$D202,H$15:H202)</f>
        <v>0</v>
      </c>
      <c r="Y202" s="47">
        <f>SUMIF($D$15:$D202,$D202,K$15:K202)</f>
        <v>0</v>
      </c>
      <c r="Z202" s="47">
        <f>SUMIF($D$15:$D202,$D202,L$15:L202)</f>
        <v>0</v>
      </c>
    </row>
    <row r="203" spans="2:26" ht="18" customHeight="1" x14ac:dyDescent="0.2">
      <c r="B203" s="62"/>
      <c r="C203" s="127"/>
      <c r="D203" s="65"/>
      <c r="E203" s="23" t="str">
        <f>IF(D203="","",IFERROR(VLOOKUP(D203,Stock!$A$5:$K$495,2,FALSE),0))</f>
        <v/>
      </c>
      <c r="F203" s="121"/>
      <c r="G203" s="122">
        <f>IFERROR(VLOOKUP(D203,Stock!$A$5:$M$495,6,0),0)*Journal!F203</f>
        <v>0</v>
      </c>
      <c r="H203" s="124"/>
      <c r="I203" s="123">
        <f>IFERROR(VLOOKUP(D203,Stock!$A$5:$K$495,7,FALSE),0)*Journal!$H203</f>
        <v>0</v>
      </c>
      <c r="J203" s="24">
        <f t="shared" si="10"/>
        <v>0</v>
      </c>
      <c r="K203" s="65"/>
      <c r="L203" s="65"/>
      <c r="M203" s="65"/>
      <c r="N203" s="128" t="str">
        <f t="shared" si="8"/>
        <v/>
      </c>
      <c r="O203" s="173"/>
      <c r="R203" s="31">
        <f>IFERROR(VLOOKUP(D203,Stock!$A$5:$M$495,10,0),0)*Journal!K203</f>
        <v>0</v>
      </c>
      <c r="S203" s="48">
        <f>IFERROR(VLOOKUP(D203,Stock!$A$5:$M$495,6,0),0)*Journal!L203</f>
        <v>0</v>
      </c>
      <c r="T203" s="184">
        <f t="shared" si="9"/>
        <v>0</v>
      </c>
      <c r="V203" s="47" t="str">
        <f>IF(D203="","",VLOOKUP($D203,Stock!$A$4:$M$471,8,FALSE))</f>
        <v/>
      </c>
      <c r="W203" s="47">
        <f>SUMIF($D$15:$D203,$D203,F$15:F203)</f>
        <v>0</v>
      </c>
      <c r="X203" s="47">
        <f>SUMIF($D$15:$D203,$D203,H$15:H203)</f>
        <v>0</v>
      </c>
      <c r="Y203" s="47">
        <f>SUMIF($D$15:$D203,$D203,K$15:K203)</f>
        <v>0</v>
      </c>
      <c r="Z203" s="47">
        <f>SUMIF($D$15:$D203,$D203,L$15:L203)</f>
        <v>0</v>
      </c>
    </row>
    <row r="204" spans="2:26" ht="18" customHeight="1" x14ac:dyDescent="0.2">
      <c r="B204" s="62"/>
      <c r="C204" s="127"/>
      <c r="D204" s="65"/>
      <c r="E204" s="23" t="str">
        <f>IF(D204="","",IFERROR(VLOOKUP(D204,Stock!$A$5:$K$495,2,FALSE),0))</f>
        <v/>
      </c>
      <c r="F204" s="121"/>
      <c r="G204" s="122">
        <f>IFERROR(VLOOKUP(D204,Stock!$A$5:$M$495,6,0),0)*Journal!F204</f>
        <v>0</v>
      </c>
      <c r="H204" s="124"/>
      <c r="I204" s="123">
        <f>IFERROR(VLOOKUP(D204,Stock!$A$5:$K$495,7,FALSE),0)*Journal!$H204</f>
        <v>0</v>
      </c>
      <c r="J204" s="24">
        <f t="shared" si="10"/>
        <v>0</v>
      </c>
      <c r="K204" s="65"/>
      <c r="L204" s="65"/>
      <c r="M204" s="65"/>
      <c r="N204" s="128" t="str">
        <f t="shared" si="8"/>
        <v/>
      </c>
      <c r="O204" s="173"/>
      <c r="R204" s="31">
        <f>IFERROR(VLOOKUP(D204,Stock!$A$5:$M$495,10,0),0)*Journal!K204</f>
        <v>0</v>
      </c>
      <c r="S204" s="48">
        <f>IFERROR(VLOOKUP(D204,Stock!$A$5:$M$495,6,0),0)*Journal!L204</f>
        <v>0</v>
      </c>
      <c r="T204" s="184">
        <f t="shared" si="9"/>
        <v>0</v>
      </c>
      <c r="V204" s="47" t="str">
        <f>IF(D204="","",VLOOKUP($D204,Stock!$A$4:$M$471,8,FALSE))</f>
        <v/>
      </c>
      <c r="W204" s="47">
        <f>SUMIF($D$15:$D204,$D204,F$15:F204)</f>
        <v>0</v>
      </c>
      <c r="X204" s="47">
        <f>SUMIF($D$15:$D204,$D204,H$15:H204)</f>
        <v>0</v>
      </c>
      <c r="Y204" s="47">
        <f>SUMIF($D$15:$D204,$D204,K$15:K204)</f>
        <v>0</v>
      </c>
      <c r="Z204" s="47">
        <f>SUMIF($D$15:$D204,$D204,L$15:L204)</f>
        <v>0</v>
      </c>
    </row>
    <row r="205" spans="2:26" ht="18" customHeight="1" x14ac:dyDescent="0.2">
      <c r="B205" s="62"/>
      <c r="C205" s="127"/>
      <c r="D205" s="65"/>
      <c r="E205" s="23" t="str">
        <f>IF(D205="","",IFERROR(VLOOKUP(D205,Stock!$A$5:$K$495,2,FALSE),0))</f>
        <v/>
      </c>
      <c r="F205" s="121"/>
      <c r="G205" s="122">
        <f>IFERROR(VLOOKUP(D205,Stock!$A$5:$M$495,6,0),0)*Journal!F205</f>
        <v>0</v>
      </c>
      <c r="H205" s="124"/>
      <c r="I205" s="123">
        <f>IFERROR(VLOOKUP(D205,Stock!$A$5:$K$495,7,FALSE),0)*Journal!$H205</f>
        <v>0</v>
      </c>
      <c r="J205" s="24">
        <f t="shared" si="10"/>
        <v>0</v>
      </c>
      <c r="K205" s="65"/>
      <c r="L205" s="65"/>
      <c r="M205" s="65"/>
      <c r="N205" s="128" t="str">
        <f t="shared" si="8"/>
        <v/>
      </c>
      <c r="O205" s="173"/>
      <c r="R205" s="31">
        <f>IFERROR(VLOOKUP(D205,Stock!$A$5:$M$495,10,0),0)*Journal!K205</f>
        <v>0</v>
      </c>
      <c r="S205" s="48">
        <f>IFERROR(VLOOKUP(D205,Stock!$A$5:$M$495,6,0),0)*Journal!L205</f>
        <v>0</v>
      </c>
      <c r="T205" s="184">
        <f t="shared" si="9"/>
        <v>0</v>
      </c>
      <c r="V205" s="47" t="str">
        <f>IF(D205="","",VLOOKUP($D205,Stock!$A$4:$M$471,8,FALSE))</f>
        <v/>
      </c>
      <c r="W205" s="47">
        <f>SUMIF($D$15:$D205,$D205,F$15:F205)</f>
        <v>0</v>
      </c>
      <c r="X205" s="47">
        <f>SUMIF($D$15:$D205,$D205,H$15:H205)</f>
        <v>0</v>
      </c>
      <c r="Y205" s="47">
        <f>SUMIF($D$15:$D205,$D205,K$15:K205)</f>
        <v>0</v>
      </c>
      <c r="Z205" s="47">
        <f>SUMIF($D$15:$D205,$D205,L$15:L205)</f>
        <v>0</v>
      </c>
    </row>
    <row r="206" spans="2:26" ht="18" customHeight="1" x14ac:dyDescent="0.2">
      <c r="B206" s="62"/>
      <c r="C206" s="127"/>
      <c r="D206" s="65"/>
      <c r="E206" s="23" t="str">
        <f>IF(D206="","",IFERROR(VLOOKUP(D206,Stock!$A$5:$K$495,2,FALSE),0))</f>
        <v/>
      </c>
      <c r="F206" s="121"/>
      <c r="G206" s="122">
        <f>IFERROR(VLOOKUP(D206,Stock!$A$5:$M$495,6,0),0)*Journal!F206</f>
        <v>0</v>
      </c>
      <c r="H206" s="124"/>
      <c r="I206" s="123">
        <f>IFERROR(VLOOKUP(D206,Stock!$A$5:$K$495,7,FALSE),0)*Journal!$H206</f>
        <v>0</v>
      </c>
      <c r="J206" s="24">
        <f t="shared" si="10"/>
        <v>0</v>
      </c>
      <c r="K206" s="65"/>
      <c r="L206" s="65"/>
      <c r="M206" s="65"/>
      <c r="N206" s="128" t="str">
        <f t="shared" si="8"/>
        <v/>
      </c>
      <c r="O206" s="173"/>
      <c r="R206" s="31">
        <f>IFERROR(VLOOKUP(D206,Stock!$A$5:$M$495,10,0),0)*Journal!K206</f>
        <v>0</v>
      </c>
      <c r="S206" s="48">
        <f>IFERROR(VLOOKUP(D206,Stock!$A$5:$M$495,6,0),0)*Journal!L206</f>
        <v>0</v>
      </c>
      <c r="T206" s="184">
        <f t="shared" si="9"/>
        <v>0</v>
      </c>
      <c r="V206" s="47" t="str">
        <f>IF(D206="","",VLOOKUP($D206,Stock!$A$4:$M$471,8,FALSE))</f>
        <v/>
      </c>
      <c r="W206" s="47">
        <f>SUMIF($D$15:$D206,$D206,F$15:F206)</f>
        <v>0</v>
      </c>
      <c r="X206" s="47">
        <f>SUMIF($D$15:$D206,$D206,H$15:H206)</f>
        <v>0</v>
      </c>
      <c r="Y206" s="47">
        <f>SUMIF($D$15:$D206,$D206,K$15:K206)</f>
        <v>0</v>
      </c>
      <c r="Z206" s="47">
        <f>SUMIF($D$15:$D206,$D206,L$15:L206)</f>
        <v>0</v>
      </c>
    </row>
    <row r="207" spans="2:26" ht="18" customHeight="1" x14ac:dyDescent="0.2">
      <c r="B207" s="62"/>
      <c r="C207" s="127"/>
      <c r="D207" s="65"/>
      <c r="E207" s="23" t="str">
        <f>IF(D207="","",IFERROR(VLOOKUP(D207,Stock!$A$5:$K$495,2,FALSE),0))</f>
        <v/>
      </c>
      <c r="F207" s="121"/>
      <c r="G207" s="122">
        <f>IFERROR(VLOOKUP(D207,Stock!$A$5:$M$495,6,0),0)*Journal!F207</f>
        <v>0</v>
      </c>
      <c r="H207" s="124"/>
      <c r="I207" s="123">
        <f>IFERROR(VLOOKUP(D207,Stock!$A$5:$K$495,7,FALSE),0)*Journal!$H207</f>
        <v>0</v>
      </c>
      <c r="J207" s="24">
        <f t="shared" si="10"/>
        <v>0</v>
      </c>
      <c r="K207" s="65"/>
      <c r="L207" s="65"/>
      <c r="M207" s="65"/>
      <c r="N207" s="128" t="str">
        <f t="shared" ref="N207:N270" si="11">IF(D207="","",V207-W207-X207+Y207-Z207)</f>
        <v/>
      </c>
      <c r="O207" s="173"/>
      <c r="R207" s="31">
        <f>IFERROR(VLOOKUP(D207,Stock!$A$5:$M$495,10,0),0)*Journal!K207</f>
        <v>0</v>
      </c>
      <c r="S207" s="48">
        <f>IFERROR(VLOOKUP(D207,Stock!$A$5:$M$495,6,0),0)*Journal!L207</f>
        <v>0</v>
      </c>
      <c r="T207" s="184">
        <f t="shared" ref="T207:T270" si="12">F207+H207</f>
        <v>0</v>
      </c>
      <c r="V207" s="47" t="str">
        <f>IF(D207="","",VLOOKUP($D207,Stock!$A$4:$M$471,8,FALSE))</f>
        <v/>
      </c>
      <c r="W207" s="47">
        <f>SUMIF($D$15:$D207,$D207,F$15:F207)</f>
        <v>0</v>
      </c>
      <c r="X207" s="47">
        <f>SUMIF($D$15:$D207,$D207,H$15:H207)</f>
        <v>0</v>
      </c>
      <c r="Y207" s="47">
        <f>SUMIF($D$15:$D207,$D207,K$15:K207)</f>
        <v>0</v>
      </c>
      <c r="Z207" s="47">
        <f>SUMIF($D$15:$D207,$D207,L$15:L207)</f>
        <v>0</v>
      </c>
    </row>
    <row r="208" spans="2:26" ht="18" customHeight="1" x14ac:dyDescent="0.2">
      <c r="B208" s="62"/>
      <c r="C208" s="127"/>
      <c r="D208" s="65"/>
      <c r="E208" s="23" t="str">
        <f>IF(D208="","",IFERROR(VLOOKUP(D208,Stock!$A$5:$K$495,2,FALSE),0))</f>
        <v/>
      </c>
      <c r="F208" s="121"/>
      <c r="G208" s="122">
        <f>IFERROR(VLOOKUP(D208,Stock!$A$5:$M$495,6,0),0)*Journal!F208</f>
        <v>0</v>
      </c>
      <c r="H208" s="124"/>
      <c r="I208" s="123">
        <f>IFERROR(VLOOKUP(D208,Stock!$A$5:$K$495,7,FALSE),0)*Journal!$H208</f>
        <v>0</v>
      </c>
      <c r="J208" s="24">
        <f t="shared" si="10"/>
        <v>0</v>
      </c>
      <c r="K208" s="65"/>
      <c r="L208" s="65"/>
      <c r="M208" s="65"/>
      <c r="N208" s="128" t="str">
        <f t="shared" si="11"/>
        <v/>
      </c>
      <c r="O208" s="173"/>
      <c r="R208" s="31">
        <f>IFERROR(VLOOKUP(D208,Stock!$A$5:$M$495,10,0),0)*Journal!K208</f>
        <v>0</v>
      </c>
      <c r="S208" s="48">
        <f>IFERROR(VLOOKUP(D208,Stock!$A$5:$M$495,6,0),0)*Journal!L208</f>
        <v>0</v>
      </c>
      <c r="T208" s="184">
        <f t="shared" si="12"/>
        <v>0</v>
      </c>
      <c r="V208" s="47" t="str">
        <f>IF(D208="","",VLOOKUP($D208,Stock!$A$4:$M$471,8,FALSE))</f>
        <v/>
      </c>
      <c r="W208" s="47">
        <f>SUMIF($D$15:$D208,$D208,F$15:F208)</f>
        <v>0</v>
      </c>
      <c r="X208" s="47">
        <f>SUMIF($D$15:$D208,$D208,H$15:H208)</f>
        <v>0</v>
      </c>
      <c r="Y208" s="47">
        <f>SUMIF($D$15:$D208,$D208,K$15:K208)</f>
        <v>0</v>
      </c>
      <c r="Z208" s="47">
        <f>SUMIF($D$15:$D208,$D208,L$15:L208)</f>
        <v>0</v>
      </c>
    </row>
    <row r="209" spans="2:26" ht="18" customHeight="1" x14ac:dyDescent="0.2">
      <c r="B209" s="62"/>
      <c r="C209" s="127"/>
      <c r="D209" s="65"/>
      <c r="E209" s="23" t="str">
        <f>IF(D209="","",IFERROR(VLOOKUP(D209,Stock!$A$5:$K$495,2,FALSE),0))</f>
        <v/>
      </c>
      <c r="F209" s="121"/>
      <c r="G209" s="122">
        <f>IFERROR(VLOOKUP(D209,Stock!$A$5:$M$495,6,0),0)*Journal!F209</f>
        <v>0</v>
      </c>
      <c r="H209" s="124"/>
      <c r="I209" s="123">
        <f>IFERROR(VLOOKUP(D209,Stock!$A$5:$K$495,7,FALSE),0)*Journal!$H209</f>
        <v>0</v>
      </c>
      <c r="J209" s="24">
        <f t="shared" si="10"/>
        <v>0</v>
      </c>
      <c r="K209" s="65"/>
      <c r="L209" s="65"/>
      <c r="M209" s="65"/>
      <c r="N209" s="128" t="str">
        <f t="shared" si="11"/>
        <v/>
      </c>
      <c r="O209" s="173"/>
      <c r="R209" s="31">
        <f>IFERROR(VLOOKUP(D209,Stock!$A$5:$M$495,10,0),0)*Journal!K209</f>
        <v>0</v>
      </c>
      <c r="S209" s="48">
        <f>IFERROR(VLOOKUP(D209,Stock!$A$5:$M$495,6,0),0)*Journal!L209</f>
        <v>0</v>
      </c>
      <c r="T209" s="184">
        <f t="shared" si="12"/>
        <v>0</v>
      </c>
      <c r="V209" s="47" t="str">
        <f>IF(D209="","",VLOOKUP($D209,Stock!$A$4:$M$471,8,FALSE))</f>
        <v/>
      </c>
      <c r="W209" s="47">
        <f>SUMIF($D$15:$D209,$D209,F$15:F209)</f>
        <v>0</v>
      </c>
      <c r="X209" s="47">
        <f>SUMIF($D$15:$D209,$D209,H$15:H209)</f>
        <v>0</v>
      </c>
      <c r="Y209" s="47">
        <f>SUMIF($D$15:$D209,$D209,K$15:K209)</f>
        <v>0</v>
      </c>
      <c r="Z209" s="47">
        <f>SUMIF($D$15:$D209,$D209,L$15:L209)</f>
        <v>0</v>
      </c>
    </row>
    <row r="210" spans="2:26" ht="18" customHeight="1" x14ac:dyDescent="0.2">
      <c r="B210" s="62"/>
      <c r="C210" s="127"/>
      <c r="D210" s="65"/>
      <c r="E210" s="23" t="str">
        <f>IF(D210="","",IFERROR(VLOOKUP(D210,Stock!$A$5:$K$495,2,FALSE),0))</f>
        <v/>
      </c>
      <c r="F210" s="121"/>
      <c r="G210" s="122">
        <f>IFERROR(VLOOKUP(D210,Stock!$A$5:$M$495,6,0),0)*Journal!F210</f>
        <v>0</v>
      </c>
      <c r="H210" s="124"/>
      <c r="I210" s="123">
        <f>IFERROR(VLOOKUP(D210,Stock!$A$5:$K$495,7,FALSE),0)*Journal!$H210</f>
        <v>0</v>
      </c>
      <c r="J210" s="24">
        <f t="shared" si="10"/>
        <v>0</v>
      </c>
      <c r="K210" s="65"/>
      <c r="L210" s="65"/>
      <c r="M210" s="65"/>
      <c r="N210" s="128" t="str">
        <f t="shared" si="11"/>
        <v/>
      </c>
      <c r="O210" s="173"/>
      <c r="R210" s="31">
        <f>IFERROR(VLOOKUP(D210,Stock!$A$5:$M$495,10,0),0)*Journal!K210</f>
        <v>0</v>
      </c>
      <c r="S210" s="48">
        <f>IFERROR(VLOOKUP(D210,Stock!$A$5:$M$495,6,0),0)*Journal!L210</f>
        <v>0</v>
      </c>
      <c r="T210" s="184">
        <f t="shared" si="12"/>
        <v>0</v>
      </c>
      <c r="V210" s="47" t="str">
        <f>IF(D210="","",VLOOKUP($D210,Stock!$A$4:$M$471,8,FALSE))</f>
        <v/>
      </c>
      <c r="W210" s="47">
        <f>SUMIF($D$15:$D210,$D210,F$15:F210)</f>
        <v>0</v>
      </c>
      <c r="X210" s="47">
        <f>SUMIF($D$15:$D210,$D210,H$15:H210)</f>
        <v>0</v>
      </c>
      <c r="Y210" s="47">
        <f>SUMIF($D$15:$D210,$D210,K$15:K210)</f>
        <v>0</v>
      </c>
      <c r="Z210" s="47">
        <f>SUMIF($D$15:$D210,$D210,L$15:L210)</f>
        <v>0</v>
      </c>
    </row>
    <row r="211" spans="2:26" ht="18" customHeight="1" x14ac:dyDescent="0.2">
      <c r="B211" s="62"/>
      <c r="C211" s="127"/>
      <c r="D211" s="65"/>
      <c r="E211" s="23" t="str">
        <f>IF(D211="","",IFERROR(VLOOKUP(D211,Stock!$A$5:$K$495,2,FALSE),0))</f>
        <v/>
      </c>
      <c r="F211" s="121"/>
      <c r="G211" s="122">
        <f>IFERROR(VLOOKUP(D211,Stock!$A$5:$M$495,6,0),0)*Journal!F211</f>
        <v>0</v>
      </c>
      <c r="H211" s="124"/>
      <c r="I211" s="123">
        <f>IFERROR(VLOOKUP(D211,Stock!$A$5:$K$495,7,FALSE),0)*Journal!$H211</f>
        <v>0</v>
      </c>
      <c r="J211" s="24">
        <f t="shared" si="10"/>
        <v>0</v>
      </c>
      <c r="K211" s="65"/>
      <c r="L211" s="65"/>
      <c r="M211" s="65"/>
      <c r="N211" s="128" t="str">
        <f t="shared" si="11"/>
        <v/>
      </c>
      <c r="O211" s="173"/>
      <c r="R211" s="31">
        <f>IFERROR(VLOOKUP(D211,Stock!$A$5:$M$495,10,0),0)*Journal!K211</f>
        <v>0</v>
      </c>
      <c r="S211" s="48">
        <f>IFERROR(VLOOKUP(D211,Stock!$A$5:$M$495,6,0),0)*Journal!L211</f>
        <v>0</v>
      </c>
      <c r="T211" s="184">
        <f t="shared" si="12"/>
        <v>0</v>
      </c>
      <c r="V211" s="47" t="str">
        <f>IF(D211="","",VLOOKUP($D211,Stock!$A$4:$M$471,8,FALSE))</f>
        <v/>
      </c>
      <c r="W211" s="47">
        <f>SUMIF($D$15:$D211,$D211,F$15:F211)</f>
        <v>0</v>
      </c>
      <c r="X211" s="47">
        <f>SUMIF($D$15:$D211,$D211,H$15:H211)</f>
        <v>0</v>
      </c>
      <c r="Y211" s="47">
        <f>SUMIF($D$15:$D211,$D211,K$15:K211)</f>
        <v>0</v>
      </c>
      <c r="Z211" s="47">
        <f>SUMIF($D$15:$D211,$D211,L$15:L211)</f>
        <v>0</v>
      </c>
    </row>
    <row r="212" spans="2:26" ht="18" customHeight="1" x14ac:dyDescent="0.2">
      <c r="B212" s="62"/>
      <c r="C212" s="127"/>
      <c r="D212" s="65"/>
      <c r="E212" s="23" t="str">
        <f>IF(D212="","",IFERROR(VLOOKUP(D212,Stock!$A$5:$K$495,2,FALSE),0))</f>
        <v/>
      </c>
      <c r="F212" s="121"/>
      <c r="G212" s="122">
        <f>IFERROR(VLOOKUP(D212,Stock!$A$5:$M$495,6,0),0)*Journal!F212</f>
        <v>0</v>
      </c>
      <c r="H212" s="124"/>
      <c r="I212" s="123">
        <f>IFERROR(VLOOKUP(D212,Stock!$A$5:$K$495,7,FALSE),0)*Journal!$H212</f>
        <v>0</v>
      </c>
      <c r="J212" s="24">
        <f t="shared" si="10"/>
        <v>0</v>
      </c>
      <c r="K212" s="65"/>
      <c r="L212" s="65"/>
      <c r="M212" s="65"/>
      <c r="N212" s="128" t="str">
        <f t="shared" si="11"/>
        <v/>
      </c>
      <c r="O212" s="173"/>
      <c r="R212" s="31">
        <f>IFERROR(VLOOKUP(D212,Stock!$A$5:$M$495,10,0),0)*Journal!K212</f>
        <v>0</v>
      </c>
      <c r="S212" s="48">
        <f>IFERROR(VLOOKUP(D212,Stock!$A$5:$M$495,6,0),0)*Journal!L212</f>
        <v>0</v>
      </c>
      <c r="T212" s="184">
        <f t="shared" si="12"/>
        <v>0</v>
      </c>
      <c r="V212" s="47" t="str">
        <f>IF(D212="","",VLOOKUP($D212,Stock!$A$4:$M$471,8,FALSE))</f>
        <v/>
      </c>
      <c r="W212" s="47">
        <f>SUMIF($D$15:$D212,$D212,F$15:F212)</f>
        <v>0</v>
      </c>
      <c r="X212" s="47">
        <f>SUMIF($D$15:$D212,$D212,H$15:H212)</f>
        <v>0</v>
      </c>
      <c r="Y212" s="47">
        <f>SUMIF($D$15:$D212,$D212,K$15:K212)</f>
        <v>0</v>
      </c>
      <c r="Z212" s="47">
        <f>SUMIF($D$15:$D212,$D212,L$15:L212)</f>
        <v>0</v>
      </c>
    </row>
    <row r="213" spans="2:26" ht="18" customHeight="1" x14ac:dyDescent="0.2">
      <c r="B213" s="62"/>
      <c r="C213" s="127"/>
      <c r="D213" s="65"/>
      <c r="E213" s="23" t="str">
        <f>IF(D213="","",IFERROR(VLOOKUP(D213,Stock!$A$5:$K$495,2,FALSE),0))</f>
        <v/>
      </c>
      <c r="F213" s="121"/>
      <c r="G213" s="122">
        <f>IFERROR(VLOOKUP(D213,Stock!$A$5:$M$495,6,0),0)*Journal!F213</f>
        <v>0</v>
      </c>
      <c r="H213" s="124"/>
      <c r="I213" s="123">
        <f>IFERROR(VLOOKUP(D213,Stock!$A$5:$K$495,7,FALSE),0)*Journal!$H213</f>
        <v>0</v>
      </c>
      <c r="J213" s="24">
        <f t="shared" si="10"/>
        <v>0</v>
      </c>
      <c r="K213" s="65"/>
      <c r="L213" s="65"/>
      <c r="M213" s="65"/>
      <c r="N213" s="128" t="str">
        <f t="shared" si="11"/>
        <v/>
      </c>
      <c r="O213" s="173"/>
      <c r="R213" s="31">
        <f>IFERROR(VLOOKUP(D213,Stock!$A$5:$M$495,10,0),0)*Journal!K213</f>
        <v>0</v>
      </c>
      <c r="S213" s="48">
        <f>IFERROR(VLOOKUP(D213,Stock!$A$5:$M$495,6,0),0)*Journal!L213</f>
        <v>0</v>
      </c>
      <c r="T213" s="184">
        <f t="shared" si="12"/>
        <v>0</v>
      </c>
      <c r="V213" s="47" t="str">
        <f>IF(D213="","",VLOOKUP($D213,Stock!$A$4:$M$471,8,FALSE))</f>
        <v/>
      </c>
      <c r="W213" s="47">
        <f>SUMIF($D$15:$D213,$D213,F$15:F213)</f>
        <v>0</v>
      </c>
      <c r="X213" s="47">
        <f>SUMIF($D$15:$D213,$D213,H$15:H213)</f>
        <v>0</v>
      </c>
      <c r="Y213" s="47">
        <f>SUMIF($D$15:$D213,$D213,K$15:K213)</f>
        <v>0</v>
      </c>
      <c r="Z213" s="47">
        <f>SUMIF($D$15:$D213,$D213,L$15:L213)</f>
        <v>0</v>
      </c>
    </row>
    <row r="214" spans="2:26" ht="18" customHeight="1" x14ac:dyDescent="0.2">
      <c r="B214" s="62"/>
      <c r="C214" s="127"/>
      <c r="D214" s="65"/>
      <c r="E214" s="23" t="str">
        <f>IF(D214="","",IFERROR(VLOOKUP(D214,Stock!$A$5:$K$495,2,FALSE),0))</f>
        <v/>
      </c>
      <c r="F214" s="121"/>
      <c r="G214" s="122">
        <f>IFERROR(VLOOKUP(D214,Stock!$A$5:$M$495,6,0),0)*Journal!F214</f>
        <v>0</v>
      </c>
      <c r="H214" s="124"/>
      <c r="I214" s="123">
        <f>IFERROR(VLOOKUP(D214,Stock!$A$5:$K$495,7,FALSE),0)*Journal!$H214</f>
        <v>0</v>
      </c>
      <c r="J214" s="24">
        <f t="shared" si="10"/>
        <v>0</v>
      </c>
      <c r="K214" s="65"/>
      <c r="L214" s="65"/>
      <c r="M214" s="65"/>
      <c r="N214" s="128" t="str">
        <f t="shared" si="11"/>
        <v/>
      </c>
      <c r="O214" s="173"/>
      <c r="R214" s="31">
        <f>IFERROR(VLOOKUP(D214,Stock!$A$5:$M$495,10,0),0)*Journal!K214</f>
        <v>0</v>
      </c>
      <c r="S214" s="48">
        <f>IFERROR(VLOOKUP(D214,Stock!$A$5:$M$495,6,0),0)*Journal!L214</f>
        <v>0</v>
      </c>
      <c r="T214" s="184">
        <f t="shared" si="12"/>
        <v>0</v>
      </c>
      <c r="V214" s="47" t="str">
        <f>IF(D214="","",VLOOKUP($D214,Stock!$A$4:$M$471,8,FALSE))</f>
        <v/>
      </c>
      <c r="W214" s="47">
        <f>SUMIF($D$15:$D214,$D214,F$15:F214)</f>
        <v>0</v>
      </c>
      <c r="X214" s="47">
        <f>SUMIF($D$15:$D214,$D214,H$15:H214)</f>
        <v>0</v>
      </c>
      <c r="Y214" s="47">
        <f>SUMIF($D$15:$D214,$D214,K$15:K214)</f>
        <v>0</v>
      </c>
      <c r="Z214" s="47">
        <f>SUMIF($D$15:$D214,$D214,L$15:L214)</f>
        <v>0</v>
      </c>
    </row>
    <row r="215" spans="2:26" ht="18" customHeight="1" x14ac:dyDescent="0.2">
      <c r="B215" s="62"/>
      <c r="C215" s="127"/>
      <c r="D215" s="65"/>
      <c r="E215" s="23" t="str">
        <f>IF(D215="","",IFERROR(VLOOKUP(D215,Stock!$A$5:$K$495,2,FALSE),0))</f>
        <v/>
      </c>
      <c r="F215" s="121"/>
      <c r="G215" s="122">
        <f>IFERROR(VLOOKUP(D215,Stock!$A$5:$M$495,6,0),0)*Journal!F215</f>
        <v>0</v>
      </c>
      <c r="H215" s="124"/>
      <c r="I215" s="123">
        <f>IFERROR(VLOOKUP(D215,Stock!$A$5:$K$495,7,FALSE),0)*Journal!$H215</f>
        <v>0</v>
      </c>
      <c r="J215" s="24">
        <f t="shared" si="10"/>
        <v>0</v>
      </c>
      <c r="K215" s="65"/>
      <c r="L215" s="65"/>
      <c r="M215" s="65"/>
      <c r="N215" s="128" t="str">
        <f t="shared" si="11"/>
        <v/>
      </c>
      <c r="O215" s="173"/>
      <c r="R215" s="31">
        <f>IFERROR(VLOOKUP(D215,Stock!$A$5:$M$495,10,0),0)*Journal!K215</f>
        <v>0</v>
      </c>
      <c r="S215" s="48">
        <f>IFERROR(VLOOKUP(D215,Stock!$A$5:$M$495,6,0),0)*Journal!L215</f>
        <v>0</v>
      </c>
      <c r="T215" s="184">
        <f t="shared" si="12"/>
        <v>0</v>
      </c>
      <c r="V215" s="47" t="str">
        <f>IF(D215="","",VLOOKUP($D215,Stock!$A$4:$M$471,8,FALSE))</f>
        <v/>
      </c>
      <c r="W215" s="47">
        <f>SUMIF($D$15:$D215,$D215,F$15:F215)</f>
        <v>0</v>
      </c>
      <c r="X215" s="47">
        <f>SUMIF($D$15:$D215,$D215,H$15:H215)</f>
        <v>0</v>
      </c>
      <c r="Y215" s="47">
        <f>SUMIF($D$15:$D215,$D215,K$15:K215)</f>
        <v>0</v>
      </c>
      <c r="Z215" s="47">
        <f>SUMIF($D$15:$D215,$D215,L$15:L215)</f>
        <v>0</v>
      </c>
    </row>
    <row r="216" spans="2:26" ht="18" customHeight="1" x14ac:dyDescent="0.2">
      <c r="B216" s="62"/>
      <c r="C216" s="127"/>
      <c r="D216" s="65"/>
      <c r="E216" s="23" t="str">
        <f>IF(D216="","",IFERROR(VLOOKUP(D216,Stock!$A$5:$K$495,2,FALSE),0))</f>
        <v/>
      </c>
      <c r="F216" s="121"/>
      <c r="G216" s="122">
        <f>IFERROR(VLOOKUP(D216,Stock!$A$5:$M$495,6,0),0)*Journal!F216</f>
        <v>0</v>
      </c>
      <c r="H216" s="124"/>
      <c r="I216" s="123">
        <f>IFERROR(VLOOKUP(D216,Stock!$A$5:$K$495,7,FALSE),0)*Journal!$H216</f>
        <v>0</v>
      </c>
      <c r="J216" s="24">
        <f t="shared" si="10"/>
        <v>0</v>
      </c>
      <c r="K216" s="65"/>
      <c r="L216" s="65"/>
      <c r="M216" s="65"/>
      <c r="N216" s="128" t="str">
        <f t="shared" si="11"/>
        <v/>
      </c>
      <c r="O216" s="173"/>
      <c r="R216" s="31">
        <f>IFERROR(VLOOKUP(D216,Stock!$A$5:$M$495,10,0),0)*Journal!K216</f>
        <v>0</v>
      </c>
      <c r="S216" s="48">
        <f>IFERROR(VLOOKUP(D216,Stock!$A$5:$M$495,6,0),0)*Journal!L216</f>
        <v>0</v>
      </c>
      <c r="T216" s="184">
        <f t="shared" si="12"/>
        <v>0</v>
      </c>
      <c r="V216" s="47" t="str">
        <f>IF(D216="","",VLOOKUP($D216,Stock!$A$4:$M$471,8,FALSE))</f>
        <v/>
      </c>
      <c r="W216" s="47">
        <f>SUMIF($D$15:$D216,$D216,F$15:F216)</f>
        <v>0</v>
      </c>
      <c r="X216" s="47">
        <f>SUMIF($D$15:$D216,$D216,H$15:H216)</f>
        <v>0</v>
      </c>
      <c r="Y216" s="47">
        <f>SUMIF($D$15:$D216,$D216,K$15:K216)</f>
        <v>0</v>
      </c>
      <c r="Z216" s="47">
        <f>SUMIF($D$15:$D216,$D216,L$15:L216)</f>
        <v>0</v>
      </c>
    </row>
    <row r="217" spans="2:26" ht="18" customHeight="1" x14ac:dyDescent="0.2">
      <c r="B217" s="62"/>
      <c r="C217" s="127"/>
      <c r="D217" s="65"/>
      <c r="E217" s="23" t="str">
        <f>IF(D217="","",IFERROR(VLOOKUP(D217,Stock!$A$5:$K$495,2,FALSE),0))</f>
        <v/>
      </c>
      <c r="F217" s="121"/>
      <c r="G217" s="122">
        <f>IFERROR(VLOOKUP(D217,Stock!$A$5:$M$495,6,0),0)*Journal!F217</f>
        <v>0</v>
      </c>
      <c r="H217" s="124"/>
      <c r="I217" s="123">
        <f>IFERROR(VLOOKUP(D217,Stock!$A$5:$K$495,7,FALSE),0)*Journal!$H217</f>
        <v>0</v>
      </c>
      <c r="J217" s="24">
        <f t="shared" si="10"/>
        <v>0</v>
      </c>
      <c r="K217" s="65"/>
      <c r="L217" s="65"/>
      <c r="M217" s="65"/>
      <c r="N217" s="128" t="str">
        <f t="shared" si="11"/>
        <v/>
      </c>
      <c r="O217" s="173"/>
      <c r="R217" s="31">
        <f>IFERROR(VLOOKUP(D217,Stock!$A$5:$M$495,10,0),0)*Journal!K217</f>
        <v>0</v>
      </c>
      <c r="S217" s="48">
        <f>IFERROR(VLOOKUP(D217,Stock!$A$5:$M$495,6,0),0)*Journal!L217</f>
        <v>0</v>
      </c>
      <c r="T217" s="184">
        <f t="shared" si="12"/>
        <v>0</v>
      </c>
      <c r="V217" s="47" t="str">
        <f>IF(D217="","",VLOOKUP($D217,Stock!$A$4:$M$471,8,FALSE))</f>
        <v/>
      </c>
      <c r="W217" s="47">
        <f>SUMIF($D$15:$D217,$D217,F$15:F217)</f>
        <v>0</v>
      </c>
      <c r="X217" s="47">
        <f>SUMIF($D$15:$D217,$D217,H$15:H217)</f>
        <v>0</v>
      </c>
      <c r="Y217" s="47">
        <f>SUMIF($D$15:$D217,$D217,K$15:K217)</f>
        <v>0</v>
      </c>
      <c r="Z217" s="47">
        <f>SUMIF($D$15:$D217,$D217,L$15:L217)</f>
        <v>0</v>
      </c>
    </row>
    <row r="218" spans="2:26" ht="18" customHeight="1" x14ac:dyDescent="0.2">
      <c r="B218" s="62"/>
      <c r="C218" s="127"/>
      <c r="D218" s="65"/>
      <c r="E218" s="23" t="str">
        <f>IF(D218="","",IFERROR(VLOOKUP(D218,Stock!$A$5:$K$495,2,FALSE),0))</f>
        <v/>
      </c>
      <c r="F218" s="121"/>
      <c r="G218" s="122">
        <f>IFERROR(VLOOKUP(D218,Stock!$A$5:$M$495,6,0),0)*Journal!F218</f>
        <v>0</v>
      </c>
      <c r="H218" s="124"/>
      <c r="I218" s="123">
        <f>IFERROR(VLOOKUP(D218,Stock!$A$5:$K$495,7,FALSE),0)*Journal!$H218</f>
        <v>0</v>
      </c>
      <c r="J218" s="24">
        <f t="shared" si="10"/>
        <v>0</v>
      </c>
      <c r="K218" s="65"/>
      <c r="L218" s="65"/>
      <c r="M218" s="65"/>
      <c r="N218" s="128" t="str">
        <f t="shared" si="11"/>
        <v/>
      </c>
      <c r="O218" s="173"/>
      <c r="R218" s="31">
        <f>IFERROR(VLOOKUP(D218,Stock!$A$5:$M$495,10,0),0)*Journal!K218</f>
        <v>0</v>
      </c>
      <c r="S218" s="48">
        <f>IFERROR(VLOOKUP(D218,Stock!$A$5:$M$495,6,0),0)*Journal!L218</f>
        <v>0</v>
      </c>
      <c r="T218" s="184">
        <f t="shared" si="12"/>
        <v>0</v>
      </c>
      <c r="V218" s="47" t="str">
        <f>IF(D218="","",VLOOKUP($D218,Stock!$A$4:$M$471,8,FALSE))</f>
        <v/>
      </c>
      <c r="W218" s="47">
        <f>SUMIF($D$15:$D218,$D218,F$15:F218)</f>
        <v>0</v>
      </c>
      <c r="X218" s="47">
        <f>SUMIF($D$15:$D218,$D218,H$15:H218)</f>
        <v>0</v>
      </c>
      <c r="Y218" s="47">
        <f>SUMIF($D$15:$D218,$D218,K$15:K218)</f>
        <v>0</v>
      </c>
      <c r="Z218" s="47">
        <f>SUMIF($D$15:$D218,$D218,L$15:L218)</f>
        <v>0</v>
      </c>
    </row>
    <row r="219" spans="2:26" ht="18" customHeight="1" x14ac:dyDescent="0.2">
      <c r="B219" s="62"/>
      <c r="C219" s="127"/>
      <c r="D219" s="65"/>
      <c r="E219" s="23" t="str">
        <f>IF(D219="","",IFERROR(VLOOKUP(D219,Stock!$A$5:$K$495,2,FALSE),0))</f>
        <v/>
      </c>
      <c r="F219" s="121"/>
      <c r="G219" s="122">
        <f>IFERROR(VLOOKUP(D219,Stock!$A$5:$M$495,6,0),0)*Journal!F219</f>
        <v>0</v>
      </c>
      <c r="H219" s="124"/>
      <c r="I219" s="123">
        <f>IFERROR(VLOOKUP(D219,Stock!$A$5:$K$495,7,FALSE),0)*Journal!$H219</f>
        <v>0</v>
      </c>
      <c r="J219" s="24">
        <f t="shared" si="10"/>
        <v>0</v>
      </c>
      <c r="K219" s="65"/>
      <c r="L219" s="65"/>
      <c r="M219" s="65"/>
      <c r="N219" s="128" t="str">
        <f t="shared" si="11"/>
        <v/>
      </c>
      <c r="O219" s="173"/>
      <c r="R219" s="31">
        <f>IFERROR(VLOOKUP(D219,Stock!$A$5:$M$495,10,0),0)*Journal!K219</f>
        <v>0</v>
      </c>
      <c r="S219" s="48">
        <f>IFERROR(VLOOKUP(D219,Stock!$A$5:$M$495,6,0),0)*Journal!L219</f>
        <v>0</v>
      </c>
      <c r="T219" s="184">
        <f t="shared" si="12"/>
        <v>0</v>
      </c>
      <c r="V219" s="47" t="str">
        <f>IF(D219="","",VLOOKUP($D219,Stock!$A$4:$M$471,8,FALSE))</f>
        <v/>
      </c>
      <c r="W219" s="47">
        <f>SUMIF($D$15:$D219,$D219,F$15:F219)</f>
        <v>0</v>
      </c>
      <c r="X219" s="47">
        <f>SUMIF($D$15:$D219,$D219,H$15:H219)</f>
        <v>0</v>
      </c>
      <c r="Y219" s="47">
        <f>SUMIF($D$15:$D219,$D219,K$15:K219)</f>
        <v>0</v>
      </c>
      <c r="Z219" s="47">
        <f>SUMIF($D$15:$D219,$D219,L$15:L219)</f>
        <v>0</v>
      </c>
    </row>
    <row r="220" spans="2:26" ht="18" customHeight="1" x14ac:dyDescent="0.2">
      <c r="B220" s="62"/>
      <c r="C220" s="127"/>
      <c r="D220" s="65"/>
      <c r="E220" s="23" t="str">
        <f>IF(D220="","",IFERROR(VLOOKUP(D220,Stock!$A$5:$K$495,2,FALSE),0))</f>
        <v/>
      </c>
      <c r="F220" s="121"/>
      <c r="G220" s="122">
        <f>IFERROR(VLOOKUP(D220,Stock!$A$5:$M$495,6,0),0)*Journal!F220</f>
        <v>0</v>
      </c>
      <c r="H220" s="124"/>
      <c r="I220" s="123">
        <f>IFERROR(VLOOKUP(D220,Stock!$A$5:$K$495,7,FALSE),0)*Journal!$H220</f>
        <v>0</v>
      </c>
      <c r="J220" s="24">
        <f t="shared" si="10"/>
        <v>0</v>
      </c>
      <c r="K220" s="65"/>
      <c r="L220" s="65"/>
      <c r="M220" s="65"/>
      <c r="N220" s="128" t="str">
        <f t="shared" si="11"/>
        <v/>
      </c>
      <c r="O220" s="173"/>
      <c r="R220" s="31">
        <f>IFERROR(VLOOKUP(D220,Stock!$A$5:$M$495,10,0),0)*Journal!K220</f>
        <v>0</v>
      </c>
      <c r="S220" s="48">
        <f>IFERROR(VLOOKUP(D220,Stock!$A$5:$M$495,6,0),0)*Journal!L220</f>
        <v>0</v>
      </c>
      <c r="T220" s="184">
        <f t="shared" si="12"/>
        <v>0</v>
      </c>
      <c r="V220" s="47" t="str">
        <f>IF(D220="","",VLOOKUP($D220,Stock!$A$4:$M$471,8,FALSE))</f>
        <v/>
      </c>
      <c r="W220" s="47">
        <f>SUMIF($D$15:$D220,$D220,F$15:F220)</f>
        <v>0</v>
      </c>
      <c r="X220" s="47">
        <f>SUMIF($D$15:$D220,$D220,H$15:H220)</f>
        <v>0</v>
      </c>
      <c r="Y220" s="47">
        <f>SUMIF($D$15:$D220,$D220,K$15:K220)</f>
        <v>0</v>
      </c>
      <c r="Z220" s="47">
        <f>SUMIF($D$15:$D220,$D220,L$15:L220)</f>
        <v>0</v>
      </c>
    </row>
    <row r="221" spans="2:26" ht="18" customHeight="1" x14ac:dyDescent="0.2">
      <c r="B221" s="62"/>
      <c r="C221" s="127"/>
      <c r="D221" s="65"/>
      <c r="E221" s="23" t="str">
        <f>IF(D221="","",IFERROR(VLOOKUP(D221,Stock!$A$5:$K$495,2,FALSE),0))</f>
        <v/>
      </c>
      <c r="F221" s="121"/>
      <c r="G221" s="122">
        <f>IFERROR(VLOOKUP(D221,Stock!$A$5:$M$495,6,0),0)*Journal!F221</f>
        <v>0</v>
      </c>
      <c r="H221" s="124"/>
      <c r="I221" s="123">
        <f>IFERROR(VLOOKUP(D221,Stock!$A$5:$K$495,7,FALSE),0)*Journal!$H221</f>
        <v>0</v>
      </c>
      <c r="J221" s="24">
        <f t="shared" si="10"/>
        <v>0</v>
      </c>
      <c r="K221" s="65"/>
      <c r="L221" s="65"/>
      <c r="M221" s="65"/>
      <c r="N221" s="128" t="str">
        <f t="shared" si="11"/>
        <v/>
      </c>
      <c r="O221" s="173"/>
      <c r="R221" s="31">
        <f>IFERROR(VLOOKUP(D221,Stock!$A$5:$M$495,10,0),0)*Journal!K221</f>
        <v>0</v>
      </c>
      <c r="S221" s="48">
        <f>IFERROR(VLOOKUP(D221,Stock!$A$5:$M$495,6,0),0)*Journal!L221</f>
        <v>0</v>
      </c>
      <c r="T221" s="184">
        <f t="shared" si="12"/>
        <v>0</v>
      </c>
      <c r="V221" s="47" t="str">
        <f>IF(D221="","",VLOOKUP($D221,Stock!$A$4:$M$471,8,FALSE))</f>
        <v/>
      </c>
      <c r="W221" s="47">
        <f>SUMIF($D$15:$D221,$D221,F$15:F221)</f>
        <v>0</v>
      </c>
      <c r="X221" s="47">
        <f>SUMIF($D$15:$D221,$D221,H$15:H221)</f>
        <v>0</v>
      </c>
      <c r="Y221" s="47">
        <f>SUMIF($D$15:$D221,$D221,K$15:K221)</f>
        <v>0</v>
      </c>
      <c r="Z221" s="47">
        <f>SUMIF($D$15:$D221,$D221,L$15:L221)</f>
        <v>0</v>
      </c>
    </row>
    <row r="222" spans="2:26" ht="18" customHeight="1" x14ac:dyDescent="0.2">
      <c r="B222" s="62"/>
      <c r="C222" s="127"/>
      <c r="D222" s="65"/>
      <c r="E222" s="23" t="str">
        <f>IF(D222="","",IFERROR(VLOOKUP(D222,Stock!$A$5:$K$495,2,FALSE),0))</f>
        <v/>
      </c>
      <c r="F222" s="121"/>
      <c r="G222" s="122">
        <f>IFERROR(VLOOKUP(D222,Stock!$A$5:$M$495,6,0),0)*Journal!F222</f>
        <v>0</v>
      </c>
      <c r="H222" s="124"/>
      <c r="I222" s="123">
        <f>IFERROR(VLOOKUP(D222,Stock!$A$5:$K$495,7,FALSE),0)*Journal!$H222</f>
        <v>0</v>
      </c>
      <c r="J222" s="24">
        <f t="shared" si="10"/>
        <v>0</v>
      </c>
      <c r="K222" s="65"/>
      <c r="L222" s="65"/>
      <c r="M222" s="65"/>
      <c r="N222" s="128" t="str">
        <f t="shared" si="11"/>
        <v/>
      </c>
      <c r="O222" s="173"/>
      <c r="R222" s="31">
        <f>IFERROR(VLOOKUP(D222,Stock!$A$5:$M$495,10,0),0)*Journal!K222</f>
        <v>0</v>
      </c>
      <c r="S222" s="48">
        <f>IFERROR(VLOOKUP(D222,Stock!$A$5:$M$495,6,0),0)*Journal!L222</f>
        <v>0</v>
      </c>
      <c r="T222" s="184">
        <f t="shared" si="12"/>
        <v>0</v>
      </c>
      <c r="V222" s="47" t="str">
        <f>IF(D222="","",VLOOKUP($D222,Stock!$A$4:$M$471,8,FALSE))</f>
        <v/>
      </c>
      <c r="W222" s="47">
        <f>SUMIF($D$15:$D222,$D222,F$15:F222)</f>
        <v>0</v>
      </c>
      <c r="X222" s="47">
        <f>SUMIF($D$15:$D222,$D222,H$15:H222)</f>
        <v>0</v>
      </c>
      <c r="Y222" s="47">
        <f>SUMIF($D$15:$D222,$D222,K$15:K222)</f>
        <v>0</v>
      </c>
      <c r="Z222" s="47">
        <f>SUMIF($D$15:$D222,$D222,L$15:L222)</f>
        <v>0</v>
      </c>
    </row>
    <row r="223" spans="2:26" ht="18" customHeight="1" x14ac:dyDescent="0.2">
      <c r="B223" s="62"/>
      <c r="C223" s="127"/>
      <c r="D223" s="65"/>
      <c r="E223" s="23" t="str">
        <f>IF(D223="","",IFERROR(VLOOKUP(D223,Stock!$A$5:$K$495,2,FALSE),0))</f>
        <v/>
      </c>
      <c r="F223" s="121"/>
      <c r="G223" s="122">
        <f>IFERROR(VLOOKUP(D223,Stock!$A$5:$M$495,6,0),0)*Journal!F223</f>
        <v>0</v>
      </c>
      <c r="H223" s="124"/>
      <c r="I223" s="123">
        <f>IFERROR(VLOOKUP(D223,Stock!$A$5:$K$495,7,FALSE),0)*Journal!$H223</f>
        <v>0</v>
      </c>
      <c r="J223" s="24">
        <f t="shared" si="10"/>
        <v>0</v>
      </c>
      <c r="K223" s="65"/>
      <c r="L223" s="65"/>
      <c r="M223" s="65"/>
      <c r="N223" s="128" t="str">
        <f t="shared" si="11"/>
        <v/>
      </c>
      <c r="O223" s="173"/>
      <c r="R223" s="31">
        <f>IFERROR(VLOOKUP(D223,Stock!$A$5:$M$495,10,0),0)*Journal!K223</f>
        <v>0</v>
      </c>
      <c r="S223" s="48">
        <f>IFERROR(VLOOKUP(D223,Stock!$A$5:$M$495,6,0),0)*Journal!L223</f>
        <v>0</v>
      </c>
      <c r="T223" s="184">
        <f t="shared" si="12"/>
        <v>0</v>
      </c>
      <c r="V223" s="47" t="str">
        <f>IF(D223="","",VLOOKUP($D223,Stock!$A$4:$M$471,8,FALSE))</f>
        <v/>
      </c>
      <c r="W223" s="47">
        <f>SUMIF($D$15:$D223,$D223,F$15:F223)</f>
        <v>0</v>
      </c>
      <c r="X223" s="47">
        <f>SUMIF($D$15:$D223,$D223,H$15:H223)</f>
        <v>0</v>
      </c>
      <c r="Y223" s="47">
        <f>SUMIF($D$15:$D223,$D223,K$15:K223)</f>
        <v>0</v>
      </c>
      <c r="Z223" s="47">
        <f>SUMIF($D$15:$D223,$D223,L$15:L223)</f>
        <v>0</v>
      </c>
    </row>
    <row r="224" spans="2:26" ht="18" customHeight="1" x14ac:dyDescent="0.2">
      <c r="B224" s="62"/>
      <c r="C224" s="127"/>
      <c r="D224" s="65"/>
      <c r="E224" s="23" t="str">
        <f>IF(D224="","",IFERROR(VLOOKUP(D224,Stock!$A$5:$K$495,2,FALSE),0))</f>
        <v/>
      </c>
      <c r="F224" s="121"/>
      <c r="G224" s="122">
        <f>IFERROR(VLOOKUP(D224,Stock!$A$5:$M$495,6,0),0)*Journal!F224</f>
        <v>0</v>
      </c>
      <c r="H224" s="124"/>
      <c r="I224" s="123">
        <f>IFERROR(VLOOKUP(D224,Stock!$A$5:$K$495,7,FALSE),0)*Journal!$H224</f>
        <v>0</v>
      </c>
      <c r="J224" s="24">
        <f t="shared" si="10"/>
        <v>0</v>
      </c>
      <c r="K224" s="65"/>
      <c r="L224" s="65"/>
      <c r="M224" s="65"/>
      <c r="N224" s="128" t="str">
        <f t="shared" si="11"/>
        <v/>
      </c>
      <c r="O224" s="173"/>
      <c r="R224" s="31">
        <f>IFERROR(VLOOKUP(D224,Stock!$A$5:$M$495,10,0),0)*Journal!K224</f>
        <v>0</v>
      </c>
      <c r="S224" s="48">
        <f>IFERROR(VLOOKUP(D224,Stock!$A$5:$M$495,6,0),0)*Journal!L224</f>
        <v>0</v>
      </c>
      <c r="T224" s="184">
        <f t="shared" si="12"/>
        <v>0</v>
      </c>
      <c r="V224" s="47" t="str">
        <f>IF(D224="","",VLOOKUP($D224,Stock!$A$4:$M$471,8,FALSE))</f>
        <v/>
      </c>
      <c r="W224" s="47">
        <f>SUMIF($D$15:$D224,$D224,F$15:F224)</f>
        <v>0</v>
      </c>
      <c r="X224" s="47">
        <f>SUMIF($D$15:$D224,$D224,H$15:H224)</f>
        <v>0</v>
      </c>
      <c r="Y224" s="47">
        <f>SUMIF($D$15:$D224,$D224,K$15:K224)</f>
        <v>0</v>
      </c>
      <c r="Z224" s="47">
        <f>SUMIF($D$15:$D224,$D224,L$15:L224)</f>
        <v>0</v>
      </c>
    </row>
    <row r="225" spans="2:26" ht="18" customHeight="1" x14ac:dyDescent="0.2">
      <c r="B225" s="62"/>
      <c r="C225" s="127"/>
      <c r="D225" s="65"/>
      <c r="E225" s="23" t="str">
        <f>IF(D225="","",IFERROR(VLOOKUP(D225,Stock!$A$5:$K$495,2,FALSE),0))</f>
        <v/>
      </c>
      <c r="F225" s="121"/>
      <c r="G225" s="122">
        <f>IFERROR(VLOOKUP(D225,Stock!$A$5:$M$495,6,0),0)*Journal!F225</f>
        <v>0</v>
      </c>
      <c r="H225" s="124"/>
      <c r="I225" s="123">
        <f>IFERROR(VLOOKUP(D225,Stock!$A$5:$K$495,7,FALSE),0)*Journal!$H225</f>
        <v>0</v>
      </c>
      <c r="J225" s="24">
        <f t="shared" si="10"/>
        <v>0</v>
      </c>
      <c r="K225" s="65"/>
      <c r="L225" s="65"/>
      <c r="M225" s="65"/>
      <c r="N225" s="128" t="str">
        <f t="shared" si="11"/>
        <v/>
      </c>
      <c r="O225" s="173"/>
      <c r="R225" s="31">
        <f>IFERROR(VLOOKUP(D225,Stock!$A$5:$M$495,10,0),0)*Journal!K225</f>
        <v>0</v>
      </c>
      <c r="S225" s="48">
        <f>IFERROR(VLOOKUP(D225,Stock!$A$5:$M$495,6,0),0)*Journal!L225</f>
        <v>0</v>
      </c>
      <c r="T225" s="184">
        <f t="shared" si="12"/>
        <v>0</v>
      </c>
      <c r="V225" s="47" t="str">
        <f>IF(D225="","",VLOOKUP($D225,Stock!$A$4:$M$471,8,FALSE))</f>
        <v/>
      </c>
      <c r="W225" s="47">
        <f>SUMIF($D$15:$D225,$D225,F$15:F225)</f>
        <v>0</v>
      </c>
      <c r="X225" s="47">
        <f>SUMIF($D$15:$D225,$D225,H$15:H225)</f>
        <v>0</v>
      </c>
      <c r="Y225" s="47">
        <f>SUMIF($D$15:$D225,$D225,K$15:K225)</f>
        <v>0</v>
      </c>
      <c r="Z225" s="47">
        <f>SUMIF($D$15:$D225,$D225,L$15:L225)</f>
        <v>0</v>
      </c>
    </row>
    <row r="226" spans="2:26" ht="18" customHeight="1" x14ac:dyDescent="0.2">
      <c r="B226" s="62"/>
      <c r="C226" s="127"/>
      <c r="D226" s="65"/>
      <c r="E226" s="23" t="str">
        <f>IF(D226="","",IFERROR(VLOOKUP(D226,Stock!$A$5:$K$495,2,FALSE),0))</f>
        <v/>
      </c>
      <c r="F226" s="121"/>
      <c r="G226" s="122">
        <f>IFERROR(VLOOKUP(D226,Stock!$A$5:$M$495,6,0),0)*Journal!F226</f>
        <v>0</v>
      </c>
      <c r="H226" s="124"/>
      <c r="I226" s="123">
        <f>IFERROR(VLOOKUP(D226,Stock!$A$5:$K$495,7,FALSE),0)*Journal!$H226</f>
        <v>0</v>
      </c>
      <c r="J226" s="24">
        <f t="shared" si="10"/>
        <v>0</v>
      </c>
      <c r="K226" s="65"/>
      <c r="L226" s="65"/>
      <c r="M226" s="65"/>
      <c r="N226" s="128" t="str">
        <f t="shared" si="11"/>
        <v/>
      </c>
      <c r="O226" s="173"/>
      <c r="R226" s="31">
        <f>IFERROR(VLOOKUP(D226,Stock!$A$5:$M$495,10,0),0)*Journal!K226</f>
        <v>0</v>
      </c>
      <c r="S226" s="48">
        <f>IFERROR(VLOOKUP(D226,Stock!$A$5:$M$495,6,0),0)*Journal!L226</f>
        <v>0</v>
      </c>
      <c r="T226" s="184">
        <f t="shared" si="12"/>
        <v>0</v>
      </c>
      <c r="V226" s="47" t="str">
        <f>IF(D226="","",VLOOKUP($D226,Stock!$A$4:$M$471,8,FALSE))</f>
        <v/>
      </c>
      <c r="W226" s="47">
        <f>SUMIF($D$15:$D226,$D226,F$15:F226)</f>
        <v>0</v>
      </c>
      <c r="X226" s="47">
        <f>SUMIF($D$15:$D226,$D226,H$15:H226)</f>
        <v>0</v>
      </c>
      <c r="Y226" s="47">
        <f>SUMIF($D$15:$D226,$D226,K$15:K226)</f>
        <v>0</v>
      </c>
      <c r="Z226" s="47">
        <f>SUMIF($D$15:$D226,$D226,L$15:L226)</f>
        <v>0</v>
      </c>
    </row>
    <row r="227" spans="2:26" ht="18" customHeight="1" x14ac:dyDescent="0.2">
      <c r="B227" s="62"/>
      <c r="C227" s="127"/>
      <c r="D227" s="65"/>
      <c r="E227" s="23" t="str">
        <f>IF(D227="","",IFERROR(VLOOKUP(D227,Stock!$A$5:$K$495,2,FALSE),0))</f>
        <v/>
      </c>
      <c r="F227" s="121"/>
      <c r="G227" s="122">
        <f>IFERROR(VLOOKUP(D227,Stock!$A$5:$M$495,6,0),0)*Journal!F227</f>
        <v>0</v>
      </c>
      <c r="H227" s="124"/>
      <c r="I227" s="123">
        <f>IFERROR(VLOOKUP(D227,Stock!$A$5:$K$495,7,FALSE),0)*Journal!$H227</f>
        <v>0</v>
      </c>
      <c r="J227" s="24">
        <f t="shared" si="10"/>
        <v>0</v>
      </c>
      <c r="K227" s="65"/>
      <c r="L227" s="65"/>
      <c r="M227" s="65"/>
      <c r="N227" s="128" t="str">
        <f t="shared" si="11"/>
        <v/>
      </c>
      <c r="O227" s="173"/>
      <c r="R227" s="31">
        <f>IFERROR(VLOOKUP(D227,Stock!$A$5:$M$495,10,0),0)*Journal!K227</f>
        <v>0</v>
      </c>
      <c r="S227" s="48">
        <f>IFERROR(VLOOKUP(D227,Stock!$A$5:$M$495,6,0),0)*Journal!L227</f>
        <v>0</v>
      </c>
      <c r="T227" s="184">
        <f t="shared" si="12"/>
        <v>0</v>
      </c>
      <c r="V227" s="47" t="str">
        <f>IF(D227="","",VLOOKUP($D227,Stock!$A$4:$M$471,8,FALSE))</f>
        <v/>
      </c>
      <c r="W227" s="47">
        <f>SUMIF($D$15:$D227,$D227,F$15:F227)</f>
        <v>0</v>
      </c>
      <c r="X227" s="47">
        <f>SUMIF($D$15:$D227,$D227,H$15:H227)</f>
        <v>0</v>
      </c>
      <c r="Y227" s="47">
        <f>SUMIF($D$15:$D227,$D227,K$15:K227)</f>
        <v>0</v>
      </c>
      <c r="Z227" s="47">
        <f>SUMIF($D$15:$D227,$D227,L$15:L227)</f>
        <v>0</v>
      </c>
    </row>
    <row r="228" spans="2:26" ht="18" customHeight="1" x14ac:dyDescent="0.2">
      <c r="B228" s="62"/>
      <c r="C228" s="127"/>
      <c r="D228" s="65"/>
      <c r="E228" s="23" t="str">
        <f>IF(D228="","",IFERROR(VLOOKUP(D228,Stock!$A$5:$K$495,2,FALSE),0))</f>
        <v/>
      </c>
      <c r="F228" s="121"/>
      <c r="G228" s="122">
        <f>IFERROR(VLOOKUP(D228,Stock!$A$5:$M$495,6,0),0)*Journal!F228</f>
        <v>0</v>
      </c>
      <c r="H228" s="124"/>
      <c r="I228" s="123">
        <f>IFERROR(VLOOKUP(D228,Stock!$A$5:$K$495,7,FALSE),0)*Journal!$H228</f>
        <v>0</v>
      </c>
      <c r="J228" s="24">
        <f t="shared" si="10"/>
        <v>0</v>
      </c>
      <c r="K228" s="65"/>
      <c r="L228" s="65"/>
      <c r="M228" s="65"/>
      <c r="N228" s="128" t="str">
        <f t="shared" si="11"/>
        <v/>
      </c>
      <c r="O228" s="173"/>
      <c r="R228" s="31">
        <f>IFERROR(VLOOKUP(D228,Stock!$A$5:$M$495,10,0),0)*Journal!K228</f>
        <v>0</v>
      </c>
      <c r="S228" s="48">
        <f>IFERROR(VLOOKUP(D228,Stock!$A$5:$M$495,6,0),0)*Journal!L228</f>
        <v>0</v>
      </c>
      <c r="T228" s="184">
        <f t="shared" si="12"/>
        <v>0</v>
      </c>
      <c r="V228" s="47" t="str">
        <f>IF(D228="","",VLOOKUP($D228,Stock!$A$4:$M$471,8,FALSE))</f>
        <v/>
      </c>
      <c r="W228" s="47">
        <f>SUMIF($D$15:$D228,$D228,F$15:F228)</f>
        <v>0</v>
      </c>
      <c r="X228" s="47">
        <f>SUMIF($D$15:$D228,$D228,H$15:H228)</f>
        <v>0</v>
      </c>
      <c r="Y228" s="47">
        <f>SUMIF($D$15:$D228,$D228,K$15:K228)</f>
        <v>0</v>
      </c>
      <c r="Z228" s="47">
        <f>SUMIF($D$15:$D228,$D228,L$15:L228)</f>
        <v>0</v>
      </c>
    </row>
    <row r="229" spans="2:26" ht="18" customHeight="1" x14ac:dyDescent="0.2">
      <c r="B229" s="62"/>
      <c r="C229" s="127"/>
      <c r="D229" s="65"/>
      <c r="E229" s="23" t="str">
        <f>IF(D229="","",IFERROR(VLOOKUP(D229,Stock!$A$5:$K$495,2,FALSE),0))</f>
        <v/>
      </c>
      <c r="F229" s="121"/>
      <c r="G229" s="122">
        <f>IFERROR(VLOOKUP(D229,Stock!$A$5:$M$495,6,0),0)*Journal!F229</f>
        <v>0</v>
      </c>
      <c r="H229" s="124"/>
      <c r="I229" s="123">
        <f>IFERROR(VLOOKUP(D229,Stock!$A$5:$K$495,7,FALSE),0)*Journal!$H229</f>
        <v>0</v>
      </c>
      <c r="J229" s="24">
        <f t="shared" si="10"/>
        <v>0</v>
      </c>
      <c r="K229" s="65"/>
      <c r="L229" s="65"/>
      <c r="M229" s="65"/>
      <c r="N229" s="128" t="str">
        <f t="shared" si="11"/>
        <v/>
      </c>
      <c r="O229" s="173"/>
      <c r="R229" s="31">
        <f>IFERROR(VLOOKUP(D229,Stock!$A$5:$M$495,10,0),0)*Journal!K229</f>
        <v>0</v>
      </c>
      <c r="S229" s="48">
        <f>IFERROR(VLOOKUP(D229,Stock!$A$5:$M$495,6,0),0)*Journal!L229</f>
        <v>0</v>
      </c>
      <c r="T229" s="184">
        <f t="shared" si="12"/>
        <v>0</v>
      </c>
      <c r="V229" s="47" t="str">
        <f>IF(D229="","",VLOOKUP($D229,Stock!$A$4:$M$471,8,FALSE))</f>
        <v/>
      </c>
      <c r="W229" s="47">
        <f>SUMIF($D$15:$D229,$D229,F$15:F229)</f>
        <v>0</v>
      </c>
      <c r="X229" s="47">
        <f>SUMIF($D$15:$D229,$D229,H$15:H229)</f>
        <v>0</v>
      </c>
      <c r="Y229" s="47">
        <f>SUMIF($D$15:$D229,$D229,K$15:K229)</f>
        <v>0</v>
      </c>
      <c r="Z229" s="47">
        <f>SUMIF($D$15:$D229,$D229,L$15:L229)</f>
        <v>0</v>
      </c>
    </row>
    <row r="230" spans="2:26" ht="18" customHeight="1" x14ac:dyDescent="0.2">
      <c r="B230" s="62"/>
      <c r="C230" s="127"/>
      <c r="D230" s="65"/>
      <c r="E230" s="23" t="str">
        <f>IF(D230="","",IFERROR(VLOOKUP(D230,Stock!$A$5:$K$495,2,FALSE),0))</f>
        <v/>
      </c>
      <c r="F230" s="121"/>
      <c r="G230" s="122">
        <f>IFERROR(VLOOKUP(D230,Stock!$A$5:$M$495,6,0),0)*Journal!F230</f>
        <v>0</v>
      </c>
      <c r="H230" s="124"/>
      <c r="I230" s="123">
        <f>IFERROR(VLOOKUP(D230,Stock!$A$5:$K$495,7,FALSE),0)*Journal!$H230</f>
        <v>0</v>
      </c>
      <c r="J230" s="24">
        <f t="shared" si="10"/>
        <v>0</v>
      </c>
      <c r="K230" s="65"/>
      <c r="L230" s="65"/>
      <c r="M230" s="65"/>
      <c r="N230" s="128" t="str">
        <f t="shared" si="11"/>
        <v/>
      </c>
      <c r="O230" s="173"/>
      <c r="R230" s="31">
        <f>IFERROR(VLOOKUP(D230,Stock!$A$5:$M$495,10,0),0)*Journal!K230</f>
        <v>0</v>
      </c>
      <c r="S230" s="48">
        <f>IFERROR(VLOOKUP(D230,Stock!$A$5:$M$495,6,0),0)*Journal!L230</f>
        <v>0</v>
      </c>
      <c r="T230" s="184">
        <f t="shared" si="12"/>
        <v>0</v>
      </c>
      <c r="V230" s="47" t="str">
        <f>IF(D230="","",VLOOKUP($D230,Stock!$A$4:$M$471,8,FALSE))</f>
        <v/>
      </c>
      <c r="W230" s="47">
        <f>SUMIF($D$15:$D230,$D230,F$15:F230)</f>
        <v>0</v>
      </c>
      <c r="X230" s="47">
        <f>SUMIF($D$15:$D230,$D230,H$15:H230)</f>
        <v>0</v>
      </c>
      <c r="Y230" s="47">
        <f>SUMIF($D$15:$D230,$D230,K$15:K230)</f>
        <v>0</v>
      </c>
      <c r="Z230" s="47">
        <f>SUMIF($D$15:$D230,$D230,L$15:L230)</f>
        <v>0</v>
      </c>
    </row>
    <row r="231" spans="2:26" ht="18" customHeight="1" x14ac:dyDescent="0.2">
      <c r="B231" s="62"/>
      <c r="C231" s="127"/>
      <c r="D231" s="65"/>
      <c r="E231" s="23" t="str">
        <f>IF(D231="","",IFERROR(VLOOKUP(D231,Stock!$A$5:$K$495,2,FALSE),0))</f>
        <v/>
      </c>
      <c r="F231" s="121"/>
      <c r="G231" s="122">
        <f>IFERROR(VLOOKUP(D231,Stock!$A$5:$M$495,6,0),0)*Journal!F231</f>
        <v>0</v>
      </c>
      <c r="H231" s="124"/>
      <c r="I231" s="123">
        <f>IFERROR(VLOOKUP(D231,Stock!$A$5:$K$495,7,FALSE),0)*Journal!$H231</f>
        <v>0</v>
      </c>
      <c r="J231" s="24">
        <f t="shared" si="10"/>
        <v>0</v>
      </c>
      <c r="K231" s="65"/>
      <c r="L231" s="65"/>
      <c r="M231" s="65"/>
      <c r="N231" s="128" t="str">
        <f t="shared" si="11"/>
        <v/>
      </c>
      <c r="O231" s="173"/>
      <c r="R231" s="31">
        <f>IFERROR(VLOOKUP(D231,Stock!$A$5:$M$495,10,0),0)*Journal!K231</f>
        <v>0</v>
      </c>
      <c r="S231" s="48">
        <f>IFERROR(VLOOKUP(D231,Stock!$A$5:$M$495,6,0),0)*Journal!L231</f>
        <v>0</v>
      </c>
      <c r="T231" s="184">
        <f t="shared" si="12"/>
        <v>0</v>
      </c>
      <c r="V231" s="47" t="str">
        <f>IF(D231="","",VLOOKUP($D231,Stock!$A$4:$M$471,8,FALSE))</f>
        <v/>
      </c>
      <c r="W231" s="47">
        <f>SUMIF($D$15:$D231,$D231,F$15:F231)</f>
        <v>0</v>
      </c>
      <c r="X231" s="47">
        <f>SUMIF($D$15:$D231,$D231,H$15:H231)</f>
        <v>0</v>
      </c>
      <c r="Y231" s="47">
        <f>SUMIF($D$15:$D231,$D231,K$15:K231)</f>
        <v>0</v>
      </c>
      <c r="Z231" s="47">
        <f>SUMIF($D$15:$D231,$D231,L$15:L231)</f>
        <v>0</v>
      </c>
    </row>
    <row r="232" spans="2:26" ht="18" customHeight="1" x14ac:dyDescent="0.2">
      <c r="B232" s="62"/>
      <c r="C232" s="127"/>
      <c r="D232" s="65"/>
      <c r="E232" s="23" t="str">
        <f>IF(D232="","",IFERROR(VLOOKUP(D232,Stock!$A$5:$K$495,2,FALSE),0))</f>
        <v/>
      </c>
      <c r="F232" s="121"/>
      <c r="G232" s="122">
        <f>IFERROR(VLOOKUP(D232,Stock!$A$5:$M$495,6,0),0)*Journal!F232</f>
        <v>0</v>
      </c>
      <c r="H232" s="124"/>
      <c r="I232" s="123">
        <f>IFERROR(VLOOKUP(D232,Stock!$A$5:$K$495,7,FALSE),0)*Journal!$H232</f>
        <v>0</v>
      </c>
      <c r="J232" s="24">
        <f t="shared" si="10"/>
        <v>0</v>
      </c>
      <c r="K232" s="65"/>
      <c r="L232" s="65"/>
      <c r="M232" s="65"/>
      <c r="N232" s="128" t="str">
        <f t="shared" si="11"/>
        <v/>
      </c>
      <c r="O232" s="173"/>
      <c r="R232" s="31">
        <f>IFERROR(VLOOKUP(D232,Stock!$A$5:$M$495,10,0),0)*Journal!K232</f>
        <v>0</v>
      </c>
      <c r="S232" s="48">
        <f>IFERROR(VLOOKUP(D232,Stock!$A$5:$M$495,6,0),0)*Journal!L232</f>
        <v>0</v>
      </c>
      <c r="T232" s="184">
        <f t="shared" si="12"/>
        <v>0</v>
      </c>
      <c r="V232" s="47" t="str">
        <f>IF(D232="","",VLOOKUP($D232,Stock!$A$4:$M$471,8,FALSE))</f>
        <v/>
      </c>
      <c r="W232" s="47">
        <f>SUMIF($D$15:$D232,$D232,F$15:F232)</f>
        <v>0</v>
      </c>
      <c r="X232" s="47">
        <f>SUMIF($D$15:$D232,$D232,H$15:H232)</f>
        <v>0</v>
      </c>
      <c r="Y232" s="47">
        <f>SUMIF($D$15:$D232,$D232,K$15:K232)</f>
        <v>0</v>
      </c>
      <c r="Z232" s="47">
        <f>SUMIF($D$15:$D232,$D232,L$15:L232)</f>
        <v>0</v>
      </c>
    </row>
    <row r="233" spans="2:26" ht="18" customHeight="1" x14ac:dyDescent="0.2">
      <c r="B233" s="62"/>
      <c r="C233" s="127"/>
      <c r="D233" s="65"/>
      <c r="E233" s="23" t="str">
        <f>IF(D233="","",IFERROR(VLOOKUP(D233,Stock!$A$5:$K$495,2,FALSE),0))</f>
        <v/>
      </c>
      <c r="F233" s="121"/>
      <c r="G233" s="122">
        <f>IFERROR(VLOOKUP(D233,Stock!$A$5:$M$495,6,0),0)*Journal!F233</f>
        <v>0</v>
      </c>
      <c r="H233" s="124"/>
      <c r="I233" s="123">
        <f>IFERROR(VLOOKUP(D233,Stock!$A$5:$K$495,7,FALSE),0)*Journal!$H233</f>
        <v>0</v>
      </c>
      <c r="J233" s="24">
        <f t="shared" si="10"/>
        <v>0</v>
      </c>
      <c r="K233" s="65"/>
      <c r="L233" s="65"/>
      <c r="M233" s="65"/>
      <c r="N233" s="128" t="str">
        <f t="shared" si="11"/>
        <v/>
      </c>
      <c r="O233" s="173"/>
      <c r="R233" s="31">
        <f>IFERROR(VLOOKUP(D233,Stock!$A$5:$M$495,10,0),0)*Journal!K233</f>
        <v>0</v>
      </c>
      <c r="S233" s="48">
        <f>IFERROR(VLOOKUP(D233,Stock!$A$5:$M$495,6,0),0)*Journal!L233</f>
        <v>0</v>
      </c>
      <c r="T233" s="184">
        <f t="shared" si="12"/>
        <v>0</v>
      </c>
      <c r="V233" s="47" t="str">
        <f>IF(D233="","",VLOOKUP($D233,Stock!$A$4:$M$471,8,FALSE))</f>
        <v/>
      </c>
      <c r="W233" s="47">
        <f>SUMIF($D$15:$D233,$D233,F$15:F233)</f>
        <v>0</v>
      </c>
      <c r="X233" s="47">
        <f>SUMIF($D$15:$D233,$D233,H$15:H233)</f>
        <v>0</v>
      </c>
      <c r="Y233" s="47">
        <f>SUMIF($D$15:$D233,$D233,K$15:K233)</f>
        <v>0</v>
      </c>
      <c r="Z233" s="47">
        <f>SUMIF($D$15:$D233,$D233,L$15:L233)</f>
        <v>0</v>
      </c>
    </row>
    <row r="234" spans="2:26" ht="18" customHeight="1" x14ac:dyDescent="0.2">
      <c r="B234" s="62"/>
      <c r="C234" s="127"/>
      <c r="D234" s="65"/>
      <c r="E234" s="23" t="str">
        <f>IF(D234="","",IFERROR(VLOOKUP(D234,Stock!$A$5:$K$495,2,FALSE),0))</f>
        <v/>
      </c>
      <c r="F234" s="121"/>
      <c r="G234" s="122">
        <f>IFERROR(VLOOKUP(D234,Stock!$A$5:$M$495,6,0),0)*Journal!F234</f>
        <v>0</v>
      </c>
      <c r="H234" s="124"/>
      <c r="I234" s="123">
        <f>IFERROR(VLOOKUP(D234,Stock!$A$5:$K$495,7,FALSE),0)*Journal!$H234</f>
        <v>0</v>
      </c>
      <c r="J234" s="24">
        <f t="shared" si="10"/>
        <v>0</v>
      </c>
      <c r="K234" s="65"/>
      <c r="L234" s="65"/>
      <c r="M234" s="65"/>
      <c r="N234" s="128" t="str">
        <f t="shared" si="11"/>
        <v/>
      </c>
      <c r="O234" s="173"/>
      <c r="R234" s="31">
        <f>IFERROR(VLOOKUP(D234,Stock!$A$5:$M$495,10,0),0)*Journal!K234</f>
        <v>0</v>
      </c>
      <c r="S234" s="48">
        <f>IFERROR(VLOOKUP(D234,Stock!$A$5:$M$495,6,0),0)*Journal!L234</f>
        <v>0</v>
      </c>
      <c r="T234" s="184">
        <f t="shared" si="12"/>
        <v>0</v>
      </c>
      <c r="V234" s="47" t="str">
        <f>IF(D234="","",VLOOKUP($D234,Stock!$A$4:$M$471,8,FALSE))</f>
        <v/>
      </c>
      <c r="W234" s="47">
        <f>SUMIF($D$15:$D234,$D234,F$15:F234)</f>
        <v>0</v>
      </c>
      <c r="X234" s="47">
        <f>SUMIF($D$15:$D234,$D234,H$15:H234)</f>
        <v>0</v>
      </c>
      <c r="Y234" s="47">
        <f>SUMIF($D$15:$D234,$D234,K$15:K234)</f>
        <v>0</v>
      </c>
      <c r="Z234" s="47">
        <f>SUMIF($D$15:$D234,$D234,L$15:L234)</f>
        <v>0</v>
      </c>
    </row>
    <row r="235" spans="2:26" ht="18" customHeight="1" x14ac:dyDescent="0.2">
      <c r="B235" s="62"/>
      <c r="C235" s="127"/>
      <c r="D235" s="65"/>
      <c r="E235" s="23" t="str">
        <f>IF(D235="","",IFERROR(VLOOKUP(D235,Stock!$A$5:$K$495,2,FALSE),0))</f>
        <v/>
      </c>
      <c r="F235" s="121"/>
      <c r="G235" s="122">
        <f>IFERROR(VLOOKUP(D235,Stock!$A$5:$M$495,6,0),0)*Journal!F235</f>
        <v>0</v>
      </c>
      <c r="H235" s="124"/>
      <c r="I235" s="123">
        <f>IFERROR(VLOOKUP(D235,Stock!$A$5:$K$495,7,FALSE),0)*Journal!$H235</f>
        <v>0</v>
      </c>
      <c r="J235" s="24">
        <f t="shared" si="10"/>
        <v>0</v>
      </c>
      <c r="K235" s="65"/>
      <c r="L235" s="65"/>
      <c r="M235" s="65"/>
      <c r="N235" s="128" t="str">
        <f t="shared" si="11"/>
        <v/>
      </c>
      <c r="O235" s="173"/>
      <c r="R235" s="31">
        <f>IFERROR(VLOOKUP(D235,Stock!$A$5:$M$495,10,0),0)*Journal!K235</f>
        <v>0</v>
      </c>
      <c r="S235" s="48">
        <f>IFERROR(VLOOKUP(D235,Stock!$A$5:$M$495,6,0),0)*Journal!L235</f>
        <v>0</v>
      </c>
      <c r="T235" s="184">
        <f t="shared" si="12"/>
        <v>0</v>
      </c>
      <c r="V235" s="47" t="str">
        <f>IF(D235="","",VLOOKUP($D235,Stock!$A$4:$M$471,8,FALSE))</f>
        <v/>
      </c>
      <c r="W235" s="47">
        <f>SUMIF($D$15:$D235,$D235,F$15:F235)</f>
        <v>0</v>
      </c>
      <c r="X235" s="47">
        <f>SUMIF($D$15:$D235,$D235,H$15:H235)</f>
        <v>0</v>
      </c>
      <c r="Y235" s="47">
        <f>SUMIF($D$15:$D235,$D235,K$15:K235)</f>
        <v>0</v>
      </c>
      <c r="Z235" s="47">
        <f>SUMIF($D$15:$D235,$D235,L$15:L235)</f>
        <v>0</v>
      </c>
    </row>
    <row r="236" spans="2:26" ht="18" customHeight="1" x14ac:dyDescent="0.2">
      <c r="B236" s="62"/>
      <c r="C236" s="127"/>
      <c r="D236" s="65"/>
      <c r="E236" s="23" t="str">
        <f>IF(D236="","",IFERROR(VLOOKUP(D236,Stock!$A$5:$K$495,2,FALSE),0))</f>
        <v/>
      </c>
      <c r="F236" s="121"/>
      <c r="G236" s="122">
        <f>IFERROR(VLOOKUP(D236,Stock!$A$5:$M$495,6,0),0)*Journal!F236</f>
        <v>0</v>
      </c>
      <c r="H236" s="124"/>
      <c r="I236" s="123">
        <f>IFERROR(VLOOKUP(D236,Stock!$A$5:$K$495,7,FALSE),0)*Journal!$H236</f>
        <v>0</v>
      </c>
      <c r="J236" s="24">
        <f t="shared" si="10"/>
        <v>0</v>
      </c>
      <c r="K236" s="65"/>
      <c r="L236" s="65"/>
      <c r="M236" s="65"/>
      <c r="N236" s="128" t="str">
        <f t="shared" si="11"/>
        <v/>
      </c>
      <c r="O236" s="173"/>
      <c r="R236" s="31">
        <f>IFERROR(VLOOKUP(D236,Stock!$A$5:$M$495,10,0),0)*Journal!K236</f>
        <v>0</v>
      </c>
      <c r="S236" s="48">
        <f>IFERROR(VLOOKUP(D236,Stock!$A$5:$M$495,6,0),0)*Journal!L236</f>
        <v>0</v>
      </c>
      <c r="T236" s="184">
        <f t="shared" si="12"/>
        <v>0</v>
      </c>
      <c r="V236" s="47" t="str">
        <f>IF(D236="","",VLOOKUP($D236,Stock!$A$4:$M$471,8,FALSE))</f>
        <v/>
      </c>
      <c r="W236" s="47">
        <f>SUMIF($D$15:$D236,$D236,F$15:F236)</f>
        <v>0</v>
      </c>
      <c r="X236" s="47">
        <f>SUMIF($D$15:$D236,$D236,H$15:H236)</f>
        <v>0</v>
      </c>
      <c r="Y236" s="47">
        <f>SUMIF($D$15:$D236,$D236,K$15:K236)</f>
        <v>0</v>
      </c>
      <c r="Z236" s="47">
        <f>SUMIF($D$15:$D236,$D236,L$15:L236)</f>
        <v>0</v>
      </c>
    </row>
    <row r="237" spans="2:26" ht="18" customHeight="1" x14ac:dyDescent="0.2">
      <c r="B237" s="62"/>
      <c r="C237" s="127"/>
      <c r="D237" s="65"/>
      <c r="E237" s="23" t="str">
        <f>IF(D237="","",IFERROR(VLOOKUP(D237,Stock!$A$5:$K$495,2,FALSE),0))</f>
        <v/>
      </c>
      <c r="F237" s="121"/>
      <c r="G237" s="122">
        <f>IFERROR(VLOOKUP(D237,Stock!$A$5:$M$495,6,0),0)*Journal!F237</f>
        <v>0</v>
      </c>
      <c r="H237" s="124"/>
      <c r="I237" s="123">
        <f>IFERROR(VLOOKUP(D237,Stock!$A$5:$K$495,7,FALSE),0)*Journal!$H237</f>
        <v>0</v>
      </c>
      <c r="J237" s="24">
        <f t="shared" si="10"/>
        <v>0</v>
      </c>
      <c r="K237" s="65"/>
      <c r="L237" s="65"/>
      <c r="M237" s="65"/>
      <c r="N237" s="128" t="str">
        <f t="shared" si="11"/>
        <v/>
      </c>
      <c r="O237" s="173"/>
      <c r="R237" s="31">
        <f>IFERROR(VLOOKUP(D237,Stock!$A$5:$M$495,10,0),0)*Journal!K237</f>
        <v>0</v>
      </c>
      <c r="S237" s="48">
        <f>IFERROR(VLOOKUP(D237,Stock!$A$5:$M$495,6,0),0)*Journal!L237</f>
        <v>0</v>
      </c>
      <c r="T237" s="184">
        <f t="shared" si="12"/>
        <v>0</v>
      </c>
      <c r="V237" s="47" t="str">
        <f>IF(D237="","",VLOOKUP($D237,Stock!$A$4:$M$471,8,FALSE))</f>
        <v/>
      </c>
      <c r="W237" s="47">
        <f>SUMIF($D$15:$D237,$D237,F$15:F237)</f>
        <v>0</v>
      </c>
      <c r="X237" s="47">
        <f>SUMIF($D$15:$D237,$D237,H$15:H237)</f>
        <v>0</v>
      </c>
      <c r="Y237" s="47">
        <f>SUMIF($D$15:$D237,$D237,K$15:K237)</f>
        <v>0</v>
      </c>
      <c r="Z237" s="47">
        <f>SUMIF($D$15:$D237,$D237,L$15:L237)</f>
        <v>0</v>
      </c>
    </row>
    <row r="238" spans="2:26" ht="18" customHeight="1" x14ac:dyDescent="0.2">
      <c r="B238" s="62"/>
      <c r="C238" s="127"/>
      <c r="D238" s="65"/>
      <c r="E238" s="23" t="str">
        <f>IF(D238="","",IFERROR(VLOOKUP(D238,Stock!$A$5:$K$495,2,FALSE),0))</f>
        <v/>
      </c>
      <c r="F238" s="121"/>
      <c r="G238" s="122">
        <f>IFERROR(VLOOKUP(D238,Stock!$A$5:$M$495,6,0),0)*Journal!F238</f>
        <v>0</v>
      </c>
      <c r="H238" s="124"/>
      <c r="I238" s="123">
        <f>IFERROR(VLOOKUP(D238,Stock!$A$5:$K$495,7,FALSE),0)*Journal!$H238</f>
        <v>0</v>
      </c>
      <c r="J238" s="24">
        <f t="shared" si="10"/>
        <v>0</v>
      </c>
      <c r="K238" s="65"/>
      <c r="L238" s="65"/>
      <c r="M238" s="65"/>
      <c r="N238" s="128" t="str">
        <f t="shared" si="11"/>
        <v/>
      </c>
      <c r="O238" s="173"/>
      <c r="R238" s="31">
        <f>IFERROR(VLOOKUP(D238,Stock!$A$5:$M$495,10,0),0)*Journal!K238</f>
        <v>0</v>
      </c>
      <c r="S238" s="48">
        <f>IFERROR(VLOOKUP(D238,Stock!$A$5:$M$495,6,0),0)*Journal!L238</f>
        <v>0</v>
      </c>
      <c r="T238" s="184">
        <f t="shared" si="12"/>
        <v>0</v>
      </c>
      <c r="V238" s="47" t="str">
        <f>IF(D238="","",VLOOKUP($D238,Stock!$A$4:$M$471,8,FALSE))</f>
        <v/>
      </c>
      <c r="W238" s="47">
        <f>SUMIF($D$15:$D238,$D238,F$15:F238)</f>
        <v>0</v>
      </c>
      <c r="X238" s="47">
        <f>SUMIF($D$15:$D238,$D238,H$15:H238)</f>
        <v>0</v>
      </c>
      <c r="Y238" s="47">
        <f>SUMIF($D$15:$D238,$D238,K$15:K238)</f>
        <v>0</v>
      </c>
      <c r="Z238" s="47">
        <f>SUMIF($D$15:$D238,$D238,L$15:L238)</f>
        <v>0</v>
      </c>
    </row>
    <row r="239" spans="2:26" ht="18" customHeight="1" x14ac:dyDescent="0.2">
      <c r="B239" s="62"/>
      <c r="C239" s="127"/>
      <c r="D239" s="65"/>
      <c r="E239" s="23" t="str">
        <f>IF(D239="","",IFERROR(VLOOKUP(D239,Stock!$A$5:$K$495,2,FALSE),0))</f>
        <v/>
      </c>
      <c r="F239" s="121"/>
      <c r="G239" s="122">
        <f>IFERROR(VLOOKUP(D239,Stock!$A$5:$M$495,6,0),0)*Journal!F239</f>
        <v>0</v>
      </c>
      <c r="H239" s="124"/>
      <c r="I239" s="123">
        <f>IFERROR(VLOOKUP(D239,Stock!$A$5:$K$495,7,FALSE),0)*Journal!$H239</f>
        <v>0</v>
      </c>
      <c r="J239" s="24">
        <f t="shared" si="10"/>
        <v>0</v>
      </c>
      <c r="K239" s="65"/>
      <c r="L239" s="65"/>
      <c r="M239" s="65"/>
      <c r="N239" s="128" t="str">
        <f t="shared" si="11"/>
        <v/>
      </c>
      <c r="O239" s="173"/>
      <c r="R239" s="31">
        <f>IFERROR(VLOOKUP(D239,Stock!$A$5:$M$495,10,0),0)*Journal!K239</f>
        <v>0</v>
      </c>
      <c r="S239" s="48">
        <f>IFERROR(VLOOKUP(D239,Stock!$A$5:$M$495,6,0),0)*Journal!L239</f>
        <v>0</v>
      </c>
      <c r="T239" s="184">
        <f t="shared" si="12"/>
        <v>0</v>
      </c>
      <c r="V239" s="47" t="str">
        <f>IF(D239="","",VLOOKUP($D239,Stock!$A$4:$M$471,8,FALSE))</f>
        <v/>
      </c>
      <c r="W239" s="47">
        <f>SUMIF($D$15:$D239,$D239,F$15:F239)</f>
        <v>0</v>
      </c>
      <c r="X239" s="47">
        <f>SUMIF($D$15:$D239,$D239,H$15:H239)</f>
        <v>0</v>
      </c>
      <c r="Y239" s="47">
        <f>SUMIF($D$15:$D239,$D239,K$15:K239)</f>
        <v>0</v>
      </c>
      <c r="Z239" s="47">
        <f>SUMIF($D$15:$D239,$D239,L$15:L239)</f>
        <v>0</v>
      </c>
    </row>
    <row r="240" spans="2:26" ht="18" customHeight="1" x14ac:dyDescent="0.2">
      <c r="B240" s="62"/>
      <c r="C240" s="127"/>
      <c r="D240" s="65"/>
      <c r="E240" s="23" t="str">
        <f>IF(D240="","",IFERROR(VLOOKUP(D240,Stock!$A$5:$K$495,2,FALSE),0))</f>
        <v/>
      </c>
      <c r="F240" s="121"/>
      <c r="G240" s="122">
        <f>IFERROR(VLOOKUP(D240,Stock!$A$5:$M$495,6,0),0)*Journal!F240</f>
        <v>0</v>
      </c>
      <c r="H240" s="124"/>
      <c r="I240" s="123">
        <f>IFERROR(VLOOKUP(D240,Stock!$A$5:$K$495,7,FALSE),0)*Journal!$H240</f>
        <v>0</v>
      </c>
      <c r="J240" s="24">
        <f t="shared" si="10"/>
        <v>0</v>
      </c>
      <c r="K240" s="65"/>
      <c r="L240" s="65"/>
      <c r="M240" s="65"/>
      <c r="N240" s="128" t="str">
        <f t="shared" si="11"/>
        <v/>
      </c>
      <c r="O240" s="173"/>
      <c r="R240" s="31">
        <f>IFERROR(VLOOKUP(D240,Stock!$A$5:$M$495,10,0),0)*Journal!K240</f>
        <v>0</v>
      </c>
      <c r="S240" s="48">
        <f>IFERROR(VLOOKUP(D240,Stock!$A$5:$M$495,6,0),0)*Journal!L240</f>
        <v>0</v>
      </c>
      <c r="T240" s="184">
        <f t="shared" si="12"/>
        <v>0</v>
      </c>
      <c r="V240" s="47" t="str">
        <f>IF(D240="","",VLOOKUP($D240,Stock!$A$4:$M$471,8,FALSE))</f>
        <v/>
      </c>
      <c r="W240" s="47">
        <f>SUMIF($D$15:$D240,$D240,F$15:F240)</f>
        <v>0</v>
      </c>
      <c r="X240" s="47">
        <f>SUMIF($D$15:$D240,$D240,H$15:H240)</f>
        <v>0</v>
      </c>
      <c r="Y240" s="47">
        <f>SUMIF($D$15:$D240,$D240,K$15:K240)</f>
        <v>0</v>
      </c>
      <c r="Z240" s="47">
        <f>SUMIF($D$15:$D240,$D240,L$15:L240)</f>
        <v>0</v>
      </c>
    </row>
    <row r="241" spans="2:26" ht="18" customHeight="1" x14ac:dyDescent="0.2">
      <c r="B241" s="62"/>
      <c r="C241" s="127"/>
      <c r="D241" s="65"/>
      <c r="E241" s="23" t="str">
        <f>IF(D241="","",IFERROR(VLOOKUP(D241,Stock!$A$5:$K$495,2,FALSE),0))</f>
        <v/>
      </c>
      <c r="F241" s="121"/>
      <c r="G241" s="122">
        <f>IFERROR(VLOOKUP(D241,Stock!$A$5:$M$495,6,0),0)*Journal!F241</f>
        <v>0</v>
      </c>
      <c r="H241" s="124"/>
      <c r="I241" s="123">
        <f>IFERROR(VLOOKUP(D241,Stock!$A$5:$K$495,7,FALSE),0)*Journal!$H241</f>
        <v>0</v>
      </c>
      <c r="J241" s="24">
        <f t="shared" si="10"/>
        <v>0</v>
      </c>
      <c r="K241" s="65"/>
      <c r="L241" s="65"/>
      <c r="M241" s="65"/>
      <c r="N241" s="128" t="str">
        <f t="shared" si="11"/>
        <v/>
      </c>
      <c r="O241" s="173"/>
      <c r="R241" s="31">
        <f>IFERROR(VLOOKUP(D241,Stock!$A$5:$M$495,10,0),0)*Journal!K241</f>
        <v>0</v>
      </c>
      <c r="S241" s="48">
        <f>IFERROR(VLOOKUP(D241,Stock!$A$5:$M$495,6,0),0)*Journal!L241</f>
        <v>0</v>
      </c>
      <c r="T241" s="184">
        <f t="shared" si="12"/>
        <v>0</v>
      </c>
      <c r="V241" s="47" t="str">
        <f>IF(D241="","",VLOOKUP($D241,Stock!$A$4:$M$471,8,FALSE))</f>
        <v/>
      </c>
      <c r="W241" s="47">
        <f>SUMIF($D$15:$D241,$D241,F$15:F241)</f>
        <v>0</v>
      </c>
      <c r="X241" s="47">
        <f>SUMIF($D$15:$D241,$D241,H$15:H241)</f>
        <v>0</v>
      </c>
      <c r="Y241" s="47">
        <f>SUMIF($D$15:$D241,$D241,K$15:K241)</f>
        <v>0</v>
      </c>
      <c r="Z241" s="47">
        <f>SUMIF($D$15:$D241,$D241,L$15:L241)</f>
        <v>0</v>
      </c>
    </row>
    <row r="242" spans="2:26" ht="18" customHeight="1" x14ac:dyDescent="0.2">
      <c r="B242" s="62"/>
      <c r="C242" s="127"/>
      <c r="D242" s="65"/>
      <c r="E242" s="23" t="str">
        <f>IF(D242="","",IFERROR(VLOOKUP(D242,Stock!$A$5:$K$495,2,FALSE),0))</f>
        <v/>
      </c>
      <c r="F242" s="121"/>
      <c r="G242" s="122">
        <f>IFERROR(VLOOKUP(D242,Stock!$A$5:$M$495,6,0),0)*Journal!F242</f>
        <v>0</v>
      </c>
      <c r="H242" s="124"/>
      <c r="I242" s="123">
        <f>IFERROR(VLOOKUP(D242,Stock!$A$5:$K$495,7,FALSE),0)*Journal!$H242</f>
        <v>0</v>
      </c>
      <c r="J242" s="24">
        <f t="shared" si="10"/>
        <v>0</v>
      </c>
      <c r="K242" s="65"/>
      <c r="L242" s="65"/>
      <c r="M242" s="65"/>
      <c r="N242" s="128" t="str">
        <f t="shared" si="11"/>
        <v/>
      </c>
      <c r="O242" s="173"/>
      <c r="R242" s="31">
        <f>IFERROR(VLOOKUP(D242,Stock!$A$5:$M$495,10,0),0)*Journal!K242</f>
        <v>0</v>
      </c>
      <c r="S242" s="48">
        <f>IFERROR(VLOOKUP(D242,Stock!$A$5:$M$495,6,0),0)*Journal!L242</f>
        <v>0</v>
      </c>
      <c r="T242" s="184">
        <f t="shared" si="12"/>
        <v>0</v>
      </c>
      <c r="V242" s="47" t="str">
        <f>IF(D242="","",VLOOKUP($D242,Stock!$A$4:$M$471,8,FALSE))</f>
        <v/>
      </c>
      <c r="W242" s="47">
        <f>SUMIF($D$15:$D242,$D242,F$15:F242)</f>
        <v>0</v>
      </c>
      <c r="X242" s="47">
        <f>SUMIF($D$15:$D242,$D242,H$15:H242)</f>
        <v>0</v>
      </c>
      <c r="Y242" s="47">
        <f>SUMIF($D$15:$D242,$D242,K$15:K242)</f>
        <v>0</v>
      </c>
      <c r="Z242" s="47">
        <f>SUMIF($D$15:$D242,$D242,L$15:L242)</f>
        <v>0</v>
      </c>
    </row>
    <row r="243" spans="2:26" ht="18" customHeight="1" x14ac:dyDescent="0.2">
      <c r="B243" s="62"/>
      <c r="C243" s="127"/>
      <c r="D243" s="65"/>
      <c r="E243" s="23" t="str">
        <f>IF(D243="","",IFERROR(VLOOKUP(D243,Stock!$A$5:$K$495,2,FALSE),0))</f>
        <v/>
      </c>
      <c r="F243" s="121"/>
      <c r="G243" s="122">
        <f>IFERROR(VLOOKUP(D243,Stock!$A$5:$M$495,6,0),0)*Journal!F243</f>
        <v>0</v>
      </c>
      <c r="H243" s="124"/>
      <c r="I243" s="123">
        <f>IFERROR(VLOOKUP(D243,Stock!$A$5:$K$495,7,FALSE),0)*Journal!$H243</f>
        <v>0</v>
      </c>
      <c r="J243" s="24">
        <f t="shared" si="10"/>
        <v>0</v>
      </c>
      <c r="K243" s="65"/>
      <c r="L243" s="65"/>
      <c r="M243" s="65"/>
      <c r="N243" s="128" t="str">
        <f t="shared" si="11"/>
        <v/>
      </c>
      <c r="O243" s="173"/>
      <c r="R243" s="31">
        <f>IFERROR(VLOOKUP(D243,Stock!$A$5:$M$495,10,0),0)*Journal!K243</f>
        <v>0</v>
      </c>
      <c r="S243" s="48">
        <f>IFERROR(VLOOKUP(D243,Stock!$A$5:$M$495,6,0),0)*Journal!L243</f>
        <v>0</v>
      </c>
      <c r="T243" s="184">
        <f t="shared" si="12"/>
        <v>0</v>
      </c>
      <c r="V243" s="47" t="str">
        <f>IF(D243="","",VLOOKUP($D243,Stock!$A$4:$M$471,8,FALSE))</f>
        <v/>
      </c>
      <c r="W243" s="47">
        <f>SUMIF($D$15:$D243,$D243,F$15:F243)</f>
        <v>0</v>
      </c>
      <c r="X243" s="47">
        <f>SUMIF($D$15:$D243,$D243,H$15:H243)</f>
        <v>0</v>
      </c>
      <c r="Y243" s="47">
        <f>SUMIF($D$15:$D243,$D243,K$15:K243)</f>
        <v>0</v>
      </c>
      <c r="Z243" s="47">
        <f>SUMIF($D$15:$D243,$D243,L$15:L243)</f>
        <v>0</v>
      </c>
    </row>
    <row r="244" spans="2:26" ht="18" customHeight="1" x14ac:dyDescent="0.2">
      <c r="B244" s="62"/>
      <c r="C244" s="127"/>
      <c r="D244" s="65"/>
      <c r="E244" s="23" t="str">
        <f>IF(D244="","",IFERROR(VLOOKUP(D244,Stock!$A$5:$K$495,2,FALSE),0))</f>
        <v/>
      </c>
      <c r="F244" s="121"/>
      <c r="G244" s="122">
        <f>IFERROR(VLOOKUP(D244,Stock!$A$5:$M$495,6,0),0)*Journal!F244</f>
        <v>0</v>
      </c>
      <c r="H244" s="124"/>
      <c r="I244" s="123">
        <f>IFERROR(VLOOKUP(D244,Stock!$A$5:$K$495,7,FALSE),0)*Journal!$H244</f>
        <v>0</v>
      </c>
      <c r="J244" s="24">
        <f t="shared" si="10"/>
        <v>0</v>
      </c>
      <c r="K244" s="65"/>
      <c r="L244" s="65"/>
      <c r="M244" s="65"/>
      <c r="N244" s="128" t="str">
        <f t="shared" si="11"/>
        <v/>
      </c>
      <c r="O244" s="173"/>
      <c r="R244" s="31">
        <f>IFERROR(VLOOKUP(D244,Stock!$A$5:$M$495,10,0),0)*Journal!K244</f>
        <v>0</v>
      </c>
      <c r="S244" s="48">
        <f>IFERROR(VLOOKUP(D244,Stock!$A$5:$M$495,6,0),0)*Journal!L244</f>
        <v>0</v>
      </c>
      <c r="T244" s="184">
        <f t="shared" si="12"/>
        <v>0</v>
      </c>
      <c r="V244" s="47" t="str">
        <f>IF(D244="","",VLOOKUP($D244,Stock!$A$4:$M$471,8,FALSE))</f>
        <v/>
      </c>
      <c r="W244" s="47">
        <f>SUMIF($D$15:$D244,$D244,F$15:F244)</f>
        <v>0</v>
      </c>
      <c r="X244" s="47">
        <f>SUMIF($D$15:$D244,$D244,H$15:H244)</f>
        <v>0</v>
      </c>
      <c r="Y244" s="47">
        <f>SUMIF($D$15:$D244,$D244,K$15:K244)</f>
        <v>0</v>
      </c>
      <c r="Z244" s="47">
        <f>SUMIF($D$15:$D244,$D244,L$15:L244)</f>
        <v>0</v>
      </c>
    </row>
    <row r="245" spans="2:26" ht="18" customHeight="1" x14ac:dyDescent="0.2">
      <c r="B245" s="62"/>
      <c r="C245" s="127"/>
      <c r="D245" s="65"/>
      <c r="E245" s="23" t="str">
        <f>IF(D245="","",IFERROR(VLOOKUP(D245,Stock!$A$5:$K$495,2,FALSE),0))</f>
        <v/>
      </c>
      <c r="F245" s="121"/>
      <c r="G245" s="122">
        <f>IFERROR(VLOOKUP(D245,Stock!$A$5:$M$495,6,0),0)*Journal!F245</f>
        <v>0</v>
      </c>
      <c r="H245" s="124"/>
      <c r="I245" s="123">
        <f>IFERROR(VLOOKUP(D245,Stock!$A$5:$K$495,7,FALSE),0)*Journal!$H245</f>
        <v>0</v>
      </c>
      <c r="J245" s="24">
        <f t="shared" si="10"/>
        <v>0</v>
      </c>
      <c r="K245" s="65"/>
      <c r="L245" s="65"/>
      <c r="M245" s="65"/>
      <c r="N245" s="128" t="str">
        <f t="shared" si="11"/>
        <v/>
      </c>
      <c r="O245" s="173"/>
      <c r="R245" s="31">
        <f>IFERROR(VLOOKUP(D245,Stock!$A$5:$M$495,10,0),0)*Journal!K245</f>
        <v>0</v>
      </c>
      <c r="S245" s="48">
        <f>IFERROR(VLOOKUP(D245,Stock!$A$5:$M$495,6,0),0)*Journal!L245</f>
        <v>0</v>
      </c>
      <c r="T245" s="184">
        <f t="shared" si="12"/>
        <v>0</v>
      </c>
      <c r="V245" s="47" t="str">
        <f>IF(D245="","",VLOOKUP($D245,Stock!$A$4:$M$471,8,FALSE))</f>
        <v/>
      </c>
      <c r="W245" s="47">
        <f>SUMIF($D$15:$D245,$D245,F$15:F245)</f>
        <v>0</v>
      </c>
      <c r="X245" s="47">
        <f>SUMIF($D$15:$D245,$D245,H$15:H245)</f>
        <v>0</v>
      </c>
      <c r="Y245" s="47">
        <f>SUMIF($D$15:$D245,$D245,K$15:K245)</f>
        <v>0</v>
      </c>
      <c r="Z245" s="47">
        <f>SUMIF($D$15:$D245,$D245,L$15:L245)</f>
        <v>0</v>
      </c>
    </row>
    <row r="246" spans="2:26" ht="18" customHeight="1" x14ac:dyDescent="0.2">
      <c r="B246" s="62"/>
      <c r="C246" s="127"/>
      <c r="D246" s="65"/>
      <c r="E246" s="23" t="str">
        <f>IF(D246="","",IFERROR(VLOOKUP(D246,Stock!$A$5:$K$495,2,FALSE),0))</f>
        <v/>
      </c>
      <c r="F246" s="121"/>
      <c r="G246" s="122">
        <f>IFERROR(VLOOKUP(D246,Stock!$A$5:$M$495,6,0),0)*Journal!F246</f>
        <v>0</v>
      </c>
      <c r="H246" s="124"/>
      <c r="I246" s="123">
        <f>IFERROR(VLOOKUP(D246,Stock!$A$5:$K$495,7,FALSE),0)*Journal!$H246</f>
        <v>0</v>
      </c>
      <c r="J246" s="24">
        <f t="shared" si="10"/>
        <v>0</v>
      </c>
      <c r="K246" s="65"/>
      <c r="L246" s="65"/>
      <c r="M246" s="65"/>
      <c r="N246" s="128" t="str">
        <f t="shared" si="11"/>
        <v/>
      </c>
      <c r="O246" s="173"/>
      <c r="R246" s="31">
        <f>IFERROR(VLOOKUP(D246,Stock!$A$5:$M$495,10,0),0)*Journal!K246</f>
        <v>0</v>
      </c>
      <c r="S246" s="48">
        <f>IFERROR(VLOOKUP(D246,Stock!$A$5:$M$495,6,0),0)*Journal!L246</f>
        <v>0</v>
      </c>
      <c r="T246" s="184">
        <f t="shared" si="12"/>
        <v>0</v>
      </c>
      <c r="V246" s="47" t="str">
        <f>IF(D246="","",VLOOKUP($D246,Stock!$A$4:$M$471,8,FALSE))</f>
        <v/>
      </c>
      <c r="W246" s="47">
        <f>SUMIF($D$15:$D246,$D246,F$15:F246)</f>
        <v>0</v>
      </c>
      <c r="X246" s="47">
        <f>SUMIF($D$15:$D246,$D246,H$15:H246)</f>
        <v>0</v>
      </c>
      <c r="Y246" s="47">
        <f>SUMIF($D$15:$D246,$D246,K$15:K246)</f>
        <v>0</v>
      </c>
      <c r="Z246" s="47">
        <f>SUMIF($D$15:$D246,$D246,L$15:L246)</f>
        <v>0</v>
      </c>
    </row>
    <row r="247" spans="2:26" ht="18" customHeight="1" x14ac:dyDescent="0.2">
      <c r="B247" s="62"/>
      <c r="C247" s="127"/>
      <c r="D247" s="65"/>
      <c r="E247" s="23" t="str">
        <f>IF(D247="","",IFERROR(VLOOKUP(D247,Stock!$A$5:$K$495,2,FALSE),0))</f>
        <v/>
      </c>
      <c r="F247" s="121"/>
      <c r="G247" s="122">
        <f>IFERROR(VLOOKUP(D247,Stock!$A$5:$M$495,6,0),0)*Journal!F247</f>
        <v>0</v>
      </c>
      <c r="H247" s="124"/>
      <c r="I247" s="123">
        <f>IFERROR(VLOOKUP(D247,Stock!$A$5:$K$495,7,FALSE),0)*Journal!$H247</f>
        <v>0</v>
      </c>
      <c r="J247" s="24">
        <f t="shared" si="10"/>
        <v>0</v>
      </c>
      <c r="K247" s="65"/>
      <c r="L247" s="65"/>
      <c r="M247" s="65"/>
      <c r="N247" s="128" t="str">
        <f t="shared" si="11"/>
        <v/>
      </c>
      <c r="O247" s="173"/>
      <c r="R247" s="31">
        <f>IFERROR(VLOOKUP(D247,Stock!$A$5:$M$495,10,0),0)*Journal!K247</f>
        <v>0</v>
      </c>
      <c r="S247" s="48">
        <f>IFERROR(VLOOKUP(D247,Stock!$A$5:$M$495,6,0),0)*Journal!L247</f>
        <v>0</v>
      </c>
      <c r="T247" s="184">
        <f t="shared" si="12"/>
        <v>0</v>
      </c>
      <c r="V247" s="47" t="str">
        <f>IF(D247="","",VLOOKUP($D247,Stock!$A$4:$M$471,8,FALSE))</f>
        <v/>
      </c>
      <c r="W247" s="47">
        <f>SUMIF($D$15:$D247,$D247,F$15:F247)</f>
        <v>0</v>
      </c>
      <c r="X247" s="47">
        <f>SUMIF($D$15:$D247,$D247,H$15:H247)</f>
        <v>0</v>
      </c>
      <c r="Y247" s="47">
        <f>SUMIF($D$15:$D247,$D247,K$15:K247)</f>
        <v>0</v>
      </c>
      <c r="Z247" s="47">
        <f>SUMIF($D$15:$D247,$D247,L$15:L247)</f>
        <v>0</v>
      </c>
    </row>
    <row r="248" spans="2:26" ht="18" customHeight="1" x14ac:dyDescent="0.2">
      <c r="B248" s="62"/>
      <c r="C248" s="127"/>
      <c r="D248" s="65"/>
      <c r="E248" s="23" t="str">
        <f>IF(D248="","",IFERROR(VLOOKUP(D248,Stock!$A$5:$K$495,2,FALSE),0))</f>
        <v/>
      </c>
      <c r="F248" s="121"/>
      <c r="G248" s="122">
        <f>IFERROR(VLOOKUP(D248,Stock!$A$5:$M$495,6,0),0)*Journal!F248</f>
        <v>0</v>
      </c>
      <c r="H248" s="124"/>
      <c r="I248" s="123">
        <f>IFERROR(VLOOKUP(D248,Stock!$A$5:$K$495,7,FALSE),0)*Journal!$H248</f>
        <v>0</v>
      </c>
      <c r="J248" s="24">
        <f t="shared" si="10"/>
        <v>0</v>
      </c>
      <c r="K248" s="65"/>
      <c r="L248" s="65"/>
      <c r="M248" s="65"/>
      <c r="N248" s="128" t="str">
        <f t="shared" si="11"/>
        <v/>
      </c>
      <c r="O248" s="173"/>
      <c r="R248" s="31">
        <f>IFERROR(VLOOKUP(D248,Stock!$A$5:$M$495,10,0),0)*Journal!K248</f>
        <v>0</v>
      </c>
      <c r="S248" s="48">
        <f>IFERROR(VLOOKUP(D248,Stock!$A$5:$M$495,6,0),0)*Journal!L248</f>
        <v>0</v>
      </c>
      <c r="T248" s="184">
        <f t="shared" si="12"/>
        <v>0</v>
      </c>
      <c r="V248" s="47" t="str">
        <f>IF(D248="","",VLOOKUP($D248,Stock!$A$4:$M$471,8,FALSE))</f>
        <v/>
      </c>
      <c r="W248" s="47">
        <f>SUMIF($D$15:$D248,$D248,F$15:F248)</f>
        <v>0</v>
      </c>
      <c r="X248" s="47">
        <f>SUMIF($D$15:$D248,$D248,H$15:H248)</f>
        <v>0</v>
      </c>
      <c r="Y248" s="47">
        <f>SUMIF($D$15:$D248,$D248,K$15:K248)</f>
        <v>0</v>
      </c>
      <c r="Z248" s="47">
        <f>SUMIF($D$15:$D248,$D248,L$15:L248)</f>
        <v>0</v>
      </c>
    </row>
    <row r="249" spans="2:26" ht="18" customHeight="1" x14ac:dyDescent="0.2">
      <c r="B249" s="62"/>
      <c r="C249" s="127"/>
      <c r="D249" s="65"/>
      <c r="E249" s="23" t="str">
        <f>IF(D249="","",IFERROR(VLOOKUP(D249,Stock!$A$5:$K$495,2,FALSE),0))</f>
        <v/>
      </c>
      <c r="F249" s="121"/>
      <c r="G249" s="122">
        <f>IFERROR(VLOOKUP(D249,Stock!$A$5:$M$495,6,0),0)*Journal!F249</f>
        <v>0</v>
      </c>
      <c r="H249" s="124"/>
      <c r="I249" s="123">
        <f>IFERROR(VLOOKUP(D249,Stock!$A$5:$K$495,7,FALSE),0)*Journal!$H249</f>
        <v>0</v>
      </c>
      <c r="J249" s="24">
        <f t="shared" si="10"/>
        <v>0</v>
      </c>
      <c r="K249" s="65"/>
      <c r="L249" s="65"/>
      <c r="M249" s="65"/>
      <c r="N249" s="128" t="str">
        <f t="shared" si="11"/>
        <v/>
      </c>
      <c r="O249" s="173"/>
      <c r="R249" s="31">
        <f>IFERROR(VLOOKUP(D249,Stock!$A$5:$M$495,10,0),0)*Journal!K249</f>
        <v>0</v>
      </c>
      <c r="S249" s="48">
        <f>IFERROR(VLOOKUP(D249,Stock!$A$5:$M$495,6,0),0)*Journal!L249</f>
        <v>0</v>
      </c>
      <c r="T249" s="184">
        <f t="shared" si="12"/>
        <v>0</v>
      </c>
      <c r="V249" s="47" t="str">
        <f>IF(D249="","",VLOOKUP($D249,Stock!$A$4:$M$471,8,FALSE))</f>
        <v/>
      </c>
      <c r="W249" s="47">
        <f>SUMIF($D$15:$D249,$D249,F$15:F249)</f>
        <v>0</v>
      </c>
      <c r="X249" s="47">
        <f>SUMIF($D$15:$D249,$D249,H$15:H249)</f>
        <v>0</v>
      </c>
      <c r="Y249" s="47">
        <f>SUMIF($D$15:$D249,$D249,K$15:K249)</f>
        <v>0</v>
      </c>
      <c r="Z249" s="47">
        <f>SUMIF($D$15:$D249,$D249,L$15:L249)</f>
        <v>0</v>
      </c>
    </row>
    <row r="250" spans="2:26" ht="18" customHeight="1" x14ac:dyDescent="0.2">
      <c r="B250" s="62"/>
      <c r="C250" s="127"/>
      <c r="D250" s="65"/>
      <c r="E250" s="23" t="str">
        <f>IF(D250="","",IFERROR(VLOOKUP(D250,Stock!$A$5:$K$495,2,FALSE),0))</f>
        <v/>
      </c>
      <c r="F250" s="121"/>
      <c r="G250" s="122">
        <f>IFERROR(VLOOKUP(D250,Stock!$A$5:$M$495,6,0),0)*Journal!F250</f>
        <v>0</v>
      </c>
      <c r="H250" s="124"/>
      <c r="I250" s="123">
        <f>IFERROR(VLOOKUP(D250,Stock!$A$5:$K$495,7,FALSE),0)*Journal!$H250</f>
        <v>0</v>
      </c>
      <c r="J250" s="24">
        <f t="shared" si="10"/>
        <v>0</v>
      </c>
      <c r="K250" s="65"/>
      <c r="L250" s="65"/>
      <c r="M250" s="65"/>
      <c r="N250" s="128" t="str">
        <f t="shared" si="11"/>
        <v/>
      </c>
      <c r="O250" s="173"/>
      <c r="R250" s="31">
        <f>IFERROR(VLOOKUP(D250,Stock!$A$5:$M$495,10,0),0)*Journal!K250</f>
        <v>0</v>
      </c>
      <c r="S250" s="48">
        <f>IFERROR(VLOOKUP(D250,Stock!$A$5:$M$495,6,0),0)*Journal!L250</f>
        <v>0</v>
      </c>
      <c r="T250" s="184">
        <f t="shared" si="12"/>
        <v>0</v>
      </c>
      <c r="V250" s="47" t="str">
        <f>IF(D250="","",VLOOKUP($D250,Stock!$A$4:$M$471,8,FALSE))</f>
        <v/>
      </c>
      <c r="W250" s="47">
        <f>SUMIF($D$15:$D250,$D250,F$15:F250)</f>
        <v>0</v>
      </c>
      <c r="X250" s="47">
        <f>SUMIF($D$15:$D250,$D250,H$15:H250)</f>
        <v>0</v>
      </c>
      <c r="Y250" s="47">
        <f>SUMIF($D$15:$D250,$D250,K$15:K250)</f>
        <v>0</v>
      </c>
      <c r="Z250" s="47">
        <f>SUMIF($D$15:$D250,$D250,L$15:L250)</f>
        <v>0</v>
      </c>
    </row>
    <row r="251" spans="2:26" ht="18" customHeight="1" x14ac:dyDescent="0.2">
      <c r="B251" s="62"/>
      <c r="C251" s="127"/>
      <c r="D251" s="65"/>
      <c r="E251" s="23" t="str">
        <f>IF(D251="","",IFERROR(VLOOKUP(D251,Stock!$A$5:$K$495,2,FALSE),0))</f>
        <v/>
      </c>
      <c r="F251" s="121"/>
      <c r="G251" s="122">
        <f>IFERROR(VLOOKUP(D251,Stock!$A$5:$M$495,6,0),0)*Journal!F251</f>
        <v>0</v>
      </c>
      <c r="H251" s="124"/>
      <c r="I251" s="123">
        <f>IFERROR(VLOOKUP(D251,Stock!$A$5:$K$495,7,FALSE),0)*Journal!$H251</f>
        <v>0</v>
      </c>
      <c r="J251" s="24">
        <f t="shared" si="10"/>
        <v>0</v>
      </c>
      <c r="K251" s="65"/>
      <c r="L251" s="65"/>
      <c r="M251" s="65"/>
      <c r="N251" s="128" t="str">
        <f t="shared" si="11"/>
        <v/>
      </c>
      <c r="O251" s="173"/>
      <c r="R251" s="31">
        <f>IFERROR(VLOOKUP(D251,Stock!$A$5:$M$495,10,0),0)*Journal!K251</f>
        <v>0</v>
      </c>
      <c r="S251" s="48">
        <f>IFERROR(VLOOKUP(D251,Stock!$A$5:$M$495,6,0),0)*Journal!L251</f>
        <v>0</v>
      </c>
      <c r="T251" s="184">
        <f t="shared" si="12"/>
        <v>0</v>
      </c>
      <c r="V251" s="47" t="str">
        <f>IF(D251="","",VLOOKUP($D251,Stock!$A$4:$M$471,8,FALSE))</f>
        <v/>
      </c>
      <c r="W251" s="47">
        <f>SUMIF($D$15:$D251,$D251,F$15:F251)</f>
        <v>0</v>
      </c>
      <c r="X251" s="47">
        <f>SUMIF($D$15:$D251,$D251,H$15:H251)</f>
        <v>0</v>
      </c>
      <c r="Y251" s="47">
        <f>SUMIF($D$15:$D251,$D251,K$15:K251)</f>
        <v>0</v>
      </c>
      <c r="Z251" s="47">
        <f>SUMIF($D$15:$D251,$D251,L$15:L251)</f>
        <v>0</v>
      </c>
    </row>
    <row r="252" spans="2:26" ht="18" customHeight="1" x14ac:dyDescent="0.2">
      <c r="B252" s="62"/>
      <c r="C252" s="127"/>
      <c r="D252" s="65"/>
      <c r="E252" s="23" t="str">
        <f>IF(D252="","",IFERROR(VLOOKUP(D252,Stock!$A$5:$K$495,2,FALSE),0))</f>
        <v/>
      </c>
      <c r="F252" s="121"/>
      <c r="G252" s="122">
        <f>IFERROR(VLOOKUP(D252,Stock!$A$5:$M$495,6,0),0)*Journal!F252</f>
        <v>0</v>
      </c>
      <c r="H252" s="124"/>
      <c r="I252" s="123">
        <f>IFERROR(VLOOKUP(D252,Stock!$A$5:$K$495,7,FALSE),0)*Journal!$H252</f>
        <v>0</v>
      </c>
      <c r="J252" s="24">
        <f t="shared" si="10"/>
        <v>0</v>
      </c>
      <c r="K252" s="65"/>
      <c r="L252" s="65"/>
      <c r="M252" s="65"/>
      <c r="N252" s="128" t="str">
        <f t="shared" si="11"/>
        <v/>
      </c>
      <c r="O252" s="173"/>
      <c r="R252" s="31">
        <f>IFERROR(VLOOKUP(D252,Stock!$A$5:$M$495,10,0),0)*Journal!K252</f>
        <v>0</v>
      </c>
      <c r="S252" s="48">
        <f>IFERROR(VLOOKUP(D252,Stock!$A$5:$M$495,6,0),0)*Journal!L252</f>
        <v>0</v>
      </c>
      <c r="T252" s="184">
        <f t="shared" si="12"/>
        <v>0</v>
      </c>
      <c r="V252" s="47" t="str">
        <f>IF(D252="","",VLOOKUP($D252,Stock!$A$4:$M$471,8,FALSE))</f>
        <v/>
      </c>
      <c r="W252" s="47">
        <f>SUMIF($D$15:$D252,$D252,F$15:F252)</f>
        <v>0</v>
      </c>
      <c r="X252" s="47">
        <f>SUMIF($D$15:$D252,$D252,H$15:H252)</f>
        <v>0</v>
      </c>
      <c r="Y252" s="47">
        <f>SUMIF($D$15:$D252,$D252,K$15:K252)</f>
        <v>0</v>
      </c>
      <c r="Z252" s="47">
        <f>SUMIF($D$15:$D252,$D252,L$15:L252)</f>
        <v>0</v>
      </c>
    </row>
    <row r="253" spans="2:26" ht="18" customHeight="1" x14ac:dyDescent="0.2">
      <c r="B253" s="62"/>
      <c r="C253" s="127"/>
      <c r="D253" s="65"/>
      <c r="E253" s="23" t="str">
        <f>IF(D253="","",IFERROR(VLOOKUP(D253,Stock!$A$5:$K$495,2,FALSE),0))</f>
        <v/>
      </c>
      <c r="F253" s="121"/>
      <c r="G253" s="122">
        <f>IFERROR(VLOOKUP(D253,Stock!$A$5:$M$495,6,0),0)*Journal!F253</f>
        <v>0</v>
      </c>
      <c r="H253" s="124"/>
      <c r="I253" s="123">
        <f>IFERROR(VLOOKUP(D253,Stock!$A$5:$K$495,7,FALSE),0)*Journal!$H253</f>
        <v>0</v>
      </c>
      <c r="J253" s="24">
        <f t="shared" si="10"/>
        <v>0</v>
      </c>
      <c r="K253" s="65"/>
      <c r="L253" s="65"/>
      <c r="M253" s="65"/>
      <c r="N253" s="128" t="str">
        <f t="shared" si="11"/>
        <v/>
      </c>
      <c r="O253" s="173"/>
      <c r="R253" s="31">
        <f>IFERROR(VLOOKUP(D253,Stock!$A$5:$M$495,10,0),0)*Journal!K253</f>
        <v>0</v>
      </c>
      <c r="S253" s="48">
        <f>IFERROR(VLOOKUP(D253,Stock!$A$5:$M$495,6,0),0)*Journal!L253</f>
        <v>0</v>
      </c>
      <c r="T253" s="184">
        <f t="shared" si="12"/>
        <v>0</v>
      </c>
      <c r="V253" s="47" t="str">
        <f>IF(D253="","",VLOOKUP($D253,Stock!$A$4:$M$471,8,FALSE))</f>
        <v/>
      </c>
      <c r="W253" s="47">
        <f>SUMIF($D$15:$D253,$D253,F$15:F253)</f>
        <v>0</v>
      </c>
      <c r="X253" s="47">
        <f>SUMIF($D$15:$D253,$D253,H$15:H253)</f>
        <v>0</v>
      </c>
      <c r="Y253" s="47">
        <f>SUMIF($D$15:$D253,$D253,K$15:K253)</f>
        <v>0</v>
      </c>
      <c r="Z253" s="47">
        <f>SUMIF($D$15:$D253,$D253,L$15:L253)</f>
        <v>0</v>
      </c>
    </row>
    <row r="254" spans="2:26" ht="18" customHeight="1" x14ac:dyDescent="0.2">
      <c r="B254" s="62"/>
      <c r="C254" s="127"/>
      <c r="D254" s="65"/>
      <c r="E254" s="23" t="str">
        <f>IF(D254="","",IFERROR(VLOOKUP(D254,Stock!$A$5:$K$495,2,FALSE),0))</f>
        <v/>
      </c>
      <c r="F254" s="121"/>
      <c r="G254" s="122">
        <f>IFERROR(VLOOKUP(D254,Stock!$A$5:$M$495,6,0),0)*Journal!F254</f>
        <v>0</v>
      </c>
      <c r="H254" s="124"/>
      <c r="I254" s="123">
        <f>IFERROR(VLOOKUP(D254,Stock!$A$5:$K$495,7,FALSE),0)*Journal!$H254</f>
        <v>0</v>
      </c>
      <c r="J254" s="24">
        <f t="shared" si="10"/>
        <v>0</v>
      </c>
      <c r="K254" s="65"/>
      <c r="L254" s="65"/>
      <c r="M254" s="65"/>
      <c r="N254" s="128" t="str">
        <f t="shared" si="11"/>
        <v/>
      </c>
      <c r="O254" s="173"/>
      <c r="R254" s="31">
        <f>IFERROR(VLOOKUP(D254,Stock!$A$5:$M$495,10,0),0)*Journal!K254</f>
        <v>0</v>
      </c>
      <c r="S254" s="48">
        <f>IFERROR(VLOOKUP(D254,Stock!$A$5:$M$495,6,0),0)*Journal!L254</f>
        <v>0</v>
      </c>
      <c r="T254" s="184">
        <f t="shared" si="12"/>
        <v>0</v>
      </c>
      <c r="V254" s="47" t="str">
        <f>IF(D254="","",VLOOKUP($D254,Stock!$A$4:$M$471,8,FALSE))</f>
        <v/>
      </c>
      <c r="W254" s="47">
        <f>SUMIF($D$15:$D254,$D254,F$15:F254)</f>
        <v>0</v>
      </c>
      <c r="X254" s="47">
        <f>SUMIF($D$15:$D254,$D254,H$15:H254)</f>
        <v>0</v>
      </c>
      <c r="Y254" s="47">
        <f>SUMIF($D$15:$D254,$D254,K$15:K254)</f>
        <v>0</v>
      </c>
      <c r="Z254" s="47">
        <f>SUMIF($D$15:$D254,$D254,L$15:L254)</f>
        <v>0</v>
      </c>
    </row>
    <row r="255" spans="2:26" ht="18" customHeight="1" x14ac:dyDescent="0.2">
      <c r="B255" s="62"/>
      <c r="C255" s="127"/>
      <c r="D255" s="65"/>
      <c r="E255" s="23" t="str">
        <f>IF(D255="","",IFERROR(VLOOKUP(D255,Stock!$A$5:$K$495,2,FALSE),0))</f>
        <v/>
      </c>
      <c r="F255" s="121"/>
      <c r="G255" s="122">
        <f>IFERROR(VLOOKUP(D255,Stock!$A$5:$M$495,6,0),0)*Journal!F255</f>
        <v>0</v>
      </c>
      <c r="H255" s="124"/>
      <c r="I255" s="123">
        <f>IFERROR(VLOOKUP(D255,Stock!$A$5:$K$495,7,FALSE),0)*Journal!$H255</f>
        <v>0</v>
      </c>
      <c r="J255" s="24">
        <f t="shared" si="10"/>
        <v>0</v>
      </c>
      <c r="K255" s="65"/>
      <c r="L255" s="65"/>
      <c r="M255" s="65"/>
      <c r="N255" s="128" t="str">
        <f t="shared" si="11"/>
        <v/>
      </c>
      <c r="O255" s="173"/>
      <c r="R255" s="31">
        <f>IFERROR(VLOOKUP(D255,Stock!$A$5:$M$495,10,0),0)*Journal!K255</f>
        <v>0</v>
      </c>
      <c r="S255" s="48">
        <f>IFERROR(VLOOKUP(D255,Stock!$A$5:$M$495,6,0),0)*Journal!L255</f>
        <v>0</v>
      </c>
      <c r="T255" s="184">
        <f t="shared" si="12"/>
        <v>0</v>
      </c>
      <c r="V255" s="47" t="str">
        <f>IF(D255="","",VLOOKUP($D255,Stock!$A$4:$M$471,8,FALSE))</f>
        <v/>
      </c>
      <c r="W255" s="47">
        <f>SUMIF($D$15:$D255,$D255,F$15:F255)</f>
        <v>0</v>
      </c>
      <c r="X255" s="47">
        <f>SUMIF($D$15:$D255,$D255,H$15:H255)</f>
        <v>0</v>
      </c>
      <c r="Y255" s="47">
        <f>SUMIF($D$15:$D255,$D255,K$15:K255)</f>
        <v>0</v>
      </c>
      <c r="Z255" s="47">
        <f>SUMIF($D$15:$D255,$D255,L$15:L255)</f>
        <v>0</v>
      </c>
    </row>
    <row r="256" spans="2:26" ht="18" customHeight="1" x14ac:dyDescent="0.2">
      <c r="B256" s="62"/>
      <c r="C256" s="127"/>
      <c r="D256" s="65"/>
      <c r="E256" s="23" t="str">
        <f>IF(D256="","",IFERROR(VLOOKUP(D256,Stock!$A$5:$K$495,2,FALSE),0))</f>
        <v/>
      </c>
      <c r="F256" s="121"/>
      <c r="G256" s="122">
        <f>IFERROR(VLOOKUP(D256,Stock!$A$5:$M$495,6,0),0)*Journal!F256</f>
        <v>0</v>
      </c>
      <c r="H256" s="124"/>
      <c r="I256" s="123">
        <f>IFERROR(VLOOKUP(D256,Stock!$A$5:$K$495,7,FALSE),0)*Journal!$H256</f>
        <v>0</v>
      </c>
      <c r="J256" s="24">
        <f t="shared" si="10"/>
        <v>0</v>
      </c>
      <c r="K256" s="65"/>
      <c r="L256" s="65"/>
      <c r="M256" s="65"/>
      <c r="N256" s="128" t="str">
        <f t="shared" si="11"/>
        <v/>
      </c>
      <c r="O256" s="173"/>
      <c r="R256" s="31">
        <f>IFERROR(VLOOKUP(D256,Stock!$A$5:$M$495,10,0),0)*Journal!K256</f>
        <v>0</v>
      </c>
      <c r="S256" s="48">
        <f>IFERROR(VLOOKUP(D256,Stock!$A$5:$M$495,6,0),0)*Journal!L256</f>
        <v>0</v>
      </c>
      <c r="T256" s="184">
        <f t="shared" si="12"/>
        <v>0</v>
      </c>
      <c r="V256" s="47" t="str">
        <f>IF(D256="","",VLOOKUP($D256,Stock!$A$4:$M$471,8,FALSE))</f>
        <v/>
      </c>
      <c r="W256" s="47">
        <f>SUMIF($D$15:$D256,$D256,F$15:F256)</f>
        <v>0</v>
      </c>
      <c r="X256" s="47">
        <f>SUMIF($D$15:$D256,$D256,H$15:H256)</f>
        <v>0</v>
      </c>
      <c r="Y256" s="47">
        <f>SUMIF($D$15:$D256,$D256,K$15:K256)</f>
        <v>0</v>
      </c>
      <c r="Z256" s="47">
        <f>SUMIF($D$15:$D256,$D256,L$15:L256)</f>
        <v>0</v>
      </c>
    </row>
    <row r="257" spans="2:26" ht="18" customHeight="1" x14ac:dyDescent="0.2">
      <c r="B257" s="62"/>
      <c r="C257" s="127"/>
      <c r="D257" s="65"/>
      <c r="E257" s="23" t="str">
        <f>IF(D257="","",IFERROR(VLOOKUP(D257,Stock!$A$5:$K$495,2,FALSE),0))</f>
        <v/>
      </c>
      <c r="F257" s="121"/>
      <c r="G257" s="122">
        <f>IFERROR(VLOOKUP(D257,Stock!$A$5:$M$495,6,0),0)*Journal!F257</f>
        <v>0</v>
      </c>
      <c r="H257" s="124"/>
      <c r="I257" s="123">
        <f>IFERROR(VLOOKUP(D257,Stock!$A$5:$K$495,7,FALSE),0)*Journal!$H257</f>
        <v>0</v>
      </c>
      <c r="J257" s="24">
        <f t="shared" si="10"/>
        <v>0</v>
      </c>
      <c r="K257" s="65"/>
      <c r="L257" s="65"/>
      <c r="M257" s="65"/>
      <c r="N257" s="128" t="str">
        <f t="shared" si="11"/>
        <v/>
      </c>
      <c r="O257" s="173"/>
      <c r="R257" s="31">
        <f>IFERROR(VLOOKUP(D257,Stock!$A$5:$M$495,10,0),0)*Journal!K257</f>
        <v>0</v>
      </c>
      <c r="S257" s="48">
        <f>IFERROR(VLOOKUP(D257,Stock!$A$5:$M$495,6,0),0)*Journal!L257</f>
        <v>0</v>
      </c>
      <c r="T257" s="184">
        <f t="shared" si="12"/>
        <v>0</v>
      </c>
      <c r="V257" s="47" t="str">
        <f>IF(D257="","",VLOOKUP($D257,Stock!$A$4:$M$471,8,FALSE))</f>
        <v/>
      </c>
      <c r="W257" s="47">
        <f>SUMIF($D$15:$D257,$D257,F$15:F257)</f>
        <v>0</v>
      </c>
      <c r="X257" s="47">
        <f>SUMIF($D$15:$D257,$D257,H$15:H257)</f>
        <v>0</v>
      </c>
      <c r="Y257" s="47">
        <f>SUMIF($D$15:$D257,$D257,K$15:K257)</f>
        <v>0</v>
      </c>
      <c r="Z257" s="47">
        <f>SUMIF($D$15:$D257,$D257,L$15:L257)</f>
        <v>0</v>
      </c>
    </row>
    <row r="258" spans="2:26" ht="18" customHeight="1" x14ac:dyDescent="0.2">
      <c r="B258" s="62"/>
      <c r="C258" s="127"/>
      <c r="D258" s="65"/>
      <c r="E258" s="23" t="str">
        <f>IF(D258="","",IFERROR(VLOOKUP(D258,Stock!$A$5:$K$495,2,FALSE),0))</f>
        <v/>
      </c>
      <c r="F258" s="121"/>
      <c r="G258" s="122">
        <f>IFERROR(VLOOKUP(D258,Stock!$A$5:$M$495,6,0),0)*Journal!F258</f>
        <v>0</v>
      </c>
      <c r="H258" s="124"/>
      <c r="I258" s="123">
        <f>IFERROR(VLOOKUP(D258,Stock!$A$5:$K$495,7,FALSE),0)*Journal!$H258</f>
        <v>0</v>
      </c>
      <c r="J258" s="24">
        <f t="shared" si="10"/>
        <v>0</v>
      </c>
      <c r="K258" s="65"/>
      <c r="L258" s="65"/>
      <c r="M258" s="65"/>
      <c r="N258" s="128" t="str">
        <f t="shared" si="11"/>
        <v/>
      </c>
      <c r="O258" s="173"/>
      <c r="R258" s="31">
        <f>IFERROR(VLOOKUP(D258,Stock!$A$5:$M$495,10,0),0)*Journal!K258</f>
        <v>0</v>
      </c>
      <c r="S258" s="48">
        <f>IFERROR(VLOOKUP(D258,Stock!$A$5:$M$495,6,0),0)*Journal!L258</f>
        <v>0</v>
      </c>
      <c r="T258" s="184">
        <f t="shared" si="12"/>
        <v>0</v>
      </c>
      <c r="V258" s="47" t="str">
        <f>IF(D258="","",VLOOKUP($D258,Stock!$A$4:$M$471,8,FALSE))</f>
        <v/>
      </c>
      <c r="W258" s="47">
        <f>SUMIF($D$15:$D258,$D258,F$15:F258)</f>
        <v>0</v>
      </c>
      <c r="X258" s="47">
        <f>SUMIF($D$15:$D258,$D258,H$15:H258)</f>
        <v>0</v>
      </c>
      <c r="Y258" s="47">
        <f>SUMIF($D$15:$D258,$D258,K$15:K258)</f>
        <v>0</v>
      </c>
      <c r="Z258" s="47">
        <f>SUMIF($D$15:$D258,$D258,L$15:L258)</f>
        <v>0</v>
      </c>
    </row>
    <row r="259" spans="2:26" ht="18" customHeight="1" x14ac:dyDescent="0.2">
      <c r="B259" s="62"/>
      <c r="C259" s="127"/>
      <c r="D259" s="65"/>
      <c r="E259" s="23" t="str">
        <f>IF(D259="","",IFERROR(VLOOKUP(D259,Stock!$A$5:$K$495,2,FALSE),0))</f>
        <v/>
      </c>
      <c r="F259" s="121"/>
      <c r="G259" s="122">
        <f>IFERROR(VLOOKUP(D259,Stock!$A$5:$M$495,6,0),0)*Journal!F259</f>
        <v>0</v>
      </c>
      <c r="H259" s="124"/>
      <c r="I259" s="123">
        <f>IFERROR(VLOOKUP(D259,Stock!$A$5:$K$495,7,FALSE),0)*Journal!$H259</f>
        <v>0</v>
      </c>
      <c r="J259" s="24">
        <f t="shared" si="10"/>
        <v>0</v>
      </c>
      <c r="K259" s="65"/>
      <c r="L259" s="65"/>
      <c r="M259" s="65"/>
      <c r="N259" s="128" t="str">
        <f t="shared" si="11"/>
        <v/>
      </c>
      <c r="O259" s="173"/>
      <c r="R259" s="31">
        <f>IFERROR(VLOOKUP(D259,Stock!$A$5:$M$495,10,0),0)*Journal!K259</f>
        <v>0</v>
      </c>
      <c r="S259" s="48">
        <f>IFERROR(VLOOKUP(D259,Stock!$A$5:$M$495,6,0),0)*Journal!L259</f>
        <v>0</v>
      </c>
      <c r="T259" s="184">
        <f t="shared" si="12"/>
        <v>0</v>
      </c>
      <c r="V259" s="47" t="str">
        <f>IF(D259="","",VLOOKUP($D259,Stock!$A$4:$M$471,8,FALSE))</f>
        <v/>
      </c>
      <c r="W259" s="47">
        <f>SUMIF($D$15:$D259,$D259,F$15:F259)</f>
        <v>0</v>
      </c>
      <c r="X259" s="47">
        <f>SUMIF($D$15:$D259,$D259,H$15:H259)</f>
        <v>0</v>
      </c>
      <c r="Y259" s="47">
        <f>SUMIF($D$15:$D259,$D259,K$15:K259)</f>
        <v>0</v>
      </c>
      <c r="Z259" s="47">
        <f>SUMIF($D$15:$D259,$D259,L$15:L259)</f>
        <v>0</v>
      </c>
    </row>
    <row r="260" spans="2:26" ht="18" customHeight="1" x14ac:dyDescent="0.2">
      <c r="B260" s="62"/>
      <c r="C260" s="127"/>
      <c r="D260" s="65"/>
      <c r="E260" s="23" t="str">
        <f>IF(D260="","",IFERROR(VLOOKUP(D260,Stock!$A$5:$K$495,2,FALSE),0))</f>
        <v/>
      </c>
      <c r="F260" s="121"/>
      <c r="G260" s="122">
        <f>IFERROR(VLOOKUP(D260,Stock!$A$5:$M$495,6,0),0)*Journal!F260</f>
        <v>0</v>
      </c>
      <c r="H260" s="124"/>
      <c r="I260" s="123">
        <f>IFERROR(VLOOKUP(D260,Stock!$A$5:$K$495,7,FALSE),0)*Journal!$H260</f>
        <v>0</v>
      </c>
      <c r="J260" s="24">
        <f t="shared" si="10"/>
        <v>0</v>
      </c>
      <c r="K260" s="65"/>
      <c r="L260" s="65"/>
      <c r="M260" s="65"/>
      <c r="N260" s="128" t="str">
        <f t="shared" si="11"/>
        <v/>
      </c>
      <c r="O260" s="173"/>
      <c r="R260" s="31">
        <f>IFERROR(VLOOKUP(D260,Stock!$A$5:$M$495,10,0),0)*Journal!K260</f>
        <v>0</v>
      </c>
      <c r="S260" s="48">
        <f>IFERROR(VLOOKUP(D260,Stock!$A$5:$M$495,6,0),0)*Journal!L260</f>
        <v>0</v>
      </c>
      <c r="T260" s="184">
        <f t="shared" si="12"/>
        <v>0</v>
      </c>
      <c r="V260" s="47" t="str">
        <f>IF(D260="","",VLOOKUP($D260,Stock!$A$4:$M$471,8,FALSE))</f>
        <v/>
      </c>
      <c r="W260" s="47">
        <f>SUMIF($D$15:$D260,$D260,F$15:F260)</f>
        <v>0</v>
      </c>
      <c r="X260" s="47">
        <f>SUMIF($D$15:$D260,$D260,H$15:H260)</f>
        <v>0</v>
      </c>
      <c r="Y260" s="47">
        <f>SUMIF($D$15:$D260,$D260,K$15:K260)</f>
        <v>0</v>
      </c>
      <c r="Z260" s="47">
        <f>SUMIF($D$15:$D260,$D260,L$15:L260)</f>
        <v>0</v>
      </c>
    </row>
    <row r="261" spans="2:26" ht="18" customHeight="1" x14ac:dyDescent="0.2">
      <c r="B261" s="62"/>
      <c r="C261" s="127"/>
      <c r="D261" s="65"/>
      <c r="E261" s="23" t="str">
        <f>IF(D261="","",IFERROR(VLOOKUP(D261,Stock!$A$5:$K$495,2,FALSE),0))</f>
        <v/>
      </c>
      <c r="F261" s="121"/>
      <c r="G261" s="122">
        <f>IFERROR(VLOOKUP(D261,Stock!$A$5:$M$495,6,0),0)*Journal!F261</f>
        <v>0</v>
      </c>
      <c r="H261" s="124"/>
      <c r="I261" s="123">
        <f>IFERROR(VLOOKUP(D261,Stock!$A$5:$K$495,7,FALSE),0)*Journal!$H261</f>
        <v>0</v>
      </c>
      <c r="J261" s="24">
        <f t="shared" si="10"/>
        <v>0</v>
      </c>
      <c r="K261" s="65"/>
      <c r="L261" s="65"/>
      <c r="M261" s="65"/>
      <c r="N261" s="128" t="str">
        <f t="shared" si="11"/>
        <v/>
      </c>
      <c r="O261" s="173"/>
      <c r="R261" s="31">
        <f>IFERROR(VLOOKUP(D261,Stock!$A$5:$M$495,10,0),0)*Journal!K261</f>
        <v>0</v>
      </c>
      <c r="S261" s="48">
        <f>IFERROR(VLOOKUP(D261,Stock!$A$5:$M$495,6,0),0)*Journal!L261</f>
        <v>0</v>
      </c>
      <c r="T261" s="184">
        <f t="shared" si="12"/>
        <v>0</v>
      </c>
      <c r="V261" s="47" t="str">
        <f>IF(D261="","",VLOOKUP($D261,Stock!$A$4:$M$471,8,FALSE))</f>
        <v/>
      </c>
      <c r="W261" s="47">
        <f>SUMIF($D$15:$D261,$D261,F$15:F261)</f>
        <v>0</v>
      </c>
      <c r="X261" s="47">
        <f>SUMIF($D$15:$D261,$D261,H$15:H261)</f>
        <v>0</v>
      </c>
      <c r="Y261" s="47">
        <f>SUMIF($D$15:$D261,$D261,K$15:K261)</f>
        <v>0</v>
      </c>
      <c r="Z261" s="47">
        <f>SUMIF($D$15:$D261,$D261,L$15:L261)</f>
        <v>0</v>
      </c>
    </row>
    <row r="262" spans="2:26" ht="18" customHeight="1" x14ac:dyDescent="0.2">
      <c r="B262" s="62"/>
      <c r="C262" s="127"/>
      <c r="D262" s="65"/>
      <c r="E262" s="23" t="str">
        <f>IF(D262="","",IFERROR(VLOOKUP(D262,Stock!$A$5:$K$495,2,FALSE),0))</f>
        <v/>
      </c>
      <c r="F262" s="121"/>
      <c r="G262" s="122">
        <f>IFERROR(VLOOKUP(D262,Stock!$A$5:$M$495,6,0),0)*Journal!F262</f>
        <v>0</v>
      </c>
      <c r="H262" s="124"/>
      <c r="I262" s="123">
        <f>IFERROR(VLOOKUP(D262,Stock!$A$5:$K$495,7,FALSE),0)*Journal!$H262</f>
        <v>0</v>
      </c>
      <c r="J262" s="24">
        <f t="shared" si="10"/>
        <v>0</v>
      </c>
      <c r="K262" s="65"/>
      <c r="L262" s="65"/>
      <c r="M262" s="65"/>
      <c r="N262" s="128" t="str">
        <f t="shared" si="11"/>
        <v/>
      </c>
      <c r="O262" s="173"/>
      <c r="R262" s="31">
        <f>IFERROR(VLOOKUP(D262,Stock!$A$5:$M$495,10,0),0)*Journal!K262</f>
        <v>0</v>
      </c>
      <c r="S262" s="48">
        <f>IFERROR(VLOOKUP(D262,Stock!$A$5:$M$495,6,0),0)*Journal!L262</f>
        <v>0</v>
      </c>
      <c r="T262" s="184">
        <f t="shared" si="12"/>
        <v>0</v>
      </c>
      <c r="V262" s="47" t="str">
        <f>IF(D262="","",VLOOKUP($D262,Stock!$A$4:$M$471,8,FALSE))</f>
        <v/>
      </c>
      <c r="W262" s="47">
        <f>SUMIF($D$15:$D262,$D262,F$15:F262)</f>
        <v>0</v>
      </c>
      <c r="X262" s="47">
        <f>SUMIF($D$15:$D262,$D262,H$15:H262)</f>
        <v>0</v>
      </c>
      <c r="Y262" s="47">
        <f>SUMIF($D$15:$D262,$D262,K$15:K262)</f>
        <v>0</v>
      </c>
      <c r="Z262" s="47">
        <f>SUMIF($D$15:$D262,$D262,L$15:L262)</f>
        <v>0</v>
      </c>
    </row>
    <row r="263" spans="2:26" ht="18" customHeight="1" x14ac:dyDescent="0.2">
      <c r="B263" s="62"/>
      <c r="C263" s="127"/>
      <c r="D263" s="65"/>
      <c r="E263" s="23" t="str">
        <f>IF(D263="","",IFERROR(VLOOKUP(D263,Stock!$A$5:$K$495,2,FALSE),0))</f>
        <v/>
      </c>
      <c r="F263" s="121"/>
      <c r="G263" s="122">
        <f>IFERROR(VLOOKUP(D263,Stock!$A$5:$M$495,6,0),0)*Journal!F263</f>
        <v>0</v>
      </c>
      <c r="H263" s="124"/>
      <c r="I263" s="123">
        <f>IFERROR(VLOOKUP(D263,Stock!$A$5:$K$495,7,FALSE),0)*Journal!$H263</f>
        <v>0</v>
      </c>
      <c r="J263" s="24">
        <f t="shared" si="10"/>
        <v>0</v>
      </c>
      <c r="K263" s="65"/>
      <c r="L263" s="65"/>
      <c r="M263" s="65"/>
      <c r="N263" s="128" t="str">
        <f t="shared" si="11"/>
        <v/>
      </c>
      <c r="O263" s="173"/>
      <c r="R263" s="31">
        <f>IFERROR(VLOOKUP(D263,Stock!$A$5:$M$495,10,0),0)*Journal!K263</f>
        <v>0</v>
      </c>
      <c r="S263" s="48">
        <f>IFERROR(VLOOKUP(D263,Stock!$A$5:$M$495,6,0),0)*Journal!L263</f>
        <v>0</v>
      </c>
      <c r="T263" s="184">
        <f t="shared" si="12"/>
        <v>0</v>
      </c>
      <c r="V263" s="47" t="str">
        <f>IF(D263="","",VLOOKUP($D263,Stock!$A$4:$M$471,8,FALSE))</f>
        <v/>
      </c>
      <c r="W263" s="47">
        <f>SUMIF($D$15:$D263,$D263,F$15:F263)</f>
        <v>0</v>
      </c>
      <c r="X263" s="47">
        <f>SUMIF($D$15:$D263,$D263,H$15:H263)</f>
        <v>0</v>
      </c>
      <c r="Y263" s="47">
        <f>SUMIF($D$15:$D263,$D263,K$15:K263)</f>
        <v>0</v>
      </c>
      <c r="Z263" s="47">
        <f>SUMIF($D$15:$D263,$D263,L$15:L263)</f>
        <v>0</v>
      </c>
    </row>
    <row r="264" spans="2:26" ht="18" customHeight="1" x14ac:dyDescent="0.2">
      <c r="B264" s="62"/>
      <c r="C264" s="127"/>
      <c r="D264" s="65"/>
      <c r="E264" s="23" t="str">
        <f>IF(D264="","",IFERROR(VLOOKUP(D264,Stock!$A$5:$K$495,2,FALSE),0))</f>
        <v/>
      </c>
      <c r="F264" s="121"/>
      <c r="G264" s="122">
        <f>IFERROR(VLOOKUP(D264,Stock!$A$5:$M$495,6,0),0)*Journal!F264</f>
        <v>0</v>
      </c>
      <c r="H264" s="124"/>
      <c r="I264" s="123">
        <f>IFERROR(VLOOKUP(D264,Stock!$A$5:$K$495,7,FALSE),0)*Journal!$H264</f>
        <v>0</v>
      </c>
      <c r="J264" s="24">
        <f t="shared" si="10"/>
        <v>0</v>
      </c>
      <c r="K264" s="65"/>
      <c r="L264" s="65"/>
      <c r="M264" s="65"/>
      <c r="N264" s="128" t="str">
        <f t="shared" si="11"/>
        <v/>
      </c>
      <c r="O264" s="173"/>
      <c r="R264" s="31">
        <f>IFERROR(VLOOKUP(D264,Stock!$A$5:$M$495,10,0),0)*Journal!K264</f>
        <v>0</v>
      </c>
      <c r="S264" s="48">
        <f>IFERROR(VLOOKUP(D264,Stock!$A$5:$M$495,6,0),0)*Journal!L264</f>
        <v>0</v>
      </c>
      <c r="T264" s="184">
        <f t="shared" si="12"/>
        <v>0</v>
      </c>
      <c r="V264" s="47" t="str">
        <f>IF(D264="","",VLOOKUP($D264,Stock!$A$4:$M$471,8,FALSE))</f>
        <v/>
      </c>
      <c r="W264" s="47">
        <f>SUMIF($D$15:$D264,$D264,F$15:F264)</f>
        <v>0</v>
      </c>
      <c r="X264" s="47">
        <f>SUMIF($D$15:$D264,$D264,H$15:H264)</f>
        <v>0</v>
      </c>
      <c r="Y264" s="47">
        <f>SUMIF($D$15:$D264,$D264,K$15:K264)</f>
        <v>0</v>
      </c>
      <c r="Z264" s="47">
        <f>SUMIF($D$15:$D264,$D264,L$15:L264)</f>
        <v>0</v>
      </c>
    </row>
    <row r="265" spans="2:26" ht="18" customHeight="1" x14ac:dyDescent="0.2">
      <c r="B265" s="62"/>
      <c r="C265" s="127"/>
      <c r="D265" s="65"/>
      <c r="E265" s="23" t="str">
        <f>IF(D265="","",IFERROR(VLOOKUP(D265,Stock!$A$5:$K$495,2,FALSE),0))</f>
        <v/>
      </c>
      <c r="F265" s="121"/>
      <c r="G265" s="122">
        <f>IFERROR(VLOOKUP(D265,Stock!$A$5:$M$495,6,0),0)*Journal!F265</f>
        <v>0</v>
      </c>
      <c r="H265" s="124"/>
      <c r="I265" s="123">
        <f>IFERROR(VLOOKUP(D265,Stock!$A$5:$K$495,7,FALSE),0)*Journal!$H265</f>
        <v>0</v>
      </c>
      <c r="J265" s="24">
        <f t="shared" si="10"/>
        <v>0</v>
      </c>
      <c r="K265" s="65"/>
      <c r="L265" s="65"/>
      <c r="M265" s="65"/>
      <c r="N265" s="128" t="str">
        <f t="shared" si="11"/>
        <v/>
      </c>
      <c r="O265" s="173"/>
      <c r="R265" s="31">
        <f>IFERROR(VLOOKUP(D265,Stock!$A$5:$M$495,10,0),0)*Journal!K265</f>
        <v>0</v>
      </c>
      <c r="S265" s="48">
        <f>IFERROR(VLOOKUP(D265,Stock!$A$5:$M$495,6,0),0)*Journal!L265</f>
        <v>0</v>
      </c>
      <c r="T265" s="184">
        <f t="shared" si="12"/>
        <v>0</v>
      </c>
      <c r="V265" s="47" t="str">
        <f>IF(D265="","",VLOOKUP($D265,Stock!$A$4:$M$471,8,FALSE))</f>
        <v/>
      </c>
      <c r="W265" s="47">
        <f>SUMIF($D$15:$D265,$D265,F$15:F265)</f>
        <v>0</v>
      </c>
      <c r="X265" s="47">
        <f>SUMIF($D$15:$D265,$D265,H$15:H265)</f>
        <v>0</v>
      </c>
      <c r="Y265" s="47">
        <f>SUMIF($D$15:$D265,$D265,K$15:K265)</f>
        <v>0</v>
      </c>
      <c r="Z265" s="47">
        <f>SUMIF($D$15:$D265,$D265,L$15:L265)</f>
        <v>0</v>
      </c>
    </row>
    <row r="266" spans="2:26" ht="18" customHeight="1" x14ac:dyDescent="0.2">
      <c r="B266" s="62"/>
      <c r="C266" s="127"/>
      <c r="D266" s="65"/>
      <c r="E266" s="23" t="str">
        <f>IF(D266="","",IFERROR(VLOOKUP(D266,Stock!$A$5:$K$495,2,FALSE),0))</f>
        <v/>
      </c>
      <c r="F266" s="121"/>
      <c r="G266" s="122">
        <f>IFERROR(VLOOKUP(D266,Stock!$A$5:$M$495,6,0),0)*Journal!F266</f>
        <v>0</v>
      </c>
      <c r="H266" s="124"/>
      <c r="I266" s="123">
        <f>IFERROR(VLOOKUP(D266,Stock!$A$5:$K$495,7,FALSE),0)*Journal!$H266</f>
        <v>0</v>
      </c>
      <c r="J266" s="24">
        <f t="shared" ref="J266:J329" si="13">F266+H266</f>
        <v>0</v>
      </c>
      <c r="K266" s="65"/>
      <c r="L266" s="65"/>
      <c r="M266" s="65"/>
      <c r="N266" s="128" t="str">
        <f t="shared" si="11"/>
        <v/>
      </c>
      <c r="O266" s="173"/>
      <c r="R266" s="31">
        <f>IFERROR(VLOOKUP(D266,Stock!$A$5:$M$495,10,0),0)*Journal!K266</f>
        <v>0</v>
      </c>
      <c r="S266" s="48">
        <f>IFERROR(VLOOKUP(D266,Stock!$A$5:$M$495,6,0),0)*Journal!L266</f>
        <v>0</v>
      </c>
      <c r="T266" s="184">
        <f t="shared" si="12"/>
        <v>0</v>
      </c>
      <c r="V266" s="47" t="str">
        <f>IF(D266="","",VLOOKUP($D266,Stock!$A$4:$M$471,8,FALSE))</f>
        <v/>
      </c>
      <c r="W266" s="47">
        <f>SUMIF($D$15:$D266,$D266,F$15:F266)</f>
        <v>0</v>
      </c>
      <c r="X266" s="47">
        <f>SUMIF($D$15:$D266,$D266,H$15:H266)</f>
        <v>0</v>
      </c>
      <c r="Y266" s="47">
        <f>SUMIF($D$15:$D266,$D266,K$15:K266)</f>
        <v>0</v>
      </c>
      <c r="Z266" s="47">
        <f>SUMIF($D$15:$D266,$D266,L$15:L266)</f>
        <v>0</v>
      </c>
    </row>
    <row r="267" spans="2:26" ht="18" customHeight="1" x14ac:dyDescent="0.2">
      <c r="B267" s="62"/>
      <c r="C267" s="127"/>
      <c r="D267" s="65"/>
      <c r="E267" s="23" t="str">
        <f>IF(D267="","",IFERROR(VLOOKUP(D267,Stock!$A$5:$K$495,2,FALSE),0))</f>
        <v/>
      </c>
      <c r="F267" s="121"/>
      <c r="G267" s="122">
        <f>IFERROR(VLOOKUP(D267,Stock!$A$5:$M$495,6,0),0)*Journal!F267</f>
        <v>0</v>
      </c>
      <c r="H267" s="124"/>
      <c r="I267" s="123">
        <f>IFERROR(VLOOKUP(D267,Stock!$A$5:$K$495,7,FALSE),0)*Journal!$H267</f>
        <v>0</v>
      </c>
      <c r="J267" s="24">
        <f t="shared" si="13"/>
        <v>0</v>
      </c>
      <c r="K267" s="65"/>
      <c r="L267" s="65"/>
      <c r="M267" s="65"/>
      <c r="N267" s="128" t="str">
        <f t="shared" si="11"/>
        <v/>
      </c>
      <c r="O267" s="173"/>
      <c r="R267" s="31">
        <f>IFERROR(VLOOKUP(D267,Stock!$A$5:$M$495,10,0),0)*Journal!K267</f>
        <v>0</v>
      </c>
      <c r="S267" s="48">
        <f>IFERROR(VLOOKUP(D267,Stock!$A$5:$M$495,6,0),0)*Journal!L267</f>
        <v>0</v>
      </c>
      <c r="T267" s="184">
        <f t="shared" si="12"/>
        <v>0</v>
      </c>
      <c r="V267" s="47" t="str">
        <f>IF(D267="","",VLOOKUP($D267,Stock!$A$4:$M$471,8,FALSE))</f>
        <v/>
      </c>
      <c r="W267" s="47">
        <f>SUMIF($D$15:$D267,$D267,F$15:F267)</f>
        <v>0</v>
      </c>
      <c r="X267" s="47">
        <f>SUMIF($D$15:$D267,$D267,H$15:H267)</f>
        <v>0</v>
      </c>
      <c r="Y267" s="47">
        <f>SUMIF($D$15:$D267,$D267,K$15:K267)</f>
        <v>0</v>
      </c>
      <c r="Z267" s="47">
        <f>SUMIF($D$15:$D267,$D267,L$15:L267)</f>
        <v>0</v>
      </c>
    </row>
    <row r="268" spans="2:26" ht="18" customHeight="1" x14ac:dyDescent="0.2">
      <c r="B268" s="62"/>
      <c r="C268" s="127"/>
      <c r="D268" s="65"/>
      <c r="E268" s="23" t="str">
        <f>IF(D268="","",IFERROR(VLOOKUP(D268,Stock!$A$5:$K$495,2,FALSE),0))</f>
        <v/>
      </c>
      <c r="F268" s="121"/>
      <c r="G268" s="122">
        <f>IFERROR(VLOOKUP(D268,Stock!$A$5:$M$495,6,0),0)*Journal!F268</f>
        <v>0</v>
      </c>
      <c r="H268" s="124"/>
      <c r="I268" s="123">
        <f>IFERROR(VLOOKUP(D268,Stock!$A$5:$K$495,7,FALSE),0)*Journal!$H268</f>
        <v>0</v>
      </c>
      <c r="J268" s="24">
        <f t="shared" si="13"/>
        <v>0</v>
      </c>
      <c r="K268" s="65"/>
      <c r="L268" s="65"/>
      <c r="M268" s="65"/>
      <c r="N268" s="128" t="str">
        <f t="shared" si="11"/>
        <v/>
      </c>
      <c r="O268" s="173"/>
      <c r="R268" s="31">
        <f>IFERROR(VLOOKUP(D268,Stock!$A$5:$M$495,10,0),0)*Journal!K268</f>
        <v>0</v>
      </c>
      <c r="S268" s="48">
        <f>IFERROR(VLOOKUP(D268,Stock!$A$5:$M$495,6,0),0)*Journal!L268</f>
        <v>0</v>
      </c>
      <c r="T268" s="184">
        <f t="shared" si="12"/>
        <v>0</v>
      </c>
      <c r="V268" s="47" t="str">
        <f>IF(D268="","",VLOOKUP($D268,Stock!$A$4:$M$471,8,FALSE))</f>
        <v/>
      </c>
      <c r="W268" s="47">
        <f>SUMIF($D$15:$D268,$D268,F$15:F268)</f>
        <v>0</v>
      </c>
      <c r="X268" s="47">
        <f>SUMIF($D$15:$D268,$D268,H$15:H268)</f>
        <v>0</v>
      </c>
      <c r="Y268" s="47">
        <f>SUMIF($D$15:$D268,$D268,K$15:K268)</f>
        <v>0</v>
      </c>
      <c r="Z268" s="47">
        <f>SUMIF($D$15:$D268,$D268,L$15:L268)</f>
        <v>0</v>
      </c>
    </row>
    <row r="269" spans="2:26" ht="18" customHeight="1" x14ac:dyDescent="0.2">
      <c r="B269" s="62"/>
      <c r="C269" s="127"/>
      <c r="D269" s="65"/>
      <c r="E269" s="23" t="str">
        <f>IF(D269="","",IFERROR(VLOOKUP(D269,Stock!$A$5:$K$495,2,FALSE),0))</f>
        <v/>
      </c>
      <c r="F269" s="121"/>
      <c r="G269" s="122">
        <f>IFERROR(VLOOKUP(D269,Stock!$A$5:$M$495,6,0),0)*Journal!F269</f>
        <v>0</v>
      </c>
      <c r="H269" s="124"/>
      <c r="I269" s="123">
        <f>IFERROR(VLOOKUP(D269,Stock!$A$5:$K$495,7,FALSE),0)*Journal!$H269</f>
        <v>0</v>
      </c>
      <c r="J269" s="24">
        <f t="shared" si="13"/>
        <v>0</v>
      </c>
      <c r="K269" s="65"/>
      <c r="L269" s="65"/>
      <c r="M269" s="65"/>
      <c r="N269" s="128" t="str">
        <f t="shared" si="11"/>
        <v/>
      </c>
      <c r="O269" s="173"/>
      <c r="R269" s="31">
        <f>IFERROR(VLOOKUP(D269,Stock!$A$5:$M$495,10,0),0)*Journal!K269</f>
        <v>0</v>
      </c>
      <c r="S269" s="48">
        <f>IFERROR(VLOOKUP(D269,Stock!$A$5:$M$495,6,0),0)*Journal!L269</f>
        <v>0</v>
      </c>
      <c r="T269" s="184">
        <f t="shared" si="12"/>
        <v>0</v>
      </c>
      <c r="V269" s="47" t="str">
        <f>IF(D269="","",VLOOKUP($D269,Stock!$A$4:$M$471,8,FALSE))</f>
        <v/>
      </c>
      <c r="W269" s="47">
        <f>SUMIF($D$15:$D269,$D269,F$15:F269)</f>
        <v>0</v>
      </c>
      <c r="X269" s="47">
        <f>SUMIF($D$15:$D269,$D269,H$15:H269)</f>
        <v>0</v>
      </c>
      <c r="Y269" s="47">
        <f>SUMIF($D$15:$D269,$D269,K$15:K269)</f>
        <v>0</v>
      </c>
      <c r="Z269" s="47">
        <f>SUMIF($D$15:$D269,$D269,L$15:L269)</f>
        <v>0</v>
      </c>
    </row>
    <row r="270" spans="2:26" ht="18" customHeight="1" x14ac:dyDescent="0.2">
      <c r="B270" s="62"/>
      <c r="C270" s="127"/>
      <c r="D270" s="65"/>
      <c r="E270" s="23" t="str">
        <f>IF(D270="","",IFERROR(VLOOKUP(D270,Stock!$A$5:$K$495,2,FALSE),0))</f>
        <v/>
      </c>
      <c r="F270" s="121"/>
      <c r="G270" s="122">
        <f>IFERROR(VLOOKUP(D270,Stock!$A$5:$M$495,6,0),0)*Journal!F270</f>
        <v>0</v>
      </c>
      <c r="H270" s="124"/>
      <c r="I270" s="123">
        <f>IFERROR(VLOOKUP(D270,Stock!$A$5:$K$495,7,FALSE),0)*Journal!$H270</f>
        <v>0</v>
      </c>
      <c r="J270" s="24">
        <f t="shared" si="13"/>
        <v>0</v>
      </c>
      <c r="K270" s="65"/>
      <c r="L270" s="65"/>
      <c r="M270" s="65"/>
      <c r="N270" s="128" t="str">
        <f t="shared" si="11"/>
        <v/>
      </c>
      <c r="O270" s="173"/>
      <c r="R270" s="31">
        <f>IFERROR(VLOOKUP(D270,Stock!$A$5:$M$495,10,0),0)*Journal!K270</f>
        <v>0</v>
      </c>
      <c r="S270" s="48">
        <f>IFERROR(VLOOKUP(D270,Stock!$A$5:$M$495,6,0),0)*Journal!L270</f>
        <v>0</v>
      </c>
      <c r="T270" s="184">
        <f t="shared" si="12"/>
        <v>0</v>
      </c>
      <c r="V270" s="47" t="str">
        <f>IF(D270="","",VLOOKUP($D270,Stock!$A$4:$M$471,8,FALSE))</f>
        <v/>
      </c>
      <c r="W270" s="47">
        <f>SUMIF($D$15:$D270,$D270,F$15:F270)</f>
        <v>0</v>
      </c>
      <c r="X270" s="47">
        <f>SUMIF($D$15:$D270,$D270,H$15:H270)</f>
        <v>0</v>
      </c>
      <c r="Y270" s="47">
        <f>SUMIF($D$15:$D270,$D270,K$15:K270)</f>
        <v>0</v>
      </c>
      <c r="Z270" s="47">
        <f>SUMIF($D$15:$D270,$D270,L$15:L270)</f>
        <v>0</v>
      </c>
    </row>
    <row r="271" spans="2:26" ht="18" customHeight="1" x14ac:dyDescent="0.2">
      <c r="B271" s="62"/>
      <c r="C271" s="127"/>
      <c r="D271" s="65"/>
      <c r="E271" s="23" t="str">
        <f>IF(D271="","",IFERROR(VLOOKUP(D271,Stock!$A$5:$K$495,2,FALSE),0))</f>
        <v/>
      </c>
      <c r="F271" s="121"/>
      <c r="G271" s="122">
        <f>IFERROR(VLOOKUP(D271,Stock!$A$5:$M$495,6,0),0)*Journal!F271</f>
        <v>0</v>
      </c>
      <c r="H271" s="124"/>
      <c r="I271" s="123">
        <f>IFERROR(VLOOKUP(D271,Stock!$A$5:$K$495,7,FALSE),0)*Journal!$H271</f>
        <v>0</v>
      </c>
      <c r="J271" s="24">
        <f t="shared" si="13"/>
        <v>0</v>
      </c>
      <c r="K271" s="65"/>
      <c r="L271" s="65"/>
      <c r="M271" s="65"/>
      <c r="N271" s="128" t="str">
        <f t="shared" ref="N271:N334" si="14">IF(D271="","",V271-W271-X271+Y271-Z271)</f>
        <v/>
      </c>
      <c r="O271" s="173"/>
      <c r="R271" s="31">
        <f>IFERROR(VLOOKUP(D271,Stock!$A$5:$M$495,10,0),0)*Journal!K271</f>
        <v>0</v>
      </c>
      <c r="S271" s="48">
        <f>IFERROR(VLOOKUP(D271,Stock!$A$5:$M$495,6,0),0)*Journal!L271</f>
        <v>0</v>
      </c>
      <c r="T271" s="184">
        <f t="shared" ref="T271:T334" si="15">F271+H271</f>
        <v>0</v>
      </c>
      <c r="V271" s="47" t="str">
        <f>IF(D271="","",VLOOKUP($D271,Stock!$A$4:$M$471,8,FALSE))</f>
        <v/>
      </c>
      <c r="W271" s="47">
        <f>SUMIF($D$15:$D271,$D271,F$15:F271)</f>
        <v>0</v>
      </c>
      <c r="X271" s="47">
        <f>SUMIF($D$15:$D271,$D271,H$15:H271)</f>
        <v>0</v>
      </c>
      <c r="Y271" s="47">
        <f>SUMIF($D$15:$D271,$D271,K$15:K271)</f>
        <v>0</v>
      </c>
      <c r="Z271" s="47">
        <f>SUMIF($D$15:$D271,$D271,L$15:L271)</f>
        <v>0</v>
      </c>
    </row>
    <row r="272" spans="2:26" ht="18" customHeight="1" x14ac:dyDescent="0.2">
      <c r="B272" s="62"/>
      <c r="C272" s="127"/>
      <c r="D272" s="65"/>
      <c r="E272" s="23" t="str">
        <f>IF(D272="","",IFERROR(VLOOKUP(D272,Stock!$A$5:$K$495,2,FALSE),0))</f>
        <v/>
      </c>
      <c r="F272" s="121"/>
      <c r="G272" s="122">
        <f>IFERROR(VLOOKUP(D272,Stock!$A$5:$M$495,6,0),0)*Journal!F272</f>
        <v>0</v>
      </c>
      <c r="H272" s="124"/>
      <c r="I272" s="123">
        <f>IFERROR(VLOOKUP(D272,Stock!$A$5:$K$495,7,FALSE),0)*Journal!$H272</f>
        <v>0</v>
      </c>
      <c r="J272" s="24">
        <f t="shared" si="13"/>
        <v>0</v>
      </c>
      <c r="K272" s="65"/>
      <c r="L272" s="65"/>
      <c r="M272" s="65"/>
      <c r="N272" s="128" t="str">
        <f t="shared" si="14"/>
        <v/>
      </c>
      <c r="O272" s="173"/>
      <c r="R272" s="31">
        <f>IFERROR(VLOOKUP(D272,Stock!$A$5:$M$495,10,0),0)*Journal!K272</f>
        <v>0</v>
      </c>
      <c r="S272" s="48">
        <f>IFERROR(VLOOKUP(D272,Stock!$A$5:$M$495,6,0),0)*Journal!L272</f>
        <v>0</v>
      </c>
      <c r="T272" s="184">
        <f t="shared" si="15"/>
        <v>0</v>
      </c>
      <c r="V272" s="47" t="str">
        <f>IF(D272="","",VLOOKUP($D272,Stock!$A$4:$M$471,8,FALSE))</f>
        <v/>
      </c>
      <c r="W272" s="47">
        <f>SUMIF($D$15:$D272,$D272,F$15:F272)</f>
        <v>0</v>
      </c>
      <c r="X272" s="47">
        <f>SUMIF($D$15:$D272,$D272,H$15:H272)</f>
        <v>0</v>
      </c>
      <c r="Y272" s="47">
        <f>SUMIF($D$15:$D272,$D272,K$15:K272)</f>
        <v>0</v>
      </c>
      <c r="Z272" s="47">
        <f>SUMIF($D$15:$D272,$D272,L$15:L272)</f>
        <v>0</v>
      </c>
    </row>
    <row r="273" spans="2:26" ht="18" customHeight="1" x14ac:dyDescent="0.2">
      <c r="B273" s="62"/>
      <c r="C273" s="127"/>
      <c r="D273" s="65"/>
      <c r="E273" s="23" t="str">
        <f>IF(D273="","",IFERROR(VLOOKUP(D273,Stock!$A$5:$K$495,2,FALSE),0))</f>
        <v/>
      </c>
      <c r="F273" s="121"/>
      <c r="G273" s="122">
        <f>IFERROR(VLOOKUP(D273,Stock!$A$5:$M$495,6,0),0)*Journal!F273</f>
        <v>0</v>
      </c>
      <c r="H273" s="124"/>
      <c r="I273" s="123">
        <f>IFERROR(VLOOKUP(D273,Stock!$A$5:$K$495,7,FALSE),0)*Journal!$H273</f>
        <v>0</v>
      </c>
      <c r="J273" s="24">
        <f t="shared" si="13"/>
        <v>0</v>
      </c>
      <c r="K273" s="65"/>
      <c r="L273" s="65"/>
      <c r="M273" s="65"/>
      <c r="N273" s="128" t="str">
        <f t="shared" si="14"/>
        <v/>
      </c>
      <c r="O273" s="173"/>
      <c r="R273" s="31">
        <f>IFERROR(VLOOKUP(D273,Stock!$A$5:$M$495,10,0),0)*Journal!K273</f>
        <v>0</v>
      </c>
      <c r="S273" s="48">
        <f>IFERROR(VLOOKUP(D273,Stock!$A$5:$M$495,6,0),0)*Journal!L273</f>
        <v>0</v>
      </c>
      <c r="T273" s="184">
        <f t="shared" si="15"/>
        <v>0</v>
      </c>
      <c r="V273" s="47" t="str">
        <f>IF(D273="","",VLOOKUP($D273,Stock!$A$4:$M$471,8,FALSE))</f>
        <v/>
      </c>
      <c r="W273" s="47">
        <f>SUMIF($D$15:$D273,$D273,F$15:F273)</f>
        <v>0</v>
      </c>
      <c r="X273" s="47">
        <f>SUMIF($D$15:$D273,$D273,H$15:H273)</f>
        <v>0</v>
      </c>
      <c r="Y273" s="47">
        <f>SUMIF($D$15:$D273,$D273,K$15:K273)</f>
        <v>0</v>
      </c>
      <c r="Z273" s="47">
        <f>SUMIF($D$15:$D273,$D273,L$15:L273)</f>
        <v>0</v>
      </c>
    </row>
    <row r="274" spans="2:26" ht="18" customHeight="1" x14ac:dyDescent="0.2">
      <c r="B274" s="62"/>
      <c r="C274" s="127"/>
      <c r="D274" s="65"/>
      <c r="E274" s="23" t="str">
        <f>IF(D274="","",IFERROR(VLOOKUP(D274,Stock!$A$5:$K$495,2,FALSE),0))</f>
        <v/>
      </c>
      <c r="F274" s="121"/>
      <c r="G274" s="122">
        <f>IFERROR(VLOOKUP(D274,Stock!$A$5:$M$495,6,0),0)*Journal!F274</f>
        <v>0</v>
      </c>
      <c r="H274" s="124"/>
      <c r="I274" s="123">
        <f>IFERROR(VLOOKUP(D274,Stock!$A$5:$K$495,7,FALSE),0)*Journal!$H274</f>
        <v>0</v>
      </c>
      <c r="J274" s="24">
        <f t="shared" si="13"/>
        <v>0</v>
      </c>
      <c r="K274" s="65"/>
      <c r="L274" s="65"/>
      <c r="M274" s="65"/>
      <c r="N274" s="128" t="str">
        <f t="shared" si="14"/>
        <v/>
      </c>
      <c r="O274" s="173"/>
      <c r="R274" s="31">
        <f>IFERROR(VLOOKUP(D274,Stock!$A$5:$M$495,10,0),0)*Journal!K274</f>
        <v>0</v>
      </c>
      <c r="S274" s="48">
        <f>IFERROR(VLOOKUP(D274,Stock!$A$5:$M$495,6,0),0)*Journal!L274</f>
        <v>0</v>
      </c>
      <c r="T274" s="184">
        <f t="shared" si="15"/>
        <v>0</v>
      </c>
      <c r="V274" s="47" t="str">
        <f>IF(D274="","",VLOOKUP($D274,Stock!$A$4:$M$471,8,FALSE))</f>
        <v/>
      </c>
      <c r="W274" s="47">
        <f>SUMIF($D$15:$D274,$D274,F$15:F274)</f>
        <v>0</v>
      </c>
      <c r="X274" s="47">
        <f>SUMIF($D$15:$D274,$D274,H$15:H274)</f>
        <v>0</v>
      </c>
      <c r="Y274" s="47">
        <f>SUMIF($D$15:$D274,$D274,K$15:K274)</f>
        <v>0</v>
      </c>
      <c r="Z274" s="47">
        <f>SUMIF($D$15:$D274,$D274,L$15:L274)</f>
        <v>0</v>
      </c>
    </row>
    <row r="275" spans="2:26" ht="18" customHeight="1" x14ac:dyDescent="0.2">
      <c r="B275" s="62"/>
      <c r="C275" s="127"/>
      <c r="D275" s="65"/>
      <c r="E275" s="23" t="str">
        <f>IF(D275="","",IFERROR(VLOOKUP(D275,Stock!$A$5:$K$495,2,FALSE),0))</f>
        <v/>
      </c>
      <c r="F275" s="121"/>
      <c r="G275" s="122">
        <f>IFERROR(VLOOKUP(D275,Stock!$A$5:$M$495,6,0),0)*Journal!F275</f>
        <v>0</v>
      </c>
      <c r="H275" s="124"/>
      <c r="I275" s="123">
        <f>IFERROR(VLOOKUP(D275,Stock!$A$5:$K$495,7,FALSE),0)*Journal!$H275</f>
        <v>0</v>
      </c>
      <c r="J275" s="24">
        <f t="shared" si="13"/>
        <v>0</v>
      </c>
      <c r="K275" s="65"/>
      <c r="L275" s="65"/>
      <c r="M275" s="65"/>
      <c r="N275" s="128" t="str">
        <f t="shared" si="14"/>
        <v/>
      </c>
      <c r="O275" s="173"/>
      <c r="R275" s="31">
        <f>IFERROR(VLOOKUP(D275,Stock!$A$5:$M$495,10,0),0)*Journal!K275</f>
        <v>0</v>
      </c>
      <c r="S275" s="48">
        <f>IFERROR(VLOOKUP(D275,Stock!$A$5:$M$495,6,0),0)*Journal!L275</f>
        <v>0</v>
      </c>
      <c r="T275" s="184">
        <f t="shared" si="15"/>
        <v>0</v>
      </c>
      <c r="V275" s="47" t="str">
        <f>IF(D275="","",VLOOKUP($D275,Stock!$A$4:$M$471,8,FALSE))</f>
        <v/>
      </c>
      <c r="W275" s="47">
        <f>SUMIF($D$15:$D275,$D275,F$15:F275)</f>
        <v>0</v>
      </c>
      <c r="X275" s="47">
        <f>SUMIF($D$15:$D275,$D275,H$15:H275)</f>
        <v>0</v>
      </c>
      <c r="Y275" s="47">
        <f>SUMIF($D$15:$D275,$D275,K$15:K275)</f>
        <v>0</v>
      </c>
      <c r="Z275" s="47">
        <f>SUMIF($D$15:$D275,$D275,L$15:L275)</f>
        <v>0</v>
      </c>
    </row>
    <row r="276" spans="2:26" ht="18" customHeight="1" x14ac:dyDescent="0.2">
      <c r="B276" s="62"/>
      <c r="C276" s="127"/>
      <c r="D276" s="65"/>
      <c r="E276" s="23" t="str">
        <f>IF(D276="","",IFERROR(VLOOKUP(D276,Stock!$A$5:$K$495,2,FALSE),0))</f>
        <v/>
      </c>
      <c r="F276" s="121"/>
      <c r="G276" s="122">
        <f>IFERROR(VLOOKUP(D276,Stock!$A$5:$M$495,6,0),0)*Journal!F276</f>
        <v>0</v>
      </c>
      <c r="H276" s="124"/>
      <c r="I276" s="123">
        <f>IFERROR(VLOOKUP(D276,Stock!$A$5:$K$495,7,FALSE),0)*Journal!$H276</f>
        <v>0</v>
      </c>
      <c r="J276" s="24">
        <f t="shared" si="13"/>
        <v>0</v>
      </c>
      <c r="K276" s="65"/>
      <c r="L276" s="65"/>
      <c r="M276" s="65"/>
      <c r="N276" s="128" t="str">
        <f t="shared" si="14"/>
        <v/>
      </c>
      <c r="O276" s="173"/>
      <c r="R276" s="31">
        <f>IFERROR(VLOOKUP(D276,Stock!$A$5:$M$495,10,0),0)*Journal!K276</f>
        <v>0</v>
      </c>
      <c r="S276" s="48">
        <f>IFERROR(VLOOKUP(D276,Stock!$A$5:$M$495,6,0),0)*Journal!L276</f>
        <v>0</v>
      </c>
      <c r="T276" s="184">
        <f t="shared" si="15"/>
        <v>0</v>
      </c>
      <c r="V276" s="47" t="str">
        <f>IF(D276="","",VLOOKUP($D276,Stock!$A$4:$M$471,8,FALSE))</f>
        <v/>
      </c>
      <c r="W276" s="47">
        <f>SUMIF($D$15:$D276,$D276,F$15:F276)</f>
        <v>0</v>
      </c>
      <c r="X276" s="47">
        <f>SUMIF($D$15:$D276,$D276,H$15:H276)</f>
        <v>0</v>
      </c>
      <c r="Y276" s="47">
        <f>SUMIF($D$15:$D276,$D276,K$15:K276)</f>
        <v>0</v>
      </c>
      <c r="Z276" s="47">
        <f>SUMIF($D$15:$D276,$D276,L$15:L276)</f>
        <v>0</v>
      </c>
    </row>
    <row r="277" spans="2:26" ht="18" customHeight="1" x14ac:dyDescent="0.2">
      <c r="B277" s="62"/>
      <c r="C277" s="127"/>
      <c r="D277" s="65"/>
      <c r="E277" s="23" t="str">
        <f>IF(D277="","",IFERROR(VLOOKUP(D277,Stock!$A$5:$K$495,2,FALSE),0))</f>
        <v/>
      </c>
      <c r="F277" s="121"/>
      <c r="G277" s="122">
        <f>IFERROR(VLOOKUP(D277,Stock!$A$5:$M$495,6,0),0)*Journal!F277</f>
        <v>0</v>
      </c>
      <c r="H277" s="124"/>
      <c r="I277" s="123">
        <f>IFERROR(VLOOKUP(D277,Stock!$A$5:$K$495,7,FALSE),0)*Journal!$H277</f>
        <v>0</v>
      </c>
      <c r="J277" s="24">
        <f t="shared" si="13"/>
        <v>0</v>
      </c>
      <c r="K277" s="65"/>
      <c r="L277" s="65"/>
      <c r="M277" s="65"/>
      <c r="N277" s="128" t="str">
        <f t="shared" si="14"/>
        <v/>
      </c>
      <c r="O277" s="173"/>
      <c r="R277" s="31">
        <f>IFERROR(VLOOKUP(D277,Stock!$A$5:$M$495,10,0),0)*Journal!K277</f>
        <v>0</v>
      </c>
      <c r="S277" s="48">
        <f>IFERROR(VLOOKUP(D277,Stock!$A$5:$M$495,6,0),0)*Journal!L277</f>
        <v>0</v>
      </c>
      <c r="T277" s="184">
        <f t="shared" si="15"/>
        <v>0</v>
      </c>
      <c r="V277" s="47" t="str">
        <f>IF(D277="","",VLOOKUP($D277,Stock!$A$4:$M$471,8,FALSE))</f>
        <v/>
      </c>
      <c r="W277" s="47">
        <f>SUMIF($D$15:$D277,$D277,F$15:F277)</f>
        <v>0</v>
      </c>
      <c r="X277" s="47">
        <f>SUMIF($D$15:$D277,$D277,H$15:H277)</f>
        <v>0</v>
      </c>
      <c r="Y277" s="47">
        <f>SUMIF($D$15:$D277,$D277,K$15:K277)</f>
        <v>0</v>
      </c>
      <c r="Z277" s="47">
        <f>SUMIF($D$15:$D277,$D277,L$15:L277)</f>
        <v>0</v>
      </c>
    </row>
    <row r="278" spans="2:26" ht="18" customHeight="1" x14ac:dyDescent="0.2">
      <c r="B278" s="62"/>
      <c r="C278" s="127"/>
      <c r="D278" s="65"/>
      <c r="E278" s="23" t="str">
        <f>IF(D278="","",IFERROR(VLOOKUP(D278,Stock!$A$5:$K$495,2,FALSE),0))</f>
        <v/>
      </c>
      <c r="F278" s="121"/>
      <c r="G278" s="122">
        <f>IFERROR(VLOOKUP(D278,Stock!$A$5:$M$495,6,0),0)*Journal!F278</f>
        <v>0</v>
      </c>
      <c r="H278" s="124"/>
      <c r="I278" s="123">
        <f>IFERROR(VLOOKUP(D278,Stock!$A$5:$K$495,7,FALSE),0)*Journal!$H278</f>
        <v>0</v>
      </c>
      <c r="J278" s="24">
        <f t="shared" si="13"/>
        <v>0</v>
      </c>
      <c r="K278" s="65"/>
      <c r="L278" s="65"/>
      <c r="M278" s="65"/>
      <c r="N278" s="128" t="str">
        <f t="shared" si="14"/>
        <v/>
      </c>
      <c r="O278" s="173"/>
      <c r="R278" s="31">
        <f>IFERROR(VLOOKUP(D278,Stock!$A$5:$M$495,10,0),0)*Journal!K278</f>
        <v>0</v>
      </c>
      <c r="S278" s="48">
        <f>IFERROR(VLOOKUP(D278,Stock!$A$5:$M$495,6,0),0)*Journal!L278</f>
        <v>0</v>
      </c>
      <c r="T278" s="184">
        <f t="shared" si="15"/>
        <v>0</v>
      </c>
      <c r="V278" s="47" t="str">
        <f>IF(D278="","",VLOOKUP($D278,Stock!$A$4:$M$471,8,FALSE))</f>
        <v/>
      </c>
      <c r="W278" s="47">
        <f>SUMIF($D$15:$D278,$D278,F$15:F278)</f>
        <v>0</v>
      </c>
      <c r="X278" s="47">
        <f>SUMIF($D$15:$D278,$D278,H$15:H278)</f>
        <v>0</v>
      </c>
      <c r="Y278" s="47">
        <f>SUMIF($D$15:$D278,$D278,K$15:K278)</f>
        <v>0</v>
      </c>
      <c r="Z278" s="47">
        <f>SUMIF($D$15:$D278,$D278,L$15:L278)</f>
        <v>0</v>
      </c>
    </row>
    <row r="279" spans="2:26" ht="18" customHeight="1" x14ac:dyDescent="0.2">
      <c r="B279" s="62"/>
      <c r="C279" s="127"/>
      <c r="D279" s="65"/>
      <c r="E279" s="23" t="str">
        <f>IF(D279="","",IFERROR(VLOOKUP(D279,Stock!$A$5:$K$495,2,FALSE),0))</f>
        <v/>
      </c>
      <c r="F279" s="121"/>
      <c r="G279" s="122">
        <f>IFERROR(VLOOKUP(D279,Stock!$A$5:$M$495,6,0),0)*Journal!F279</f>
        <v>0</v>
      </c>
      <c r="H279" s="124"/>
      <c r="I279" s="123">
        <f>IFERROR(VLOOKUP(D279,Stock!$A$5:$K$495,7,FALSE),0)*Journal!$H279</f>
        <v>0</v>
      </c>
      <c r="J279" s="24">
        <f t="shared" si="13"/>
        <v>0</v>
      </c>
      <c r="K279" s="65"/>
      <c r="L279" s="65"/>
      <c r="M279" s="65"/>
      <c r="N279" s="128" t="str">
        <f t="shared" si="14"/>
        <v/>
      </c>
      <c r="O279" s="173"/>
      <c r="R279" s="31">
        <f>IFERROR(VLOOKUP(D279,Stock!$A$5:$M$495,10,0),0)*Journal!K279</f>
        <v>0</v>
      </c>
      <c r="S279" s="48">
        <f>IFERROR(VLOOKUP(D279,Stock!$A$5:$M$495,6,0),0)*Journal!L279</f>
        <v>0</v>
      </c>
      <c r="T279" s="184">
        <f t="shared" si="15"/>
        <v>0</v>
      </c>
      <c r="V279" s="47" t="str">
        <f>IF(D279="","",VLOOKUP($D279,Stock!$A$4:$M$471,8,FALSE))</f>
        <v/>
      </c>
      <c r="W279" s="47">
        <f>SUMIF($D$15:$D279,$D279,F$15:F279)</f>
        <v>0</v>
      </c>
      <c r="X279" s="47">
        <f>SUMIF($D$15:$D279,$D279,H$15:H279)</f>
        <v>0</v>
      </c>
      <c r="Y279" s="47">
        <f>SUMIF($D$15:$D279,$D279,K$15:K279)</f>
        <v>0</v>
      </c>
      <c r="Z279" s="47">
        <f>SUMIF($D$15:$D279,$D279,L$15:L279)</f>
        <v>0</v>
      </c>
    </row>
    <row r="280" spans="2:26" ht="18" customHeight="1" x14ac:dyDescent="0.2">
      <c r="B280" s="62"/>
      <c r="C280" s="127"/>
      <c r="D280" s="65"/>
      <c r="E280" s="23" t="str">
        <f>IF(D280="","",IFERROR(VLOOKUP(D280,Stock!$A$5:$K$495,2,FALSE),0))</f>
        <v/>
      </c>
      <c r="F280" s="121"/>
      <c r="G280" s="122">
        <f>IFERROR(VLOOKUP(D280,Stock!$A$5:$M$495,6,0),0)*Journal!F280</f>
        <v>0</v>
      </c>
      <c r="H280" s="124"/>
      <c r="I280" s="123">
        <f>IFERROR(VLOOKUP(D280,Stock!$A$5:$K$495,7,FALSE),0)*Journal!$H280</f>
        <v>0</v>
      </c>
      <c r="J280" s="24">
        <f t="shared" si="13"/>
        <v>0</v>
      </c>
      <c r="K280" s="65"/>
      <c r="L280" s="65"/>
      <c r="M280" s="65"/>
      <c r="N280" s="128" t="str">
        <f t="shared" si="14"/>
        <v/>
      </c>
      <c r="O280" s="173"/>
      <c r="R280" s="31">
        <f>IFERROR(VLOOKUP(D280,Stock!$A$5:$M$495,10,0),0)*Journal!K280</f>
        <v>0</v>
      </c>
      <c r="S280" s="48">
        <f>IFERROR(VLOOKUP(D280,Stock!$A$5:$M$495,6,0),0)*Journal!L280</f>
        <v>0</v>
      </c>
      <c r="T280" s="184">
        <f t="shared" si="15"/>
        <v>0</v>
      </c>
      <c r="V280" s="47" t="str">
        <f>IF(D280="","",VLOOKUP($D280,Stock!$A$4:$M$471,8,FALSE))</f>
        <v/>
      </c>
      <c r="W280" s="47">
        <f>SUMIF($D$15:$D280,$D280,F$15:F280)</f>
        <v>0</v>
      </c>
      <c r="X280" s="47">
        <f>SUMIF($D$15:$D280,$D280,H$15:H280)</f>
        <v>0</v>
      </c>
      <c r="Y280" s="47">
        <f>SUMIF($D$15:$D280,$D280,K$15:K280)</f>
        <v>0</v>
      </c>
      <c r="Z280" s="47">
        <f>SUMIF($D$15:$D280,$D280,L$15:L280)</f>
        <v>0</v>
      </c>
    </row>
    <row r="281" spans="2:26" ht="18" customHeight="1" x14ac:dyDescent="0.2">
      <c r="B281" s="62"/>
      <c r="C281" s="127"/>
      <c r="D281" s="65"/>
      <c r="E281" s="23" t="str">
        <f>IF(D281="","",IFERROR(VLOOKUP(D281,Stock!$A$5:$K$495,2,FALSE),0))</f>
        <v/>
      </c>
      <c r="F281" s="121"/>
      <c r="G281" s="122">
        <f>IFERROR(VLOOKUP(D281,Stock!$A$5:$M$495,6,0),0)*Journal!F281</f>
        <v>0</v>
      </c>
      <c r="H281" s="124"/>
      <c r="I281" s="123">
        <f>IFERROR(VLOOKUP(D281,Stock!$A$5:$K$495,7,FALSE),0)*Journal!$H281</f>
        <v>0</v>
      </c>
      <c r="J281" s="24">
        <f t="shared" si="13"/>
        <v>0</v>
      </c>
      <c r="K281" s="65"/>
      <c r="L281" s="65"/>
      <c r="M281" s="65"/>
      <c r="N281" s="128" t="str">
        <f t="shared" si="14"/>
        <v/>
      </c>
      <c r="O281" s="173"/>
      <c r="R281" s="31">
        <f>IFERROR(VLOOKUP(D281,Stock!$A$5:$M$495,10,0),0)*Journal!K281</f>
        <v>0</v>
      </c>
      <c r="S281" s="48">
        <f>IFERROR(VLOOKUP(D281,Stock!$A$5:$M$495,6,0),0)*Journal!L281</f>
        <v>0</v>
      </c>
      <c r="T281" s="184">
        <f t="shared" si="15"/>
        <v>0</v>
      </c>
      <c r="V281" s="47" t="str">
        <f>IF(D281="","",VLOOKUP($D281,Stock!$A$4:$M$471,8,FALSE))</f>
        <v/>
      </c>
      <c r="W281" s="47">
        <f>SUMIF($D$15:$D281,$D281,F$15:F281)</f>
        <v>0</v>
      </c>
      <c r="X281" s="47">
        <f>SUMIF($D$15:$D281,$D281,H$15:H281)</f>
        <v>0</v>
      </c>
      <c r="Y281" s="47">
        <f>SUMIF($D$15:$D281,$D281,K$15:K281)</f>
        <v>0</v>
      </c>
      <c r="Z281" s="47">
        <f>SUMIF($D$15:$D281,$D281,L$15:L281)</f>
        <v>0</v>
      </c>
    </row>
    <row r="282" spans="2:26" ht="18" customHeight="1" x14ac:dyDescent="0.2">
      <c r="B282" s="62"/>
      <c r="C282" s="127"/>
      <c r="D282" s="65"/>
      <c r="E282" s="23" t="str">
        <f>IF(D282="","",IFERROR(VLOOKUP(D282,Stock!$A$5:$K$495,2,FALSE),0))</f>
        <v/>
      </c>
      <c r="F282" s="121"/>
      <c r="G282" s="122">
        <f>IFERROR(VLOOKUP(D282,Stock!$A$5:$M$495,6,0),0)*Journal!F282</f>
        <v>0</v>
      </c>
      <c r="H282" s="124"/>
      <c r="I282" s="123">
        <f>IFERROR(VLOOKUP(D282,Stock!$A$5:$K$495,7,FALSE),0)*Journal!$H282</f>
        <v>0</v>
      </c>
      <c r="J282" s="24">
        <f t="shared" si="13"/>
        <v>0</v>
      </c>
      <c r="K282" s="65"/>
      <c r="L282" s="65"/>
      <c r="M282" s="65"/>
      <c r="N282" s="128" t="str">
        <f t="shared" si="14"/>
        <v/>
      </c>
      <c r="O282" s="173"/>
      <c r="R282" s="31">
        <f>IFERROR(VLOOKUP(D282,Stock!$A$5:$M$495,10,0),0)*Journal!K282</f>
        <v>0</v>
      </c>
      <c r="S282" s="48">
        <f>IFERROR(VLOOKUP(D282,Stock!$A$5:$M$495,6,0),0)*Journal!L282</f>
        <v>0</v>
      </c>
      <c r="T282" s="184">
        <f t="shared" si="15"/>
        <v>0</v>
      </c>
      <c r="V282" s="47" t="str">
        <f>IF(D282="","",VLOOKUP($D282,Stock!$A$4:$M$471,8,FALSE))</f>
        <v/>
      </c>
      <c r="W282" s="47">
        <f>SUMIF($D$15:$D282,$D282,F$15:F282)</f>
        <v>0</v>
      </c>
      <c r="X282" s="47">
        <f>SUMIF($D$15:$D282,$D282,H$15:H282)</f>
        <v>0</v>
      </c>
      <c r="Y282" s="47">
        <f>SUMIF($D$15:$D282,$D282,K$15:K282)</f>
        <v>0</v>
      </c>
      <c r="Z282" s="47">
        <f>SUMIF($D$15:$D282,$D282,L$15:L282)</f>
        <v>0</v>
      </c>
    </row>
    <row r="283" spans="2:26" ht="18" customHeight="1" x14ac:dyDescent="0.2">
      <c r="B283" s="62"/>
      <c r="C283" s="127"/>
      <c r="D283" s="65"/>
      <c r="E283" s="23" t="str">
        <f>IF(D283="","",IFERROR(VLOOKUP(D283,Stock!$A$5:$K$495,2,FALSE),0))</f>
        <v/>
      </c>
      <c r="F283" s="121"/>
      <c r="G283" s="122">
        <f>IFERROR(VLOOKUP(D283,Stock!$A$5:$M$495,6,0),0)*Journal!F283</f>
        <v>0</v>
      </c>
      <c r="H283" s="124"/>
      <c r="I283" s="123">
        <f>IFERROR(VLOOKUP(D283,Stock!$A$5:$K$495,7,FALSE),0)*Journal!$H283</f>
        <v>0</v>
      </c>
      <c r="J283" s="24">
        <f t="shared" si="13"/>
        <v>0</v>
      </c>
      <c r="K283" s="65"/>
      <c r="L283" s="65"/>
      <c r="M283" s="65"/>
      <c r="N283" s="128" t="str">
        <f t="shared" si="14"/>
        <v/>
      </c>
      <c r="O283" s="173"/>
      <c r="R283" s="31">
        <f>IFERROR(VLOOKUP(D283,Stock!$A$5:$M$495,10,0),0)*Journal!K283</f>
        <v>0</v>
      </c>
      <c r="S283" s="48">
        <f>IFERROR(VLOOKUP(D283,Stock!$A$5:$M$495,6,0),0)*Journal!L283</f>
        <v>0</v>
      </c>
      <c r="T283" s="184">
        <f t="shared" si="15"/>
        <v>0</v>
      </c>
      <c r="V283" s="47" t="str">
        <f>IF(D283="","",VLOOKUP($D283,Stock!$A$4:$M$471,8,FALSE))</f>
        <v/>
      </c>
      <c r="W283" s="47">
        <f>SUMIF($D$15:$D283,$D283,F$15:F283)</f>
        <v>0</v>
      </c>
      <c r="X283" s="47">
        <f>SUMIF($D$15:$D283,$D283,H$15:H283)</f>
        <v>0</v>
      </c>
      <c r="Y283" s="47">
        <f>SUMIF($D$15:$D283,$D283,K$15:K283)</f>
        <v>0</v>
      </c>
      <c r="Z283" s="47">
        <f>SUMIF($D$15:$D283,$D283,L$15:L283)</f>
        <v>0</v>
      </c>
    </row>
    <row r="284" spans="2:26" ht="18" customHeight="1" x14ac:dyDescent="0.2">
      <c r="B284" s="62"/>
      <c r="C284" s="127"/>
      <c r="D284" s="65"/>
      <c r="E284" s="23" t="str">
        <f>IF(D284="","",IFERROR(VLOOKUP(D284,Stock!$A$5:$K$495,2,FALSE),0))</f>
        <v/>
      </c>
      <c r="F284" s="121"/>
      <c r="G284" s="122">
        <f>IFERROR(VLOOKUP(D284,Stock!$A$5:$M$495,6,0),0)*Journal!F284</f>
        <v>0</v>
      </c>
      <c r="H284" s="124"/>
      <c r="I284" s="123">
        <f>IFERROR(VLOOKUP(D284,Stock!$A$5:$K$495,7,FALSE),0)*Journal!$H284</f>
        <v>0</v>
      </c>
      <c r="J284" s="24">
        <f t="shared" si="13"/>
        <v>0</v>
      </c>
      <c r="K284" s="65"/>
      <c r="L284" s="65"/>
      <c r="M284" s="65"/>
      <c r="N284" s="128" t="str">
        <f t="shared" si="14"/>
        <v/>
      </c>
      <c r="O284" s="173"/>
      <c r="R284" s="31">
        <f>IFERROR(VLOOKUP(D284,Stock!$A$5:$M$495,10,0),0)*Journal!K284</f>
        <v>0</v>
      </c>
      <c r="S284" s="48">
        <f>IFERROR(VLOOKUP(D284,Stock!$A$5:$M$495,6,0),0)*Journal!L284</f>
        <v>0</v>
      </c>
      <c r="T284" s="184">
        <f t="shared" si="15"/>
        <v>0</v>
      </c>
      <c r="V284" s="47" t="str">
        <f>IF(D284="","",VLOOKUP($D284,Stock!$A$4:$M$471,8,FALSE))</f>
        <v/>
      </c>
      <c r="W284" s="47">
        <f>SUMIF($D$15:$D284,$D284,F$15:F284)</f>
        <v>0</v>
      </c>
      <c r="X284" s="47">
        <f>SUMIF($D$15:$D284,$D284,H$15:H284)</f>
        <v>0</v>
      </c>
      <c r="Y284" s="47">
        <f>SUMIF($D$15:$D284,$D284,K$15:K284)</f>
        <v>0</v>
      </c>
      <c r="Z284" s="47">
        <f>SUMIF($D$15:$D284,$D284,L$15:L284)</f>
        <v>0</v>
      </c>
    </row>
    <row r="285" spans="2:26" ht="18" customHeight="1" x14ac:dyDescent="0.2">
      <c r="B285" s="62"/>
      <c r="C285" s="127"/>
      <c r="D285" s="65"/>
      <c r="E285" s="23" t="str">
        <f>IF(D285="","",IFERROR(VLOOKUP(D285,Stock!$A$5:$K$495,2,FALSE),0))</f>
        <v/>
      </c>
      <c r="F285" s="121"/>
      <c r="G285" s="122">
        <f>IFERROR(VLOOKUP(D285,Stock!$A$5:$M$495,6,0),0)*Journal!F285</f>
        <v>0</v>
      </c>
      <c r="H285" s="124"/>
      <c r="I285" s="123">
        <f>IFERROR(VLOOKUP(D285,Stock!$A$5:$K$495,7,FALSE),0)*Journal!$H285</f>
        <v>0</v>
      </c>
      <c r="J285" s="24">
        <f t="shared" si="13"/>
        <v>0</v>
      </c>
      <c r="K285" s="65"/>
      <c r="L285" s="65"/>
      <c r="M285" s="65"/>
      <c r="N285" s="128" t="str">
        <f t="shared" si="14"/>
        <v/>
      </c>
      <c r="O285" s="173"/>
      <c r="R285" s="31">
        <f>IFERROR(VLOOKUP(D285,Stock!$A$5:$M$495,10,0),0)*Journal!K285</f>
        <v>0</v>
      </c>
      <c r="S285" s="48">
        <f>IFERROR(VLOOKUP(D285,Stock!$A$5:$M$495,6,0),0)*Journal!L285</f>
        <v>0</v>
      </c>
      <c r="T285" s="184">
        <f t="shared" si="15"/>
        <v>0</v>
      </c>
      <c r="V285" s="47" t="str">
        <f>IF(D285="","",VLOOKUP($D285,Stock!$A$4:$M$471,8,FALSE))</f>
        <v/>
      </c>
      <c r="W285" s="47">
        <f>SUMIF($D$15:$D285,$D285,F$15:F285)</f>
        <v>0</v>
      </c>
      <c r="X285" s="47">
        <f>SUMIF($D$15:$D285,$D285,H$15:H285)</f>
        <v>0</v>
      </c>
      <c r="Y285" s="47">
        <f>SUMIF($D$15:$D285,$D285,K$15:K285)</f>
        <v>0</v>
      </c>
      <c r="Z285" s="47">
        <f>SUMIF($D$15:$D285,$D285,L$15:L285)</f>
        <v>0</v>
      </c>
    </row>
    <row r="286" spans="2:26" ht="18" customHeight="1" x14ac:dyDescent="0.2">
      <c r="B286" s="62"/>
      <c r="C286" s="127"/>
      <c r="D286" s="65"/>
      <c r="E286" s="23" t="str">
        <f>IF(D286="","",IFERROR(VLOOKUP(D286,Stock!$A$5:$K$495,2,FALSE),0))</f>
        <v/>
      </c>
      <c r="F286" s="121"/>
      <c r="G286" s="122">
        <f>IFERROR(VLOOKUP(D286,Stock!$A$5:$M$495,6,0),0)*Journal!F286</f>
        <v>0</v>
      </c>
      <c r="H286" s="124"/>
      <c r="I286" s="123">
        <f>IFERROR(VLOOKUP(D286,Stock!$A$5:$K$495,7,FALSE),0)*Journal!$H286</f>
        <v>0</v>
      </c>
      <c r="J286" s="24">
        <f t="shared" si="13"/>
        <v>0</v>
      </c>
      <c r="K286" s="65"/>
      <c r="L286" s="65"/>
      <c r="M286" s="65"/>
      <c r="N286" s="128" t="str">
        <f t="shared" si="14"/>
        <v/>
      </c>
      <c r="O286" s="173"/>
      <c r="R286" s="31">
        <f>IFERROR(VLOOKUP(D286,Stock!$A$5:$M$495,10,0),0)*Journal!K286</f>
        <v>0</v>
      </c>
      <c r="S286" s="48">
        <f>IFERROR(VLOOKUP(D286,Stock!$A$5:$M$495,6,0),0)*Journal!L286</f>
        <v>0</v>
      </c>
      <c r="T286" s="184">
        <f t="shared" si="15"/>
        <v>0</v>
      </c>
      <c r="V286" s="47" t="str">
        <f>IF(D286="","",VLOOKUP($D286,Stock!$A$4:$M$471,8,FALSE))</f>
        <v/>
      </c>
      <c r="W286" s="47">
        <f>SUMIF($D$15:$D286,$D286,F$15:F286)</f>
        <v>0</v>
      </c>
      <c r="X286" s="47">
        <f>SUMIF($D$15:$D286,$D286,H$15:H286)</f>
        <v>0</v>
      </c>
      <c r="Y286" s="47">
        <f>SUMIF($D$15:$D286,$D286,K$15:K286)</f>
        <v>0</v>
      </c>
      <c r="Z286" s="47">
        <f>SUMIF($D$15:$D286,$D286,L$15:L286)</f>
        <v>0</v>
      </c>
    </row>
    <row r="287" spans="2:26" ht="18" customHeight="1" x14ac:dyDescent="0.2">
      <c r="B287" s="62"/>
      <c r="C287" s="127"/>
      <c r="D287" s="65"/>
      <c r="E287" s="23" t="str">
        <f>IF(D287="","",IFERROR(VLOOKUP(D287,Stock!$A$5:$K$495,2,FALSE),0))</f>
        <v/>
      </c>
      <c r="F287" s="121"/>
      <c r="G287" s="122">
        <f>IFERROR(VLOOKUP(D287,Stock!$A$5:$M$495,6,0),0)*Journal!F287</f>
        <v>0</v>
      </c>
      <c r="H287" s="124"/>
      <c r="I287" s="123">
        <f>IFERROR(VLOOKUP(D287,Stock!$A$5:$K$495,7,FALSE),0)*Journal!$H287</f>
        <v>0</v>
      </c>
      <c r="J287" s="24">
        <f t="shared" si="13"/>
        <v>0</v>
      </c>
      <c r="K287" s="65"/>
      <c r="L287" s="65"/>
      <c r="M287" s="65"/>
      <c r="N287" s="128" t="str">
        <f t="shared" si="14"/>
        <v/>
      </c>
      <c r="O287" s="173"/>
      <c r="R287" s="31">
        <f>IFERROR(VLOOKUP(D287,Stock!$A$5:$M$495,10,0),0)*Journal!K287</f>
        <v>0</v>
      </c>
      <c r="S287" s="48">
        <f>IFERROR(VLOOKUP(D287,Stock!$A$5:$M$495,6,0),0)*Journal!L287</f>
        <v>0</v>
      </c>
      <c r="T287" s="184">
        <f t="shared" si="15"/>
        <v>0</v>
      </c>
      <c r="V287" s="47" t="str">
        <f>IF(D287="","",VLOOKUP($D287,Stock!$A$4:$M$471,8,FALSE))</f>
        <v/>
      </c>
      <c r="W287" s="47">
        <f>SUMIF($D$15:$D287,$D287,F$15:F287)</f>
        <v>0</v>
      </c>
      <c r="X287" s="47">
        <f>SUMIF($D$15:$D287,$D287,H$15:H287)</f>
        <v>0</v>
      </c>
      <c r="Y287" s="47">
        <f>SUMIF($D$15:$D287,$D287,K$15:K287)</f>
        <v>0</v>
      </c>
      <c r="Z287" s="47">
        <f>SUMIF($D$15:$D287,$D287,L$15:L287)</f>
        <v>0</v>
      </c>
    </row>
    <row r="288" spans="2:26" ht="18" customHeight="1" x14ac:dyDescent="0.2">
      <c r="B288" s="62"/>
      <c r="C288" s="127"/>
      <c r="D288" s="65"/>
      <c r="E288" s="23" t="str">
        <f>IF(D288="","",IFERROR(VLOOKUP(D288,Stock!$A$5:$K$495,2,FALSE),0))</f>
        <v/>
      </c>
      <c r="F288" s="121"/>
      <c r="G288" s="122">
        <f>IFERROR(VLOOKUP(D288,Stock!$A$5:$M$495,6,0),0)*Journal!F288</f>
        <v>0</v>
      </c>
      <c r="H288" s="124"/>
      <c r="I288" s="123">
        <f>IFERROR(VLOOKUP(D288,Stock!$A$5:$K$495,7,FALSE),0)*Journal!$H288</f>
        <v>0</v>
      </c>
      <c r="J288" s="24">
        <f t="shared" si="13"/>
        <v>0</v>
      </c>
      <c r="K288" s="65"/>
      <c r="L288" s="65"/>
      <c r="M288" s="65"/>
      <c r="N288" s="128" t="str">
        <f t="shared" si="14"/>
        <v/>
      </c>
      <c r="O288" s="173"/>
      <c r="R288" s="31">
        <f>IFERROR(VLOOKUP(D288,Stock!$A$5:$M$495,10,0),0)*Journal!K288</f>
        <v>0</v>
      </c>
      <c r="S288" s="48">
        <f>IFERROR(VLOOKUP(D288,Stock!$A$5:$M$495,6,0),0)*Journal!L288</f>
        <v>0</v>
      </c>
      <c r="T288" s="184">
        <f t="shared" si="15"/>
        <v>0</v>
      </c>
      <c r="V288" s="47" t="str">
        <f>IF(D288="","",VLOOKUP($D288,Stock!$A$4:$M$471,8,FALSE))</f>
        <v/>
      </c>
      <c r="W288" s="47">
        <f>SUMIF($D$15:$D288,$D288,F$15:F288)</f>
        <v>0</v>
      </c>
      <c r="X288" s="47">
        <f>SUMIF($D$15:$D288,$D288,H$15:H288)</f>
        <v>0</v>
      </c>
      <c r="Y288" s="47">
        <f>SUMIF($D$15:$D288,$D288,K$15:K288)</f>
        <v>0</v>
      </c>
      <c r="Z288" s="47">
        <f>SUMIF($D$15:$D288,$D288,L$15:L288)</f>
        <v>0</v>
      </c>
    </row>
    <row r="289" spans="2:26" ht="18" customHeight="1" x14ac:dyDescent="0.2">
      <c r="B289" s="62"/>
      <c r="C289" s="127"/>
      <c r="D289" s="65"/>
      <c r="E289" s="23" t="str">
        <f>IF(D289="","",IFERROR(VLOOKUP(D289,Stock!$A$5:$K$495,2,FALSE),0))</f>
        <v/>
      </c>
      <c r="F289" s="121"/>
      <c r="G289" s="122">
        <f>IFERROR(VLOOKUP(D289,Stock!$A$5:$M$495,6,0),0)*Journal!F289</f>
        <v>0</v>
      </c>
      <c r="H289" s="124"/>
      <c r="I289" s="123">
        <f>IFERROR(VLOOKUP(D289,Stock!$A$5:$K$495,7,FALSE),0)*Journal!$H289</f>
        <v>0</v>
      </c>
      <c r="J289" s="24">
        <f t="shared" si="13"/>
        <v>0</v>
      </c>
      <c r="K289" s="65"/>
      <c r="L289" s="65"/>
      <c r="M289" s="65"/>
      <c r="N289" s="128" t="str">
        <f t="shared" si="14"/>
        <v/>
      </c>
      <c r="O289" s="173"/>
      <c r="R289" s="31">
        <f>IFERROR(VLOOKUP(D289,Stock!$A$5:$M$495,10,0),0)*Journal!K289</f>
        <v>0</v>
      </c>
      <c r="S289" s="48">
        <f>IFERROR(VLOOKUP(D289,Stock!$A$5:$M$495,6,0),0)*Journal!L289</f>
        <v>0</v>
      </c>
      <c r="T289" s="184">
        <f t="shared" si="15"/>
        <v>0</v>
      </c>
      <c r="V289" s="47" t="str">
        <f>IF(D289="","",VLOOKUP($D289,Stock!$A$4:$M$471,8,FALSE))</f>
        <v/>
      </c>
      <c r="W289" s="47">
        <f>SUMIF($D$15:$D289,$D289,F$15:F289)</f>
        <v>0</v>
      </c>
      <c r="X289" s="47">
        <f>SUMIF($D$15:$D289,$D289,H$15:H289)</f>
        <v>0</v>
      </c>
      <c r="Y289" s="47">
        <f>SUMIF($D$15:$D289,$D289,K$15:K289)</f>
        <v>0</v>
      </c>
      <c r="Z289" s="47">
        <f>SUMIF($D$15:$D289,$D289,L$15:L289)</f>
        <v>0</v>
      </c>
    </row>
    <row r="290" spans="2:26" ht="18" customHeight="1" x14ac:dyDescent="0.2">
      <c r="B290" s="62"/>
      <c r="C290" s="127"/>
      <c r="D290" s="65"/>
      <c r="E290" s="23" t="str">
        <f>IF(D290="","",IFERROR(VLOOKUP(D290,Stock!$A$5:$K$495,2,FALSE),0))</f>
        <v/>
      </c>
      <c r="F290" s="121"/>
      <c r="G290" s="122">
        <f>IFERROR(VLOOKUP(D290,Stock!$A$5:$M$495,6,0),0)*Journal!F290</f>
        <v>0</v>
      </c>
      <c r="H290" s="124"/>
      <c r="I290" s="123">
        <f>IFERROR(VLOOKUP(D290,Stock!$A$5:$K$495,7,FALSE),0)*Journal!$H290</f>
        <v>0</v>
      </c>
      <c r="J290" s="24">
        <f t="shared" si="13"/>
        <v>0</v>
      </c>
      <c r="K290" s="65"/>
      <c r="L290" s="65"/>
      <c r="M290" s="65"/>
      <c r="N290" s="128" t="str">
        <f t="shared" si="14"/>
        <v/>
      </c>
      <c r="O290" s="173"/>
      <c r="R290" s="31">
        <f>IFERROR(VLOOKUP(D290,Stock!$A$5:$M$495,10,0),0)*Journal!K290</f>
        <v>0</v>
      </c>
      <c r="S290" s="48">
        <f>IFERROR(VLOOKUP(D290,Stock!$A$5:$M$495,6,0),0)*Journal!L290</f>
        <v>0</v>
      </c>
      <c r="T290" s="184">
        <f t="shared" si="15"/>
        <v>0</v>
      </c>
      <c r="V290" s="47" t="str">
        <f>IF(D290="","",VLOOKUP($D290,Stock!$A$4:$M$471,8,FALSE))</f>
        <v/>
      </c>
      <c r="W290" s="47">
        <f>SUMIF($D$15:$D290,$D290,F$15:F290)</f>
        <v>0</v>
      </c>
      <c r="X290" s="47">
        <f>SUMIF($D$15:$D290,$D290,H$15:H290)</f>
        <v>0</v>
      </c>
      <c r="Y290" s="47">
        <f>SUMIF($D$15:$D290,$D290,K$15:K290)</f>
        <v>0</v>
      </c>
      <c r="Z290" s="47">
        <f>SUMIF($D$15:$D290,$D290,L$15:L290)</f>
        <v>0</v>
      </c>
    </row>
    <row r="291" spans="2:26" ht="18" customHeight="1" x14ac:dyDescent="0.2">
      <c r="B291" s="62"/>
      <c r="C291" s="127"/>
      <c r="D291" s="65"/>
      <c r="E291" s="23" t="str">
        <f>IF(D291="","",IFERROR(VLOOKUP(D291,Stock!$A$5:$K$495,2,FALSE),0))</f>
        <v/>
      </c>
      <c r="F291" s="121"/>
      <c r="G291" s="122">
        <f>IFERROR(VLOOKUP(D291,Stock!$A$5:$M$495,6,0),0)*Journal!F291</f>
        <v>0</v>
      </c>
      <c r="H291" s="124"/>
      <c r="I291" s="123">
        <f>IFERROR(VLOOKUP(D291,Stock!$A$5:$K$495,7,FALSE),0)*Journal!$H291</f>
        <v>0</v>
      </c>
      <c r="J291" s="24">
        <f t="shared" si="13"/>
        <v>0</v>
      </c>
      <c r="K291" s="65"/>
      <c r="L291" s="65"/>
      <c r="M291" s="65"/>
      <c r="N291" s="128" t="str">
        <f t="shared" si="14"/>
        <v/>
      </c>
      <c r="O291" s="173"/>
      <c r="R291" s="31">
        <f>IFERROR(VLOOKUP(D291,Stock!$A$5:$M$495,10,0),0)*Journal!K291</f>
        <v>0</v>
      </c>
      <c r="S291" s="48">
        <f>IFERROR(VLOOKUP(D291,Stock!$A$5:$M$495,6,0),0)*Journal!L291</f>
        <v>0</v>
      </c>
      <c r="T291" s="184">
        <f t="shared" si="15"/>
        <v>0</v>
      </c>
      <c r="V291" s="47" t="str">
        <f>IF(D291="","",VLOOKUP($D291,Stock!$A$4:$M$471,8,FALSE))</f>
        <v/>
      </c>
      <c r="W291" s="47">
        <f>SUMIF($D$15:$D291,$D291,F$15:F291)</f>
        <v>0</v>
      </c>
      <c r="X291" s="47">
        <f>SUMIF($D$15:$D291,$D291,H$15:H291)</f>
        <v>0</v>
      </c>
      <c r="Y291" s="47">
        <f>SUMIF($D$15:$D291,$D291,K$15:K291)</f>
        <v>0</v>
      </c>
      <c r="Z291" s="47">
        <f>SUMIF($D$15:$D291,$D291,L$15:L291)</f>
        <v>0</v>
      </c>
    </row>
    <row r="292" spans="2:26" ht="18" customHeight="1" x14ac:dyDescent="0.2">
      <c r="B292" s="62"/>
      <c r="C292" s="127"/>
      <c r="D292" s="65"/>
      <c r="E292" s="23" t="str">
        <f>IF(D292="","",IFERROR(VLOOKUP(D292,Stock!$A$5:$K$495,2,FALSE),0))</f>
        <v/>
      </c>
      <c r="F292" s="121"/>
      <c r="G292" s="122">
        <f>IFERROR(VLOOKUP(D292,Stock!$A$5:$M$495,6,0),0)*Journal!F292</f>
        <v>0</v>
      </c>
      <c r="H292" s="124"/>
      <c r="I292" s="123">
        <f>IFERROR(VLOOKUP(D292,Stock!$A$5:$K$495,7,FALSE),0)*Journal!$H292</f>
        <v>0</v>
      </c>
      <c r="J292" s="24">
        <f t="shared" si="13"/>
        <v>0</v>
      </c>
      <c r="K292" s="65"/>
      <c r="L292" s="65"/>
      <c r="M292" s="65"/>
      <c r="N292" s="128" t="str">
        <f t="shared" si="14"/>
        <v/>
      </c>
      <c r="O292" s="173"/>
      <c r="R292" s="31">
        <f>IFERROR(VLOOKUP(D292,Stock!$A$5:$M$495,10,0),0)*Journal!K292</f>
        <v>0</v>
      </c>
      <c r="S292" s="48">
        <f>IFERROR(VLOOKUP(D292,Stock!$A$5:$M$495,6,0),0)*Journal!L292</f>
        <v>0</v>
      </c>
      <c r="T292" s="184">
        <f t="shared" si="15"/>
        <v>0</v>
      </c>
      <c r="V292" s="47" t="str">
        <f>IF(D292="","",VLOOKUP($D292,Stock!$A$4:$M$471,8,FALSE))</f>
        <v/>
      </c>
      <c r="W292" s="47">
        <f>SUMIF($D$15:$D292,$D292,F$15:F292)</f>
        <v>0</v>
      </c>
      <c r="X292" s="47">
        <f>SUMIF($D$15:$D292,$D292,H$15:H292)</f>
        <v>0</v>
      </c>
      <c r="Y292" s="47">
        <f>SUMIF($D$15:$D292,$D292,K$15:K292)</f>
        <v>0</v>
      </c>
      <c r="Z292" s="47">
        <f>SUMIF($D$15:$D292,$D292,L$15:L292)</f>
        <v>0</v>
      </c>
    </row>
    <row r="293" spans="2:26" ht="18" customHeight="1" x14ac:dyDescent="0.2">
      <c r="B293" s="62"/>
      <c r="C293" s="127"/>
      <c r="D293" s="65"/>
      <c r="E293" s="23" t="str">
        <f>IF(D293="","",IFERROR(VLOOKUP(D293,Stock!$A$5:$K$495,2,FALSE),0))</f>
        <v/>
      </c>
      <c r="F293" s="121"/>
      <c r="G293" s="122">
        <f>IFERROR(VLOOKUP(D293,Stock!$A$5:$M$495,6,0),0)*Journal!F293</f>
        <v>0</v>
      </c>
      <c r="H293" s="124"/>
      <c r="I293" s="123">
        <f>IFERROR(VLOOKUP(D293,Stock!$A$5:$K$495,7,FALSE),0)*Journal!$H293</f>
        <v>0</v>
      </c>
      <c r="J293" s="24">
        <f t="shared" si="13"/>
        <v>0</v>
      </c>
      <c r="K293" s="65"/>
      <c r="L293" s="65"/>
      <c r="M293" s="65"/>
      <c r="N293" s="128" t="str">
        <f t="shared" si="14"/>
        <v/>
      </c>
      <c r="O293" s="173"/>
      <c r="R293" s="31">
        <f>IFERROR(VLOOKUP(D293,Stock!$A$5:$M$495,10,0),0)*Journal!K293</f>
        <v>0</v>
      </c>
      <c r="S293" s="48">
        <f>IFERROR(VLOOKUP(D293,Stock!$A$5:$M$495,6,0),0)*Journal!L293</f>
        <v>0</v>
      </c>
      <c r="T293" s="184">
        <f t="shared" si="15"/>
        <v>0</v>
      </c>
      <c r="V293" s="47" t="str">
        <f>IF(D293="","",VLOOKUP($D293,Stock!$A$4:$M$471,8,FALSE))</f>
        <v/>
      </c>
      <c r="W293" s="47">
        <f>SUMIF($D$15:$D293,$D293,F$15:F293)</f>
        <v>0</v>
      </c>
      <c r="X293" s="47">
        <f>SUMIF($D$15:$D293,$D293,H$15:H293)</f>
        <v>0</v>
      </c>
      <c r="Y293" s="47">
        <f>SUMIF($D$15:$D293,$D293,K$15:K293)</f>
        <v>0</v>
      </c>
      <c r="Z293" s="47">
        <f>SUMIF($D$15:$D293,$D293,L$15:L293)</f>
        <v>0</v>
      </c>
    </row>
    <row r="294" spans="2:26" ht="18" customHeight="1" x14ac:dyDescent="0.2">
      <c r="B294" s="62"/>
      <c r="C294" s="127"/>
      <c r="D294" s="65"/>
      <c r="E294" s="23" t="str">
        <f>IF(D294="","",IFERROR(VLOOKUP(D294,Stock!$A$5:$K$495,2,FALSE),0))</f>
        <v/>
      </c>
      <c r="F294" s="121"/>
      <c r="G294" s="122">
        <f>IFERROR(VLOOKUP(D294,Stock!$A$5:$M$495,6,0),0)*Journal!F294</f>
        <v>0</v>
      </c>
      <c r="H294" s="124"/>
      <c r="I294" s="123">
        <f>IFERROR(VLOOKUP(D294,Stock!$A$5:$K$495,7,FALSE),0)*Journal!$H294</f>
        <v>0</v>
      </c>
      <c r="J294" s="24">
        <f t="shared" si="13"/>
        <v>0</v>
      </c>
      <c r="K294" s="65"/>
      <c r="L294" s="65"/>
      <c r="M294" s="65"/>
      <c r="N294" s="128" t="str">
        <f t="shared" si="14"/>
        <v/>
      </c>
      <c r="O294" s="173"/>
      <c r="R294" s="31">
        <f>IFERROR(VLOOKUP(D294,Stock!$A$5:$M$495,10,0),0)*Journal!K294</f>
        <v>0</v>
      </c>
      <c r="S294" s="48">
        <f>IFERROR(VLOOKUP(D294,Stock!$A$5:$M$495,6,0),0)*Journal!L294</f>
        <v>0</v>
      </c>
      <c r="T294" s="184">
        <f t="shared" si="15"/>
        <v>0</v>
      </c>
      <c r="V294" s="47" t="str">
        <f>IF(D294="","",VLOOKUP($D294,Stock!$A$4:$M$471,8,FALSE))</f>
        <v/>
      </c>
      <c r="W294" s="47">
        <f>SUMIF($D$15:$D294,$D294,F$15:F294)</f>
        <v>0</v>
      </c>
      <c r="X294" s="47">
        <f>SUMIF($D$15:$D294,$D294,H$15:H294)</f>
        <v>0</v>
      </c>
      <c r="Y294" s="47">
        <f>SUMIF($D$15:$D294,$D294,K$15:K294)</f>
        <v>0</v>
      </c>
      <c r="Z294" s="47">
        <f>SUMIF($D$15:$D294,$D294,L$15:L294)</f>
        <v>0</v>
      </c>
    </row>
    <row r="295" spans="2:26" ht="18" customHeight="1" x14ac:dyDescent="0.2">
      <c r="B295" s="62"/>
      <c r="C295" s="127"/>
      <c r="D295" s="65"/>
      <c r="E295" s="23" t="str">
        <f>IF(D295="","",IFERROR(VLOOKUP(D295,Stock!$A$5:$K$495,2,FALSE),0))</f>
        <v/>
      </c>
      <c r="F295" s="121"/>
      <c r="G295" s="122">
        <f>IFERROR(VLOOKUP(D295,Stock!$A$5:$M$495,6,0),0)*Journal!F295</f>
        <v>0</v>
      </c>
      <c r="H295" s="124"/>
      <c r="I295" s="123">
        <f>IFERROR(VLOOKUP(D295,Stock!$A$5:$K$495,7,FALSE),0)*Journal!$H295</f>
        <v>0</v>
      </c>
      <c r="J295" s="24">
        <f t="shared" si="13"/>
        <v>0</v>
      </c>
      <c r="K295" s="65"/>
      <c r="L295" s="65"/>
      <c r="M295" s="65"/>
      <c r="N295" s="128" t="str">
        <f t="shared" si="14"/>
        <v/>
      </c>
      <c r="O295" s="173"/>
      <c r="R295" s="31">
        <f>IFERROR(VLOOKUP(D295,Stock!$A$5:$M$495,10,0),0)*Journal!K295</f>
        <v>0</v>
      </c>
      <c r="S295" s="48">
        <f>IFERROR(VLOOKUP(D295,Stock!$A$5:$M$495,6,0),0)*Journal!L295</f>
        <v>0</v>
      </c>
      <c r="T295" s="184">
        <f t="shared" si="15"/>
        <v>0</v>
      </c>
      <c r="V295" s="47" t="str">
        <f>IF(D295="","",VLOOKUP($D295,Stock!$A$4:$M$471,8,FALSE))</f>
        <v/>
      </c>
      <c r="W295" s="47">
        <f>SUMIF($D$15:$D295,$D295,F$15:F295)</f>
        <v>0</v>
      </c>
      <c r="X295" s="47">
        <f>SUMIF($D$15:$D295,$D295,H$15:H295)</f>
        <v>0</v>
      </c>
      <c r="Y295" s="47">
        <f>SUMIF($D$15:$D295,$D295,K$15:K295)</f>
        <v>0</v>
      </c>
      <c r="Z295" s="47">
        <f>SUMIF($D$15:$D295,$D295,L$15:L295)</f>
        <v>0</v>
      </c>
    </row>
    <row r="296" spans="2:26" ht="18" customHeight="1" x14ac:dyDescent="0.2">
      <c r="B296" s="62"/>
      <c r="C296" s="127"/>
      <c r="D296" s="65"/>
      <c r="E296" s="23" t="str">
        <f>IF(D296="","",IFERROR(VLOOKUP(D296,Stock!$A$5:$K$495,2,FALSE),0))</f>
        <v/>
      </c>
      <c r="F296" s="121"/>
      <c r="G296" s="122">
        <f>IFERROR(VLOOKUP(D296,Stock!$A$5:$M$495,6,0),0)*Journal!F296</f>
        <v>0</v>
      </c>
      <c r="H296" s="124"/>
      <c r="I296" s="123">
        <f>IFERROR(VLOOKUP(D296,Stock!$A$5:$K$495,7,FALSE),0)*Journal!$H296</f>
        <v>0</v>
      </c>
      <c r="J296" s="24">
        <f t="shared" si="13"/>
        <v>0</v>
      </c>
      <c r="K296" s="65"/>
      <c r="L296" s="65"/>
      <c r="M296" s="65"/>
      <c r="N296" s="128" t="str">
        <f t="shared" si="14"/>
        <v/>
      </c>
      <c r="O296" s="173"/>
      <c r="R296" s="31">
        <f>IFERROR(VLOOKUP(D296,Stock!$A$5:$M$495,10,0),0)*Journal!K296</f>
        <v>0</v>
      </c>
      <c r="S296" s="48">
        <f>IFERROR(VLOOKUP(D296,Stock!$A$5:$M$495,6,0),0)*Journal!L296</f>
        <v>0</v>
      </c>
      <c r="T296" s="184">
        <f t="shared" si="15"/>
        <v>0</v>
      </c>
      <c r="V296" s="47" t="str">
        <f>IF(D296="","",VLOOKUP($D296,Stock!$A$4:$M$471,8,FALSE))</f>
        <v/>
      </c>
      <c r="W296" s="47">
        <f>SUMIF($D$15:$D296,$D296,F$15:F296)</f>
        <v>0</v>
      </c>
      <c r="X296" s="47">
        <f>SUMIF($D$15:$D296,$D296,H$15:H296)</f>
        <v>0</v>
      </c>
      <c r="Y296" s="47">
        <f>SUMIF($D$15:$D296,$D296,K$15:K296)</f>
        <v>0</v>
      </c>
      <c r="Z296" s="47">
        <f>SUMIF($D$15:$D296,$D296,L$15:L296)</f>
        <v>0</v>
      </c>
    </row>
    <row r="297" spans="2:26" ht="18" customHeight="1" x14ac:dyDescent="0.2">
      <c r="B297" s="62"/>
      <c r="C297" s="127"/>
      <c r="D297" s="65"/>
      <c r="E297" s="23" t="str">
        <f>IF(D297="","",IFERROR(VLOOKUP(D297,Stock!$A$5:$K$495,2,FALSE),0))</f>
        <v/>
      </c>
      <c r="F297" s="121"/>
      <c r="G297" s="122">
        <f>IFERROR(VLOOKUP(D297,Stock!$A$5:$M$495,6,0),0)*Journal!F297</f>
        <v>0</v>
      </c>
      <c r="H297" s="124"/>
      <c r="I297" s="123">
        <f>IFERROR(VLOOKUP(D297,Stock!$A$5:$K$495,7,FALSE),0)*Journal!$H297</f>
        <v>0</v>
      </c>
      <c r="J297" s="24">
        <f t="shared" si="13"/>
        <v>0</v>
      </c>
      <c r="K297" s="65"/>
      <c r="L297" s="65"/>
      <c r="M297" s="65"/>
      <c r="N297" s="128" t="str">
        <f t="shared" si="14"/>
        <v/>
      </c>
      <c r="O297" s="173"/>
      <c r="R297" s="31">
        <f>IFERROR(VLOOKUP(D297,Stock!$A$5:$M$495,10,0),0)*Journal!K297</f>
        <v>0</v>
      </c>
      <c r="S297" s="48">
        <f>IFERROR(VLOOKUP(D297,Stock!$A$5:$M$495,6,0),0)*Journal!L297</f>
        <v>0</v>
      </c>
      <c r="T297" s="184">
        <f t="shared" si="15"/>
        <v>0</v>
      </c>
      <c r="V297" s="47" t="str">
        <f>IF(D297="","",VLOOKUP($D297,Stock!$A$4:$M$471,8,FALSE))</f>
        <v/>
      </c>
      <c r="W297" s="47">
        <f>SUMIF($D$15:$D297,$D297,F$15:F297)</f>
        <v>0</v>
      </c>
      <c r="X297" s="47">
        <f>SUMIF($D$15:$D297,$D297,H$15:H297)</f>
        <v>0</v>
      </c>
      <c r="Y297" s="47">
        <f>SUMIF($D$15:$D297,$D297,K$15:K297)</f>
        <v>0</v>
      </c>
      <c r="Z297" s="47">
        <f>SUMIF($D$15:$D297,$D297,L$15:L297)</f>
        <v>0</v>
      </c>
    </row>
    <row r="298" spans="2:26" ht="18" customHeight="1" x14ac:dyDescent="0.2">
      <c r="B298" s="62"/>
      <c r="C298" s="127"/>
      <c r="D298" s="65"/>
      <c r="E298" s="23" t="str">
        <f>IF(D298="","",IFERROR(VLOOKUP(D298,Stock!$A$5:$K$495,2,FALSE),0))</f>
        <v/>
      </c>
      <c r="F298" s="121"/>
      <c r="G298" s="122">
        <f>IFERROR(VLOOKUP(D298,Stock!$A$5:$M$495,6,0),0)*Journal!F298</f>
        <v>0</v>
      </c>
      <c r="H298" s="124"/>
      <c r="I298" s="123">
        <f>IFERROR(VLOOKUP(D298,Stock!$A$5:$K$495,7,FALSE),0)*Journal!$H298</f>
        <v>0</v>
      </c>
      <c r="J298" s="24">
        <f t="shared" si="13"/>
        <v>0</v>
      </c>
      <c r="K298" s="65"/>
      <c r="L298" s="65"/>
      <c r="M298" s="65"/>
      <c r="N298" s="128" t="str">
        <f t="shared" si="14"/>
        <v/>
      </c>
      <c r="O298" s="173"/>
      <c r="R298" s="31">
        <f>IFERROR(VLOOKUP(D298,Stock!$A$5:$M$495,10,0),0)*Journal!K298</f>
        <v>0</v>
      </c>
      <c r="S298" s="48">
        <f>IFERROR(VLOOKUP(D298,Stock!$A$5:$M$495,6,0),0)*Journal!L298</f>
        <v>0</v>
      </c>
      <c r="T298" s="184">
        <f t="shared" si="15"/>
        <v>0</v>
      </c>
      <c r="V298" s="47" t="str">
        <f>IF(D298="","",VLOOKUP($D298,Stock!$A$4:$M$471,8,FALSE))</f>
        <v/>
      </c>
      <c r="W298" s="47">
        <f>SUMIF($D$15:$D298,$D298,F$15:F298)</f>
        <v>0</v>
      </c>
      <c r="X298" s="47">
        <f>SUMIF($D$15:$D298,$D298,H$15:H298)</f>
        <v>0</v>
      </c>
      <c r="Y298" s="47">
        <f>SUMIF($D$15:$D298,$D298,K$15:K298)</f>
        <v>0</v>
      </c>
      <c r="Z298" s="47">
        <f>SUMIF($D$15:$D298,$D298,L$15:L298)</f>
        <v>0</v>
      </c>
    </row>
    <row r="299" spans="2:26" ht="18" customHeight="1" x14ac:dyDescent="0.2">
      <c r="B299" s="62"/>
      <c r="C299" s="127"/>
      <c r="D299" s="65"/>
      <c r="E299" s="23" t="str">
        <f>IF(D299="","",IFERROR(VLOOKUP(D299,Stock!$A$5:$K$495,2,FALSE),0))</f>
        <v/>
      </c>
      <c r="F299" s="121"/>
      <c r="G299" s="122">
        <f>IFERROR(VLOOKUP(D299,Stock!$A$5:$M$495,6,0),0)*Journal!F299</f>
        <v>0</v>
      </c>
      <c r="H299" s="124"/>
      <c r="I299" s="123">
        <f>IFERROR(VLOOKUP(D299,Stock!$A$5:$K$495,7,FALSE),0)*Journal!$H299</f>
        <v>0</v>
      </c>
      <c r="J299" s="24">
        <f t="shared" si="13"/>
        <v>0</v>
      </c>
      <c r="K299" s="65"/>
      <c r="L299" s="65"/>
      <c r="M299" s="65"/>
      <c r="N299" s="128" t="str">
        <f t="shared" si="14"/>
        <v/>
      </c>
      <c r="O299" s="173"/>
      <c r="R299" s="31">
        <f>IFERROR(VLOOKUP(D299,Stock!$A$5:$M$495,10,0),0)*Journal!K299</f>
        <v>0</v>
      </c>
      <c r="S299" s="48">
        <f>IFERROR(VLOOKUP(D299,Stock!$A$5:$M$495,6,0),0)*Journal!L299</f>
        <v>0</v>
      </c>
      <c r="T299" s="184">
        <f t="shared" si="15"/>
        <v>0</v>
      </c>
      <c r="V299" s="47" t="str">
        <f>IF(D299="","",VLOOKUP($D299,Stock!$A$4:$M$471,8,FALSE))</f>
        <v/>
      </c>
      <c r="W299" s="47">
        <f>SUMIF($D$15:$D299,$D299,F$15:F299)</f>
        <v>0</v>
      </c>
      <c r="X299" s="47">
        <f>SUMIF($D$15:$D299,$D299,H$15:H299)</f>
        <v>0</v>
      </c>
      <c r="Y299" s="47">
        <f>SUMIF($D$15:$D299,$D299,K$15:K299)</f>
        <v>0</v>
      </c>
      <c r="Z299" s="47">
        <f>SUMIF($D$15:$D299,$D299,L$15:L299)</f>
        <v>0</v>
      </c>
    </row>
    <row r="300" spans="2:26" ht="18" customHeight="1" x14ac:dyDescent="0.2">
      <c r="B300" s="62"/>
      <c r="C300" s="127"/>
      <c r="D300" s="65"/>
      <c r="E300" s="23" t="str">
        <f>IF(D300="","",IFERROR(VLOOKUP(D300,Stock!$A$5:$K$495,2,FALSE),0))</f>
        <v/>
      </c>
      <c r="F300" s="121"/>
      <c r="G300" s="122">
        <f>IFERROR(VLOOKUP(D300,Stock!$A$5:$M$495,6,0),0)*Journal!F300</f>
        <v>0</v>
      </c>
      <c r="H300" s="124"/>
      <c r="I300" s="123">
        <f>IFERROR(VLOOKUP(D300,Stock!$A$5:$K$495,7,FALSE),0)*Journal!$H300</f>
        <v>0</v>
      </c>
      <c r="J300" s="24">
        <f t="shared" si="13"/>
        <v>0</v>
      </c>
      <c r="K300" s="65"/>
      <c r="L300" s="65"/>
      <c r="M300" s="65"/>
      <c r="N300" s="128" t="str">
        <f t="shared" si="14"/>
        <v/>
      </c>
      <c r="O300" s="173"/>
      <c r="R300" s="31">
        <f>IFERROR(VLOOKUP(D300,Stock!$A$5:$M$495,10,0),0)*Journal!K300</f>
        <v>0</v>
      </c>
      <c r="S300" s="48">
        <f>IFERROR(VLOOKUP(D300,Stock!$A$5:$M$495,6,0),0)*Journal!L300</f>
        <v>0</v>
      </c>
      <c r="T300" s="184">
        <f t="shared" si="15"/>
        <v>0</v>
      </c>
      <c r="V300" s="47" t="str">
        <f>IF(D300="","",VLOOKUP($D300,Stock!$A$4:$M$471,8,FALSE))</f>
        <v/>
      </c>
      <c r="W300" s="47">
        <f>SUMIF($D$15:$D300,$D300,F$15:F300)</f>
        <v>0</v>
      </c>
      <c r="X300" s="47">
        <f>SUMIF($D$15:$D300,$D300,H$15:H300)</f>
        <v>0</v>
      </c>
      <c r="Y300" s="47">
        <f>SUMIF($D$15:$D300,$D300,K$15:K300)</f>
        <v>0</v>
      </c>
      <c r="Z300" s="47">
        <f>SUMIF($D$15:$D300,$D300,L$15:L300)</f>
        <v>0</v>
      </c>
    </row>
    <row r="301" spans="2:26" ht="18" customHeight="1" x14ac:dyDescent="0.2">
      <c r="B301" s="62"/>
      <c r="C301" s="127"/>
      <c r="D301" s="65"/>
      <c r="E301" s="23" t="str">
        <f>IF(D301="","",IFERROR(VLOOKUP(D301,Stock!$A$5:$K$495,2,FALSE),0))</f>
        <v/>
      </c>
      <c r="F301" s="121"/>
      <c r="G301" s="122">
        <f>IFERROR(VLOOKUP(D301,Stock!$A$5:$M$495,6,0),0)*Journal!F301</f>
        <v>0</v>
      </c>
      <c r="H301" s="124"/>
      <c r="I301" s="123">
        <f>IFERROR(VLOOKUP(D301,Stock!$A$5:$K$495,7,FALSE),0)*Journal!$H301</f>
        <v>0</v>
      </c>
      <c r="J301" s="24">
        <f t="shared" si="13"/>
        <v>0</v>
      </c>
      <c r="K301" s="65"/>
      <c r="L301" s="65"/>
      <c r="M301" s="65"/>
      <c r="N301" s="128" t="str">
        <f t="shared" si="14"/>
        <v/>
      </c>
      <c r="O301" s="173"/>
      <c r="R301" s="31">
        <f>IFERROR(VLOOKUP(D301,Stock!$A$5:$M$495,10,0),0)*Journal!K301</f>
        <v>0</v>
      </c>
      <c r="S301" s="48">
        <f>IFERROR(VLOOKUP(D301,Stock!$A$5:$M$495,6,0),0)*Journal!L301</f>
        <v>0</v>
      </c>
      <c r="T301" s="184">
        <f t="shared" si="15"/>
        <v>0</v>
      </c>
      <c r="V301" s="47" t="str">
        <f>IF(D301="","",VLOOKUP($D301,Stock!$A$4:$M$471,8,FALSE))</f>
        <v/>
      </c>
      <c r="W301" s="47">
        <f>SUMIF($D$15:$D301,$D301,F$15:F301)</f>
        <v>0</v>
      </c>
      <c r="X301" s="47">
        <f>SUMIF($D$15:$D301,$D301,H$15:H301)</f>
        <v>0</v>
      </c>
      <c r="Y301" s="47">
        <f>SUMIF($D$15:$D301,$D301,K$15:K301)</f>
        <v>0</v>
      </c>
      <c r="Z301" s="47">
        <f>SUMIF($D$15:$D301,$D301,L$15:L301)</f>
        <v>0</v>
      </c>
    </row>
    <row r="302" spans="2:26" ht="18" customHeight="1" x14ac:dyDescent="0.2">
      <c r="B302" s="62"/>
      <c r="C302" s="127"/>
      <c r="D302" s="65"/>
      <c r="E302" s="23" t="str">
        <f>IF(D302="","",IFERROR(VLOOKUP(D302,Stock!$A$5:$K$495,2,FALSE),0))</f>
        <v/>
      </c>
      <c r="F302" s="121"/>
      <c r="G302" s="122">
        <f>IFERROR(VLOOKUP(D302,Stock!$A$5:$M$495,6,0),0)*Journal!F302</f>
        <v>0</v>
      </c>
      <c r="H302" s="124"/>
      <c r="I302" s="123">
        <f>IFERROR(VLOOKUP(D302,Stock!$A$5:$K$495,7,FALSE),0)*Journal!$H302</f>
        <v>0</v>
      </c>
      <c r="J302" s="24">
        <f t="shared" si="13"/>
        <v>0</v>
      </c>
      <c r="K302" s="65"/>
      <c r="L302" s="65"/>
      <c r="M302" s="65"/>
      <c r="N302" s="128" t="str">
        <f t="shared" si="14"/>
        <v/>
      </c>
      <c r="O302" s="173"/>
      <c r="R302" s="31">
        <f>IFERROR(VLOOKUP(D302,Stock!$A$5:$M$495,10,0),0)*Journal!K302</f>
        <v>0</v>
      </c>
      <c r="S302" s="48">
        <f>IFERROR(VLOOKUP(D302,Stock!$A$5:$M$495,6,0),0)*Journal!L302</f>
        <v>0</v>
      </c>
      <c r="T302" s="184">
        <f t="shared" si="15"/>
        <v>0</v>
      </c>
      <c r="V302" s="47" t="str">
        <f>IF(D302="","",VLOOKUP($D302,Stock!$A$4:$M$471,8,FALSE))</f>
        <v/>
      </c>
      <c r="W302" s="47">
        <f>SUMIF($D$15:$D302,$D302,F$15:F302)</f>
        <v>0</v>
      </c>
      <c r="X302" s="47">
        <f>SUMIF($D$15:$D302,$D302,H$15:H302)</f>
        <v>0</v>
      </c>
      <c r="Y302" s="47">
        <f>SUMIF($D$15:$D302,$D302,K$15:K302)</f>
        <v>0</v>
      </c>
      <c r="Z302" s="47">
        <f>SUMIF($D$15:$D302,$D302,L$15:L302)</f>
        <v>0</v>
      </c>
    </row>
    <row r="303" spans="2:26" ht="18" customHeight="1" x14ac:dyDescent="0.2">
      <c r="B303" s="62"/>
      <c r="C303" s="127"/>
      <c r="D303" s="65"/>
      <c r="E303" s="23" t="str">
        <f>IF(D303="","",IFERROR(VLOOKUP(D303,Stock!$A$5:$K$495,2,FALSE),0))</f>
        <v/>
      </c>
      <c r="F303" s="121"/>
      <c r="G303" s="122">
        <f>IFERROR(VLOOKUP(D303,Stock!$A$5:$M$495,6,0),0)*Journal!F303</f>
        <v>0</v>
      </c>
      <c r="H303" s="124"/>
      <c r="I303" s="123">
        <f>IFERROR(VLOOKUP(D303,Stock!$A$5:$K$495,7,FALSE),0)*Journal!$H303</f>
        <v>0</v>
      </c>
      <c r="J303" s="24">
        <f t="shared" si="13"/>
        <v>0</v>
      </c>
      <c r="K303" s="65"/>
      <c r="L303" s="65"/>
      <c r="M303" s="65"/>
      <c r="N303" s="128" t="str">
        <f t="shared" si="14"/>
        <v/>
      </c>
      <c r="O303" s="173"/>
      <c r="R303" s="31">
        <f>IFERROR(VLOOKUP(D303,Stock!$A$5:$M$495,10,0),0)*Journal!K303</f>
        <v>0</v>
      </c>
      <c r="S303" s="48">
        <f>IFERROR(VLOOKUP(D303,Stock!$A$5:$M$495,6,0),0)*Journal!L303</f>
        <v>0</v>
      </c>
      <c r="T303" s="184">
        <f t="shared" si="15"/>
        <v>0</v>
      </c>
      <c r="V303" s="47" t="str">
        <f>IF(D303="","",VLOOKUP($D303,Stock!$A$4:$M$471,8,FALSE))</f>
        <v/>
      </c>
      <c r="W303" s="47">
        <f>SUMIF($D$15:$D303,$D303,F$15:F303)</f>
        <v>0</v>
      </c>
      <c r="X303" s="47">
        <f>SUMIF($D$15:$D303,$D303,H$15:H303)</f>
        <v>0</v>
      </c>
      <c r="Y303" s="47">
        <f>SUMIF($D$15:$D303,$D303,K$15:K303)</f>
        <v>0</v>
      </c>
      <c r="Z303" s="47">
        <f>SUMIF($D$15:$D303,$D303,L$15:L303)</f>
        <v>0</v>
      </c>
    </row>
    <row r="304" spans="2:26" ht="18" customHeight="1" x14ac:dyDescent="0.2">
      <c r="B304" s="62"/>
      <c r="C304" s="127"/>
      <c r="D304" s="65"/>
      <c r="E304" s="23" t="str">
        <f>IF(D304="","",IFERROR(VLOOKUP(D304,Stock!$A$5:$K$495,2,FALSE),0))</f>
        <v/>
      </c>
      <c r="F304" s="121"/>
      <c r="G304" s="122">
        <f>IFERROR(VLOOKUP(D304,Stock!$A$5:$M$495,6,0),0)*Journal!F304</f>
        <v>0</v>
      </c>
      <c r="H304" s="124"/>
      <c r="I304" s="123">
        <f>IFERROR(VLOOKUP(D304,Stock!$A$5:$K$495,7,FALSE),0)*Journal!$H304</f>
        <v>0</v>
      </c>
      <c r="J304" s="24">
        <f t="shared" si="13"/>
        <v>0</v>
      </c>
      <c r="K304" s="65"/>
      <c r="L304" s="65"/>
      <c r="M304" s="65"/>
      <c r="N304" s="128" t="str">
        <f t="shared" si="14"/>
        <v/>
      </c>
      <c r="O304" s="173"/>
      <c r="R304" s="31">
        <f>IFERROR(VLOOKUP(D304,Stock!$A$5:$M$495,10,0),0)*Journal!K304</f>
        <v>0</v>
      </c>
      <c r="S304" s="48">
        <f>IFERROR(VLOOKUP(D304,Stock!$A$5:$M$495,6,0),0)*Journal!L304</f>
        <v>0</v>
      </c>
      <c r="T304" s="184">
        <f t="shared" si="15"/>
        <v>0</v>
      </c>
      <c r="V304" s="47" t="str">
        <f>IF(D304="","",VLOOKUP($D304,Stock!$A$4:$M$471,8,FALSE))</f>
        <v/>
      </c>
      <c r="W304" s="47">
        <f>SUMIF($D$15:$D304,$D304,F$15:F304)</f>
        <v>0</v>
      </c>
      <c r="X304" s="47">
        <f>SUMIF($D$15:$D304,$D304,H$15:H304)</f>
        <v>0</v>
      </c>
      <c r="Y304" s="47">
        <f>SUMIF($D$15:$D304,$D304,K$15:K304)</f>
        <v>0</v>
      </c>
      <c r="Z304" s="47">
        <f>SUMIF($D$15:$D304,$D304,L$15:L304)</f>
        <v>0</v>
      </c>
    </row>
    <row r="305" spans="2:26" ht="18" customHeight="1" x14ac:dyDescent="0.2">
      <c r="B305" s="62"/>
      <c r="C305" s="127"/>
      <c r="D305" s="65"/>
      <c r="E305" s="23" t="str">
        <f>IF(D305="","",IFERROR(VLOOKUP(D305,Stock!$A$5:$K$495,2,FALSE),0))</f>
        <v/>
      </c>
      <c r="F305" s="121"/>
      <c r="G305" s="122">
        <f>IFERROR(VLOOKUP(D305,Stock!$A$5:$M$495,6,0),0)*Journal!F305</f>
        <v>0</v>
      </c>
      <c r="H305" s="124"/>
      <c r="I305" s="123">
        <f>IFERROR(VLOOKUP(D305,Stock!$A$5:$K$495,7,FALSE),0)*Journal!$H305</f>
        <v>0</v>
      </c>
      <c r="J305" s="24">
        <f t="shared" si="13"/>
        <v>0</v>
      </c>
      <c r="K305" s="65"/>
      <c r="L305" s="65"/>
      <c r="M305" s="65"/>
      <c r="N305" s="128" t="str">
        <f t="shared" si="14"/>
        <v/>
      </c>
      <c r="O305" s="173"/>
      <c r="R305" s="31">
        <f>IFERROR(VLOOKUP(D305,Stock!$A$5:$M$495,10,0),0)*Journal!K305</f>
        <v>0</v>
      </c>
      <c r="S305" s="48">
        <f>IFERROR(VLOOKUP(D305,Stock!$A$5:$M$495,6,0),0)*Journal!L305</f>
        <v>0</v>
      </c>
      <c r="T305" s="184">
        <f t="shared" si="15"/>
        <v>0</v>
      </c>
      <c r="V305" s="47" t="str">
        <f>IF(D305="","",VLOOKUP($D305,Stock!$A$4:$M$471,8,FALSE))</f>
        <v/>
      </c>
      <c r="W305" s="47">
        <f>SUMIF($D$15:$D305,$D305,F$15:F305)</f>
        <v>0</v>
      </c>
      <c r="X305" s="47">
        <f>SUMIF($D$15:$D305,$D305,H$15:H305)</f>
        <v>0</v>
      </c>
      <c r="Y305" s="47">
        <f>SUMIF($D$15:$D305,$D305,K$15:K305)</f>
        <v>0</v>
      </c>
      <c r="Z305" s="47">
        <f>SUMIF($D$15:$D305,$D305,L$15:L305)</f>
        <v>0</v>
      </c>
    </row>
    <row r="306" spans="2:26" ht="18" customHeight="1" x14ac:dyDescent="0.2">
      <c r="B306" s="62"/>
      <c r="C306" s="127"/>
      <c r="D306" s="65"/>
      <c r="E306" s="23" t="str">
        <f>IF(D306="","",IFERROR(VLOOKUP(D306,Stock!$A$5:$K$495,2,FALSE),0))</f>
        <v/>
      </c>
      <c r="F306" s="121"/>
      <c r="G306" s="122">
        <f>IFERROR(VLOOKUP(D306,Stock!$A$5:$M$495,6,0),0)*Journal!F306</f>
        <v>0</v>
      </c>
      <c r="H306" s="124"/>
      <c r="I306" s="123">
        <f>IFERROR(VLOOKUP(D306,Stock!$A$5:$K$495,7,FALSE),0)*Journal!$H306</f>
        <v>0</v>
      </c>
      <c r="J306" s="24">
        <f t="shared" si="13"/>
        <v>0</v>
      </c>
      <c r="K306" s="65"/>
      <c r="L306" s="65"/>
      <c r="M306" s="65"/>
      <c r="N306" s="128" t="str">
        <f t="shared" si="14"/>
        <v/>
      </c>
      <c r="O306" s="173"/>
      <c r="R306" s="31">
        <f>IFERROR(VLOOKUP(D306,Stock!$A$5:$M$495,10,0),0)*Journal!K306</f>
        <v>0</v>
      </c>
      <c r="S306" s="48">
        <f>IFERROR(VLOOKUP(D306,Stock!$A$5:$M$495,6,0),0)*Journal!L306</f>
        <v>0</v>
      </c>
      <c r="T306" s="184">
        <f t="shared" si="15"/>
        <v>0</v>
      </c>
      <c r="V306" s="47" t="str">
        <f>IF(D306="","",VLOOKUP($D306,Stock!$A$4:$M$471,8,FALSE))</f>
        <v/>
      </c>
      <c r="W306" s="47">
        <f>SUMIF($D$15:$D306,$D306,F$15:F306)</f>
        <v>0</v>
      </c>
      <c r="X306" s="47">
        <f>SUMIF($D$15:$D306,$D306,H$15:H306)</f>
        <v>0</v>
      </c>
      <c r="Y306" s="47">
        <f>SUMIF($D$15:$D306,$D306,K$15:K306)</f>
        <v>0</v>
      </c>
      <c r="Z306" s="47">
        <f>SUMIF($D$15:$D306,$D306,L$15:L306)</f>
        <v>0</v>
      </c>
    </row>
    <row r="307" spans="2:26" ht="18" customHeight="1" x14ac:dyDescent="0.2">
      <c r="B307" s="62"/>
      <c r="C307" s="127"/>
      <c r="D307" s="65"/>
      <c r="E307" s="23" t="str">
        <f>IF(D307="","",IFERROR(VLOOKUP(D307,Stock!$A$5:$K$495,2,FALSE),0))</f>
        <v/>
      </c>
      <c r="F307" s="121"/>
      <c r="G307" s="122">
        <f>IFERROR(VLOOKUP(D307,Stock!$A$5:$M$495,6,0),0)*Journal!F307</f>
        <v>0</v>
      </c>
      <c r="H307" s="124"/>
      <c r="I307" s="123">
        <f>IFERROR(VLOOKUP(D307,Stock!$A$5:$K$495,7,FALSE),0)*Journal!$H307</f>
        <v>0</v>
      </c>
      <c r="J307" s="24">
        <f t="shared" si="13"/>
        <v>0</v>
      </c>
      <c r="K307" s="65"/>
      <c r="L307" s="65"/>
      <c r="M307" s="65"/>
      <c r="N307" s="128" t="str">
        <f t="shared" si="14"/>
        <v/>
      </c>
      <c r="O307" s="173"/>
      <c r="R307" s="31">
        <f>IFERROR(VLOOKUP(D307,Stock!$A$5:$M$495,10,0),0)*Journal!K307</f>
        <v>0</v>
      </c>
      <c r="S307" s="48">
        <f>IFERROR(VLOOKUP(D307,Stock!$A$5:$M$495,6,0),0)*Journal!L307</f>
        <v>0</v>
      </c>
      <c r="T307" s="184">
        <f t="shared" si="15"/>
        <v>0</v>
      </c>
      <c r="V307" s="47" t="str">
        <f>IF(D307="","",VLOOKUP($D307,Stock!$A$4:$M$471,8,FALSE))</f>
        <v/>
      </c>
      <c r="W307" s="47">
        <f>SUMIF($D$15:$D307,$D307,F$15:F307)</f>
        <v>0</v>
      </c>
      <c r="X307" s="47">
        <f>SUMIF($D$15:$D307,$D307,H$15:H307)</f>
        <v>0</v>
      </c>
      <c r="Y307" s="47">
        <f>SUMIF($D$15:$D307,$D307,K$15:K307)</f>
        <v>0</v>
      </c>
      <c r="Z307" s="47">
        <f>SUMIF($D$15:$D307,$D307,L$15:L307)</f>
        <v>0</v>
      </c>
    </row>
    <row r="308" spans="2:26" ht="18" customHeight="1" x14ac:dyDescent="0.2">
      <c r="B308" s="62"/>
      <c r="C308" s="127"/>
      <c r="D308" s="65"/>
      <c r="E308" s="23" t="str">
        <f>IF(D308="","",IFERROR(VLOOKUP(D308,Stock!$A$5:$K$495,2,FALSE),0))</f>
        <v/>
      </c>
      <c r="F308" s="121"/>
      <c r="G308" s="122">
        <f>IFERROR(VLOOKUP(D308,Stock!$A$5:$M$495,6,0),0)*Journal!F308</f>
        <v>0</v>
      </c>
      <c r="H308" s="124"/>
      <c r="I308" s="123">
        <f>IFERROR(VLOOKUP(D308,Stock!$A$5:$K$495,7,FALSE),0)*Journal!$H308</f>
        <v>0</v>
      </c>
      <c r="J308" s="24">
        <f t="shared" si="13"/>
        <v>0</v>
      </c>
      <c r="K308" s="65"/>
      <c r="L308" s="65"/>
      <c r="M308" s="65"/>
      <c r="N308" s="128" t="str">
        <f t="shared" si="14"/>
        <v/>
      </c>
      <c r="O308" s="173"/>
      <c r="R308" s="31">
        <f>IFERROR(VLOOKUP(D308,Stock!$A$5:$M$495,10,0),0)*Journal!K308</f>
        <v>0</v>
      </c>
      <c r="S308" s="48">
        <f>IFERROR(VLOOKUP(D308,Stock!$A$5:$M$495,6,0),0)*Journal!L308</f>
        <v>0</v>
      </c>
      <c r="T308" s="184">
        <f t="shared" si="15"/>
        <v>0</v>
      </c>
      <c r="V308" s="47" t="str">
        <f>IF(D308="","",VLOOKUP($D308,Stock!$A$4:$M$471,8,FALSE))</f>
        <v/>
      </c>
      <c r="W308" s="47">
        <f>SUMIF($D$15:$D308,$D308,F$15:F308)</f>
        <v>0</v>
      </c>
      <c r="X308" s="47">
        <f>SUMIF($D$15:$D308,$D308,H$15:H308)</f>
        <v>0</v>
      </c>
      <c r="Y308" s="47">
        <f>SUMIF($D$15:$D308,$D308,K$15:K308)</f>
        <v>0</v>
      </c>
      <c r="Z308" s="47">
        <f>SUMIF($D$15:$D308,$D308,L$15:L308)</f>
        <v>0</v>
      </c>
    </row>
    <row r="309" spans="2:26" ht="18" customHeight="1" x14ac:dyDescent="0.2">
      <c r="B309" s="62"/>
      <c r="C309" s="127"/>
      <c r="D309" s="65"/>
      <c r="E309" s="23" t="str">
        <f>IF(D309="","",IFERROR(VLOOKUP(D309,Stock!$A$5:$K$495,2,FALSE),0))</f>
        <v/>
      </c>
      <c r="F309" s="121"/>
      <c r="G309" s="122">
        <f>IFERROR(VLOOKUP(D309,Stock!$A$5:$M$495,6,0),0)*Journal!F309</f>
        <v>0</v>
      </c>
      <c r="H309" s="124"/>
      <c r="I309" s="123">
        <f>IFERROR(VLOOKUP(D309,Stock!$A$5:$K$495,7,FALSE),0)*Journal!$H309</f>
        <v>0</v>
      </c>
      <c r="J309" s="24">
        <f t="shared" si="13"/>
        <v>0</v>
      </c>
      <c r="K309" s="65"/>
      <c r="L309" s="65"/>
      <c r="M309" s="65"/>
      <c r="N309" s="128" t="str">
        <f t="shared" si="14"/>
        <v/>
      </c>
      <c r="O309" s="173"/>
      <c r="R309" s="31">
        <f>IFERROR(VLOOKUP(D309,Stock!$A$5:$M$495,10,0),0)*Journal!K309</f>
        <v>0</v>
      </c>
      <c r="S309" s="48">
        <f>IFERROR(VLOOKUP(D309,Stock!$A$5:$M$495,6,0),0)*Journal!L309</f>
        <v>0</v>
      </c>
      <c r="T309" s="184">
        <f t="shared" si="15"/>
        <v>0</v>
      </c>
      <c r="V309" s="47" t="str">
        <f>IF(D309="","",VLOOKUP($D309,Stock!$A$4:$M$471,8,FALSE))</f>
        <v/>
      </c>
      <c r="W309" s="47">
        <f>SUMIF($D$15:$D309,$D309,F$15:F309)</f>
        <v>0</v>
      </c>
      <c r="X309" s="47">
        <f>SUMIF($D$15:$D309,$D309,H$15:H309)</f>
        <v>0</v>
      </c>
      <c r="Y309" s="47">
        <f>SUMIF($D$15:$D309,$D309,K$15:K309)</f>
        <v>0</v>
      </c>
      <c r="Z309" s="47">
        <f>SUMIF($D$15:$D309,$D309,L$15:L309)</f>
        <v>0</v>
      </c>
    </row>
    <row r="310" spans="2:26" ht="18" customHeight="1" x14ac:dyDescent="0.2">
      <c r="B310" s="62"/>
      <c r="C310" s="127"/>
      <c r="D310" s="65"/>
      <c r="E310" s="23" t="str">
        <f>IF(D310="","",IFERROR(VLOOKUP(D310,Stock!$A$5:$K$495,2,FALSE),0))</f>
        <v/>
      </c>
      <c r="F310" s="121"/>
      <c r="G310" s="122">
        <f>IFERROR(VLOOKUP(D310,Stock!$A$5:$M$495,6,0),0)*Journal!F310</f>
        <v>0</v>
      </c>
      <c r="H310" s="124"/>
      <c r="I310" s="123">
        <f>IFERROR(VLOOKUP(D310,Stock!$A$5:$K$495,7,FALSE),0)*Journal!$H310</f>
        <v>0</v>
      </c>
      <c r="J310" s="24">
        <f t="shared" si="13"/>
        <v>0</v>
      </c>
      <c r="K310" s="65"/>
      <c r="L310" s="65"/>
      <c r="M310" s="65"/>
      <c r="N310" s="128" t="str">
        <f t="shared" si="14"/>
        <v/>
      </c>
      <c r="O310" s="173"/>
      <c r="R310" s="31">
        <f>IFERROR(VLOOKUP(D310,Stock!$A$5:$M$495,10,0),0)*Journal!K310</f>
        <v>0</v>
      </c>
      <c r="S310" s="48">
        <f>IFERROR(VLOOKUP(D310,Stock!$A$5:$M$495,6,0),0)*Journal!L310</f>
        <v>0</v>
      </c>
      <c r="T310" s="184">
        <f t="shared" si="15"/>
        <v>0</v>
      </c>
      <c r="V310" s="47" t="str">
        <f>IF(D310="","",VLOOKUP($D310,Stock!$A$4:$M$471,8,FALSE))</f>
        <v/>
      </c>
      <c r="W310" s="47">
        <f>SUMIF($D$15:$D310,$D310,F$15:F310)</f>
        <v>0</v>
      </c>
      <c r="X310" s="47">
        <f>SUMIF($D$15:$D310,$D310,H$15:H310)</f>
        <v>0</v>
      </c>
      <c r="Y310" s="47">
        <f>SUMIF($D$15:$D310,$D310,K$15:K310)</f>
        <v>0</v>
      </c>
      <c r="Z310" s="47">
        <f>SUMIF($D$15:$D310,$D310,L$15:L310)</f>
        <v>0</v>
      </c>
    </row>
    <row r="311" spans="2:26" ht="18" customHeight="1" x14ac:dyDescent="0.2">
      <c r="B311" s="62"/>
      <c r="C311" s="127"/>
      <c r="D311" s="65"/>
      <c r="E311" s="23" t="str">
        <f>IF(D311="","",IFERROR(VLOOKUP(D311,Stock!$A$5:$K$495,2,FALSE),0))</f>
        <v/>
      </c>
      <c r="F311" s="121"/>
      <c r="G311" s="122">
        <f>IFERROR(VLOOKUP(D311,Stock!$A$5:$M$495,6,0),0)*Journal!F311</f>
        <v>0</v>
      </c>
      <c r="H311" s="124"/>
      <c r="I311" s="123">
        <f>IFERROR(VLOOKUP(D311,Stock!$A$5:$K$495,7,FALSE),0)*Journal!$H311</f>
        <v>0</v>
      </c>
      <c r="J311" s="24">
        <f t="shared" si="13"/>
        <v>0</v>
      </c>
      <c r="K311" s="65"/>
      <c r="L311" s="65"/>
      <c r="M311" s="65"/>
      <c r="N311" s="128" t="str">
        <f t="shared" si="14"/>
        <v/>
      </c>
      <c r="O311" s="173"/>
      <c r="R311" s="31">
        <f>IFERROR(VLOOKUP(D311,Stock!$A$5:$M$495,10,0),0)*Journal!K311</f>
        <v>0</v>
      </c>
      <c r="S311" s="48">
        <f>IFERROR(VLOOKUP(D311,Stock!$A$5:$M$495,6,0),0)*Journal!L311</f>
        <v>0</v>
      </c>
      <c r="T311" s="184">
        <f t="shared" si="15"/>
        <v>0</v>
      </c>
      <c r="V311" s="47" t="str">
        <f>IF(D311="","",VLOOKUP($D311,Stock!$A$4:$M$471,8,FALSE))</f>
        <v/>
      </c>
      <c r="W311" s="47">
        <f>SUMIF($D$15:$D311,$D311,F$15:F311)</f>
        <v>0</v>
      </c>
      <c r="X311" s="47">
        <f>SUMIF($D$15:$D311,$D311,H$15:H311)</f>
        <v>0</v>
      </c>
      <c r="Y311" s="47">
        <f>SUMIF($D$15:$D311,$D311,K$15:K311)</f>
        <v>0</v>
      </c>
      <c r="Z311" s="47">
        <f>SUMIF($D$15:$D311,$D311,L$15:L311)</f>
        <v>0</v>
      </c>
    </row>
    <row r="312" spans="2:26" ht="18" customHeight="1" x14ac:dyDescent="0.2">
      <c r="B312" s="62"/>
      <c r="C312" s="127"/>
      <c r="D312" s="65"/>
      <c r="E312" s="23" t="str">
        <f>IF(D312="","",IFERROR(VLOOKUP(D312,Stock!$A$5:$K$495,2,FALSE),0))</f>
        <v/>
      </c>
      <c r="F312" s="121"/>
      <c r="G312" s="122">
        <f>IFERROR(VLOOKUP(D312,Stock!$A$5:$M$495,6,0),0)*Journal!F312</f>
        <v>0</v>
      </c>
      <c r="H312" s="124"/>
      <c r="I312" s="123">
        <f>IFERROR(VLOOKUP(D312,Stock!$A$5:$K$495,7,FALSE),0)*Journal!$H312</f>
        <v>0</v>
      </c>
      <c r="J312" s="24">
        <f t="shared" si="13"/>
        <v>0</v>
      </c>
      <c r="K312" s="65"/>
      <c r="L312" s="65"/>
      <c r="M312" s="65"/>
      <c r="N312" s="128" t="str">
        <f t="shared" si="14"/>
        <v/>
      </c>
      <c r="O312" s="173"/>
      <c r="R312" s="31">
        <f>IFERROR(VLOOKUP(D312,Stock!$A$5:$M$495,10,0),0)*Journal!K312</f>
        <v>0</v>
      </c>
      <c r="S312" s="48">
        <f>IFERROR(VLOOKUP(D312,Stock!$A$5:$M$495,6,0),0)*Journal!L312</f>
        <v>0</v>
      </c>
      <c r="T312" s="184">
        <f t="shared" si="15"/>
        <v>0</v>
      </c>
      <c r="V312" s="47" t="str">
        <f>IF(D312="","",VLOOKUP($D312,Stock!$A$4:$M$471,8,FALSE))</f>
        <v/>
      </c>
      <c r="W312" s="47">
        <f>SUMIF($D$15:$D312,$D312,F$15:F312)</f>
        <v>0</v>
      </c>
      <c r="X312" s="47">
        <f>SUMIF($D$15:$D312,$D312,H$15:H312)</f>
        <v>0</v>
      </c>
      <c r="Y312" s="47">
        <f>SUMIF($D$15:$D312,$D312,K$15:K312)</f>
        <v>0</v>
      </c>
      <c r="Z312" s="47">
        <f>SUMIF($D$15:$D312,$D312,L$15:L312)</f>
        <v>0</v>
      </c>
    </row>
    <row r="313" spans="2:26" ht="18" customHeight="1" x14ac:dyDescent="0.2">
      <c r="B313" s="62"/>
      <c r="C313" s="127"/>
      <c r="D313" s="65"/>
      <c r="E313" s="23" t="str">
        <f>IF(D313="","",IFERROR(VLOOKUP(D313,Stock!$A$5:$K$495,2,FALSE),0))</f>
        <v/>
      </c>
      <c r="F313" s="121"/>
      <c r="G313" s="122">
        <f>IFERROR(VLOOKUP(D313,Stock!$A$5:$M$495,6,0),0)*Journal!F313</f>
        <v>0</v>
      </c>
      <c r="H313" s="124"/>
      <c r="I313" s="123">
        <f>IFERROR(VLOOKUP(D313,Stock!$A$5:$K$495,7,FALSE),0)*Journal!$H313</f>
        <v>0</v>
      </c>
      <c r="J313" s="24">
        <f t="shared" si="13"/>
        <v>0</v>
      </c>
      <c r="K313" s="65"/>
      <c r="L313" s="65"/>
      <c r="M313" s="65"/>
      <c r="N313" s="128" t="str">
        <f t="shared" si="14"/>
        <v/>
      </c>
      <c r="O313" s="173"/>
      <c r="R313" s="31">
        <f>IFERROR(VLOOKUP(D313,Stock!$A$5:$M$495,10,0),0)*Journal!K313</f>
        <v>0</v>
      </c>
      <c r="S313" s="48">
        <f>IFERROR(VLOOKUP(D313,Stock!$A$5:$M$495,6,0),0)*Journal!L313</f>
        <v>0</v>
      </c>
      <c r="T313" s="184">
        <f t="shared" si="15"/>
        <v>0</v>
      </c>
      <c r="V313" s="47" t="str">
        <f>IF(D313="","",VLOOKUP($D313,Stock!$A$4:$M$471,8,FALSE))</f>
        <v/>
      </c>
      <c r="W313" s="47">
        <f>SUMIF($D$15:$D313,$D313,F$15:F313)</f>
        <v>0</v>
      </c>
      <c r="X313" s="47">
        <f>SUMIF($D$15:$D313,$D313,H$15:H313)</f>
        <v>0</v>
      </c>
      <c r="Y313" s="47">
        <f>SUMIF($D$15:$D313,$D313,K$15:K313)</f>
        <v>0</v>
      </c>
      <c r="Z313" s="47">
        <f>SUMIF($D$15:$D313,$D313,L$15:L313)</f>
        <v>0</v>
      </c>
    </row>
    <row r="314" spans="2:26" ht="18" customHeight="1" x14ac:dyDescent="0.2">
      <c r="B314" s="62"/>
      <c r="C314" s="127"/>
      <c r="D314" s="65"/>
      <c r="E314" s="23" t="str">
        <f>IF(D314="","",IFERROR(VLOOKUP(D314,Stock!$A$5:$K$495,2,FALSE),0))</f>
        <v/>
      </c>
      <c r="F314" s="121"/>
      <c r="G314" s="122">
        <f>IFERROR(VLOOKUP(D314,Stock!$A$5:$M$495,6,0),0)*Journal!F314</f>
        <v>0</v>
      </c>
      <c r="H314" s="124"/>
      <c r="I314" s="123">
        <f>IFERROR(VLOOKUP(D314,Stock!$A$5:$K$495,7,FALSE),0)*Journal!$H314</f>
        <v>0</v>
      </c>
      <c r="J314" s="24">
        <f t="shared" si="13"/>
        <v>0</v>
      </c>
      <c r="K314" s="65"/>
      <c r="L314" s="65"/>
      <c r="M314" s="65"/>
      <c r="N314" s="128" t="str">
        <f t="shared" si="14"/>
        <v/>
      </c>
      <c r="O314" s="173"/>
      <c r="R314" s="31">
        <f>IFERROR(VLOOKUP(D314,Stock!$A$5:$M$495,10,0),0)*Journal!K314</f>
        <v>0</v>
      </c>
      <c r="S314" s="48">
        <f>IFERROR(VLOOKUP(D314,Stock!$A$5:$M$495,6,0),0)*Journal!L314</f>
        <v>0</v>
      </c>
      <c r="T314" s="184">
        <f t="shared" si="15"/>
        <v>0</v>
      </c>
      <c r="V314" s="47" t="str">
        <f>IF(D314="","",VLOOKUP($D314,Stock!$A$4:$M$471,8,FALSE))</f>
        <v/>
      </c>
      <c r="W314" s="47">
        <f>SUMIF($D$15:$D314,$D314,F$15:F314)</f>
        <v>0</v>
      </c>
      <c r="X314" s="47">
        <f>SUMIF($D$15:$D314,$D314,H$15:H314)</f>
        <v>0</v>
      </c>
      <c r="Y314" s="47">
        <f>SUMIF($D$15:$D314,$D314,K$15:K314)</f>
        <v>0</v>
      </c>
      <c r="Z314" s="47">
        <f>SUMIF($D$15:$D314,$D314,L$15:L314)</f>
        <v>0</v>
      </c>
    </row>
    <row r="315" spans="2:26" ht="18" customHeight="1" x14ac:dyDescent="0.2">
      <c r="B315" s="62"/>
      <c r="C315" s="127"/>
      <c r="D315" s="65"/>
      <c r="E315" s="23" t="str">
        <f>IF(D315="","",IFERROR(VLOOKUP(D315,Stock!$A$5:$K$495,2,FALSE),0))</f>
        <v/>
      </c>
      <c r="F315" s="121"/>
      <c r="G315" s="122">
        <f>IFERROR(VLOOKUP(D315,Stock!$A$5:$M$495,6,0),0)*Journal!F315</f>
        <v>0</v>
      </c>
      <c r="H315" s="124"/>
      <c r="I315" s="123">
        <f>IFERROR(VLOOKUP(D315,Stock!$A$5:$K$495,7,FALSE),0)*Journal!$H315</f>
        <v>0</v>
      </c>
      <c r="J315" s="24">
        <f t="shared" si="13"/>
        <v>0</v>
      </c>
      <c r="K315" s="65"/>
      <c r="L315" s="65"/>
      <c r="M315" s="65"/>
      <c r="N315" s="128" t="str">
        <f t="shared" si="14"/>
        <v/>
      </c>
      <c r="O315" s="173"/>
      <c r="R315" s="31">
        <f>IFERROR(VLOOKUP(D315,Stock!$A$5:$M$495,10,0),0)*Journal!K315</f>
        <v>0</v>
      </c>
      <c r="S315" s="48">
        <f>IFERROR(VLOOKUP(D315,Stock!$A$5:$M$495,6,0),0)*Journal!L315</f>
        <v>0</v>
      </c>
      <c r="T315" s="184">
        <f t="shared" si="15"/>
        <v>0</v>
      </c>
      <c r="V315" s="47" t="str">
        <f>IF(D315="","",VLOOKUP($D315,Stock!$A$4:$M$471,8,FALSE))</f>
        <v/>
      </c>
      <c r="W315" s="47">
        <f>SUMIF($D$15:$D315,$D315,F$15:F315)</f>
        <v>0</v>
      </c>
      <c r="X315" s="47">
        <f>SUMIF($D$15:$D315,$D315,H$15:H315)</f>
        <v>0</v>
      </c>
      <c r="Y315" s="47">
        <f>SUMIF($D$15:$D315,$D315,K$15:K315)</f>
        <v>0</v>
      </c>
      <c r="Z315" s="47">
        <f>SUMIF($D$15:$D315,$D315,L$15:L315)</f>
        <v>0</v>
      </c>
    </row>
    <row r="316" spans="2:26" ht="18" customHeight="1" x14ac:dyDescent="0.2">
      <c r="B316" s="62"/>
      <c r="C316" s="127"/>
      <c r="D316" s="65"/>
      <c r="E316" s="23" t="str">
        <f>IF(D316="","",IFERROR(VLOOKUP(D316,Stock!$A$5:$K$495,2,FALSE),0))</f>
        <v/>
      </c>
      <c r="F316" s="121"/>
      <c r="G316" s="122">
        <f>IFERROR(VLOOKUP(D316,Stock!$A$5:$M$495,6,0),0)*Journal!F316</f>
        <v>0</v>
      </c>
      <c r="H316" s="124"/>
      <c r="I316" s="123">
        <f>IFERROR(VLOOKUP(D316,Stock!$A$5:$K$495,7,FALSE),0)*Journal!$H316</f>
        <v>0</v>
      </c>
      <c r="J316" s="24">
        <f t="shared" si="13"/>
        <v>0</v>
      </c>
      <c r="K316" s="65"/>
      <c r="L316" s="65"/>
      <c r="M316" s="65"/>
      <c r="N316" s="128" t="str">
        <f t="shared" si="14"/>
        <v/>
      </c>
      <c r="O316" s="173"/>
      <c r="R316" s="31">
        <f>IFERROR(VLOOKUP(D316,Stock!$A$5:$M$495,10,0),0)*Journal!K316</f>
        <v>0</v>
      </c>
      <c r="S316" s="48">
        <f>IFERROR(VLOOKUP(D316,Stock!$A$5:$M$495,6,0),0)*Journal!L316</f>
        <v>0</v>
      </c>
      <c r="T316" s="184">
        <f t="shared" si="15"/>
        <v>0</v>
      </c>
      <c r="V316" s="47" t="str">
        <f>IF(D316="","",VLOOKUP($D316,Stock!$A$4:$M$471,8,FALSE))</f>
        <v/>
      </c>
      <c r="W316" s="47">
        <f>SUMIF($D$15:$D316,$D316,F$15:F316)</f>
        <v>0</v>
      </c>
      <c r="X316" s="47">
        <f>SUMIF($D$15:$D316,$D316,H$15:H316)</f>
        <v>0</v>
      </c>
      <c r="Y316" s="47">
        <f>SUMIF($D$15:$D316,$D316,K$15:K316)</f>
        <v>0</v>
      </c>
      <c r="Z316" s="47">
        <f>SUMIF($D$15:$D316,$D316,L$15:L316)</f>
        <v>0</v>
      </c>
    </row>
    <row r="317" spans="2:26" ht="18" customHeight="1" x14ac:dyDescent="0.2">
      <c r="B317" s="62"/>
      <c r="C317" s="127"/>
      <c r="D317" s="65"/>
      <c r="E317" s="23" t="str">
        <f>IF(D317="","",IFERROR(VLOOKUP(D317,Stock!$A$5:$K$495,2,FALSE),0))</f>
        <v/>
      </c>
      <c r="F317" s="121"/>
      <c r="G317" s="122">
        <f>IFERROR(VLOOKUP(D317,Stock!$A$5:$M$495,6,0),0)*Journal!F317</f>
        <v>0</v>
      </c>
      <c r="H317" s="124"/>
      <c r="I317" s="123">
        <f>IFERROR(VLOOKUP(D317,Stock!$A$5:$K$495,7,FALSE),0)*Journal!$H317</f>
        <v>0</v>
      </c>
      <c r="J317" s="24">
        <f t="shared" si="13"/>
        <v>0</v>
      </c>
      <c r="K317" s="65"/>
      <c r="L317" s="65"/>
      <c r="M317" s="65"/>
      <c r="N317" s="128" t="str">
        <f t="shared" si="14"/>
        <v/>
      </c>
      <c r="O317" s="173"/>
      <c r="R317" s="31">
        <f>IFERROR(VLOOKUP(D317,Stock!$A$5:$M$495,10,0),0)*Journal!K317</f>
        <v>0</v>
      </c>
      <c r="S317" s="48">
        <f>IFERROR(VLOOKUP(D317,Stock!$A$5:$M$495,6,0),0)*Journal!L317</f>
        <v>0</v>
      </c>
      <c r="T317" s="184">
        <f t="shared" si="15"/>
        <v>0</v>
      </c>
      <c r="V317" s="47" t="str">
        <f>IF(D317="","",VLOOKUP($D317,Stock!$A$4:$M$471,8,FALSE))</f>
        <v/>
      </c>
      <c r="W317" s="47">
        <f>SUMIF($D$15:$D317,$D317,F$15:F317)</f>
        <v>0</v>
      </c>
      <c r="X317" s="47">
        <f>SUMIF($D$15:$D317,$D317,H$15:H317)</f>
        <v>0</v>
      </c>
      <c r="Y317" s="47">
        <f>SUMIF($D$15:$D317,$D317,K$15:K317)</f>
        <v>0</v>
      </c>
      <c r="Z317" s="47">
        <f>SUMIF($D$15:$D317,$D317,L$15:L317)</f>
        <v>0</v>
      </c>
    </row>
    <row r="318" spans="2:26" ht="18" customHeight="1" x14ac:dyDescent="0.2">
      <c r="B318" s="62"/>
      <c r="C318" s="127"/>
      <c r="D318" s="65"/>
      <c r="E318" s="23" t="str">
        <f>IF(D318="","",IFERROR(VLOOKUP(D318,Stock!$A$5:$K$495,2,FALSE),0))</f>
        <v/>
      </c>
      <c r="F318" s="121"/>
      <c r="G318" s="122">
        <f>IFERROR(VLOOKUP(D318,Stock!$A$5:$M$495,6,0),0)*Journal!F318</f>
        <v>0</v>
      </c>
      <c r="H318" s="124"/>
      <c r="I318" s="123">
        <f>IFERROR(VLOOKUP(D318,Stock!$A$5:$K$495,7,FALSE),0)*Journal!$H318</f>
        <v>0</v>
      </c>
      <c r="J318" s="24">
        <f t="shared" si="13"/>
        <v>0</v>
      </c>
      <c r="K318" s="65"/>
      <c r="L318" s="65"/>
      <c r="M318" s="65"/>
      <c r="N318" s="128" t="str">
        <f t="shared" si="14"/>
        <v/>
      </c>
      <c r="O318" s="173"/>
      <c r="R318" s="31">
        <f>IFERROR(VLOOKUP(D318,Stock!$A$5:$M$495,10,0),0)*Journal!K318</f>
        <v>0</v>
      </c>
      <c r="S318" s="48">
        <f>IFERROR(VLOOKUP(D318,Stock!$A$5:$M$495,6,0),0)*Journal!L318</f>
        <v>0</v>
      </c>
      <c r="T318" s="184">
        <f t="shared" si="15"/>
        <v>0</v>
      </c>
      <c r="V318" s="47" t="str">
        <f>IF(D318="","",VLOOKUP($D318,Stock!$A$4:$M$471,8,FALSE))</f>
        <v/>
      </c>
      <c r="W318" s="47">
        <f>SUMIF($D$15:$D318,$D318,F$15:F318)</f>
        <v>0</v>
      </c>
      <c r="X318" s="47">
        <f>SUMIF($D$15:$D318,$D318,H$15:H318)</f>
        <v>0</v>
      </c>
      <c r="Y318" s="47">
        <f>SUMIF($D$15:$D318,$D318,K$15:K318)</f>
        <v>0</v>
      </c>
      <c r="Z318" s="47">
        <f>SUMIF($D$15:$D318,$D318,L$15:L318)</f>
        <v>0</v>
      </c>
    </row>
    <row r="319" spans="2:26" ht="18" customHeight="1" x14ac:dyDescent="0.2">
      <c r="B319" s="62"/>
      <c r="C319" s="127"/>
      <c r="D319" s="65"/>
      <c r="E319" s="23" t="str">
        <f>IF(D319="","",IFERROR(VLOOKUP(D319,Stock!$A$5:$K$495,2,FALSE),0))</f>
        <v/>
      </c>
      <c r="F319" s="121"/>
      <c r="G319" s="122">
        <f>IFERROR(VLOOKUP(D319,Stock!$A$5:$M$495,6,0),0)*Journal!F319</f>
        <v>0</v>
      </c>
      <c r="H319" s="124"/>
      <c r="I319" s="123">
        <f>IFERROR(VLOOKUP(D319,Stock!$A$5:$K$495,7,FALSE),0)*Journal!$H319</f>
        <v>0</v>
      </c>
      <c r="J319" s="24">
        <f t="shared" si="13"/>
        <v>0</v>
      </c>
      <c r="K319" s="65"/>
      <c r="L319" s="65"/>
      <c r="M319" s="65"/>
      <c r="N319" s="128" t="str">
        <f t="shared" si="14"/>
        <v/>
      </c>
      <c r="O319" s="173"/>
      <c r="R319" s="31">
        <f>IFERROR(VLOOKUP(D319,Stock!$A$5:$M$495,10,0),0)*Journal!K319</f>
        <v>0</v>
      </c>
      <c r="S319" s="48">
        <f>IFERROR(VLOOKUP(D319,Stock!$A$5:$M$495,6,0),0)*Journal!L319</f>
        <v>0</v>
      </c>
      <c r="T319" s="184">
        <f t="shared" si="15"/>
        <v>0</v>
      </c>
      <c r="V319" s="47" t="str">
        <f>IF(D319="","",VLOOKUP($D319,Stock!$A$4:$M$471,8,FALSE))</f>
        <v/>
      </c>
      <c r="W319" s="47">
        <f>SUMIF($D$15:$D319,$D319,F$15:F319)</f>
        <v>0</v>
      </c>
      <c r="X319" s="47">
        <f>SUMIF($D$15:$D319,$D319,H$15:H319)</f>
        <v>0</v>
      </c>
      <c r="Y319" s="47">
        <f>SUMIF($D$15:$D319,$D319,K$15:K319)</f>
        <v>0</v>
      </c>
      <c r="Z319" s="47">
        <f>SUMIF($D$15:$D319,$D319,L$15:L319)</f>
        <v>0</v>
      </c>
    </row>
    <row r="320" spans="2:26" ht="18" customHeight="1" x14ac:dyDescent="0.2">
      <c r="B320" s="62"/>
      <c r="C320" s="127"/>
      <c r="D320" s="65"/>
      <c r="E320" s="23" t="str">
        <f>IF(D320="","",IFERROR(VLOOKUP(D320,Stock!$A$5:$K$495,2,FALSE),0))</f>
        <v/>
      </c>
      <c r="F320" s="121"/>
      <c r="G320" s="122">
        <f>IFERROR(VLOOKUP(D320,Stock!$A$5:$M$495,6,0),0)*Journal!F320</f>
        <v>0</v>
      </c>
      <c r="H320" s="124"/>
      <c r="I320" s="123">
        <f>IFERROR(VLOOKUP(D320,Stock!$A$5:$K$495,7,FALSE),0)*Journal!$H320</f>
        <v>0</v>
      </c>
      <c r="J320" s="24">
        <f t="shared" si="13"/>
        <v>0</v>
      </c>
      <c r="K320" s="65"/>
      <c r="L320" s="65"/>
      <c r="M320" s="65"/>
      <c r="N320" s="128" t="str">
        <f t="shared" si="14"/>
        <v/>
      </c>
      <c r="O320" s="173"/>
      <c r="R320" s="31">
        <f>IFERROR(VLOOKUP(D320,Stock!$A$5:$M$495,10,0),0)*Journal!K320</f>
        <v>0</v>
      </c>
      <c r="S320" s="48">
        <f>IFERROR(VLOOKUP(D320,Stock!$A$5:$M$495,6,0),0)*Journal!L320</f>
        <v>0</v>
      </c>
      <c r="T320" s="184">
        <f t="shared" si="15"/>
        <v>0</v>
      </c>
      <c r="V320" s="47" t="str">
        <f>IF(D320="","",VLOOKUP($D320,Stock!$A$4:$M$471,8,FALSE))</f>
        <v/>
      </c>
      <c r="W320" s="47">
        <f>SUMIF($D$15:$D320,$D320,F$15:F320)</f>
        <v>0</v>
      </c>
      <c r="X320" s="47">
        <f>SUMIF($D$15:$D320,$D320,H$15:H320)</f>
        <v>0</v>
      </c>
      <c r="Y320" s="47">
        <f>SUMIF($D$15:$D320,$D320,K$15:K320)</f>
        <v>0</v>
      </c>
      <c r="Z320" s="47">
        <f>SUMIF($D$15:$D320,$D320,L$15:L320)</f>
        <v>0</v>
      </c>
    </row>
    <row r="321" spans="2:26" ht="18" customHeight="1" x14ac:dyDescent="0.2">
      <c r="B321" s="62"/>
      <c r="C321" s="127"/>
      <c r="D321" s="65"/>
      <c r="E321" s="23" t="str">
        <f>IF(D321="","",IFERROR(VLOOKUP(D321,Stock!$A$5:$K$495,2,FALSE),0))</f>
        <v/>
      </c>
      <c r="F321" s="121"/>
      <c r="G321" s="122">
        <f>IFERROR(VLOOKUP(D321,Stock!$A$5:$M$495,6,0),0)*Journal!F321</f>
        <v>0</v>
      </c>
      <c r="H321" s="124"/>
      <c r="I321" s="123">
        <f>IFERROR(VLOOKUP(D321,Stock!$A$5:$K$495,7,FALSE),0)*Journal!$H321</f>
        <v>0</v>
      </c>
      <c r="J321" s="24">
        <f t="shared" si="13"/>
        <v>0</v>
      </c>
      <c r="K321" s="65"/>
      <c r="L321" s="65"/>
      <c r="M321" s="65"/>
      <c r="N321" s="128" t="str">
        <f t="shared" si="14"/>
        <v/>
      </c>
      <c r="O321" s="173"/>
      <c r="R321" s="31">
        <f>IFERROR(VLOOKUP(D321,Stock!$A$5:$M$495,10,0),0)*Journal!K321</f>
        <v>0</v>
      </c>
      <c r="S321" s="48">
        <f>IFERROR(VLOOKUP(D321,Stock!$A$5:$M$495,6,0),0)*Journal!L321</f>
        <v>0</v>
      </c>
      <c r="T321" s="184">
        <f t="shared" si="15"/>
        <v>0</v>
      </c>
      <c r="V321" s="47" t="str">
        <f>IF(D321="","",VLOOKUP($D321,Stock!$A$4:$M$471,8,FALSE))</f>
        <v/>
      </c>
      <c r="W321" s="47">
        <f>SUMIF($D$15:$D321,$D321,F$15:F321)</f>
        <v>0</v>
      </c>
      <c r="X321" s="47">
        <f>SUMIF($D$15:$D321,$D321,H$15:H321)</f>
        <v>0</v>
      </c>
      <c r="Y321" s="47">
        <f>SUMIF($D$15:$D321,$D321,K$15:K321)</f>
        <v>0</v>
      </c>
      <c r="Z321" s="47">
        <f>SUMIF($D$15:$D321,$D321,L$15:L321)</f>
        <v>0</v>
      </c>
    </row>
    <row r="322" spans="2:26" ht="18" customHeight="1" x14ac:dyDescent="0.2">
      <c r="B322" s="62"/>
      <c r="C322" s="127"/>
      <c r="D322" s="65"/>
      <c r="E322" s="23" t="str">
        <f>IF(D322="","",IFERROR(VLOOKUP(D322,Stock!$A$5:$K$495,2,FALSE),0))</f>
        <v/>
      </c>
      <c r="F322" s="121"/>
      <c r="G322" s="122">
        <f>IFERROR(VLOOKUP(D322,Stock!$A$5:$M$495,6,0),0)*Journal!F322</f>
        <v>0</v>
      </c>
      <c r="H322" s="124"/>
      <c r="I322" s="123">
        <f>IFERROR(VLOOKUP(D322,Stock!$A$5:$K$495,7,FALSE),0)*Journal!$H322</f>
        <v>0</v>
      </c>
      <c r="J322" s="24">
        <f t="shared" si="13"/>
        <v>0</v>
      </c>
      <c r="K322" s="65"/>
      <c r="L322" s="65"/>
      <c r="M322" s="65"/>
      <c r="N322" s="128" t="str">
        <f t="shared" si="14"/>
        <v/>
      </c>
      <c r="O322" s="173"/>
      <c r="R322" s="31">
        <f>IFERROR(VLOOKUP(D322,Stock!$A$5:$M$495,10,0),0)*Journal!K322</f>
        <v>0</v>
      </c>
      <c r="S322" s="48">
        <f>IFERROR(VLOOKUP(D322,Stock!$A$5:$M$495,6,0),0)*Journal!L322</f>
        <v>0</v>
      </c>
      <c r="T322" s="184">
        <f t="shared" si="15"/>
        <v>0</v>
      </c>
      <c r="V322" s="47" t="str">
        <f>IF(D322="","",VLOOKUP($D322,Stock!$A$4:$M$471,8,FALSE))</f>
        <v/>
      </c>
      <c r="W322" s="47">
        <f>SUMIF($D$15:$D322,$D322,F$15:F322)</f>
        <v>0</v>
      </c>
      <c r="X322" s="47">
        <f>SUMIF($D$15:$D322,$D322,H$15:H322)</f>
        <v>0</v>
      </c>
      <c r="Y322" s="47">
        <f>SUMIF($D$15:$D322,$D322,K$15:K322)</f>
        <v>0</v>
      </c>
      <c r="Z322" s="47">
        <f>SUMIF($D$15:$D322,$D322,L$15:L322)</f>
        <v>0</v>
      </c>
    </row>
    <row r="323" spans="2:26" ht="18" customHeight="1" x14ac:dyDescent="0.2">
      <c r="B323" s="62"/>
      <c r="C323" s="127"/>
      <c r="D323" s="65"/>
      <c r="E323" s="23" t="str">
        <f>IF(D323="","",IFERROR(VLOOKUP(D323,Stock!$A$5:$K$495,2,FALSE),0))</f>
        <v/>
      </c>
      <c r="F323" s="121"/>
      <c r="G323" s="122">
        <f>IFERROR(VLOOKUP(D323,Stock!$A$5:$M$495,6,0),0)*Journal!F323</f>
        <v>0</v>
      </c>
      <c r="H323" s="124"/>
      <c r="I323" s="123">
        <f>IFERROR(VLOOKUP(D323,Stock!$A$5:$K$495,7,FALSE),0)*Journal!$H323</f>
        <v>0</v>
      </c>
      <c r="J323" s="24">
        <f t="shared" si="13"/>
        <v>0</v>
      </c>
      <c r="K323" s="65"/>
      <c r="L323" s="65"/>
      <c r="M323" s="65"/>
      <c r="N323" s="128" t="str">
        <f t="shared" si="14"/>
        <v/>
      </c>
      <c r="O323" s="173"/>
      <c r="R323" s="31">
        <f>IFERROR(VLOOKUP(D323,Stock!$A$5:$M$495,10,0),0)*Journal!K323</f>
        <v>0</v>
      </c>
      <c r="S323" s="48">
        <f>IFERROR(VLOOKUP(D323,Stock!$A$5:$M$495,6,0),0)*Journal!L323</f>
        <v>0</v>
      </c>
      <c r="T323" s="184">
        <f t="shared" si="15"/>
        <v>0</v>
      </c>
      <c r="V323" s="47" t="str">
        <f>IF(D323="","",VLOOKUP($D323,Stock!$A$4:$M$471,8,FALSE))</f>
        <v/>
      </c>
      <c r="W323" s="47">
        <f>SUMIF($D$15:$D323,$D323,F$15:F323)</f>
        <v>0</v>
      </c>
      <c r="X323" s="47">
        <f>SUMIF($D$15:$D323,$D323,H$15:H323)</f>
        <v>0</v>
      </c>
      <c r="Y323" s="47">
        <f>SUMIF($D$15:$D323,$D323,K$15:K323)</f>
        <v>0</v>
      </c>
      <c r="Z323" s="47">
        <f>SUMIF($D$15:$D323,$D323,L$15:L323)</f>
        <v>0</v>
      </c>
    </row>
    <row r="324" spans="2:26" ht="18" customHeight="1" x14ac:dyDescent="0.2">
      <c r="B324" s="62"/>
      <c r="C324" s="127"/>
      <c r="D324" s="65"/>
      <c r="E324" s="23" t="str">
        <f>IF(D324="","",IFERROR(VLOOKUP(D324,Stock!$A$5:$K$495,2,FALSE),0))</f>
        <v/>
      </c>
      <c r="F324" s="121"/>
      <c r="G324" s="122">
        <f>IFERROR(VLOOKUP(D324,Stock!$A$5:$M$495,6,0),0)*Journal!F324</f>
        <v>0</v>
      </c>
      <c r="H324" s="124"/>
      <c r="I324" s="123">
        <f>IFERROR(VLOOKUP(D324,Stock!$A$5:$K$495,7,FALSE),0)*Journal!$H324</f>
        <v>0</v>
      </c>
      <c r="J324" s="24">
        <f t="shared" si="13"/>
        <v>0</v>
      </c>
      <c r="K324" s="65"/>
      <c r="L324" s="65"/>
      <c r="M324" s="65"/>
      <c r="N324" s="128" t="str">
        <f t="shared" si="14"/>
        <v/>
      </c>
      <c r="O324" s="173"/>
      <c r="R324" s="31">
        <f>IFERROR(VLOOKUP(D324,Stock!$A$5:$M$495,10,0),0)*Journal!K324</f>
        <v>0</v>
      </c>
      <c r="S324" s="48">
        <f>IFERROR(VLOOKUP(D324,Stock!$A$5:$M$495,6,0),0)*Journal!L324</f>
        <v>0</v>
      </c>
      <c r="T324" s="184">
        <f t="shared" si="15"/>
        <v>0</v>
      </c>
      <c r="V324" s="47" t="str">
        <f>IF(D324="","",VLOOKUP($D324,Stock!$A$4:$M$471,8,FALSE))</f>
        <v/>
      </c>
      <c r="W324" s="47">
        <f>SUMIF($D$15:$D324,$D324,F$15:F324)</f>
        <v>0</v>
      </c>
      <c r="X324" s="47">
        <f>SUMIF($D$15:$D324,$D324,H$15:H324)</f>
        <v>0</v>
      </c>
      <c r="Y324" s="47">
        <f>SUMIF($D$15:$D324,$D324,K$15:K324)</f>
        <v>0</v>
      </c>
      <c r="Z324" s="47">
        <f>SUMIF($D$15:$D324,$D324,L$15:L324)</f>
        <v>0</v>
      </c>
    </row>
    <row r="325" spans="2:26" ht="18" customHeight="1" x14ac:dyDescent="0.2">
      <c r="B325" s="62"/>
      <c r="C325" s="127"/>
      <c r="D325" s="65"/>
      <c r="E325" s="23" t="str">
        <f>IF(D325="","",IFERROR(VLOOKUP(D325,Stock!$A$5:$K$495,2,FALSE),0))</f>
        <v/>
      </c>
      <c r="F325" s="121"/>
      <c r="G325" s="122">
        <f>IFERROR(VLOOKUP(D325,Stock!$A$5:$M$495,6,0),0)*Journal!F325</f>
        <v>0</v>
      </c>
      <c r="H325" s="124"/>
      <c r="I325" s="123">
        <f>IFERROR(VLOOKUP(D325,Stock!$A$5:$K$495,7,FALSE),0)*Journal!$H325</f>
        <v>0</v>
      </c>
      <c r="J325" s="24">
        <f t="shared" si="13"/>
        <v>0</v>
      </c>
      <c r="K325" s="65"/>
      <c r="L325" s="65"/>
      <c r="M325" s="65"/>
      <c r="N325" s="128" t="str">
        <f t="shared" si="14"/>
        <v/>
      </c>
      <c r="O325" s="173"/>
      <c r="R325" s="31">
        <f>IFERROR(VLOOKUP(D325,Stock!$A$5:$M$495,10,0),0)*Journal!K325</f>
        <v>0</v>
      </c>
      <c r="S325" s="48">
        <f>IFERROR(VLOOKUP(D325,Stock!$A$5:$M$495,6,0),0)*Journal!L325</f>
        <v>0</v>
      </c>
      <c r="T325" s="184">
        <f t="shared" si="15"/>
        <v>0</v>
      </c>
      <c r="V325" s="47" t="str">
        <f>IF(D325="","",VLOOKUP($D325,Stock!$A$4:$M$471,8,FALSE))</f>
        <v/>
      </c>
      <c r="W325" s="47">
        <f>SUMIF($D$15:$D325,$D325,F$15:F325)</f>
        <v>0</v>
      </c>
      <c r="X325" s="47">
        <f>SUMIF($D$15:$D325,$D325,H$15:H325)</f>
        <v>0</v>
      </c>
      <c r="Y325" s="47">
        <f>SUMIF($D$15:$D325,$D325,K$15:K325)</f>
        <v>0</v>
      </c>
      <c r="Z325" s="47">
        <f>SUMIF($D$15:$D325,$D325,L$15:L325)</f>
        <v>0</v>
      </c>
    </row>
    <row r="326" spans="2:26" ht="18" customHeight="1" x14ac:dyDescent="0.2">
      <c r="B326" s="62"/>
      <c r="C326" s="127"/>
      <c r="D326" s="65"/>
      <c r="E326" s="23" t="str">
        <f>IF(D326="","",IFERROR(VLOOKUP(D326,Stock!$A$5:$K$495,2,FALSE),0))</f>
        <v/>
      </c>
      <c r="F326" s="121"/>
      <c r="G326" s="122">
        <f>IFERROR(VLOOKUP(D326,Stock!$A$5:$M$495,6,0),0)*Journal!F326</f>
        <v>0</v>
      </c>
      <c r="H326" s="124"/>
      <c r="I326" s="123">
        <f>IFERROR(VLOOKUP(D326,Stock!$A$5:$K$495,7,FALSE),0)*Journal!$H326</f>
        <v>0</v>
      </c>
      <c r="J326" s="24">
        <f t="shared" si="13"/>
        <v>0</v>
      </c>
      <c r="K326" s="65"/>
      <c r="L326" s="65"/>
      <c r="M326" s="65"/>
      <c r="N326" s="128" t="str">
        <f t="shared" si="14"/>
        <v/>
      </c>
      <c r="O326" s="173"/>
      <c r="R326" s="31">
        <f>IFERROR(VLOOKUP(D326,Stock!$A$5:$M$495,10,0),0)*Journal!K326</f>
        <v>0</v>
      </c>
      <c r="S326" s="48">
        <f>IFERROR(VLOOKUP(D326,Stock!$A$5:$M$495,6,0),0)*Journal!L326</f>
        <v>0</v>
      </c>
      <c r="T326" s="184">
        <f t="shared" si="15"/>
        <v>0</v>
      </c>
      <c r="V326" s="47" t="str">
        <f>IF(D326="","",VLOOKUP($D326,Stock!$A$4:$M$471,8,FALSE))</f>
        <v/>
      </c>
      <c r="W326" s="47">
        <f>SUMIF($D$15:$D326,$D326,F$15:F326)</f>
        <v>0</v>
      </c>
      <c r="X326" s="47">
        <f>SUMIF($D$15:$D326,$D326,H$15:H326)</f>
        <v>0</v>
      </c>
      <c r="Y326" s="47">
        <f>SUMIF($D$15:$D326,$D326,K$15:K326)</f>
        <v>0</v>
      </c>
      <c r="Z326" s="47">
        <f>SUMIF($D$15:$D326,$D326,L$15:L326)</f>
        <v>0</v>
      </c>
    </row>
    <row r="327" spans="2:26" ht="18" customHeight="1" x14ac:dyDescent="0.2">
      <c r="B327" s="62"/>
      <c r="C327" s="127"/>
      <c r="D327" s="65"/>
      <c r="E327" s="23" t="str">
        <f>IF(D327="","",IFERROR(VLOOKUP(D327,Stock!$A$5:$K$495,2,FALSE),0))</f>
        <v/>
      </c>
      <c r="F327" s="121"/>
      <c r="G327" s="122">
        <f>IFERROR(VLOOKUP(D327,Stock!$A$5:$M$495,6,0),0)*Journal!F327</f>
        <v>0</v>
      </c>
      <c r="H327" s="124"/>
      <c r="I327" s="123">
        <f>IFERROR(VLOOKUP(D327,Stock!$A$5:$K$495,7,FALSE),0)*Journal!$H327</f>
        <v>0</v>
      </c>
      <c r="J327" s="24">
        <f t="shared" si="13"/>
        <v>0</v>
      </c>
      <c r="K327" s="65"/>
      <c r="L327" s="65"/>
      <c r="M327" s="65"/>
      <c r="N327" s="128" t="str">
        <f t="shared" si="14"/>
        <v/>
      </c>
      <c r="O327" s="173"/>
      <c r="R327" s="31">
        <f>IFERROR(VLOOKUP(D327,Stock!$A$5:$M$495,10,0),0)*Journal!K327</f>
        <v>0</v>
      </c>
      <c r="S327" s="48">
        <f>IFERROR(VLOOKUP(D327,Stock!$A$5:$M$495,6,0),0)*Journal!L327</f>
        <v>0</v>
      </c>
      <c r="T327" s="184">
        <f t="shared" si="15"/>
        <v>0</v>
      </c>
      <c r="V327" s="47" t="str">
        <f>IF(D327="","",VLOOKUP($D327,Stock!$A$4:$M$471,8,FALSE))</f>
        <v/>
      </c>
      <c r="W327" s="47">
        <f>SUMIF($D$15:$D327,$D327,F$15:F327)</f>
        <v>0</v>
      </c>
      <c r="X327" s="47">
        <f>SUMIF($D$15:$D327,$D327,H$15:H327)</f>
        <v>0</v>
      </c>
      <c r="Y327" s="47">
        <f>SUMIF($D$15:$D327,$D327,K$15:K327)</f>
        <v>0</v>
      </c>
      <c r="Z327" s="47">
        <f>SUMIF($D$15:$D327,$D327,L$15:L327)</f>
        <v>0</v>
      </c>
    </row>
    <row r="328" spans="2:26" ht="18" customHeight="1" x14ac:dyDescent="0.2">
      <c r="B328" s="62"/>
      <c r="C328" s="127"/>
      <c r="D328" s="65"/>
      <c r="E328" s="23" t="str">
        <f>IF(D328="","",IFERROR(VLOOKUP(D328,Stock!$A$5:$K$495,2,FALSE),0))</f>
        <v/>
      </c>
      <c r="F328" s="121"/>
      <c r="G328" s="122">
        <f>IFERROR(VLOOKUP(D328,Stock!$A$5:$M$495,6,0),0)*Journal!F328</f>
        <v>0</v>
      </c>
      <c r="H328" s="124"/>
      <c r="I328" s="123">
        <f>IFERROR(VLOOKUP(D328,Stock!$A$5:$K$495,7,FALSE),0)*Journal!$H328</f>
        <v>0</v>
      </c>
      <c r="J328" s="24">
        <f t="shared" si="13"/>
        <v>0</v>
      </c>
      <c r="K328" s="65"/>
      <c r="L328" s="65"/>
      <c r="M328" s="65"/>
      <c r="N328" s="128" t="str">
        <f t="shared" si="14"/>
        <v/>
      </c>
      <c r="O328" s="173"/>
      <c r="R328" s="31">
        <f>IFERROR(VLOOKUP(D328,Stock!$A$5:$M$495,10,0),0)*Journal!K328</f>
        <v>0</v>
      </c>
      <c r="S328" s="48">
        <f>IFERROR(VLOOKUP(D328,Stock!$A$5:$M$495,6,0),0)*Journal!L328</f>
        <v>0</v>
      </c>
      <c r="T328" s="184">
        <f t="shared" si="15"/>
        <v>0</v>
      </c>
      <c r="V328" s="47" t="str">
        <f>IF(D328="","",VLOOKUP($D328,Stock!$A$4:$M$471,8,FALSE))</f>
        <v/>
      </c>
      <c r="W328" s="47">
        <f>SUMIF($D$15:$D328,$D328,F$15:F328)</f>
        <v>0</v>
      </c>
      <c r="X328" s="47">
        <f>SUMIF($D$15:$D328,$D328,H$15:H328)</f>
        <v>0</v>
      </c>
      <c r="Y328" s="47">
        <f>SUMIF($D$15:$D328,$D328,K$15:K328)</f>
        <v>0</v>
      </c>
      <c r="Z328" s="47">
        <f>SUMIF($D$15:$D328,$D328,L$15:L328)</f>
        <v>0</v>
      </c>
    </row>
    <row r="329" spans="2:26" ht="18" customHeight="1" x14ac:dyDescent="0.2">
      <c r="B329" s="62"/>
      <c r="C329" s="127"/>
      <c r="D329" s="65"/>
      <c r="E329" s="23" t="str">
        <f>IF(D329="","",IFERROR(VLOOKUP(D329,Stock!$A$5:$K$495,2,FALSE),0))</f>
        <v/>
      </c>
      <c r="F329" s="121"/>
      <c r="G329" s="122">
        <f>IFERROR(VLOOKUP(D329,Stock!$A$5:$M$495,6,0),0)*Journal!F329</f>
        <v>0</v>
      </c>
      <c r="H329" s="124"/>
      <c r="I329" s="123">
        <f>IFERROR(VLOOKUP(D329,Stock!$A$5:$K$495,7,FALSE),0)*Journal!$H329</f>
        <v>0</v>
      </c>
      <c r="J329" s="24">
        <f t="shared" si="13"/>
        <v>0</v>
      </c>
      <c r="K329" s="65"/>
      <c r="L329" s="65"/>
      <c r="M329" s="65"/>
      <c r="N329" s="128" t="str">
        <f t="shared" si="14"/>
        <v/>
      </c>
      <c r="O329" s="173"/>
      <c r="R329" s="31">
        <f>IFERROR(VLOOKUP(D329,Stock!$A$5:$M$495,10,0),0)*Journal!K329</f>
        <v>0</v>
      </c>
      <c r="S329" s="48">
        <f>IFERROR(VLOOKUP(D329,Stock!$A$5:$M$495,6,0),0)*Journal!L329</f>
        <v>0</v>
      </c>
      <c r="T329" s="184">
        <f t="shared" si="15"/>
        <v>0</v>
      </c>
      <c r="V329" s="47" t="str">
        <f>IF(D329="","",VLOOKUP($D329,Stock!$A$4:$M$471,8,FALSE))</f>
        <v/>
      </c>
      <c r="W329" s="47">
        <f>SUMIF($D$15:$D329,$D329,F$15:F329)</f>
        <v>0</v>
      </c>
      <c r="X329" s="47">
        <f>SUMIF($D$15:$D329,$D329,H$15:H329)</f>
        <v>0</v>
      </c>
      <c r="Y329" s="47">
        <f>SUMIF($D$15:$D329,$D329,K$15:K329)</f>
        <v>0</v>
      </c>
      <c r="Z329" s="47">
        <f>SUMIF($D$15:$D329,$D329,L$15:L329)</f>
        <v>0</v>
      </c>
    </row>
    <row r="330" spans="2:26" ht="18" customHeight="1" x14ac:dyDescent="0.2">
      <c r="B330" s="62"/>
      <c r="C330" s="127"/>
      <c r="D330" s="65"/>
      <c r="E330" s="23" t="str">
        <f>IF(D330="","",IFERROR(VLOOKUP(D330,Stock!$A$5:$K$495,2,FALSE),0))</f>
        <v/>
      </c>
      <c r="F330" s="121"/>
      <c r="G330" s="122">
        <f>IFERROR(VLOOKUP(D330,Stock!$A$5:$M$495,6,0),0)*Journal!F330</f>
        <v>0</v>
      </c>
      <c r="H330" s="124"/>
      <c r="I330" s="123">
        <f>IFERROR(VLOOKUP(D330,Stock!$A$5:$K$495,7,FALSE),0)*Journal!$H330</f>
        <v>0</v>
      </c>
      <c r="J330" s="24">
        <f t="shared" ref="J330:J393" si="16">F330+H330</f>
        <v>0</v>
      </c>
      <c r="K330" s="65"/>
      <c r="L330" s="65"/>
      <c r="M330" s="65"/>
      <c r="N330" s="128" t="str">
        <f t="shared" si="14"/>
        <v/>
      </c>
      <c r="O330" s="173"/>
      <c r="R330" s="31">
        <f>IFERROR(VLOOKUP(D330,Stock!$A$5:$M$495,10,0),0)*Journal!K330</f>
        <v>0</v>
      </c>
      <c r="S330" s="48">
        <f>IFERROR(VLOOKUP(D330,Stock!$A$5:$M$495,6,0),0)*Journal!L330</f>
        <v>0</v>
      </c>
      <c r="T330" s="184">
        <f t="shared" si="15"/>
        <v>0</v>
      </c>
      <c r="V330" s="47" t="str">
        <f>IF(D330="","",VLOOKUP($D330,Stock!$A$4:$M$471,8,FALSE))</f>
        <v/>
      </c>
      <c r="W330" s="47">
        <f>SUMIF($D$15:$D330,$D330,F$15:F330)</f>
        <v>0</v>
      </c>
      <c r="X330" s="47">
        <f>SUMIF($D$15:$D330,$D330,H$15:H330)</f>
        <v>0</v>
      </c>
      <c r="Y330" s="47">
        <f>SUMIF($D$15:$D330,$D330,K$15:K330)</f>
        <v>0</v>
      </c>
      <c r="Z330" s="47">
        <f>SUMIF($D$15:$D330,$D330,L$15:L330)</f>
        <v>0</v>
      </c>
    </row>
    <row r="331" spans="2:26" ht="18" customHeight="1" x14ac:dyDescent="0.2">
      <c r="B331" s="62"/>
      <c r="C331" s="127"/>
      <c r="D331" s="65"/>
      <c r="E331" s="23" t="str">
        <f>IF(D331="","",IFERROR(VLOOKUP(D331,Stock!$A$5:$K$495,2,FALSE),0))</f>
        <v/>
      </c>
      <c r="F331" s="121"/>
      <c r="G331" s="122">
        <f>IFERROR(VLOOKUP(D331,Stock!$A$5:$M$495,6,0),0)*Journal!F331</f>
        <v>0</v>
      </c>
      <c r="H331" s="124"/>
      <c r="I331" s="123">
        <f>IFERROR(VLOOKUP(D331,Stock!$A$5:$K$495,7,FALSE),0)*Journal!$H331</f>
        <v>0</v>
      </c>
      <c r="J331" s="24">
        <f t="shared" si="16"/>
        <v>0</v>
      </c>
      <c r="K331" s="65"/>
      <c r="L331" s="65"/>
      <c r="M331" s="65"/>
      <c r="N331" s="128" t="str">
        <f t="shared" si="14"/>
        <v/>
      </c>
      <c r="O331" s="173"/>
      <c r="R331" s="31">
        <f>IFERROR(VLOOKUP(D331,Stock!$A$5:$M$495,10,0),0)*Journal!K331</f>
        <v>0</v>
      </c>
      <c r="S331" s="48">
        <f>IFERROR(VLOOKUP(D331,Stock!$A$5:$M$495,6,0),0)*Journal!L331</f>
        <v>0</v>
      </c>
      <c r="T331" s="184">
        <f t="shared" si="15"/>
        <v>0</v>
      </c>
      <c r="V331" s="47" t="str">
        <f>IF(D331="","",VLOOKUP($D331,Stock!$A$4:$M$471,8,FALSE))</f>
        <v/>
      </c>
      <c r="W331" s="47">
        <f>SUMIF($D$15:$D331,$D331,F$15:F331)</f>
        <v>0</v>
      </c>
      <c r="X331" s="47">
        <f>SUMIF($D$15:$D331,$D331,H$15:H331)</f>
        <v>0</v>
      </c>
      <c r="Y331" s="47">
        <f>SUMIF($D$15:$D331,$D331,K$15:K331)</f>
        <v>0</v>
      </c>
      <c r="Z331" s="47">
        <f>SUMIF($D$15:$D331,$D331,L$15:L331)</f>
        <v>0</v>
      </c>
    </row>
    <row r="332" spans="2:26" ht="18" customHeight="1" x14ac:dyDescent="0.2">
      <c r="B332" s="62"/>
      <c r="C332" s="127"/>
      <c r="D332" s="65"/>
      <c r="E332" s="23" t="str">
        <f>IF(D332="","",IFERROR(VLOOKUP(D332,Stock!$A$5:$K$495,2,FALSE),0))</f>
        <v/>
      </c>
      <c r="F332" s="121"/>
      <c r="G332" s="122">
        <f>IFERROR(VLOOKUP(D332,Stock!$A$5:$M$495,6,0),0)*Journal!F332</f>
        <v>0</v>
      </c>
      <c r="H332" s="124"/>
      <c r="I332" s="123">
        <f>IFERROR(VLOOKUP(D332,Stock!$A$5:$K$495,7,FALSE),0)*Journal!$H332</f>
        <v>0</v>
      </c>
      <c r="J332" s="24">
        <f t="shared" si="16"/>
        <v>0</v>
      </c>
      <c r="K332" s="65"/>
      <c r="L332" s="65"/>
      <c r="M332" s="65"/>
      <c r="N332" s="128" t="str">
        <f t="shared" si="14"/>
        <v/>
      </c>
      <c r="O332" s="173"/>
      <c r="R332" s="31">
        <f>IFERROR(VLOOKUP(D332,Stock!$A$5:$M$495,10,0),0)*Journal!K332</f>
        <v>0</v>
      </c>
      <c r="S332" s="48">
        <f>IFERROR(VLOOKUP(D332,Stock!$A$5:$M$495,6,0),0)*Journal!L332</f>
        <v>0</v>
      </c>
      <c r="T332" s="184">
        <f t="shared" si="15"/>
        <v>0</v>
      </c>
      <c r="V332" s="47" t="str">
        <f>IF(D332="","",VLOOKUP($D332,Stock!$A$4:$M$471,8,FALSE))</f>
        <v/>
      </c>
      <c r="W332" s="47">
        <f>SUMIF($D$15:$D332,$D332,F$15:F332)</f>
        <v>0</v>
      </c>
      <c r="X332" s="47">
        <f>SUMIF($D$15:$D332,$D332,H$15:H332)</f>
        <v>0</v>
      </c>
      <c r="Y332" s="47">
        <f>SUMIF($D$15:$D332,$D332,K$15:K332)</f>
        <v>0</v>
      </c>
      <c r="Z332" s="47">
        <f>SUMIF($D$15:$D332,$D332,L$15:L332)</f>
        <v>0</v>
      </c>
    </row>
    <row r="333" spans="2:26" ht="18" customHeight="1" x14ac:dyDescent="0.2">
      <c r="B333" s="62"/>
      <c r="C333" s="127"/>
      <c r="D333" s="65"/>
      <c r="E333" s="23" t="str">
        <f>IF(D333="","",IFERROR(VLOOKUP(D333,Stock!$A$5:$K$495,2,FALSE),0))</f>
        <v/>
      </c>
      <c r="F333" s="121"/>
      <c r="G333" s="122">
        <f>IFERROR(VLOOKUP(D333,Stock!$A$5:$M$495,6,0),0)*Journal!F333</f>
        <v>0</v>
      </c>
      <c r="H333" s="124"/>
      <c r="I333" s="123">
        <f>IFERROR(VLOOKUP(D333,Stock!$A$5:$K$495,7,FALSE),0)*Journal!$H333</f>
        <v>0</v>
      </c>
      <c r="J333" s="24">
        <f t="shared" si="16"/>
        <v>0</v>
      </c>
      <c r="K333" s="65"/>
      <c r="L333" s="65"/>
      <c r="M333" s="65"/>
      <c r="N333" s="128" t="str">
        <f t="shared" si="14"/>
        <v/>
      </c>
      <c r="O333" s="173"/>
      <c r="R333" s="31">
        <f>IFERROR(VLOOKUP(D333,Stock!$A$5:$M$495,10,0),0)*Journal!K333</f>
        <v>0</v>
      </c>
      <c r="S333" s="48">
        <f>IFERROR(VLOOKUP(D333,Stock!$A$5:$M$495,6,0),0)*Journal!L333</f>
        <v>0</v>
      </c>
      <c r="T333" s="184">
        <f t="shared" si="15"/>
        <v>0</v>
      </c>
      <c r="V333" s="47" t="str">
        <f>IF(D333="","",VLOOKUP($D333,Stock!$A$4:$M$471,8,FALSE))</f>
        <v/>
      </c>
      <c r="W333" s="47">
        <f>SUMIF($D$15:$D333,$D333,F$15:F333)</f>
        <v>0</v>
      </c>
      <c r="X333" s="47">
        <f>SUMIF($D$15:$D333,$D333,H$15:H333)</f>
        <v>0</v>
      </c>
      <c r="Y333" s="47">
        <f>SUMIF($D$15:$D333,$D333,K$15:K333)</f>
        <v>0</v>
      </c>
      <c r="Z333" s="47">
        <f>SUMIF($D$15:$D333,$D333,L$15:L333)</f>
        <v>0</v>
      </c>
    </row>
    <row r="334" spans="2:26" ht="18" customHeight="1" x14ac:dyDescent="0.2">
      <c r="B334" s="62"/>
      <c r="C334" s="127"/>
      <c r="D334" s="65"/>
      <c r="E334" s="23" t="str">
        <f>IF(D334="","",IFERROR(VLOOKUP(D334,Stock!$A$5:$K$495,2,FALSE),0))</f>
        <v/>
      </c>
      <c r="F334" s="121"/>
      <c r="G334" s="122">
        <f>IFERROR(VLOOKUP(D334,Stock!$A$5:$M$495,6,0),0)*Journal!F334</f>
        <v>0</v>
      </c>
      <c r="H334" s="124"/>
      <c r="I334" s="123">
        <f>IFERROR(VLOOKUP(D334,Stock!$A$5:$K$495,7,FALSE),0)*Journal!$H334</f>
        <v>0</v>
      </c>
      <c r="J334" s="24">
        <f t="shared" si="16"/>
        <v>0</v>
      </c>
      <c r="K334" s="65"/>
      <c r="L334" s="65"/>
      <c r="M334" s="65"/>
      <c r="N334" s="128" t="str">
        <f t="shared" si="14"/>
        <v/>
      </c>
      <c r="O334" s="173"/>
      <c r="R334" s="31">
        <f>IFERROR(VLOOKUP(D334,Stock!$A$5:$M$495,10,0),0)*Journal!K334</f>
        <v>0</v>
      </c>
      <c r="S334" s="48">
        <f>IFERROR(VLOOKUP(D334,Stock!$A$5:$M$495,6,0),0)*Journal!L334</f>
        <v>0</v>
      </c>
      <c r="T334" s="184">
        <f t="shared" si="15"/>
        <v>0</v>
      </c>
      <c r="V334" s="47" t="str">
        <f>IF(D334="","",VLOOKUP($D334,Stock!$A$4:$M$471,8,FALSE))</f>
        <v/>
      </c>
      <c r="W334" s="47">
        <f>SUMIF($D$15:$D334,$D334,F$15:F334)</f>
        <v>0</v>
      </c>
      <c r="X334" s="47">
        <f>SUMIF($D$15:$D334,$D334,H$15:H334)</f>
        <v>0</v>
      </c>
      <c r="Y334" s="47">
        <f>SUMIF($D$15:$D334,$D334,K$15:K334)</f>
        <v>0</v>
      </c>
      <c r="Z334" s="47">
        <f>SUMIF($D$15:$D334,$D334,L$15:L334)</f>
        <v>0</v>
      </c>
    </row>
    <row r="335" spans="2:26" ht="18" customHeight="1" x14ac:dyDescent="0.2">
      <c r="B335" s="62"/>
      <c r="C335" s="127"/>
      <c r="D335" s="65"/>
      <c r="E335" s="23" t="str">
        <f>IF(D335="","",IFERROR(VLOOKUP(D335,Stock!$A$5:$K$495,2,FALSE),0))</f>
        <v/>
      </c>
      <c r="F335" s="121"/>
      <c r="G335" s="122">
        <f>IFERROR(VLOOKUP(D335,Stock!$A$5:$M$495,6,0),0)*Journal!F335</f>
        <v>0</v>
      </c>
      <c r="H335" s="124"/>
      <c r="I335" s="123">
        <f>IFERROR(VLOOKUP(D335,Stock!$A$5:$K$495,7,FALSE),0)*Journal!$H335</f>
        <v>0</v>
      </c>
      <c r="J335" s="24">
        <f t="shared" si="16"/>
        <v>0</v>
      </c>
      <c r="K335" s="65"/>
      <c r="L335" s="65"/>
      <c r="M335" s="65"/>
      <c r="N335" s="128" t="str">
        <f t="shared" ref="N335:N398" si="17">IF(D335="","",V335-W335-X335+Y335-Z335)</f>
        <v/>
      </c>
      <c r="O335" s="173"/>
      <c r="R335" s="31">
        <f>IFERROR(VLOOKUP(D335,Stock!$A$5:$M$495,10,0),0)*Journal!K335</f>
        <v>0</v>
      </c>
      <c r="S335" s="48">
        <f>IFERROR(VLOOKUP(D335,Stock!$A$5:$M$495,6,0),0)*Journal!L335</f>
        <v>0</v>
      </c>
      <c r="T335" s="184">
        <f t="shared" ref="T335:T398" si="18">F335+H335</f>
        <v>0</v>
      </c>
      <c r="V335" s="47" t="str">
        <f>IF(D335="","",VLOOKUP($D335,Stock!$A$4:$M$471,8,FALSE))</f>
        <v/>
      </c>
      <c r="W335" s="47">
        <f>SUMIF($D$15:$D335,$D335,F$15:F335)</f>
        <v>0</v>
      </c>
      <c r="X335" s="47">
        <f>SUMIF($D$15:$D335,$D335,H$15:H335)</f>
        <v>0</v>
      </c>
      <c r="Y335" s="47">
        <f>SUMIF($D$15:$D335,$D335,K$15:K335)</f>
        <v>0</v>
      </c>
      <c r="Z335" s="47">
        <f>SUMIF($D$15:$D335,$D335,L$15:L335)</f>
        <v>0</v>
      </c>
    </row>
    <row r="336" spans="2:26" ht="18" customHeight="1" x14ac:dyDescent="0.2">
      <c r="B336" s="62"/>
      <c r="C336" s="127"/>
      <c r="D336" s="65"/>
      <c r="E336" s="23" t="str">
        <f>IF(D336="","",IFERROR(VLOOKUP(D336,Stock!$A$5:$K$495,2,FALSE),0))</f>
        <v/>
      </c>
      <c r="F336" s="121"/>
      <c r="G336" s="122">
        <f>IFERROR(VLOOKUP(D336,Stock!$A$5:$M$495,6,0),0)*Journal!F336</f>
        <v>0</v>
      </c>
      <c r="H336" s="124"/>
      <c r="I336" s="123">
        <f>IFERROR(VLOOKUP(D336,Stock!$A$5:$K$495,7,FALSE),0)*Journal!$H336</f>
        <v>0</v>
      </c>
      <c r="J336" s="24">
        <f t="shared" si="16"/>
        <v>0</v>
      </c>
      <c r="K336" s="65"/>
      <c r="L336" s="65"/>
      <c r="M336" s="65"/>
      <c r="N336" s="128" t="str">
        <f t="shared" si="17"/>
        <v/>
      </c>
      <c r="O336" s="173"/>
      <c r="R336" s="31">
        <f>IFERROR(VLOOKUP(D336,Stock!$A$5:$M$495,10,0),0)*Journal!K336</f>
        <v>0</v>
      </c>
      <c r="S336" s="48">
        <f>IFERROR(VLOOKUP(D336,Stock!$A$5:$M$495,6,0),0)*Journal!L336</f>
        <v>0</v>
      </c>
      <c r="T336" s="184">
        <f t="shared" si="18"/>
        <v>0</v>
      </c>
      <c r="V336" s="47" t="str">
        <f>IF(D336="","",VLOOKUP($D336,Stock!$A$4:$M$471,8,FALSE))</f>
        <v/>
      </c>
      <c r="W336" s="47">
        <f>SUMIF($D$15:$D336,$D336,F$15:F336)</f>
        <v>0</v>
      </c>
      <c r="X336" s="47">
        <f>SUMIF($D$15:$D336,$D336,H$15:H336)</f>
        <v>0</v>
      </c>
      <c r="Y336" s="47">
        <f>SUMIF($D$15:$D336,$D336,K$15:K336)</f>
        <v>0</v>
      </c>
      <c r="Z336" s="47">
        <f>SUMIF($D$15:$D336,$D336,L$15:L336)</f>
        <v>0</v>
      </c>
    </row>
    <row r="337" spans="2:26" ht="18" customHeight="1" x14ac:dyDescent="0.2">
      <c r="B337" s="62"/>
      <c r="C337" s="127"/>
      <c r="D337" s="65"/>
      <c r="E337" s="23" t="str">
        <f>IF(D337="","",IFERROR(VLOOKUP(D337,Stock!$A$5:$K$495,2,FALSE),0))</f>
        <v/>
      </c>
      <c r="F337" s="121"/>
      <c r="G337" s="122">
        <f>IFERROR(VLOOKUP(D337,Stock!$A$5:$M$495,6,0),0)*Journal!F337</f>
        <v>0</v>
      </c>
      <c r="H337" s="124"/>
      <c r="I337" s="123">
        <f>IFERROR(VLOOKUP(D337,Stock!$A$5:$K$495,7,FALSE),0)*Journal!$H337</f>
        <v>0</v>
      </c>
      <c r="J337" s="24">
        <f t="shared" si="16"/>
        <v>0</v>
      </c>
      <c r="K337" s="65"/>
      <c r="L337" s="65"/>
      <c r="M337" s="65"/>
      <c r="N337" s="128" t="str">
        <f t="shared" si="17"/>
        <v/>
      </c>
      <c r="O337" s="173"/>
      <c r="R337" s="31">
        <f>IFERROR(VLOOKUP(D337,Stock!$A$5:$M$495,10,0),0)*Journal!K337</f>
        <v>0</v>
      </c>
      <c r="S337" s="48">
        <f>IFERROR(VLOOKUP(D337,Stock!$A$5:$M$495,6,0),0)*Journal!L337</f>
        <v>0</v>
      </c>
      <c r="T337" s="184">
        <f t="shared" si="18"/>
        <v>0</v>
      </c>
      <c r="V337" s="47" t="str">
        <f>IF(D337="","",VLOOKUP($D337,Stock!$A$4:$M$471,8,FALSE))</f>
        <v/>
      </c>
      <c r="W337" s="47">
        <f>SUMIF($D$15:$D337,$D337,F$15:F337)</f>
        <v>0</v>
      </c>
      <c r="X337" s="47">
        <f>SUMIF($D$15:$D337,$D337,H$15:H337)</f>
        <v>0</v>
      </c>
      <c r="Y337" s="47">
        <f>SUMIF($D$15:$D337,$D337,K$15:K337)</f>
        <v>0</v>
      </c>
      <c r="Z337" s="47">
        <f>SUMIF($D$15:$D337,$D337,L$15:L337)</f>
        <v>0</v>
      </c>
    </row>
    <row r="338" spans="2:26" ht="18" customHeight="1" x14ac:dyDescent="0.2">
      <c r="B338" s="62"/>
      <c r="C338" s="127"/>
      <c r="D338" s="65"/>
      <c r="E338" s="23" t="str">
        <f>IF(D338="","",IFERROR(VLOOKUP(D338,Stock!$A$5:$K$495,2,FALSE),0))</f>
        <v/>
      </c>
      <c r="F338" s="121"/>
      <c r="G338" s="122">
        <f>IFERROR(VLOOKUP(D338,Stock!$A$5:$M$495,6,0),0)*Journal!F338</f>
        <v>0</v>
      </c>
      <c r="H338" s="124"/>
      <c r="I338" s="123">
        <f>IFERROR(VLOOKUP(D338,Stock!$A$5:$K$495,7,FALSE),0)*Journal!$H338</f>
        <v>0</v>
      </c>
      <c r="J338" s="24">
        <f t="shared" si="16"/>
        <v>0</v>
      </c>
      <c r="K338" s="65"/>
      <c r="L338" s="65"/>
      <c r="M338" s="65"/>
      <c r="N338" s="128" t="str">
        <f t="shared" si="17"/>
        <v/>
      </c>
      <c r="O338" s="173"/>
      <c r="R338" s="31">
        <f>IFERROR(VLOOKUP(D338,Stock!$A$5:$M$495,10,0),0)*Journal!K338</f>
        <v>0</v>
      </c>
      <c r="S338" s="48">
        <f>IFERROR(VLOOKUP(D338,Stock!$A$5:$M$495,6,0),0)*Journal!L338</f>
        <v>0</v>
      </c>
      <c r="T338" s="184">
        <f t="shared" si="18"/>
        <v>0</v>
      </c>
      <c r="V338" s="47" t="str">
        <f>IF(D338="","",VLOOKUP($D338,Stock!$A$4:$M$471,8,FALSE))</f>
        <v/>
      </c>
      <c r="W338" s="47">
        <f>SUMIF($D$15:$D338,$D338,F$15:F338)</f>
        <v>0</v>
      </c>
      <c r="X338" s="47">
        <f>SUMIF($D$15:$D338,$D338,H$15:H338)</f>
        <v>0</v>
      </c>
      <c r="Y338" s="47">
        <f>SUMIF($D$15:$D338,$D338,K$15:K338)</f>
        <v>0</v>
      </c>
      <c r="Z338" s="47">
        <f>SUMIF($D$15:$D338,$D338,L$15:L338)</f>
        <v>0</v>
      </c>
    </row>
    <row r="339" spans="2:26" ht="18" customHeight="1" x14ac:dyDescent="0.2">
      <c r="B339" s="62"/>
      <c r="C339" s="127"/>
      <c r="D339" s="65"/>
      <c r="E339" s="23" t="str">
        <f>IF(D339="","",IFERROR(VLOOKUP(D339,Stock!$A$5:$K$495,2,FALSE),0))</f>
        <v/>
      </c>
      <c r="F339" s="121"/>
      <c r="G339" s="122">
        <f>IFERROR(VLOOKUP(D339,Stock!$A$5:$M$495,6,0),0)*Journal!F339</f>
        <v>0</v>
      </c>
      <c r="H339" s="124"/>
      <c r="I339" s="123">
        <f>IFERROR(VLOOKUP(D339,Stock!$A$5:$K$495,7,FALSE),0)*Journal!$H339</f>
        <v>0</v>
      </c>
      <c r="J339" s="24">
        <f t="shared" si="16"/>
        <v>0</v>
      </c>
      <c r="K339" s="65"/>
      <c r="L339" s="65"/>
      <c r="M339" s="65"/>
      <c r="N339" s="128" t="str">
        <f t="shared" si="17"/>
        <v/>
      </c>
      <c r="O339" s="173"/>
      <c r="R339" s="31">
        <f>IFERROR(VLOOKUP(D339,Stock!$A$5:$M$495,10,0),0)*Journal!K339</f>
        <v>0</v>
      </c>
      <c r="S339" s="48">
        <f>IFERROR(VLOOKUP(D339,Stock!$A$5:$M$495,6,0),0)*Journal!L339</f>
        <v>0</v>
      </c>
      <c r="T339" s="184">
        <f t="shared" si="18"/>
        <v>0</v>
      </c>
      <c r="V339" s="47" t="str">
        <f>IF(D339="","",VLOOKUP($D339,Stock!$A$4:$M$471,8,FALSE))</f>
        <v/>
      </c>
      <c r="W339" s="47">
        <f>SUMIF($D$15:$D339,$D339,F$15:F339)</f>
        <v>0</v>
      </c>
      <c r="X339" s="47">
        <f>SUMIF($D$15:$D339,$D339,H$15:H339)</f>
        <v>0</v>
      </c>
      <c r="Y339" s="47">
        <f>SUMIF($D$15:$D339,$D339,K$15:K339)</f>
        <v>0</v>
      </c>
      <c r="Z339" s="47">
        <f>SUMIF($D$15:$D339,$D339,L$15:L339)</f>
        <v>0</v>
      </c>
    </row>
    <row r="340" spans="2:26" ht="18" customHeight="1" x14ac:dyDescent="0.2">
      <c r="B340" s="62"/>
      <c r="C340" s="127"/>
      <c r="D340" s="65"/>
      <c r="E340" s="23" t="str">
        <f>IF(D340="","",IFERROR(VLOOKUP(D340,Stock!$A$5:$K$495,2,FALSE),0))</f>
        <v/>
      </c>
      <c r="F340" s="121"/>
      <c r="G340" s="122">
        <f>IFERROR(VLOOKUP(D340,Stock!$A$5:$M$495,6,0),0)*Journal!F340</f>
        <v>0</v>
      </c>
      <c r="H340" s="124"/>
      <c r="I340" s="123">
        <f>IFERROR(VLOOKUP(D340,Stock!$A$5:$K$495,7,FALSE),0)*Journal!$H340</f>
        <v>0</v>
      </c>
      <c r="J340" s="24">
        <f t="shared" si="16"/>
        <v>0</v>
      </c>
      <c r="K340" s="65"/>
      <c r="L340" s="65"/>
      <c r="M340" s="65"/>
      <c r="N340" s="128" t="str">
        <f t="shared" si="17"/>
        <v/>
      </c>
      <c r="O340" s="173"/>
      <c r="R340" s="31">
        <f>IFERROR(VLOOKUP(D340,Stock!$A$5:$M$495,10,0),0)*Journal!K340</f>
        <v>0</v>
      </c>
      <c r="S340" s="48">
        <f>IFERROR(VLOOKUP(D340,Stock!$A$5:$M$495,6,0),0)*Journal!L340</f>
        <v>0</v>
      </c>
      <c r="T340" s="184">
        <f t="shared" si="18"/>
        <v>0</v>
      </c>
      <c r="V340" s="47" t="str">
        <f>IF(D340="","",VLOOKUP($D340,Stock!$A$4:$M$471,8,FALSE))</f>
        <v/>
      </c>
      <c r="W340" s="47">
        <f>SUMIF($D$15:$D340,$D340,F$15:F340)</f>
        <v>0</v>
      </c>
      <c r="X340" s="47">
        <f>SUMIF($D$15:$D340,$D340,H$15:H340)</f>
        <v>0</v>
      </c>
      <c r="Y340" s="47">
        <f>SUMIF($D$15:$D340,$D340,K$15:K340)</f>
        <v>0</v>
      </c>
      <c r="Z340" s="47">
        <f>SUMIF($D$15:$D340,$D340,L$15:L340)</f>
        <v>0</v>
      </c>
    </row>
    <row r="341" spans="2:26" ht="18" customHeight="1" x14ac:dyDescent="0.2">
      <c r="B341" s="62"/>
      <c r="C341" s="127"/>
      <c r="D341" s="65"/>
      <c r="E341" s="23" t="str">
        <f>IF(D341="","",IFERROR(VLOOKUP(D341,Stock!$A$5:$K$495,2,FALSE),0))</f>
        <v/>
      </c>
      <c r="F341" s="121"/>
      <c r="G341" s="122">
        <f>IFERROR(VLOOKUP(D341,Stock!$A$5:$M$495,6,0),0)*Journal!F341</f>
        <v>0</v>
      </c>
      <c r="H341" s="124"/>
      <c r="I341" s="123">
        <f>IFERROR(VLOOKUP(D341,Stock!$A$5:$K$495,7,FALSE),0)*Journal!$H341</f>
        <v>0</v>
      </c>
      <c r="J341" s="24">
        <f t="shared" si="16"/>
        <v>0</v>
      </c>
      <c r="K341" s="65"/>
      <c r="L341" s="65"/>
      <c r="M341" s="65"/>
      <c r="N341" s="128" t="str">
        <f t="shared" si="17"/>
        <v/>
      </c>
      <c r="O341" s="173"/>
      <c r="R341" s="31">
        <f>IFERROR(VLOOKUP(D341,Stock!$A$5:$M$495,10,0),0)*Journal!K341</f>
        <v>0</v>
      </c>
      <c r="S341" s="48">
        <f>IFERROR(VLOOKUP(D341,Stock!$A$5:$M$495,6,0),0)*Journal!L341</f>
        <v>0</v>
      </c>
      <c r="T341" s="184">
        <f t="shared" si="18"/>
        <v>0</v>
      </c>
      <c r="V341" s="47" t="str">
        <f>IF(D341="","",VLOOKUP($D341,Stock!$A$4:$M$471,8,FALSE))</f>
        <v/>
      </c>
      <c r="W341" s="47">
        <f>SUMIF($D$15:$D341,$D341,F$15:F341)</f>
        <v>0</v>
      </c>
      <c r="X341" s="47">
        <f>SUMIF($D$15:$D341,$D341,H$15:H341)</f>
        <v>0</v>
      </c>
      <c r="Y341" s="47">
        <f>SUMIF($D$15:$D341,$D341,K$15:K341)</f>
        <v>0</v>
      </c>
      <c r="Z341" s="47">
        <f>SUMIF($D$15:$D341,$D341,L$15:L341)</f>
        <v>0</v>
      </c>
    </row>
    <row r="342" spans="2:26" ht="18" customHeight="1" x14ac:dyDescent="0.2">
      <c r="B342" s="62"/>
      <c r="C342" s="127"/>
      <c r="D342" s="65"/>
      <c r="E342" s="23" t="str">
        <f>IF(D342="","",IFERROR(VLOOKUP(D342,Stock!$A$5:$K$495,2,FALSE),0))</f>
        <v/>
      </c>
      <c r="F342" s="121"/>
      <c r="G342" s="122">
        <f>IFERROR(VLOOKUP(D342,Stock!$A$5:$M$495,6,0),0)*Journal!F342</f>
        <v>0</v>
      </c>
      <c r="H342" s="124"/>
      <c r="I342" s="123">
        <f>IFERROR(VLOOKUP(D342,Stock!$A$5:$K$495,7,FALSE),0)*Journal!$H342</f>
        <v>0</v>
      </c>
      <c r="J342" s="24">
        <f t="shared" si="16"/>
        <v>0</v>
      </c>
      <c r="K342" s="65"/>
      <c r="L342" s="65"/>
      <c r="M342" s="65"/>
      <c r="N342" s="128" t="str">
        <f t="shared" si="17"/>
        <v/>
      </c>
      <c r="O342" s="173"/>
      <c r="R342" s="31">
        <f>IFERROR(VLOOKUP(D342,Stock!$A$5:$M$495,10,0),0)*Journal!K342</f>
        <v>0</v>
      </c>
      <c r="S342" s="48">
        <f>IFERROR(VLOOKUP(D342,Stock!$A$5:$M$495,6,0),0)*Journal!L342</f>
        <v>0</v>
      </c>
      <c r="T342" s="184">
        <f t="shared" si="18"/>
        <v>0</v>
      </c>
      <c r="V342" s="47" t="str">
        <f>IF(D342="","",VLOOKUP($D342,Stock!$A$4:$M$471,8,FALSE))</f>
        <v/>
      </c>
      <c r="W342" s="47">
        <f>SUMIF($D$15:$D342,$D342,F$15:F342)</f>
        <v>0</v>
      </c>
      <c r="X342" s="47">
        <f>SUMIF($D$15:$D342,$D342,H$15:H342)</f>
        <v>0</v>
      </c>
      <c r="Y342" s="47">
        <f>SUMIF($D$15:$D342,$D342,K$15:K342)</f>
        <v>0</v>
      </c>
      <c r="Z342" s="47">
        <f>SUMIF($D$15:$D342,$D342,L$15:L342)</f>
        <v>0</v>
      </c>
    </row>
    <row r="343" spans="2:26" ht="18" customHeight="1" x14ac:dyDescent="0.2">
      <c r="B343" s="62"/>
      <c r="C343" s="127"/>
      <c r="D343" s="65"/>
      <c r="E343" s="23" t="str">
        <f>IF(D343="","",IFERROR(VLOOKUP(D343,Stock!$A$5:$K$495,2,FALSE),0))</f>
        <v/>
      </c>
      <c r="F343" s="121"/>
      <c r="G343" s="122">
        <f>IFERROR(VLOOKUP(D343,Stock!$A$5:$M$495,6,0),0)*Journal!F343</f>
        <v>0</v>
      </c>
      <c r="H343" s="124"/>
      <c r="I343" s="123">
        <f>IFERROR(VLOOKUP(D343,Stock!$A$5:$K$495,7,FALSE),0)*Journal!$H343</f>
        <v>0</v>
      </c>
      <c r="J343" s="24">
        <f t="shared" si="16"/>
        <v>0</v>
      </c>
      <c r="K343" s="65"/>
      <c r="L343" s="65"/>
      <c r="M343" s="65"/>
      <c r="N343" s="128" t="str">
        <f t="shared" si="17"/>
        <v/>
      </c>
      <c r="O343" s="173"/>
      <c r="R343" s="31">
        <f>IFERROR(VLOOKUP(D343,Stock!$A$5:$M$495,10,0),0)*Journal!K343</f>
        <v>0</v>
      </c>
      <c r="S343" s="48">
        <f>IFERROR(VLOOKUP(D343,Stock!$A$5:$M$495,6,0),0)*Journal!L343</f>
        <v>0</v>
      </c>
      <c r="T343" s="184">
        <f t="shared" si="18"/>
        <v>0</v>
      </c>
      <c r="V343" s="47" t="str">
        <f>IF(D343="","",VLOOKUP($D343,Stock!$A$4:$M$471,8,FALSE))</f>
        <v/>
      </c>
      <c r="W343" s="47">
        <f>SUMIF($D$15:$D343,$D343,F$15:F343)</f>
        <v>0</v>
      </c>
      <c r="X343" s="47">
        <f>SUMIF($D$15:$D343,$D343,H$15:H343)</f>
        <v>0</v>
      </c>
      <c r="Y343" s="47">
        <f>SUMIF($D$15:$D343,$D343,K$15:K343)</f>
        <v>0</v>
      </c>
      <c r="Z343" s="47">
        <f>SUMIF($D$15:$D343,$D343,L$15:L343)</f>
        <v>0</v>
      </c>
    </row>
    <row r="344" spans="2:26" ht="18" customHeight="1" x14ac:dyDescent="0.2">
      <c r="B344" s="62"/>
      <c r="C344" s="127"/>
      <c r="D344" s="65"/>
      <c r="E344" s="23" t="str">
        <f>IF(D344="","",IFERROR(VLOOKUP(D344,Stock!$A$5:$K$495,2,FALSE),0))</f>
        <v/>
      </c>
      <c r="F344" s="121"/>
      <c r="G344" s="122">
        <f>IFERROR(VLOOKUP(D344,Stock!$A$5:$M$495,6,0),0)*Journal!F344</f>
        <v>0</v>
      </c>
      <c r="H344" s="124"/>
      <c r="I344" s="123">
        <f>IFERROR(VLOOKUP(D344,Stock!$A$5:$K$495,7,FALSE),0)*Journal!$H344</f>
        <v>0</v>
      </c>
      <c r="J344" s="24">
        <f t="shared" si="16"/>
        <v>0</v>
      </c>
      <c r="K344" s="65"/>
      <c r="L344" s="65"/>
      <c r="M344" s="65"/>
      <c r="N344" s="128" t="str">
        <f t="shared" si="17"/>
        <v/>
      </c>
      <c r="O344" s="173"/>
      <c r="R344" s="31">
        <f>IFERROR(VLOOKUP(D344,Stock!$A$5:$M$495,10,0),0)*Journal!K344</f>
        <v>0</v>
      </c>
      <c r="S344" s="48">
        <f>IFERROR(VLOOKUP(D344,Stock!$A$5:$M$495,6,0),0)*Journal!L344</f>
        <v>0</v>
      </c>
      <c r="T344" s="184">
        <f t="shared" si="18"/>
        <v>0</v>
      </c>
      <c r="V344" s="47" t="str">
        <f>IF(D344="","",VLOOKUP($D344,Stock!$A$4:$M$471,8,FALSE))</f>
        <v/>
      </c>
      <c r="W344" s="47">
        <f>SUMIF($D$15:$D344,$D344,F$15:F344)</f>
        <v>0</v>
      </c>
      <c r="X344" s="47">
        <f>SUMIF($D$15:$D344,$D344,H$15:H344)</f>
        <v>0</v>
      </c>
      <c r="Y344" s="47">
        <f>SUMIF($D$15:$D344,$D344,K$15:K344)</f>
        <v>0</v>
      </c>
      <c r="Z344" s="47">
        <f>SUMIF($D$15:$D344,$D344,L$15:L344)</f>
        <v>0</v>
      </c>
    </row>
    <row r="345" spans="2:26" ht="18" customHeight="1" x14ac:dyDescent="0.2">
      <c r="B345" s="62"/>
      <c r="C345" s="127"/>
      <c r="D345" s="65"/>
      <c r="E345" s="23" t="str">
        <f>IF(D345="","",IFERROR(VLOOKUP(D345,Stock!$A$5:$K$495,2,FALSE),0))</f>
        <v/>
      </c>
      <c r="F345" s="121"/>
      <c r="G345" s="122">
        <f>IFERROR(VLOOKUP(D345,Stock!$A$5:$M$495,6,0),0)*Journal!F345</f>
        <v>0</v>
      </c>
      <c r="H345" s="124"/>
      <c r="I345" s="123">
        <f>IFERROR(VLOOKUP(D345,Stock!$A$5:$K$495,7,FALSE),0)*Journal!$H345</f>
        <v>0</v>
      </c>
      <c r="J345" s="24">
        <f t="shared" si="16"/>
        <v>0</v>
      </c>
      <c r="K345" s="65"/>
      <c r="L345" s="65"/>
      <c r="M345" s="65"/>
      <c r="N345" s="128" t="str">
        <f t="shared" si="17"/>
        <v/>
      </c>
      <c r="O345" s="173"/>
      <c r="R345" s="31">
        <f>IFERROR(VLOOKUP(D345,Stock!$A$5:$M$495,10,0),0)*Journal!K345</f>
        <v>0</v>
      </c>
      <c r="S345" s="48">
        <f>IFERROR(VLOOKUP(D345,Stock!$A$5:$M$495,6,0),0)*Journal!L345</f>
        <v>0</v>
      </c>
      <c r="T345" s="184">
        <f t="shared" si="18"/>
        <v>0</v>
      </c>
      <c r="V345" s="47" t="str">
        <f>IF(D345="","",VLOOKUP($D345,Stock!$A$4:$M$471,8,FALSE))</f>
        <v/>
      </c>
      <c r="W345" s="47">
        <f>SUMIF($D$15:$D345,$D345,F$15:F345)</f>
        <v>0</v>
      </c>
      <c r="X345" s="47">
        <f>SUMIF($D$15:$D345,$D345,H$15:H345)</f>
        <v>0</v>
      </c>
      <c r="Y345" s="47">
        <f>SUMIF($D$15:$D345,$D345,K$15:K345)</f>
        <v>0</v>
      </c>
      <c r="Z345" s="47">
        <f>SUMIF($D$15:$D345,$D345,L$15:L345)</f>
        <v>0</v>
      </c>
    </row>
    <row r="346" spans="2:26" ht="18" customHeight="1" x14ac:dyDescent="0.2">
      <c r="B346" s="62"/>
      <c r="C346" s="127"/>
      <c r="D346" s="65"/>
      <c r="E346" s="23" t="str">
        <f>IF(D346="","",IFERROR(VLOOKUP(D346,Stock!$A$5:$K$495,2,FALSE),0))</f>
        <v/>
      </c>
      <c r="F346" s="121"/>
      <c r="G346" s="122">
        <f>IFERROR(VLOOKUP(D346,Stock!$A$5:$M$495,6,0),0)*Journal!F346</f>
        <v>0</v>
      </c>
      <c r="H346" s="124"/>
      <c r="I346" s="123">
        <f>IFERROR(VLOOKUP(D346,Stock!$A$5:$K$495,7,FALSE),0)*Journal!$H346</f>
        <v>0</v>
      </c>
      <c r="J346" s="24">
        <f t="shared" si="16"/>
        <v>0</v>
      </c>
      <c r="K346" s="65"/>
      <c r="L346" s="65"/>
      <c r="M346" s="65"/>
      <c r="N346" s="128" t="str">
        <f t="shared" si="17"/>
        <v/>
      </c>
      <c r="O346" s="173"/>
      <c r="R346" s="31">
        <f>IFERROR(VLOOKUP(D346,Stock!$A$5:$M$495,10,0),0)*Journal!K346</f>
        <v>0</v>
      </c>
      <c r="S346" s="48">
        <f>IFERROR(VLOOKUP(D346,Stock!$A$5:$M$495,6,0),0)*Journal!L346</f>
        <v>0</v>
      </c>
      <c r="T346" s="184">
        <f t="shared" si="18"/>
        <v>0</v>
      </c>
      <c r="V346" s="47" t="str">
        <f>IF(D346="","",VLOOKUP($D346,Stock!$A$4:$M$471,8,FALSE))</f>
        <v/>
      </c>
      <c r="W346" s="47">
        <f>SUMIF($D$15:$D346,$D346,F$15:F346)</f>
        <v>0</v>
      </c>
      <c r="X346" s="47">
        <f>SUMIF($D$15:$D346,$D346,H$15:H346)</f>
        <v>0</v>
      </c>
      <c r="Y346" s="47">
        <f>SUMIF($D$15:$D346,$D346,K$15:K346)</f>
        <v>0</v>
      </c>
      <c r="Z346" s="47">
        <f>SUMIF($D$15:$D346,$D346,L$15:L346)</f>
        <v>0</v>
      </c>
    </row>
    <row r="347" spans="2:26" ht="18" customHeight="1" x14ac:dyDescent="0.2">
      <c r="B347" s="62"/>
      <c r="C347" s="127"/>
      <c r="D347" s="65"/>
      <c r="E347" s="23" t="str">
        <f>IF(D347="","",IFERROR(VLOOKUP(D347,Stock!$A$5:$K$495,2,FALSE),0))</f>
        <v/>
      </c>
      <c r="F347" s="121"/>
      <c r="G347" s="122">
        <f>IFERROR(VLOOKUP(D347,Stock!$A$5:$M$495,6,0),0)*Journal!F347</f>
        <v>0</v>
      </c>
      <c r="H347" s="124"/>
      <c r="I347" s="123">
        <f>IFERROR(VLOOKUP(D347,Stock!$A$5:$K$495,7,FALSE),0)*Journal!$H347</f>
        <v>0</v>
      </c>
      <c r="J347" s="24">
        <f t="shared" si="16"/>
        <v>0</v>
      </c>
      <c r="K347" s="65"/>
      <c r="L347" s="65"/>
      <c r="M347" s="65"/>
      <c r="N347" s="128" t="str">
        <f t="shared" si="17"/>
        <v/>
      </c>
      <c r="O347" s="173"/>
      <c r="R347" s="31">
        <f>IFERROR(VLOOKUP(D347,Stock!$A$5:$M$495,10,0),0)*Journal!K347</f>
        <v>0</v>
      </c>
      <c r="S347" s="48">
        <f>IFERROR(VLOOKUP(D347,Stock!$A$5:$M$495,6,0),0)*Journal!L347</f>
        <v>0</v>
      </c>
      <c r="T347" s="184">
        <f t="shared" si="18"/>
        <v>0</v>
      </c>
      <c r="V347" s="47" t="str">
        <f>IF(D347="","",VLOOKUP($D347,Stock!$A$4:$M$471,8,FALSE))</f>
        <v/>
      </c>
      <c r="W347" s="47">
        <f>SUMIF($D$15:$D347,$D347,F$15:F347)</f>
        <v>0</v>
      </c>
      <c r="X347" s="47">
        <f>SUMIF($D$15:$D347,$D347,H$15:H347)</f>
        <v>0</v>
      </c>
      <c r="Y347" s="47">
        <f>SUMIF($D$15:$D347,$D347,K$15:K347)</f>
        <v>0</v>
      </c>
      <c r="Z347" s="47">
        <f>SUMIF($D$15:$D347,$D347,L$15:L347)</f>
        <v>0</v>
      </c>
    </row>
    <row r="348" spans="2:26" ht="18" customHeight="1" x14ac:dyDescent="0.2">
      <c r="B348" s="62"/>
      <c r="C348" s="127"/>
      <c r="D348" s="65"/>
      <c r="E348" s="23" t="str">
        <f>IF(D348="","",IFERROR(VLOOKUP(D348,Stock!$A$5:$K$495,2,FALSE),0))</f>
        <v/>
      </c>
      <c r="F348" s="121"/>
      <c r="G348" s="122">
        <f>IFERROR(VLOOKUP(D348,Stock!$A$5:$M$495,6,0),0)*Journal!F348</f>
        <v>0</v>
      </c>
      <c r="H348" s="124"/>
      <c r="I348" s="123">
        <f>IFERROR(VLOOKUP(D348,Stock!$A$5:$K$495,7,FALSE),0)*Journal!$H348</f>
        <v>0</v>
      </c>
      <c r="J348" s="24">
        <f t="shared" si="16"/>
        <v>0</v>
      </c>
      <c r="K348" s="65"/>
      <c r="L348" s="65"/>
      <c r="M348" s="65"/>
      <c r="N348" s="128" t="str">
        <f t="shared" si="17"/>
        <v/>
      </c>
      <c r="O348" s="173"/>
      <c r="R348" s="31">
        <f>IFERROR(VLOOKUP(D348,Stock!$A$5:$M$495,10,0),0)*Journal!K348</f>
        <v>0</v>
      </c>
      <c r="S348" s="48">
        <f>IFERROR(VLOOKUP(D348,Stock!$A$5:$M$495,6,0),0)*Journal!L348</f>
        <v>0</v>
      </c>
      <c r="T348" s="184">
        <f t="shared" si="18"/>
        <v>0</v>
      </c>
      <c r="V348" s="47" t="str">
        <f>IF(D348="","",VLOOKUP($D348,Stock!$A$4:$M$471,8,FALSE))</f>
        <v/>
      </c>
      <c r="W348" s="47">
        <f>SUMIF($D$15:$D348,$D348,F$15:F348)</f>
        <v>0</v>
      </c>
      <c r="X348" s="47">
        <f>SUMIF($D$15:$D348,$D348,H$15:H348)</f>
        <v>0</v>
      </c>
      <c r="Y348" s="47">
        <f>SUMIF($D$15:$D348,$D348,K$15:K348)</f>
        <v>0</v>
      </c>
      <c r="Z348" s="47">
        <f>SUMIF($D$15:$D348,$D348,L$15:L348)</f>
        <v>0</v>
      </c>
    </row>
    <row r="349" spans="2:26" ht="18" customHeight="1" x14ac:dyDescent="0.2">
      <c r="B349" s="62"/>
      <c r="C349" s="127"/>
      <c r="D349" s="65"/>
      <c r="E349" s="23" t="str">
        <f>IF(D349="","",IFERROR(VLOOKUP(D349,Stock!$A$5:$K$495,2,FALSE),0))</f>
        <v/>
      </c>
      <c r="F349" s="121"/>
      <c r="G349" s="122">
        <f>IFERROR(VLOOKUP(D349,Stock!$A$5:$M$495,6,0),0)*Journal!F349</f>
        <v>0</v>
      </c>
      <c r="H349" s="124"/>
      <c r="I349" s="123">
        <f>IFERROR(VLOOKUP(D349,Stock!$A$5:$K$495,7,FALSE),0)*Journal!$H349</f>
        <v>0</v>
      </c>
      <c r="J349" s="24">
        <f t="shared" si="16"/>
        <v>0</v>
      </c>
      <c r="K349" s="65"/>
      <c r="L349" s="65"/>
      <c r="M349" s="65"/>
      <c r="N349" s="128" t="str">
        <f t="shared" si="17"/>
        <v/>
      </c>
      <c r="O349" s="173"/>
      <c r="R349" s="31">
        <f>IFERROR(VLOOKUP(D349,Stock!$A$5:$M$495,10,0),0)*Journal!K349</f>
        <v>0</v>
      </c>
      <c r="S349" s="48">
        <f>IFERROR(VLOOKUP(D349,Stock!$A$5:$M$495,6,0),0)*Journal!L349</f>
        <v>0</v>
      </c>
      <c r="T349" s="184">
        <f t="shared" si="18"/>
        <v>0</v>
      </c>
      <c r="V349" s="47" t="str">
        <f>IF(D349="","",VLOOKUP($D349,Stock!$A$4:$M$471,8,FALSE))</f>
        <v/>
      </c>
      <c r="W349" s="47">
        <f>SUMIF($D$15:$D349,$D349,F$15:F349)</f>
        <v>0</v>
      </c>
      <c r="X349" s="47">
        <f>SUMIF($D$15:$D349,$D349,H$15:H349)</f>
        <v>0</v>
      </c>
      <c r="Y349" s="47">
        <f>SUMIF($D$15:$D349,$D349,K$15:K349)</f>
        <v>0</v>
      </c>
      <c r="Z349" s="47">
        <f>SUMIF($D$15:$D349,$D349,L$15:L349)</f>
        <v>0</v>
      </c>
    </row>
    <row r="350" spans="2:26" ht="18" customHeight="1" x14ac:dyDescent="0.2">
      <c r="B350" s="62"/>
      <c r="C350" s="127"/>
      <c r="D350" s="65"/>
      <c r="E350" s="23" t="str">
        <f>IF(D350="","",IFERROR(VLOOKUP(D350,Stock!$A$5:$K$495,2,FALSE),0))</f>
        <v/>
      </c>
      <c r="F350" s="121"/>
      <c r="G350" s="122">
        <f>IFERROR(VLOOKUP(D350,Stock!$A$5:$M$495,6,0),0)*Journal!F350</f>
        <v>0</v>
      </c>
      <c r="H350" s="124"/>
      <c r="I350" s="123">
        <f>IFERROR(VLOOKUP(D350,Stock!$A$5:$K$495,7,FALSE),0)*Journal!$H350</f>
        <v>0</v>
      </c>
      <c r="J350" s="24">
        <f t="shared" si="16"/>
        <v>0</v>
      </c>
      <c r="K350" s="65"/>
      <c r="L350" s="65"/>
      <c r="M350" s="65"/>
      <c r="N350" s="128" t="str">
        <f t="shared" si="17"/>
        <v/>
      </c>
      <c r="O350" s="173"/>
      <c r="R350" s="31">
        <f>IFERROR(VLOOKUP(D350,Stock!$A$5:$M$495,10,0),0)*Journal!K350</f>
        <v>0</v>
      </c>
      <c r="S350" s="48">
        <f>IFERROR(VLOOKUP(D350,Stock!$A$5:$M$495,6,0),0)*Journal!L350</f>
        <v>0</v>
      </c>
      <c r="T350" s="184">
        <f t="shared" si="18"/>
        <v>0</v>
      </c>
      <c r="V350" s="47" t="str">
        <f>IF(D350="","",VLOOKUP($D350,Stock!$A$4:$M$471,8,FALSE))</f>
        <v/>
      </c>
      <c r="W350" s="47">
        <f>SUMIF($D$15:$D350,$D350,F$15:F350)</f>
        <v>0</v>
      </c>
      <c r="X350" s="47">
        <f>SUMIF($D$15:$D350,$D350,H$15:H350)</f>
        <v>0</v>
      </c>
      <c r="Y350" s="47">
        <f>SUMIF($D$15:$D350,$D350,K$15:K350)</f>
        <v>0</v>
      </c>
      <c r="Z350" s="47">
        <f>SUMIF($D$15:$D350,$D350,L$15:L350)</f>
        <v>0</v>
      </c>
    </row>
    <row r="351" spans="2:26" ht="18" customHeight="1" x14ac:dyDescent="0.2">
      <c r="B351" s="62"/>
      <c r="C351" s="127"/>
      <c r="D351" s="65"/>
      <c r="E351" s="23" t="str">
        <f>IF(D351="","",IFERROR(VLOOKUP(D351,Stock!$A$5:$K$495,2,FALSE),0))</f>
        <v/>
      </c>
      <c r="F351" s="121"/>
      <c r="G351" s="122">
        <f>IFERROR(VLOOKUP(D351,Stock!$A$5:$M$495,6,0),0)*Journal!F351</f>
        <v>0</v>
      </c>
      <c r="H351" s="124"/>
      <c r="I351" s="123">
        <f>IFERROR(VLOOKUP(D351,Stock!$A$5:$K$495,7,FALSE),0)*Journal!$H351</f>
        <v>0</v>
      </c>
      <c r="J351" s="24">
        <f t="shared" si="16"/>
        <v>0</v>
      </c>
      <c r="K351" s="65"/>
      <c r="L351" s="65"/>
      <c r="M351" s="65"/>
      <c r="N351" s="128" t="str">
        <f t="shared" si="17"/>
        <v/>
      </c>
      <c r="O351" s="173"/>
      <c r="R351" s="31">
        <f>IFERROR(VLOOKUP(D351,Stock!$A$5:$M$495,10,0),0)*Journal!K351</f>
        <v>0</v>
      </c>
      <c r="S351" s="48">
        <f>IFERROR(VLOOKUP(D351,Stock!$A$5:$M$495,6,0),0)*Journal!L351</f>
        <v>0</v>
      </c>
      <c r="T351" s="184">
        <f t="shared" si="18"/>
        <v>0</v>
      </c>
      <c r="V351" s="47" t="str">
        <f>IF(D351="","",VLOOKUP($D351,Stock!$A$4:$M$471,8,FALSE))</f>
        <v/>
      </c>
      <c r="W351" s="47">
        <f>SUMIF($D$15:$D351,$D351,F$15:F351)</f>
        <v>0</v>
      </c>
      <c r="X351" s="47">
        <f>SUMIF($D$15:$D351,$D351,H$15:H351)</f>
        <v>0</v>
      </c>
      <c r="Y351" s="47">
        <f>SUMIF($D$15:$D351,$D351,K$15:K351)</f>
        <v>0</v>
      </c>
      <c r="Z351" s="47">
        <f>SUMIF($D$15:$D351,$D351,L$15:L351)</f>
        <v>0</v>
      </c>
    </row>
    <row r="352" spans="2:26" ht="18" customHeight="1" x14ac:dyDescent="0.2">
      <c r="B352" s="62"/>
      <c r="C352" s="127"/>
      <c r="D352" s="65"/>
      <c r="E352" s="23" t="str">
        <f>IF(D352="","",IFERROR(VLOOKUP(D352,Stock!$A$5:$K$495,2,FALSE),0))</f>
        <v/>
      </c>
      <c r="F352" s="121"/>
      <c r="G352" s="122">
        <f>IFERROR(VLOOKUP(D352,Stock!$A$5:$M$495,6,0),0)*Journal!F352</f>
        <v>0</v>
      </c>
      <c r="H352" s="124"/>
      <c r="I352" s="123">
        <f>IFERROR(VLOOKUP(D352,Stock!$A$5:$K$495,7,FALSE),0)*Journal!$H352</f>
        <v>0</v>
      </c>
      <c r="J352" s="24">
        <f t="shared" si="16"/>
        <v>0</v>
      </c>
      <c r="K352" s="65"/>
      <c r="L352" s="65"/>
      <c r="M352" s="65"/>
      <c r="N352" s="128" t="str">
        <f t="shared" si="17"/>
        <v/>
      </c>
      <c r="O352" s="173"/>
      <c r="R352" s="31">
        <f>IFERROR(VLOOKUP(D352,Stock!$A$5:$M$495,10,0),0)*Journal!K352</f>
        <v>0</v>
      </c>
      <c r="S352" s="48">
        <f>IFERROR(VLOOKUP(D352,Stock!$A$5:$M$495,6,0),0)*Journal!L352</f>
        <v>0</v>
      </c>
      <c r="T352" s="184">
        <f t="shared" si="18"/>
        <v>0</v>
      </c>
      <c r="V352" s="47" t="str">
        <f>IF(D352="","",VLOOKUP($D352,Stock!$A$4:$M$471,8,FALSE))</f>
        <v/>
      </c>
      <c r="W352" s="47">
        <f>SUMIF($D$15:$D352,$D352,F$15:F352)</f>
        <v>0</v>
      </c>
      <c r="X352" s="47">
        <f>SUMIF($D$15:$D352,$D352,H$15:H352)</f>
        <v>0</v>
      </c>
      <c r="Y352" s="47">
        <f>SUMIF($D$15:$D352,$D352,K$15:K352)</f>
        <v>0</v>
      </c>
      <c r="Z352" s="47">
        <f>SUMIF($D$15:$D352,$D352,L$15:L352)</f>
        <v>0</v>
      </c>
    </row>
    <row r="353" spans="2:26" ht="18" customHeight="1" x14ac:dyDescent="0.2">
      <c r="B353" s="62"/>
      <c r="C353" s="127"/>
      <c r="D353" s="65"/>
      <c r="E353" s="23" t="str">
        <f>IF(D353="","",IFERROR(VLOOKUP(D353,Stock!$A$5:$K$495,2,FALSE),0))</f>
        <v/>
      </c>
      <c r="F353" s="121"/>
      <c r="G353" s="122">
        <f>IFERROR(VLOOKUP(D353,Stock!$A$5:$M$495,6,0),0)*Journal!F353</f>
        <v>0</v>
      </c>
      <c r="H353" s="124"/>
      <c r="I353" s="123">
        <f>IFERROR(VLOOKUP(D353,Stock!$A$5:$K$495,7,FALSE),0)*Journal!$H353</f>
        <v>0</v>
      </c>
      <c r="J353" s="24">
        <f t="shared" si="16"/>
        <v>0</v>
      </c>
      <c r="K353" s="65"/>
      <c r="L353" s="65"/>
      <c r="M353" s="65"/>
      <c r="N353" s="128" t="str">
        <f t="shared" si="17"/>
        <v/>
      </c>
      <c r="O353" s="173"/>
      <c r="R353" s="31">
        <f>IFERROR(VLOOKUP(D353,Stock!$A$5:$M$495,10,0),0)*Journal!K353</f>
        <v>0</v>
      </c>
      <c r="S353" s="48">
        <f>IFERROR(VLOOKUP(D353,Stock!$A$5:$M$495,6,0),0)*Journal!L353</f>
        <v>0</v>
      </c>
      <c r="T353" s="184">
        <f t="shared" si="18"/>
        <v>0</v>
      </c>
      <c r="V353" s="47" t="str">
        <f>IF(D353="","",VLOOKUP($D353,Stock!$A$4:$M$471,8,FALSE))</f>
        <v/>
      </c>
      <c r="W353" s="47">
        <f>SUMIF($D$15:$D353,$D353,F$15:F353)</f>
        <v>0</v>
      </c>
      <c r="X353" s="47">
        <f>SUMIF($D$15:$D353,$D353,H$15:H353)</f>
        <v>0</v>
      </c>
      <c r="Y353" s="47">
        <f>SUMIF($D$15:$D353,$D353,K$15:K353)</f>
        <v>0</v>
      </c>
      <c r="Z353" s="47">
        <f>SUMIF($D$15:$D353,$D353,L$15:L353)</f>
        <v>0</v>
      </c>
    </row>
    <row r="354" spans="2:26" ht="18" customHeight="1" x14ac:dyDescent="0.2">
      <c r="B354" s="62"/>
      <c r="C354" s="127"/>
      <c r="D354" s="65"/>
      <c r="E354" s="23" t="str">
        <f>IF(D354="","",IFERROR(VLOOKUP(D354,Stock!$A$5:$K$495,2,FALSE),0))</f>
        <v/>
      </c>
      <c r="F354" s="121"/>
      <c r="G354" s="122">
        <f>IFERROR(VLOOKUP(D354,Stock!$A$5:$M$495,6,0),0)*Journal!F354</f>
        <v>0</v>
      </c>
      <c r="H354" s="124"/>
      <c r="I354" s="123">
        <f>IFERROR(VLOOKUP(D354,Stock!$A$5:$K$495,7,FALSE),0)*Journal!$H354</f>
        <v>0</v>
      </c>
      <c r="J354" s="24">
        <f t="shared" si="16"/>
        <v>0</v>
      </c>
      <c r="K354" s="65"/>
      <c r="L354" s="65"/>
      <c r="M354" s="65"/>
      <c r="N354" s="128" t="str">
        <f t="shared" si="17"/>
        <v/>
      </c>
      <c r="O354" s="173"/>
      <c r="R354" s="31">
        <f>IFERROR(VLOOKUP(D354,Stock!$A$5:$M$495,10,0),0)*Journal!K354</f>
        <v>0</v>
      </c>
      <c r="S354" s="48">
        <f>IFERROR(VLOOKUP(D354,Stock!$A$5:$M$495,6,0),0)*Journal!L354</f>
        <v>0</v>
      </c>
      <c r="T354" s="184">
        <f t="shared" si="18"/>
        <v>0</v>
      </c>
      <c r="V354" s="47" t="str">
        <f>IF(D354="","",VLOOKUP($D354,Stock!$A$4:$M$471,8,FALSE))</f>
        <v/>
      </c>
      <c r="W354" s="47">
        <f>SUMIF($D$15:$D354,$D354,F$15:F354)</f>
        <v>0</v>
      </c>
      <c r="X354" s="47">
        <f>SUMIF($D$15:$D354,$D354,H$15:H354)</f>
        <v>0</v>
      </c>
      <c r="Y354" s="47">
        <f>SUMIF($D$15:$D354,$D354,K$15:K354)</f>
        <v>0</v>
      </c>
      <c r="Z354" s="47">
        <f>SUMIF($D$15:$D354,$D354,L$15:L354)</f>
        <v>0</v>
      </c>
    </row>
    <row r="355" spans="2:26" ht="18" customHeight="1" x14ac:dyDescent="0.2">
      <c r="B355" s="62"/>
      <c r="C355" s="127"/>
      <c r="D355" s="65"/>
      <c r="E355" s="23" t="str">
        <f>IF(D355="","",IFERROR(VLOOKUP(D355,Stock!$A$5:$K$495,2,FALSE),0))</f>
        <v/>
      </c>
      <c r="F355" s="121"/>
      <c r="G355" s="122">
        <f>IFERROR(VLOOKUP(D355,Stock!$A$5:$M$495,6,0),0)*Journal!F355</f>
        <v>0</v>
      </c>
      <c r="H355" s="124"/>
      <c r="I355" s="123">
        <f>IFERROR(VLOOKUP(D355,Stock!$A$5:$K$495,7,FALSE),0)*Journal!$H355</f>
        <v>0</v>
      </c>
      <c r="J355" s="24">
        <f t="shared" si="16"/>
        <v>0</v>
      </c>
      <c r="K355" s="65"/>
      <c r="L355" s="65"/>
      <c r="M355" s="65"/>
      <c r="N355" s="128" t="str">
        <f t="shared" si="17"/>
        <v/>
      </c>
      <c r="O355" s="173"/>
      <c r="R355" s="31">
        <f>IFERROR(VLOOKUP(D355,Stock!$A$5:$M$495,10,0),0)*Journal!K355</f>
        <v>0</v>
      </c>
      <c r="S355" s="48">
        <f>IFERROR(VLOOKUP(D355,Stock!$A$5:$M$495,6,0),0)*Journal!L355</f>
        <v>0</v>
      </c>
      <c r="T355" s="184">
        <f t="shared" si="18"/>
        <v>0</v>
      </c>
      <c r="V355" s="47" t="str">
        <f>IF(D355="","",VLOOKUP($D355,Stock!$A$4:$M$471,8,FALSE))</f>
        <v/>
      </c>
      <c r="W355" s="47">
        <f>SUMIF($D$15:$D355,$D355,F$15:F355)</f>
        <v>0</v>
      </c>
      <c r="X355" s="47">
        <f>SUMIF($D$15:$D355,$D355,H$15:H355)</f>
        <v>0</v>
      </c>
      <c r="Y355" s="47">
        <f>SUMIF($D$15:$D355,$D355,K$15:K355)</f>
        <v>0</v>
      </c>
      <c r="Z355" s="47">
        <f>SUMIF($D$15:$D355,$D355,L$15:L355)</f>
        <v>0</v>
      </c>
    </row>
    <row r="356" spans="2:26" ht="18" customHeight="1" x14ac:dyDescent="0.2">
      <c r="B356" s="62"/>
      <c r="C356" s="127"/>
      <c r="D356" s="65"/>
      <c r="E356" s="23" t="str">
        <f>IF(D356="","",IFERROR(VLOOKUP(D356,Stock!$A$5:$K$495,2,FALSE),0))</f>
        <v/>
      </c>
      <c r="F356" s="121"/>
      <c r="G356" s="122">
        <f>IFERROR(VLOOKUP(D356,Stock!$A$5:$M$495,6,0),0)*Journal!F356</f>
        <v>0</v>
      </c>
      <c r="H356" s="124"/>
      <c r="I356" s="123">
        <f>IFERROR(VLOOKUP(D356,Stock!$A$5:$K$495,7,FALSE),0)*Journal!$H356</f>
        <v>0</v>
      </c>
      <c r="J356" s="24">
        <f t="shared" si="16"/>
        <v>0</v>
      </c>
      <c r="K356" s="65"/>
      <c r="L356" s="65"/>
      <c r="M356" s="65"/>
      <c r="N356" s="128" t="str">
        <f t="shared" si="17"/>
        <v/>
      </c>
      <c r="O356" s="173"/>
      <c r="R356" s="31">
        <f>IFERROR(VLOOKUP(D356,Stock!$A$5:$M$495,10,0),0)*Journal!K356</f>
        <v>0</v>
      </c>
      <c r="S356" s="48">
        <f>IFERROR(VLOOKUP(D356,Stock!$A$5:$M$495,6,0),0)*Journal!L356</f>
        <v>0</v>
      </c>
      <c r="T356" s="184">
        <f t="shared" si="18"/>
        <v>0</v>
      </c>
      <c r="V356" s="47" t="str">
        <f>IF(D356="","",VLOOKUP($D356,Stock!$A$4:$M$471,8,FALSE))</f>
        <v/>
      </c>
      <c r="W356" s="47">
        <f>SUMIF($D$15:$D356,$D356,F$15:F356)</f>
        <v>0</v>
      </c>
      <c r="X356" s="47">
        <f>SUMIF($D$15:$D356,$D356,H$15:H356)</f>
        <v>0</v>
      </c>
      <c r="Y356" s="47">
        <f>SUMIF($D$15:$D356,$D356,K$15:K356)</f>
        <v>0</v>
      </c>
      <c r="Z356" s="47">
        <f>SUMIF($D$15:$D356,$D356,L$15:L356)</f>
        <v>0</v>
      </c>
    </row>
    <row r="357" spans="2:26" ht="18" customHeight="1" x14ac:dyDescent="0.2">
      <c r="B357" s="62"/>
      <c r="C357" s="127"/>
      <c r="D357" s="65"/>
      <c r="E357" s="23" t="str">
        <f>IF(D357="","",IFERROR(VLOOKUP(D357,Stock!$A$5:$K$495,2,FALSE),0))</f>
        <v/>
      </c>
      <c r="F357" s="121"/>
      <c r="G357" s="122">
        <f>IFERROR(VLOOKUP(D357,Stock!$A$5:$M$495,6,0),0)*Journal!F357</f>
        <v>0</v>
      </c>
      <c r="H357" s="124"/>
      <c r="I357" s="123">
        <f>IFERROR(VLOOKUP(D357,Stock!$A$5:$K$495,7,FALSE),0)*Journal!$H357</f>
        <v>0</v>
      </c>
      <c r="J357" s="24">
        <f t="shared" si="16"/>
        <v>0</v>
      </c>
      <c r="K357" s="65"/>
      <c r="L357" s="65"/>
      <c r="M357" s="65"/>
      <c r="N357" s="128" t="str">
        <f t="shared" si="17"/>
        <v/>
      </c>
      <c r="O357" s="173"/>
      <c r="R357" s="31">
        <f>IFERROR(VLOOKUP(D357,Stock!$A$5:$M$495,10,0),0)*Journal!K357</f>
        <v>0</v>
      </c>
      <c r="S357" s="48">
        <f>IFERROR(VLOOKUP(D357,Stock!$A$5:$M$495,6,0),0)*Journal!L357</f>
        <v>0</v>
      </c>
      <c r="T357" s="184">
        <f t="shared" si="18"/>
        <v>0</v>
      </c>
      <c r="V357" s="47" t="str">
        <f>IF(D357="","",VLOOKUP($D357,Stock!$A$4:$M$471,8,FALSE))</f>
        <v/>
      </c>
      <c r="W357" s="47">
        <f>SUMIF($D$15:$D357,$D357,F$15:F357)</f>
        <v>0</v>
      </c>
      <c r="X357" s="47">
        <f>SUMIF($D$15:$D357,$D357,H$15:H357)</f>
        <v>0</v>
      </c>
      <c r="Y357" s="47">
        <f>SUMIF($D$15:$D357,$D357,K$15:K357)</f>
        <v>0</v>
      </c>
      <c r="Z357" s="47">
        <f>SUMIF($D$15:$D357,$D357,L$15:L357)</f>
        <v>0</v>
      </c>
    </row>
    <row r="358" spans="2:26" ht="18" customHeight="1" x14ac:dyDescent="0.2">
      <c r="B358" s="62"/>
      <c r="C358" s="127"/>
      <c r="D358" s="65"/>
      <c r="E358" s="23" t="str">
        <f>IF(D358="","",IFERROR(VLOOKUP(D358,Stock!$A$5:$K$495,2,FALSE),0))</f>
        <v/>
      </c>
      <c r="F358" s="121"/>
      <c r="G358" s="122">
        <f>IFERROR(VLOOKUP(D358,Stock!$A$5:$M$495,6,0),0)*Journal!F358</f>
        <v>0</v>
      </c>
      <c r="H358" s="124"/>
      <c r="I358" s="123">
        <f>IFERROR(VLOOKUP(D358,Stock!$A$5:$K$495,7,FALSE),0)*Journal!$H358</f>
        <v>0</v>
      </c>
      <c r="J358" s="24">
        <f t="shared" si="16"/>
        <v>0</v>
      </c>
      <c r="K358" s="65"/>
      <c r="L358" s="65"/>
      <c r="M358" s="65"/>
      <c r="N358" s="128" t="str">
        <f t="shared" si="17"/>
        <v/>
      </c>
      <c r="O358" s="173"/>
      <c r="R358" s="31">
        <f>IFERROR(VLOOKUP(D358,Stock!$A$5:$M$495,10,0),0)*Journal!K358</f>
        <v>0</v>
      </c>
      <c r="S358" s="48">
        <f>IFERROR(VLOOKUP(D358,Stock!$A$5:$M$495,6,0),0)*Journal!L358</f>
        <v>0</v>
      </c>
      <c r="T358" s="184">
        <f t="shared" si="18"/>
        <v>0</v>
      </c>
      <c r="V358" s="47" t="str">
        <f>IF(D358="","",VLOOKUP($D358,Stock!$A$4:$M$471,8,FALSE))</f>
        <v/>
      </c>
      <c r="W358" s="47">
        <f>SUMIF($D$15:$D358,$D358,F$15:F358)</f>
        <v>0</v>
      </c>
      <c r="X358" s="47">
        <f>SUMIF($D$15:$D358,$D358,H$15:H358)</f>
        <v>0</v>
      </c>
      <c r="Y358" s="47">
        <f>SUMIF($D$15:$D358,$D358,K$15:K358)</f>
        <v>0</v>
      </c>
      <c r="Z358" s="47">
        <f>SUMIF($D$15:$D358,$D358,L$15:L358)</f>
        <v>0</v>
      </c>
    </row>
    <row r="359" spans="2:26" ht="18" customHeight="1" x14ac:dyDescent="0.2">
      <c r="B359" s="62"/>
      <c r="C359" s="127"/>
      <c r="D359" s="65"/>
      <c r="E359" s="23" t="str">
        <f>IF(D359="","",IFERROR(VLOOKUP(D359,Stock!$A$5:$K$495,2,FALSE),0))</f>
        <v/>
      </c>
      <c r="F359" s="121"/>
      <c r="G359" s="122">
        <f>IFERROR(VLOOKUP(D359,Stock!$A$5:$M$495,6,0),0)*Journal!F359</f>
        <v>0</v>
      </c>
      <c r="H359" s="124"/>
      <c r="I359" s="123">
        <f>IFERROR(VLOOKUP(D359,Stock!$A$5:$K$495,7,FALSE),0)*Journal!$H359</f>
        <v>0</v>
      </c>
      <c r="J359" s="24">
        <f t="shared" si="16"/>
        <v>0</v>
      </c>
      <c r="K359" s="65"/>
      <c r="L359" s="65"/>
      <c r="M359" s="65"/>
      <c r="N359" s="128" t="str">
        <f t="shared" si="17"/>
        <v/>
      </c>
      <c r="O359" s="173"/>
      <c r="R359" s="31">
        <f>IFERROR(VLOOKUP(D359,Stock!$A$5:$M$495,10,0),0)*Journal!K359</f>
        <v>0</v>
      </c>
      <c r="S359" s="48">
        <f>IFERROR(VLOOKUP(D359,Stock!$A$5:$M$495,6,0),0)*Journal!L359</f>
        <v>0</v>
      </c>
      <c r="T359" s="184">
        <f t="shared" si="18"/>
        <v>0</v>
      </c>
      <c r="V359" s="47" t="str">
        <f>IF(D359="","",VLOOKUP($D359,Stock!$A$4:$M$471,8,FALSE))</f>
        <v/>
      </c>
      <c r="W359" s="47">
        <f>SUMIF($D$15:$D359,$D359,F$15:F359)</f>
        <v>0</v>
      </c>
      <c r="X359" s="47">
        <f>SUMIF($D$15:$D359,$D359,H$15:H359)</f>
        <v>0</v>
      </c>
      <c r="Y359" s="47">
        <f>SUMIF($D$15:$D359,$D359,K$15:K359)</f>
        <v>0</v>
      </c>
      <c r="Z359" s="47">
        <f>SUMIF($D$15:$D359,$D359,L$15:L359)</f>
        <v>0</v>
      </c>
    </row>
    <row r="360" spans="2:26" ht="18" customHeight="1" x14ac:dyDescent="0.2">
      <c r="B360" s="62"/>
      <c r="C360" s="127"/>
      <c r="D360" s="65"/>
      <c r="E360" s="23" t="str">
        <f>IF(D360="","",IFERROR(VLOOKUP(D360,Stock!$A$5:$K$495,2,FALSE),0))</f>
        <v/>
      </c>
      <c r="F360" s="121"/>
      <c r="G360" s="122">
        <f>IFERROR(VLOOKUP(D360,Stock!$A$5:$M$495,6,0),0)*Journal!F360</f>
        <v>0</v>
      </c>
      <c r="H360" s="124"/>
      <c r="I360" s="123">
        <f>IFERROR(VLOOKUP(D360,Stock!$A$5:$K$495,7,FALSE),0)*Journal!$H360</f>
        <v>0</v>
      </c>
      <c r="J360" s="24">
        <f t="shared" si="16"/>
        <v>0</v>
      </c>
      <c r="K360" s="65"/>
      <c r="L360" s="65"/>
      <c r="M360" s="65"/>
      <c r="N360" s="128" t="str">
        <f t="shared" si="17"/>
        <v/>
      </c>
      <c r="O360" s="173"/>
      <c r="R360" s="31">
        <f>IFERROR(VLOOKUP(D360,Stock!$A$5:$M$495,10,0),0)*Journal!K360</f>
        <v>0</v>
      </c>
      <c r="S360" s="48">
        <f>IFERROR(VLOOKUP(D360,Stock!$A$5:$M$495,6,0),0)*Journal!L360</f>
        <v>0</v>
      </c>
      <c r="T360" s="184">
        <f t="shared" si="18"/>
        <v>0</v>
      </c>
      <c r="V360" s="47" t="str">
        <f>IF(D360="","",VLOOKUP($D360,Stock!$A$4:$M$471,8,FALSE))</f>
        <v/>
      </c>
      <c r="W360" s="47">
        <f>SUMIF($D$15:$D360,$D360,F$15:F360)</f>
        <v>0</v>
      </c>
      <c r="X360" s="47">
        <f>SUMIF($D$15:$D360,$D360,H$15:H360)</f>
        <v>0</v>
      </c>
      <c r="Y360" s="47">
        <f>SUMIF($D$15:$D360,$D360,K$15:K360)</f>
        <v>0</v>
      </c>
      <c r="Z360" s="47">
        <f>SUMIF($D$15:$D360,$D360,L$15:L360)</f>
        <v>0</v>
      </c>
    </row>
    <row r="361" spans="2:26" ht="18" customHeight="1" x14ac:dyDescent="0.2">
      <c r="B361" s="62"/>
      <c r="C361" s="127"/>
      <c r="D361" s="65"/>
      <c r="E361" s="23" t="str">
        <f>IF(D361="","",IFERROR(VLOOKUP(D361,Stock!$A$5:$K$495,2,FALSE),0))</f>
        <v/>
      </c>
      <c r="F361" s="121"/>
      <c r="G361" s="122">
        <f>IFERROR(VLOOKUP(D361,Stock!$A$5:$M$495,6,0),0)*Journal!F361</f>
        <v>0</v>
      </c>
      <c r="H361" s="124"/>
      <c r="I361" s="123">
        <f>IFERROR(VLOOKUP(D361,Stock!$A$5:$K$495,7,FALSE),0)*Journal!$H361</f>
        <v>0</v>
      </c>
      <c r="J361" s="24">
        <f t="shared" si="16"/>
        <v>0</v>
      </c>
      <c r="K361" s="65"/>
      <c r="L361" s="65"/>
      <c r="M361" s="65"/>
      <c r="N361" s="128" t="str">
        <f t="shared" si="17"/>
        <v/>
      </c>
      <c r="O361" s="173"/>
      <c r="R361" s="31">
        <f>IFERROR(VLOOKUP(D361,Stock!$A$5:$M$495,10,0),0)*Journal!K361</f>
        <v>0</v>
      </c>
      <c r="S361" s="48">
        <f>IFERROR(VLOOKUP(D361,Stock!$A$5:$M$495,6,0),0)*Journal!L361</f>
        <v>0</v>
      </c>
      <c r="T361" s="184">
        <f t="shared" si="18"/>
        <v>0</v>
      </c>
      <c r="V361" s="47" t="str">
        <f>IF(D361="","",VLOOKUP($D361,Stock!$A$4:$M$471,8,FALSE))</f>
        <v/>
      </c>
      <c r="W361" s="47">
        <f>SUMIF($D$15:$D361,$D361,F$15:F361)</f>
        <v>0</v>
      </c>
      <c r="X361" s="47">
        <f>SUMIF($D$15:$D361,$D361,H$15:H361)</f>
        <v>0</v>
      </c>
      <c r="Y361" s="47">
        <f>SUMIF($D$15:$D361,$D361,K$15:K361)</f>
        <v>0</v>
      </c>
      <c r="Z361" s="47">
        <f>SUMIF($D$15:$D361,$D361,L$15:L361)</f>
        <v>0</v>
      </c>
    </row>
    <row r="362" spans="2:26" ht="18" customHeight="1" x14ac:dyDescent="0.2">
      <c r="B362" s="62"/>
      <c r="C362" s="127"/>
      <c r="D362" s="65"/>
      <c r="E362" s="23" t="str">
        <f>IF(D362="","",IFERROR(VLOOKUP(D362,Stock!$A$5:$K$495,2,FALSE),0))</f>
        <v/>
      </c>
      <c r="F362" s="121"/>
      <c r="G362" s="122">
        <f>IFERROR(VLOOKUP(D362,Stock!$A$5:$M$495,6,0),0)*Journal!F362</f>
        <v>0</v>
      </c>
      <c r="H362" s="124"/>
      <c r="I362" s="123">
        <f>IFERROR(VLOOKUP(D362,Stock!$A$5:$K$495,7,FALSE),0)*Journal!$H362</f>
        <v>0</v>
      </c>
      <c r="J362" s="24">
        <f t="shared" si="16"/>
        <v>0</v>
      </c>
      <c r="K362" s="65"/>
      <c r="L362" s="65"/>
      <c r="M362" s="65"/>
      <c r="N362" s="128" t="str">
        <f t="shared" si="17"/>
        <v/>
      </c>
      <c r="O362" s="173"/>
      <c r="R362" s="31">
        <f>IFERROR(VLOOKUP(D362,Stock!$A$5:$M$495,10,0),0)*Journal!K362</f>
        <v>0</v>
      </c>
      <c r="S362" s="48">
        <f>IFERROR(VLOOKUP(D362,Stock!$A$5:$M$495,6,0),0)*Journal!L362</f>
        <v>0</v>
      </c>
      <c r="T362" s="184">
        <f t="shared" si="18"/>
        <v>0</v>
      </c>
      <c r="V362" s="47" t="str">
        <f>IF(D362="","",VLOOKUP($D362,Stock!$A$4:$M$471,8,FALSE))</f>
        <v/>
      </c>
      <c r="W362" s="47">
        <f>SUMIF($D$15:$D362,$D362,F$15:F362)</f>
        <v>0</v>
      </c>
      <c r="X362" s="47">
        <f>SUMIF($D$15:$D362,$D362,H$15:H362)</f>
        <v>0</v>
      </c>
      <c r="Y362" s="47">
        <f>SUMIF($D$15:$D362,$D362,K$15:K362)</f>
        <v>0</v>
      </c>
      <c r="Z362" s="47">
        <f>SUMIF($D$15:$D362,$D362,L$15:L362)</f>
        <v>0</v>
      </c>
    </row>
    <row r="363" spans="2:26" ht="18" customHeight="1" x14ac:dyDescent="0.2">
      <c r="B363" s="62"/>
      <c r="C363" s="127"/>
      <c r="D363" s="65"/>
      <c r="E363" s="23" t="str">
        <f>IF(D363="","",IFERROR(VLOOKUP(D363,Stock!$A$5:$K$495,2,FALSE),0))</f>
        <v/>
      </c>
      <c r="F363" s="121"/>
      <c r="G363" s="122">
        <f>IFERROR(VLOOKUP(D363,Stock!$A$5:$M$495,6,0),0)*Journal!F363</f>
        <v>0</v>
      </c>
      <c r="H363" s="124"/>
      <c r="I363" s="123">
        <f>IFERROR(VLOOKUP(D363,Stock!$A$5:$K$495,7,FALSE),0)*Journal!$H363</f>
        <v>0</v>
      </c>
      <c r="J363" s="24">
        <f t="shared" si="16"/>
        <v>0</v>
      </c>
      <c r="K363" s="65"/>
      <c r="L363" s="65"/>
      <c r="M363" s="65"/>
      <c r="N363" s="128" t="str">
        <f t="shared" si="17"/>
        <v/>
      </c>
      <c r="O363" s="173"/>
      <c r="R363" s="31">
        <f>IFERROR(VLOOKUP(D363,Stock!$A$5:$M$495,10,0),0)*Journal!K363</f>
        <v>0</v>
      </c>
      <c r="S363" s="48">
        <f>IFERROR(VLOOKUP(D363,Stock!$A$5:$M$495,6,0),0)*Journal!L363</f>
        <v>0</v>
      </c>
      <c r="T363" s="184">
        <f t="shared" si="18"/>
        <v>0</v>
      </c>
      <c r="V363" s="47" t="str">
        <f>IF(D363="","",VLOOKUP($D363,Stock!$A$4:$M$471,8,FALSE))</f>
        <v/>
      </c>
      <c r="W363" s="47">
        <f>SUMIF($D$15:$D363,$D363,F$15:F363)</f>
        <v>0</v>
      </c>
      <c r="X363" s="47">
        <f>SUMIF($D$15:$D363,$D363,H$15:H363)</f>
        <v>0</v>
      </c>
      <c r="Y363" s="47">
        <f>SUMIF($D$15:$D363,$D363,K$15:K363)</f>
        <v>0</v>
      </c>
      <c r="Z363" s="47">
        <f>SUMIF($D$15:$D363,$D363,L$15:L363)</f>
        <v>0</v>
      </c>
    </row>
    <row r="364" spans="2:26" ht="18" customHeight="1" x14ac:dyDescent="0.2">
      <c r="B364" s="62"/>
      <c r="C364" s="127"/>
      <c r="D364" s="65"/>
      <c r="E364" s="23" t="str">
        <f>IF(D364="","",IFERROR(VLOOKUP(D364,Stock!$A$5:$K$495,2,FALSE),0))</f>
        <v/>
      </c>
      <c r="F364" s="121"/>
      <c r="G364" s="122">
        <f>IFERROR(VLOOKUP(D364,Stock!$A$5:$M$495,6,0),0)*Journal!F364</f>
        <v>0</v>
      </c>
      <c r="H364" s="124"/>
      <c r="I364" s="123">
        <f>IFERROR(VLOOKUP(D364,Stock!$A$5:$K$495,7,FALSE),0)*Journal!$H364</f>
        <v>0</v>
      </c>
      <c r="J364" s="24">
        <f t="shared" si="16"/>
        <v>0</v>
      </c>
      <c r="K364" s="65"/>
      <c r="L364" s="65"/>
      <c r="M364" s="65"/>
      <c r="N364" s="128" t="str">
        <f t="shared" si="17"/>
        <v/>
      </c>
      <c r="O364" s="173"/>
      <c r="R364" s="31">
        <f>IFERROR(VLOOKUP(D364,Stock!$A$5:$M$495,10,0),0)*Journal!K364</f>
        <v>0</v>
      </c>
      <c r="S364" s="48">
        <f>IFERROR(VLOOKUP(D364,Stock!$A$5:$M$495,6,0),0)*Journal!L364</f>
        <v>0</v>
      </c>
      <c r="T364" s="184">
        <f t="shared" si="18"/>
        <v>0</v>
      </c>
      <c r="V364" s="47" t="str">
        <f>IF(D364="","",VLOOKUP($D364,Stock!$A$4:$M$471,8,FALSE))</f>
        <v/>
      </c>
      <c r="W364" s="47">
        <f>SUMIF($D$15:$D364,$D364,F$15:F364)</f>
        <v>0</v>
      </c>
      <c r="X364" s="47">
        <f>SUMIF($D$15:$D364,$D364,H$15:H364)</f>
        <v>0</v>
      </c>
      <c r="Y364" s="47">
        <f>SUMIF($D$15:$D364,$D364,K$15:K364)</f>
        <v>0</v>
      </c>
      <c r="Z364" s="47">
        <f>SUMIF($D$15:$D364,$D364,L$15:L364)</f>
        <v>0</v>
      </c>
    </row>
    <row r="365" spans="2:26" ht="18" customHeight="1" x14ac:dyDescent="0.2">
      <c r="B365" s="62"/>
      <c r="C365" s="127"/>
      <c r="D365" s="65"/>
      <c r="E365" s="23" t="str">
        <f>IF(D365="","",IFERROR(VLOOKUP(D365,Stock!$A$5:$K$495,2,FALSE),0))</f>
        <v/>
      </c>
      <c r="F365" s="121"/>
      <c r="G365" s="122">
        <f>IFERROR(VLOOKUP(D365,Stock!$A$5:$M$495,6,0),0)*Journal!F365</f>
        <v>0</v>
      </c>
      <c r="H365" s="124"/>
      <c r="I365" s="123">
        <f>IFERROR(VLOOKUP(D365,Stock!$A$5:$K$495,7,FALSE),0)*Journal!$H365</f>
        <v>0</v>
      </c>
      <c r="J365" s="24">
        <f t="shared" si="16"/>
        <v>0</v>
      </c>
      <c r="K365" s="65"/>
      <c r="L365" s="65"/>
      <c r="M365" s="65"/>
      <c r="N365" s="128" t="str">
        <f t="shared" si="17"/>
        <v/>
      </c>
      <c r="O365" s="173"/>
      <c r="R365" s="31">
        <f>IFERROR(VLOOKUP(D365,Stock!$A$5:$M$495,10,0),0)*Journal!K365</f>
        <v>0</v>
      </c>
      <c r="S365" s="48">
        <f>IFERROR(VLOOKUP(D365,Stock!$A$5:$M$495,6,0),0)*Journal!L365</f>
        <v>0</v>
      </c>
      <c r="T365" s="184">
        <f t="shared" si="18"/>
        <v>0</v>
      </c>
      <c r="V365" s="47" t="str">
        <f>IF(D365="","",VLOOKUP($D365,Stock!$A$4:$M$471,8,FALSE))</f>
        <v/>
      </c>
      <c r="W365" s="47">
        <f>SUMIF($D$15:$D365,$D365,F$15:F365)</f>
        <v>0</v>
      </c>
      <c r="X365" s="47">
        <f>SUMIF($D$15:$D365,$D365,H$15:H365)</f>
        <v>0</v>
      </c>
      <c r="Y365" s="47">
        <f>SUMIF($D$15:$D365,$D365,K$15:K365)</f>
        <v>0</v>
      </c>
      <c r="Z365" s="47">
        <f>SUMIF($D$15:$D365,$D365,L$15:L365)</f>
        <v>0</v>
      </c>
    </row>
    <row r="366" spans="2:26" ht="18" customHeight="1" x14ac:dyDescent="0.2">
      <c r="B366" s="62"/>
      <c r="C366" s="127"/>
      <c r="D366" s="65"/>
      <c r="E366" s="23" t="str">
        <f>IF(D366="","",IFERROR(VLOOKUP(D366,Stock!$A$5:$K$495,2,FALSE),0))</f>
        <v/>
      </c>
      <c r="F366" s="121"/>
      <c r="G366" s="122">
        <f>IFERROR(VLOOKUP(D366,Stock!$A$5:$M$495,6,0),0)*Journal!F366</f>
        <v>0</v>
      </c>
      <c r="H366" s="124"/>
      <c r="I366" s="123">
        <f>IFERROR(VLOOKUP(D366,Stock!$A$5:$K$495,7,FALSE),0)*Journal!$H366</f>
        <v>0</v>
      </c>
      <c r="J366" s="24">
        <f t="shared" si="16"/>
        <v>0</v>
      </c>
      <c r="K366" s="65"/>
      <c r="L366" s="65"/>
      <c r="M366" s="65"/>
      <c r="N366" s="128" t="str">
        <f t="shared" si="17"/>
        <v/>
      </c>
      <c r="O366" s="173"/>
      <c r="R366" s="31">
        <f>IFERROR(VLOOKUP(D366,Stock!$A$5:$M$495,10,0),0)*Journal!K366</f>
        <v>0</v>
      </c>
      <c r="S366" s="48">
        <f>IFERROR(VLOOKUP(D366,Stock!$A$5:$M$495,6,0),0)*Journal!L366</f>
        <v>0</v>
      </c>
      <c r="T366" s="184">
        <f t="shared" si="18"/>
        <v>0</v>
      </c>
      <c r="V366" s="47" t="str">
        <f>IF(D366="","",VLOOKUP($D366,Stock!$A$4:$M$471,8,FALSE))</f>
        <v/>
      </c>
      <c r="W366" s="47">
        <f>SUMIF($D$15:$D366,$D366,F$15:F366)</f>
        <v>0</v>
      </c>
      <c r="X366" s="47">
        <f>SUMIF($D$15:$D366,$D366,H$15:H366)</f>
        <v>0</v>
      </c>
      <c r="Y366" s="47">
        <f>SUMIF($D$15:$D366,$D366,K$15:K366)</f>
        <v>0</v>
      </c>
      <c r="Z366" s="47">
        <f>SUMIF($D$15:$D366,$D366,L$15:L366)</f>
        <v>0</v>
      </c>
    </row>
    <row r="367" spans="2:26" ht="18" customHeight="1" x14ac:dyDescent="0.2">
      <c r="B367" s="62"/>
      <c r="C367" s="127"/>
      <c r="D367" s="65"/>
      <c r="E367" s="23" t="str">
        <f>IF(D367="","",IFERROR(VLOOKUP(D367,Stock!$A$5:$K$495,2,FALSE),0))</f>
        <v/>
      </c>
      <c r="F367" s="121"/>
      <c r="G367" s="122">
        <f>IFERROR(VLOOKUP(D367,Stock!$A$5:$M$495,6,0),0)*Journal!F367</f>
        <v>0</v>
      </c>
      <c r="H367" s="124"/>
      <c r="I367" s="123">
        <f>IFERROR(VLOOKUP(D367,Stock!$A$5:$K$495,7,FALSE),0)*Journal!$H367</f>
        <v>0</v>
      </c>
      <c r="J367" s="24">
        <f t="shared" si="16"/>
        <v>0</v>
      </c>
      <c r="K367" s="65"/>
      <c r="L367" s="65"/>
      <c r="M367" s="65"/>
      <c r="N367" s="128" t="str">
        <f t="shared" si="17"/>
        <v/>
      </c>
      <c r="O367" s="173"/>
      <c r="R367" s="31">
        <f>IFERROR(VLOOKUP(D367,Stock!$A$5:$M$495,10,0),0)*Journal!K367</f>
        <v>0</v>
      </c>
      <c r="S367" s="48">
        <f>IFERROR(VLOOKUP(D367,Stock!$A$5:$M$495,6,0),0)*Journal!L367</f>
        <v>0</v>
      </c>
      <c r="T367" s="184">
        <f t="shared" si="18"/>
        <v>0</v>
      </c>
      <c r="V367" s="47" t="str">
        <f>IF(D367="","",VLOOKUP($D367,Stock!$A$4:$M$471,8,FALSE))</f>
        <v/>
      </c>
      <c r="W367" s="47">
        <f>SUMIF($D$15:$D367,$D367,F$15:F367)</f>
        <v>0</v>
      </c>
      <c r="X367" s="47">
        <f>SUMIF($D$15:$D367,$D367,H$15:H367)</f>
        <v>0</v>
      </c>
      <c r="Y367" s="47">
        <f>SUMIF($D$15:$D367,$D367,K$15:K367)</f>
        <v>0</v>
      </c>
      <c r="Z367" s="47">
        <f>SUMIF($D$15:$D367,$D367,L$15:L367)</f>
        <v>0</v>
      </c>
    </row>
    <row r="368" spans="2:26" ht="18" customHeight="1" x14ac:dyDescent="0.2">
      <c r="B368" s="62"/>
      <c r="C368" s="127"/>
      <c r="D368" s="65"/>
      <c r="E368" s="23" t="str">
        <f>IF(D368="","",IFERROR(VLOOKUP(D368,Stock!$A$5:$K$495,2,FALSE),0))</f>
        <v/>
      </c>
      <c r="F368" s="121"/>
      <c r="G368" s="122">
        <f>IFERROR(VLOOKUP(D368,Stock!$A$5:$M$495,6,0),0)*Journal!F368</f>
        <v>0</v>
      </c>
      <c r="H368" s="124"/>
      <c r="I368" s="123">
        <f>IFERROR(VLOOKUP(D368,Stock!$A$5:$K$495,7,FALSE),0)*Journal!$H368</f>
        <v>0</v>
      </c>
      <c r="J368" s="24">
        <f t="shared" si="16"/>
        <v>0</v>
      </c>
      <c r="K368" s="65"/>
      <c r="L368" s="65"/>
      <c r="M368" s="65"/>
      <c r="N368" s="128" t="str">
        <f t="shared" si="17"/>
        <v/>
      </c>
      <c r="O368" s="173"/>
      <c r="R368" s="31">
        <f>IFERROR(VLOOKUP(D368,Stock!$A$5:$M$495,10,0),0)*Journal!K368</f>
        <v>0</v>
      </c>
      <c r="S368" s="48">
        <f>IFERROR(VLOOKUP(D368,Stock!$A$5:$M$495,6,0),0)*Journal!L368</f>
        <v>0</v>
      </c>
      <c r="T368" s="184">
        <f t="shared" si="18"/>
        <v>0</v>
      </c>
      <c r="V368" s="47" t="str">
        <f>IF(D368="","",VLOOKUP($D368,Stock!$A$4:$M$471,8,FALSE))</f>
        <v/>
      </c>
      <c r="W368" s="47">
        <f>SUMIF($D$15:$D368,$D368,F$15:F368)</f>
        <v>0</v>
      </c>
      <c r="X368" s="47">
        <f>SUMIF($D$15:$D368,$D368,H$15:H368)</f>
        <v>0</v>
      </c>
      <c r="Y368" s="47">
        <f>SUMIF($D$15:$D368,$D368,K$15:K368)</f>
        <v>0</v>
      </c>
      <c r="Z368" s="47">
        <f>SUMIF($D$15:$D368,$D368,L$15:L368)</f>
        <v>0</v>
      </c>
    </row>
    <row r="369" spans="2:26" ht="18" customHeight="1" x14ac:dyDescent="0.2">
      <c r="B369" s="62"/>
      <c r="C369" s="127"/>
      <c r="D369" s="65"/>
      <c r="E369" s="23" t="str">
        <f>IF(D369="","",IFERROR(VLOOKUP(D369,Stock!$A$5:$K$495,2,FALSE),0))</f>
        <v/>
      </c>
      <c r="F369" s="121"/>
      <c r="G369" s="122">
        <f>IFERROR(VLOOKUP(D369,Stock!$A$5:$M$495,6,0),0)*Journal!F369</f>
        <v>0</v>
      </c>
      <c r="H369" s="124"/>
      <c r="I369" s="123">
        <f>IFERROR(VLOOKUP(D369,Stock!$A$5:$K$495,7,FALSE),0)*Journal!$H369</f>
        <v>0</v>
      </c>
      <c r="J369" s="24">
        <f t="shared" si="16"/>
        <v>0</v>
      </c>
      <c r="K369" s="65"/>
      <c r="L369" s="65"/>
      <c r="M369" s="65"/>
      <c r="N369" s="128" t="str">
        <f t="shared" si="17"/>
        <v/>
      </c>
      <c r="O369" s="173"/>
      <c r="R369" s="31">
        <f>IFERROR(VLOOKUP(D369,Stock!$A$5:$M$495,10,0),0)*Journal!K369</f>
        <v>0</v>
      </c>
      <c r="S369" s="48">
        <f>IFERROR(VLOOKUP(D369,Stock!$A$5:$M$495,6,0),0)*Journal!L369</f>
        <v>0</v>
      </c>
      <c r="T369" s="184">
        <f t="shared" si="18"/>
        <v>0</v>
      </c>
      <c r="V369" s="47" t="str">
        <f>IF(D369="","",VLOOKUP($D369,Stock!$A$4:$M$471,8,FALSE))</f>
        <v/>
      </c>
      <c r="W369" s="47">
        <f>SUMIF($D$15:$D369,$D369,F$15:F369)</f>
        <v>0</v>
      </c>
      <c r="X369" s="47">
        <f>SUMIF($D$15:$D369,$D369,H$15:H369)</f>
        <v>0</v>
      </c>
      <c r="Y369" s="47">
        <f>SUMIF($D$15:$D369,$D369,K$15:K369)</f>
        <v>0</v>
      </c>
      <c r="Z369" s="47">
        <f>SUMIF($D$15:$D369,$D369,L$15:L369)</f>
        <v>0</v>
      </c>
    </row>
    <row r="370" spans="2:26" ht="18" customHeight="1" x14ac:dyDescent="0.2">
      <c r="B370" s="62"/>
      <c r="C370" s="127"/>
      <c r="D370" s="65"/>
      <c r="E370" s="23" t="str">
        <f>IF(D370="","",IFERROR(VLOOKUP(D370,Stock!$A$5:$K$495,2,FALSE),0))</f>
        <v/>
      </c>
      <c r="F370" s="121"/>
      <c r="G370" s="122">
        <f>IFERROR(VLOOKUP(D370,Stock!$A$5:$M$495,6,0),0)*Journal!F370</f>
        <v>0</v>
      </c>
      <c r="H370" s="124"/>
      <c r="I370" s="123">
        <f>IFERROR(VLOOKUP(D370,Stock!$A$5:$K$495,7,FALSE),0)*Journal!$H370</f>
        <v>0</v>
      </c>
      <c r="J370" s="24">
        <f t="shared" si="16"/>
        <v>0</v>
      </c>
      <c r="K370" s="65"/>
      <c r="L370" s="65"/>
      <c r="M370" s="65"/>
      <c r="N370" s="128" t="str">
        <f t="shared" si="17"/>
        <v/>
      </c>
      <c r="O370" s="173"/>
      <c r="R370" s="31">
        <f>IFERROR(VLOOKUP(D370,Stock!$A$5:$M$495,10,0),0)*Journal!K370</f>
        <v>0</v>
      </c>
      <c r="S370" s="48">
        <f>IFERROR(VLOOKUP(D370,Stock!$A$5:$M$495,6,0),0)*Journal!L370</f>
        <v>0</v>
      </c>
      <c r="T370" s="184">
        <f t="shared" si="18"/>
        <v>0</v>
      </c>
      <c r="V370" s="47" t="str">
        <f>IF(D370="","",VLOOKUP($D370,Stock!$A$4:$M$471,8,FALSE))</f>
        <v/>
      </c>
      <c r="W370" s="47">
        <f>SUMIF($D$15:$D370,$D370,F$15:F370)</f>
        <v>0</v>
      </c>
      <c r="X370" s="47">
        <f>SUMIF($D$15:$D370,$D370,H$15:H370)</f>
        <v>0</v>
      </c>
      <c r="Y370" s="47">
        <f>SUMIF($D$15:$D370,$D370,K$15:K370)</f>
        <v>0</v>
      </c>
      <c r="Z370" s="47">
        <f>SUMIF($D$15:$D370,$D370,L$15:L370)</f>
        <v>0</v>
      </c>
    </row>
    <row r="371" spans="2:26" ht="18" customHeight="1" x14ac:dyDescent="0.2">
      <c r="B371" s="62"/>
      <c r="C371" s="127"/>
      <c r="D371" s="65"/>
      <c r="E371" s="23" t="str">
        <f>IF(D371="","",IFERROR(VLOOKUP(D371,Stock!$A$5:$K$495,2,FALSE),0))</f>
        <v/>
      </c>
      <c r="F371" s="121"/>
      <c r="G371" s="122">
        <f>IFERROR(VLOOKUP(D371,Stock!$A$5:$M$495,6,0),0)*Journal!F371</f>
        <v>0</v>
      </c>
      <c r="H371" s="124"/>
      <c r="I371" s="123">
        <f>IFERROR(VLOOKUP(D371,Stock!$A$5:$K$495,7,FALSE),0)*Journal!$H371</f>
        <v>0</v>
      </c>
      <c r="J371" s="24">
        <f t="shared" si="16"/>
        <v>0</v>
      </c>
      <c r="K371" s="65"/>
      <c r="L371" s="65"/>
      <c r="M371" s="65"/>
      <c r="N371" s="128" t="str">
        <f t="shared" si="17"/>
        <v/>
      </c>
      <c r="O371" s="173"/>
      <c r="R371" s="31">
        <f>IFERROR(VLOOKUP(D371,Stock!$A$5:$M$495,10,0),0)*Journal!K371</f>
        <v>0</v>
      </c>
      <c r="S371" s="48">
        <f>IFERROR(VLOOKUP(D371,Stock!$A$5:$M$495,6,0),0)*Journal!L371</f>
        <v>0</v>
      </c>
      <c r="T371" s="184">
        <f t="shared" si="18"/>
        <v>0</v>
      </c>
      <c r="V371" s="47" t="str">
        <f>IF(D371="","",VLOOKUP($D371,Stock!$A$4:$M$471,8,FALSE))</f>
        <v/>
      </c>
      <c r="W371" s="47">
        <f>SUMIF($D$15:$D371,$D371,F$15:F371)</f>
        <v>0</v>
      </c>
      <c r="X371" s="47">
        <f>SUMIF($D$15:$D371,$D371,H$15:H371)</f>
        <v>0</v>
      </c>
      <c r="Y371" s="47">
        <f>SUMIF($D$15:$D371,$D371,K$15:K371)</f>
        <v>0</v>
      </c>
      <c r="Z371" s="47">
        <f>SUMIF($D$15:$D371,$D371,L$15:L371)</f>
        <v>0</v>
      </c>
    </row>
    <row r="372" spans="2:26" ht="18" customHeight="1" x14ac:dyDescent="0.2">
      <c r="B372" s="62"/>
      <c r="C372" s="127"/>
      <c r="D372" s="65"/>
      <c r="E372" s="23" t="str">
        <f>IF(D372="","",IFERROR(VLOOKUP(D372,Stock!$A$5:$K$495,2,FALSE),0))</f>
        <v/>
      </c>
      <c r="F372" s="121"/>
      <c r="G372" s="122">
        <f>IFERROR(VLOOKUP(D372,Stock!$A$5:$M$495,6,0),0)*Journal!F372</f>
        <v>0</v>
      </c>
      <c r="H372" s="124"/>
      <c r="I372" s="123">
        <f>IFERROR(VLOOKUP(D372,Stock!$A$5:$K$495,7,FALSE),0)*Journal!$H372</f>
        <v>0</v>
      </c>
      <c r="J372" s="24">
        <f t="shared" si="16"/>
        <v>0</v>
      </c>
      <c r="K372" s="65"/>
      <c r="L372" s="65"/>
      <c r="M372" s="65"/>
      <c r="N372" s="128" t="str">
        <f t="shared" si="17"/>
        <v/>
      </c>
      <c r="O372" s="173"/>
      <c r="R372" s="31">
        <f>IFERROR(VLOOKUP(D372,Stock!$A$5:$M$495,10,0),0)*Journal!K372</f>
        <v>0</v>
      </c>
      <c r="S372" s="48">
        <f>IFERROR(VLOOKUP(D372,Stock!$A$5:$M$495,6,0),0)*Journal!L372</f>
        <v>0</v>
      </c>
      <c r="T372" s="184">
        <f t="shared" si="18"/>
        <v>0</v>
      </c>
      <c r="V372" s="47" t="str">
        <f>IF(D372="","",VLOOKUP($D372,Stock!$A$4:$M$471,8,FALSE))</f>
        <v/>
      </c>
      <c r="W372" s="47">
        <f>SUMIF($D$15:$D372,$D372,F$15:F372)</f>
        <v>0</v>
      </c>
      <c r="X372" s="47">
        <f>SUMIF($D$15:$D372,$D372,H$15:H372)</f>
        <v>0</v>
      </c>
      <c r="Y372" s="47">
        <f>SUMIF($D$15:$D372,$D372,K$15:K372)</f>
        <v>0</v>
      </c>
      <c r="Z372" s="47">
        <f>SUMIF($D$15:$D372,$D372,L$15:L372)</f>
        <v>0</v>
      </c>
    </row>
    <row r="373" spans="2:26" ht="18" customHeight="1" x14ac:dyDescent="0.2">
      <c r="B373" s="62"/>
      <c r="C373" s="127"/>
      <c r="D373" s="65"/>
      <c r="E373" s="23" t="str">
        <f>IF(D373="","",IFERROR(VLOOKUP(D373,Stock!$A$5:$K$495,2,FALSE),0))</f>
        <v/>
      </c>
      <c r="F373" s="121"/>
      <c r="G373" s="122">
        <f>IFERROR(VLOOKUP(D373,Stock!$A$5:$M$495,6,0),0)*Journal!F373</f>
        <v>0</v>
      </c>
      <c r="H373" s="124"/>
      <c r="I373" s="123">
        <f>IFERROR(VLOOKUP(D373,Stock!$A$5:$K$495,7,FALSE),0)*Journal!$H373</f>
        <v>0</v>
      </c>
      <c r="J373" s="24">
        <f t="shared" si="16"/>
        <v>0</v>
      </c>
      <c r="K373" s="65"/>
      <c r="L373" s="65"/>
      <c r="M373" s="65"/>
      <c r="N373" s="128" t="str">
        <f t="shared" si="17"/>
        <v/>
      </c>
      <c r="O373" s="173"/>
      <c r="R373" s="31">
        <f>IFERROR(VLOOKUP(D373,Stock!$A$5:$M$495,10,0),0)*Journal!K373</f>
        <v>0</v>
      </c>
      <c r="S373" s="48">
        <f>IFERROR(VLOOKUP(D373,Stock!$A$5:$M$495,6,0),0)*Journal!L373</f>
        <v>0</v>
      </c>
      <c r="T373" s="184">
        <f t="shared" si="18"/>
        <v>0</v>
      </c>
      <c r="V373" s="47" t="str">
        <f>IF(D373="","",VLOOKUP($D373,Stock!$A$4:$M$471,8,FALSE))</f>
        <v/>
      </c>
      <c r="W373" s="47">
        <f>SUMIF($D$15:$D373,$D373,F$15:F373)</f>
        <v>0</v>
      </c>
      <c r="X373" s="47">
        <f>SUMIF($D$15:$D373,$D373,H$15:H373)</f>
        <v>0</v>
      </c>
      <c r="Y373" s="47">
        <f>SUMIF($D$15:$D373,$D373,K$15:K373)</f>
        <v>0</v>
      </c>
      <c r="Z373" s="47">
        <f>SUMIF($D$15:$D373,$D373,L$15:L373)</f>
        <v>0</v>
      </c>
    </row>
    <row r="374" spans="2:26" ht="18" customHeight="1" x14ac:dyDescent="0.2">
      <c r="B374" s="62"/>
      <c r="C374" s="127"/>
      <c r="D374" s="65"/>
      <c r="E374" s="23" t="str">
        <f>IF(D374="","",IFERROR(VLOOKUP(D374,Stock!$A$5:$K$495,2,FALSE),0))</f>
        <v/>
      </c>
      <c r="F374" s="121"/>
      <c r="G374" s="122">
        <f>IFERROR(VLOOKUP(D374,Stock!$A$5:$M$495,6,0),0)*Journal!F374</f>
        <v>0</v>
      </c>
      <c r="H374" s="124"/>
      <c r="I374" s="123">
        <f>IFERROR(VLOOKUP(D374,Stock!$A$5:$K$495,7,FALSE),0)*Journal!$H374</f>
        <v>0</v>
      </c>
      <c r="J374" s="24">
        <f t="shared" si="16"/>
        <v>0</v>
      </c>
      <c r="K374" s="65"/>
      <c r="L374" s="65"/>
      <c r="M374" s="65"/>
      <c r="N374" s="128" t="str">
        <f t="shared" si="17"/>
        <v/>
      </c>
      <c r="O374" s="173"/>
      <c r="R374" s="31">
        <f>IFERROR(VLOOKUP(D374,Stock!$A$5:$M$495,10,0),0)*Journal!K374</f>
        <v>0</v>
      </c>
      <c r="S374" s="48">
        <f>IFERROR(VLOOKUP(D374,Stock!$A$5:$M$495,6,0),0)*Journal!L374</f>
        <v>0</v>
      </c>
      <c r="T374" s="184">
        <f t="shared" si="18"/>
        <v>0</v>
      </c>
      <c r="V374" s="47" t="str">
        <f>IF(D374="","",VLOOKUP($D374,Stock!$A$4:$M$471,8,FALSE))</f>
        <v/>
      </c>
      <c r="W374" s="47">
        <f>SUMIF($D$15:$D374,$D374,F$15:F374)</f>
        <v>0</v>
      </c>
      <c r="X374" s="47">
        <f>SUMIF($D$15:$D374,$D374,H$15:H374)</f>
        <v>0</v>
      </c>
      <c r="Y374" s="47">
        <f>SUMIF($D$15:$D374,$D374,K$15:K374)</f>
        <v>0</v>
      </c>
      <c r="Z374" s="47">
        <f>SUMIF($D$15:$D374,$D374,L$15:L374)</f>
        <v>0</v>
      </c>
    </row>
    <row r="375" spans="2:26" ht="18" customHeight="1" x14ac:dyDescent="0.2">
      <c r="B375" s="62"/>
      <c r="C375" s="127"/>
      <c r="D375" s="65"/>
      <c r="E375" s="23" t="str">
        <f>IF(D375="","",IFERROR(VLOOKUP(D375,Stock!$A$5:$K$495,2,FALSE),0))</f>
        <v/>
      </c>
      <c r="F375" s="121"/>
      <c r="G375" s="122">
        <f>IFERROR(VLOOKUP(D375,Stock!$A$5:$M$495,6,0),0)*Journal!F375</f>
        <v>0</v>
      </c>
      <c r="H375" s="124"/>
      <c r="I375" s="123">
        <f>IFERROR(VLOOKUP(D375,Stock!$A$5:$K$495,7,FALSE),0)*Journal!$H375</f>
        <v>0</v>
      </c>
      <c r="J375" s="24">
        <f t="shared" si="16"/>
        <v>0</v>
      </c>
      <c r="K375" s="65"/>
      <c r="L375" s="65"/>
      <c r="M375" s="65"/>
      <c r="N375" s="128" t="str">
        <f t="shared" si="17"/>
        <v/>
      </c>
      <c r="O375" s="173"/>
      <c r="R375" s="31">
        <f>IFERROR(VLOOKUP(D375,Stock!$A$5:$M$495,10,0),0)*Journal!K375</f>
        <v>0</v>
      </c>
      <c r="S375" s="48">
        <f>IFERROR(VLOOKUP(D375,Stock!$A$5:$M$495,6,0),0)*Journal!L375</f>
        <v>0</v>
      </c>
      <c r="T375" s="184">
        <f t="shared" si="18"/>
        <v>0</v>
      </c>
      <c r="V375" s="47" t="str">
        <f>IF(D375="","",VLOOKUP($D375,Stock!$A$4:$M$471,8,FALSE))</f>
        <v/>
      </c>
      <c r="W375" s="47">
        <f>SUMIF($D$15:$D375,$D375,F$15:F375)</f>
        <v>0</v>
      </c>
      <c r="X375" s="47">
        <f>SUMIF($D$15:$D375,$D375,H$15:H375)</f>
        <v>0</v>
      </c>
      <c r="Y375" s="47">
        <f>SUMIF($D$15:$D375,$D375,K$15:K375)</f>
        <v>0</v>
      </c>
      <c r="Z375" s="47">
        <f>SUMIF($D$15:$D375,$D375,L$15:L375)</f>
        <v>0</v>
      </c>
    </row>
    <row r="376" spans="2:26" ht="18" customHeight="1" x14ac:dyDescent="0.2">
      <c r="B376" s="62"/>
      <c r="C376" s="127"/>
      <c r="D376" s="65"/>
      <c r="E376" s="23" t="str">
        <f>IF(D376="","",IFERROR(VLOOKUP(D376,Stock!$A$5:$K$495,2,FALSE),0))</f>
        <v/>
      </c>
      <c r="F376" s="121"/>
      <c r="G376" s="122">
        <f>IFERROR(VLOOKUP(D376,Stock!$A$5:$M$495,6,0),0)*Journal!F376</f>
        <v>0</v>
      </c>
      <c r="H376" s="124"/>
      <c r="I376" s="123">
        <f>IFERROR(VLOOKUP(D376,Stock!$A$5:$K$495,7,FALSE),0)*Journal!$H376</f>
        <v>0</v>
      </c>
      <c r="J376" s="24">
        <f t="shared" si="16"/>
        <v>0</v>
      </c>
      <c r="K376" s="65"/>
      <c r="L376" s="65"/>
      <c r="M376" s="65"/>
      <c r="N376" s="128" t="str">
        <f t="shared" si="17"/>
        <v/>
      </c>
      <c r="O376" s="173"/>
      <c r="R376" s="31">
        <f>IFERROR(VLOOKUP(D376,Stock!$A$5:$M$495,10,0),0)*Journal!K376</f>
        <v>0</v>
      </c>
      <c r="S376" s="48">
        <f>IFERROR(VLOOKUP(D376,Stock!$A$5:$M$495,6,0),0)*Journal!L376</f>
        <v>0</v>
      </c>
      <c r="T376" s="184">
        <f t="shared" si="18"/>
        <v>0</v>
      </c>
      <c r="V376" s="47" t="str">
        <f>IF(D376="","",VLOOKUP($D376,Stock!$A$4:$M$471,8,FALSE))</f>
        <v/>
      </c>
      <c r="W376" s="47">
        <f>SUMIF($D$15:$D376,$D376,F$15:F376)</f>
        <v>0</v>
      </c>
      <c r="X376" s="47">
        <f>SUMIF($D$15:$D376,$D376,H$15:H376)</f>
        <v>0</v>
      </c>
      <c r="Y376" s="47">
        <f>SUMIF($D$15:$D376,$D376,K$15:K376)</f>
        <v>0</v>
      </c>
      <c r="Z376" s="47">
        <f>SUMIF($D$15:$D376,$D376,L$15:L376)</f>
        <v>0</v>
      </c>
    </row>
    <row r="377" spans="2:26" ht="18" customHeight="1" x14ac:dyDescent="0.2">
      <c r="B377" s="62"/>
      <c r="C377" s="127"/>
      <c r="D377" s="65"/>
      <c r="E377" s="23" t="str">
        <f>IF(D377="","",IFERROR(VLOOKUP(D377,Stock!$A$5:$K$495,2,FALSE),0))</f>
        <v/>
      </c>
      <c r="F377" s="121"/>
      <c r="G377" s="122">
        <f>IFERROR(VLOOKUP(D377,Stock!$A$5:$M$495,6,0),0)*Journal!F377</f>
        <v>0</v>
      </c>
      <c r="H377" s="124"/>
      <c r="I377" s="123">
        <f>IFERROR(VLOOKUP(D377,Stock!$A$5:$K$495,7,FALSE),0)*Journal!$H377</f>
        <v>0</v>
      </c>
      <c r="J377" s="24">
        <f t="shared" si="16"/>
        <v>0</v>
      </c>
      <c r="K377" s="65"/>
      <c r="L377" s="65"/>
      <c r="M377" s="65"/>
      <c r="N377" s="128" t="str">
        <f t="shared" si="17"/>
        <v/>
      </c>
      <c r="O377" s="173"/>
      <c r="R377" s="31">
        <f>IFERROR(VLOOKUP(D377,Stock!$A$5:$M$495,10,0),0)*Journal!K377</f>
        <v>0</v>
      </c>
      <c r="S377" s="48">
        <f>IFERROR(VLOOKUP(D377,Stock!$A$5:$M$495,6,0),0)*Journal!L377</f>
        <v>0</v>
      </c>
      <c r="T377" s="184">
        <f t="shared" si="18"/>
        <v>0</v>
      </c>
      <c r="V377" s="47" t="str">
        <f>IF(D377="","",VLOOKUP($D377,Stock!$A$4:$M$471,8,FALSE))</f>
        <v/>
      </c>
      <c r="W377" s="47">
        <f>SUMIF($D$15:$D377,$D377,F$15:F377)</f>
        <v>0</v>
      </c>
      <c r="X377" s="47">
        <f>SUMIF($D$15:$D377,$D377,H$15:H377)</f>
        <v>0</v>
      </c>
      <c r="Y377" s="47">
        <f>SUMIF($D$15:$D377,$D377,K$15:K377)</f>
        <v>0</v>
      </c>
      <c r="Z377" s="47">
        <f>SUMIF($D$15:$D377,$D377,L$15:L377)</f>
        <v>0</v>
      </c>
    </row>
    <row r="378" spans="2:26" ht="18" customHeight="1" x14ac:dyDescent="0.2">
      <c r="B378" s="62"/>
      <c r="C378" s="127"/>
      <c r="D378" s="65"/>
      <c r="E378" s="23" t="str">
        <f>IF(D378="","",IFERROR(VLOOKUP(D378,Stock!$A$5:$K$495,2,FALSE),0))</f>
        <v/>
      </c>
      <c r="F378" s="121"/>
      <c r="G378" s="122">
        <f>IFERROR(VLOOKUP(D378,Stock!$A$5:$M$495,6,0),0)*Journal!F378</f>
        <v>0</v>
      </c>
      <c r="H378" s="124"/>
      <c r="I378" s="123">
        <f>IFERROR(VLOOKUP(D378,Stock!$A$5:$K$495,7,FALSE),0)*Journal!$H378</f>
        <v>0</v>
      </c>
      <c r="J378" s="24">
        <f t="shared" si="16"/>
        <v>0</v>
      </c>
      <c r="K378" s="65"/>
      <c r="L378" s="65"/>
      <c r="M378" s="65"/>
      <c r="N378" s="128" t="str">
        <f t="shared" si="17"/>
        <v/>
      </c>
      <c r="O378" s="173"/>
      <c r="R378" s="31">
        <f>IFERROR(VLOOKUP(D378,Stock!$A$5:$M$495,10,0),0)*Journal!K378</f>
        <v>0</v>
      </c>
      <c r="S378" s="48">
        <f>IFERROR(VLOOKUP(D378,Stock!$A$5:$M$495,6,0),0)*Journal!L378</f>
        <v>0</v>
      </c>
      <c r="T378" s="184">
        <f t="shared" si="18"/>
        <v>0</v>
      </c>
      <c r="V378" s="47" t="str">
        <f>IF(D378="","",VLOOKUP($D378,Stock!$A$4:$M$471,8,FALSE))</f>
        <v/>
      </c>
      <c r="W378" s="47">
        <f>SUMIF($D$15:$D378,$D378,F$15:F378)</f>
        <v>0</v>
      </c>
      <c r="X378" s="47">
        <f>SUMIF($D$15:$D378,$D378,H$15:H378)</f>
        <v>0</v>
      </c>
      <c r="Y378" s="47">
        <f>SUMIF($D$15:$D378,$D378,K$15:K378)</f>
        <v>0</v>
      </c>
      <c r="Z378" s="47">
        <f>SUMIF($D$15:$D378,$D378,L$15:L378)</f>
        <v>0</v>
      </c>
    </row>
    <row r="379" spans="2:26" ht="18" customHeight="1" x14ac:dyDescent="0.2">
      <c r="B379" s="62"/>
      <c r="C379" s="127"/>
      <c r="D379" s="65"/>
      <c r="E379" s="23" t="str">
        <f>IF(D379="","",IFERROR(VLOOKUP(D379,Stock!$A$5:$K$495,2,FALSE),0))</f>
        <v/>
      </c>
      <c r="F379" s="121"/>
      <c r="G379" s="122">
        <f>IFERROR(VLOOKUP(D379,Stock!$A$5:$M$495,6,0),0)*Journal!F379</f>
        <v>0</v>
      </c>
      <c r="H379" s="124"/>
      <c r="I379" s="123">
        <f>IFERROR(VLOOKUP(D379,Stock!$A$5:$K$495,7,FALSE),0)*Journal!$H379</f>
        <v>0</v>
      </c>
      <c r="J379" s="24">
        <f t="shared" si="16"/>
        <v>0</v>
      </c>
      <c r="K379" s="65"/>
      <c r="L379" s="65"/>
      <c r="M379" s="65"/>
      <c r="N379" s="128" t="str">
        <f t="shared" si="17"/>
        <v/>
      </c>
      <c r="O379" s="173"/>
      <c r="R379" s="31">
        <f>IFERROR(VLOOKUP(D379,Stock!$A$5:$M$495,10,0),0)*Journal!K379</f>
        <v>0</v>
      </c>
      <c r="S379" s="48">
        <f>IFERROR(VLOOKUP(D379,Stock!$A$5:$M$495,6,0),0)*Journal!L379</f>
        <v>0</v>
      </c>
      <c r="T379" s="184">
        <f t="shared" si="18"/>
        <v>0</v>
      </c>
      <c r="V379" s="47" t="str">
        <f>IF(D379="","",VLOOKUP($D379,Stock!$A$4:$M$471,8,FALSE))</f>
        <v/>
      </c>
      <c r="W379" s="47">
        <f>SUMIF($D$15:$D379,$D379,F$15:F379)</f>
        <v>0</v>
      </c>
      <c r="X379" s="47">
        <f>SUMIF($D$15:$D379,$D379,H$15:H379)</f>
        <v>0</v>
      </c>
      <c r="Y379" s="47">
        <f>SUMIF($D$15:$D379,$D379,K$15:K379)</f>
        <v>0</v>
      </c>
      <c r="Z379" s="47">
        <f>SUMIF($D$15:$D379,$D379,L$15:L379)</f>
        <v>0</v>
      </c>
    </row>
    <row r="380" spans="2:26" ht="18" customHeight="1" x14ac:dyDescent="0.2">
      <c r="B380" s="62"/>
      <c r="C380" s="127"/>
      <c r="D380" s="65"/>
      <c r="E380" s="23" t="str">
        <f>IF(D380="","",IFERROR(VLOOKUP(D380,Stock!$A$5:$K$495,2,FALSE),0))</f>
        <v/>
      </c>
      <c r="F380" s="121"/>
      <c r="G380" s="122">
        <f>IFERROR(VLOOKUP(D380,Stock!$A$5:$M$495,6,0),0)*Journal!F380</f>
        <v>0</v>
      </c>
      <c r="H380" s="124"/>
      <c r="I380" s="123">
        <f>IFERROR(VLOOKUP(D380,Stock!$A$5:$K$495,7,FALSE),0)*Journal!$H380</f>
        <v>0</v>
      </c>
      <c r="J380" s="24">
        <f t="shared" si="16"/>
        <v>0</v>
      </c>
      <c r="K380" s="65"/>
      <c r="L380" s="65"/>
      <c r="M380" s="65"/>
      <c r="N380" s="128" t="str">
        <f t="shared" si="17"/>
        <v/>
      </c>
      <c r="O380" s="173"/>
      <c r="R380" s="31">
        <f>IFERROR(VLOOKUP(D380,Stock!$A$5:$M$495,10,0),0)*Journal!K380</f>
        <v>0</v>
      </c>
      <c r="S380" s="48">
        <f>IFERROR(VLOOKUP(D380,Stock!$A$5:$M$495,6,0),0)*Journal!L380</f>
        <v>0</v>
      </c>
      <c r="T380" s="184">
        <f t="shared" si="18"/>
        <v>0</v>
      </c>
      <c r="V380" s="47" t="str">
        <f>IF(D380="","",VLOOKUP($D380,Stock!$A$4:$M$471,8,FALSE))</f>
        <v/>
      </c>
      <c r="W380" s="47">
        <f>SUMIF($D$15:$D380,$D380,F$15:F380)</f>
        <v>0</v>
      </c>
      <c r="X380" s="47">
        <f>SUMIF($D$15:$D380,$D380,H$15:H380)</f>
        <v>0</v>
      </c>
      <c r="Y380" s="47">
        <f>SUMIF($D$15:$D380,$D380,K$15:K380)</f>
        <v>0</v>
      </c>
      <c r="Z380" s="47">
        <f>SUMIF($D$15:$D380,$D380,L$15:L380)</f>
        <v>0</v>
      </c>
    </row>
    <row r="381" spans="2:26" ht="18" customHeight="1" x14ac:dyDescent="0.2">
      <c r="B381" s="62"/>
      <c r="C381" s="127"/>
      <c r="D381" s="65"/>
      <c r="E381" s="23" t="str">
        <f>IF(D381="","",IFERROR(VLOOKUP(D381,Stock!$A$5:$K$495,2,FALSE),0))</f>
        <v/>
      </c>
      <c r="F381" s="121"/>
      <c r="G381" s="122">
        <f>IFERROR(VLOOKUP(D381,Stock!$A$5:$M$495,6,0),0)*Journal!F381</f>
        <v>0</v>
      </c>
      <c r="H381" s="124"/>
      <c r="I381" s="123">
        <f>IFERROR(VLOOKUP(D381,Stock!$A$5:$K$495,7,FALSE),0)*Journal!$H381</f>
        <v>0</v>
      </c>
      <c r="J381" s="24">
        <f t="shared" si="16"/>
        <v>0</v>
      </c>
      <c r="K381" s="65"/>
      <c r="L381" s="65"/>
      <c r="M381" s="65"/>
      <c r="N381" s="128" t="str">
        <f t="shared" si="17"/>
        <v/>
      </c>
      <c r="O381" s="173"/>
      <c r="R381" s="31">
        <f>IFERROR(VLOOKUP(D381,Stock!$A$5:$M$495,10,0),0)*Journal!K381</f>
        <v>0</v>
      </c>
      <c r="S381" s="48">
        <f>IFERROR(VLOOKUP(D381,Stock!$A$5:$M$495,6,0),0)*Journal!L381</f>
        <v>0</v>
      </c>
      <c r="T381" s="184">
        <f t="shared" si="18"/>
        <v>0</v>
      </c>
      <c r="V381" s="47" t="str">
        <f>IF(D381="","",VLOOKUP($D381,Stock!$A$4:$M$471,8,FALSE))</f>
        <v/>
      </c>
      <c r="W381" s="47">
        <f>SUMIF($D$15:$D381,$D381,F$15:F381)</f>
        <v>0</v>
      </c>
      <c r="X381" s="47">
        <f>SUMIF($D$15:$D381,$D381,H$15:H381)</f>
        <v>0</v>
      </c>
      <c r="Y381" s="47">
        <f>SUMIF($D$15:$D381,$D381,K$15:K381)</f>
        <v>0</v>
      </c>
      <c r="Z381" s="47">
        <f>SUMIF($D$15:$D381,$D381,L$15:L381)</f>
        <v>0</v>
      </c>
    </row>
    <row r="382" spans="2:26" ht="18" customHeight="1" x14ac:dyDescent="0.2">
      <c r="B382" s="62"/>
      <c r="C382" s="127"/>
      <c r="D382" s="65"/>
      <c r="E382" s="23" t="str">
        <f>IF(D382="","",IFERROR(VLOOKUP(D382,Stock!$A$5:$K$495,2,FALSE),0))</f>
        <v/>
      </c>
      <c r="F382" s="121"/>
      <c r="G382" s="122">
        <f>IFERROR(VLOOKUP(D382,Stock!$A$5:$M$495,6,0),0)*Journal!F382</f>
        <v>0</v>
      </c>
      <c r="H382" s="124"/>
      <c r="I382" s="123">
        <f>IFERROR(VLOOKUP(D382,Stock!$A$5:$K$495,7,FALSE),0)*Journal!$H382</f>
        <v>0</v>
      </c>
      <c r="J382" s="24">
        <f t="shared" si="16"/>
        <v>0</v>
      </c>
      <c r="K382" s="65"/>
      <c r="L382" s="65"/>
      <c r="M382" s="65"/>
      <c r="N382" s="128" t="str">
        <f t="shared" si="17"/>
        <v/>
      </c>
      <c r="O382" s="173"/>
      <c r="R382" s="31">
        <f>IFERROR(VLOOKUP(D382,Stock!$A$5:$M$495,10,0),0)*Journal!K382</f>
        <v>0</v>
      </c>
      <c r="S382" s="48">
        <f>IFERROR(VLOOKUP(D382,Stock!$A$5:$M$495,6,0),0)*Journal!L382</f>
        <v>0</v>
      </c>
      <c r="T382" s="184">
        <f t="shared" si="18"/>
        <v>0</v>
      </c>
      <c r="V382" s="47" t="str">
        <f>IF(D382="","",VLOOKUP($D382,Stock!$A$4:$M$471,8,FALSE))</f>
        <v/>
      </c>
      <c r="W382" s="47">
        <f>SUMIF($D$15:$D382,$D382,F$15:F382)</f>
        <v>0</v>
      </c>
      <c r="X382" s="47">
        <f>SUMIF($D$15:$D382,$D382,H$15:H382)</f>
        <v>0</v>
      </c>
      <c r="Y382" s="47">
        <f>SUMIF($D$15:$D382,$D382,K$15:K382)</f>
        <v>0</v>
      </c>
      <c r="Z382" s="47">
        <f>SUMIF($D$15:$D382,$D382,L$15:L382)</f>
        <v>0</v>
      </c>
    </row>
    <row r="383" spans="2:26" ht="18" customHeight="1" x14ac:dyDescent="0.2">
      <c r="B383" s="62"/>
      <c r="C383" s="127"/>
      <c r="D383" s="65"/>
      <c r="E383" s="23" t="str">
        <f>IF(D383="","",IFERROR(VLOOKUP(D383,Stock!$A$5:$K$495,2,FALSE),0))</f>
        <v/>
      </c>
      <c r="F383" s="121"/>
      <c r="G383" s="122">
        <f>IFERROR(VLOOKUP(D383,Stock!$A$5:$M$495,6,0),0)*Journal!F383</f>
        <v>0</v>
      </c>
      <c r="H383" s="124"/>
      <c r="I383" s="123">
        <f>IFERROR(VLOOKUP(D383,Stock!$A$5:$K$495,7,FALSE),0)*Journal!$H383</f>
        <v>0</v>
      </c>
      <c r="J383" s="24">
        <f t="shared" si="16"/>
        <v>0</v>
      </c>
      <c r="K383" s="65"/>
      <c r="L383" s="65"/>
      <c r="M383" s="65"/>
      <c r="N383" s="128" t="str">
        <f t="shared" si="17"/>
        <v/>
      </c>
      <c r="O383" s="173"/>
      <c r="Q383" s="17"/>
      <c r="R383" s="31">
        <f>IFERROR(VLOOKUP(D383,Stock!$A$5:$M$495,10,0),0)*Journal!K383</f>
        <v>0</v>
      </c>
      <c r="S383" s="48">
        <f>IFERROR(VLOOKUP(D383,Stock!$A$5:$M$495,6,0),0)*Journal!L383</f>
        <v>0</v>
      </c>
      <c r="T383" s="184">
        <f t="shared" si="18"/>
        <v>0</v>
      </c>
      <c r="V383" s="47" t="str">
        <f>IF(D383="","",VLOOKUP($D383,Stock!$A$4:$M$471,8,FALSE))</f>
        <v/>
      </c>
      <c r="W383" s="47">
        <f>SUMIF($D$15:$D383,$D383,F$15:F383)</f>
        <v>0</v>
      </c>
      <c r="X383" s="47">
        <f>SUMIF($D$15:$D383,$D383,H$15:H383)</f>
        <v>0</v>
      </c>
      <c r="Y383" s="47">
        <f>SUMIF($D$15:$D383,$D383,K$15:K383)</f>
        <v>0</v>
      </c>
      <c r="Z383" s="47">
        <f>SUMIF($D$15:$D383,$D383,L$15:L383)</f>
        <v>0</v>
      </c>
    </row>
    <row r="384" spans="2:26" ht="18" customHeight="1" x14ac:dyDescent="0.2">
      <c r="B384" s="62"/>
      <c r="C384" s="127"/>
      <c r="D384" s="65"/>
      <c r="E384" s="23" t="str">
        <f>IF(D384="","",IFERROR(VLOOKUP(D384,Stock!$A$5:$K$495,2,FALSE),0))</f>
        <v/>
      </c>
      <c r="F384" s="121"/>
      <c r="G384" s="122">
        <f>IFERROR(VLOOKUP(D384,Stock!$A$5:$M$495,6,0),0)*Journal!F384</f>
        <v>0</v>
      </c>
      <c r="H384" s="124"/>
      <c r="I384" s="123">
        <f>IFERROR(VLOOKUP(D384,Stock!$A$5:$K$495,7,FALSE),0)*Journal!$H384</f>
        <v>0</v>
      </c>
      <c r="J384" s="24">
        <f t="shared" si="16"/>
        <v>0</v>
      </c>
      <c r="K384" s="65"/>
      <c r="L384" s="65"/>
      <c r="M384" s="65"/>
      <c r="N384" s="128" t="str">
        <f t="shared" si="17"/>
        <v/>
      </c>
      <c r="O384" s="173"/>
      <c r="Q384" s="17"/>
      <c r="R384" s="31">
        <f>IFERROR(VLOOKUP(D384,Stock!$A$5:$M$495,10,0),0)*Journal!K384</f>
        <v>0</v>
      </c>
      <c r="S384" s="48">
        <f>IFERROR(VLOOKUP(D384,Stock!$A$5:$M$495,6,0),0)*Journal!L384</f>
        <v>0</v>
      </c>
      <c r="T384" s="184">
        <f t="shared" si="18"/>
        <v>0</v>
      </c>
      <c r="V384" s="47" t="str">
        <f>IF(D384="","",VLOOKUP($D384,Stock!$A$4:$M$471,8,FALSE))</f>
        <v/>
      </c>
      <c r="W384" s="47">
        <f>SUMIF($D$15:$D384,$D384,F$15:F384)</f>
        <v>0</v>
      </c>
      <c r="X384" s="47">
        <f>SUMIF($D$15:$D384,$D384,H$15:H384)</f>
        <v>0</v>
      </c>
      <c r="Y384" s="47">
        <f>SUMIF($D$15:$D384,$D384,K$15:K384)</f>
        <v>0</v>
      </c>
      <c r="Z384" s="47">
        <f>SUMIF($D$15:$D384,$D384,L$15:L384)</f>
        <v>0</v>
      </c>
    </row>
    <row r="385" spans="2:26" ht="18" customHeight="1" x14ac:dyDescent="0.2">
      <c r="B385" s="62"/>
      <c r="C385" s="127"/>
      <c r="D385" s="65"/>
      <c r="E385" s="23" t="str">
        <f>IF(D385="","",IFERROR(VLOOKUP(D385,Stock!$A$5:$K$495,2,FALSE),0))</f>
        <v/>
      </c>
      <c r="F385" s="121"/>
      <c r="G385" s="122">
        <f>IFERROR(VLOOKUP(D385,Stock!$A$5:$M$495,6,0),0)*Journal!F385</f>
        <v>0</v>
      </c>
      <c r="H385" s="124"/>
      <c r="I385" s="123">
        <f>IFERROR(VLOOKUP(D385,Stock!$A$5:$K$495,7,FALSE),0)*Journal!$H385</f>
        <v>0</v>
      </c>
      <c r="J385" s="24">
        <f t="shared" si="16"/>
        <v>0</v>
      </c>
      <c r="K385" s="65"/>
      <c r="L385" s="65"/>
      <c r="M385" s="65"/>
      <c r="N385" s="128" t="str">
        <f t="shared" si="17"/>
        <v/>
      </c>
      <c r="O385" s="173"/>
      <c r="R385" s="31">
        <f>IFERROR(VLOOKUP(D385,Stock!$A$5:$M$495,10,0),0)*Journal!K385</f>
        <v>0</v>
      </c>
      <c r="S385" s="48">
        <f>IFERROR(VLOOKUP(D385,Stock!$A$5:$M$495,6,0),0)*Journal!L385</f>
        <v>0</v>
      </c>
      <c r="T385" s="184">
        <f t="shared" si="18"/>
        <v>0</v>
      </c>
      <c r="V385" s="47" t="str">
        <f>IF(D385="","",VLOOKUP($D385,Stock!$A$4:$M$471,8,FALSE))</f>
        <v/>
      </c>
      <c r="W385" s="47">
        <f>SUMIF($D$15:$D385,$D385,F$15:F385)</f>
        <v>0</v>
      </c>
      <c r="X385" s="47">
        <f>SUMIF($D$15:$D385,$D385,H$15:H385)</f>
        <v>0</v>
      </c>
      <c r="Y385" s="47">
        <f>SUMIF($D$15:$D385,$D385,K$15:K385)</f>
        <v>0</v>
      </c>
      <c r="Z385" s="47">
        <f>SUMIF($D$15:$D385,$D385,L$15:L385)</f>
        <v>0</v>
      </c>
    </row>
    <row r="386" spans="2:26" ht="18" customHeight="1" x14ac:dyDescent="0.2">
      <c r="B386" s="62"/>
      <c r="C386" s="127"/>
      <c r="D386" s="65"/>
      <c r="E386" s="23" t="str">
        <f>IF(D386="","",IFERROR(VLOOKUP(D386,Stock!$A$5:$K$495,2,FALSE),0))</f>
        <v/>
      </c>
      <c r="F386" s="121"/>
      <c r="G386" s="122">
        <f>IFERROR(VLOOKUP(D386,Stock!$A$5:$M$495,6,0),0)*Journal!F386</f>
        <v>0</v>
      </c>
      <c r="H386" s="124"/>
      <c r="I386" s="123">
        <f>IFERROR(VLOOKUP(D386,Stock!$A$5:$K$495,7,FALSE),0)*Journal!$H386</f>
        <v>0</v>
      </c>
      <c r="J386" s="24">
        <f t="shared" si="16"/>
        <v>0</v>
      </c>
      <c r="K386" s="65"/>
      <c r="L386" s="65"/>
      <c r="M386" s="65"/>
      <c r="N386" s="128" t="str">
        <f t="shared" si="17"/>
        <v/>
      </c>
      <c r="O386" s="173"/>
      <c r="R386" s="31">
        <f>IFERROR(VLOOKUP(D386,Stock!$A$5:$M$495,10,0),0)*Journal!K386</f>
        <v>0</v>
      </c>
      <c r="S386" s="48">
        <f>IFERROR(VLOOKUP(D386,Stock!$A$5:$M$495,6,0),0)*Journal!L386</f>
        <v>0</v>
      </c>
      <c r="T386" s="184">
        <f t="shared" si="18"/>
        <v>0</v>
      </c>
      <c r="V386" s="47" t="str">
        <f>IF(D386="","",VLOOKUP($D386,Stock!$A$4:$M$471,8,FALSE))</f>
        <v/>
      </c>
      <c r="W386" s="47">
        <f>SUMIF($D$15:$D386,$D386,F$15:F386)</f>
        <v>0</v>
      </c>
      <c r="X386" s="47">
        <f>SUMIF($D$15:$D386,$D386,H$15:H386)</f>
        <v>0</v>
      </c>
      <c r="Y386" s="47">
        <f>SUMIF($D$15:$D386,$D386,K$15:K386)</f>
        <v>0</v>
      </c>
      <c r="Z386" s="47">
        <f>SUMIF($D$15:$D386,$D386,L$15:L386)</f>
        <v>0</v>
      </c>
    </row>
    <row r="387" spans="2:26" ht="18" customHeight="1" x14ac:dyDescent="0.2">
      <c r="B387" s="62"/>
      <c r="C387" s="127"/>
      <c r="D387" s="65"/>
      <c r="E387" s="23" t="str">
        <f>IF(D387="","",IFERROR(VLOOKUP(D387,Stock!$A$5:$K$495,2,FALSE),0))</f>
        <v/>
      </c>
      <c r="F387" s="121"/>
      <c r="G387" s="122">
        <f>IFERROR(VLOOKUP(D387,Stock!$A$5:$M$495,6,0),0)*Journal!F387</f>
        <v>0</v>
      </c>
      <c r="H387" s="124"/>
      <c r="I387" s="123">
        <f>IFERROR(VLOOKUP(D387,Stock!$A$5:$K$495,7,FALSE),0)*Journal!$H387</f>
        <v>0</v>
      </c>
      <c r="J387" s="24">
        <f t="shared" si="16"/>
        <v>0</v>
      </c>
      <c r="K387" s="65"/>
      <c r="L387" s="65"/>
      <c r="M387" s="65"/>
      <c r="N387" s="128" t="str">
        <f t="shared" si="17"/>
        <v/>
      </c>
      <c r="O387" s="173"/>
      <c r="R387" s="31">
        <f>IFERROR(VLOOKUP(D387,Stock!$A$5:$M$495,10,0),0)*Journal!K387</f>
        <v>0</v>
      </c>
      <c r="S387" s="48">
        <f>IFERROR(VLOOKUP(D387,Stock!$A$5:$M$495,6,0),0)*Journal!L387</f>
        <v>0</v>
      </c>
      <c r="T387" s="184">
        <f t="shared" si="18"/>
        <v>0</v>
      </c>
      <c r="V387" s="47" t="str">
        <f>IF(D387="","",VLOOKUP($D387,Stock!$A$4:$M$471,8,FALSE))</f>
        <v/>
      </c>
      <c r="W387" s="47">
        <f>SUMIF($D$15:$D387,$D387,F$15:F387)</f>
        <v>0</v>
      </c>
      <c r="X387" s="47">
        <f>SUMIF($D$15:$D387,$D387,H$15:H387)</f>
        <v>0</v>
      </c>
      <c r="Y387" s="47">
        <f>SUMIF($D$15:$D387,$D387,K$15:K387)</f>
        <v>0</v>
      </c>
      <c r="Z387" s="47">
        <f>SUMIF($D$15:$D387,$D387,L$15:L387)</f>
        <v>0</v>
      </c>
    </row>
    <row r="388" spans="2:26" ht="18" customHeight="1" x14ac:dyDescent="0.2">
      <c r="B388" s="62"/>
      <c r="C388" s="127"/>
      <c r="D388" s="65"/>
      <c r="E388" s="23" t="str">
        <f>IF(D388="","",IFERROR(VLOOKUP(D388,Stock!$A$5:$K$495,2,FALSE),0))</f>
        <v/>
      </c>
      <c r="F388" s="121"/>
      <c r="G388" s="122">
        <f>IFERROR(VLOOKUP(D388,Stock!$A$5:$M$495,6,0),0)*Journal!F388</f>
        <v>0</v>
      </c>
      <c r="H388" s="124"/>
      <c r="I388" s="123">
        <f>IFERROR(VLOOKUP(D388,Stock!$A$5:$K$495,7,FALSE),0)*Journal!$H388</f>
        <v>0</v>
      </c>
      <c r="J388" s="24">
        <f t="shared" si="16"/>
        <v>0</v>
      </c>
      <c r="K388" s="65"/>
      <c r="L388" s="65"/>
      <c r="M388" s="65"/>
      <c r="N388" s="128" t="str">
        <f t="shared" si="17"/>
        <v/>
      </c>
      <c r="O388" s="173"/>
      <c r="R388" s="31">
        <f>IFERROR(VLOOKUP(D388,Stock!$A$5:$M$495,10,0),0)*Journal!K388</f>
        <v>0</v>
      </c>
      <c r="S388" s="48">
        <f>IFERROR(VLOOKUP(D388,Stock!$A$5:$M$495,6,0),0)*Journal!L388</f>
        <v>0</v>
      </c>
      <c r="T388" s="184">
        <f t="shared" si="18"/>
        <v>0</v>
      </c>
      <c r="V388" s="47" t="str">
        <f>IF(D388="","",VLOOKUP($D388,Stock!$A$4:$M$471,8,FALSE))</f>
        <v/>
      </c>
      <c r="W388" s="47">
        <f>SUMIF($D$15:$D388,$D388,F$15:F388)</f>
        <v>0</v>
      </c>
      <c r="X388" s="47">
        <f>SUMIF($D$15:$D388,$D388,H$15:H388)</f>
        <v>0</v>
      </c>
      <c r="Y388" s="47">
        <f>SUMIF($D$15:$D388,$D388,K$15:K388)</f>
        <v>0</v>
      </c>
      <c r="Z388" s="47">
        <f>SUMIF($D$15:$D388,$D388,L$15:L388)</f>
        <v>0</v>
      </c>
    </row>
    <row r="389" spans="2:26" ht="18" customHeight="1" x14ac:dyDescent="0.2">
      <c r="B389" s="62"/>
      <c r="C389" s="127"/>
      <c r="D389" s="65"/>
      <c r="E389" s="23" t="str">
        <f>IF(D389="","",IFERROR(VLOOKUP(D389,Stock!$A$5:$K$495,2,FALSE),0))</f>
        <v/>
      </c>
      <c r="F389" s="121"/>
      <c r="G389" s="122">
        <f>IFERROR(VLOOKUP(D389,Stock!$A$5:$M$495,6,0),0)*Journal!F389</f>
        <v>0</v>
      </c>
      <c r="H389" s="124"/>
      <c r="I389" s="123">
        <f>IFERROR(VLOOKUP(D389,Stock!$A$5:$K$495,7,FALSE),0)*Journal!$H389</f>
        <v>0</v>
      </c>
      <c r="J389" s="24">
        <f t="shared" si="16"/>
        <v>0</v>
      </c>
      <c r="K389" s="65"/>
      <c r="L389" s="65"/>
      <c r="M389" s="65"/>
      <c r="N389" s="128" t="str">
        <f t="shared" si="17"/>
        <v/>
      </c>
      <c r="O389" s="173"/>
      <c r="R389" s="31">
        <f>IFERROR(VLOOKUP(D389,Stock!$A$5:$M$495,10,0),0)*Journal!K389</f>
        <v>0</v>
      </c>
      <c r="S389" s="48">
        <f>IFERROR(VLOOKUP(D389,Stock!$A$5:$M$495,6,0),0)*Journal!L389</f>
        <v>0</v>
      </c>
      <c r="T389" s="184">
        <f t="shared" si="18"/>
        <v>0</v>
      </c>
      <c r="V389" s="47" t="str">
        <f>IF(D389="","",VLOOKUP($D389,Stock!$A$4:$M$471,8,FALSE))</f>
        <v/>
      </c>
      <c r="W389" s="47">
        <f>SUMIF($D$15:$D389,$D389,F$15:F389)</f>
        <v>0</v>
      </c>
      <c r="X389" s="47">
        <f>SUMIF($D$15:$D389,$D389,H$15:H389)</f>
        <v>0</v>
      </c>
      <c r="Y389" s="47">
        <f>SUMIF($D$15:$D389,$D389,K$15:K389)</f>
        <v>0</v>
      </c>
      <c r="Z389" s="47">
        <f>SUMIF($D$15:$D389,$D389,L$15:L389)</f>
        <v>0</v>
      </c>
    </row>
    <row r="390" spans="2:26" ht="18" customHeight="1" x14ac:dyDescent="0.2">
      <c r="B390" s="62"/>
      <c r="C390" s="127"/>
      <c r="D390" s="65"/>
      <c r="E390" s="23" t="str">
        <f>IF(D390="","",IFERROR(VLOOKUP(D390,Stock!$A$5:$K$495,2,FALSE),0))</f>
        <v/>
      </c>
      <c r="F390" s="121"/>
      <c r="G390" s="122">
        <f>IFERROR(VLOOKUP(D390,Stock!$A$5:$M$495,6,0),0)*Journal!F390</f>
        <v>0</v>
      </c>
      <c r="H390" s="124"/>
      <c r="I390" s="123">
        <f>IFERROR(VLOOKUP(D390,Stock!$A$5:$K$495,7,FALSE),0)*Journal!$H390</f>
        <v>0</v>
      </c>
      <c r="J390" s="24">
        <f t="shared" si="16"/>
        <v>0</v>
      </c>
      <c r="K390" s="65"/>
      <c r="L390" s="65"/>
      <c r="M390" s="65"/>
      <c r="N390" s="128" t="str">
        <f t="shared" si="17"/>
        <v/>
      </c>
      <c r="O390" s="173"/>
      <c r="R390" s="31">
        <f>IFERROR(VLOOKUP(D390,Stock!$A$5:$M$495,10,0),0)*Journal!K390</f>
        <v>0</v>
      </c>
      <c r="S390" s="48">
        <f>IFERROR(VLOOKUP(D390,Stock!$A$5:$M$495,6,0),0)*Journal!L390</f>
        <v>0</v>
      </c>
      <c r="T390" s="184">
        <f t="shared" si="18"/>
        <v>0</v>
      </c>
      <c r="V390" s="47" t="str">
        <f>IF(D390="","",VLOOKUP($D390,Stock!$A$4:$M$471,8,FALSE))</f>
        <v/>
      </c>
      <c r="W390" s="47">
        <f>SUMIF($D$15:$D390,$D390,F$15:F390)</f>
        <v>0</v>
      </c>
      <c r="X390" s="47">
        <f>SUMIF($D$15:$D390,$D390,H$15:H390)</f>
        <v>0</v>
      </c>
      <c r="Y390" s="47">
        <f>SUMIF($D$15:$D390,$D390,K$15:K390)</f>
        <v>0</v>
      </c>
      <c r="Z390" s="47">
        <f>SUMIF($D$15:$D390,$D390,L$15:L390)</f>
        <v>0</v>
      </c>
    </row>
    <row r="391" spans="2:26" ht="18" customHeight="1" x14ac:dyDescent="0.2">
      <c r="B391" s="62"/>
      <c r="C391" s="127"/>
      <c r="D391" s="65"/>
      <c r="E391" s="23" t="str">
        <f>IF(D391="","",IFERROR(VLOOKUP(D391,Stock!$A$5:$K$495,2,FALSE),0))</f>
        <v/>
      </c>
      <c r="F391" s="121"/>
      <c r="G391" s="122">
        <f>IFERROR(VLOOKUP(D391,Stock!$A$5:$M$495,6,0),0)*Journal!F391</f>
        <v>0</v>
      </c>
      <c r="H391" s="124"/>
      <c r="I391" s="123">
        <f>IFERROR(VLOOKUP(D391,Stock!$A$5:$K$495,7,FALSE),0)*Journal!$H391</f>
        <v>0</v>
      </c>
      <c r="J391" s="24">
        <f t="shared" si="16"/>
        <v>0</v>
      </c>
      <c r="K391" s="65"/>
      <c r="L391" s="65"/>
      <c r="M391" s="65"/>
      <c r="N391" s="128" t="str">
        <f t="shared" si="17"/>
        <v/>
      </c>
      <c r="O391" s="173"/>
      <c r="R391" s="31">
        <f>IFERROR(VLOOKUP(D391,Stock!$A$5:$M$495,10,0),0)*Journal!K391</f>
        <v>0</v>
      </c>
      <c r="S391" s="48">
        <f>IFERROR(VLOOKUP(D391,Stock!$A$5:$M$495,6,0),0)*Journal!L391</f>
        <v>0</v>
      </c>
      <c r="T391" s="184">
        <f t="shared" si="18"/>
        <v>0</v>
      </c>
      <c r="V391" s="47" t="str">
        <f>IF(D391="","",VLOOKUP($D391,Stock!$A$4:$M$471,8,FALSE))</f>
        <v/>
      </c>
      <c r="W391" s="47">
        <f>SUMIF($D$15:$D391,$D391,F$15:F391)</f>
        <v>0</v>
      </c>
      <c r="X391" s="47">
        <f>SUMIF($D$15:$D391,$D391,H$15:H391)</f>
        <v>0</v>
      </c>
      <c r="Y391" s="47">
        <f>SUMIF($D$15:$D391,$D391,K$15:K391)</f>
        <v>0</v>
      </c>
      <c r="Z391" s="47">
        <f>SUMIF($D$15:$D391,$D391,L$15:L391)</f>
        <v>0</v>
      </c>
    </row>
    <row r="392" spans="2:26" ht="18" customHeight="1" x14ac:dyDescent="0.2">
      <c r="B392" s="62"/>
      <c r="C392" s="127"/>
      <c r="D392" s="65"/>
      <c r="E392" s="23" t="str">
        <f>IF(D392="","",IFERROR(VLOOKUP(D392,Stock!$A$5:$K$495,2,FALSE),0))</f>
        <v/>
      </c>
      <c r="F392" s="121"/>
      <c r="G392" s="122">
        <f>IFERROR(VLOOKUP(D392,Stock!$A$5:$M$495,6,0),0)*Journal!F392</f>
        <v>0</v>
      </c>
      <c r="H392" s="124"/>
      <c r="I392" s="123">
        <f>IFERROR(VLOOKUP(D392,Stock!$A$5:$K$495,7,FALSE),0)*Journal!$H392</f>
        <v>0</v>
      </c>
      <c r="J392" s="24">
        <f t="shared" si="16"/>
        <v>0</v>
      </c>
      <c r="K392" s="65"/>
      <c r="L392" s="65"/>
      <c r="M392" s="65"/>
      <c r="N392" s="128" t="str">
        <f t="shared" si="17"/>
        <v/>
      </c>
      <c r="O392" s="173"/>
      <c r="R392" s="31">
        <f>IFERROR(VLOOKUP(D392,Stock!$A$5:$M$495,10,0),0)*Journal!K392</f>
        <v>0</v>
      </c>
      <c r="S392" s="48">
        <f>IFERROR(VLOOKUP(D392,Stock!$A$5:$M$495,6,0),0)*Journal!L392</f>
        <v>0</v>
      </c>
      <c r="T392" s="184">
        <f t="shared" si="18"/>
        <v>0</v>
      </c>
      <c r="V392" s="47" t="str">
        <f>IF(D392="","",VLOOKUP($D392,Stock!$A$4:$M$471,8,FALSE))</f>
        <v/>
      </c>
      <c r="W392" s="47">
        <f>SUMIF($D$15:$D392,$D392,F$15:F392)</f>
        <v>0</v>
      </c>
      <c r="X392" s="47">
        <f>SUMIF($D$15:$D392,$D392,H$15:H392)</f>
        <v>0</v>
      </c>
      <c r="Y392" s="47">
        <f>SUMIF($D$15:$D392,$D392,K$15:K392)</f>
        <v>0</v>
      </c>
      <c r="Z392" s="47">
        <f>SUMIF($D$15:$D392,$D392,L$15:L392)</f>
        <v>0</v>
      </c>
    </row>
    <row r="393" spans="2:26" ht="18" customHeight="1" x14ac:dyDescent="0.2">
      <c r="B393" s="62"/>
      <c r="C393" s="127"/>
      <c r="D393" s="65"/>
      <c r="E393" s="23" t="str">
        <f>IF(D393="","",IFERROR(VLOOKUP(D393,Stock!$A$5:$K$495,2,FALSE),0))</f>
        <v/>
      </c>
      <c r="F393" s="121"/>
      <c r="G393" s="122">
        <f>IFERROR(VLOOKUP(D393,Stock!$A$5:$M$495,6,0),0)*Journal!F393</f>
        <v>0</v>
      </c>
      <c r="H393" s="124"/>
      <c r="I393" s="123">
        <f>IFERROR(VLOOKUP(D393,Stock!$A$5:$K$495,7,FALSE),0)*Journal!$H393</f>
        <v>0</v>
      </c>
      <c r="J393" s="24">
        <f t="shared" si="16"/>
        <v>0</v>
      </c>
      <c r="K393" s="65"/>
      <c r="L393" s="65"/>
      <c r="M393" s="65"/>
      <c r="N393" s="128" t="str">
        <f t="shared" si="17"/>
        <v/>
      </c>
      <c r="O393" s="173"/>
      <c r="R393" s="31">
        <f>IFERROR(VLOOKUP(D393,Stock!$A$5:$M$495,10,0),0)*Journal!K393</f>
        <v>0</v>
      </c>
      <c r="S393" s="48">
        <f>IFERROR(VLOOKUP(D393,Stock!$A$5:$M$495,6,0),0)*Journal!L393</f>
        <v>0</v>
      </c>
      <c r="T393" s="184">
        <f t="shared" si="18"/>
        <v>0</v>
      </c>
      <c r="V393" s="47" t="str">
        <f>IF(D393="","",VLOOKUP($D393,Stock!$A$4:$M$471,8,FALSE))</f>
        <v/>
      </c>
      <c r="W393" s="47">
        <f>SUMIF($D$15:$D393,$D393,F$15:F393)</f>
        <v>0</v>
      </c>
      <c r="X393" s="47">
        <f>SUMIF($D$15:$D393,$D393,H$15:H393)</f>
        <v>0</v>
      </c>
      <c r="Y393" s="47">
        <f>SUMIF($D$15:$D393,$D393,K$15:K393)</f>
        <v>0</v>
      </c>
      <c r="Z393" s="47">
        <f>SUMIF($D$15:$D393,$D393,L$15:L393)</f>
        <v>0</v>
      </c>
    </row>
    <row r="394" spans="2:26" ht="18" customHeight="1" x14ac:dyDescent="0.2">
      <c r="B394" s="62"/>
      <c r="C394" s="127"/>
      <c r="D394" s="65"/>
      <c r="E394" s="23" t="str">
        <f>IF(D394="","",IFERROR(VLOOKUP(D394,Stock!$A$5:$K$495,2,FALSE),0))</f>
        <v/>
      </c>
      <c r="F394" s="121"/>
      <c r="G394" s="122">
        <f>IFERROR(VLOOKUP(D394,Stock!$A$5:$M$495,6,0),0)*Journal!F394</f>
        <v>0</v>
      </c>
      <c r="H394" s="124"/>
      <c r="I394" s="123">
        <f>IFERROR(VLOOKUP(D394,Stock!$A$5:$K$495,7,FALSE),0)*Journal!$H394</f>
        <v>0</v>
      </c>
      <c r="J394" s="24">
        <f t="shared" ref="J394:J446" si="19">F394+H394</f>
        <v>0</v>
      </c>
      <c r="K394" s="65"/>
      <c r="L394" s="65"/>
      <c r="M394" s="65"/>
      <c r="N394" s="128" t="str">
        <f t="shared" si="17"/>
        <v/>
      </c>
      <c r="O394" s="173"/>
      <c r="R394" s="31">
        <f>IFERROR(VLOOKUP(D394,Stock!$A$5:$M$495,10,0),0)*Journal!K394</f>
        <v>0</v>
      </c>
      <c r="S394" s="48">
        <f>IFERROR(VLOOKUP(D394,Stock!$A$5:$M$495,6,0),0)*Journal!L394</f>
        <v>0</v>
      </c>
      <c r="T394" s="184">
        <f t="shared" si="18"/>
        <v>0</v>
      </c>
      <c r="V394" s="47" t="str">
        <f>IF(D394="","",VLOOKUP($D394,Stock!$A$4:$M$471,8,FALSE))</f>
        <v/>
      </c>
      <c r="W394" s="47">
        <f>SUMIF($D$15:$D394,$D394,F$15:F394)</f>
        <v>0</v>
      </c>
      <c r="X394" s="47">
        <f>SUMIF($D$15:$D394,$D394,H$15:H394)</f>
        <v>0</v>
      </c>
      <c r="Y394" s="47">
        <f>SUMIF($D$15:$D394,$D394,K$15:K394)</f>
        <v>0</v>
      </c>
      <c r="Z394" s="47">
        <f>SUMIF($D$15:$D394,$D394,L$15:L394)</f>
        <v>0</v>
      </c>
    </row>
    <row r="395" spans="2:26" ht="18" customHeight="1" x14ac:dyDescent="0.2">
      <c r="B395" s="62"/>
      <c r="C395" s="127"/>
      <c r="D395" s="65"/>
      <c r="E395" s="23" t="str">
        <f>IF(D395="","",IFERROR(VLOOKUP(D395,Stock!$A$5:$K$495,2,FALSE),0))</f>
        <v/>
      </c>
      <c r="F395" s="121"/>
      <c r="G395" s="122">
        <f>IFERROR(VLOOKUP(D395,Stock!$A$5:$M$495,6,0),0)*Journal!F395</f>
        <v>0</v>
      </c>
      <c r="H395" s="124"/>
      <c r="I395" s="123">
        <f>IFERROR(VLOOKUP(D395,Stock!$A$5:$K$495,7,FALSE),0)*Journal!$H395</f>
        <v>0</v>
      </c>
      <c r="J395" s="24">
        <f t="shared" si="19"/>
        <v>0</v>
      </c>
      <c r="K395" s="65"/>
      <c r="L395" s="65"/>
      <c r="M395" s="65"/>
      <c r="N395" s="128" t="str">
        <f t="shared" si="17"/>
        <v/>
      </c>
      <c r="O395" s="173"/>
      <c r="R395" s="31">
        <f>IFERROR(VLOOKUP(D395,Stock!$A$5:$M$495,10,0),0)*Journal!K395</f>
        <v>0</v>
      </c>
      <c r="S395" s="48">
        <f>IFERROR(VLOOKUP(D395,Stock!$A$5:$M$495,6,0),0)*Journal!L395</f>
        <v>0</v>
      </c>
      <c r="T395" s="184">
        <f t="shared" si="18"/>
        <v>0</v>
      </c>
      <c r="V395" s="47" t="str">
        <f>IF(D395="","",VLOOKUP($D395,Stock!$A$4:$M$471,8,FALSE))</f>
        <v/>
      </c>
      <c r="W395" s="47">
        <f>SUMIF($D$15:$D395,$D395,F$15:F395)</f>
        <v>0</v>
      </c>
      <c r="X395" s="47">
        <f>SUMIF($D$15:$D395,$D395,H$15:H395)</f>
        <v>0</v>
      </c>
      <c r="Y395" s="47">
        <f>SUMIF($D$15:$D395,$D395,K$15:K395)</f>
        <v>0</v>
      </c>
      <c r="Z395" s="47">
        <f>SUMIF($D$15:$D395,$D395,L$15:L395)</f>
        <v>0</v>
      </c>
    </row>
    <row r="396" spans="2:26" ht="18" customHeight="1" x14ac:dyDescent="0.2">
      <c r="B396" s="62"/>
      <c r="C396" s="127"/>
      <c r="D396" s="65"/>
      <c r="E396" s="23" t="str">
        <f>IF(D396="","",IFERROR(VLOOKUP(D396,Stock!$A$5:$K$495,2,FALSE),0))</f>
        <v/>
      </c>
      <c r="F396" s="121"/>
      <c r="G396" s="122">
        <f>IFERROR(VLOOKUP(D396,Stock!$A$5:$M$495,6,0),0)*Journal!F396</f>
        <v>0</v>
      </c>
      <c r="H396" s="124"/>
      <c r="I396" s="123">
        <f>IFERROR(VLOOKUP(D396,Stock!$A$5:$K$495,7,FALSE),0)*Journal!$H396</f>
        <v>0</v>
      </c>
      <c r="J396" s="24">
        <f t="shared" si="19"/>
        <v>0</v>
      </c>
      <c r="K396" s="65"/>
      <c r="L396" s="65"/>
      <c r="M396" s="65"/>
      <c r="N396" s="128" t="str">
        <f t="shared" si="17"/>
        <v/>
      </c>
      <c r="O396" s="173"/>
      <c r="R396" s="31">
        <f>IFERROR(VLOOKUP(D396,Stock!$A$5:$M$495,10,0),0)*Journal!K396</f>
        <v>0</v>
      </c>
      <c r="S396" s="48">
        <f>IFERROR(VLOOKUP(D396,Stock!$A$5:$M$495,6,0),0)*Journal!L396</f>
        <v>0</v>
      </c>
      <c r="T396" s="184">
        <f t="shared" si="18"/>
        <v>0</v>
      </c>
      <c r="V396" s="47" t="str">
        <f>IF(D396="","",VLOOKUP($D396,Stock!$A$4:$M$471,8,FALSE))</f>
        <v/>
      </c>
      <c r="W396" s="47">
        <f>SUMIF($D$15:$D396,$D396,F$15:F396)</f>
        <v>0</v>
      </c>
      <c r="X396" s="47">
        <f>SUMIF($D$15:$D396,$D396,H$15:H396)</f>
        <v>0</v>
      </c>
      <c r="Y396" s="47">
        <f>SUMIF($D$15:$D396,$D396,K$15:K396)</f>
        <v>0</v>
      </c>
      <c r="Z396" s="47">
        <f>SUMIF($D$15:$D396,$D396,L$15:L396)</f>
        <v>0</v>
      </c>
    </row>
    <row r="397" spans="2:26" ht="18" customHeight="1" x14ac:dyDescent="0.2">
      <c r="B397" s="62"/>
      <c r="C397" s="127"/>
      <c r="D397" s="65"/>
      <c r="E397" s="23" t="str">
        <f>IF(D397="","",IFERROR(VLOOKUP(D397,Stock!$A$5:$K$495,2,FALSE),0))</f>
        <v/>
      </c>
      <c r="F397" s="121"/>
      <c r="G397" s="122">
        <f>IFERROR(VLOOKUP(D397,Stock!$A$5:$M$495,6,0),0)*Journal!F397</f>
        <v>0</v>
      </c>
      <c r="H397" s="124"/>
      <c r="I397" s="123">
        <f>IFERROR(VLOOKUP(D397,Stock!$A$5:$K$495,7,FALSE),0)*Journal!$H397</f>
        <v>0</v>
      </c>
      <c r="J397" s="24">
        <f t="shared" si="19"/>
        <v>0</v>
      </c>
      <c r="K397" s="65"/>
      <c r="L397" s="65"/>
      <c r="M397" s="65"/>
      <c r="N397" s="128" t="str">
        <f t="shared" si="17"/>
        <v/>
      </c>
      <c r="O397" s="173"/>
      <c r="R397" s="31">
        <f>IFERROR(VLOOKUP(D397,Stock!$A$5:$M$495,10,0),0)*Journal!K397</f>
        <v>0</v>
      </c>
      <c r="S397" s="48">
        <f>IFERROR(VLOOKUP(D397,Stock!$A$5:$M$495,6,0),0)*Journal!L397</f>
        <v>0</v>
      </c>
      <c r="T397" s="184">
        <f t="shared" si="18"/>
        <v>0</v>
      </c>
      <c r="V397" s="47" t="str">
        <f>IF(D397="","",VLOOKUP($D397,Stock!$A$4:$M$471,8,FALSE))</f>
        <v/>
      </c>
      <c r="W397" s="47">
        <f>SUMIF($D$15:$D397,$D397,F$15:F397)</f>
        <v>0</v>
      </c>
      <c r="X397" s="47">
        <f>SUMIF($D$15:$D397,$D397,H$15:H397)</f>
        <v>0</v>
      </c>
      <c r="Y397" s="47">
        <f>SUMIF($D$15:$D397,$D397,K$15:K397)</f>
        <v>0</v>
      </c>
      <c r="Z397" s="47">
        <f>SUMIF($D$15:$D397,$D397,L$15:L397)</f>
        <v>0</v>
      </c>
    </row>
    <row r="398" spans="2:26" ht="18" customHeight="1" x14ac:dyDescent="0.2">
      <c r="B398" s="62"/>
      <c r="C398" s="127"/>
      <c r="D398" s="65"/>
      <c r="E398" s="23" t="str">
        <f>IF(D398="","",IFERROR(VLOOKUP(D398,Stock!$A$5:$K$495,2,FALSE),0))</f>
        <v/>
      </c>
      <c r="F398" s="121"/>
      <c r="G398" s="122">
        <f>IFERROR(VLOOKUP(D398,Stock!$A$5:$M$495,6,0),0)*Journal!F398</f>
        <v>0</v>
      </c>
      <c r="H398" s="124"/>
      <c r="I398" s="123">
        <f>IFERROR(VLOOKUP(D398,Stock!$A$5:$K$495,7,FALSE),0)*Journal!$H398</f>
        <v>0</v>
      </c>
      <c r="J398" s="24">
        <f t="shared" si="19"/>
        <v>0</v>
      </c>
      <c r="K398" s="65"/>
      <c r="L398" s="65"/>
      <c r="M398" s="65"/>
      <c r="N398" s="128" t="str">
        <f t="shared" si="17"/>
        <v/>
      </c>
      <c r="O398" s="173"/>
      <c r="R398" s="31">
        <f>IFERROR(VLOOKUP(D398,Stock!$A$5:$M$495,10,0),0)*Journal!K398</f>
        <v>0</v>
      </c>
      <c r="S398" s="48">
        <f>IFERROR(VLOOKUP(D398,Stock!$A$5:$M$495,6,0),0)*Journal!L398</f>
        <v>0</v>
      </c>
      <c r="T398" s="184">
        <f t="shared" si="18"/>
        <v>0</v>
      </c>
      <c r="V398" s="47" t="str">
        <f>IF(D398="","",VLOOKUP($D398,Stock!$A$4:$M$471,8,FALSE))</f>
        <v/>
      </c>
      <c r="W398" s="47">
        <f>SUMIF($D$15:$D398,$D398,F$15:F398)</f>
        <v>0</v>
      </c>
      <c r="X398" s="47">
        <f>SUMIF($D$15:$D398,$D398,H$15:H398)</f>
        <v>0</v>
      </c>
      <c r="Y398" s="47">
        <f>SUMIF($D$15:$D398,$D398,K$15:K398)</f>
        <v>0</v>
      </c>
      <c r="Z398" s="47">
        <f>SUMIF($D$15:$D398,$D398,L$15:L398)</f>
        <v>0</v>
      </c>
    </row>
    <row r="399" spans="2:26" ht="18" customHeight="1" x14ac:dyDescent="0.2">
      <c r="B399" s="62"/>
      <c r="C399" s="127"/>
      <c r="D399" s="65"/>
      <c r="E399" s="23" t="str">
        <f>IF(D399="","",IFERROR(VLOOKUP(D399,Stock!$A$5:$K$495,2,FALSE),0))</f>
        <v/>
      </c>
      <c r="F399" s="121"/>
      <c r="G399" s="122">
        <f>IFERROR(VLOOKUP(D399,Stock!$A$5:$M$495,6,0),0)*Journal!F399</f>
        <v>0</v>
      </c>
      <c r="H399" s="124"/>
      <c r="I399" s="123">
        <f>IFERROR(VLOOKUP(D399,Stock!$A$5:$K$495,7,FALSE),0)*Journal!$H399</f>
        <v>0</v>
      </c>
      <c r="J399" s="24">
        <f t="shared" si="19"/>
        <v>0</v>
      </c>
      <c r="K399" s="65"/>
      <c r="L399" s="65"/>
      <c r="M399" s="65"/>
      <c r="N399" s="128" t="str">
        <f t="shared" ref="N399:N446" si="20">IF(D399="","",V399-W399-X399+Y399-Z399)</f>
        <v/>
      </c>
      <c r="O399" s="173"/>
      <c r="R399" s="31">
        <f>IFERROR(VLOOKUP(D399,Stock!$A$5:$M$495,10,0),0)*Journal!K399</f>
        <v>0</v>
      </c>
      <c r="S399" s="48">
        <f>IFERROR(VLOOKUP(D399,Stock!$A$5:$M$495,6,0),0)*Journal!L399</f>
        <v>0</v>
      </c>
      <c r="T399" s="184">
        <f t="shared" ref="T399:T446" si="21">F399+H399</f>
        <v>0</v>
      </c>
      <c r="V399" s="47" t="str">
        <f>IF(D399="","",VLOOKUP($D399,Stock!$A$4:$M$471,8,FALSE))</f>
        <v/>
      </c>
      <c r="W399" s="47">
        <f>SUMIF($D$15:$D399,$D399,F$15:F399)</f>
        <v>0</v>
      </c>
      <c r="X399" s="47">
        <f>SUMIF($D$15:$D399,$D399,H$15:H399)</f>
        <v>0</v>
      </c>
      <c r="Y399" s="47">
        <f>SUMIF($D$15:$D399,$D399,K$15:K399)</f>
        <v>0</v>
      </c>
      <c r="Z399" s="47">
        <f>SUMIF($D$15:$D399,$D399,L$15:L399)</f>
        <v>0</v>
      </c>
    </row>
    <row r="400" spans="2:26" ht="18" customHeight="1" x14ac:dyDescent="0.2">
      <c r="B400" s="62"/>
      <c r="C400" s="127"/>
      <c r="D400" s="65"/>
      <c r="E400" s="23" t="str">
        <f>IF(D400="","",IFERROR(VLOOKUP(D400,Stock!$A$5:$K$495,2,FALSE),0))</f>
        <v/>
      </c>
      <c r="F400" s="121"/>
      <c r="G400" s="122">
        <f>IFERROR(VLOOKUP(D400,Stock!$A$5:$M$495,6,0),0)*Journal!F400</f>
        <v>0</v>
      </c>
      <c r="H400" s="124"/>
      <c r="I400" s="123">
        <f>IFERROR(VLOOKUP(D400,Stock!$A$5:$K$495,7,FALSE),0)*Journal!$H400</f>
        <v>0</v>
      </c>
      <c r="J400" s="24">
        <f t="shared" si="19"/>
        <v>0</v>
      </c>
      <c r="K400" s="65"/>
      <c r="L400" s="65"/>
      <c r="M400" s="65"/>
      <c r="N400" s="128" t="str">
        <f t="shared" si="20"/>
        <v/>
      </c>
      <c r="O400" s="173"/>
      <c r="R400" s="31">
        <f>IFERROR(VLOOKUP(D400,Stock!$A$5:$M$495,10,0),0)*Journal!K400</f>
        <v>0</v>
      </c>
      <c r="S400" s="48">
        <f>IFERROR(VLOOKUP(D400,Stock!$A$5:$M$495,6,0),0)*Journal!L400</f>
        <v>0</v>
      </c>
      <c r="T400" s="184">
        <f t="shared" si="21"/>
        <v>0</v>
      </c>
      <c r="V400" s="47" t="str">
        <f>IF(D400="","",VLOOKUP($D400,Stock!$A$4:$M$471,8,FALSE))</f>
        <v/>
      </c>
      <c r="W400" s="47">
        <f>SUMIF($D$15:$D400,$D400,F$15:F400)</f>
        <v>0</v>
      </c>
      <c r="X400" s="47">
        <f>SUMIF($D$15:$D400,$D400,H$15:H400)</f>
        <v>0</v>
      </c>
      <c r="Y400" s="47">
        <f>SUMIF($D$15:$D400,$D400,K$15:K400)</f>
        <v>0</v>
      </c>
      <c r="Z400" s="47">
        <f>SUMIF($D$15:$D400,$D400,L$15:L400)</f>
        <v>0</v>
      </c>
    </row>
    <row r="401" spans="2:26" ht="18" customHeight="1" x14ac:dyDescent="0.2">
      <c r="B401" s="62"/>
      <c r="C401" s="127"/>
      <c r="D401" s="65"/>
      <c r="E401" s="23" t="str">
        <f>IF(D401="","",IFERROR(VLOOKUP(D401,Stock!$A$5:$K$495,2,FALSE),0))</f>
        <v/>
      </c>
      <c r="F401" s="121"/>
      <c r="G401" s="122">
        <f>IFERROR(VLOOKUP(D401,Stock!$A$5:$M$495,6,0),0)*Journal!F401</f>
        <v>0</v>
      </c>
      <c r="H401" s="124"/>
      <c r="I401" s="123">
        <f>IFERROR(VLOOKUP(D401,Stock!$A$5:$K$495,7,FALSE),0)*Journal!$H401</f>
        <v>0</v>
      </c>
      <c r="J401" s="24">
        <f t="shared" si="19"/>
        <v>0</v>
      </c>
      <c r="K401" s="65"/>
      <c r="L401" s="65"/>
      <c r="M401" s="65"/>
      <c r="N401" s="128" t="str">
        <f t="shared" si="20"/>
        <v/>
      </c>
      <c r="O401" s="173"/>
      <c r="R401" s="31">
        <f>IFERROR(VLOOKUP(D401,Stock!$A$5:$M$495,10,0),0)*Journal!K401</f>
        <v>0</v>
      </c>
      <c r="S401" s="48">
        <f>IFERROR(VLOOKUP(D401,Stock!$A$5:$M$495,6,0),0)*Journal!L401</f>
        <v>0</v>
      </c>
      <c r="T401" s="184">
        <f t="shared" si="21"/>
        <v>0</v>
      </c>
      <c r="V401" s="47" t="str">
        <f>IF(D401="","",VLOOKUP($D401,Stock!$A$4:$M$471,8,FALSE))</f>
        <v/>
      </c>
      <c r="W401" s="47">
        <f>SUMIF($D$15:$D401,$D401,F$15:F401)</f>
        <v>0</v>
      </c>
      <c r="X401" s="47">
        <f>SUMIF($D$15:$D401,$D401,H$15:H401)</f>
        <v>0</v>
      </c>
      <c r="Y401" s="47">
        <f>SUMIF($D$15:$D401,$D401,K$15:K401)</f>
        <v>0</v>
      </c>
      <c r="Z401" s="47">
        <f>SUMIF($D$15:$D401,$D401,L$15:L401)</f>
        <v>0</v>
      </c>
    </row>
    <row r="402" spans="2:26" ht="18" customHeight="1" x14ac:dyDescent="0.2">
      <c r="B402" s="62"/>
      <c r="C402" s="127"/>
      <c r="D402" s="65"/>
      <c r="E402" s="23" t="str">
        <f>IF(D402="","",IFERROR(VLOOKUP(D402,Stock!$A$5:$K$495,2,FALSE),0))</f>
        <v/>
      </c>
      <c r="F402" s="121"/>
      <c r="G402" s="122">
        <f>IFERROR(VLOOKUP(D402,Stock!$A$5:$M$495,6,0),0)*Journal!F402</f>
        <v>0</v>
      </c>
      <c r="H402" s="124"/>
      <c r="I402" s="123">
        <f>IFERROR(VLOOKUP(D402,Stock!$A$5:$K$495,7,FALSE),0)*Journal!$H402</f>
        <v>0</v>
      </c>
      <c r="J402" s="24">
        <f t="shared" si="19"/>
        <v>0</v>
      </c>
      <c r="K402" s="65"/>
      <c r="L402" s="65"/>
      <c r="M402" s="65"/>
      <c r="N402" s="128" t="str">
        <f t="shared" si="20"/>
        <v/>
      </c>
      <c r="O402" s="173"/>
      <c r="R402" s="31">
        <f>IFERROR(VLOOKUP(D402,Stock!$A$5:$M$495,10,0),0)*Journal!K402</f>
        <v>0</v>
      </c>
      <c r="S402" s="48">
        <f>IFERROR(VLOOKUP(D402,Stock!$A$5:$M$495,6,0),0)*Journal!L402</f>
        <v>0</v>
      </c>
      <c r="T402" s="184">
        <f t="shared" si="21"/>
        <v>0</v>
      </c>
      <c r="V402" s="47" t="str">
        <f>IF(D402="","",VLOOKUP($D402,Stock!$A$4:$M$471,8,FALSE))</f>
        <v/>
      </c>
      <c r="W402" s="47">
        <f>SUMIF($D$15:$D402,$D402,F$15:F402)</f>
        <v>0</v>
      </c>
      <c r="X402" s="47">
        <f>SUMIF($D$15:$D402,$D402,H$15:H402)</f>
        <v>0</v>
      </c>
      <c r="Y402" s="47">
        <f>SUMIF($D$15:$D402,$D402,K$15:K402)</f>
        <v>0</v>
      </c>
      <c r="Z402" s="47">
        <f>SUMIF($D$15:$D402,$D402,L$15:L402)</f>
        <v>0</v>
      </c>
    </row>
    <row r="403" spans="2:26" ht="18" customHeight="1" x14ac:dyDescent="0.2">
      <c r="B403" s="62"/>
      <c r="C403" s="127"/>
      <c r="D403" s="65"/>
      <c r="E403" s="23" t="str">
        <f>IF(D403="","",IFERROR(VLOOKUP(D403,Stock!$A$5:$K$495,2,FALSE),0))</f>
        <v/>
      </c>
      <c r="F403" s="121"/>
      <c r="G403" s="122">
        <f>IFERROR(VLOOKUP(D403,Stock!$A$5:$M$495,6,0),0)*Journal!F403</f>
        <v>0</v>
      </c>
      <c r="H403" s="124"/>
      <c r="I403" s="123">
        <f>IFERROR(VLOOKUP(D403,Stock!$A$5:$K$495,7,FALSE),0)*Journal!$H403</f>
        <v>0</v>
      </c>
      <c r="J403" s="24">
        <f t="shared" si="19"/>
        <v>0</v>
      </c>
      <c r="K403" s="65"/>
      <c r="L403" s="65"/>
      <c r="M403" s="65"/>
      <c r="N403" s="128" t="str">
        <f t="shared" si="20"/>
        <v/>
      </c>
      <c r="O403" s="173"/>
      <c r="R403" s="31">
        <f>IFERROR(VLOOKUP(D403,Stock!$A$5:$M$495,10,0),0)*Journal!K403</f>
        <v>0</v>
      </c>
      <c r="S403" s="48">
        <f>IFERROR(VLOOKUP(D403,Stock!$A$5:$M$495,6,0),0)*Journal!L403</f>
        <v>0</v>
      </c>
      <c r="T403" s="184">
        <f t="shared" si="21"/>
        <v>0</v>
      </c>
      <c r="V403" s="47" t="str">
        <f>IF(D403="","",VLOOKUP($D403,Stock!$A$4:$M$471,8,FALSE))</f>
        <v/>
      </c>
      <c r="W403" s="47">
        <f>SUMIF($D$15:$D403,$D403,F$15:F403)</f>
        <v>0</v>
      </c>
      <c r="X403" s="47">
        <f>SUMIF($D$15:$D403,$D403,H$15:H403)</f>
        <v>0</v>
      </c>
      <c r="Y403" s="47">
        <f>SUMIF($D$15:$D403,$D403,K$15:K403)</f>
        <v>0</v>
      </c>
      <c r="Z403" s="47">
        <f>SUMIF($D$15:$D403,$D403,L$15:L403)</f>
        <v>0</v>
      </c>
    </row>
    <row r="404" spans="2:26" ht="18" customHeight="1" x14ac:dyDescent="0.2">
      <c r="B404" s="62"/>
      <c r="C404" s="127"/>
      <c r="D404" s="65"/>
      <c r="E404" s="23" t="str">
        <f>IF(D404="","",IFERROR(VLOOKUP(D404,Stock!$A$5:$K$495,2,FALSE),0))</f>
        <v/>
      </c>
      <c r="F404" s="121"/>
      <c r="G404" s="122">
        <f>IFERROR(VLOOKUP(D404,Stock!$A$5:$M$495,6,0),0)*Journal!F404</f>
        <v>0</v>
      </c>
      <c r="H404" s="124"/>
      <c r="I404" s="123">
        <f>IFERROR(VLOOKUP(D404,Stock!$A$5:$K$495,7,FALSE),0)*Journal!$H404</f>
        <v>0</v>
      </c>
      <c r="J404" s="24">
        <f t="shared" si="19"/>
        <v>0</v>
      </c>
      <c r="K404" s="65"/>
      <c r="L404" s="65"/>
      <c r="M404" s="65"/>
      <c r="N404" s="128" t="str">
        <f t="shared" si="20"/>
        <v/>
      </c>
      <c r="O404" s="173"/>
      <c r="R404" s="31">
        <f>IFERROR(VLOOKUP(D404,Stock!$A$5:$M$495,10,0),0)*Journal!K404</f>
        <v>0</v>
      </c>
      <c r="S404" s="48">
        <f>IFERROR(VLOOKUP(D404,Stock!$A$5:$M$495,6,0),0)*Journal!L404</f>
        <v>0</v>
      </c>
      <c r="T404" s="184">
        <f t="shared" si="21"/>
        <v>0</v>
      </c>
      <c r="V404" s="47" t="str">
        <f>IF(D404="","",VLOOKUP($D404,Stock!$A$4:$M$471,8,FALSE))</f>
        <v/>
      </c>
      <c r="W404" s="47">
        <f>SUMIF($D$15:$D404,$D404,F$15:F404)</f>
        <v>0</v>
      </c>
      <c r="X404" s="47">
        <f>SUMIF($D$15:$D404,$D404,H$15:H404)</f>
        <v>0</v>
      </c>
      <c r="Y404" s="47">
        <f>SUMIF($D$15:$D404,$D404,K$15:K404)</f>
        <v>0</v>
      </c>
      <c r="Z404" s="47">
        <f>SUMIF($D$15:$D404,$D404,L$15:L404)</f>
        <v>0</v>
      </c>
    </row>
    <row r="405" spans="2:26" ht="18" customHeight="1" x14ac:dyDescent="0.2">
      <c r="B405" s="62"/>
      <c r="C405" s="127"/>
      <c r="D405" s="65"/>
      <c r="E405" s="23" t="str">
        <f>IF(D405="","",IFERROR(VLOOKUP(D405,Stock!$A$5:$K$495,2,FALSE),0))</f>
        <v/>
      </c>
      <c r="F405" s="121"/>
      <c r="G405" s="122">
        <f>IFERROR(VLOOKUP(D405,Stock!$A$5:$M$495,6,0),0)*Journal!F405</f>
        <v>0</v>
      </c>
      <c r="H405" s="124"/>
      <c r="I405" s="123">
        <f>IFERROR(VLOOKUP(D405,Stock!$A$5:$K$495,7,FALSE),0)*Journal!$H405</f>
        <v>0</v>
      </c>
      <c r="J405" s="24">
        <f t="shared" si="19"/>
        <v>0</v>
      </c>
      <c r="K405" s="65"/>
      <c r="L405" s="65"/>
      <c r="M405" s="65"/>
      <c r="N405" s="128" t="str">
        <f t="shared" si="20"/>
        <v/>
      </c>
      <c r="O405" s="173"/>
      <c r="R405" s="31">
        <f>IFERROR(VLOOKUP(D405,Stock!$A$5:$M$495,10,0),0)*Journal!K405</f>
        <v>0</v>
      </c>
      <c r="S405" s="48">
        <f>IFERROR(VLOOKUP(D405,Stock!$A$5:$M$495,6,0),0)*Journal!L405</f>
        <v>0</v>
      </c>
      <c r="T405" s="184">
        <f t="shared" si="21"/>
        <v>0</v>
      </c>
      <c r="V405" s="47" t="str">
        <f>IF(D405="","",VLOOKUP($D405,Stock!$A$4:$M$471,8,FALSE))</f>
        <v/>
      </c>
      <c r="W405" s="47">
        <f>SUMIF($D$15:$D405,$D405,F$15:F405)</f>
        <v>0</v>
      </c>
      <c r="X405" s="47">
        <f>SUMIF($D$15:$D405,$D405,H$15:H405)</f>
        <v>0</v>
      </c>
      <c r="Y405" s="47">
        <f>SUMIF($D$15:$D405,$D405,K$15:K405)</f>
        <v>0</v>
      </c>
      <c r="Z405" s="47">
        <f>SUMIF($D$15:$D405,$D405,L$15:L405)</f>
        <v>0</v>
      </c>
    </row>
    <row r="406" spans="2:26" ht="18" customHeight="1" x14ac:dyDescent="0.2">
      <c r="B406" s="62"/>
      <c r="C406" s="127"/>
      <c r="D406" s="65"/>
      <c r="E406" s="23" t="str">
        <f>IF(D406="","",IFERROR(VLOOKUP(D406,Stock!$A$5:$K$495,2,FALSE),0))</f>
        <v/>
      </c>
      <c r="F406" s="121"/>
      <c r="G406" s="122">
        <f>IFERROR(VLOOKUP(D406,Stock!$A$5:$M$495,6,0),0)*Journal!F406</f>
        <v>0</v>
      </c>
      <c r="H406" s="124"/>
      <c r="I406" s="123">
        <f>IFERROR(VLOOKUP(D406,Stock!$A$5:$K$495,7,FALSE),0)*Journal!$H406</f>
        <v>0</v>
      </c>
      <c r="J406" s="24">
        <f t="shared" si="19"/>
        <v>0</v>
      </c>
      <c r="K406" s="65"/>
      <c r="L406" s="65"/>
      <c r="M406" s="65"/>
      <c r="N406" s="128" t="str">
        <f t="shared" si="20"/>
        <v/>
      </c>
      <c r="O406" s="173"/>
      <c r="R406" s="31">
        <f>IFERROR(VLOOKUP(D406,Stock!$A$5:$M$495,10,0),0)*Journal!K406</f>
        <v>0</v>
      </c>
      <c r="S406" s="48">
        <f>IFERROR(VLOOKUP(D406,Stock!$A$5:$M$495,6,0),0)*Journal!L406</f>
        <v>0</v>
      </c>
      <c r="T406" s="184">
        <f t="shared" si="21"/>
        <v>0</v>
      </c>
      <c r="V406" s="47" t="str">
        <f>IF(D406="","",VLOOKUP($D406,Stock!$A$4:$M$471,8,FALSE))</f>
        <v/>
      </c>
      <c r="W406" s="47">
        <f>SUMIF($D$15:$D406,$D406,F$15:F406)</f>
        <v>0</v>
      </c>
      <c r="X406" s="47">
        <f>SUMIF($D$15:$D406,$D406,H$15:H406)</f>
        <v>0</v>
      </c>
      <c r="Y406" s="47">
        <f>SUMIF($D$15:$D406,$D406,K$15:K406)</f>
        <v>0</v>
      </c>
      <c r="Z406" s="47">
        <f>SUMIF($D$15:$D406,$D406,L$15:L406)</f>
        <v>0</v>
      </c>
    </row>
    <row r="407" spans="2:26" ht="18" customHeight="1" x14ac:dyDescent="0.2">
      <c r="B407" s="62"/>
      <c r="C407" s="127"/>
      <c r="D407" s="65"/>
      <c r="E407" s="23" t="str">
        <f>IF(D407="","",IFERROR(VLOOKUP(D407,Stock!$A$5:$K$495,2,FALSE),0))</f>
        <v/>
      </c>
      <c r="F407" s="121"/>
      <c r="G407" s="122">
        <f>IFERROR(VLOOKUP(D407,Stock!$A$5:$M$495,6,0),0)*Journal!F407</f>
        <v>0</v>
      </c>
      <c r="H407" s="124"/>
      <c r="I407" s="123">
        <f>IFERROR(VLOOKUP(D407,Stock!$A$5:$K$495,7,FALSE),0)*Journal!$H407</f>
        <v>0</v>
      </c>
      <c r="J407" s="24">
        <f t="shared" si="19"/>
        <v>0</v>
      </c>
      <c r="K407" s="65"/>
      <c r="L407" s="65"/>
      <c r="M407" s="65"/>
      <c r="N407" s="128" t="str">
        <f t="shared" si="20"/>
        <v/>
      </c>
      <c r="O407" s="173"/>
      <c r="R407" s="31">
        <f>IFERROR(VLOOKUP(D407,Stock!$A$5:$M$495,10,0),0)*Journal!K407</f>
        <v>0</v>
      </c>
      <c r="S407" s="48">
        <f>IFERROR(VLOOKUP(D407,Stock!$A$5:$M$495,6,0),0)*Journal!L407</f>
        <v>0</v>
      </c>
      <c r="T407" s="184">
        <f t="shared" si="21"/>
        <v>0</v>
      </c>
      <c r="V407" s="47" t="str">
        <f>IF(D407="","",VLOOKUP($D407,Stock!$A$4:$M$471,8,FALSE))</f>
        <v/>
      </c>
      <c r="W407" s="47">
        <f>SUMIF($D$15:$D407,$D407,F$15:F407)</f>
        <v>0</v>
      </c>
      <c r="X407" s="47">
        <f>SUMIF($D$15:$D407,$D407,H$15:H407)</f>
        <v>0</v>
      </c>
      <c r="Y407" s="47">
        <f>SUMIF($D$15:$D407,$D407,K$15:K407)</f>
        <v>0</v>
      </c>
      <c r="Z407" s="47">
        <f>SUMIF($D$15:$D407,$D407,L$15:L407)</f>
        <v>0</v>
      </c>
    </row>
    <row r="408" spans="2:26" ht="18" customHeight="1" x14ac:dyDescent="0.2">
      <c r="B408" s="62"/>
      <c r="C408" s="127"/>
      <c r="D408" s="65"/>
      <c r="E408" s="23" t="str">
        <f>IF(D408="","",IFERROR(VLOOKUP(D408,Stock!$A$5:$K$495,2,FALSE),0))</f>
        <v/>
      </c>
      <c r="F408" s="121"/>
      <c r="G408" s="122">
        <f>IFERROR(VLOOKUP(D408,Stock!$A$5:$M$495,6,0),0)*Journal!F408</f>
        <v>0</v>
      </c>
      <c r="H408" s="124"/>
      <c r="I408" s="123">
        <f>IFERROR(VLOOKUP(D408,Stock!$A$5:$K$495,7,FALSE),0)*Journal!$H408</f>
        <v>0</v>
      </c>
      <c r="J408" s="24">
        <f t="shared" si="19"/>
        <v>0</v>
      </c>
      <c r="K408" s="65"/>
      <c r="L408" s="65"/>
      <c r="M408" s="65"/>
      <c r="N408" s="128" t="str">
        <f t="shared" si="20"/>
        <v/>
      </c>
      <c r="O408" s="173"/>
      <c r="R408" s="31">
        <f>IFERROR(VLOOKUP(D408,Stock!$A$5:$M$495,10,0),0)*Journal!K408</f>
        <v>0</v>
      </c>
      <c r="S408" s="48">
        <f>IFERROR(VLOOKUP(D408,Stock!$A$5:$M$495,6,0),0)*Journal!L408</f>
        <v>0</v>
      </c>
      <c r="T408" s="184">
        <f t="shared" si="21"/>
        <v>0</v>
      </c>
      <c r="V408" s="47" t="str">
        <f>IF(D408="","",VLOOKUP($D408,Stock!$A$4:$M$471,8,FALSE))</f>
        <v/>
      </c>
      <c r="W408" s="47">
        <f>SUMIF($D$15:$D408,$D408,F$15:F408)</f>
        <v>0</v>
      </c>
      <c r="X408" s="47">
        <f>SUMIF($D$15:$D408,$D408,H$15:H408)</f>
        <v>0</v>
      </c>
      <c r="Y408" s="47">
        <f>SUMIF($D$15:$D408,$D408,K$15:K408)</f>
        <v>0</v>
      </c>
      <c r="Z408" s="47">
        <f>SUMIF($D$15:$D408,$D408,L$15:L408)</f>
        <v>0</v>
      </c>
    </row>
    <row r="409" spans="2:26" ht="18" customHeight="1" x14ac:dyDescent="0.2">
      <c r="B409" s="62"/>
      <c r="C409" s="127"/>
      <c r="D409" s="65"/>
      <c r="E409" s="23" t="str">
        <f>IF(D409="","",IFERROR(VLOOKUP(D409,Stock!$A$5:$K$495,2,FALSE),0))</f>
        <v/>
      </c>
      <c r="F409" s="121"/>
      <c r="G409" s="122">
        <f>IFERROR(VLOOKUP(D409,Stock!$A$5:$M$495,6,0),0)*Journal!F409</f>
        <v>0</v>
      </c>
      <c r="H409" s="124"/>
      <c r="I409" s="123">
        <f>IFERROR(VLOOKUP(D409,Stock!$A$5:$K$495,7,FALSE),0)*Journal!$H409</f>
        <v>0</v>
      </c>
      <c r="J409" s="24">
        <f t="shared" si="19"/>
        <v>0</v>
      </c>
      <c r="K409" s="65"/>
      <c r="L409" s="65"/>
      <c r="M409" s="65"/>
      <c r="N409" s="128" t="str">
        <f t="shared" si="20"/>
        <v/>
      </c>
      <c r="O409" s="173"/>
      <c r="R409" s="31">
        <f>IFERROR(VLOOKUP(D409,Stock!$A$5:$M$495,10,0),0)*Journal!K409</f>
        <v>0</v>
      </c>
      <c r="S409" s="48">
        <f>IFERROR(VLOOKUP(D409,Stock!$A$5:$M$495,6,0),0)*Journal!L409</f>
        <v>0</v>
      </c>
      <c r="T409" s="184">
        <f t="shared" si="21"/>
        <v>0</v>
      </c>
      <c r="V409" s="47" t="str">
        <f>IF(D409="","",VLOOKUP($D409,Stock!$A$4:$M$471,8,FALSE))</f>
        <v/>
      </c>
      <c r="W409" s="47">
        <f>SUMIF($D$15:$D409,$D409,F$15:F409)</f>
        <v>0</v>
      </c>
      <c r="X409" s="47">
        <f>SUMIF($D$15:$D409,$D409,H$15:H409)</f>
        <v>0</v>
      </c>
      <c r="Y409" s="47">
        <f>SUMIF($D$15:$D409,$D409,K$15:K409)</f>
        <v>0</v>
      </c>
      <c r="Z409" s="47">
        <f>SUMIF($D$15:$D409,$D409,L$15:L409)</f>
        <v>0</v>
      </c>
    </row>
    <row r="410" spans="2:26" ht="18" customHeight="1" x14ac:dyDescent="0.2">
      <c r="B410" s="62"/>
      <c r="C410" s="127"/>
      <c r="D410" s="65"/>
      <c r="E410" s="23" t="str">
        <f>IF(D410="","",IFERROR(VLOOKUP(D410,Stock!$A$5:$K$495,2,FALSE),0))</f>
        <v/>
      </c>
      <c r="F410" s="121"/>
      <c r="G410" s="122">
        <f>IFERROR(VLOOKUP(D410,Stock!$A$5:$M$495,6,0),0)*Journal!F410</f>
        <v>0</v>
      </c>
      <c r="H410" s="124"/>
      <c r="I410" s="123">
        <f>IFERROR(VLOOKUP(D410,Stock!$A$5:$K$495,7,FALSE),0)*Journal!$H410</f>
        <v>0</v>
      </c>
      <c r="J410" s="24">
        <f t="shared" si="19"/>
        <v>0</v>
      </c>
      <c r="K410" s="65"/>
      <c r="L410" s="65"/>
      <c r="M410" s="65"/>
      <c r="N410" s="128" t="str">
        <f t="shared" si="20"/>
        <v/>
      </c>
      <c r="O410" s="173"/>
      <c r="R410" s="31">
        <f>IFERROR(VLOOKUP(D410,Stock!$A$5:$M$495,10,0),0)*Journal!K410</f>
        <v>0</v>
      </c>
      <c r="S410" s="48">
        <f>IFERROR(VLOOKUP(D410,Stock!$A$5:$M$495,6,0),0)*Journal!L410</f>
        <v>0</v>
      </c>
      <c r="T410" s="184">
        <f t="shared" si="21"/>
        <v>0</v>
      </c>
      <c r="V410" s="47" t="str">
        <f>IF(D410="","",VLOOKUP($D410,Stock!$A$4:$M$471,8,FALSE))</f>
        <v/>
      </c>
      <c r="W410" s="47">
        <f>SUMIF($D$15:$D410,$D410,F$15:F410)</f>
        <v>0</v>
      </c>
      <c r="X410" s="47">
        <f>SUMIF($D$15:$D410,$D410,H$15:H410)</f>
        <v>0</v>
      </c>
      <c r="Y410" s="47">
        <f>SUMIF($D$15:$D410,$D410,K$15:K410)</f>
        <v>0</v>
      </c>
      <c r="Z410" s="47">
        <f>SUMIF($D$15:$D410,$D410,L$15:L410)</f>
        <v>0</v>
      </c>
    </row>
    <row r="411" spans="2:26" ht="18" customHeight="1" x14ac:dyDescent="0.2">
      <c r="B411" s="62"/>
      <c r="C411" s="127"/>
      <c r="D411" s="65"/>
      <c r="E411" s="23" t="str">
        <f>IF(D411="","",IFERROR(VLOOKUP(D411,Stock!$A$5:$K$495,2,FALSE),0))</f>
        <v/>
      </c>
      <c r="F411" s="121"/>
      <c r="G411" s="122">
        <f>IFERROR(VLOOKUP(D411,Stock!$A$5:$M$495,6,0),0)*Journal!F411</f>
        <v>0</v>
      </c>
      <c r="H411" s="124"/>
      <c r="I411" s="123">
        <f>IFERROR(VLOOKUP(D411,Stock!$A$5:$K$495,7,FALSE),0)*Journal!$H411</f>
        <v>0</v>
      </c>
      <c r="J411" s="24">
        <f t="shared" si="19"/>
        <v>0</v>
      </c>
      <c r="K411" s="65"/>
      <c r="L411" s="65"/>
      <c r="M411" s="65"/>
      <c r="N411" s="128" t="str">
        <f t="shared" si="20"/>
        <v/>
      </c>
      <c r="O411" s="173"/>
      <c r="R411" s="31">
        <f>IFERROR(VLOOKUP(D411,Stock!$A$5:$M$495,10,0),0)*Journal!K411</f>
        <v>0</v>
      </c>
      <c r="S411" s="48">
        <f>IFERROR(VLOOKUP(D411,Stock!$A$5:$M$495,6,0),0)*Journal!L411</f>
        <v>0</v>
      </c>
      <c r="T411" s="184">
        <f t="shared" si="21"/>
        <v>0</v>
      </c>
      <c r="V411" s="47" t="str">
        <f>IF(D411="","",VLOOKUP($D411,Stock!$A$4:$M$471,8,FALSE))</f>
        <v/>
      </c>
      <c r="W411" s="47">
        <f>SUMIF($D$15:$D411,$D411,F$15:F411)</f>
        <v>0</v>
      </c>
      <c r="X411" s="47">
        <f>SUMIF($D$15:$D411,$D411,H$15:H411)</f>
        <v>0</v>
      </c>
      <c r="Y411" s="47">
        <f>SUMIF($D$15:$D411,$D411,K$15:K411)</f>
        <v>0</v>
      </c>
      <c r="Z411" s="47">
        <f>SUMIF($D$15:$D411,$D411,L$15:L411)</f>
        <v>0</v>
      </c>
    </row>
    <row r="412" spans="2:26" ht="18" customHeight="1" x14ac:dyDescent="0.2">
      <c r="B412" s="62"/>
      <c r="C412" s="127"/>
      <c r="D412" s="65"/>
      <c r="E412" s="23" t="str">
        <f>IF(D412="","",IFERROR(VLOOKUP(D412,Stock!$A$5:$K$495,2,FALSE),0))</f>
        <v/>
      </c>
      <c r="F412" s="121"/>
      <c r="G412" s="122">
        <f>IFERROR(VLOOKUP(D412,Stock!$A$5:$M$495,6,0),0)*Journal!F412</f>
        <v>0</v>
      </c>
      <c r="H412" s="124"/>
      <c r="I412" s="123">
        <f>IFERROR(VLOOKUP(D412,Stock!$A$5:$K$495,7,FALSE),0)*Journal!$H412</f>
        <v>0</v>
      </c>
      <c r="J412" s="24">
        <f t="shared" si="19"/>
        <v>0</v>
      </c>
      <c r="K412" s="65"/>
      <c r="L412" s="65"/>
      <c r="M412" s="65"/>
      <c r="N412" s="128" t="str">
        <f t="shared" si="20"/>
        <v/>
      </c>
      <c r="O412" s="173"/>
      <c r="R412" s="31">
        <f>IFERROR(VLOOKUP(D412,Stock!$A$5:$M$495,10,0),0)*Journal!K412</f>
        <v>0</v>
      </c>
      <c r="S412" s="48">
        <f>IFERROR(VLOOKUP(D412,Stock!$A$5:$M$495,6,0),0)*Journal!L412</f>
        <v>0</v>
      </c>
      <c r="T412" s="184">
        <f t="shared" si="21"/>
        <v>0</v>
      </c>
      <c r="V412" s="47" t="str">
        <f>IF(D412="","",VLOOKUP($D412,Stock!$A$4:$M$471,8,FALSE))</f>
        <v/>
      </c>
      <c r="W412" s="47">
        <f>SUMIF($D$15:$D412,$D412,F$15:F412)</f>
        <v>0</v>
      </c>
      <c r="X412" s="47">
        <f>SUMIF($D$15:$D412,$D412,H$15:H412)</f>
        <v>0</v>
      </c>
      <c r="Y412" s="47">
        <f>SUMIF($D$15:$D412,$D412,K$15:K412)</f>
        <v>0</v>
      </c>
      <c r="Z412" s="47">
        <f>SUMIF($D$15:$D412,$D412,L$15:L412)</f>
        <v>0</v>
      </c>
    </row>
    <row r="413" spans="2:26" ht="18" customHeight="1" x14ac:dyDescent="0.2">
      <c r="B413" s="62"/>
      <c r="C413" s="127"/>
      <c r="D413" s="66"/>
      <c r="E413" s="23" t="str">
        <f>IF(D413="","",IFERROR(VLOOKUP(D413,Stock!$A$5:$K$495,2,FALSE),0))</f>
        <v/>
      </c>
      <c r="F413" s="121"/>
      <c r="G413" s="122">
        <f>IFERROR(VLOOKUP(D413,Stock!$A$5:$M$495,6,0),0)*Journal!F413</f>
        <v>0</v>
      </c>
      <c r="H413" s="124"/>
      <c r="I413" s="123">
        <f>IFERROR(VLOOKUP(D413,Stock!$A$5:$K$495,7,FALSE),0)*Journal!$H413</f>
        <v>0</v>
      </c>
      <c r="J413" s="24">
        <f t="shared" si="19"/>
        <v>0</v>
      </c>
      <c r="K413" s="65"/>
      <c r="L413" s="65"/>
      <c r="M413" s="65"/>
      <c r="N413" s="128" t="str">
        <f t="shared" si="20"/>
        <v/>
      </c>
      <c r="O413" s="173"/>
      <c r="R413" s="31">
        <f>IFERROR(VLOOKUP(D413,Stock!$A$5:$M$495,10,0),0)*Journal!K413</f>
        <v>0</v>
      </c>
      <c r="S413" s="48">
        <f>IFERROR(VLOOKUP(D413,Stock!$A$5:$M$495,6,0),0)*Journal!L413</f>
        <v>0</v>
      </c>
      <c r="T413" s="184">
        <f t="shared" si="21"/>
        <v>0</v>
      </c>
      <c r="V413" s="47" t="str">
        <f>IF(D413="","",VLOOKUP($D413,Stock!$A$4:$M$471,8,FALSE))</f>
        <v/>
      </c>
      <c r="W413" s="47">
        <f>SUMIF($D$15:$D413,$D413,F$15:F413)</f>
        <v>0</v>
      </c>
      <c r="X413" s="47">
        <f>SUMIF($D$15:$D413,$D413,H$15:H413)</f>
        <v>0</v>
      </c>
      <c r="Y413" s="47">
        <f>SUMIF($D$15:$D413,$D413,K$15:K413)</f>
        <v>0</v>
      </c>
      <c r="Z413" s="47">
        <f>SUMIF($D$15:$D413,$D413,L$15:L413)</f>
        <v>0</v>
      </c>
    </row>
    <row r="414" spans="2:26" ht="18" customHeight="1" x14ac:dyDescent="0.2">
      <c r="B414" s="62"/>
      <c r="C414" s="127"/>
      <c r="D414" s="66"/>
      <c r="E414" s="23" t="str">
        <f>IF(D414="","",IFERROR(VLOOKUP(D414,Stock!$A$5:$K$495,2,FALSE),0))</f>
        <v/>
      </c>
      <c r="F414" s="121"/>
      <c r="G414" s="122">
        <f>IFERROR(VLOOKUP(D414,Stock!$A$5:$M$495,6,0),0)*Journal!F414</f>
        <v>0</v>
      </c>
      <c r="H414" s="124"/>
      <c r="I414" s="123">
        <f>IFERROR(VLOOKUP(D414,Stock!$A$5:$K$495,7,FALSE),0)*Journal!$H414</f>
        <v>0</v>
      </c>
      <c r="J414" s="24">
        <f t="shared" si="19"/>
        <v>0</v>
      </c>
      <c r="K414" s="65"/>
      <c r="L414" s="65"/>
      <c r="M414" s="65"/>
      <c r="N414" s="128" t="str">
        <f t="shared" si="20"/>
        <v/>
      </c>
      <c r="O414" s="173"/>
      <c r="R414" s="31">
        <f>IFERROR(VLOOKUP(D414,Stock!$A$5:$M$495,10,0),0)*Journal!K414</f>
        <v>0</v>
      </c>
      <c r="S414" s="48">
        <f>IFERROR(VLOOKUP(D414,Stock!$A$5:$M$495,6,0),0)*Journal!L414</f>
        <v>0</v>
      </c>
      <c r="T414" s="184">
        <f t="shared" si="21"/>
        <v>0</v>
      </c>
      <c r="V414" s="47" t="str">
        <f>IF(D414="","",VLOOKUP($D414,Stock!$A$4:$M$471,8,FALSE))</f>
        <v/>
      </c>
      <c r="W414" s="47">
        <f>SUMIF($D$15:$D414,$D414,F$15:F414)</f>
        <v>0</v>
      </c>
      <c r="X414" s="47">
        <f>SUMIF($D$15:$D414,$D414,H$15:H414)</f>
        <v>0</v>
      </c>
      <c r="Y414" s="47">
        <f>SUMIF($D$15:$D414,$D414,K$15:K414)</f>
        <v>0</v>
      </c>
      <c r="Z414" s="47">
        <f>SUMIF($D$15:$D414,$D414,L$15:L414)</f>
        <v>0</v>
      </c>
    </row>
    <row r="415" spans="2:26" ht="18" customHeight="1" x14ac:dyDescent="0.2">
      <c r="B415" s="62"/>
      <c r="C415" s="127"/>
      <c r="D415" s="66"/>
      <c r="E415" s="23" t="str">
        <f>IF(D415="","",IFERROR(VLOOKUP(D415,Stock!$A$5:$K$495,2,FALSE),0))</f>
        <v/>
      </c>
      <c r="F415" s="121"/>
      <c r="G415" s="122">
        <f>IFERROR(VLOOKUP(D415,Stock!$A$5:$M$495,6,0),0)*Journal!F415</f>
        <v>0</v>
      </c>
      <c r="H415" s="124"/>
      <c r="I415" s="123">
        <f>IFERROR(VLOOKUP(D415,Stock!$A$5:$K$495,7,FALSE),0)*Journal!$H415</f>
        <v>0</v>
      </c>
      <c r="J415" s="24">
        <f t="shared" si="19"/>
        <v>0</v>
      </c>
      <c r="K415" s="65"/>
      <c r="L415" s="65"/>
      <c r="M415" s="65"/>
      <c r="N415" s="128" t="str">
        <f t="shared" si="20"/>
        <v/>
      </c>
      <c r="O415" s="173"/>
      <c r="R415" s="31">
        <f>IFERROR(VLOOKUP(D415,Stock!$A$5:$M$495,10,0),0)*Journal!K415</f>
        <v>0</v>
      </c>
      <c r="S415" s="48">
        <f>IFERROR(VLOOKUP(D415,Stock!$A$5:$M$495,6,0),0)*Journal!L415</f>
        <v>0</v>
      </c>
      <c r="T415" s="184">
        <f t="shared" si="21"/>
        <v>0</v>
      </c>
      <c r="V415" s="47" t="str">
        <f>IF(D415="","",VLOOKUP($D415,Stock!$A$4:$M$471,8,FALSE))</f>
        <v/>
      </c>
      <c r="W415" s="47">
        <f>SUMIF($D$15:$D415,$D415,F$15:F415)</f>
        <v>0</v>
      </c>
      <c r="X415" s="47">
        <f>SUMIF($D$15:$D415,$D415,H$15:H415)</f>
        <v>0</v>
      </c>
      <c r="Y415" s="47">
        <f>SUMIF($D$15:$D415,$D415,K$15:K415)</f>
        <v>0</v>
      </c>
      <c r="Z415" s="47">
        <f>SUMIF($D$15:$D415,$D415,L$15:L415)</f>
        <v>0</v>
      </c>
    </row>
    <row r="416" spans="2:26" ht="18" customHeight="1" x14ac:dyDescent="0.2">
      <c r="B416" s="62"/>
      <c r="C416" s="127"/>
      <c r="D416" s="66"/>
      <c r="E416" s="23" t="str">
        <f>IF(D416="","",IFERROR(VLOOKUP(D416,Stock!$A$5:$K$495,2,FALSE),0))</f>
        <v/>
      </c>
      <c r="F416" s="121"/>
      <c r="G416" s="122">
        <f>IFERROR(VLOOKUP(D416,Stock!$A$5:$M$495,6,0),0)*Journal!F416</f>
        <v>0</v>
      </c>
      <c r="H416" s="124"/>
      <c r="I416" s="123">
        <f>IFERROR(VLOOKUP(D416,Stock!$A$5:$K$495,7,FALSE),0)*Journal!$H416</f>
        <v>0</v>
      </c>
      <c r="J416" s="24">
        <f t="shared" si="19"/>
        <v>0</v>
      </c>
      <c r="K416" s="65"/>
      <c r="L416" s="65"/>
      <c r="M416" s="65"/>
      <c r="N416" s="128" t="str">
        <f t="shared" si="20"/>
        <v/>
      </c>
      <c r="O416" s="173"/>
      <c r="R416" s="31">
        <f>IFERROR(VLOOKUP(D416,Stock!$A$5:$M$495,10,0),0)*Journal!K416</f>
        <v>0</v>
      </c>
      <c r="S416" s="48">
        <f>IFERROR(VLOOKUP(D416,Stock!$A$5:$M$495,6,0),0)*Journal!L416</f>
        <v>0</v>
      </c>
      <c r="T416" s="184">
        <f t="shared" si="21"/>
        <v>0</v>
      </c>
      <c r="V416" s="47" t="str">
        <f>IF(D416="","",VLOOKUP($D416,Stock!$A$4:$M$471,8,FALSE))</f>
        <v/>
      </c>
      <c r="W416" s="47">
        <f>SUMIF($D$15:$D416,$D416,F$15:F416)</f>
        <v>0</v>
      </c>
      <c r="X416" s="47">
        <f>SUMIF($D$15:$D416,$D416,H$15:H416)</f>
        <v>0</v>
      </c>
      <c r="Y416" s="47">
        <f>SUMIF($D$15:$D416,$D416,K$15:K416)</f>
        <v>0</v>
      </c>
      <c r="Z416" s="47">
        <f>SUMIF($D$15:$D416,$D416,L$15:L416)</f>
        <v>0</v>
      </c>
    </row>
    <row r="417" spans="2:26" ht="18" customHeight="1" x14ac:dyDescent="0.2">
      <c r="B417" s="62"/>
      <c r="C417" s="127"/>
      <c r="D417" s="66"/>
      <c r="E417" s="23" t="str">
        <f>IF(D417="","",IFERROR(VLOOKUP(D417,Stock!$A$5:$K$495,2,FALSE),0))</f>
        <v/>
      </c>
      <c r="F417" s="121"/>
      <c r="G417" s="122">
        <f>IFERROR(VLOOKUP(D417,Stock!$A$5:$M$495,6,0),0)*Journal!F417</f>
        <v>0</v>
      </c>
      <c r="H417" s="124"/>
      <c r="I417" s="123">
        <f>IFERROR(VLOOKUP(D417,Stock!$A$5:$K$495,7,FALSE),0)*Journal!$H417</f>
        <v>0</v>
      </c>
      <c r="J417" s="24">
        <f t="shared" si="19"/>
        <v>0</v>
      </c>
      <c r="K417" s="65"/>
      <c r="L417" s="65"/>
      <c r="M417" s="65"/>
      <c r="N417" s="128" t="str">
        <f t="shared" si="20"/>
        <v/>
      </c>
      <c r="O417" s="173"/>
      <c r="R417" s="31">
        <f>IFERROR(VLOOKUP(D417,Stock!$A$5:$M$495,10,0),0)*Journal!K417</f>
        <v>0</v>
      </c>
      <c r="S417" s="48">
        <f>IFERROR(VLOOKUP(D417,Stock!$A$5:$M$495,6,0),0)*Journal!L417</f>
        <v>0</v>
      </c>
      <c r="T417" s="184">
        <f t="shared" si="21"/>
        <v>0</v>
      </c>
      <c r="V417" s="47" t="str">
        <f>IF(D417="","",VLOOKUP($D417,Stock!$A$4:$M$471,8,FALSE))</f>
        <v/>
      </c>
      <c r="W417" s="47">
        <f>SUMIF($D$15:$D417,$D417,F$15:F417)</f>
        <v>0</v>
      </c>
      <c r="X417" s="47">
        <f>SUMIF($D$15:$D417,$D417,H$15:H417)</f>
        <v>0</v>
      </c>
      <c r="Y417" s="47">
        <f>SUMIF($D$15:$D417,$D417,K$15:K417)</f>
        <v>0</v>
      </c>
      <c r="Z417" s="47">
        <f>SUMIF($D$15:$D417,$D417,L$15:L417)</f>
        <v>0</v>
      </c>
    </row>
    <row r="418" spans="2:26" ht="18" customHeight="1" x14ac:dyDescent="0.2">
      <c r="B418" s="62"/>
      <c r="C418" s="127"/>
      <c r="D418" s="66"/>
      <c r="E418" s="23" t="str">
        <f>IF(D418="","",IFERROR(VLOOKUP(D418,Stock!$A$5:$K$495,2,FALSE),0))</f>
        <v/>
      </c>
      <c r="F418" s="121"/>
      <c r="G418" s="122">
        <f>IFERROR(VLOOKUP(D418,Stock!$A$5:$M$495,6,0),0)*Journal!F418</f>
        <v>0</v>
      </c>
      <c r="H418" s="124"/>
      <c r="I418" s="123">
        <f>IFERROR(VLOOKUP(D418,Stock!$A$5:$K$495,7,FALSE),0)*Journal!$H418</f>
        <v>0</v>
      </c>
      <c r="J418" s="24">
        <f t="shared" si="19"/>
        <v>0</v>
      </c>
      <c r="K418" s="65"/>
      <c r="L418" s="65"/>
      <c r="M418" s="65"/>
      <c r="N418" s="128" t="str">
        <f t="shared" si="20"/>
        <v/>
      </c>
      <c r="O418" s="173"/>
      <c r="R418" s="31">
        <f>IFERROR(VLOOKUP(D418,Stock!$A$5:$M$495,10,0),0)*Journal!K418</f>
        <v>0</v>
      </c>
      <c r="S418" s="48">
        <f>IFERROR(VLOOKUP(D418,Stock!$A$5:$M$495,6,0),0)*Journal!L418</f>
        <v>0</v>
      </c>
      <c r="T418" s="184">
        <f t="shared" si="21"/>
        <v>0</v>
      </c>
      <c r="V418" s="47" t="str">
        <f>IF(D418="","",VLOOKUP($D418,Stock!$A$4:$M$471,8,FALSE))</f>
        <v/>
      </c>
      <c r="W418" s="47">
        <f>SUMIF($D$15:$D418,$D418,F$15:F418)</f>
        <v>0</v>
      </c>
      <c r="X418" s="47">
        <f>SUMIF($D$15:$D418,$D418,H$15:H418)</f>
        <v>0</v>
      </c>
      <c r="Y418" s="47">
        <f>SUMIF($D$15:$D418,$D418,K$15:K418)</f>
        <v>0</v>
      </c>
      <c r="Z418" s="47">
        <f>SUMIF($D$15:$D418,$D418,L$15:L418)</f>
        <v>0</v>
      </c>
    </row>
    <row r="419" spans="2:26" ht="18" customHeight="1" x14ac:dyDescent="0.2">
      <c r="B419" s="62"/>
      <c r="C419" s="127"/>
      <c r="D419" s="66"/>
      <c r="E419" s="23" t="str">
        <f>IF(D419="","",IFERROR(VLOOKUP(D419,Stock!$A$5:$K$495,2,FALSE),0))</f>
        <v/>
      </c>
      <c r="F419" s="121"/>
      <c r="G419" s="122">
        <f>IFERROR(VLOOKUP(D419,Stock!$A$5:$M$495,6,0),0)*Journal!F419</f>
        <v>0</v>
      </c>
      <c r="H419" s="124"/>
      <c r="I419" s="123">
        <f>IFERROR(VLOOKUP(D419,Stock!$A$5:$K$495,7,FALSE),0)*Journal!$H419</f>
        <v>0</v>
      </c>
      <c r="J419" s="24">
        <f t="shared" si="19"/>
        <v>0</v>
      </c>
      <c r="K419" s="65"/>
      <c r="L419" s="65"/>
      <c r="M419" s="65"/>
      <c r="N419" s="128" t="str">
        <f t="shared" si="20"/>
        <v/>
      </c>
      <c r="O419" s="173"/>
      <c r="R419" s="31">
        <f>IFERROR(VLOOKUP(D419,Stock!$A$5:$M$495,10,0),0)*Journal!K419</f>
        <v>0</v>
      </c>
      <c r="S419" s="48">
        <f>IFERROR(VLOOKUP(D419,Stock!$A$5:$M$495,6,0),0)*Journal!L419</f>
        <v>0</v>
      </c>
      <c r="T419" s="184">
        <f t="shared" si="21"/>
        <v>0</v>
      </c>
      <c r="V419" s="47" t="str">
        <f>IF(D419="","",VLOOKUP($D419,Stock!$A$4:$M$471,8,FALSE))</f>
        <v/>
      </c>
      <c r="W419" s="47">
        <f>SUMIF($D$15:$D419,$D419,F$15:F419)</f>
        <v>0</v>
      </c>
      <c r="X419" s="47">
        <f>SUMIF($D$15:$D419,$D419,H$15:H419)</f>
        <v>0</v>
      </c>
      <c r="Y419" s="47">
        <f>SUMIF($D$15:$D419,$D419,K$15:K419)</f>
        <v>0</v>
      </c>
      <c r="Z419" s="47">
        <f>SUMIF($D$15:$D419,$D419,L$15:L419)</f>
        <v>0</v>
      </c>
    </row>
    <row r="420" spans="2:26" ht="18" customHeight="1" x14ac:dyDescent="0.2">
      <c r="B420" s="62"/>
      <c r="C420" s="127"/>
      <c r="D420" s="66"/>
      <c r="E420" s="23" t="str">
        <f>IF(D420="","",IFERROR(VLOOKUP(D420,Stock!$A$5:$K$495,2,FALSE),0))</f>
        <v/>
      </c>
      <c r="F420" s="121"/>
      <c r="G420" s="122">
        <f>IFERROR(VLOOKUP(D420,Stock!$A$5:$M$495,6,0),0)*Journal!F420</f>
        <v>0</v>
      </c>
      <c r="H420" s="124"/>
      <c r="I420" s="123">
        <f>IFERROR(VLOOKUP(D420,Stock!$A$5:$K$495,7,FALSE),0)*Journal!$H420</f>
        <v>0</v>
      </c>
      <c r="J420" s="24">
        <f t="shared" si="19"/>
        <v>0</v>
      </c>
      <c r="K420" s="65"/>
      <c r="L420" s="65"/>
      <c r="M420" s="65"/>
      <c r="N420" s="128" t="str">
        <f t="shared" si="20"/>
        <v/>
      </c>
      <c r="O420" s="173"/>
      <c r="R420" s="31">
        <f>IFERROR(VLOOKUP(D420,Stock!$A$5:$M$495,10,0),0)*Journal!K420</f>
        <v>0</v>
      </c>
      <c r="S420" s="48">
        <f>IFERROR(VLOOKUP(D420,Stock!$A$5:$M$495,6,0),0)*Journal!L420</f>
        <v>0</v>
      </c>
      <c r="T420" s="184">
        <f t="shared" si="21"/>
        <v>0</v>
      </c>
      <c r="V420" s="47" t="str">
        <f>IF(D420="","",VLOOKUP($D420,Stock!$A$4:$M$471,8,FALSE))</f>
        <v/>
      </c>
      <c r="W420" s="47">
        <f>SUMIF($D$15:$D420,$D420,F$15:F420)</f>
        <v>0</v>
      </c>
      <c r="X420" s="47">
        <f>SUMIF($D$15:$D420,$D420,H$15:H420)</f>
        <v>0</v>
      </c>
      <c r="Y420" s="47">
        <f>SUMIF($D$15:$D420,$D420,K$15:K420)</f>
        <v>0</v>
      </c>
      <c r="Z420" s="47">
        <f>SUMIF($D$15:$D420,$D420,L$15:L420)</f>
        <v>0</v>
      </c>
    </row>
    <row r="421" spans="2:26" ht="18" customHeight="1" x14ac:dyDescent="0.2">
      <c r="B421" s="62"/>
      <c r="C421" s="127"/>
      <c r="D421" s="66"/>
      <c r="E421" s="23" t="str">
        <f>IF(D421="","",IFERROR(VLOOKUP(D421,Stock!$A$5:$K$495,2,FALSE),0))</f>
        <v/>
      </c>
      <c r="F421" s="121"/>
      <c r="G421" s="122">
        <f>IFERROR(VLOOKUP(D421,Stock!$A$5:$M$495,6,0),0)*Journal!F421</f>
        <v>0</v>
      </c>
      <c r="H421" s="124"/>
      <c r="I421" s="123">
        <f>IFERROR(VLOOKUP(D421,Stock!$A$5:$K$495,7,FALSE),0)*Journal!$H421</f>
        <v>0</v>
      </c>
      <c r="J421" s="24">
        <f t="shared" si="19"/>
        <v>0</v>
      </c>
      <c r="K421" s="65"/>
      <c r="L421" s="65"/>
      <c r="M421" s="65"/>
      <c r="N421" s="128" t="str">
        <f t="shared" si="20"/>
        <v/>
      </c>
      <c r="O421" s="173"/>
      <c r="R421" s="31">
        <f>IFERROR(VLOOKUP(D421,Stock!$A$5:$M$495,10,0),0)*Journal!K421</f>
        <v>0</v>
      </c>
      <c r="S421" s="48">
        <f>IFERROR(VLOOKUP(D421,Stock!$A$5:$M$495,6,0),0)*Journal!L421</f>
        <v>0</v>
      </c>
      <c r="T421" s="184">
        <f t="shared" si="21"/>
        <v>0</v>
      </c>
      <c r="V421" s="47" t="str">
        <f>IF(D421="","",VLOOKUP($D421,Stock!$A$4:$M$471,8,FALSE))</f>
        <v/>
      </c>
      <c r="W421" s="47">
        <f>SUMIF($D$15:$D421,$D421,F$15:F421)</f>
        <v>0</v>
      </c>
      <c r="X421" s="47">
        <f>SUMIF($D$15:$D421,$D421,H$15:H421)</f>
        <v>0</v>
      </c>
      <c r="Y421" s="47">
        <f>SUMIF($D$15:$D421,$D421,K$15:K421)</f>
        <v>0</v>
      </c>
      <c r="Z421" s="47">
        <f>SUMIF($D$15:$D421,$D421,L$15:L421)</f>
        <v>0</v>
      </c>
    </row>
    <row r="422" spans="2:26" ht="18" customHeight="1" x14ac:dyDescent="0.2">
      <c r="B422" s="62"/>
      <c r="C422" s="127"/>
      <c r="D422" s="66"/>
      <c r="E422" s="23" t="str">
        <f>IF(D422="","",IFERROR(VLOOKUP(D422,Stock!$A$5:$K$495,2,FALSE),0))</f>
        <v/>
      </c>
      <c r="F422" s="121"/>
      <c r="G422" s="122">
        <f>IFERROR(VLOOKUP(D422,Stock!$A$5:$M$495,6,0),0)*Journal!F422</f>
        <v>0</v>
      </c>
      <c r="H422" s="124"/>
      <c r="I422" s="123">
        <f>IFERROR(VLOOKUP(D422,Stock!$A$5:$K$495,7,FALSE),0)*Journal!$H422</f>
        <v>0</v>
      </c>
      <c r="J422" s="24">
        <f t="shared" si="19"/>
        <v>0</v>
      </c>
      <c r="K422" s="65"/>
      <c r="L422" s="65"/>
      <c r="M422" s="65"/>
      <c r="N422" s="128" t="str">
        <f t="shared" si="20"/>
        <v/>
      </c>
      <c r="O422" s="173"/>
      <c r="R422" s="31">
        <f>IFERROR(VLOOKUP(D422,Stock!$A$5:$M$495,10,0),0)*Journal!K422</f>
        <v>0</v>
      </c>
      <c r="S422" s="48">
        <f>IFERROR(VLOOKUP(D422,Stock!$A$5:$M$495,6,0),0)*Journal!L422</f>
        <v>0</v>
      </c>
      <c r="T422" s="184">
        <f t="shared" si="21"/>
        <v>0</v>
      </c>
      <c r="V422" s="47" t="str">
        <f>IF(D422="","",VLOOKUP($D422,Stock!$A$4:$M$471,8,FALSE))</f>
        <v/>
      </c>
      <c r="W422" s="47">
        <f>SUMIF($D$15:$D422,$D422,F$15:F422)</f>
        <v>0</v>
      </c>
      <c r="X422" s="47">
        <f>SUMIF($D$15:$D422,$D422,H$15:H422)</f>
        <v>0</v>
      </c>
      <c r="Y422" s="47">
        <f>SUMIF($D$15:$D422,$D422,K$15:K422)</f>
        <v>0</v>
      </c>
      <c r="Z422" s="47">
        <f>SUMIF($D$15:$D422,$D422,L$15:L422)</f>
        <v>0</v>
      </c>
    </row>
    <row r="423" spans="2:26" ht="18" customHeight="1" x14ac:dyDescent="0.2">
      <c r="B423" s="62"/>
      <c r="C423" s="127"/>
      <c r="D423" s="66"/>
      <c r="E423" s="23" t="str">
        <f>IF(D423="","",IFERROR(VLOOKUP(D423,Stock!$A$5:$K$495,2,FALSE),0))</f>
        <v/>
      </c>
      <c r="F423" s="121"/>
      <c r="G423" s="122">
        <f>IFERROR(VLOOKUP(D423,Stock!$A$5:$M$495,6,0),0)*Journal!F423</f>
        <v>0</v>
      </c>
      <c r="H423" s="124"/>
      <c r="I423" s="123">
        <f>IFERROR(VLOOKUP(D423,Stock!$A$5:$K$495,7,FALSE),0)*Journal!$H423</f>
        <v>0</v>
      </c>
      <c r="J423" s="24">
        <f t="shared" si="19"/>
        <v>0</v>
      </c>
      <c r="K423" s="65"/>
      <c r="L423" s="65"/>
      <c r="M423" s="65"/>
      <c r="N423" s="128" t="str">
        <f t="shared" si="20"/>
        <v/>
      </c>
      <c r="O423" s="173"/>
      <c r="R423" s="31">
        <f>IFERROR(VLOOKUP(D423,Stock!$A$5:$M$495,10,0),0)*Journal!K423</f>
        <v>0</v>
      </c>
      <c r="S423" s="48">
        <f>IFERROR(VLOOKUP(D423,Stock!$A$5:$M$495,6,0),0)*Journal!L423</f>
        <v>0</v>
      </c>
      <c r="T423" s="184">
        <f t="shared" si="21"/>
        <v>0</v>
      </c>
      <c r="V423" s="47" t="str">
        <f>IF(D423="","",VLOOKUP($D423,Stock!$A$4:$M$471,8,FALSE))</f>
        <v/>
      </c>
      <c r="W423" s="47">
        <f>SUMIF($D$15:$D423,$D423,F$15:F423)</f>
        <v>0</v>
      </c>
      <c r="X423" s="47">
        <f>SUMIF($D$15:$D423,$D423,H$15:H423)</f>
        <v>0</v>
      </c>
      <c r="Y423" s="47">
        <f>SUMIF($D$15:$D423,$D423,K$15:K423)</f>
        <v>0</v>
      </c>
      <c r="Z423" s="47">
        <f>SUMIF($D$15:$D423,$D423,L$15:L423)</f>
        <v>0</v>
      </c>
    </row>
    <row r="424" spans="2:26" ht="18" customHeight="1" x14ac:dyDescent="0.2">
      <c r="B424" s="62"/>
      <c r="C424" s="127"/>
      <c r="D424" s="66"/>
      <c r="E424" s="23" t="str">
        <f>IF(D424="","",IFERROR(VLOOKUP(D424,Stock!$A$5:$K$495,2,FALSE),0))</f>
        <v/>
      </c>
      <c r="F424" s="121"/>
      <c r="G424" s="122">
        <f>IFERROR(VLOOKUP(D424,Stock!$A$5:$M$495,6,0),0)*Journal!F424</f>
        <v>0</v>
      </c>
      <c r="H424" s="124"/>
      <c r="I424" s="123">
        <f>IFERROR(VLOOKUP(D424,Stock!$A$5:$K$495,7,FALSE),0)*Journal!$H424</f>
        <v>0</v>
      </c>
      <c r="J424" s="24">
        <f t="shared" si="19"/>
        <v>0</v>
      </c>
      <c r="K424" s="65"/>
      <c r="L424" s="65"/>
      <c r="M424" s="65"/>
      <c r="N424" s="128" t="str">
        <f t="shared" si="20"/>
        <v/>
      </c>
      <c r="O424" s="173"/>
      <c r="R424" s="31">
        <f>IFERROR(VLOOKUP(D424,Stock!$A$5:$M$495,10,0),0)*Journal!K424</f>
        <v>0</v>
      </c>
      <c r="S424" s="48">
        <f>IFERROR(VLOOKUP(D424,Stock!$A$5:$M$495,6,0),0)*Journal!L424</f>
        <v>0</v>
      </c>
      <c r="T424" s="184">
        <f t="shared" si="21"/>
        <v>0</v>
      </c>
      <c r="V424" s="47" t="str">
        <f>IF(D424="","",VLOOKUP($D424,Stock!$A$4:$M$471,8,FALSE))</f>
        <v/>
      </c>
      <c r="W424" s="47">
        <f>SUMIF($D$15:$D424,$D424,F$15:F424)</f>
        <v>0</v>
      </c>
      <c r="X424" s="47">
        <f>SUMIF($D$15:$D424,$D424,H$15:H424)</f>
        <v>0</v>
      </c>
      <c r="Y424" s="47">
        <f>SUMIF($D$15:$D424,$D424,K$15:K424)</f>
        <v>0</v>
      </c>
      <c r="Z424" s="47">
        <f>SUMIF($D$15:$D424,$D424,L$15:L424)</f>
        <v>0</v>
      </c>
    </row>
    <row r="425" spans="2:26" ht="18" customHeight="1" x14ac:dyDescent="0.2">
      <c r="B425" s="62"/>
      <c r="C425" s="127"/>
      <c r="D425" s="66"/>
      <c r="E425" s="23" t="str">
        <f>IF(D425="","",IFERROR(VLOOKUP(D425,Stock!$A$5:$K$495,2,FALSE),0))</f>
        <v/>
      </c>
      <c r="F425" s="121"/>
      <c r="G425" s="122">
        <f>IFERROR(VLOOKUP(D425,Stock!$A$5:$M$495,6,0),0)*Journal!F425</f>
        <v>0</v>
      </c>
      <c r="H425" s="124"/>
      <c r="I425" s="123">
        <f>IFERROR(VLOOKUP(D425,Stock!$A$5:$K$495,7,FALSE),0)*Journal!$H425</f>
        <v>0</v>
      </c>
      <c r="J425" s="24">
        <f t="shared" si="19"/>
        <v>0</v>
      </c>
      <c r="K425" s="65"/>
      <c r="L425" s="65"/>
      <c r="M425" s="65"/>
      <c r="N425" s="128" t="str">
        <f t="shared" si="20"/>
        <v/>
      </c>
      <c r="O425" s="173"/>
      <c r="R425" s="31">
        <f>IFERROR(VLOOKUP(D425,Stock!$A$5:$M$495,10,0),0)*Journal!K425</f>
        <v>0</v>
      </c>
      <c r="S425" s="48">
        <f>IFERROR(VLOOKUP(D425,Stock!$A$5:$M$495,6,0),0)*Journal!L425</f>
        <v>0</v>
      </c>
      <c r="T425" s="184">
        <f t="shared" si="21"/>
        <v>0</v>
      </c>
      <c r="V425" s="47" t="str">
        <f>IF(D425="","",VLOOKUP($D425,Stock!$A$4:$M$471,8,FALSE))</f>
        <v/>
      </c>
      <c r="W425" s="47">
        <f>SUMIF($D$15:$D425,$D425,F$15:F425)</f>
        <v>0</v>
      </c>
      <c r="X425" s="47">
        <f>SUMIF($D$15:$D425,$D425,H$15:H425)</f>
        <v>0</v>
      </c>
      <c r="Y425" s="47">
        <f>SUMIF($D$15:$D425,$D425,K$15:K425)</f>
        <v>0</v>
      </c>
      <c r="Z425" s="47">
        <f>SUMIF($D$15:$D425,$D425,L$15:L425)</f>
        <v>0</v>
      </c>
    </row>
    <row r="426" spans="2:26" ht="18" customHeight="1" x14ac:dyDescent="0.2">
      <c r="B426" s="62"/>
      <c r="C426" s="127"/>
      <c r="D426" s="66"/>
      <c r="E426" s="23" t="str">
        <f>IF(D426="","",IFERROR(VLOOKUP(D426,Stock!$A$5:$K$495,2,FALSE),0))</f>
        <v/>
      </c>
      <c r="F426" s="121"/>
      <c r="G426" s="122">
        <f>IFERROR(VLOOKUP(D426,Stock!$A$5:$M$495,6,0),0)*Journal!F426</f>
        <v>0</v>
      </c>
      <c r="H426" s="124"/>
      <c r="I426" s="123">
        <f>IFERROR(VLOOKUP(D426,Stock!$A$5:$K$495,7,FALSE),0)*Journal!$H426</f>
        <v>0</v>
      </c>
      <c r="J426" s="24">
        <f t="shared" si="19"/>
        <v>0</v>
      </c>
      <c r="K426" s="65"/>
      <c r="L426" s="65"/>
      <c r="M426" s="65"/>
      <c r="N426" s="128" t="str">
        <f t="shared" si="20"/>
        <v/>
      </c>
      <c r="O426" s="173"/>
      <c r="R426" s="31">
        <f>IFERROR(VLOOKUP(D426,Stock!$A$5:$M$495,10,0),0)*Journal!K426</f>
        <v>0</v>
      </c>
      <c r="S426" s="48">
        <f>IFERROR(VLOOKUP(D426,Stock!$A$5:$M$495,6,0),0)*Journal!L426</f>
        <v>0</v>
      </c>
      <c r="T426" s="184">
        <f t="shared" si="21"/>
        <v>0</v>
      </c>
      <c r="V426" s="47" t="str">
        <f>IF(D426="","",VLOOKUP($D426,Stock!$A$4:$M$471,8,FALSE))</f>
        <v/>
      </c>
      <c r="W426" s="47">
        <f>SUMIF($D$15:$D426,$D426,F$15:F426)</f>
        <v>0</v>
      </c>
      <c r="X426" s="47">
        <f>SUMIF($D$15:$D426,$D426,H$15:H426)</f>
        <v>0</v>
      </c>
      <c r="Y426" s="47">
        <f>SUMIF($D$15:$D426,$D426,K$15:K426)</f>
        <v>0</v>
      </c>
      <c r="Z426" s="47">
        <f>SUMIF($D$15:$D426,$D426,L$15:L426)</f>
        <v>0</v>
      </c>
    </row>
    <row r="427" spans="2:26" ht="18" customHeight="1" x14ac:dyDescent="0.2">
      <c r="B427" s="62"/>
      <c r="C427" s="127"/>
      <c r="D427" s="66"/>
      <c r="E427" s="23" t="str">
        <f>IF(D427="","",IFERROR(VLOOKUP(D427,Stock!$A$5:$K$495,2,FALSE),0))</f>
        <v/>
      </c>
      <c r="F427" s="121"/>
      <c r="G427" s="122">
        <f>IFERROR(VLOOKUP(D427,Stock!$A$5:$M$495,6,0),0)*Journal!F427</f>
        <v>0</v>
      </c>
      <c r="H427" s="124"/>
      <c r="I427" s="123">
        <f>IFERROR(VLOOKUP(D427,Stock!$A$5:$K$495,7,FALSE),0)*Journal!$H427</f>
        <v>0</v>
      </c>
      <c r="J427" s="24">
        <f t="shared" si="19"/>
        <v>0</v>
      </c>
      <c r="K427" s="65"/>
      <c r="L427" s="65"/>
      <c r="M427" s="65"/>
      <c r="N427" s="128" t="str">
        <f t="shared" si="20"/>
        <v/>
      </c>
      <c r="O427" s="173"/>
      <c r="R427" s="31">
        <f>IFERROR(VLOOKUP(D427,Stock!$A$5:$M$495,10,0),0)*Journal!K427</f>
        <v>0</v>
      </c>
      <c r="S427" s="48">
        <f>IFERROR(VLOOKUP(D427,Stock!$A$5:$M$495,6,0),0)*Journal!L427</f>
        <v>0</v>
      </c>
      <c r="T427" s="184">
        <f t="shared" si="21"/>
        <v>0</v>
      </c>
      <c r="V427" s="47" t="str">
        <f>IF(D427="","",VLOOKUP($D427,Stock!$A$4:$M$471,8,FALSE))</f>
        <v/>
      </c>
      <c r="W427" s="47">
        <f>SUMIF($D$15:$D427,$D427,F$15:F427)</f>
        <v>0</v>
      </c>
      <c r="X427" s="47">
        <f>SUMIF($D$15:$D427,$D427,H$15:H427)</f>
        <v>0</v>
      </c>
      <c r="Y427" s="47">
        <f>SUMIF($D$15:$D427,$D427,K$15:K427)</f>
        <v>0</v>
      </c>
      <c r="Z427" s="47">
        <f>SUMIF($D$15:$D427,$D427,L$15:L427)</f>
        <v>0</v>
      </c>
    </row>
    <row r="428" spans="2:26" ht="18" customHeight="1" x14ac:dyDescent="0.2">
      <c r="B428" s="62"/>
      <c r="C428" s="127"/>
      <c r="D428" s="66"/>
      <c r="E428" s="23" t="str">
        <f>IF(D428="","",IFERROR(VLOOKUP(D428,Stock!$A$5:$K$495,2,FALSE),0))</f>
        <v/>
      </c>
      <c r="F428" s="121"/>
      <c r="G428" s="122">
        <f>IFERROR(VLOOKUP(D428,Stock!$A$5:$M$495,6,0),0)*Journal!F428</f>
        <v>0</v>
      </c>
      <c r="H428" s="124"/>
      <c r="I428" s="123">
        <f>IFERROR(VLOOKUP(D428,Stock!$A$5:$K$495,7,FALSE),0)*Journal!$H428</f>
        <v>0</v>
      </c>
      <c r="J428" s="24">
        <f t="shared" si="19"/>
        <v>0</v>
      </c>
      <c r="K428" s="65"/>
      <c r="L428" s="65"/>
      <c r="M428" s="65"/>
      <c r="N428" s="128" t="str">
        <f t="shared" si="20"/>
        <v/>
      </c>
      <c r="O428" s="173"/>
      <c r="R428" s="31">
        <f>IFERROR(VLOOKUP(D428,Stock!$A$5:$M$495,10,0),0)*Journal!K428</f>
        <v>0</v>
      </c>
      <c r="S428" s="48">
        <f>IFERROR(VLOOKUP(D428,Stock!$A$5:$M$495,6,0),0)*Journal!L428</f>
        <v>0</v>
      </c>
      <c r="T428" s="184">
        <f t="shared" si="21"/>
        <v>0</v>
      </c>
      <c r="V428" s="47" t="str">
        <f>IF(D428="","",VLOOKUP($D428,Stock!$A$4:$M$471,8,FALSE))</f>
        <v/>
      </c>
      <c r="W428" s="47">
        <f>SUMIF($D$15:$D428,$D428,F$15:F428)</f>
        <v>0</v>
      </c>
      <c r="X428" s="47">
        <f>SUMIF($D$15:$D428,$D428,H$15:H428)</f>
        <v>0</v>
      </c>
      <c r="Y428" s="47">
        <f>SUMIF($D$15:$D428,$D428,K$15:K428)</f>
        <v>0</v>
      </c>
      <c r="Z428" s="47">
        <f>SUMIF($D$15:$D428,$D428,L$15:L428)</f>
        <v>0</v>
      </c>
    </row>
    <row r="429" spans="2:26" ht="18" customHeight="1" x14ac:dyDescent="0.2">
      <c r="B429" s="62"/>
      <c r="C429" s="127"/>
      <c r="D429" s="66"/>
      <c r="E429" s="23" t="str">
        <f>IF(D429="","",IFERROR(VLOOKUP(D429,Stock!$A$5:$K$495,2,FALSE),0))</f>
        <v/>
      </c>
      <c r="F429" s="121"/>
      <c r="G429" s="122">
        <f>IFERROR(VLOOKUP(D429,Stock!$A$5:$M$495,6,0),0)*Journal!F429</f>
        <v>0</v>
      </c>
      <c r="H429" s="124"/>
      <c r="I429" s="123">
        <f>IFERROR(VLOOKUP(D429,Stock!$A$5:$K$495,7,FALSE),0)*Journal!$H429</f>
        <v>0</v>
      </c>
      <c r="J429" s="24">
        <f t="shared" si="19"/>
        <v>0</v>
      </c>
      <c r="K429" s="65"/>
      <c r="L429" s="65"/>
      <c r="M429" s="65"/>
      <c r="N429" s="128" t="str">
        <f t="shared" si="20"/>
        <v/>
      </c>
      <c r="O429" s="173"/>
      <c r="R429" s="31">
        <f>IFERROR(VLOOKUP(D429,Stock!$A$5:$M$495,10,0),0)*Journal!K429</f>
        <v>0</v>
      </c>
      <c r="S429" s="48">
        <f>IFERROR(VLOOKUP(D429,Stock!$A$5:$M$495,6,0),0)*Journal!L429</f>
        <v>0</v>
      </c>
      <c r="T429" s="184">
        <f t="shared" si="21"/>
        <v>0</v>
      </c>
      <c r="V429" s="47" t="str">
        <f>IF(D429="","",VLOOKUP($D429,Stock!$A$4:$M$471,8,FALSE))</f>
        <v/>
      </c>
      <c r="W429" s="47">
        <f>SUMIF($D$15:$D429,$D429,F$15:F429)</f>
        <v>0</v>
      </c>
      <c r="X429" s="47">
        <f>SUMIF($D$15:$D429,$D429,H$15:H429)</f>
        <v>0</v>
      </c>
      <c r="Y429" s="47">
        <f>SUMIF($D$15:$D429,$D429,K$15:K429)</f>
        <v>0</v>
      </c>
      <c r="Z429" s="47">
        <f>SUMIF($D$15:$D429,$D429,L$15:L429)</f>
        <v>0</v>
      </c>
    </row>
    <row r="430" spans="2:26" ht="18" customHeight="1" x14ac:dyDescent="0.2">
      <c r="B430" s="62"/>
      <c r="C430" s="127"/>
      <c r="D430" s="66"/>
      <c r="E430" s="23" t="str">
        <f>IF(D430="","",IFERROR(VLOOKUP(D430,Stock!$A$5:$K$495,2,FALSE),0))</f>
        <v/>
      </c>
      <c r="F430" s="121"/>
      <c r="G430" s="122">
        <f>IFERROR(VLOOKUP(D430,Stock!$A$5:$M$495,6,0),0)*Journal!F430</f>
        <v>0</v>
      </c>
      <c r="H430" s="124"/>
      <c r="I430" s="123">
        <f>IFERROR(VLOOKUP(D430,Stock!$A$5:$K$495,7,FALSE),0)*Journal!$H430</f>
        <v>0</v>
      </c>
      <c r="J430" s="24">
        <f t="shared" si="19"/>
        <v>0</v>
      </c>
      <c r="K430" s="65"/>
      <c r="L430" s="65"/>
      <c r="M430" s="65"/>
      <c r="N430" s="128" t="str">
        <f t="shared" si="20"/>
        <v/>
      </c>
      <c r="O430" s="173"/>
      <c r="R430" s="31">
        <f>IFERROR(VLOOKUP(D430,Stock!$A$5:$M$495,10,0),0)*Journal!K430</f>
        <v>0</v>
      </c>
      <c r="S430" s="48">
        <f>IFERROR(VLOOKUP(D430,Stock!$A$5:$M$495,6,0),0)*Journal!L430</f>
        <v>0</v>
      </c>
      <c r="T430" s="184">
        <f t="shared" si="21"/>
        <v>0</v>
      </c>
      <c r="V430" s="47" t="str">
        <f>IF(D430="","",VLOOKUP($D430,Stock!$A$4:$M$471,8,FALSE))</f>
        <v/>
      </c>
      <c r="W430" s="47">
        <f>SUMIF($D$15:$D430,$D430,F$15:F430)</f>
        <v>0</v>
      </c>
      <c r="X430" s="47">
        <f>SUMIF($D$15:$D430,$D430,H$15:H430)</f>
        <v>0</v>
      </c>
      <c r="Y430" s="47">
        <f>SUMIF($D$15:$D430,$D430,K$15:K430)</f>
        <v>0</v>
      </c>
      <c r="Z430" s="47">
        <f>SUMIF($D$15:$D430,$D430,L$15:L430)</f>
        <v>0</v>
      </c>
    </row>
    <row r="431" spans="2:26" ht="18" customHeight="1" x14ac:dyDescent="0.2">
      <c r="B431" s="62"/>
      <c r="C431" s="127"/>
      <c r="D431" s="66"/>
      <c r="E431" s="23" t="str">
        <f>IF(D431="","",IFERROR(VLOOKUP(D431,Stock!$A$5:$K$495,2,FALSE),0))</f>
        <v/>
      </c>
      <c r="F431" s="121"/>
      <c r="G431" s="122">
        <f>IFERROR(VLOOKUP(D431,Stock!$A$5:$M$495,6,0),0)*Journal!F431</f>
        <v>0</v>
      </c>
      <c r="H431" s="124"/>
      <c r="I431" s="123">
        <f>IFERROR(VLOOKUP(D431,Stock!$A$5:$K$495,7,FALSE),0)*Journal!$H431</f>
        <v>0</v>
      </c>
      <c r="J431" s="24">
        <f t="shared" si="19"/>
        <v>0</v>
      </c>
      <c r="K431" s="65"/>
      <c r="L431" s="65"/>
      <c r="M431" s="65"/>
      <c r="N431" s="128" t="str">
        <f t="shared" si="20"/>
        <v/>
      </c>
      <c r="O431" s="173"/>
      <c r="R431" s="31">
        <f>IFERROR(VLOOKUP(D431,Stock!$A$5:$M$495,10,0),0)*Journal!K431</f>
        <v>0</v>
      </c>
      <c r="S431" s="48">
        <f>IFERROR(VLOOKUP(D431,Stock!$A$5:$M$495,6,0),0)*Journal!L431</f>
        <v>0</v>
      </c>
      <c r="T431" s="184">
        <f t="shared" si="21"/>
        <v>0</v>
      </c>
      <c r="V431" s="47" t="str">
        <f>IF(D431="","",VLOOKUP($D431,Stock!$A$4:$M$471,8,FALSE))</f>
        <v/>
      </c>
      <c r="W431" s="47">
        <f>SUMIF($D$15:$D431,$D431,F$15:F431)</f>
        <v>0</v>
      </c>
      <c r="X431" s="47">
        <f>SUMIF($D$15:$D431,$D431,H$15:H431)</f>
        <v>0</v>
      </c>
      <c r="Y431" s="47">
        <f>SUMIF($D$15:$D431,$D431,K$15:K431)</f>
        <v>0</v>
      </c>
      <c r="Z431" s="47">
        <f>SUMIF($D$15:$D431,$D431,L$15:L431)</f>
        <v>0</v>
      </c>
    </row>
    <row r="432" spans="2:26" ht="18" customHeight="1" x14ac:dyDescent="0.2">
      <c r="B432" s="62"/>
      <c r="C432" s="127"/>
      <c r="D432" s="66"/>
      <c r="E432" s="23" t="str">
        <f>IF(D432="","",IFERROR(VLOOKUP(D432,Stock!$A$5:$K$495,2,FALSE),0))</f>
        <v/>
      </c>
      <c r="F432" s="121"/>
      <c r="G432" s="122">
        <f>IFERROR(VLOOKUP(D432,Stock!$A$5:$M$495,6,0),0)*Journal!F432</f>
        <v>0</v>
      </c>
      <c r="H432" s="124"/>
      <c r="I432" s="123">
        <f>IFERROR(VLOOKUP(D432,Stock!$A$5:$K$495,7,FALSE),0)*Journal!$H432</f>
        <v>0</v>
      </c>
      <c r="J432" s="24">
        <f t="shared" si="19"/>
        <v>0</v>
      </c>
      <c r="K432" s="65"/>
      <c r="L432" s="65"/>
      <c r="M432" s="65"/>
      <c r="N432" s="128" t="str">
        <f t="shared" si="20"/>
        <v/>
      </c>
      <c r="O432" s="173"/>
      <c r="R432" s="31">
        <f>IFERROR(VLOOKUP(D432,Stock!$A$5:$M$495,10,0),0)*Journal!K432</f>
        <v>0</v>
      </c>
      <c r="S432" s="48">
        <f>IFERROR(VLOOKUP(D432,Stock!$A$5:$M$495,6,0),0)*Journal!L432</f>
        <v>0</v>
      </c>
      <c r="T432" s="184">
        <f t="shared" si="21"/>
        <v>0</v>
      </c>
      <c r="V432" s="47" t="str">
        <f>IF(D432="","",VLOOKUP($D432,Stock!$A$4:$M$471,8,FALSE))</f>
        <v/>
      </c>
      <c r="W432" s="47">
        <f>SUMIF($D$15:$D432,$D432,F$15:F432)</f>
        <v>0</v>
      </c>
      <c r="X432" s="47">
        <f>SUMIF($D$15:$D432,$D432,H$15:H432)</f>
        <v>0</v>
      </c>
      <c r="Y432" s="47">
        <f>SUMIF($D$15:$D432,$D432,K$15:K432)</f>
        <v>0</v>
      </c>
      <c r="Z432" s="47">
        <f>SUMIF($D$15:$D432,$D432,L$15:L432)</f>
        <v>0</v>
      </c>
    </row>
    <row r="433" spans="2:26" ht="18" customHeight="1" x14ac:dyDescent="0.2">
      <c r="B433" s="62"/>
      <c r="C433" s="127"/>
      <c r="D433" s="66"/>
      <c r="E433" s="23" t="str">
        <f>IF(D433="","",IFERROR(VLOOKUP(D433,Stock!$A$5:$K$495,2,FALSE),0))</f>
        <v/>
      </c>
      <c r="F433" s="121"/>
      <c r="G433" s="122">
        <f>IFERROR(VLOOKUP(D433,Stock!$A$5:$M$495,6,0),0)*Journal!F433</f>
        <v>0</v>
      </c>
      <c r="H433" s="124"/>
      <c r="I433" s="123">
        <f>IFERROR(VLOOKUP(D433,Stock!$A$5:$K$495,7,FALSE),0)*Journal!$H433</f>
        <v>0</v>
      </c>
      <c r="J433" s="24">
        <f t="shared" si="19"/>
        <v>0</v>
      </c>
      <c r="K433" s="65"/>
      <c r="L433" s="65"/>
      <c r="M433" s="65"/>
      <c r="N433" s="128" t="str">
        <f t="shared" si="20"/>
        <v/>
      </c>
      <c r="O433" s="173"/>
      <c r="R433" s="31">
        <f>IFERROR(VLOOKUP(D433,Stock!$A$5:$M$495,10,0),0)*Journal!K433</f>
        <v>0</v>
      </c>
      <c r="S433" s="48">
        <f>IFERROR(VLOOKUP(D433,Stock!$A$5:$M$495,6,0),0)*Journal!L433</f>
        <v>0</v>
      </c>
      <c r="T433" s="184">
        <f t="shared" si="21"/>
        <v>0</v>
      </c>
      <c r="V433" s="47" t="str">
        <f>IF(D433="","",VLOOKUP($D433,Stock!$A$4:$M$471,8,FALSE))</f>
        <v/>
      </c>
      <c r="W433" s="47">
        <f>SUMIF($D$15:$D433,$D433,F$15:F433)</f>
        <v>0</v>
      </c>
      <c r="X433" s="47">
        <f>SUMIF($D$15:$D433,$D433,H$15:H433)</f>
        <v>0</v>
      </c>
      <c r="Y433" s="47">
        <f>SUMIF($D$15:$D433,$D433,K$15:K433)</f>
        <v>0</v>
      </c>
      <c r="Z433" s="47">
        <f>SUMIF($D$15:$D433,$D433,L$15:L433)</f>
        <v>0</v>
      </c>
    </row>
    <row r="434" spans="2:26" ht="18" customHeight="1" x14ac:dyDescent="0.2">
      <c r="B434" s="62"/>
      <c r="C434" s="127"/>
      <c r="D434" s="66"/>
      <c r="E434" s="23" t="str">
        <f>IF(D434="","",IFERROR(VLOOKUP(D434,Stock!$A$5:$K$495,2,FALSE),0))</f>
        <v/>
      </c>
      <c r="F434" s="121"/>
      <c r="G434" s="122">
        <f>IFERROR(VLOOKUP(D434,Stock!$A$5:$M$495,6,0),0)*Journal!F434</f>
        <v>0</v>
      </c>
      <c r="H434" s="124"/>
      <c r="I434" s="123">
        <f>IFERROR(VLOOKUP(D434,Stock!$A$5:$K$495,7,FALSE),0)*Journal!$H434</f>
        <v>0</v>
      </c>
      <c r="J434" s="24">
        <f t="shared" si="19"/>
        <v>0</v>
      </c>
      <c r="K434" s="65"/>
      <c r="L434" s="65"/>
      <c r="M434" s="65"/>
      <c r="N434" s="128" t="str">
        <f t="shared" si="20"/>
        <v/>
      </c>
      <c r="O434" s="173"/>
      <c r="R434" s="31">
        <f>IFERROR(VLOOKUP(D434,Stock!$A$5:$M$495,10,0),0)*Journal!K434</f>
        <v>0</v>
      </c>
      <c r="S434" s="48">
        <f>IFERROR(VLOOKUP(D434,Stock!$A$5:$M$495,6,0),0)*Journal!L434</f>
        <v>0</v>
      </c>
      <c r="T434" s="184">
        <f t="shared" si="21"/>
        <v>0</v>
      </c>
      <c r="V434" s="47" t="str">
        <f>IF(D434="","",VLOOKUP($D434,Stock!$A$4:$M$471,8,FALSE))</f>
        <v/>
      </c>
      <c r="W434" s="47">
        <f>SUMIF($D$15:$D434,$D434,F$15:F434)</f>
        <v>0</v>
      </c>
      <c r="X434" s="47">
        <f>SUMIF($D$15:$D434,$D434,H$15:H434)</f>
        <v>0</v>
      </c>
      <c r="Y434" s="47">
        <f>SUMIF($D$15:$D434,$D434,K$15:K434)</f>
        <v>0</v>
      </c>
      <c r="Z434" s="47">
        <f>SUMIF($D$15:$D434,$D434,L$15:L434)</f>
        <v>0</v>
      </c>
    </row>
    <row r="435" spans="2:26" ht="18" customHeight="1" x14ac:dyDescent="0.2">
      <c r="B435" s="62"/>
      <c r="C435" s="127"/>
      <c r="D435" s="66"/>
      <c r="E435" s="23" t="str">
        <f>IF(D435="","",IFERROR(VLOOKUP(D435,Stock!$A$5:$K$495,2,FALSE),0))</f>
        <v/>
      </c>
      <c r="F435" s="121"/>
      <c r="G435" s="122">
        <f>IFERROR(VLOOKUP(D435,Stock!$A$5:$M$495,6,0),0)*Journal!F435</f>
        <v>0</v>
      </c>
      <c r="H435" s="124"/>
      <c r="I435" s="123">
        <f>IFERROR(VLOOKUP(D435,Stock!$A$5:$K$495,7,FALSE),0)*Journal!$H435</f>
        <v>0</v>
      </c>
      <c r="J435" s="24">
        <f t="shared" si="19"/>
        <v>0</v>
      </c>
      <c r="K435" s="65"/>
      <c r="L435" s="65"/>
      <c r="M435" s="65"/>
      <c r="N435" s="128" t="str">
        <f t="shared" si="20"/>
        <v/>
      </c>
      <c r="O435" s="173"/>
      <c r="R435" s="31">
        <f>IFERROR(VLOOKUP(D435,Stock!$A$5:$M$495,10,0),0)*Journal!K435</f>
        <v>0</v>
      </c>
      <c r="S435" s="48">
        <f>IFERROR(VLOOKUP(D435,Stock!$A$5:$M$495,6,0),0)*Journal!L435</f>
        <v>0</v>
      </c>
      <c r="T435" s="184">
        <f t="shared" si="21"/>
        <v>0</v>
      </c>
      <c r="V435" s="47" t="str">
        <f>IF(D435="","",VLOOKUP($D435,Stock!$A$4:$M$471,8,FALSE))</f>
        <v/>
      </c>
      <c r="W435" s="47">
        <f>SUMIF($D$15:$D435,$D435,F$15:F435)</f>
        <v>0</v>
      </c>
      <c r="X435" s="47">
        <f>SUMIF($D$15:$D435,$D435,H$15:H435)</f>
        <v>0</v>
      </c>
      <c r="Y435" s="47">
        <f>SUMIF($D$15:$D435,$D435,K$15:K435)</f>
        <v>0</v>
      </c>
      <c r="Z435" s="47">
        <f>SUMIF($D$15:$D435,$D435,L$15:L435)</f>
        <v>0</v>
      </c>
    </row>
    <row r="436" spans="2:26" ht="18" customHeight="1" x14ac:dyDescent="0.2">
      <c r="B436" s="62"/>
      <c r="C436" s="127"/>
      <c r="D436" s="66"/>
      <c r="E436" s="23" t="str">
        <f>IF(D436="","",IFERROR(VLOOKUP(D436,Stock!$A$5:$K$495,2,FALSE),0))</f>
        <v/>
      </c>
      <c r="F436" s="121"/>
      <c r="G436" s="122">
        <f>IFERROR(VLOOKUP(D436,Stock!$A$5:$M$495,6,0),0)*Journal!F436</f>
        <v>0</v>
      </c>
      <c r="H436" s="124"/>
      <c r="I436" s="123">
        <f>IFERROR(VLOOKUP(D436,Stock!$A$5:$K$495,7,FALSE),0)*Journal!$H436</f>
        <v>0</v>
      </c>
      <c r="J436" s="24">
        <f t="shared" si="19"/>
        <v>0</v>
      </c>
      <c r="K436" s="65"/>
      <c r="L436" s="65"/>
      <c r="M436" s="65"/>
      <c r="N436" s="128" t="str">
        <f t="shared" si="20"/>
        <v/>
      </c>
      <c r="O436" s="173"/>
      <c r="R436" s="31">
        <f>IFERROR(VLOOKUP(D436,Stock!$A$5:$M$495,10,0),0)*Journal!K436</f>
        <v>0</v>
      </c>
      <c r="S436" s="48">
        <f>IFERROR(VLOOKUP(D436,Stock!$A$5:$M$495,6,0),0)*Journal!L436</f>
        <v>0</v>
      </c>
      <c r="T436" s="184">
        <f t="shared" si="21"/>
        <v>0</v>
      </c>
      <c r="V436" s="47" t="str">
        <f>IF(D436="","",VLOOKUP($D436,Stock!$A$4:$M$471,8,FALSE))</f>
        <v/>
      </c>
      <c r="W436" s="47">
        <f>SUMIF($D$15:$D436,$D436,F$15:F436)</f>
        <v>0</v>
      </c>
      <c r="X436" s="47">
        <f>SUMIF($D$15:$D436,$D436,H$15:H436)</f>
        <v>0</v>
      </c>
      <c r="Y436" s="47">
        <f>SUMIF($D$15:$D436,$D436,K$15:K436)</f>
        <v>0</v>
      </c>
      <c r="Z436" s="47">
        <f>SUMIF($D$15:$D436,$D436,L$15:L436)</f>
        <v>0</v>
      </c>
    </row>
    <row r="437" spans="2:26" ht="18" customHeight="1" x14ac:dyDescent="0.2">
      <c r="B437" s="62"/>
      <c r="C437" s="127"/>
      <c r="D437" s="66"/>
      <c r="E437" s="23" t="str">
        <f>IF(D437="","",IFERROR(VLOOKUP(D437,Stock!$A$5:$K$495,2,FALSE),0))</f>
        <v/>
      </c>
      <c r="F437" s="121"/>
      <c r="G437" s="122">
        <f>IFERROR(VLOOKUP(D437,Stock!$A$5:$M$495,6,0),0)*Journal!F437</f>
        <v>0</v>
      </c>
      <c r="H437" s="124"/>
      <c r="I437" s="123">
        <f>IFERROR(VLOOKUP(D437,Stock!$A$5:$K$495,7,FALSE),0)*Journal!$H437</f>
        <v>0</v>
      </c>
      <c r="J437" s="24">
        <f t="shared" si="19"/>
        <v>0</v>
      </c>
      <c r="K437" s="65"/>
      <c r="L437" s="65"/>
      <c r="M437" s="65"/>
      <c r="N437" s="128" t="str">
        <f t="shared" si="20"/>
        <v/>
      </c>
      <c r="O437" s="173"/>
      <c r="R437" s="31">
        <f>IFERROR(VLOOKUP(D437,Stock!$A$5:$M$495,10,0),0)*Journal!K437</f>
        <v>0</v>
      </c>
      <c r="S437" s="48">
        <f>IFERROR(VLOOKUP(D437,Stock!$A$5:$M$495,6,0),0)*Journal!L437</f>
        <v>0</v>
      </c>
      <c r="T437" s="184">
        <f t="shared" si="21"/>
        <v>0</v>
      </c>
      <c r="V437" s="47" t="str">
        <f>IF(D437="","",VLOOKUP($D437,Stock!$A$4:$M$471,8,FALSE))</f>
        <v/>
      </c>
      <c r="W437" s="47">
        <f>SUMIF($D$15:$D437,$D437,F$15:F437)</f>
        <v>0</v>
      </c>
      <c r="X437" s="47">
        <f>SUMIF($D$15:$D437,$D437,H$15:H437)</f>
        <v>0</v>
      </c>
      <c r="Y437" s="47">
        <f>SUMIF($D$15:$D437,$D437,K$15:K437)</f>
        <v>0</v>
      </c>
      <c r="Z437" s="47">
        <f>SUMIF($D$15:$D437,$D437,L$15:L437)</f>
        <v>0</v>
      </c>
    </row>
    <row r="438" spans="2:26" ht="18" customHeight="1" x14ac:dyDescent="0.2">
      <c r="B438" s="62"/>
      <c r="C438" s="127"/>
      <c r="D438" s="66"/>
      <c r="E438" s="23" t="str">
        <f>IF(D438="","",IFERROR(VLOOKUP(D438,Stock!$A$5:$K$495,2,FALSE),0))</f>
        <v/>
      </c>
      <c r="F438" s="121"/>
      <c r="G438" s="122">
        <f>IFERROR(VLOOKUP(D438,Stock!$A$5:$M$495,6,0),0)*Journal!F438</f>
        <v>0</v>
      </c>
      <c r="H438" s="124"/>
      <c r="I438" s="123">
        <f>IFERROR(VLOOKUP(D438,Stock!$A$5:$K$495,7,FALSE),0)*Journal!$H438</f>
        <v>0</v>
      </c>
      <c r="J438" s="24">
        <f t="shared" si="19"/>
        <v>0</v>
      </c>
      <c r="K438" s="65"/>
      <c r="L438" s="65"/>
      <c r="M438" s="65"/>
      <c r="N438" s="128" t="str">
        <f t="shared" si="20"/>
        <v/>
      </c>
      <c r="O438" s="173"/>
      <c r="R438" s="31">
        <f>IFERROR(VLOOKUP(D438,Stock!$A$5:$M$495,10,0),0)*Journal!K438</f>
        <v>0</v>
      </c>
      <c r="S438" s="48">
        <f>IFERROR(VLOOKUP(D438,Stock!$A$5:$M$495,6,0),0)*Journal!L438</f>
        <v>0</v>
      </c>
      <c r="T438" s="184">
        <f t="shared" si="21"/>
        <v>0</v>
      </c>
      <c r="V438" s="47" t="str">
        <f>IF(D438="","",VLOOKUP($D438,Stock!$A$4:$M$471,8,FALSE))</f>
        <v/>
      </c>
      <c r="W438" s="47">
        <f>SUMIF($D$15:$D438,$D438,F$15:F438)</f>
        <v>0</v>
      </c>
      <c r="X438" s="47">
        <f>SUMIF($D$15:$D438,$D438,H$15:H438)</f>
        <v>0</v>
      </c>
      <c r="Y438" s="47">
        <f>SUMIF($D$15:$D438,$D438,K$15:K438)</f>
        <v>0</v>
      </c>
      <c r="Z438" s="47">
        <f>SUMIF($D$15:$D438,$D438,L$15:L438)</f>
        <v>0</v>
      </c>
    </row>
    <row r="439" spans="2:26" ht="18" customHeight="1" x14ac:dyDescent="0.2">
      <c r="B439" s="62"/>
      <c r="C439" s="127"/>
      <c r="D439" s="66"/>
      <c r="E439" s="23" t="str">
        <f>IF(D439="","",IFERROR(VLOOKUP(D439,Stock!$A$5:$K$495,2,FALSE),0))</f>
        <v/>
      </c>
      <c r="F439" s="121"/>
      <c r="G439" s="122">
        <f>IFERROR(VLOOKUP(D439,Stock!$A$5:$M$495,6,0),0)*Journal!F439</f>
        <v>0</v>
      </c>
      <c r="H439" s="124"/>
      <c r="I439" s="123">
        <f>IFERROR(VLOOKUP(D439,Stock!$A$5:$K$495,7,FALSE),0)*Journal!$H439</f>
        <v>0</v>
      </c>
      <c r="J439" s="24">
        <f t="shared" si="19"/>
        <v>0</v>
      </c>
      <c r="K439" s="65"/>
      <c r="L439" s="65"/>
      <c r="M439" s="65"/>
      <c r="N439" s="128" t="str">
        <f t="shared" si="20"/>
        <v/>
      </c>
      <c r="O439" s="173"/>
      <c r="R439" s="31">
        <f>IFERROR(VLOOKUP(D439,Stock!$A$5:$M$495,10,0),0)*Journal!K439</f>
        <v>0</v>
      </c>
      <c r="S439" s="48">
        <f>IFERROR(VLOOKUP(D439,Stock!$A$5:$M$495,6,0),0)*Journal!L439</f>
        <v>0</v>
      </c>
      <c r="T439" s="184">
        <f t="shared" si="21"/>
        <v>0</v>
      </c>
      <c r="V439" s="47" t="str">
        <f>IF(D439="","",VLOOKUP($D439,Stock!$A$4:$M$471,8,FALSE))</f>
        <v/>
      </c>
      <c r="W439" s="47">
        <f>SUMIF($D$15:$D439,$D439,F$15:F439)</f>
        <v>0</v>
      </c>
      <c r="X439" s="47">
        <f>SUMIF($D$15:$D439,$D439,H$15:H439)</f>
        <v>0</v>
      </c>
      <c r="Y439" s="47">
        <f>SUMIF($D$15:$D439,$D439,K$15:K439)</f>
        <v>0</v>
      </c>
      <c r="Z439" s="47">
        <f>SUMIF($D$15:$D439,$D439,L$15:L439)</f>
        <v>0</v>
      </c>
    </row>
    <row r="440" spans="2:26" ht="18" customHeight="1" x14ac:dyDescent="0.2">
      <c r="B440" s="62"/>
      <c r="C440" s="127"/>
      <c r="D440" s="66"/>
      <c r="E440" s="23" t="str">
        <f>IF(D440="","",IFERROR(VLOOKUP(D440,Stock!$A$5:$K$495,2,FALSE),0))</f>
        <v/>
      </c>
      <c r="F440" s="121"/>
      <c r="G440" s="122">
        <f>IFERROR(VLOOKUP(D440,Stock!$A$5:$M$495,6,0),0)*Journal!F440</f>
        <v>0</v>
      </c>
      <c r="H440" s="124"/>
      <c r="I440" s="123">
        <f>IFERROR(VLOOKUP(D440,Stock!$A$5:$K$495,7,FALSE),0)*Journal!$H440</f>
        <v>0</v>
      </c>
      <c r="J440" s="24">
        <f t="shared" si="19"/>
        <v>0</v>
      </c>
      <c r="K440" s="65"/>
      <c r="L440" s="65"/>
      <c r="M440" s="65"/>
      <c r="N440" s="128" t="str">
        <f t="shared" si="20"/>
        <v/>
      </c>
      <c r="O440" s="173"/>
      <c r="R440" s="31">
        <f>IFERROR(VLOOKUP(D440,Stock!$A$5:$M$495,10,0),0)*Journal!K440</f>
        <v>0</v>
      </c>
      <c r="S440" s="48">
        <f>IFERROR(VLOOKUP(D440,Stock!$A$5:$M$495,6,0),0)*Journal!L440</f>
        <v>0</v>
      </c>
      <c r="T440" s="184">
        <f t="shared" si="21"/>
        <v>0</v>
      </c>
      <c r="V440" s="47" t="str">
        <f>IF(D440="","",VLOOKUP($D440,Stock!$A$4:$M$471,8,FALSE))</f>
        <v/>
      </c>
      <c r="W440" s="47">
        <f>SUMIF($D$15:$D440,$D440,F$15:F440)</f>
        <v>0</v>
      </c>
      <c r="X440" s="47">
        <f>SUMIF($D$15:$D440,$D440,H$15:H440)</f>
        <v>0</v>
      </c>
      <c r="Y440" s="47">
        <f>SUMIF($D$15:$D440,$D440,K$15:K440)</f>
        <v>0</v>
      </c>
      <c r="Z440" s="47">
        <f>SUMIF($D$15:$D440,$D440,L$15:L440)</f>
        <v>0</v>
      </c>
    </row>
    <row r="441" spans="2:26" ht="18" customHeight="1" x14ac:dyDescent="0.2">
      <c r="B441" s="62"/>
      <c r="C441" s="127"/>
      <c r="D441" s="66"/>
      <c r="E441" s="23" t="str">
        <f>IF(D441="","",IFERROR(VLOOKUP(D441,Stock!$A$5:$K$495,2,FALSE),0))</f>
        <v/>
      </c>
      <c r="F441" s="121"/>
      <c r="G441" s="122">
        <f>IFERROR(VLOOKUP(D441,Stock!$A$5:$M$495,6,0),0)*Journal!F441</f>
        <v>0</v>
      </c>
      <c r="H441" s="124"/>
      <c r="I441" s="123">
        <f>IFERROR(VLOOKUP(D441,Stock!$A$5:$K$495,7,FALSE),0)*Journal!$H441</f>
        <v>0</v>
      </c>
      <c r="J441" s="24">
        <f t="shared" si="19"/>
        <v>0</v>
      </c>
      <c r="K441" s="65"/>
      <c r="L441" s="65"/>
      <c r="M441" s="65"/>
      <c r="N441" s="128" t="str">
        <f t="shared" si="20"/>
        <v/>
      </c>
      <c r="O441" s="173"/>
      <c r="R441" s="31">
        <f>IFERROR(VLOOKUP(D441,Stock!$A$5:$M$495,10,0),0)*Journal!K441</f>
        <v>0</v>
      </c>
      <c r="S441" s="48">
        <f>IFERROR(VLOOKUP(D441,Stock!$A$5:$M$495,6,0),0)*Journal!L441</f>
        <v>0</v>
      </c>
      <c r="T441" s="184">
        <f t="shared" si="21"/>
        <v>0</v>
      </c>
      <c r="V441" s="47" t="str">
        <f>IF(D441="","",VLOOKUP($D441,Stock!$A$4:$M$471,8,FALSE))</f>
        <v/>
      </c>
      <c r="W441" s="47">
        <f>SUMIF($D$15:$D441,$D441,F$15:F441)</f>
        <v>0</v>
      </c>
      <c r="X441" s="47">
        <f>SUMIF($D$15:$D441,$D441,H$15:H441)</f>
        <v>0</v>
      </c>
      <c r="Y441" s="47">
        <f>SUMIF($D$15:$D441,$D441,K$15:K441)</f>
        <v>0</v>
      </c>
      <c r="Z441" s="47">
        <f>SUMIF($D$15:$D441,$D441,L$15:L441)</f>
        <v>0</v>
      </c>
    </row>
    <row r="442" spans="2:26" ht="18" customHeight="1" x14ac:dyDescent="0.2">
      <c r="B442" s="62"/>
      <c r="C442" s="127"/>
      <c r="D442" s="66"/>
      <c r="E442" s="23" t="str">
        <f>IF(D442="","",IFERROR(VLOOKUP(D442,Stock!$A$5:$K$495,2,FALSE),0))</f>
        <v/>
      </c>
      <c r="F442" s="121"/>
      <c r="G442" s="122">
        <f>IFERROR(VLOOKUP(D442,Stock!$A$5:$M$495,6,0),0)*Journal!F442</f>
        <v>0</v>
      </c>
      <c r="H442" s="124"/>
      <c r="I442" s="123">
        <f>IFERROR(VLOOKUP(D442,Stock!$A$5:$K$495,7,FALSE),0)*Journal!$H442</f>
        <v>0</v>
      </c>
      <c r="J442" s="24">
        <f t="shared" si="19"/>
        <v>0</v>
      </c>
      <c r="K442" s="65"/>
      <c r="L442" s="65"/>
      <c r="M442" s="65"/>
      <c r="N442" s="128" t="str">
        <f t="shared" si="20"/>
        <v/>
      </c>
      <c r="O442" s="173"/>
      <c r="R442" s="31">
        <f>IFERROR(VLOOKUP(D442,Stock!$A$5:$M$495,10,0),0)*Journal!K442</f>
        <v>0</v>
      </c>
      <c r="S442" s="48">
        <f>IFERROR(VLOOKUP(D442,Stock!$A$5:$M$495,6,0),0)*Journal!L442</f>
        <v>0</v>
      </c>
      <c r="T442" s="184">
        <f t="shared" si="21"/>
        <v>0</v>
      </c>
      <c r="V442" s="47" t="str">
        <f>IF(D442="","",VLOOKUP($D442,Stock!$A$4:$M$471,8,FALSE))</f>
        <v/>
      </c>
      <c r="W442" s="47">
        <f>SUMIF($D$15:$D442,$D442,F$15:F442)</f>
        <v>0</v>
      </c>
      <c r="X442" s="47">
        <f>SUMIF($D$15:$D442,$D442,H$15:H442)</f>
        <v>0</v>
      </c>
      <c r="Y442" s="47">
        <f>SUMIF($D$15:$D442,$D442,K$15:K442)</f>
        <v>0</v>
      </c>
      <c r="Z442" s="47">
        <f>SUMIF($D$15:$D442,$D442,L$15:L442)</f>
        <v>0</v>
      </c>
    </row>
    <row r="443" spans="2:26" ht="18" customHeight="1" x14ac:dyDescent="0.2">
      <c r="B443" s="62"/>
      <c r="C443" s="127"/>
      <c r="D443" s="66"/>
      <c r="E443" s="23" t="str">
        <f>IF(D443="","",IFERROR(VLOOKUP(D443,Stock!$A$5:$K$495,2,FALSE),0))</f>
        <v/>
      </c>
      <c r="F443" s="121"/>
      <c r="G443" s="122">
        <f>IFERROR(VLOOKUP(D443,Stock!$A$5:$M$495,6,0),0)*Journal!F443</f>
        <v>0</v>
      </c>
      <c r="H443" s="124"/>
      <c r="I443" s="123">
        <f>IFERROR(VLOOKUP(D443,Stock!$A$5:$K$495,7,FALSE),0)*Journal!$H443</f>
        <v>0</v>
      </c>
      <c r="J443" s="24">
        <f t="shared" si="19"/>
        <v>0</v>
      </c>
      <c r="K443" s="65"/>
      <c r="L443" s="65"/>
      <c r="M443" s="65"/>
      <c r="N443" s="128" t="str">
        <f t="shared" si="20"/>
        <v/>
      </c>
      <c r="O443" s="173"/>
      <c r="R443" s="31">
        <f>IFERROR(VLOOKUP(D443,Stock!$A$5:$M$495,10,0),0)*Journal!K443</f>
        <v>0</v>
      </c>
      <c r="S443" s="48">
        <f>IFERROR(VLOOKUP(D443,Stock!$A$5:$M$495,6,0),0)*Journal!L443</f>
        <v>0</v>
      </c>
      <c r="T443" s="184">
        <f t="shared" si="21"/>
        <v>0</v>
      </c>
      <c r="V443" s="47" t="str">
        <f>IF(D443="","",VLOOKUP($D443,Stock!$A$4:$M$471,8,FALSE))</f>
        <v/>
      </c>
      <c r="W443" s="47">
        <f>SUMIF($D$15:$D443,$D443,F$15:F443)</f>
        <v>0</v>
      </c>
      <c r="X443" s="47">
        <f>SUMIF($D$15:$D443,$D443,H$15:H443)</f>
        <v>0</v>
      </c>
      <c r="Y443" s="47">
        <f>SUMIF($D$15:$D443,$D443,K$15:K443)</f>
        <v>0</v>
      </c>
      <c r="Z443" s="47">
        <f>SUMIF($D$15:$D443,$D443,L$15:L443)</f>
        <v>0</v>
      </c>
    </row>
    <row r="444" spans="2:26" ht="18" customHeight="1" x14ac:dyDescent="0.2">
      <c r="B444" s="62"/>
      <c r="C444" s="127"/>
      <c r="D444" s="66"/>
      <c r="E444" s="23" t="str">
        <f>IF(D444="","",IFERROR(VLOOKUP(D444,Stock!$A$5:$K$495,2,FALSE),0))</f>
        <v/>
      </c>
      <c r="F444" s="121"/>
      <c r="G444" s="122">
        <f>IFERROR(VLOOKUP(D444,Stock!$A$5:$M$495,6,0),0)*Journal!F444</f>
        <v>0</v>
      </c>
      <c r="H444" s="124"/>
      <c r="I444" s="123">
        <f>IFERROR(VLOOKUP(D444,Stock!$A$5:$K$495,7,FALSE),0)*Journal!$H444</f>
        <v>0</v>
      </c>
      <c r="J444" s="24">
        <f t="shared" si="19"/>
        <v>0</v>
      </c>
      <c r="K444" s="65"/>
      <c r="L444" s="65"/>
      <c r="M444" s="65"/>
      <c r="N444" s="128" t="str">
        <f t="shared" si="20"/>
        <v/>
      </c>
      <c r="O444" s="173"/>
      <c r="R444" s="31">
        <f>IFERROR(VLOOKUP(D444,Stock!$A$5:$M$495,10,0),0)*Journal!K444</f>
        <v>0</v>
      </c>
      <c r="S444" s="48">
        <f>IFERROR(VLOOKUP(D444,Stock!$A$5:$M$495,6,0),0)*Journal!L444</f>
        <v>0</v>
      </c>
      <c r="T444" s="184">
        <f t="shared" si="21"/>
        <v>0</v>
      </c>
      <c r="V444" s="47" t="str">
        <f>IF(D444="","",VLOOKUP($D444,Stock!$A$4:$M$471,8,FALSE))</f>
        <v/>
      </c>
      <c r="W444" s="47">
        <f>SUMIF($D$15:$D444,$D444,F$15:F444)</f>
        <v>0</v>
      </c>
      <c r="X444" s="47">
        <f>SUMIF($D$15:$D444,$D444,H$15:H444)</f>
        <v>0</v>
      </c>
      <c r="Y444" s="47">
        <f>SUMIF($D$15:$D444,$D444,K$15:K444)</f>
        <v>0</v>
      </c>
      <c r="Z444" s="47">
        <f>SUMIF($D$15:$D444,$D444,L$15:L444)</f>
        <v>0</v>
      </c>
    </row>
    <row r="445" spans="2:26" ht="18" customHeight="1" x14ac:dyDescent="0.2">
      <c r="B445" s="62"/>
      <c r="C445" s="127"/>
      <c r="D445" s="66"/>
      <c r="E445" s="23" t="str">
        <f>IF(D445="","",IFERROR(VLOOKUP(D445,Stock!$A$5:$K$495,2,FALSE),0))</f>
        <v/>
      </c>
      <c r="F445" s="121"/>
      <c r="G445" s="122">
        <f>IFERROR(VLOOKUP(D445,Stock!$A$5:$M$495,6,0),0)*Journal!F445</f>
        <v>0</v>
      </c>
      <c r="H445" s="124"/>
      <c r="I445" s="123">
        <f>IFERROR(VLOOKUP(D445,Stock!$A$5:$K$495,7,FALSE),0)*Journal!$H445</f>
        <v>0</v>
      </c>
      <c r="J445" s="24">
        <f t="shared" si="19"/>
        <v>0</v>
      </c>
      <c r="K445" s="65"/>
      <c r="L445" s="65"/>
      <c r="M445" s="65"/>
      <c r="N445" s="128" t="str">
        <f t="shared" si="20"/>
        <v/>
      </c>
      <c r="O445" s="173"/>
      <c r="R445" s="31">
        <f>IFERROR(VLOOKUP(D445,Stock!$A$5:$M$495,10,0),0)*Journal!K445</f>
        <v>0</v>
      </c>
      <c r="S445" s="48">
        <f>IFERROR(VLOOKUP(D445,Stock!$A$5:$M$495,6,0),0)*Journal!L445</f>
        <v>0</v>
      </c>
      <c r="T445" s="184">
        <f t="shared" si="21"/>
        <v>0</v>
      </c>
      <c r="V445" s="47" t="str">
        <f>IF(D445="","",VLOOKUP($D445,Stock!$A$4:$M$471,8,FALSE))</f>
        <v/>
      </c>
      <c r="W445" s="47">
        <f>SUMIF($D$15:$D445,$D445,F$15:F445)</f>
        <v>0</v>
      </c>
      <c r="X445" s="47">
        <f>SUMIF($D$15:$D445,$D445,H$15:H445)</f>
        <v>0</v>
      </c>
      <c r="Y445" s="47">
        <f>SUMIF($D$15:$D445,$D445,K$15:K445)</f>
        <v>0</v>
      </c>
      <c r="Z445" s="47">
        <f>SUMIF($D$15:$D445,$D445,L$15:L445)</f>
        <v>0</v>
      </c>
    </row>
    <row r="446" spans="2:26" ht="18" customHeight="1" x14ac:dyDescent="0.2">
      <c r="B446" s="172"/>
      <c r="C446" s="127"/>
      <c r="D446" s="66"/>
      <c r="E446" s="23" t="str">
        <f>IF(D446="","",IFERROR(VLOOKUP(D446,Stock!$A$5:$K$495,2,FALSE),0))</f>
        <v/>
      </c>
      <c r="F446" s="121"/>
      <c r="G446" s="122">
        <f>IFERROR(VLOOKUP(D446,Stock!$A$5:$M$495,6,0),0)*Journal!F446</f>
        <v>0</v>
      </c>
      <c r="H446" s="124"/>
      <c r="I446" s="123">
        <f>IFERROR(VLOOKUP(D446,Stock!$A$5:$K$495,7,FALSE),0)*Journal!$H446</f>
        <v>0</v>
      </c>
      <c r="J446" s="24">
        <f t="shared" si="19"/>
        <v>0</v>
      </c>
      <c r="K446" s="65"/>
      <c r="L446" s="65"/>
      <c r="M446" s="65"/>
      <c r="N446" s="128" t="str">
        <f t="shared" si="20"/>
        <v/>
      </c>
      <c r="O446" s="174"/>
      <c r="R446" s="31">
        <f>IFERROR(VLOOKUP(D446,Stock!$A$5:$M$495,10,0),0)*Journal!K446</f>
        <v>0</v>
      </c>
      <c r="S446" s="48">
        <f>IFERROR(VLOOKUP(D446,Stock!$A$5:$M$495,6,0),0)*Journal!L446</f>
        <v>0</v>
      </c>
      <c r="T446" s="184">
        <f t="shared" si="21"/>
        <v>0</v>
      </c>
      <c r="V446" s="47" t="str">
        <f>IF(D446="","",VLOOKUP($D446,Stock!$A$4:$M$471,8,FALSE))</f>
        <v/>
      </c>
      <c r="W446" s="47">
        <f>SUMIF($D$15:$D446,$D446,F$15:F446)</f>
        <v>0</v>
      </c>
      <c r="X446" s="47">
        <f>SUMIF($D$15:$D446,$D446,H$15:H446)</f>
        <v>0</v>
      </c>
      <c r="Y446" s="47">
        <f>SUMIF($D$15:$D446,$D446,K$15:K446)</f>
        <v>0</v>
      </c>
      <c r="Z446" s="47">
        <f>SUMIF($D$15:$D446,$D446,L$15:L446)</f>
        <v>0</v>
      </c>
    </row>
    <row r="447" spans="2:26" ht="18" customHeight="1" x14ac:dyDescent="0.2">
      <c r="B447" s="62"/>
      <c r="H447" s="62"/>
      <c r="O447" s="62"/>
    </row>
    <row r="448" spans="2:26" ht="18" customHeight="1" x14ac:dyDescent="0.2">
      <c r="B448" s="62"/>
      <c r="O448" s="62"/>
    </row>
    <row r="449" spans="2:15" ht="18" customHeight="1" x14ac:dyDescent="0.2">
      <c r="B449" s="62"/>
      <c r="O449" s="62"/>
    </row>
    <row r="450" spans="2:15" ht="18" customHeight="1" x14ac:dyDescent="0.2">
      <c r="B450" s="62"/>
      <c r="O450" s="62"/>
    </row>
    <row r="451" spans="2:15" ht="18" customHeight="1" x14ac:dyDescent="0.2">
      <c r="B451" s="62"/>
      <c r="O451" s="62"/>
    </row>
    <row r="452" spans="2:15" ht="18" customHeight="1" x14ac:dyDescent="0.2">
      <c r="B452" s="62"/>
      <c r="O452" s="62"/>
    </row>
    <row r="453" spans="2:15" ht="18" customHeight="1" x14ac:dyDescent="0.2">
      <c r="B453" s="62"/>
      <c r="O453" s="62"/>
    </row>
    <row r="454" spans="2:15" ht="18" customHeight="1" x14ac:dyDescent="0.2">
      <c r="B454" s="62"/>
      <c r="O454" s="62"/>
    </row>
    <row r="455" spans="2:15" ht="18" customHeight="1" x14ac:dyDescent="0.2">
      <c r="B455" s="62"/>
      <c r="O455" s="62"/>
    </row>
    <row r="456" spans="2:15" ht="18" customHeight="1" x14ac:dyDescent="0.2">
      <c r="B456" s="62"/>
      <c r="O456" s="62"/>
    </row>
    <row r="457" spans="2:15" ht="18" customHeight="1" x14ac:dyDescent="0.2">
      <c r="B457" s="62"/>
      <c r="O457" s="62"/>
    </row>
    <row r="458" spans="2:15" ht="18" customHeight="1" x14ac:dyDescent="0.2">
      <c r="B458" s="62"/>
      <c r="O458" s="62"/>
    </row>
    <row r="459" spans="2:15" ht="18" customHeight="1" x14ac:dyDescent="0.2">
      <c r="B459" s="62"/>
      <c r="O459" s="62"/>
    </row>
    <row r="460" spans="2:15" ht="18" customHeight="1" x14ac:dyDescent="0.2">
      <c r="O460" s="62"/>
    </row>
    <row r="461" spans="2:15" ht="18" customHeight="1" x14ac:dyDescent="0.2">
      <c r="O461" s="62"/>
    </row>
    <row r="462" spans="2:15" ht="18" customHeight="1" x14ac:dyDescent="0.2">
      <c r="O462" s="62"/>
    </row>
    <row r="463" spans="2:15" ht="18" customHeight="1" x14ac:dyDescent="0.2">
      <c r="O463" s="62"/>
    </row>
    <row r="464" spans="2:15" x14ac:dyDescent="0.2">
      <c r="O464" s="62"/>
    </row>
    <row r="465" spans="15:15" x14ac:dyDescent="0.2">
      <c r="O465" s="62"/>
    </row>
    <row r="466" spans="15:15" x14ac:dyDescent="0.2">
      <c r="O466" s="62"/>
    </row>
    <row r="467" spans="15:15" x14ac:dyDescent="0.2">
      <c r="O467" s="62"/>
    </row>
  </sheetData>
  <sheetProtection sheet="1" objects="1" scenarios="1" autoFilter="0"/>
  <autoFilter ref="C13:N446"/>
  <customSheetViews>
    <customSheetView guid="{B7AE221C-404E-4A5E-ACC6-14739526CE23}" scale="110" showPageBreaks="1" showGridLines="0" printArea="1" filter="1" showAutoFilter="1" hiddenColumns="1">
      <pane ySplit="12" topLeftCell="A13" activePane="bottomLeft" state="frozen"/>
      <selection pane="bottomLeft" activeCell="C14" sqref="C14"/>
      <pageMargins left="0.23622047244094491" right="0.23622047244094491" top="0.35433070866141736" bottom="0.74803149606299213" header="0.31496062992125984" footer="0.31496062992125984"/>
      <printOptions horizontalCentered="1"/>
      <pageSetup paperSize="9" orientation="landscape" r:id="rId1"/>
      <autoFilter ref="A12:M451">
        <filterColumn colId="8">
          <filters>
            <filter val="1"/>
            <filter val="2"/>
            <filter val="9"/>
          </filters>
        </filterColumn>
      </autoFilter>
    </customSheetView>
  </customSheetViews>
  <mergeCells count="7">
    <mergeCell ref="L11:M11"/>
    <mergeCell ref="C3:D3"/>
    <mergeCell ref="J5:L5"/>
    <mergeCell ref="J8:L8"/>
    <mergeCell ref="J9:L9"/>
    <mergeCell ref="L3:M3"/>
    <mergeCell ref="L7:M7"/>
  </mergeCells>
  <conditionalFormatting sqref="N15:N446">
    <cfRule type="cellIs" dxfId="5" priority="34" operator="lessThanOrEqual">
      <formula>0</formula>
    </cfRule>
  </conditionalFormatting>
  <conditionalFormatting sqref="C15:N446">
    <cfRule type="expression" dxfId="4" priority="35">
      <formula>$F15&gt;0</formula>
    </cfRule>
    <cfRule type="expression" dxfId="3" priority="36">
      <formula>$L15&gt;0</formula>
    </cfRule>
    <cfRule type="expression" dxfId="2" priority="37">
      <formula>$K15&gt;0</formula>
    </cfRule>
  </conditionalFormatting>
  <dataValidations count="1">
    <dataValidation type="list" allowBlank="1" showInputMessage="1" showErrorMessage="1" sqref="M15:M446">
      <formula1>$P$15:$P$20</formula1>
    </dataValidation>
  </dataValidations>
  <printOptions horizontalCentered="1"/>
  <pageMargins left="0.23622047244094491" right="0.23622047244094491" top="0.35433070866141736" bottom="0.74803149606299213" header="0.31496062992125984" footer="0.31496062992125984"/>
  <pageSetup paperSize="9" orientation="landscape"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Journal!H22:H22</xm:f>
              <xm:sqref>I15</xm:sqref>
            </x14:sparkline>
            <x14:sparkline>
              <xm:f>Journal!H23:H23</xm:f>
              <xm:sqref>I16</xm:sqref>
            </x14:sparkline>
            <x14:sparkline>
              <xm:f>Journal!H24:H24</xm:f>
              <xm:sqref>I17</xm:sqref>
            </x14:sparkline>
            <x14:sparkline>
              <xm:f>Journal!H25:H25</xm:f>
              <xm:sqref>I18</xm:sqref>
            </x14:sparkline>
            <x14:sparkline>
              <xm:f>Journal!H26:H26</xm:f>
              <xm:sqref>I19</xm:sqref>
            </x14:sparkline>
            <x14:sparkline>
              <xm:f>Journal!H27:H27</xm:f>
              <xm:sqref>I20</xm:sqref>
            </x14:sparkline>
            <x14:sparkline>
              <xm:f>Journal!H28:H28</xm:f>
              <xm:sqref>I21</xm:sqref>
            </x14:sparkline>
            <x14:sparkline>
              <xm:f>Journal!H29:H29</xm:f>
              <xm:sqref>I22</xm:sqref>
            </x14:sparkline>
            <x14:sparkline>
              <xm:f>Journal!H30:H30</xm:f>
              <xm:sqref>I23</xm:sqref>
            </x14:sparkline>
            <x14:sparkline>
              <xm:f>Journal!H31:H31</xm:f>
              <xm:sqref>I24</xm:sqref>
            </x14:sparkline>
            <x14:sparkline>
              <xm:f>Journal!H32:H32</xm:f>
              <xm:sqref>I25</xm:sqref>
            </x14:sparkline>
            <x14:sparkline>
              <xm:f>Journal!H33:H33</xm:f>
              <xm:sqref>I26</xm:sqref>
            </x14:sparkline>
            <x14:sparkline>
              <xm:f>Journal!H34:H34</xm:f>
              <xm:sqref>I27</xm:sqref>
            </x14:sparkline>
            <x14:sparkline>
              <xm:f>Journal!H35:H35</xm:f>
              <xm:sqref>I28</xm:sqref>
            </x14:sparkline>
            <x14:sparkline>
              <xm:f>Journal!H36:H36</xm:f>
              <xm:sqref>I29</xm:sqref>
            </x14:sparkline>
            <x14:sparkline>
              <xm:f>Journal!H37:H37</xm:f>
              <xm:sqref>I30</xm:sqref>
            </x14:sparkline>
            <x14:sparkline>
              <xm:f>Journal!H38:H38</xm:f>
              <xm:sqref>I31</xm:sqref>
            </x14:sparkline>
            <x14:sparkline>
              <xm:f>Journal!H39:H39</xm:f>
              <xm:sqref>I32</xm:sqref>
            </x14:sparkline>
            <x14:sparkline>
              <xm:f>Journal!H40:H40</xm:f>
              <xm:sqref>I33</xm:sqref>
            </x14:sparkline>
            <x14:sparkline>
              <xm:f>Journal!H41:H41</xm:f>
              <xm:sqref>I34</xm:sqref>
            </x14:sparkline>
            <x14:sparkline>
              <xm:f>Journal!H42:H42</xm:f>
              <xm:sqref>I35</xm:sqref>
            </x14:sparkline>
            <x14:sparkline>
              <xm:f>Journal!H43:H43</xm:f>
              <xm:sqref>I36</xm:sqref>
            </x14:sparkline>
            <x14:sparkline>
              <xm:f>Journal!H44:H44</xm:f>
              <xm:sqref>I37</xm:sqref>
            </x14:sparkline>
            <x14:sparkline>
              <xm:f>Journal!H45:H45</xm:f>
              <xm:sqref>I38</xm:sqref>
            </x14:sparkline>
            <x14:sparkline>
              <xm:f>Journal!H46:H46</xm:f>
              <xm:sqref>I39</xm:sqref>
            </x14:sparkline>
            <x14:sparkline>
              <xm:f>Journal!H47:H47</xm:f>
              <xm:sqref>I40</xm:sqref>
            </x14:sparkline>
            <x14:sparkline>
              <xm:f>Journal!H48:H48</xm:f>
              <xm:sqref>I41</xm:sqref>
            </x14:sparkline>
            <x14:sparkline>
              <xm:f>Journal!H49:H49</xm:f>
              <xm:sqref>I42</xm:sqref>
            </x14:sparkline>
            <x14:sparkline>
              <xm:f>Journal!H50:H50</xm:f>
              <xm:sqref>I43</xm:sqref>
            </x14:sparkline>
            <x14:sparkline>
              <xm:f>Journal!H51:H51</xm:f>
              <xm:sqref>I44</xm:sqref>
            </x14:sparkline>
            <x14:sparkline>
              <xm:f>Journal!H52:H52</xm:f>
              <xm:sqref>I45</xm:sqref>
            </x14:sparkline>
            <x14:sparkline>
              <xm:f>Journal!H53:H53</xm:f>
              <xm:sqref>I46</xm:sqref>
            </x14:sparkline>
            <x14:sparkline>
              <xm:f>Journal!H54:H54</xm:f>
              <xm:sqref>I47</xm:sqref>
            </x14:sparkline>
            <x14:sparkline>
              <xm:f>Journal!H55:H55</xm:f>
              <xm:sqref>I48</xm:sqref>
            </x14:sparkline>
            <x14:sparkline>
              <xm:f>Journal!H56:H56</xm:f>
              <xm:sqref>I49</xm:sqref>
            </x14:sparkline>
            <x14:sparkline>
              <xm:f>Journal!H57:H57</xm:f>
              <xm:sqref>I50</xm:sqref>
            </x14:sparkline>
            <x14:sparkline>
              <xm:f>Journal!H58:H58</xm:f>
              <xm:sqref>I51</xm:sqref>
            </x14:sparkline>
            <x14:sparkline>
              <xm:f>Journal!H59:H59</xm:f>
              <xm:sqref>I52</xm:sqref>
            </x14:sparkline>
            <x14:sparkline>
              <xm:f>Journal!H60:H60</xm:f>
              <xm:sqref>I53</xm:sqref>
            </x14:sparkline>
            <x14:sparkline>
              <xm:f>Journal!H61:H61</xm:f>
              <xm:sqref>I54</xm:sqref>
            </x14:sparkline>
            <x14:sparkline>
              <xm:f>Journal!H62:H62</xm:f>
              <xm:sqref>I55</xm:sqref>
            </x14:sparkline>
            <x14:sparkline>
              <xm:f>Journal!H63:H63</xm:f>
              <xm:sqref>I56</xm:sqref>
            </x14:sparkline>
            <x14:sparkline>
              <xm:f>Journal!H64:H64</xm:f>
              <xm:sqref>I57</xm:sqref>
            </x14:sparkline>
            <x14:sparkline>
              <xm:f>Journal!H65:H65</xm:f>
              <xm:sqref>I58</xm:sqref>
            </x14:sparkline>
            <x14:sparkline>
              <xm:f>Journal!H66:H66</xm:f>
              <xm:sqref>I59</xm:sqref>
            </x14:sparkline>
            <x14:sparkline>
              <xm:f>Journal!H67:H67</xm:f>
              <xm:sqref>I60</xm:sqref>
            </x14:sparkline>
            <x14:sparkline>
              <xm:f>Journal!H68:H68</xm:f>
              <xm:sqref>I61</xm:sqref>
            </x14:sparkline>
            <x14:sparkline>
              <xm:f>Journal!H69:H69</xm:f>
              <xm:sqref>I62</xm:sqref>
            </x14:sparkline>
            <x14:sparkline>
              <xm:f>Journal!H70:H70</xm:f>
              <xm:sqref>I63</xm:sqref>
            </x14:sparkline>
            <x14:sparkline>
              <xm:f>Journal!H71:H71</xm:f>
              <xm:sqref>I64</xm:sqref>
            </x14:sparkline>
            <x14:sparkline>
              <xm:f>Journal!H72:H72</xm:f>
              <xm:sqref>I65</xm:sqref>
            </x14:sparkline>
            <x14:sparkline>
              <xm:f>Journal!H73:H73</xm:f>
              <xm:sqref>I66</xm:sqref>
            </x14:sparkline>
            <x14:sparkline>
              <xm:f>Journal!H74:H74</xm:f>
              <xm:sqref>I67</xm:sqref>
            </x14:sparkline>
            <x14:sparkline>
              <xm:f>Journal!H75:H75</xm:f>
              <xm:sqref>I68</xm:sqref>
            </x14:sparkline>
            <x14:sparkline>
              <xm:f>Journal!H76:H76</xm:f>
              <xm:sqref>I69</xm:sqref>
            </x14:sparkline>
            <x14:sparkline>
              <xm:f>Journal!H77:H77</xm:f>
              <xm:sqref>I70</xm:sqref>
            </x14:sparkline>
            <x14:sparkline>
              <xm:f>Journal!H78:H78</xm:f>
              <xm:sqref>I71</xm:sqref>
            </x14:sparkline>
            <x14:sparkline>
              <xm:f>Journal!H79:H79</xm:f>
              <xm:sqref>I72</xm:sqref>
            </x14:sparkline>
            <x14:sparkline>
              <xm:f>Journal!H80:H80</xm:f>
              <xm:sqref>I73</xm:sqref>
            </x14:sparkline>
            <x14:sparkline>
              <xm:f>Journal!H81:H81</xm:f>
              <xm:sqref>I74</xm:sqref>
            </x14:sparkline>
            <x14:sparkline>
              <xm:f>Journal!H82:H82</xm:f>
              <xm:sqref>I75</xm:sqref>
            </x14:sparkline>
            <x14:sparkline>
              <xm:f>Journal!H83:H83</xm:f>
              <xm:sqref>I76</xm:sqref>
            </x14:sparkline>
            <x14:sparkline>
              <xm:f>Journal!H84:H84</xm:f>
              <xm:sqref>I77</xm:sqref>
            </x14:sparkline>
            <x14:sparkline>
              <xm:f>Journal!H85:H85</xm:f>
              <xm:sqref>I78</xm:sqref>
            </x14:sparkline>
            <x14:sparkline>
              <xm:f>Journal!H86:H86</xm:f>
              <xm:sqref>I79</xm:sqref>
            </x14:sparkline>
            <x14:sparkline>
              <xm:f>Journal!H87:H87</xm:f>
              <xm:sqref>I80</xm:sqref>
            </x14:sparkline>
            <x14:sparkline>
              <xm:f>Journal!H88:H88</xm:f>
              <xm:sqref>I81</xm:sqref>
            </x14:sparkline>
            <x14:sparkline>
              <xm:f>Journal!H89:H89</xm:f>
              <xm:sqref>I82</xm:sqref>
            </x14:sparkline>
            <x14:sparkline>
              <xm:f>Journal!H90:H90</xm:f>
              <xm:sqref>I83</xm:sqref>
            </x14:sparkline>
            <x14:sparkline>
              <xm:f>Journal!H91:H91</xm:f>
              <xm:sqref>I84</xm:sqref>
            </x14:sparkline>
            <x14:sparkline>
              <xm:f>Journal!H92:H92</xm:f>
              <xm:sqref>I85</xm:sqref>
            </x14:sparkline>
            <x14:sparkline>
              <xm:f>Journal!H93:H93</xm:f>
              <xm:sqref>I86</xm:sqref>
            </x14:sparkline>
            <x14:sparkline>
              <xm:f>Journal!H94:H94</xm:f>
              <xm:sqref>I87</xm:sqref>
            </x14:sparkline>
            <x14:sparkline>
              <xm:f>Journal!H95:H95</xm:f>
              <xm:sqref>I88</xm:sqref>
            </x14:sparkline>
            <x14:sparkline>
              <xm:f>Journal!H96:H96</xm:f>
              <xm:sqref>I89</xm:sqref>
            </x14:sparkline>
            <x14:sparkline>
              <xm:f>Journal!H97:H97</xm:f>
              <xm:sqref>I90</xm:sqref>
            </x14:sparkline>
            <x14:sparkline>
              <xm:f>Journal!H98:H98</xm:f>
              <xm:sqref>I91</xm:sqref>
            </x14:sparkline>
            <x14:sparkline>
              <xm:f>Journal!H99:H99</xm:f>
              <xm:sqref>I92</xm:sqref>
            </x14:sparkline>
            <x14:sparkline>
              <xm:f>Journal!H100:H100</xm:f>
              <xm:sqref>I93</xm:sqref>
            </x14:sparkline>
            <x14:sparkline>
              <xm:f>Journal!H101:H101</xm:f>
              <xm:sqref>I94</xm:sqref>
            </x14:sparkline>
            <x14:sparkline>
              <xm:f>Journal!H102:H102</xm:f>
              <xm:sqref>I95</xm:sqref>
            </x14:sparkline>
            <x14:sparkline>
              <xm:f>Journal!H103:H103</xm:f>
              <xm:sqref>I96</xm:sqref>
            </x14:sparkline>
            <x14:sparkline>
              <xm:f>Journal!H104:H104</xm:f>
              <xm:sqref>I97</xm:sqref>
            </x14:sparkline>
            <x14:sparkline>
              <xm:f>Journal!H105:H105</xm:f>
              <xm:sqref>I98</xm:sqref>
            </x14:sparkline>
            <x14:sparkline>
              <xm:f>Journal!H106:H106</xm:f>
              <xm:sqref>I99</xm:sqref>
            </x14:sparkline>
            <x14:sparkline>
              <xm:f>Journal!H107:H107</xm:f>
              <xm:sqref>I100</xm:sqref>
            </x14:sparkline>
            <x14:sparkline>
              <xm:f>Journal!H108:H108</xm:f>
              <xm:sqref>I101</xm:sqref>
            </x14:sparkline>
            <x14:sparkline>
              <xm:f>Journal!H109:H109</xm:f>
              <xm:sqref>I102</xm:sqref>
            </x14:sparkline>
            <x14:sparkline>
              <xm:f>Journal!H110:H110</xm:f>
              <xm:sqref>I103</xm:sqref>
            </x14:sparkline>
            <x14:sparkline>
              <xm:f>Journal!H111:H111</xm:f>
              <xm:sqref>I104</xm:sqref>
            </x14:sparkline>
            <x14:sparkline>
              <xm:f>Journal!H112:H112</xm:f>
              <xm:sqref>I105</xm:sqref>
            </x14:sparkline>
            <x14:sparkline>
              <xm:f>Journal!H113:H113</xm:f>
              <xm:sqref>I106</xm:sqref>
            </x14:sparkline>
            <x14:sparkline>
              <xm:f>Journal!H114:H114</xm:f>
              <xm:sqref>I107</xm:sqref>
            </x14:sparkline>
            <x14:sparkline>
              <xm:f>Journal!H115:H115</xm:f>
              <xm:sqref>I108</xm:sqref>
            </x14:sparkline>
            <x14:sparkline>
              <xm:f>Journal!H116:H116</xm:f>
              <xm:sqref>I109</xm:sqref>
            </x14:sparkline>
            <x14:sparkline>
              <xm:f>Journal!H117:H117</xm:f>
              <xm:sqref>I110</xm:sqref>
            </x14:sparkline>
            <x14:sparkline>
              <xm:f>Journal!H118:H118</xm:f>
              <xm:sqref>I111</xm:sqref>
            </x14:sparkline>
            <x14:sparkline>
              <xm:f>Journal!H119:H119</xm:f>
              <xm:sqref>I112</xm:sqref>
            </x14:sparkline>
            <x14:sparkline>
              <xm:f>Journal!H120:H120</xm:f>
              <xm:sqref>I113</xm:sqref>
            </x14:sparkline>
            <x14:sparkline>
              <xm:f>Journal!H121:H121</xm:f>
              <xm:sqref>I114</xm:sqref>
            </x14:sparkline>
            <x14:sparkline>
              <xm:f>Journal!H122:H122</xm:f>
              <xm:sqref>I115</xm:sqref>
            </x14:sparkline>
            <x14:sparkline>
              <xm:f>Journal!H123:H123</xm:f>
              <xm:sqref>I116</xm:sqref>
            </x14:sparkline>
            <x14:sparkline>
              <xm:f>Journal!H124:H124</xm:f>
              <xm:sqref>I117</xm:sqref>
            </x14:sparkline>
            <x14:sparkline>
              <xm:f>Journal!H125:H125</xm:f>
              <xm:sqref>I118</xm:sqref>
            </x14:sparkline>
            <x14:sparkline>
              <xm:f>Journal!H126:H126</xm:f>
              <xm:sqref>I119</xm:sqref>
            </x14:sparkline>
            <x14:sparkline>
              <xm:f>Journal!H127:H127</xm:f>
              <xm:sqref>I120</xm:sqref>
            </x14:sparkline>
            <x14:sparkline>
              <xm:f>Journal!H128:H128</xm:f>
              <xm:sqref>I121</xm:sqref>
            </x14:sparkline>
            <x14:sparkline>
              <xm:f>Journal!H129:H129</xm:f>
              <xm:sqref>I122</xm:sqref>
            </x14:sparkline>
            <x14:sparkline>
              <xm:f>Journal!H130:H130</xm:f>
              <xm:sqref>I123</xm:sqref>
            </x14:sparkline>
            <x14:sparkline>
              <xm:f>Journal!H131:H131</xm:f>
              <xm:sqref>I124</xm:sqref>
            </x14:sparkline>
            <x14:sparkline>
              <xm:f>Journal!H132:H132</xm:f>
              <xm:sqref>I125</xm:sqref>
            </x14:sparkline>
            <x14:sparkline>
              <xm:f>Journal!H133:H133</xm:f>
              <xm:sqref>I126</xm:sqref>
            </x14:sparkline>
            <x14:sparkline>
              <xm:f>Journal!H134:H134</xm:f>
              <xm:sqref>I127</xm:sqref>
            </x14:sparkline>
            <x14:sparkline>
              <xm:f>Journal!H135:H135</xm:f>
              <xm:sqref>I128</xm:sqref>
            </x14:sparkline>
            <x14:sparkline>
              <xm:f>Journal!H136:H136</xm:f>
              <xm:sqref>I129</xm:sqref>
            </x14:sparkline>
            <x14:sparkline>
              <xm:f>Journal!H137:H137</xm:f>
              <xm:sqref>I130</xm:sqref>
            </x14:sparkline>
            <x14:sparkline>
              <xm:f>Journal!H138:H138</xm:f>
              <xm:sqref>I131</xm:sqref>
            </x14:sparkline>
            <x14:sparkline>
              <xm:f>Journal!H139:H139</xm:f>
              <xm:sqref>I132</xm:sqref>
            </x14:sparkline>
            <x14:sparkline>
              <xm:f>Journal!H140:H140</xm:f>
              <xm:sqref>I133</xm:sqref>
            </x14:sparkline>
            <x14:sparkline>
              <xm:f>Journal!H141:H141</xm:f>
              <xm:sqref>I134</xm:sqref>
            </x14:sparkline>
            <x14:sparkline>
              <xm:f>Journal!H142:H142</xm:f>
              <xm:sqref>I135</xm:sqref>
            </x14:sparkline>
            <x14:sparkline>
              <xm:f>Journal!H143:H143</xm:f>
              <xm:sqref>I136</xm:sqref>
            </x14:sparkline>
            <x14:sparkline>
              <xm:f>Journal!H144:H144</xm:f>
              <xm:sqref>I137</xm:sqref>
            </x14:sparkline>
            <x14:sparkline>
              <xm:f>Journal!H145:H145</xm:f>
              <xm:sqref>I138</xm:sqref>
            </x14:sparkline>
            <x14:sparkline>
              <xm:f>Journal!H146:H146</xm:f>
              <xm:sqref>I139</xm:sqref>
            </x14:sparkline>
            <x14:sparkline>
              <xm:f>Journal!H147:H147</xm:f>
              <xm:sqref>I140</xm:sqref>
            </x14:sparkline>
            <x14:sparkline>
              <xm:f>Journal!H148:H148</xm:f>
              <xm:sqref>I141</xm:sqref>
            </x14:sparkline>
            <x14:sparkline>
              <xm:f>Journal!H149:H149</xm:f>
              <xm:sqref>I142</xm:sqref>
            </x14:sparkline>
            <x14:sparkline>
              <xm:f>Journal!H150:H150</xm:f>
              <xm:sqref>I143</xm:sqref>
            </x14:sparkline>
            <x14:sparkline>
              <xm:f>Journal!H151:H151</xm:f>
              <xm:sqref>I144</xm:sqref>
            </x14:sparkline>
            <x14:sparkline>
              <xm:f>Journal!H152:H152</xm:f>
              <xm:sqref>I145</xm:sqref>
            </x14:sparkline>
            <x14:sparkline>
              <xm:f>Journal!H153:H153</xm:f>
              <xm:sqref>I146</xm:sqref>
            </x14:sparkline>
            <x14:sparkline>
              <xm:f>Journal!H154:H154</xm:f>
              <xm:sqref>I147</xm:sqref>
            </x14:sparkline>
            <x14:sparkline>
              <xm:f>Journal!H155:H155</xm:f>
              <xm:sqref>I148</xm:sqref>
            </x14:sparkline>
            <x14:sparkline>
              <xm:f>Journal!H156:H156</xm:f>
              <xm:sqref>I149</xm:sqref>
            </x14:sparkline>
            <x14:sparkline>
              <xm:f>Journal!H157:H157</xm:f>
              <xm:sqref>I150</xm:sqref>
            </x14:sparkline>
            <x14:sparkline>
              <xm:f>Journal!H158:H158</xm:f>
              <xm:sqref>I151</xm:sqref>
            </x14:sparkline>
            <x14:sparkline>
              <xm:f>Journal!H159:H159</xm:f>
              <xm:sqref>I152</xm:sqref>
            </x14:sparkline>
            <x14:sparkline>
              <xm:f>Journal!H160:H160</xm:f>
              <xm:sqref>I153</xm:sqref>
            </x14:sparkline>
            <x14:sparkline>
              <xm:f>Journal!H161:H161</xm:f>
              <xm:sqref>I154</xm:sqref>
            </x14:sparkline>
            <x14:sparkline>
              <xm:f>Journal!H162:H162</xm:f>
              <xm:sqref>I155</xm:sqref>
            </x14:sparkline>
            <x14:sparkline>
              <xm:f>Journal!H163:H163</xm:f>
              <xm:sqref>I156</xm:sqref>
            </x14:sparkline>
            <x14:sparkline>
              <xm:f>Journal!H164:H164</xm:f>
              <xm:sqref>I157</xm:sqref>
            </x14:sparkline>
            <x14:sparkline>
              <xm:f>Journal!H165:H165</xm:f>
              <xm:sqref>I158</xm:sqref>
            </x14:sparkline>
            <x14:sparkline>
              <xm:f>Journal!H166:H166</xm:f>
              <xm:sqref>I159</xm:sqref>
            </x14:sparkline>
            <x14:sparkline>
              <xm:f>Journal!H167:H167</xm:f>
              <xm:sqref>I160</xm:sqref>
            </x14:sparkline>
            <x14:sparkline>
              <xm:f>Journal!H168:H168</xm:f>
              <xm:sqref>I161</xm:sqref>
            </x14:sparkline>
            <x14:sparkline>
              <xm:f>Journal!H169:H169</xm:f>
              <xm:sqref>I162</xm:sqref>
            </x14:sparkline>
            <x14:sparkline>
              <xm:f>Journal!H170:H170</xm:f>
              <xm:sqref>I163</xm:sqref>
            </x14:sparkline>
            <x14:sparkline>
              <xm:f>Journal!H171:H171</xm:f>
              <xm:sqref>I164</xm:sqref>
            </x14:sparkline>
            <x14:sparkline>
              <xm:f>Journal!H172:H172</xm:f>
              <xm:sqref>I165</xm:sqref>
            </x14:sparkline>
            <x14:sparkline>
              <xm:f>Journal!H173:H173</xm:f>
              <xm:sqref>I166</xm:sqref>
            </x14:sparkline>
            <x14:sparkline>
              <xm:f>Journal!H174:H174</xm:f>
              <xm:sqref>I167</xm:sqref>
            </x14:sparkline>
            <x14:sparkline>
              <xm:f>Journal!H175:H175</xm:f>
              <xm:sqref>I168</xm:sqref>
            </x14:sparkline>
            <x14:sparkline>
              <xm:f>Journal!H176:H176</xm:f>
              <xm:sqref>I169</xm:sqref>
            </x14:sparkline>
            <x14:sparkline>
              <xm:f>Journal!H177:H177</xm:f>
              <xm:sqref>I170</xm:sqref>
            </x14:sparkline>
            <x14:sparkline>
              <xm:f>Journal!H178:H178</xm:f>
              <xm:sqref>I171</xm:sqref>
            </x14:sparkline>
            <x14:sparkline>
              <xm:f>Journal!H179:H179</xm:f>
              <xm:sqref>I172</xm:sqref>
            </x14:sparkline>
            <x14:sparkline>
              <xm:f>Journal!H180:H180</xm:f>
              <xm:sqref>I173</xm:sqref>
            </x14:sparkline>
            <x14:sparkline>
              <xm:f>Journal!H181:H181</xm:f>
              <xm:sqref>I174</xm:sqref>
            </x14:sparkline>
            <x14:sparkline>
              <xm:f>Journal!H182:H182</xm:f>
              <xm:sqref>I175</xm:sqref>
            </x14:sparkline>
            <x14:sparkline>
              <xm:f>Journal!H183:H183</xm:f>
              <xm:sqref>I176</xm:sqref>
            </x14:sparkline>
            <x14:sparkline>
              <xm:f>Journal!H184:H184</xm:f>
              <xm:sqref>I177</xm:sqref>
            </x14:sparkline>
            <x14:sparkline>
              <xm:f>Journal!H185:H185</xm:f>
              <xm:sqref>I178</xm:sqref>
            </x14:sparkline>
            <x14:sparkline>
              <xm:f>Journal!H186:H186</xm:f>
              <xm:sqref>I179</xm:sqref>
            </x14:sparkline>
            <x14:sparkline>
              <xm:f>Journal!H187:H187</xm:f>
              <xm:sqref>I180</xm:sqref>
            </x14:sparkline>
            <x14:sparkline>
              <xm:f>Journal!H188:H188</xm:f>
              <xm:sqref>I181</xm:sqref>
            </x14:sparkline>
            <x14:sparkline>
              <xm:f>Journal!H189:H189</xm:f>
              <xm:sqref>I182</xm:sqref>
            </x14:sparkline>
            <x14:sparkline>
              <xm:f>Journal!H190:H190</xm:f>
              <xm:sqref>I183</xm:sqref>
            </x14:sparkline>
            <x14:sparkline>
              <xm:f>Journal!H191:H191</xm:f>
              <xm:sqref>I184</xm:sqref>
            </x14:sparkline>
            <x14:sparkline>
              <xm:f>Journal!H192:H192</xm:f>
              <xm:sqref>I185</xm:sqref>
            </x14:sparkline>
            <x14:sparkline>
              <xm:f>Journal!H193:H193</xm:f>
              <xm:sqref>I186</xm:sqref>
            </x14:sparkline>
            <x14:sparkline>
              <xm:f>Journal!H194:H194</xm:f>
              <xm:sqref>I187</xm:sqref>
            </x14:sparkline>
            <x14:sparkline>
              <xm:f>Journal!H195:H195</xm:f>
              <xm:sqref>I188</xm:sqref>
            </x14:sparkline>
            <x14:sparkline>
              <xm:f>Journal!H196:H196</xm:f>
              <xm:sqref>I189</xm:sqref>
            </x14:sparkline>
            <x14:sparkline>
              <xm:f>Journal!H197:H197</xm:f>
              <xm:sqref>I190</xm:sqref>
            </x14:sparkline>
            <x14:sparkline>
              <xm:f>Journal!H198:H198</xm:f>
              <xm:sqref>I191</xm:sqref>
            </x14:sparkline>
            <x14:sparkline>
              <xm:f>Journal!H199:H199</xm:f>
              <xm:sqref>I192</xm:sqref>
            </x14:sparkline>
            <x14:sparkline>
              <xm:f>Journal!H200:H200</xm:f>
              <xm:sqref>I193</xm:sqref>
            </x14:sparkline>
            <x14:sparkline>
              <xm:f>Journal!H201:H201</xm:f>
              <xm:sqref>I194</xm:sqref>
            </x14:sparkline>
            <x14:sparkline>
              <xm:f>Journal!H202:H202</xm:f>
              <xm:sqref>I195</xm:sqref>
            </x14:sparkline>
            <x14:sparkline>
              <xm:f>Journal!H203:H203</xm:f>
              <xm:sqref>I196</xm:sqref>
            </x14:sparkline>
            <x14:sparkline>
              <xm:f>Journal!H204:H204</xm:f>
              <xm:sqref>I197</xm:sqref>
            </x14:sparkline>
            <x14:sparkline>
              <xm:f>Journal!H205:H205</xm:f>
              <xm:sqref>I198</xm:sqref>
            </x14:sparkline>
            <x14:sparkline>
              <xm:f>Journal!H206:H206</xm:f>
              <xm:sqref>I199</xm:sqref>
            </x14:sparkline>
            <x14:sparkline>
              <xm:f>Journal!H207:H207</xm:f>
              <xm:sqref>I200</xm:sqref>
            </x14:sparkline>
            <x14:sparkline>
              <xm:f>Journal!H208:H208</xm:f>
              <xm:sqref>I201</xm:sqref>
            </x14:sparkline>
            <x14:sparkline>
              <xm:f>Journal!H209:H209</xm:f>
              <xm:sqref>I202</xm:sqref>
            </x14:sparkline>
            <x14:sparkline>
              <xm:f>Journal!H210:H210</xm:f>
              <xm:sqref>I203</xm:sqref>
            </x14:sparkline>
            <x14:sparkline>
              <xm:f>Journal!H211:H211</xm:f>
              <xm:sqref>I204</xm:sqref>
            </x14:sparkline>
            <x14:sparkline>
              <xm:f>Journal!H212:H212</xm:f>
              <xm:sqref>I205</xm:sqref>
            </x14:sparkline>
            <x14:sparkline>
              <xm:f>Journal!H213:H213</xm:f>
              <xm:sqref>I206</xm:sqref>
            </x14:sparkline>
            <x14:sparkline>
              <xm:f>Journal!H214:H214</xm:f>
              <xm:sqref>I207</xm:sqref>
            </x14:sparkline>
            <x14:sparkline>
              <xm:f>Journal!H215:H215</xm:f>
              <xm:sqref>I208</xm:sqref>
            </x14:sparkline>
            <x14:sparkline>
              <xm:f>Journal!H216:H216</xm:f>
              <xm:sqref>I209</xm:sqref>
            </x14:sparkline>
            <x14:sparkline>
              <xm:f>Journal!H217:H217</xm:f>
              <xm:sqref>I210</xm:sqref>
            </x14:sparkline>
            <x14:sparkline>
              <xm:f>Journal!H218:H218</xm:f>
              <xm:sqref>I211</xm:sqref>
            </x14:sparkline>
            <x14:sparkline>
              <xm:f>Journal!H219:H219</xm:f>
              <xm:sqref>I212</xm:sqref>
            </x14:sparkline>
            <x14:sparkline>
              <xm:f>Journal!H220:H220</xm:f>
              <xm:sqref>I213</xm:sqref>
            </x14:sparkline>
            <x14:sparkline>
              <xm:f>Journal!H221:H221</xm:f>
              <xm:sqref>I214</xm:sqref>
            </x14:sparkline>
            <x14:sparkline>
              <xm:f>Journal!H222:H222</xm:f>
              <xm:sqref>I215</xm:sqref>
            </x14:sparkline>
            <x14:sparkline>
              <xm:f>Journal!H223:H223</xm:f>
              <xm:sqref>I216</xm:sqref>
            </x14:sparkline>
            <x14:sparkline>
              <xm:f>Journal!H224:H224</xm:f>
              <xm:sqref>I217</xm:sqref>
            </x14:sparkline>
            <x14:sparkline>
              <xm:f>Journal!H225:H225</xm:f>
              <xm:sqref>I218</xm:sqref>
            </x14:sparkline>
            <x14:sparkline>
              <xm:f>Journal!H226:H226</xm:f>
              <xm:sqref>I219</xm:sqref>
            </x14:sparkline>
            <x14:sparkline>
              <xm:f>Journal!H227:H227</xm:f>
              <xm:sqref>I220</xm:sqref>
            </x14:sparkline>
            <x14:sparkline>
              <xm:f>Journal!H228:H228</xm:f>
              <xm:sqref>I221</xm:sqref>
            </x14:sparkline>
            <x14:sparkline>
              <xm:f>Journal!H229:H229</xm:f>
              <xm:sqref>I222</xm:sqref>
            </x14:sparkline>
            <x14:sparkline>
              <xm:f>Journal!H230:H230</xm:f>
              <xm:sqref>I223</xm:sqref>
            </x14:sparkline>
            <x14:sparkline>
              <xm:f>Journal!H231:H231</xm:f>
              <xm:sqref>I224</xm:sqref>
            </x14:sparkline>
            <x14:sparkline>
              <xm:f>Journal!H232:H232</xm:f>
              <xm:sqref>I225</xm:sqref>
            </x14:sparkline>
            <x14:sparkline>
              <xm:f>Journal!H233:H233</xm:f>
              <xm:sqref>I226</xm:sqref>
            </x14:sparkline>
            <x14:sparkline>
              <xm:f>Journal!H234:H234</xm:f>
              <xm:sqref>I227</xm:sqref>
            </x14:sparkline>
            <x14:sparkline>
              <xm:f>Journal!H235:H235</xm:f>
              <xm:sqref>I228</xm:sqref>
            </x14:sparkline>
            <x14:sparkline>
              <xm:f>Journal!H236:H236</xm:f>
              <xm:sqref>I229</xm:sqref>
            </x14:sparkline>
            <x14:sparkline>
              <xm:f>Journal!H237:H237</xm:f>
              <xm:sqref>I230</xm:sqref>
            </x14:sparkline>
            <x14:sparkline>
              <xm:f>Journal!H238:H238</xm:f>
              <xm:sqref>I231</xm:sqref>
            </x14:sparkline>
            <x14:sparkline>
              <xm:f>Journal!H239:H239</xm:f>
              <xm:sqref>I232</xm:sqref>
            </x14:sparkline>
            <x14:sparkline>
              <xm:f>Journal!H240:H240</xm:f>
              <xm:sqref>I233</xm:sqref>
            </x14:sparkline>
            <x14:sparkline>
              <xm:f>Journal!H241:H241</xm:f>
              <xm:sqref>I234</xm:sqref>
            </x14:sparkline>
            <x14:sparkline>
              <xm:f>Journal!H242:H242</xm:f>
              <xm:sqref>I235</xm:sqref>
            </x14:sparkline>
            <x14:sparkline>
              <xm:f>Journal!H243:H243</xm:f>
              <xm:sqref>I236</xm:sqref>
            </x14:sparkline>
            <x14:sparkline>
              <xm:f>Journal!H244:H244</xm:f>
              <xm:sqref>I237</xm:sqref>
            </x14:sparkline>
            <x14:sparkline>
              <xm:f>Journal!H245:H245</xm:f>
              <xm:sqref>I238</xm:sqref>
            </x14:sparkline>
            <x14:sparkline>
              <xm:f>Journal!H246:H246</xm:f>
              <xm:sqref>I239</xm:sqref>
            </x14:sparkline>
            <x14:sparkline>
              <xm:f>Journal!H247:H247</xm:f>
              <xm:sqref>I240</xm:sqref>
            </x14:sparkline>
            <x14:sparkline>
              <xm:f>Journal!H248:H248</xm:f>
              <xm:sqref>I241</xm:sqref>
            </x14:sparkline>
            <x14:sparkline>
              <xm:f>Journal!H249:H249</xm:f>
              <xm:sqref>I242</xm:sqref>
            </x14:sparkline>
            <x14:sparkline>
              <xm:f>Journal!H250:H250</xm:f>
              <xm:sqref>I243</xm:sqref>
            </x14:sparkline>
            <x14:sparkline>
              <xm:f>Journal!H251:H251</xm:f>
              <xm:sqref>I244</xm:sqref>
            </x14:sparkline>
            <x14:sparkline>
              <xm:f>Journal!H252:H252</xm:f>
              <xm:sqref>I245</xm:sqref>
            </x14:sparkline>
            <x14:sparkline>
              <xm:f>Journal!H253:H253</xm:f>
              <xm:sqref>I246</xm:sqref>
            </x14:sparkline>
            <x14:sparkline>
              <xm:f>Journal!H254:H254</xm:f>
              <xm:sqref>I247</xm:sqref>
            </x14:sparkline>
            <x14:sparkline>
              <xm:f>Journal!H255:H255</xm:f>
              <xm:sqref>I248</xm:sqref>
            </x14:sparkline>
            <x14:sparkline>
              <xm:f>Journal!H256:H256</xm:f>
              <xm:sqref>I249</xm:sqref>
            </x14:sparkline>
            <x14:sparkline>
              <xm:f>Journal!H257:H257</xm:f>
              <xm:sqref>I250</xm:sqref>
            </x14:sparkline>
            <x14:sparkline>
              <xm:f>Journal!H258:H258</xm:f>
              <xm:sqref>I251</xm:sqref>
            </x14:sparkline>
            <x14:sparkline>
              <xm:f>Journal!H259:H259</xm:f>
              <xm:sqref>I252</xm:sqref>
            </x14:sparkline>
            <x14:sparkline>
              <xm:f>Journal!H260:H260</xm:f>
              <xm:sqref>I253</xm:sqref>
            </x14:sparkline>
            <x14:sparkline>
              <xm:f>Journal!H261:H261</xm:f>
              <xm:sqref>I254</xm:sqref>
            </x14:sparkline>
            <x14:sparkline>
              <xm:f>Journal!H262:H262</xm:f>
              <xm:sqref>I255</xm:sqref>
            </x14:sparkline>
            <x14:sparkline>
              <xm:f>Journal!H263:H263</xm:f>
              <xm:sqref>I256</xm:sqref>
            </x14:sparkline>
            <x14:sparkline>
              <xm:f>Journal!H264:H264</xm:f>
              <xm:sqref>I257</xm:sqref>
            </x14:sparkline>
            <x14:sparkline>
              <xm:f>Journal!H265:H265</xm:f>
              <xm:sqref>I258</xm:sqref>
            </x14:sparkline>
            <x14:sparkline>
              <xm:f>Journal!H266:H266</xm:f>
              <xm:sqref>I259</xm:sqref>
            </x14:sparkline>
            <x14:sparkline>
              <xm:f>Journal!H267:H267</xm:f>
              <xm:sqref>I260</xm:sqref>
            </x14:sparkline>
            <x14:sparkline>
              <xm:f>Journal!H268:H268</xm:f>
              <xm:sqref>I261</xm:sqref>
            </x14:sparkline>
            <x14:sparkline>
              <xm:f>Journal!H269:H269</xm:f>
              <xm:sqref>I262</xm:sqref>
            </x14:sparkline>
            <x14:sparkline>
              <xm:f>Journal!H270:H270</xm:f>
              <xm:sqref>I263</xm:sqref>
            </x14:sparkline>
            <x14:sparkline>
              <xm:f>Journal!H271:H271</xm:f>
              <xm:sqref>I264</xm:sqref>
            </x14:sparkline>
            <x14:sparkline>
              <xm:f>Journal!H272:H272</xm:f>
              <xm:sqref>I265</xm:sqref>
            </x14:sparkline>
            <x14:sparkline>
              <xm:f>Journal!H273:H273</xm:f>
              <xm:sqref>I266</xm:sqref>
            </x14:sparkline>
            <x14:sparkline>
              <xm:f>Journal!H274:H274</xm:f>
              <xm:sqref>I267</xm:sqref>
            </x14:sparkline>
            <x14:sparkline>
              <xm:f>Journal!H275:H275</xm:f>
              <xm:sqref>I268</xm:sqref>
            </x14:sparkline>
            <x14:sparkline>
              <xm:f>Journal!H276:H276</xm:f>
              <xm:sqref>I269</xm:sqref>
            </x14:sparkline>
            <x14:sparkline>
              <xm:f>Journal!H277:H277</xm:f>
              <xm:sqref>I270</xm:sqref>
            </x14:sparkline>
            <x14:sparkline>
              <xm:f>Journal!H278:H278</xm:f>
              <xm:sqref>I271</xm:sqref>
            </x14:sparkline>
            <x14:sparkline>
              <xm:f>Journal!H279:H279</xm:f>
              <xm:sqref>I272</xm:sqref>
            </x14:sparkline>
            <x14:sparkline>
              <xm:f>Journal!H280:H280</xm:f>
              <xm:sqref>I273</xm:sqref>
            </x14:sparkline>
            <x14:sparkline>
              <xm:f>Journal!H281:H281</xm:f>
              <xm:sqref>I274</xm:sqref>
            </x14:sparkline>
            <x14:sparkline>
              <xm:f>Journal!H282:H282</xm:f>
              <xm:sqref>I275</xm:sqref>
            </x14:sparkline>
            <x14:sparkline>
              <xm:f>Journal!H283:H283</xm:f>
              <xm:sqref>I276</xm:sqref>
            </x14:sparkline>
            <x14:sparkline>
              <xm:f>Journal!H284:H284</xm:f>
              <xm:sqref>I277</xm:sqref>
            </x14:sparkline>
            <x14:sparkline>
              <xm:f>Journal!H285:H285</xm:f>
              <xm:sqref>I278</xm:sqref>
            </x14:sparkline>
            <x14:sparkline>
              <xm:f>Journal!H286:H286</xm:f>
              <xm:sqref>I279</xm:sqref>
            </x14:sparkline>
            <x14:sparkline>
              <xm:f>Journal!H287:H287</xm:f>
              <xm:sqref>I280</xm:sqref>
            </x14:sparkline>
            <x14:sparkline>
              <xm:f>Journal!H288:H288</xm:f>
              <xm:sqref>I281</xm:sqref>
            </x14:sparkline>
            <x14:sparkline>
              <xm:f>Journal!H289:H289</xm:f>
              <xm:sqref>I282</xm:sqref>
            </x14:sparkline>
            <x14:sparkline>
              <xm:f>Journal!H290:H290</xm:f>
              <xm:sqref>I283</xm:sqref>
            </x14:sparkline>
            <x14:sparkline>
              <xm:f>Journal!H291:H291</xm:f>
              <xm:sqref>I284</xm:sqref>
            </x14:sparkline>
            <x14:sparkline>
              <xm:f>Journal!H292:H292</xm:f>
              <xm:sqref>I285</xm:sqref>
            </x14:sparkline>
            <x14:sparkline>
              <xm:f>Journal!H293:H293</xm:f>
              <xm:sqref>I286</xm:sqref>
            </x14:sparkline>
            <x14:sparkline>
              <xm:f>Journal!H294:H294</xm:f>
              <xm:sqref>I287</xm:sqref>
            </x14:sparkline>
            <x14:sparkline>
              <xm:f>Journal!H295:H295</xm:f>
              <xm:sqref>I288</xm:sqref>
            </x14:sparkline>
            <x14:sparkline>
              <xm:f>Journal!H296:H296</xm:f>
              <xm:sqref>I289</xm:sqref>
            </x14:sparkline>
            <x14:sparkline>
              <xm:f>Journal!H297:H297</xm:f>
              <xm:sqref>I290</xm:sqref>
            </x14:sparkline>
            <x14:sparkline>
              <xm:f>Journal!H298:H298</xm:f>
              <xm:sqref>I291</xm:sqref>
            </x14:sparkline>
            <x14:sparkline>
              <xm:f>Journal!H299:H299</xm:f>
              <xm:sqref>I292</xm:sqref>
            </x14:sparkline>
            <x14:sparkline>
              <xm:f>Journal!H300:H300</xm:f>
              <xm:sqref>I293</xm:sqref>
            </x14:sparkline>
            <x14:sparkline>
              <xm:f>Journal!H301:H301</xm:f>
              <xm:sqref>I294</xm:sqref>
            </x14:sparkline>
            <x14:sparkline>
              <xm:f>Journal!H302:H302</xm:f>
              <xm:sqref>I295</xm:sqref>
            </x14:sparkline>
            <x14:sparkline>
              <xm:f>Journal!H303:H303</xm:f>
              <xm:sqref>I296</xm:sqref>
            </x14:sparkline>
            <x14:sparkline>
              <xm:f>Journal!H304:H304</xm:f>
              <xm:sqref>I297</xm:sqref>
            </x14:sparkline>
            <x14:sparkline>
              <xm:f>Journal!H305:H305</xm:f>
              <xm:sqref>I298</xm:sqref>
            </x14:sparkline>
            <x14:sparkline>
              <xm:f>Journal!H306:H306</xm:f>
              <xm:sqref>I299</xm:sqref>
            </x14:sparkline>
            <x14:sparkline>
              <xm:f>Journal!H307:H307</xm:f>
              <xm:sqref>I300</xm:sqref>
            </x14:sparkline>
            <x14:sparkline>
              <xm:f>Journal!H308:H308</xm:f>
              <xm:sqref>I301</xm:sqref>
            </x14:sparkline>
            <x14:sparkline>
              <xm:f>Journal!H309:H309</xm:f>
              <xm:sqref>I302</xm:sqref>
            </x14:sparkline>
            <x14:sparkline>
              <xm:f>Journal!H310:H310</xm:f>
              <xm:sqref>I303</xm:sqref>
            </x14:sparkline>
            <x14:sparkline>
              <xm:f>Journal!H311:H311</xm:f>
              <xm:sqref>I304</xm:sqref>
            </x14:sparkline>
            <x14:sparkline>
              <xm:f>Journal!H312:H312</xm:f>
              <xm:sqref>I305</xm:sqref>
            </x14:sparkline>
            <x14:sparkline>
              <xm:f>Journal!H313:H313</xm:f>
              <xm:sqref>I306</xm:sqref>
            </x14:sparkline>
            <x14:sparkline>
              <xm:f>Journal!H314:H314</xm:f>
              <xm:sqref>I307</xm:sqref>
            </x14:sparkline>
            <x14:sparkline>
              <xm:f>Journal!H315:H315</xm:f>
              <xm:sqref>I308</xm:sqref>
            </x14:sparkline>
            <x14:sparkline>
              <xm:f>Journal!H316:H316</xm:f>
              <xm:sqref>I309</xm:sqref>
            </x14:sparkline>
            <x14:sparkline>
              <xm:f>Journal!H317:H317</xm:f>
              <xm:sqref>I310</xm:sqref>
            </x14:sparkline>
            <x14:sparkline>
              <xm:f>Journal!H318:H318</xm:f>
              <xm:sqref>I311</xm:sqref>
            </x14:sparkline>
            <x14:sparkline>
              <xm:f>Journal!H319:H319</xm:f>
              <xm:sqref>I312</xm:sqref>
            </x14:sparkline>
            <x14:sparkline>
              <xm:f>Journal!H320:H320</xm:f>
              <xm:sqref>I313</xm:sqref>
            </x14:sparkline>
            <x14:sparkline>
              <xm:f>Journal!H321:H321</xm:f>
              <xm:sqref>I314</xm:sqref>
            </x14:sparkline>
            <x14:sparkline>
              <xm:f>Journal!H322:H322</xm:f>
              <xm:sqref>I315</xm:sqref>
            </x14:sparkline>
            <x14:sparkline>
              <xm:f>Journal!H323:H323</xm:f>
              <xm:sqref>I316</xm:sqref>
            </x14:sparkline>
            <x14:sparkline>
              <xm:f>Journal!H324:H324</xm:f>
              <xm:sqref>I317</xm:sqref>
            </x14:sparkline>
            <x14:sparkline>
              <xm:f>Journal!H325:H325</xm:f>
              <xm:sqref>I318</xm:sqref>
            </x14:sparkline>
            <x14:sparkline>
              <xm:f>Journal!H326:H326</xm:f>
              <xm:sqref>I319</xm:sqref>
            </x14:sparkline>
            <x14:sparkline>
              <xm:f>Journal!H327:H327</xm:f>
              <xm:sqref>I320</xm:sqref>
            </x14:sparkline>
            <x14:sparkline>
              <xm:f>Journal!H328:H328</xm:f>
              <xm:sqref>I321</xm:sqref>
            </x14:sparkline>
            <x14:sparkline>
              <xm:f>Journal!H329:H329</xm:f>
              <xm:sqref>I322</xm:sqref>
            </x14:sparkline>
            <x14:sparkline>
              <xm:f>Journal!H330:H330</xm:f>
              <xm:sqref>I323</xm:sqref>
            </x14:sparkline>
            <x14:sparkline>
              <xm:f>Journal!H331:H331</xm:f>
              <xm:sqref>I324</xm:sqref>
            </x14:sparkline>
            <x14:sparkline>
              <xm:f>Journal!H332:H332</xm:f>
              <xm:sqref>I325</xm:sqref>
            </x14:sparkline>
            <x14:sparkline>
              <xm:f>Journal!H333:H333</xm:f>
              <xm:sqref>I326</xm:sqref>
            </x14:sparkline>
            <x14:sparkline>
              <xm:f>Journal!H334:H334</xm:f>
              <xm:sqref>I327</xm:sqref>
            </x14:sparkline>
            <x14:sparkline>
              <xm:f>Journal!H335:H335</xm:f>
              <xm:sqref>I328</xm:sqref>
            </x14:sparkline>
            <x14:sparkline>
              <xm:f>Journal!H336:H336</xm:f>
              <xm:sqref>I329</xm:sqref>
            </x14:sparkline>
            <x14:sparkline>
              <xm:f>Journal!H337:H337</xm:f>
              <xm:sqref>I330</xm:sqref>
            </x14:sparkline>
            <x14:sparkline>
              <xm:f>Journal!H338:H338</xm:f>
              <xm:sqref>I331</xm:sqref>
            </x14:sparkline>
            <x14:sparkline>
              <xm:f>Journal!H339:H339</xm:f>
              <xm:sqref>I332</xm:sqref>
            </x14:sparkline>
            <x14:sparkline>
              <xm:f>Journal!H340:H340</xm:f>
              <xm:sqref>I333</xm:sqref>
            </x14:sparkline>
            <x14:sparkline>
              <xm:f>Journal!H341:H341</xm:f>
              <xm:sqref>I334</xm:sqref>
            </x14:sparkline>
            <x14:sparkline>
              <xm:f>Journal!H342:H342</xm:f>
              <xm:sqref>I335</xm:sqref>
            </x14:sparkline>
            <x14:sparkline>
              <xm:f>Journal!H343:H343</xm:f>
              <xm:sqref>I336</xm:sqref>
            </x14:sparkline>
            <x14:sparkline>
              <xm:f>Journal!H344:H344</xm:f>
              <xm:sqref>I337</xm:sqref>
            </x14:sparkline>
            <x14:sparkline>
              <xm:f>Journal!H345:H345</xm:f>
              <xm:sqref>I338</xm:sqref>
            </x14:sparkline>
            <x14:sparkline>
              <xm:f>Journal!H346:H346</xm:f>
              <xm:sqref>I339</xm:sqref>
            </x14:sparkline>
            <x14:sparkline>
              <xm:f>Journal!H347:H347</xm:f>
              <xm:sqref>I340</xm:sqref>
            </x14:sparkline>
            <x14:sparkline>
              <xm:f>Journal!H348:H348</xm:f>
              <xm:sqref>I341</xm:sqref>
            </x14:sparkline>
            <x14:sparkline>
              <xm:f>Journal!H349:H349</xm:f>
              <xm:sqref>I342</xm:sqref>
            </x14:sparkline>
            <x14:sparkline>
              <xm:f>Journal!H350:H350</xm:f>
              <xm:sqref>I343</xm:sqref>
            </x14:sparkline>
            <x14:sparkline>
              <xm:f>Journal!H351:H351</xm:f>
              <xm:sqref>I344</xm:sqref>
            </x14:sparkline>
            <x14:sparkline>
              <xm:f>Journal!H352:H352</xm:f>
              <xm:sqref>I345</xm:sqref>
            </x14:sparkline>
            <x14:sparkline>
              <xm:f>Journal!H353:H353</xm:f>
              <xm:sqref>I346</xm:sqref>
            </x14:sparkline>
            <x14:sparkline>
              <xm:f>Journal!H354:H354</xm:f>
              <xm:sqref>I347</xm:sqref>
            </x14:sparkline>
            <x14:sparkline>
              <xm:f>Journal!H355:H355</xm:f>
              <xm:sqref>I348</xm:sqref>
            </x14:sparkline>
            <x14:sparkline>
              <xm:f>Journal!H356:H356</xm:f>
              <xm:sqref>I349</xm:sqref>
            </x14:sparkline>
            <x14:sparkline>
              <xm:f>Journal!H357:H357</xm:f>
              <xm:sqref>I350</xm:sqref>
            </x14:sparkline>
            <x14:sparkline>
              <xm:f>Journal!H358:H358</xm:f>
              <xm:sqref>I351</xm:sqref>
            </x14:sparkline>
            <x14:sparkline>
              <xm:f>Journal!H359:H359</xm:f>
              <xm:sqref>I352</xm:sqref>
            </x14:sparkline>
            <x14:sparkline>
              <xm:f>Journal!H360:H360</xm:f>
              <xm:sqref>I353</xm:sqref>
            </x14:sparkline>
            <x14:sparkline>
              <xm:f>Journal!H361:H361</xm:f>
              <xm:sqref>I354</xm:sqref>
            </x14:sparkline>
            <x14:sparkline>
              <xm:f>Journal!H362:H362</xm:f>
              <xm:sqref>I355</xm:sqref>
            </x14:sparkline>
            <x14:sparkline>
              <xm:f>Journal!H363:H363</xm:f>
              <xm:sqref>I356</xm:sqref>
            </x14:sparkline>
            <x14:sparkline>
              <xm:f>Journal!H364:H364</xm:f>
              <xm:sqref>I357</xm:sqref>
            </x14:sparkline>
            <x14:sparkline>
              <xm:f>Journal!H365:H365</xm:f>
              <xm:sqref>I358</xm:sqref>
            </x14:sparkline>
            <x14:sparkline>
              <xm:f>Journal!H366:H366</xm:f>
              <xm:sqref>I359</xm:sqref>
            </x14:sparkline>
            <x14:sparkline>
              <xm:f>Journal!H367:H367</xm:f>
              <xm:sqref>I360</xm:sqref>
            </x14:sparkline>
            <x14:sparkline>
              <xm:f>Journal!H368:H368</xm:f>
              <xm:sqref>I361</xm:sqref>
            </x14:sparkline>
            <x14:sparkline>
              <xm:f>Journal!H369:H369</xm:f>
              <xm:sqref>I362</xm:sqref>
            </x14:sparkline>
            <x14:sparkline>
              <xm:f>Journal!H370:H370</xm:f>
              <xm:sqref>I363</xm:sqref>
            </x14:sparkline>
            <x14:sparkline>
              <xm:f>Journal!H371:H371</xm:f>
              <xm:sqref>I364</xm:sqref>
            </x14:sparkline>
            <x14:sparkline>
              <xm:f>Journal!H372:H372</xm:f>
              <xm:sqref>I365</xm:sqref>
            </x14:sparkline>
            <x14:sparkline>
              <xm:f>Journal!H373:H373</xm:f>
              <xm:sqref>I366</xm:sqref>
            </x14:sparkline>
            <x14:sparkline>
              <xm:f>Journal!H374:H374</xm:f>
              <xm:sqref>I367</xm:sqref>
            </x14:sparkline>
            <x14:sparkline>
              <xm:f>Journal!H375:H375</xm:f>
              <xm:sqref>I368</xm:sqref>
            </x14:sparkline>
            <x14:sparkline>
              <xm:f>Journal!H376:H376</xm:f>
              <xm:sqref>I369</xm:sqref>
            </x14:sparkline>
            <x14:sparkline>
              <xm:f>Journal!H377:H377</xm:f>
              <xm:sqref>I370</xm:sqref>
            </x14:sparkline>
            <x14:sparkline>
              <xm:f>Journal!H378:H378</xm:f>
              <xm:sqref>I371</xm:sqref>
            </x14:sparkline>
            <x14:sparkline>
              <xm:f>Journal!H379:H379</xm:f>
              <xm:sqref>I372</xm:sqref>
            </x14:sparkline>
            <x14:sparkline>
              <xm:f>Journal!H380:H380</xm:f>
              <xm:sqref>I373</xm:sqref>
            </x14:sparkline>
            <x14:sparkline>
              <xm:f>Journal!H381:H381</xm:f>
              <xm:sqref>I374</xm:sqref>
            </x14:sparkline>
            <x14:sparkline>
              <xm:f>Journal!H382:H382</xm:f>
              <xm:sqref>I375</xm:sqref>
            </x14:sparkline>
            <x14:sparkline>
              <xm:f>Journal!H383:H383</xm:f>
              <xm:sqref>I376</xm:sqref>
            </x14:sparkline>
            <x14:sparkline>
              <xm:f>Journal!H384:H384</xm:f>
              <xm:sqref>I377</xm:sqref>
            </x14:sparkline>
            <x14:sparkline>
              <xm:f>Journal!H385:H385</xm:f>
              <xm:sqref>I378</xm:sqref>
            </x14:sparkline>
            <x14:sparkline>
              <xm:f>Journal!H386:H386</xm:f>
              <xm:sqref>I379</xm:sqref>
            </x14:sparkline>
            <x14:sparkline>
              <xm:f>Journal!H387:H387</xm:f>
              <xm:sqref>I380</xm:sqref>
            </x14:sparkline>
            <x14:sparkline>
              <xm:f>Journal!H388:H388</xm:f>
              <xm:sqref>I381</xm:sqref>
            </x14:sparkline>
            <x14:sparkline>
              <xm:f>Journal!H389:H389</xm:f>
              <xm:sqref>I382</xm:sqref>
            </x14:sparkline>
            <x14:sparkline>
              <xm:f>Journal!H390:H390</xm:f>
              <xm:sqref>I383</xm:sqref>
            </x14:sparkline>
            <x14:sparkline>
              <xm:f>Journal!H391:H391</xm:f>
              <xm:sqref>I384</xm:sqref>
            </x14:sparkline>
            <x14:sparkline>
              <xm:f>Journal!H392:H392</xm:f>
              <xm:sqref>I385</xm:sqref>
            </x14:sparkline>
            <x14:sparkline>
              <xm:f>Journal!H393:H393</xm:f>
              <xm:sqref>I386</xm:sqref>
            </x14:sparkline>
            <x14:sparkline>
              <xm:f>Journal!H394:H394</xm:f>
              <xm:sqref>I387</xm:sqref>
            </x14:sparkline>
            <x14:sparkline>
              <xm:f>Journal!H395:H395</xm:f>
              <xm:sqref>I388</xm:sqref>
            </x14:sparkline>
            <x14:sparkline>
              <xm:f>Journal!H396:H396</xm:f>
              <xm:sqref>I389</xm:sqref>
            </x14:sparkline>
            <x14:sparkline>
              <xm:f>Journal!H397:H397</xm:f>
              <xm:sqref>I390</xm:sqref>
            </x14:sparkline>
            <x14:sparkline>
              <xm:f>Journal!H398:H398</xm:f>
              <xm:sqref>I391</xm:sqref>
            </x14:sparkline>
            <x14:sparkline>
              <xm:f>Journal!H399:H399</xm:f>
              <xm:sqref>I392</xm:sqref>
            </x14:sparkline>
            <x14:sparkline>
              <xm:f>Journal!H400:H400</xm:f>
              <xm:sqref>I393</xm:sqref>
            </x14:sparkline>
            <x14:sparkline>
              <xm:f>Journal!H401:H401</xm:f>
              <xm:sqref>I394</xm:sqref>
            </x14:sparkline>
            <x14:sparkline>
              <xm:f>Journal!H402:H402</xm:f>
              <xm:sqref>I395</xm:sqref>
            </x14:sparkline>
            <x14:sparkline>
              <xm:f>Journal!H403:H403</xm:f>
              <xm:sqref>I396</xm:sqref>
            </x14:sparkline>
            <x14:sparkline>
              <xm:f>Journal!H404:H404</xm:f>
              <xm:sqref>I397</xm:sqref>
            </x14:sparkline>
            <x14:sparkline>
              <xm:f>Journal!H405:H405</xm:f>
              <xm:sqref>I398</xm:sqref>
            </x14:sparkline>
            <x14:sparkline>
              <xm:f>Journal!H406:H406</xm:f>
              <xm:sqref>I399</xm:sqref>
            </x14:sparkline>
            <x14:sparkline>
              <xm:f>Journal!H407:H407</xm:f>
              <xm:sqref>I400</xm:sqref>
            </x14:sparkline>
            <x14:sparkline>
              <xm:f>Journal!H408:H408</xm:f>
              <xm:sqref>I401</xm:sqref>
            </x14:sparkline>
            <x14:sparkline>
              <xm:f>Journal!H409:H409</xm:f>
              <xm:sqref>I402</xm:sqref>
            </x14:sparkline>
            <x14:sparkline>
              <xm:f>Journal!H410:H410</xm:f>
              <xm:sqref>I403</xm:sqref>
            </x14:sparkline>
            <x14:sparkline>
              <xm:f>Journal!H411:H411</xm:f>
              <xm:sqref>I404</xm:sqref>
            </x14:sparkline>
            <x14:sparkline>
              <xm:f>Journal!H412:H412</xm:f>
              <xm:sqref>I405</xm:sqref>
            </x14:sparkline>
            <x14:sparkline>
              <xm:f>Journal!H413:H413</xm:f>
              <xm:sqref>I406</xm:sqref>
            </x14:sparkline>
            <x14:sparkline>
              <xm:f>Journal!H414:H414</xm:f>
              <xm:sqref>I407</xm:sqref>
            </x14:sparkline>
            <x14:sparkline>
              <xm:f>Journal!H415:H415</xm:f>
              <xm:sqref>I408</xm:sqref>
            </x14:sparkline>
            <x14:sparkline>
              <xm:f>Journal!H416:H416</xm:f>
              <xm:sqref>I409</xm:sqref>
            </x14:sparkline>
            <x14:sparkline>
              <xm:f>Journal!H417:H417</xm:f>
              <xm:sqref>I410</xm:sqref>
            </x14:sparkline>
            <x14:sparkline>
              <xm:f>Journal!H418:H418</xm:f>
              <xm:sqref>I411</xm:sqref>
            </x14:sparkline>
            <x14:sparkline>
              <xm:f>Journal!H419:H419</xm:f>
              <xm:sqref>I412</xm:sqref>
            </x14:sparkline>
            <x14:sparkline>
              <xm:f>Journal!H420:H420</xm:f>
              <xm:sqref>I413</xm:sqref>
            </x14:sparkline>
            <x14:sparkline>
              <xm:f>Journal!H421:H421</xm:f>
              <xm:sqref>I414</xm:sqref>
            </x14:sparkline>
            <x14:sparkline>
              <xm:f>Journal!H422:H422</xm:f>
              <xm:sqref>I415</xm:sqref>
            </x14:sparkline>
            <x14:sparkline>
              <xm:f>Journal!H423:H423</xm:f>
              <xm:sqref>I416</xm:sqref>
            </x14:sparkline>
            <x14:sparkline>
              <xm:f>Journal!H424:H424</xm:f>
              <xm:sqref>I417</xm:sqref>
            </x14:sparkline>
            <x14:sparkline>
              <xm:f>Journal!H425:H425</xm:f>
              <xm:sqref>I418</xm:sqref>
            </x14:sparkline>
            <x14:sparkline>
              <xm:f>Journal!H426:H426</xm:f>
              <xm:sqref>I419</xm:sqref>
            </x14:sparkline>
            <x14:sparkline>
              <xm:f>Journal!H427:H427</xm:f>
              <xm:sqref>I420</xm:sqref>
            </x14:sparkline>
            <x14:sparkline>
              <xm:f>Journal!H428:H428</xm:f>
              <xm:sqref>I421</xm:sqref>
            </x14:sparkline>
            <x14:sparkline>
              <xm:f>Journal!H429:H429</xm:f>
              <xm:sqref>I422</xm:sqref>
            </x14:sparkline>
            <x14:sparkline>
              <xm:f>Journal!H430:H430</xm:f>
              <xm:sqref>I423</xm:sqref>
            </x14:sparkline>
            <x14:sparkline>
              <xm:f>Journal!H431:H431</xm:f>
              <xm:sqref>I424</xm:sqref>
            </x14:sparkline>
            <x14:sparkline>
              <xm:f>Journal!H432:H432</xm:f>
              <xm:sqref>I425</xm:sqref>
            </x14:sparkline>
            <x14:sparkline>
              <xm:f>Journal!H433:H433</xm:f>
              <xm:sqref>I426</xm:sqref>
            </x14:sparkline>
            <x14:sparkline>
              <xm:f>Journal!H434:H434</xm:f>
              <xm:sqref>I427</xm:sqref>
            </x14:sparkline>
            <x14:sparkline>
              <xm:f>Journal!H435:H435</xm:f>
              <xm:sqref>I428</xm:sqref>
            </x14:sparkline>
            <x14:sparkline>
              <xm:f>Journal!H436:H436</xm:f>
              <xm:sqref>I429</xm:sqref>
            </x14:sparkline>
            <x14:sparkline>
              <xm:f>Journal!H437:H437</xm:f>
              <xm:sqref>I430</xm:sqref>
            </x14:sparkline>
            <x14:sparkline>
              <xm:f>Journal!H438:H438</xm:f>
              <xm:sqref>I431</xm:sqref>
            </x14:sparkline>
            <x14:sparkline>
              <xm:f>Journal!H439:H439</xm:f>
              <xm:sqref>I432</xm:sqref>
            </x14:sparkline>
            <x14:sparkline>
              <xm:f>Journal!H440:H440</xm:f>
              <xm:sqref>I433</xm:sqref>
            </x14:sparkline>
            <x14:sparkline>
              <xm:f>Journal!H441:H441</xm:f>
              <xm:sqref>I434</xm:sqref>
            </x14:sparkline>
            <x14:sparkline>
              <xm:f>Journal!H442:H442</xm:f>
              <xm:sqref>I435</xm:sqref>
            </x14:sparkline>
            <x14:sparkline>
              <xm:f>Journal!H443:H443</xm:f>
              <xm:sqref>I436</xm:sqref>
            </x14:sparkline>
            <x14:sparkline>
              <xm:f>Journal!H444:H444</xm:f>
              <xm:sqref>I437</xm:sqref>
            </x14:sparkline>
            <x14:sparkline>
              <xm:f>Journal!H445:H445</xm:f>
              <xm:sqref>I438</xm:sqref>
            </x14:sparkline>
            <x14:sparkline>
              <xm:f>Journal!H446:H446</xm:f>
              <xm:sqref>I439</xm:sqref>
            </x14:sparkline>
            <x14:sparkline>
              <xm:f>Journal!H447:H447</xm:f>
              <xm:sqref>I440</xm:sqref>
            </x14:sparkline>
            <x14:sparkline>
              <xm:f>Journal!H448:H448</xm:f>
              <xm:sqref>I441</xm:sqref>
            </x14:sparkline>
            <x14:sparkline>
              <xm:f>Journal!H449:H449</xm:f>
              <xm:sqref>I442</xm:sqref>
            </x14:sparkline>
            <x14:sparkline>
              <xm:f>Journal!H450:H450</xm:f>
              <xm:sqref>I443</xm:sqref>
            </x14:sparkline>
            <x14:sparkline>
              <xm:f>Journal!H451:H451</xm:f>
              <xm:sqref>I444</xm:sqref>
            </x14:sparkline>
            <x14:sparkline>
              <xm:f>Journal!H452:H452</xm:f>
              <xm:sqref>I445</xm:sqref>
            </x14:sparkline>
            <x14:sparkline>
              <xm:f>Journal!H453:H453</xm:f>
              <xm:sqref>I446</xm:sqref>
            </x14:sparkline>
          </x14:sparklines>
        </x14:sparklineGroup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Journal!F24:F24</xm:f>
              <xm:sqref>G15</xm:sqref>
            </x14:sparkline>
            <x14:sparkline>
              <xm:f>Journal!F25:F25</xm:f>
              <xm:sqref>G16</xm:sqref>
            </x14:sparkline>
            <x14:sparkline>
              <xm:f>Journal!F26:F26</xm:f>
              <xm:sqref>G17</xm:sqref>
            </x14:sparkline>
            <x14:sparkline>
              <xm:f>Journal!F27:F27</xm:f>
              <xm:sqref>G18</xm:sqref>
            </x14:sparkline>
            <x14:sparkline>
              <xm:f>Journal!F28:F28</xm:f>
              <xm:sqref>G19</xm:sqref>
            </x14:sparkline>
            <x14:sparkline>
              <xm:f>Journal!F29:F29</xm:f>
              <xm:sqref>G20</xm:sqref>
            </x14:sparkline>
            <x14:sparkline>
              <xm:f>Journal!F30:F30</xm:f>
              <xm:sqref>G21</xm:sqref>
            </x14:sparkline>
            <x14:sparkline>
              <xm:f>Journal!F31:F31</xm:f>
              <xm:sqref>G22</xm:sqref>
            </x14:sparkline>
            <x14:sparkline>
              <xm:f>Journal!F32:F32</xm:f>
              <xm:sqref>G23</xm:sqref>
            </x14:sparkline>
            <x14:sparkline>
              <xm:f>Journal!F33:F33</xm:f>
              <xm:sqref>G24</xm:sqref>
            </x14:sparkline>
            <x14:sparkline>
              <xm:f>Journal!F34:F34</xm:f>
              <xm:sqref>G25</xm:sqref>
            </x14:sparkline>
            <x14:sparkline>
              <xm:f>Journal!F35:F35</xm:f>
              <xm:sqref>G26</xm:sqref>
            </x14:sparkline>
            <x14:sparkline>
              <xm:f>Journal!F36:F36</xm:f>
              <xm:sqref>G27</xm:sqref>
            </x14:sparkline>
            <x14:sparkline>
              <xm:f>Journal!F37:F37</xm:f>
              <xm:sqref>G28</xm:sqref>
            </x14:sparkline>
            <x14:sparkline>
              <xm:f>Journal!F38:F38</xm:f>
              <xm:sqref>G29</xm:sqref>
            </x14:sparkline>
            <x14:sparkline>
              <xm:f>Journal!F39:F39</xm:f>
              <xm:sqref>G30</xm:sqref>
            </x14:sparkline>
            <x14:sparkline>
              <xm:f>Journal!F40:F40</xm:f>
              <xm:sqref>G31</xm:sqref>
            </x14:sparkline>
            <x14:sparkline>
              <xm:f>Journal!F41:F41</xm:f>
              <xm:sqref>G32</xm:sqref>
            </x14:sparkline>
            <x14:sparkline>
              <xm:f>Journal!F42:F42</xm:f>
              <xm:sqref>G33</xm:sqref>
            </x14:sparkline>
            <x14:sparkline>
              <xm:f>Journal!F43:F43</xm:f>
              <xm:sqref>G34</xm:sqref>
            </x14:sparkline>
            <x14:sparkline>
              <xm:f>Journal!F44:F44</xm:f>
              <xm:sqref>G35</xm:sqref>
            </x14:sparkline>
            <x14:sparkline>
              <xm:f>Journal!F45:F45</xm:f>
              <xm:sqref>G36</xm:sqref>
            </x14:sparkline>
            <x14:sparkline>
              <xm:f>Journal!F46:F46</xm:f>
              <xm:sqref>G37</xm:sqref>
            </x14:sparkline>
            <x14:sparkline>
              <xm:f>Journal!F47:F47</xm:f>
              <xm:sqref>G38</xm:sqref>
            </x14:sparkline>
            <x14:sparkline>
              <xm:f>Journal!F48:F48</xm:f>
              <xm:sqref>G39</xm:sqref>
            </x14:sparkline>
            <x14:sparkline>
              <xm:f>Journal!F49:F49</xm:f>
              <xm:sqref>G40</xm:sqref>
            </x14:sparkline>
            <x14:sparkline>
              <xm:f>Journal!F50:F50</xm:f>
              <xm:sqref>G41</xm:sqref>
            </x14:sparkline>
            <x14:sparkline>
              <xm:f>Journal!F51:F51</xm:f>
              <xm:sqref>G42</xm:sqref>
            </x14:sparkline>
            <x14:sparkline>
              <xm:f>Journal!F52:F52</xm:f>
              <xm:sqref>G43</xm:sqref>
            </x14:sparkline>
            <x14:sparkline>
              <xm:f>Journal!F53:F53</xm:f>
              <xm:sqref>G44</xm:sqref>
            </x14:sparkline>
            <x14:sparkline>
              <xm:f>Journal!F54:F54</xm:f>
              <xm:sqref>G45</xm:sqref>
            </x14:sparkline>
            <x14:sparkline>
              <xm:f>Journal!F55:F55</xm:f>
              <xm:sqref>G46</xm:sqref>
            </x14:sparkline>
            <x14:sparkline>
              <xm:f>Journal!F56:F56</xm:f>
              <xm:sqref>G47</xm:sqref>
            </x14:sparkline>
            <x14:sparkline>
              <xm:f>Journal!F57:F57</xm:f>
              <xm:sqref>G48</xm:sqref>
            </x14:sparkline>
            <x14:sparkline>
              <xm:f>Journal!F58:F58</xm:f>
              <xm:sqref>G49</xm:sqref>
            </x14:sparkline>
            <x14:sparkline>
              <xm:f>Journal!F59:F59</xm:f>
              <xm:sqref>G50</xm:sqref>
            </x14:sparkline>
            <x14:sparkline>
              <xm:f>Journal!F60:F60</xm:f>
              <xm:sqref>G51</xm:sqref>
            </x14:sparkline>
            <x14:sparkline>
              <xm:f>Journal!F61:F61</xm:f>
              <xm:sqref>G52</xm:sqref>
            </x14:sparkline>
            <x14:sparkline>
              <xm:f>Journal!F62:F62</xm:f>
              <xm:sqref>G53</xm:sqref>
            </x14:sparkline>
            <x14:sparkline>
              <xm:f>Journal!F63:F63</xm:f>
              <xm:sqref>G54</xm:sqref>
            </x14:sparkline>
            <x14:sparkline>
              <xm:f>Journal!F64:F64</xm:f>
              <xm:sqref>G55</xm:sqref>
            </x14:sparkline>
            <x14:sparkline>
              <xm:f>Journal!F65:F65</xm:f>
              <xm:sqref>G56</xm:sqref>
            </x14:sparkline>
            <x14:sparkline>
              <xm:f>Journal!F66:F66</xm:f>
              <xm:sqref>G57</xm:sqref>
            </x14:sparkline>
            <x14:sparkline>
              <xm:f>Journal!F67:F67</xm:f>
              <xm:sqref>G58</xm:sqref>
            </x14:sparkline>
            <x14:sparkline>
              <xm:f>Journal!F68:F68</xm:f>
              <xm:sqref>G59</xm:sqref>
            </x14:sparkline>
            <x14:sparkline>
              <xm:f>Journal!F69:F69</xm:f>
              <xm:sqref>G60</xm:sqref>
            </x14:sparkline>
            <x14:sparkline>
              <xm:f>Journal!F70:F70</xm:f>
              <xm:sqref>G61</xm:sqref>
            </x14:sparkline>
            <x14:sparkline>
              <xm:f>Journal!F71:F71</xm:f>
              <xm:sqref>G62</xm:sqref>
            </x14:sparkline>
            <x14:sparkline>
              <xm:f>Journal!F72:F72</xm:f>
              <xm:sqref>G63</xm:sqref>
            </x14:sparkline>
            <x14:sparkline>
              <xm:f>Journal!F73:F73</xm:f>
              <xm:sqref>G64</xm:sqref>
            </x14:sparkline>
            <x14:sparkline>
              <xm:f>Journal!F74:F74</xm:f>
              <xm:sqref>G65</xm:sqref>
            </x14:sparkline>
            <x14:sparkline>
              <xm:f>Journal!F75:F75</xm:f>
              <xm:sqref>G66</xm:sqref>
            </x14:sparkline>
            <x14:sparkline>
              <xm:f>Journal!F76:F76</xm:f>
              <xm:sqref>G67</xm:sqref>
            </x14:sparkline>
            <x14:sparkline>
              <xm:f>Journal!F77:F77</xm:f>
              <xm:sqref>G68</xm:sqref>
            </x14:sparkline>
            <x14:sparkline>
              <xm:f>Journal!F78:F78</xm:f>
              <xm:sqref>G69</xm:sqref>
            </x14:sparkline>
            <x14:sparkline>
              <xm:f>Journal!F79:F79</xm:f>
              <xm:sqref>G70</xm:sqref>
            </x14:sparkline>
            <x14:sparkline>
              <xm:f>Journal!F80:F80</xm:f>
              <xm:sqref>G71</xm:sqref>
            </x14:sparkline>
            <x14:sparkline>
              <xm:f>Journal!F81:F81</xm:f>
              <xm:sqref>G72</xm:sqref>
            </x14:sparkline>
            <x14:sparkline>
              <xm:f>Journal!F82:F82</xm:f>
              <xm:sqref>G73</xm:sqref>
            </x14:sparkline>
            <x14:sparkline>
              <xm:f>Journal!F83:F83</xm:f>
              <xm:sqref>G74</xm:sqref>
            </x14:sparkline>
            <x14:sparkline>
              <xm:f>Journal!F84:F84</xm:f>
              <xm:sqref>G75</xm:sqref>
            </x14:sparkline>
            <x14:sparkline>
              <xm:f>Journal!F85:F85</xm:f>
              <xm:sqref>G76</xm:sqref>
            </x14:sparkline>
            <x14:sparkline>
              <xm:f>Journal!F86:F86</xm:f>
              <xm:sqref>G77</xm:sqref>
            </x14:sparkline>
            <x14:sparkline>
              <xm:f>Journal!F87:F87</xm:f>
              <xm:sqref>G78</xm:sqref>
            </x14:sparkline>
            <x14:sparkline>
              <xm:f>Journal!F88:F88</xm:f>
              <xm:sqref>G79</xm:sqref>
            </x14:sparkline>
            <x14:sparkline>
              <xm:f>Journal!F89:F89</xm:f>
              <xm:sqref>G80</xm:sqref>
            </x14:sparkline>
            <x14:sparkline>
              <xm:f>Journal!F90:F90</xm:f>
              <xm:sqref>G81</xm:sqref>
            </x14:sparkline>
            <x14:sparkline>
              <xm:f>Journal!F91:F91</xm:f>
              <xm:sqref>G82</xm:sqref>
            </x14:sparkline>
            <x14:sparkline>
              <xm:f>Journal!F92:F92</xm:f>
              <xm:sqref>G83</xm:sqref>
            </x14:sparkline>
            <x14:sparkline>
              <xm:f>Journal!F93:F93</xm:f>
              <xm:sqref>G84</xm:sqref>
            </x14:sparkline>
            <x14:sparkline>
              <xm:f>Journal!F94:F94</xm:f>
              <xm:sqref>G85</xm:sqref>
            </x14:sparkline>
            <x14:sparkline>
              <xm:f>Journal!F95:F95</xm:f>
              <xm:sqref>G86</xm:sqref>
            </x14:sparkline>
            <x14:sparkline>
              <xm:f>Journal!F96:F96</xm:f>
              <xm:sqref>G87</xm:sqref>
            </x14:sparkline>
            <x14:sparkline>
              <xm:f>Journal!F97:F97</xm:f>
              <xm:sqref>G88</xm:sqref>
            </x14:sparkline>
            <x14:sparkline>
              <xm:f>Journal!F98:F98</xm:f>
              <xm:sqref>G89</xm:sqref>
            </x14:sparkline>
            <x14:sparkline>
              <xm:f>Journal!F99:F99</xm:f>
              <xm:sqref>G90</xm:sqref>
            </x14:sparkline>
            <x14:sparkline>
              <xm:f>Journal!F100:F100</xm:f>
              <xm:sqref>G91</xm:sqref>
            </x14:sparkline>
            <x14:sparkline>
              <xm:f>Journal!F101:F101</xm:f>
              <xm:sqref>G92</xm:sqref>
            </x14:sparkline>
            <x14:sparkline>
              <xm:f>Journal!F102:F102</xm:f>
              <xm:sqref>G93</xm:sqref>
            </x14:sparkline>
            <x14:sparkline>
              <xm:f>Journal!F103:F103</xm:f>
              <xm:sqref>G94</xm:sqref>
            </x14:sparkline>
            <x14:sparkline>
              <xm:f>Journal!F104:F104</xm:f>
              <xm:sqref>G95</xm:sqref>
            </x14:sparkline>
            <x14:sparkline>
              <xm:f>Journal!F105:F105</xm:f>
              <xm:sqref>G96</xm:sqref>
            </x14:sparkline>
            <x14:sparkline>
              <xm:f>Journal!F106:F106</xm:f>
              <xm:sqref>G97</xm:sqref>
            </x14:sparkline>
            <x14:sparkline>
              <xm:f>Journal!F107:F107</xm:f>
              <xm:sqref>G98</xm:sqref>
            </x14:sparkline>
            <x14:sparkline>
              <xm:f>Journal!F108:F108</xm:f>
              <xm:sqref>G99</xm:sqref>
            </x14:sparkline>
            <x14:sparkline>
              <xm:f>Journal!F109:F109</xm:f>
              <xm:sqref>G100</xm:sqref>
            </x14:sparkline>
            <x14:sparkline>
              <xm:f>Journal!F110:F110</xm:f>
              <xm:sqref>G101</xm:sqref>
            </x14:sparkline>
            <x14:sparkline>
              <xm:f>Journal!F111:F111</xm:f>
              <xm:sqref>G102</xm:sqref>
            </x14:sparkline>
            <x14:sparkline>
              <xm:f>Journal!F112:F112</xm:f>
              <xm:sqref>G103</xm:sqref>
            </x14:sparkline>
            <x14:sparkline>
              <xm:f>Journal!F113:F113</xm:f>
              <xm:sqref>G104</xm:sqref>
            </x14:sparkline>
            <x14:sparkline>
              <xm:f>Journal!F114:F114</xm:f>
              <xm:sqref>G105</xm:sqref>
            </x14:sparkline>
            <x14:sparkline>
              <xm:f>Journal!F115:F115</xm:f>
              <xm:sqref>G106</xm:sqref>
            </x14:sparkline>
            <x14:sparkline>
              <xm:f>Journal!F116:F116</xm:f>
              <xm:sqref>G107</xm:sqref>
            </x14:sparkline>
            <x14:sparkline>
              <xm:f>Journal!F117:F117</xm:f>
              <xm:sqref>G108</xm:sqref>
            </x14:sparkline>
            <x14:sparkline>
              <xm:f>Journal!F118:F118</xm:f>
              <xm:sqref>G109</xm:sqref>
            </x14:sparkline>
            <x14:sparkline>
              <xm:f>Journal!F119:F119</xm:f>
              <xm:sqref>G110</xm:sqref>
            </x14:sparkline>
            <x14:sparkline>
              <xm:f>Journal!F120:F120</xm:f>
              <xm:sqref>G111</xm:sqref>
            </x14:sparkline>
            <x14:sparkline>
              <xm:f>Journal!F121:F121</xm:f>
              <xm:sqref>G112</xm:sqref>
            </x14:sparkline>
            <x14:sparkline>
              <xm:f>Journal!F122:F122</xm:f>
              <xm:sqref>G113</xm:sqref>
            </x14:sparkline>
            <x14:sparkline>
              <xm:f>Journal!F123:F123</xm:f>
              <xm:sqref>G114</xm:sqref>
            </x14:sparkline>
            <x14:sparkline>
              <xm:f>Journal!F124:F124</xm:f>
              <xm:sqref>G115</xm:sqref>
            </x14:sparkline>
            <x14:sparkline>
              <xm:f>Journal!F125:F125</xm:f>
              <xm:sqref>G116</xm:sqref>
            </x14:sparkline>
            <x14:sparkline>
              <xm:f>Journal!F126:F126</xm:f>
              <xm:sqref>G117</xm:sqref>
            </x14:sparkline>
            <x14:sparkline>
              <xm:f>Journal!F127:F127</xm:f>
              <xm:sqref>G118</xm:sqref>
            </x14:sparkline>
            <x14:sparkline>
              <xm:f>Journal!F128:F128</xm:f>
              <xm:sqref>G119</xm:sqref>
            </x14:sparkline>
            <x14:sparkline>
              <xm:f>Journal!F129:F129</xm:f>
              <xm:sqref>G120</xm:sqref>
            </x14:sparkline>
            <x14:sparkline>
              <xm:f>Journal!F130:F130</xm:f>
              <xm:sqref>G121</xm:sqref>
            </x14:sparkline>
            <x14:sparkline>
              <xm:f>Journal!F131:F131</xm:f>
              <xm:sqref>G122</xm:sqref>
            </x14:sparkline>
            <x14:sparkline>
              <xm:f>Journal!F132:F132</xm:f>
              <xm:sqref>G123</xm:sqref>
            </x14:sparkline>
            <x14:sparkline>
              <xm:f>Journal!F133:F133</xm:f>
              <xm:sqref>G124</xm:sqref>
            </x14:sparkline>
            <x14:sparkline>
              <xm:f>Journal!F134:F134</xm:f>
              <xm:sqref>G125</xm:sqref>
            </x14:sparkline>
            <x14:sparkline>
              <xm:f>Journal!F135:F135</xm:f>
              <xm:sqref>G126</xm:sqref>
            </x14:sparkline>
            <x14:sparkline>
              <xm:f>Journal!F136:F136</xm:f>
              <xm:sqref>G127</xm:sqref>
            </x14:sparkline>
            <x14:sparkline>
              <xm:f>Journal!F137:F137</xm:f>
              <xm:sqref>G128</xm:sqref>
            </x14:sparkline>
            <x14:sparkline>
              <xm:f>Journal!F138:F138</xm:f>
              <xm:sqref>G129</xm:sqref>
            </x14:sparkline>
            <x14:sparkline>
              <xm:f>Journal!F139:F139</xm:f>
              <xm:sqref>G130</xm:sqref>
            </x14:sparkline>
            <x14:sparkline>
              <xm:f>Journal!F140:F140</xm:f>
              <xm:sqref>G131</xm:sqref>
            </x14:sparkline>
            <x14:sparkline>
              <xm:f>Journal!F141:F141</xm:f>
              <xm:sqref>G132</xm:sqref>
            </x14:sparkline>
            <x14:sparkline>
              <xm:f>Journal!F142:F142</xm:f>
              <xm:sqref>G133</xm:sqref>
            </x14:sparkline>
            <x14:sparkline>
              <xm:f>Journal!F143:F143</xm:f>
              <xm:sqref>G134</xm:sqref>
            </x14:sparkline>
            <x14:sparkline>
              <xm:f>Journal!F144:F144</xm:f>
              <xm:sqref>G135</xm:sqref>
            </x14:sparkline>
            <x14:sparkline>
              <xm:f>Journal!F145:F145</xm:f>
              <xm:sqref>G136</xm:sqref>
            </x14:sparkline>
            <x14:sparkline>
              <xm:f>Journal!F146:F146</xm:f>
              <xm:sqref>G137</xm:sqref>
            </x14:sparkline>
            <x14:sparkline>
              <xm:f>Journal!F147:F147</xm:f>
              <xm:sqref>G138</xm:sqref>
            </x14:sparkline>
            <x14:sparkline>
              <xm:f>Journal!F148:F148</xm:f>
              <xm:sqref>G139</xm:sqref>
            </x14:sparkline>
            <x14:sparkline>
              <xm:f>Journal!F149:F149</xm:f>
              <xm:sqref>G140</xm:sqref>
            </x14:sparkline>
            <x14:sparkline>
              <xm:f>Journal!F150:F150</xm:f>
              <xm:sqref>G141</xm:sqref>
            </x14:sparkline>
            <x14:sparkline>
              <xm:f>Journal!F151:F151</xm:f>
              <xm:sqref>G142</xm:sqref>
            </x14:sparkline>
            <x14:sparkline>
              <xm:f>Journal!F152:F152</xm:f>
              <xm:sqref>G143</xm:sqref>
            </x14:sparkline>
            <x14:sparkline>
              <xm:f>Journal!F153:F153</xm:f>
              <xm:sqref>G144</xm:sqref>
            </x14:sparkline>
            <x14:sparkline>
              <xm:f>Journal!F154:F154</xm:f>
              <xm:sqref>G145</xm:sqref>
            </x14:sparkline>
            <x14:sparkline>
              <xm:f>Journal!F155:F155</xm:f>
              <xm:sqref>G146</xm:sqref>
            </x14:sparkline>
            <x14:sparkline>
              <xm:f>Journal!F156:F156</xm:f>
              <xm:sqref>G147</xm:sqref>
            </x14:sparkline>
            <x14:sparkline>
              <xm:f>Journal!F157:F157</xm:f>
              <xm:sqref>G148</xm:sqref>
            </x14:sparkline>
            <x14:sparkline>
              <xm:f>Journal!F158:F158</xm:f>
              <xm:sqref>G149</xm:sqref>
            </x14:sparkline>
            <x14:sparkline>
              <xm:f>Journal!F159:F159</xm:f>
              <xm:sqref>G150</xm:sqref>
            </x14:sparkline>
            <x14:sparkline>
              <xm:f>Journal!F160:F160</xm:f>
              <xm:sqref>G151</xm:sqref>
            </x14:sparkline>
            <x14:sparkline>
              <xm:f>Journal!F161:F161</xm:f>
              <xm:sqref>G152</xm:sqref>
            </x14:sparkline>
            <x14:sparkline>
              <xm:f>Journal!F162:F162</xm:f>
              <xm:sqref>G153</xm:sqref>
            </x14:sparkline>
            <x14:sparkline>
              <xm:f>Journal!F163:F163</xm:f>
              <xm:sqref>G154</xm:sqref>
            </x14:sparkline>
            <x14:sparkline>
              <xm:f>Journal!F164:F164</xm:f>
              <xm:sqref>G155</xm:sqref>
            </x14:sparkline>
            <x14:sparkline>
              <xm:f>Journal!F165:F165</xm:f>
              <xm:sqref>G156</xm:sqref>
            </x14:sparkline>
            <x14:sparkline>
              <xm:f>Journal!F166:F166</xm:f>
              <xm:sqref>G157</xm:sqref>
            </x14:sparkline>
            <x14:sparkline>
              <xm:f>Journal!F167:F167</xm:f>
              <xm:sqref>G158</xm:sqref>
            </x14:sparkline>
            <x14:sparkline>
              <xm:f>Journal!F168:F168</xm:f>
              <xm:sqref>G159</xm:sqref>
            </x14:sparkline>
            <x14:sparkline>
              <xm:f>Journal!F169:F169</xm:f>
              <xm:sqref>G160</xm:sqref>
            </x14:sparkline>
            <x14:sparkline>
              <xm:f>Journal!F170:F170</xm:f>
              <xm:sqref>G161</xm:sqref>
            </x14:sparkline>
            <x14:sparkline>
              <xm:f>Journal!F171:F171</xm:f>
              <xm:sqref>G162</xm:sqref>
            </x14:sparkline>
            <x14:sparkline>
              <xm:f>Journal!F172:F172</xm:f>
              <xm:sqref>G163</xm:sqref>
            </x14:sparkline>
            <x14:sparkline>
              <xm:f>Journal!F173:F173</xm:f>
              <xm:sqref>G164</xm:sqref>
            </x14:sparkline>
            <x14:sparkline>
              <xm:f>Journal!F174:F174</xm:f>
              <xm:sqref>G165</xm:sqref>
            </x14:sparkline>
            <x14:sparkline>
              <xm:f>Journal!F175:F175</xm:f>
              <xm:sqref>G166</xm:sqref>
            </x14:sparkline>
            <x14:sparkline>
              <xm:f>Journal!F176:F176</xm:f>
              <xm:sqref>G167</xm:sqref>
            </x14:sparkline>
            <x14:sparkline>
              <xm:f>Journal!F177:F177</xm:f>
              <xm:sqref>G168</xm:sqref>
            </x14:sparkline>
            <x14:sparkline>
              <xm:f>Journal!F178:F178</xm:f>
              <xm:sqref>G169</xm:sqref>
            </x14:sparkline>
            <x14:sparkline>
              <xm:f>Journal!F179:F179</xm:f>
              <xm:sqref>G170</xm:sqref>
            </x14:sparkline>
            <x14:sparkline>
              <xm:f>Journal!F180:F180</xm:f>
              <xm:sqref>G171</xm:sqref>
            </x14:sparkline>
            <x14:sparkline>
              <xm:f>Journal!F181:F181</xm:f>
              <xm:sqref>G172</xm:sqref>
            </x14:sparkline>
            <x14:sparkline>
              <xm:f>Journal!F182:F182</xm:f>
              <xm:sqref>G173</xm:sqref>
            </x14:sparkline>
            <x14:sparkline>
              <xm:f>Journal!F183:F183</xm:f>
              <xm:sqref>G174</xm:sqref>
            </x14:sparkline>
            <x14:sparkline>
              <xm:f>Journal!F184:F184</xm:f>
              <xm:sqref>G175</xm:sqref>
            </x14:sparkline>
            <x14:sparkline>
              <xm:f>Journal!F185:F185</xm:f>
              <xm:sqref>G176</xm:sqref>
            </x14:sparkline>
            <x14:sparkline>
              <xm:f>Journal!F186:F186</xm:f>
              <xm:sqref>G177</xm:sqref>
            </x14:sparkline>
            <x14:sparkline>
              <xm:f>Journal!F187:F187</xm:f>
              <xm:sqref>G178</xm:sqref>
            </x14:sparkline>
            <x14:sparkline>
              <xm:f>Journal!F188:F188</xm:f>
              <xm:sqref>G179</xm:sqref>
            </x14:sparkline>
            <x14:sparkline>
              <xm:f>Journal!F189:F189</xm:f>
              <xm:sqref>G180</xm:sqref>
            </x14:sparkline>
            <x14:sparkline>
              <xm:f>Journal!F190:F190</xm:f>
              <xm:sqref>G181</xm:sqref>
            </x14:sparkline>
            <x14:sparkline>
              <xm:f>Journal!F191:F191</xm:f>
              <xm:sqref>G182</xm:sqref>
            </x14:sparkline>
            <x14:sparkline>
              <xm:f>Journal!F192:F192</xm:f>
              <xm:sqref>G183</xm:sqref>
            </x14:sparkline>
            <x14:sparkline>
              <xm:f>Journal!F193:F193</xm:f>
              <xm:sqref>G184</xm:sqref>
            </x14:sparkline>
            <x14:sparkline>
              <xm:f>Journal!F194:F194</xm:f>
              <xm:sqref>G185</xm:sqref>
            </x14:sparkline>
            <x14:sparkline>
              <xm:f>Journal!F195:F195</xm:f>
              <xm:sqref>G186</xm:sqref>
            </x14:sparkline>
            <x14:sparkline>
              <xm:f>Journal!F196:F196</xm:f>
              <xm:sqref>G187</xm:sqref>
            </x14:sparkline>
            <x14:sparkline>
              <xm:f>Journal!F197:F197</xm:f>
              <xm:sqref>G188</xm:sqref>
            </x14:sparkline>
            <x14:sparkline>
              <xm:f>Journal!F198:F198</xm:f>
              <xm:sqref>G189</xm:sqref>
            </x14:sparkline>
            <x14:sparkline>
              <xm:f>Journal!F199:F199</xm:f>
              <xm:sqref>G190</xm:sqref>
            </x14:sparkline>
            <x14:sparkline>
              <xm:f>Journal!F200:F200</xm:f>
              <xm:sqref>G191</xm:sqref>
            </x14:sparkline>
            <x14:sparkline>
              <xm:f>Journal!F201:F201</xm:f>
              <xm:sqref>G192</xm:sqref>
            </x14:sparkline>
            <x14:sparkline>
              <xm:f>Journal!F202:F202</xm:f>
              <xm:sqref>G193</xm:sqref>
            </x14:sparkline>
            <x14:sparkline>
              <xm:f>Journal!F203:F203</xm:f>
              <xm:sqref>G194</xm:sqref>
            </x14:sparkline>
            <x14:sparkline>
              <xm:f>Journal!F204:F204</xm:f>
              <xm:sqref>G195</xm:sqref>
            </x14:sparkline>
            <x14:sparkline>
              <xm:f>Journal!F205:F205</xm:f>
              <xm:sqref>G196</xm:sqref>
            </x14:sparkline>
            <x14:sparkline>
              <xm:f>Journal!F206:F206</xm:f>
              <xm:sqref>G197</xm:sqref>
            </x14:sparkline>
            <x14:sparkline>
              <xm:f>Journal!F207:F207</xm:f>
              <xm:sqref>G198</xm:sqref>
            </x14:sparkline>
            <x14:sparkline>
              <xm:f>Journal!F208:F208</xm:f>
              <xm:sqref>G199</xm:sqref>
            </x14:sparkline>
            <x14:sparkline>
              <xm:f>Journal!F209:F209</xm:f>
              <xm:sqref>G200</xm:sqref>
            </x14:sparkline>
            <x14:sparkline>
              <xm:f>Journal!F210:F210</xm:f>
              <xm:sqref>G201</xm:sqref>
            </x14:sparkline>
            <x14:sparkline>
              <xm:f>Journal!F211:F211</xm:f>
              <xm:sqref>G202</xm:sqref>
            </x14:sparkline>
            <x14:sparkline>
              <xm:f>Journal!F212:F212</xm:f>
              <xm:sqref>G203</xm:sqref>
            </x14:sparkline>
            <x14:sparkline>
              <xm:f>Journal!F213:F213</xm:f>
              <xm:sqref>G204</xm:sqref>
            </x14:sparkline>
            <x14:sparkline>
              <xm:f>Journal!F214:F214</xm:f>
              <xm:sqref>G205</xm:sqref>
            </x14:sparkline>
            <x14:sparkline>
              <xm:f>Journal!F215:F215</xm:f>
              <xm:sqref>G206</xm:sqref>
            </x14:sparkline>
            <x14:sparkline>
              <xm:f>Journal!F216:F216</xm:f>
              <xm:sqref>G207</xm:sqref>
            </x14:sparkline>
            <x14:sparkline>
              <xm:f>Journal!F217:F217</xm:f>
              <xm:sqref>G208</xm:sqref>
            </x14:sparkline>
            <x14:sparkline>
              <xm:f>Journal!F218:F218</xm:f>
              <xm:sqref>G209</xm:sqref>
            </x14:sparkline>
            <x14:sparkline>
              <xm:f>Journal!F219:F219</xm:f>
              <xm:sqref>G210</xm:sqref>
            </x14:sparkline>
            <x14:sparkline>
              <xm:f>Journal!F220:F220</xm:f>
              <xm:sqref>G211</xm:sqref>
            </x14:sparkline>
            <x14:sparkline>
              <xm:f>Journal!F221:F221</xm:f>
              <xm:sqref>G212</xm:sqref>
            </x14:sparkline>
            <x14:sparkline>
              <xm:f>Journal!F222:F222</xm:f>
              <xm:sqref>G213</xm:sqref>
            </x14:sparkline>
            <x14:sparkline>
              <xm:f>Journal!F223:F223</xm:f>
              <xm:sqref>G214</xm:sqref>
            </x14:sparkline>
            <x14:sparkline>
              <xm:f>Journal!F224:F224</xm:f>
              <xm:sqref>G215</xm:sqref>
            </x14:sparkline>
            <x14:sparkline>
              <xm:f>Journal!F225:F225</xm:f>
              <xm:sqref>G216</xm:sqref>
            </x14:sparkline>
            <x14:sparkline>
              <xm:f>Journal!F226:F226</xm:f>
              <xm:sqref>G217</xm:sqref>
            </x14:sparkline>
            <x14:sparkline>
              <xm:f>Journal!F227:F227</xm:f>
              <xm:sqref>G218</xm:sqref>
            </x14:sparkline>
            <x14:sparkline>
              <xm:f>Journal!F228:F228</xm:f>
              <xm:sqref>G219</xm:sqref>
            </x14:sparkline>
            <x14:sparkline>
              <xm:f>Journal!F229:F229</xm:f>
              <xm:sqref>G220</xm:sqref>
            </x14:sparkline>
            <x14:sparkline>
              <xm:f>Journal!F230:F230</xm:f>
              <xm:sqref>G221</xm:sqref>
            </x14:sparkline>
            <x14:sparkline>
              <xm:f>Journal!F231:F231</xm:f>
              <xm:sqref>G222</xm:sqref>
            </x14:sparkline>
            <x14:sparkline>
              <xm:f>Journal!F232:F232</xm:f>
              <xm:sqref>G223</xm:sqref>
            </x14:sparkline>
            <x14:sparkline>
              <xm:f>Journal!F233:F233</xm:f>
              <xm:sqref>G224</xm:sqref>
            </x14:sparkline>
            <x14:sparkline>
              <xm:f>Journal!F234:F234</xm:f>
              <xm:sqref>G225</xm:sqref>
            </x14:sparkline>
            <x14:sparkline>
              <xm:f>Journal!F235:F235</xm:f>
              <xm:sqref>G226</xm:sqref>
            </x14:sparkline>
            <x14:sparkline>
              <xm:f>Journal!F236:F236</xm:f>
              <xm:sqref>G227</xm:sqref>
            </x14:sparkline>
            <x14:sparkline>
              <xm:f>Journal!F237:F237</xm:f>
              <xm:sqref>G228</xm:sqref>
            </x14:sparkline>
            <x14:sparkline>
              <xm:f>Journal!F238:F238</xm:f>
              <xm:sqref>G229</xm:sqref>
            </x14:sparkline>
            <x14:sparkline>
              <xm:f>Journal!F239:F239</xm:f>
              <xm:sqref>G230</xm:sqref>
            </x14:sparkline>
            <x14:sparkline>
              <xm:f>Journal!F240:F240</xm:f>
              <xm:sqref>G231</xm:sqref>
            </x14:sparkline>
            <x14:sparkline>
              <xm:f>Journal!F241:F241</xm:f>
              <xm:sqref>G232</xm:sqref>
            </x14:sparkline>
            <x14:sparkline>
              <xm:f>Journal!F242:F242</xm:f>
              <xm:sqref>G233</xm:sqref>
            </x14:sparkline>
            <x14:sparkline>
              <xm:f>Journal!F243:F243</xm:f>
              <xm:sqref>G234</xm:sqref>
            </x14:sparkline>
            <x14:sparkline>
              <xm:f>Journal!F244:F244</xm:f>
              <xm:sqref>G235</xm:sqref>
            </x14:sparkline>
            <x14:sparkline>
              <xm:f>Journal!F245:F245</xm:f>
              <xm:sqref>G236</xm:sqref>
            </x14:sparkline>
            <x14:sparkline>
              <xm:f>Journal!F246:F246</xm:f>
              <xm:sqref>G237</xm:sqref>
            </x14:sparkline>
            <x14:sparkline>
              <xm:f>Journal!F247:F247</xm:f>
              <xm:sqref>G238</xm:sqref>
            </x14:sparkline>
            <x14:sparkline>
              <xm:f>Journal!F248:F248</xm:f>
              <xm:sqref>G239</xm:sqref>
            </x14:sparkline>
            <x14:sparkline>
              <xm:f>Journal!F249:F249</xm:f>
              <xm:sqref>G240</xm:sqref>
            </x14:sparkline>
            <x14:sparkline>
              <xm:f>Journal!F250:F250</xm:f>
              <xm:sqref>G241</xm:sqref>
            </x14:sparkline>
            <x14:sparkline>
              <xm:f>Journal!F251:F251</xm:f>
              <xm:sqref>G242</xm:sqref>
            </x14:sparkline>
            <x14:sparkline>
              <xm:f>Journal!F252:F252</xm:f>
              <xm:sqref>G243</xm:sqref>
            </x14:sparkline>
            <x14:sparkline>
              <xm:f>Journal!F253:F253</xm:f>
              <xm:sqref>G244</xm:sqref>
            </x14:sparkline>
            <x14:sparkline>
              <xm:f>Journal!F254:F254</xm:f>
              <xm:sqref>G245</xm:sqref>
            </x14:sparkline>
            <x14:sparkline>
              <xm:f>Journal!F255:F255</xm:f>
              <xm:sqref>G246</xm:sqref>
            </x14:sparkline>
            <x14:sparkline>
              <xm:f>Journal!F256:F256</xm:f>
              <xm:sqref>G247</xm:sqref>
            </x14:sparkline>
            <x14:sparkline>
              <xm:f>Journal!F257:F257</xm:f>
              <xm:sqref>G248</xm:sqref>
            </x14:sparkline>
            <x14:sparkline>
              <xm:f>Journal!F258:F258</xm:f>
              <xm:sqref>G249</xm:sqref>
            </x14:sparkline>
            <x14:sparkline>
              <xm:f>Journal!F259:F259</xm:f>
              <xm:sqref>G250</xm:sqref>
            </x14:sparkline>
            <x14:sparkline>
              <xm:f>Journal!F260:F260</xm:f>
              <xm:sqref>G251</xm:sqref>
            </x14:sparkline>
            <x14:sparkline>
              <xm:f>Journal!F261:F261</xm:f>
              <xm:sqref>G252</xm:sqref>
            </x14:sparkline>
            <x14:sparkline>
              <xm:f>Journal!F262:F262</xm:f>
              <xm:sqref>G253</xm:sqref>
            </x14:sparkline>
            <x14:sparkline>
              <xm:f>Journal!F263:F263</xm:f>
              <xm:sqref>G254</xm:sqref>
            </x14:sparkline>
            <x14:sparkline>
              <xm:f>Journal!F264:F264</xm:f>
              <xm:sqref>G255</xm:sqref>
            </x14:sparkline>
            <x14:sparkline>
              <xm:f>Journal!F265:F265</xm:f>
              <xm:sqref>G256</xm:sqref>
            </x14:sparkline>
            <x14:sparkline>
              <xm:f>Journal!F266:F266</xm:f>
              <xm:sqref>G257</xm:sqref>
            </x14:sparkline>
            <x14:sparkline>
              <xm:f>Journal!F267:F267</xm:f>
              <xm:sqref>G258</xm:sqref>
            </x14:sparkline>
            <x14:sparkline>
              <xm:f>Journal!F268:F268</xm:f>
              <xm:sqref>G259</xm:sqref>
            </x14:sparkline>
            <x14:sparkline>
              <xm:f>Journal!F269:F269</xm:f>
              <xm:sqref>G260</xm:sqref>
            </x14:sparkline>
            <x14:sparkline>
              <xm:f>Journal!F270:F270</xm:f>
              <xm:sqref>G261</xm:sqref>
            </x14:sparkline>
            <x14:sparkline>
              <xm:f>Journal!F271:F271</xm:f>
              <xm:sqref>G262</xm:sqref>
            </x14:sparkline>
            <x14:sparkline>
              <xm:f>Journal!F272:F272</xm:f>
              <xm:sqref>G263</xm:sqref>
            </x14:sparkline>
            <x14:sparkline>
              <xm:f>Journal!F273:F273</xm:f>
              <xm:sqref>G264</xm:sqref>
            </x14:sparkline>
            <x14:sparkline>
              <xm:f>Journal!F274:F274</xm:f>
              <xm:sqref>G265</xm:sqref>
            </x14:sparkline>
            <x14:sparkline>
              <xm:f>Journal!F275:F275</xm:f>
              <xm:sqref>G266</xm:sqref>
            </x14:sparkline>
            <x14:sparkline>
              <xm:f>Journal!F276:F276</xm:f>
              <xm:sqref>G267</xm:sqref>
            </x14:sparkline>
            <x14:sparkline>
              <xm:f>Journal!F277:F277</xm:f>
              <xm:sqref>G268</xm:sqref>
            </x14:sparkline>
            <x14:sparkline>
              <xm:f>Journal!F278:F278</xm:f>
              <xm:sqref>G269</xm:sqref>
            </x14:sparkline>
            <x14:sparkline>
              <xm:f>Journal!F279:F279</xm:f>
              <xm:sqref>G270</xm:sqref>
            </x14:sparkline>
            <x14:sparkline>
              <xm:f>Journal!F280:F280</xm:f>
              <xm:sqref>G271</xm:sqref>
            </x14:sparkline>
            <x14:sparkline>
              <xm:f>Journal!F281:F281</xm:f>
              <xm:sqref>G272</xm:sqref>
            </x14:sparkline>
            <x14:sparkline>
              <xm:f>Journal!F282:F282</xm:f>
              <xm:sqref>G273</xm:sqref>
            </x14:sparkline>
            <x14:sparkline>
              <xm:f>Journal!F283:F283</xm:f>
              <xm:sqref>G274</xm:sqref>
            </x14:sparkline>
            <x14:sparkline>
              <xm:f>Journal!F284:F284</xm:f>
              <xm:sqref>G275</xm:sqref>
            </x14:sparkline>
            <x14:sparkline>
              <xm:f>Journal!F285:F285</xm:f>
              <xm:sqref>G276</xm:sqref>
            </x14:sparkline>
            <x14:sparkline>
              <xm:f>Journal!F286:F286</xm:f>
              <xm:sqref>G277</xm:sqref>
            </x14:sparkline>
            <x14:sparkline>
              <xm:f>Journal!F287:F287</xm:f>
              <xm:sqref>G278</xm:sqref>
            </x14:sparkline>
            <x14:sparkline>
              <xm:f>Journal!F288:F288</xm:f>
              <xm:sqref>G279</xm:sqref>
            </x14:sparkline>
            <x14:sparkline>
              <xm:f>Journal!F289:F289</xm:f>
              <xm:sqref>G280</xm:sqref>
            </x14:sparkline>
            <x14:sparkline>
              <xm:f>Journal!F290:F290</xm:f>
              <xm:sqref>G281</xm:sqref>
            </x14:sparkline>
            <x14:sparkline>
              <xm:f>Journal!F291:F291</xm:f>
              <xm:sqref>G282</xm:sqref>
            </x14:sparkline>
            <x14:sparkline>
              <xm:f>Journal!F292:F292</xm:f>
              <xm:sqref>G283</xm:sqref>
            </x14:sparkline>
            <x14:sparkline>
              <xm:f>Journal!F293:F293</xm:f>
              <xm:sqref>G284</xm:sqref>
            </x14:sparkline>
            <x14:sparkline>
              <xm:f>Journal!F294:F294</xm:f>
              <xm:sqref>G285</xm:sqref>
            </x14:sparkline>
            <x14:sparkline>
              <xm:f>Journal!F295:F295</xm:f>
              <xm:sqref>G286</xm:sqref>
            </x14:sparkline>
            <x14:sparkline>
              <xm:f>Journal!F296:F296</xm:f>
              <xm:sqref>G287</xm:sqref>
            </x14:sparkline>
            <x14:sparkline>
              <xm:f>Journal!F297:F297</xm:f>
              <xm:sqref>G288</xm:sqref>
            </x14:sparkline>
            <x14:sparkline>
              <xm:f>Journal!F298:F298</xm:f>
              <xm:sqref>G289</xm:sqref>
            </x14:sparkline>
            <x14:sparkline>
              <xm:f>Journal!F299:F299</xm:f>
              <xm:sqref>G290</xm:sqref>
            </x14:sparkline>
            <x14:sparkline>
              <xm:f>Journal!F300:F300</xm:f>
              <xm:sqref>G291</xm:sqref>
            </x14:sparkline>
            <x14:sparkline>
              <xm:f>Journal!F301:F301</xm:f>
              <xm:sqref>G292</xm:sqref>
            </x14:sparkline>
            <x14:sparkline>
              <xm:f>Journal!F302:F302</xm:f>
              <xm:sqref>G293</xm:sqref>
            </x14:sparkline>
            <x14:sparkline>
              <xm:f>Journal!F303:F303</xm:f>
              <xm:sqref>G294</xm:sqref>
            </x14:sparkline>
            <x14:sparkline>
              <xm:f>Journal!F304:F304</xm:f>
              <xm:sqref>G295</xm:sqref>
            </x14:sparkline>
            <x14:sparkline>
              <xm:f>Journal!F305:F305</xm:f>
              <xm:sqref>G296</xm:sqref>
            </x14:sparkline>
            <x14:sparkline>
              <xm:f>Journal!F306:F306</xm:f>
              <xm:sqref>G297</xm:sqref>
            </x14:sparkline>
            <x14:sparkline>
              <xm:f>Journal!F307:F307</xm:f>
              <xm:sqref>G298</xm:sqref>
            </x14:sparkline>
            <x14:sparkline>
              <xm:f>Journal!F308:F308</xm:f>
              <xm:sqref>G299</xm:sqref>
            </x14:sparkline>
            <x14:sparkline>
              <xm:f>Journal!F309:F309</xm:f>
              <xm:sqref>G300</xm:sqref>
            </x14:sparkline>
            <x14:sparkline>
              <xm:f>Journal!F310:F310</xm:f>
              <xm:sqref>G301</xm:sqref>
            </x14:sparkline>
            <x14:sparkline>
              <xm:f>Journal!F311:F311</xm:f>
              <xm:sqref>G302</xm:sqref>
            </x14:sparkline>
            <x14:sparkline>
              <xm:f>Journal!F312:F312</xm:f>
              <xm:sqref>G303</xm:sqref>
            </x14:sparkline>
            <x14:sparkline>
              <xm:f>Journal!F313:F313</xm:f>
              <xm:sqref>G304</xm:sqref>
            </x14:sparkline>
            <x14:sparkline>
              <xm:f>Journal!F314:F314</xm:f>
              <xm:sqref>G305</xm:sqref>
            </x14:sparkline>
            <x14:sparkline>
              <xm:f>Journal!F315:F315</xm:f>
              <xm:sqref>G306</xm:sqref>
            </x14:sparkline>
            <x14:sparkline>
              <xm:f>Journal!F316:F316</xm:f>
              <xm:sqref>G307</xm:sqref>
            </x14:sparkline>
            <x14:sparkline>
              <xm:f>Journal!F317:F317</xm:f>
              <xm:sqref>G308</xm:sqref>
            </x14:sparkline>
            <x14:sparkline>
              <xm:f>Journal!F318:F318</xm:f>
              <xm:sqref>G309</xm:sqref>
            </x14:sparkline>
            <x14:sparkline>
              <xm:f>Journal!F319:F319</xm:f>
              <xm:sqref>G310</xm:sqref>
            </x14:sparkline>
            <x14:sparkline>
              <xm:f>Journal!F320:F320</xm:f>
              <xm:sqref>G311</xm:sqref>
            </x14:sparkline>
            <x14:sparkline>
              <xm:f>Journal!F321:F321</xm:f>
              <xm:sqref>G312</xm:sqref>
            </x14:sparkline>
            <x14:sparkline>
              <xm:f>Journal!F322:F322</xm:f>
              <xm:sqref>G313</xm:sqref>
            </x14:sparkline>
            <x14:sparkline>
              <xm:f>Journal!F323:F323</xm:f>
              <xm:sqref>G314</xm:sqref>
            </x14:sparkline>
            <x14:sparkline>
              <xm:f>Journal!F324:F324</xm:f>
              <xm:sqref>G315</xm:sqref>
            </x14:sparkline>
            <x14:sparkline>
              <xm:f>Journal!F325:F325</xm:f>
              <xm:sqref>G316</xm:sqref>
            </x14:sparkline>
            <x14:sparkline>
              <xm:f>Journal!F326:F326</xm:f>
              <xm:sqref>G317</xm:sqref>
            </x14:sparkline>
            <x14:sparkline>
              <xm:f>Journal!F327:F327</xm:f>
              <xm:sqref>G318</xm:sqref>
            </x14:sparkline>
            <x14:sparkline>
              <xm:f>Journal!F328:F328</xm:f>
              <xm:sqref>G319</xm:sqref>
            </x14:sparkline>
            <x14:sparkline>
              <xm:f>Journal!F329:F329</xm:f>
              <xm:sqref>G320</xm:sqref>
            </x14:sparkline>
            <x14:sparkline>
              <xm:f>Journal!F330:F330</xm:f>
              <xm:sqref>G321</xm:sqref>
            </x14:sparkline>
            <x14:sparkline>
              <xm:f>Journal!F331:F331</xm:f>
              <xm:sqref>G322</xm:sqref>
            </x14:sparkline>
            <x14:sparkline>
              <xm:f>Journal!F332:F332</xm:f>
              <xm:sqref>G323</xm:sqref>
            </x14:sparkline>
            <x14:sparkline>
              <xm:f>Journal!F333:F333</xm:f>
              <xm:sqref>G324</xm:sqref>
            </x14:sparkline>
            <x14:sparkline>
              <xm:f>Journal!F334:F334</xm:f>
              <xm:sqref>G325</xm:sqref>
            </x14:sparkline>
            <x14:sparkline>
              <xm:f>Journal!F335:F335</xm:f>
              <xm:sqref>G326</xm:sqref>
            </x14:sparkline>
            <x14:sparkline>
              <xm:f>Journal!F336:F336</xm:f>
              <xm:sqref>G327</xm:sqref>
            </x14:sparkline>
            <x14:sparkline>
              <xm:f>Journal!F337:F337</xm:f>
              <xm:sqref>G328</xm:sqref>
            </x14:sparkline>
            <x14:sparkline>
              <xm:f>Journal!F338:F338</xm:f>
              <xm:sqref>G329</xm:sqref>
            </x14:sparkline>
            <x14:sparkline>
              <xm:f>Journal!F339:F339</xm:f>
              <xm:sqref>G330</xm:sqref>
            </x14:sparkline>
            <x14:sparkline>
              <xm:f>Journal!F340:F340</xm:f>
              <xm:sqref>G331</xm:sqref>
            </x14:sparkline>
            <x14:sparkline>
              <xm:f>Journal!F341:F341</xm:f>
              <xm:sqref>G332</xm:sqref>
            </x14:sparkline>
            <x14:sparkline>
              <xm:f>Journal!F342:F342</xm:f>
              <xm:sqref>G333</xm:sqref>
            </x14:sparkline>
            <x14:sparkline>
              <xm:f>Journal!F343:F343</xm:f>
              <xm:sqref>G334</xm:sqref>
            </x14:sparkline>
            <x14:sparkline>
              <xm:f>Journal!F344:F344</xm:f>
              <xm:sqref>G335</xm:sqref>
            </x14:sparkline>
            <x14:sparkline>
              <xm:f>Journal!F345:F345</xm:f>
              <xm:sqref>G336</xm:sqref>
            </x14:sparkline>
            <x14:sparkline>
              <xm:f>Journal!F346:F346</xm:f>
              <xm:sqref>G337</xm:sqref>
            </x14:sparkline>
            <x14:sparkline>
              <xm:f>Journal!F347:F347</xm:f>
              <xm:sqref>G338</xm:sqref>
            </x14:sparkline>
            <x14:sparkline>
              <xm:f>Journal!F348:F348</xm:f>
              <xm:sqref>G339</xm:sqref>
            </x14:sparkline>
            <x14:sparkline>
              <xm:f>Journal!F349:F349</xm:f>
              <xm:sqref>G340</xm:sqref>
            </x14:sparkline>
            <x14:sparkline>
              <xm:f>Journal!F350:F350</xm:f>
              <xm:sqref>G341</xm:sqref>
            </x14:sparkline>
            <x14:sparkline>
              <xm:f>Journal!F351:F351</xm:f>
              <xm:sqref>G342</xm:sqref>
            </x14:sparkline>
            <x14:sparkline>
              <xm:f>Journal!F352:F352</xm:f>
              <xm:sqref>G343</xm:sqref>
            </x14:sparkline>
            <x14:sparkline>
              <xm:f>Journal!F353:F353</xm:f>
              <xm:sqref>G344</xm:sqref>
            </x14:sparkline>
            <x14:sparkline>
              <xm:f>Journal!F354:F354</xm:f>
              <xm:sqref>G345</xm:sqref>
            </x14:sparkline>
            <x14:sparkline>
              <xm:f>Journal!F355:F355</xm:f>
              <xm:sqref>G346</xm:sqref>
            </x14:sparkline>
            <x14:sparkline>
              <xm:f>Journal!F356:F356</xm:f>
              <xm:sqref>G347</xm:sqref>
            </x14:sparkline>
            <x14:sparkline>
              <xm:f>Journal!F357:F357</xm:f>
              <xm:sqref>G348</xm:sqref>
            </x14:sparkline>
            <x14:sparkline>
              <xm:f>Journal!F358:F358</xm:f>
              <xm:sqref>G349</xm:sqref>
            </x14:sparkline>
            <x14:sparkline>
              <xm:f>Journal!F359:F359</xm:f>
              <xm:sqref>G350</xm:sqref>
            </x14:sparkline>
            <x14:sparkline>
              <xm:f>Journal!F360:F360</xm:f>
              <xm:sqref>G351</xm:sqref>
            </x14:sparkline>
            <x14:sparkline>
              <xm:f>Journal!F361:F361</xm:f>
              <xm:sqref>G352</xm:sqref>
            </x14:sparkline>
            <x14:sparkline>
              <xm:f>Journal!F362:F362</xm:f>
              <xm:sqref>G353</xm:sqref>
            </x14:sparkline>
            <x14:sparkline>
              <xm:f>Journal!F363:F363</xm:f>
              <xm:sqref>G354</xm:sqref>
            </x14:sparkline>
            <x14:sparkline>
              <xm:f>Journal!F364:F364</xm:f>
              <xm:sqref>G355</xm:sqref>
            </x14:sparkline>
            <x14:sparkline>
              <xm:f>Journal!F365:F365</xm:f>
              <xm:sqref>G356</xm:sqref>
            </x14:sparkline>
            <x14:sparkline>
              <xm:f>Journal!F366:F366</xm:f>
              <xm:sqref>G357</xm:sqref>
            </x14:sparkline>
            <x14:sparkline>
              <xm:f>Journal!F367:F367</xm:f>
              <xm:sqref>G358</xm:sqref>
            </x14:sparkline>
            <x14:sparkline>
              <xm:f>Journal!F368:F368</xm:f>
              <xm:sqref>G359</xm:sqref>
            </x14:sparkline>
            <x14:sparkline>
              <xm:f>Journal!F369:F369</xm:f>
              <xm:sqref>G360</xm:sqref>
            </x14:sparkline>
            <x14:sparkline>
              <xm:f>Journal!F370:F370</xm:f>
              <xm:sqref>G361</xm:sqref>
            </x14:sparkline>
            <x14:sparkline>
              <xm:f>Journal!F371:F371</xm:f>
              <xm:sqref>G362</xm:sqref>
            </x14:sparkline>
            <x14:sparkline>
              <xm:f>Journal!F372:F372</xm:f>
              <xm:sqref>G363</xm:sqref>
            </x14:sparkline>
            <x14:sparkline>
              <xm:f>Journal!F373:F373</xm:f>
              <xm:sqref>G364</xm:sqref>
            </x14:sparkline>
            <x14:sparkline>
              <xm:f>Journal!F374:F374</xm:f>
              <xm:sqref>G365</xm:sqref>
            </x14:sparkline>
            <x14:sparkline>
              <xm:f>Journal!F375:F375</xm:f>
              <xm:sqref>G366</xm:sqref>
            </x14:sparkline>
            <x14:sparkline>
              <xm:f>Journal!F376:F376</xm:f>
              <xm:sqref>G367</xm:sqref>
            </x14:sparkline>
            <x14:sparkline>
              <xm:f>Journal!F377:F377</xm:f>
              <xm:sqref>G368</xm:sqref>
            </x14:sparkline>
            <x14:sparkline>
              <xm:f>Journal!F378:F378</xm:f>
              <xm:sqref>G369</xm:sqref>
            </x14:sparkline>
            <x14:sparkline>
              <xm:f>Journal!F379:F379</xm:f>
              <xm:sqref>G370</xm:sqref>
            </x14:sparkline>
            <x14:sparkline>
              <xm:f>Journal!F380:F380</xm:f>
              <xm:sqref>G371</xm:sqref>
            </x14:sparkline>
            <x14:sparkline>
              <xm:f>Journal!F381:F381</xm:f>
              <xm:sqref>G372</xm:sqref>
            </x14:sparkline>
            <x14:sparkline>
              <xm:f>Journal!F382:F382</xm:f>
              <xm:sqref>G373</xm:sqref>
            </x14:sparkline>
            <x14:sparkline>
              <xm:f>Journal!F383:F383</xm:f>
              <xm:sqref>G374</xm:sqref>
            </x14:sparkline>
            <x14:sparkline>
              <xm:f>Journal!F384:F384</xm:f>
              <xm:sqref>G375</xm:sqref>
            </x14:sparkline>
            <x14:sparkline>
              <xm:f>Journal!F385:F385</xm:f>
              <xm:sqref>G376</xm:sqref>
            </x14:sparkline>
            <x14:sparkline>
              <xm:f>Journal!F386:F386</xm:f>
              <xm:sqref>G377</xm:sqref>
            </x14:sparkline>
            <x14:sparkline>
              <xm:f>Journal!F387:F387</xm:f>
              <xm:sqref>G378</xm:sqref>
            </x14:sparkline>
            <x14:sparkline>
              <xm:f>Journal!F388:F388</xm:f>
              <xm:sqref>G379</xm:sqref>
            </x14:sparkline>
            <x14:sparkline>
              <xm:f>Journal!F389:F389</xm:f>
              <xm:sqref>G380</xm:sqref>
            </x14:sparkline>
            <x14:sparkline>
              <xm:f>Journal!F390:F390</xm:f>
              <xm:sqref>G381</xm:sqref>
            </x14:sparkline>
            <x14:sparkline>
              <xm:f>Journal!F391:F391</xm:f>
              <xm:sqref>G382</xm:sqref>
            </x14:sparkline>
            <x14:sparkline>
              <xm:f>Journal!F392:F392</xm:f>
              <xm:sqref>G383</xm:sqref>
            </x14:sparkline>
            <x14:sparkline>
              <xm:f>Journal!F393:F393</xm:f>
              <xm:sqref>G384</xm:sqref>
            </x14:sparkline>
            <x14:sparkline>
              <xm:f>Journal!F394:F394</xm:f>
              <xm:sqref>G385</xm:sqref>
            </x14:sparkline>
            <x14:sparkline>
              <xm:f>Journal!F395:F395</xm:f>
              <xm:sqref>G386</xm:sqref>
            </x14:sparkline>
            <x14:sparkline>
              <xm:f>Journal!F396:F396</xm:f>
              <xm:sqref>G387</xm:sqref>
            </x14:sparkline>
            <x14:sparkline>
              <xm:f>Journal!F397:F397</xm:f>
              <xm:sqref>G388</xm:sqref>
            </x14:sparkline>
            <x14:sparkline>
              <xm:f>Journal!F398:F398</xm:f>
              <xm:sqref>G389</xm:sqref>
            </x14:sparkline>
            <x14:sparkline>
              <xm:f>Journal!F399:F399</xm:f>
              <xm:sqref>G390</xm:sqref>
            </x14:sparkline>
            <x14:sparkline>
              <xm:f>Journal!F400:F400</xm:f>
              <xm:sqref>G391</xm:sqref>
            </x14:sparkline>
            <x14:sparkline>
              <xm:f>Journal!F401:F401</xm:f>
              <xm:sqref>G392</xm:sqref>
            </x14:sparkline>
            <x14:sparkline>
              <xm:f>Journal!F402:F402</xm:f>
              <xm:sqref>G393</xm:sqref>
            </x14:sparkline>
            <x14:sparkline>
              <xm:f>Journal!F403:F403</xm:f>
              <xm:sqref>G394</xm:sqref>
            </x14:sparkline>
            <x14:sparkline>
              <xm:f>Journal!F404:F404</xm:f>
              <xm:sqref>G395</xm:sqref>
            </x14:sparkline>
            <x14:sparkline>
              <xm:f>Journal!F405:F405</xm:f>
              <xm:sqref>G396</xm:sqref>
            </x14:sparkline>
            <x14:sparkline>
              <xm:f>Journal!F406:F406</xm:f>
              <xm:sqref>G397</xm:sqref>
            </x14:sparkline>
            <x14:sparkline>
              <xm:f>Journal!F407:F407</xm:f>
              <xm:sqref>G398</xm:sqref>
            </x14:sparkline>
            <x14:sparkline>
              <xm:f>Journal!F408:F408</xm:f>
              <xm:sqref>G399</xm:sqref>
            </x14:sparkline>
            <x14:sparkline>
              <xm:f>Journal!F409:F409</xm:f>
              <xm:sqref>G400</xm:sqref>
            </x14:sparkline>
            <x14:sparkline>
              <xm:f>Journal!F410:F410</xm:f>
              <xm:sqref>G401</xm:sqref>
            </x14:sparkline>
            <x14:sparkline>
              <xm:f>Journal!F411:F411</xm:f>
              <xm:sqref>G402</xm:sqref>
            </x14:sparkline>
            <x14:sparkline>
              <xm:f>Journal!F412:F412</xm:f>
              <xm:sqref>G403</xm:sqref>
            </x14:sparkline>
            <x14:sparkline>
              <xm:f>Journal!F413:F413</xm:f>
              <xm:sqref>G404</xm:sqref>
            </x14:sparkline>
            <x14:sparkline>
              <xm:f>Journal!F414:F414</xm:f>
              <xm:sqref>G405</xm:sqref>
            </x14:sparkline>
            <x14:sparkline>
              <xm:f>Journal!F415:F415</xm:f>
              <xm:sqref>G406</xm:sqref>
            </x14:sparkline>
            <x14:sparkline>
              <xm:f>Journal!F416:F416</xm:f>
              <xm:sqref>G407</xm:sqref>
            </x14:sparkline>
            <x14:sparkline>
              <xm:f>Journal!F417:F417</xm:f>
              <xm:sqref>G408</xm:sqref>
            </x14:sparkline>
            <x14:sparkline>
              <xm:f>Journal!F418:F418</xm:f>
              <xm:sqref>G409</xm:sqref>
            </x14:sparkline>
            <x14:sparkline>
              <xm:f>Journal!F419:F419</xm:f>
              <xm:sqref>G410</xm:sqref>
            </x14:sparkline>
            <x14:sparkline>
              <xm:f>Journal!F420:F420</xm:f>
              <xm:sqref>G411</xm:sqref>
            </x14:sparkline>
            <x14:sparkline>
              <xm:f>Journal!F421:F421</xm:f>
              <xm:sqref>G412</xm:sqref>
            </x14:sparkline>
            <x14:sparkline>
              <xm:f>Journal!F422:F422</xm:f>
              <xm:sqref>G413</xm:sqref>
            </x14:sparkline>
            <x14:sparkline>
              <xm:f>Journal!F423:F423</xm:f>
              <xm:sqref>G414</xm:sqref>
            </x14:sparkline>
            <x14:sparkline>
              <xm:f>Journal!F424:F424</xm:f>
              <xm:sqref>G415</xm:sqref>
            </x14:sparkline>
            <x14:sparkline>
              <xm:f>Journal!F425:F425</xm:f>
              <xm:sqref>G416</xm:sqref>
            </x14:sparkline>
            <x14:sparkline>
              <xm:f>Journal!F426:F426</xm:f>
              <xm:sqref>G417</xm:sqref>
            </x14:sparkline>
            <x14:sparkline>
              <xm:f>Journal!F427:F427</xm:f>
              <xm:sqref>G418</xm:sqref>
            </x14:sparkline>
            <x14:sparkline>
              <xm:f>Journal!F428:F428</xm:f>
              <xm:sqref>G419</xm:sqref>
            </x14:sparkline>
            <x14:sparkline>
              <xm:f>Journal!F429:F429</xm:f>
              <xm:sqref>G420</xm:sqref>
            </x14:sparkline>
            <x14:sparkline>
              <xm:f>Journal!F430:F430</xm:f>
              <xm:sqref>G421</xm:sqref>
            </x14:sparkline>
            <x14:sparkline>
              <xm:f>Journal!F431:F431</xm:f>
              <xm:sqref>G422</xm:sqref>
            </x14:sparkline>
            <x14:sparkline>
              <xm:f>Journal!F432:F432</xm:f>
              <xm:sqref>G423</xm:sqref>
            </x14:sparkline>
            <x14:sparkline>
              <xm:f>Journal!F433:F433</xm:f>
              <xm:sqref>G424</xm:sqref>
            </x14:sparkline>
            <x14:sparkline>
              <xm:f>Journal!F434:F434</xm:f>
              <xm:sqref>G425</xm:sqref>
            </x14:sparkline>
            <x14:sparkline>
              <xm:f>Journal!F435:F435</xm:f>
              <xm:sqref>G426</xm:sqref>
            </x14:sparkline>
            <x14:sparkline>
              <xm:f>Journal!F436:F436</xm:f>
              <xm:sqref>G427</xm:sqref>
            </x14:sparkline>
            <x14:sparkline>
              <xm:f>Journal!F437:F437</xm:f>
              <xm:sqref>G428</xm:sqref>
            </x14:sparkline>
            <x14:sparkline>
              <xm:f>Journal!F438:F438</xm:f>
              <xm:sqref>G429</xm:sqref>
            </x14:sparkline>
            <x14:sparkline>
              <xm:f>Journal!F439:F439</xm:f>
              <xm:sqref>G430</xm:sqref>
            </x14:sparkline>
            <x14:sparkline>
              <xm:f>Journal!F440:F440</xm:f>
              <xm:sqref>G431</xm:sqref>
            </x14:sparkline>
            <x14:sparkline>
              <xm:f>Journal!F441:F441</xm:f>
              <xm:sqref>G432</xm:sqref>
            </x14:sparkline>
            <x14:sparkline>
              <xm:f>Journal!F442:F442</xm:f>
              <xm:sqref>G433</xm:sqref>
            </x14:sparkline>
            <x14:sparkline>
              <xm:f>Journal!F443:F443</xm:f>
              <xm:sqref>G434</xm:sqref>
            </x14:sparkline>
            <x14:sparkline>
              <xm:f>Journal!F444:F444</xm:f>
              <xm:sqref>G435</xm:sqref>
            </x14:sparkline>
            <x14:sparkline>
              <xm:f>Journal!F445:F445</xm:f>
              <xm:sqref>G436</xm:sqref>
            </x14:sparkline>
            <x14:sparkline>
              <xm:f>Journal!F446:F446</xm:f>
              <xm:sqref>G437</xm:sqref>
            </x14:sparkline>
            <x14:sparkline>
              <xm:f>Journal!F447:F447</xm:f>
              <xm:sqref>G438</xm:sqref>
            </x14:sparkline>
            <x14:sparkline>
              <xm:f>Journal!F448:F448</xm:f>
              <xm:sqref>G439</xm:sqref>
            </x14:sparkline>
            <x14:sparkline>
              <xm:f>Journal!F449:F449</xm:f>
              <xm:sqref>G440</xm:sqref>
            </x14:sparkline>
            <x14:sparkline>
              <xm:f>Journal!F450:F450</xm:f>
              <xm:sqref>G441</xm:sqref>
            </x14:sparkline>
            <x14:sparkline>
              <xm:f>Journal!F451:F451</xm:f>
              <xm:sqref>G442</xm:sqref>
            </x14:sparkline>
            <x14:sparkline>
              <xm:f>Journal!F452:F452</xm:f>
              <xm:sqref>G443</xm:sqref>
            </x14:sparkline>
            <x14:sparkline>
              <xm:f>Journal!F453:F453</xm:f>
              <xm:sqref>G444</xm:sqref>
            </x14:sparkline>
            <x14:sparkline>
              <xm:f>Journal!F454:F454</xm:f>
              <xm:sqref>G445</xm:sqref>
            </x14:sparkline>
            <x14:sparkline>
              <xm:f>Journal!F455:F455</xm:f>
              <xm:sqref>G446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tabColor rgb="FF00B0F0"/>
  </sheetPr>
  <dimension ref="A2:AK1004981"/>
  <sheetViews>
    <sheetView showGridLines="0" zoomScale="120" zoomScaleNormal="120" workbookViewId="0">
      <pane ySplit="6" topLeftCell="A7" activePane="bottomLeft" state="frozen"/>
      <selection activeCell="D4" sqref="D4"/>
      <selection pane="bottomLeft" activeCell="C7" sqref="C7"/>
    </sheetView>
  </sheetViews>
  <sheetFormatPr baseColWidth="10" defaultColWidth="11.7109375" defaultRowHeight="12.75" x14ac:dyDescent="0.2"/>
  <cols>
    <col min="1" max="1" width="6.7109375" style="39" customWidth="1"/>
    <col min="2" max="2" width="8" style="39" bestFit="1" customWidth="1"/>
    <col min="3" max="3" width="68" style="39" customWidth="1"/>
    <col min="4" max="4" width="16.140625" style="39" hidden="1" customWidth="1"/>
    <col min="5" max="5" width="7.42578125" style="39" customWidth="1"/>
    <col min="6" max="6" width="7.42578125" style="74" customWidth="1"/>
    <col min="7" max="7" width="7.42578125" style="75" customWidth="1"/>
    <col min="8" max="8" width="11.7109375" style="76"/>
    <col min="9" max="16384" width="11.7109375" style="39"/>
  </cols>
  <sheetData>
    <row r="2" spans="1:9" ht="24.75" customHeight="1" x14ac:dyDescent="0.2">
      <c r="A2" s="129"/>
      <c r="B2" s="175"/>
      <c r="C2" s="175"/>
    </row>
    <row r="3" spans="1:9" ht="19.5" customHeight="1" x14ac:dyDescent="0.2">
      <c r="A3" s="129"/>
      <c r="E3" s="73" t="s">
        <v>119</v>
      </c>
      <c r="F3" s="77"/>
      <c r="G3" s="78"/>
      <c r="H3" s="79"/>
    </row>
    <row r="4" spans="1:9" ht="24.75" customHeight="1" x14ac:dyDescent="0.2">
      <c r="A4" s="129"/>
      <c r="E4" s="93">
        <f>SUM(E7:E547)</f>
        <v>508</v>
      </c>
      <c r="F4" s="39"/>
      <c r="G4" s="39"/>
      <c r="H4" s="39"/>
    </row>
    <row r="5" spans="1:9" s="80" customFormat="1" ht="46.5" customHeight="1" x14ac:dyDescent="0.2">
      <c r="B5" s="226" t="s">
        <v>123</v>
      </c>
      <c r="C5" s="226"/>
      <c r="D5" s="227"/>
      <c r="E5" s="226"/>
      <c r="F5" s="226"/>
      <c r="G5" s="226"/>
      <c r="H5" s="81"/>
    </row>
    <row r="6" spans="1:9" s="82" customFormat="1" ht="34.5" customHeight="1" x14ac:dyDescent="0.2">
      <c r="B6" s="100" t="s">
        <v>27</v>
      </c>
      <c r="C6" s="100" t="s">
        <v>941</v>
      </c>
      <c r="D6" s="101" t="s">
        <v>0</v>
      </c>
      <c r="E6" s="102" t="s">
        <v>19</v>
      </c>
      <c r="F6" s="103" t="s">
        <v>3</v>
      </c>
      <c r="G6" s="104" t="s">
        <v>2</v>
      </c>
      <c r="H6" s="83"/>
    </row>
    <row r="7" spans="1:9" s="85" customFormat="1" ht="20.100000000000001" hidden="1" customHeight="1" x14ac:dyDescent="0.2">
      <c r="A7" s="185"/>
      <c r="B7" s="190">
        <f>Stock!A399</f>
        <v>0</v>
      </c>
      <c r="C7" s="189">
        <f>IFERROR(VLOOKUP(B7,Stock!$A$5:$K$495,2,FALSE),0)</f>
        <v>0</v>
      </c>
      <c r="D7" s="84"/>
      <c r="E7" s="96">
        <f>IFERROR(VLOOKUP(B7,Stock!$A$5:$M$495,13,FALSE),0)</f>
        <v>0</v>
      </c>
      <c r="F7" s="94">
        <f>IFERROR(VLOOKUP(B7,Stock!$A$5:$M$471,6,0),0)</f>
        <v>0</v>
      </c>
      <c r="G7" s="95">
        <f>IFERROR(VLOOKUP(B7,Stock!$A$5:$M$471,7,0),0)</f>
        <v>0</v>
      </c>
      <c r="H7" s="76"/>
      <c r="I7" s="85">
        <v>1</v>
      </c>
    </row>
    <row r="8" spans="1:9" s="36" customFormat="1" ht="20.100000000000001" hidden="1" customHeight="1" x14ac:dyDescent="0.2">
      <c r="A8" s="186"/>
      <c r="B8" s="190">
        <f>Stock!A400</f>
        <v>0</v>
      </c>
      <c r="C8" s="189">
        <f>IFERROR(VLOOKUP(B8,Stock!$A$5:$K$495,2,FALSE),0)</f>
        <v>0</v>
      </c>
      <c r="D8" s="84"/>
      <c r="E8" s="96">
        <f>IFERROR(VLOOKUP(B8,Stock!$A$5:$M$495,13,FALSE),0)</f>
        <v>0</v>
      </c>
      <c r="F8" s="94">
        <f>IFERROR(VLOOKUP(B8,Stock!$A$5:$M$471,6,0),0)</f>
        <v>0</v>
      </c>
      <c r="G8" s="95">
        <f>IFERROR(VLOOKUP(B8,Stock!$A$5:$M$471,7,0),0)</f>
        <v>0</v>
      </c>
      <c r="H8" s="76"/>
    </row>
    <row r="9" spans="1:9" s="37" customFormat="1" ht="20.100000000000001" hidden="1" customHeight="1" x14ac:dyDescent="0.2">
      <c r="A9" s="185"/>
      <c r="B9" s="190">
        <f>Stock!A401</f>
        <v>0</v>
      </c>
      <c r="C9" s="189">
        <f>IFERROR(VLOOKUP(B9,Stock!$A$5:$K$495,2,FALSE),0)</f>
        <v>0</v>
      </c>
      <c r="D9" s="84"/>
      <c r="E9" s="96">
        <f>IFERROR(VLOOKUP(B9,Stock!$A$5:$M$495,13,FALSE),0)</f>
        <v>0</v>
      </c>
      <c r="F9" s="94">
        <f>IFERROR(VLOOKUP(B9,Stock!$A$5:$M$471,6,0),0)</f>
        <v>0</v>
      </c>
      <c r="G9" s="95">
        <f>IFERROR(VLOOKUP(B9,Stock!$A$5:$M$471,7,0),0)</f>
        <v>0</v>
      </c>
      <c r="H9" s="76"/>
    </row>
    <row r="10" spans="1:9" s="37" customFormat="1" ht="20.100000000000001" hidden="1" customHeight="1" x14ac:dyDescent="0.2">
      <c r="A10" s="186"/>
      <c r="B10" s="190">
        <f>Stock!A402</f>
        <v>0</v>
      </c>
      <c r="C10" s="189">
        <f>IFERROR(VLOOKUP(B10,Stock!$A$5:$K$495,2,FALSE),0)</f>
        <v>0</v>
      </c>
      <c r="D10" s="84"/>
      <c r="E10" s="96">
        <f>IFERROR(VLOOKUP(B10,Stock!$A$5:$M$495,13,FALSE),0)</f>
        <v>0</v>
      </c>
      <c r="F10" s="94">
        <f>IFERROR(VLOOKUP(B10,Stock!$A$5:$M$471,6,0),0)</f>
        <v>0</v>
      </c>
      <c r="G10" s="95">
        <f>IFERROR(VLOOKUP(B10,Stock!$A$5:$M$471,7,0),0)</f>
        <v>0</v>
      </c>
      <c r="H10" s="76"/>
    </row>
    <row r="11" spans="1:9" s="36" customFormat="1" ht="20.100000000000001" hidden="1" customHeight="1" x14ac:dyDescent="0.2">
      <c r="A11" s="185"/>
      <c r="B11" s="190">
        <f>Stock!A403</f>
        <v>0</v>
      </c>
      <c r="C11" s="189">
        <f>IFERROR(VLOOKUP(B11,Stock!$A$5:$K$495,2,FALSE),0)</f>
        <v>0</v>
      </c>
      <c r="D11" s="84"/>
      <c r="E11" s="96">
        <f>IFERROR(VLOOKUP(B11,Stock!$A$5:$M$495,13,FALSE),0)</f>
        <v>0</v>
      </c>
      <c r="F11" s="94">
        <f>IFERROR(VLOOKUP(B11,Stock!$A$5:$M$471,6,0),0)</f>
        <v>0</v>
      </c>
      <c r="G11" s="95">
        <f>IFERROR(VLOOKUP(B11,Stock!$A$5:$M$471,7,0),0)</f>
        <v>0</v>
      </c>
      <c r="H11" s="76"/>
    </row>
    <row r="12" spans="1:9" s="36" customFormat="1" ht="20.100000000000001" hidden="1" customHeight="1" x14ac:dyDescent="0.2">
      <c r="A12" s="186"/>
      <c r="B12" s="190">
        <f>Stock!A404</f>
        <v>0</v>
      </c>
      <c r="C12" s="189">
        <f>IFERROR(VLOOKUP(B12,Stock!$A$5:$K$495,2,FALSE),0)</f>
        <v>0</v>
      </c>
      <c r="D12" s="84"/>
      <c r="E12" s="96">
        <f>IFERROR(VLOOKUP(B12,Stock!$A$5:$M$495,13,FALSE),0)</f>
        <v>0</v>
      </c>
      <c r="F12" s="94">
        <f>IFERROR(VLOOKUP(B12,Stock!$A$5:$M$471,6,0),0)</f>
        <v>0</v>
      </c>
      <c r="G12" s="95">
        <f>IFERROR(VLOOKUP(B12,Stock!$A$5:$M$471,7,0),0)</f>
        <v>0</v>
      </c>
      <c r="H12" s="76"/>
    </row>
    <row r="13" spans="1:9" s="37" customFormat="1" ht="20.100000000000001" hidden="1" customHeight="1" x14ac:dyDescent="0.2">
      <c r="A13" s="185"/>
      <c r="B13" s="190">
        <f>Stock!A405</f>
        <v>0</v>
      </c>
      <c r="C13" s="189">
        <f>IFERROR(VLOOKUP(B13,Stock!$A$5:$K$495,2,FALSE),0)</f>
        <v>0</v>
      </c>
      <c r="D13" s="84"/>
      <c r="E13" s="96">
        <f>IFERROR(VLOOKUP(B13,Stock!$A$5:$M$495,13,FALSE),0)</f>
        <v>0</v>
      </c>
      <c r="F13" s="94">
        <f>IFERROR(VLOOKUP(B13,Stock!$A$5:$M$471,6,0),0)</f>
        <v>0</v>
      </c>
      <c r="G13" s="95">
        <f>IFERROR(VLOOKUP(B13,Stock!$A$5:$M$471,7,0),0)</f>
        <v>0</v>
      </c>
      <c r="H13" s="76"/>
    </row>
    <row r="14" spans="1:9" s="37" customFormat="1" ht="20.100000000000001" hidden="1" customHeight="1" x14ac:dyDescent="0.2">
      <c r="A14" s="187"/>
      <c r="B14" s="190">
        <f>Stock!A406</f>
        <v>0</v>
      </c>
      <c r="C14" s="189">
        <f>IFERROR(VLOOKUP(B14,Stock!$A$5:$K$495,2,FALSE),0)</f>
        <v>0</v>
      </c>
      <c r="D14" s="84"/>
      <c r="E14" s="96">
        <f>IFERROR(VLOOKUP(B14,Stock!$A$5:$M$495,13,FALSE),0)</f>
        <v>0</v>
      </c>
      <c r="F14" s="94">
        <f>IFERROR(VLOOKUP(B14,Stock!$A$5:$M$471,6,0),0)</f>
        <v>0</v>
      </c>
      <c r="G14" s="95">
        <f>IFERROR(VLOOKUP(B14,Stock!$A$5:$M$471,7,0),0)</f>
        <v>0</v>
      </c>
      <c r="H14" s="76"/>
    </row>
    <row r="15" spans="1:9" s="37" customFormat="1" ht="20.100000000000001" hidden="1" customHeight="1" x14ac:dyDescent="0.2">
      <c r="A15" s="188"/>
      <c r="B15" s="190">
        <f>Stock!A407</f>
        <v>0</v>
      </c>
      <c r="C15" s="189">
        <f>IFERROR(VLOOKUP(B15,Stock!$A$5:$K$495,2,FALSE),0)</f>
        <v>0</v>
      </c>
      <c r="D15" s="84"/>
      <c r="E15" s="96">
        <f>IFERROR(VLOOKUP(B15,Stock!$A$5:$M$495,13,FALSE),0)</f>
        <v>0</v>
      </c>
      <c r="F15" s="94">
        <f>IFERROR(VLOOKUP(B15,Stock!$A$5:$M$471,6,0),0)</f>
        <v>0</v>
      </c>
      <c r="G15" s="95">
        <f>IFERROR(VLOOKUP(B15,Stock!$A$5:$M$471,7,0),0)</f>
        <v>0</v>
      </c>
      <c r="H15" s="76"/>
    </row>
    <row r="16" spans="1:9" s="36" customFormat="1" ht="20.100000000000001" hidden="1" customHeight="1" x14ac:dyDescent="0.2">
      <c r="A16" s="185"/>
      <c r="B16" s="190">
        <f>Stock!A423</f>
        <v>0</v>
      </c>
      <c r="C16" s="189">
        <f>IFERROR(VLOOKUP(B16,Stock!$A$5:$K$495,2,FALSE),0)</f>
        <v>0</v>
      </c>
      <c r="D16" s="84"/>
      <c r="E16" s="96">
        <f>IFERROR(VLOOKUP(B16,Stock!$A$5:$M$495,13,FALSE),0)</f>
        <v>0</v>
      </c>
      <c r="F16" s="94">
        <f>IFERROR(VLOOKUP(B16,Stock!$A$5:$M$471,6,0),0)</f>
        <v>0</v>
      </c>
      <c r="G16" s="95">
        <f>IFERROR(VLOOKUP(B16,Stock!$A$5:$M$471,7,0),0)</f>
        <v>0</v>
      </c>
      <c r="H16" s="76"/>
    </row>
    <row r="17" spans="1:8" s="36" customFormat="1" ht="20.100000000000001" hidden="1" customHeight="1" x14ac:dyDescent="0.2">
      <c r="A17" s="186"/>
      <c r="B17" s="190">
        <f>Stock!A424</f>
        <v>0</v>
      </c>
      <c r="C17" s="189">
        <f>IFERROR(VLOOKUP(B17,Stock!$A$5:$K$495,2,FALSE),0)</f>
        <v>0</v>
      </c>
      <c r="D17" s="84"/>
      <c r="E17" s="96">
        <f>IFERROR(VLOOKUP(B17,Stock!$A$5:$M$495,13,FALSE),0)</f>
        <v>0</v>
      </c>
      <c r="F17" s="94">
        <f>IFERROR(VLOOKUP(B17,Stock!$A$5:$M$471,6,0),0)</f>
        <v>0</v>
      </c>
      <c r="G17" s="95">
        <f>IFERROR(VLOOKUP(B17,Stock!$A$5:$M$471,7,0),0)</f>
        <v>0</v>
      </c>
      <c r="H17" s="76"/>
    </row>
    <row r="18" spans="1:8" s="36" customFormat="1" ht="20.100000000000001" hidden="1" customHeight="1" x14ac:dyDescent="0.2">
      <c r="A18" s="186"/>
      <c r="B18" s="190">
        <f>Stock!A425</f>
        <v>0</v>
      </c>
      <c r="C18" s="189">
        <f>IFERROR(VLOOKUP(B18,Stock!$A$5:$K$495,2,FALSE),0)</f>
        <v>0</v>
      </c>
      <c r="D18" s="84"/>
      <c r="E18" s="96">
        <f>IFERROR(VLOOKUP(B18,Stock!$A$5:$M$495,13,FALSE),0)</f>
        <v>0</v>
      </c>
      <c r="F18" s="94">
        <f>IFERROR(VLOOKUP(B18,Stock!$A$5:$M$471,6,0),0)</f>
        <v>0</v>
      </c>
      <c r="G18" s="95">
        <f>IFERROR(VLOOKUP(B18,Stock!$A$5:$M$471,7,0),0)</f>
        <v>0</v>
      </c>
      <c r="H18" s="76"/>
    </row>
    <row r="19" spans="1:8" s="36" customFormat="1" ht="20.100000000000001" hidden="1" customHeight="1" x14ac:dyDescent="0.2">
      <c r="A19" s="186"/>
      <c r="B19" s="190">
        <f>Stock!A426</f>
        <v>0</v>
      </c>
      <c r="C19" s="189">
        <f>IFERROR(VLOOKUP(B19,Stock!$A$5:$K$495,2,FALSE),0)</f>
        <v>0</v>
      </c>
      <c r="D19" s="84"/>
      <c r="E19" s="96">
        <f>IFERROR(VLOOKUP(B19,Stock!$A$5:$M$495,13,FALSE),0)</f>
        <v>0</v>
      </c>
      <c r="F19" s="94">
        <f>IFERROR(VLOOKUP(B19,Stock!$A$5:$M$471,6,0),0)</f>
        <v>0</v>
      </c>
      <c r="G19" s="95">
        <f>IFERROR(VLOOKUP(B19,Stock!$A$5:$M$471,7,0),0)</f>
        <v>0</v>
      </c>
      <c r="H19" s="76"/>
    </row>
    <row r="20" spans="1:8" s="36" customFormat="1" ht="20.100000000000001" hidden="1" customHeight="1" x14ac:dyDescent="0.2">
      <c r="A20" s="186"/>
      <c r="B20" s="190">
        <f>Stock!A427</f>
        <v>0</v>
      </c>
      <c r="C20" s="189">
        <f>IFERROR(VLOOKUP(B20,Stock!$A$5:$K$495,2,FALSE),0)</f>
        <v>0</v>
      </c>
      <c r="D20" s="84"/>
      <c r="E20" s="96">
        <f>IFERROR(VLOOKUP(B20,Stock!$A$5:$M$495,13,FALSE),0)</f>
        <v>0</v>
      </c>
      <c r="F20" s="94">
        <f>IFERROR(VLOOKUP(B20,Stock!$A$5:$M$471,6,0),0)</f>
        <v>0</v>
      </c>
      <c r="G20" s="95">
        <f>IFERROR(VLOOKUP(B20,Stock!$A$5:$M$471,7,0),0)</f>
        <v>0</v>
      </c>
      <c r="H20" s="76"/>
    </row>
    <row r="21" spans="1:8" s="36" customFormat="1" ht="20.100000000000001" hidden="1" customHeight="1" x14ac:dyDescent="0.2">
      <c r="A21" s="186"/>
      <c r="B21" s="190">
        <f>Stock!A428</f>
        <v>0</v>
      </c>
      <c r="C21" s="189">
        <f>IFERROR(VLOOKUP(B21,Stock!$A$5:$K$495,2,FALSE),0)</f>
        <v>0</v>
      </c>
      <c r="D21" s="84"/>
      <c r="E21" s="96">
        <f>IFERROR(VLOOKUP(B21,Stock!$A$5:$M$495,13,FALSE),0)</f>
        <v>0</v>
      </c>
      <c r="F21" s="94">
        <f>IFERROR(VLOOKUP(B21,Stock!$A$5:$M$471,6,0),0)</f>
        <v>0</v>
      </c>
      <c r="G21" s="95">
        <f>IFERROR(VLOOKUP(B21,Stock!$A$5:$M$471,7,0),0)</f>
        <v>0</v>
      </c>
      <c r="H21" s="76"/>
    </row>
    <row r="22" spans="1:8" s="36" customFormat="1" ht="20.100000000000001" hidden="1" customHeight="1" x14ac:dyDescent="0.2">
      <c r="A22" s="186"/>
      <c r="B22" s="190">
        <f>Stock!A429</f>
        <v>0</v>
      </c>
      <c r="C22" s="189">
        <f>IFERROR(VLOOKUP(B22,Stock!$A$5:$K$495,2,FALSE),0)</f>
        <v>0</v>
      </c>
      <c r="D22" s="84"/>
      <c r="E22" s="96">
        <f>IFERROR(VLOOKUP(B22,Stock!$A$5:$M$495,13,FALSE),0)</f>
        <v>0</v>
      </c>
      <c r="F22" s="94">
        <f>IFERROR(VLOOKUP(B22,Stock!$A$5:$M$471,6,0),0)</f>
        <v>0</v>
      </c>
      <c r="G22" s="95">
        <f>IFERROR(VLOOKUP(B22,Stock!$A$5:$M$471,7,0),0)</f>
        <v>0</v>
      </c>
      <c r="H22" s="76"/>
    </row>
    <row r="23" spans="1:8" s="36" customFormat="1" ht="20.100000000000001" hidden="1" customHeight="1" x14ac:dyDescent="0.2">
      <c r="A23" s="186"/>
      <c r="B23" s="190">
        <f>Stock!A430</f>
        <v>0</v>
      </c>
      <c r="C23" s="189">
        <f>IFERROR(VLOOKUP(B23,Stock!$A$5:$K$495,2,FALSE),0)</f>
        <v>0</v>
      </c>
      <c r="D23" s="84"/>
      <c r="E23" s="96">
        <f>IFERROR(VLOOKUP(B23,Stock!$A$5:$M$495,13,FALSE),0)</f>
        <v>0</v>
      </c>
      <c r="F23" s="94">
        <f>IFERROR(VLOOKUP(B23,Stock!$A$5:$M$471,6,0),0)</f>
        <v>0</v>
      </c>
      <c r="G23" s="95">
        <f>IFERROR(VLOOKUP(B23,Stock!$A$5:$M$471,7,0),0)</f>
        <v>0</v>
      </c>
      <c r="H23" s="76"/>
    </row>
    <row r="24" spans="1:8" s="37" customFormat="1" ht="20.100000000000001" hidden="1" customHeight="1" x14ac:dyDescent="0.2">
      <c r="A24" s="186"/>
      <c r="B24" s="190">
        <f>Stock!A431</f>
        <v>0</v>
      </c>
      <c r="C24" s="189">
        <f>IFERROR(VLOOKUP(B24,Stock!$A$5:$K$495,2,FALSE),0)</f>
        <v>0</v>
      </c>
      <c r="D24" s="84"/>
      <c r="E24" s="96">
        <f>IFERROR(VLOOKUP(B24,Stock!$A$5:$M$495,13,FALSE),0)</f>
        <v>0</v>
      </c>
      <c r="F24" s="94">
        <f>IFERROR(VLOOKUP(B24,Stock!$A$5:$M$471,6,0),0)</f>
        <v>0</v>
      </c>
      <c r="G24" s="95">
        <f>IFERROR(VLOOKUP(B24,Stock!$A$5:$M$471,7,0),0)</f>
        <v>0</v>
      </c>
      <c r="H24" s="76"/>
    </row>
    <row r="25" spans="1:8" s="36" customFormat="1" ht="20.100000000000001" hidden="1" customHeight="1" x14ac:dyDescent="0.2">
      <c r="A25" s="186"/>
      <c r="B25" s="190">
        <f>Stock!A432</f>
        <v>0</v>
      </c>
      <c r="C25" s="189">
        <f>IFERROR(VLOOKUP(B25,Stock!$A$5:$K$495,2,FALSE),0)</f>
        <v>0</v>
      </c>
      <c r="D25" s="84"/>
      <c r="E25" s="96">
        <f>IFERROR(VLOOKUP(B25,Stock!$A$5:$M$495,13,FALSE),0)</f>
        <v>0</v>
      </c>
      <c r="F25" s="94">
        <f>IFERROR(VLOOKUP(B25,Stock!$A$5:$M$471,6,0),0)</f>
        <v>0</v>
      </c>
      <c r="G25" s="95">
        <f>IFERROR(VLOOKUP(B25,Stock!$A$5:$M$471,7,0),0)</f>
        <v>0</v>
      </c>
      <c r="H25" s="86"/>
    </row>
    <row r="26" spans="1:8" s="36" customFormat="1" ht="20.100000000000001" hidden="1" customHeight="1" x14ac:dyDescent="0.2">
      <c r="A26" s="186"/>
      <c r="B26" s="190">
        <f>Stock!A433</f>
        <v>0</v>
      </c>
      <c r="C26" s="189">
        <f>IFERROR(VLOOKUP(B26,Stock!$A$5:$K$495,2,FALSE),0)</f>
        <v>0</v>
      </c>
      <c r="D26" s="84"/>
      <c r="E26" s="96">
        <f>IFERROR(VLOOKUP(B26,Stock!$A$5:$M$495,13,FALSE),0)</f>
        <v>0</v>
      </c>
      <c r="F26" s="94">
        <f>IFERROR(VLOOKUP(B26,Stock!$A$5:$M$471,6,0),0)</f>
        <v>0</v>
      </c>
      <c r="G26" s="95">
        <f>IFERROR(VLOOKUP(B26,Stock!$A$5:$M$471,7,0),0)</f>
        <v>0</v>
      </c>
      <c r="H26" s="76"/>
    </row>
    <row r="27" spans="1:8" s="36" customFormat="1" ht="20.100000000000001" hidden="1" customHeight="1" x14ac:dyDescent="0.2">
      <c r="A27" s="186"/>
      <c r="B27" s="190">
        <f>Stock!A434</f>
        <v>0</v>
      </c>
      <c r="C27" s="189">
        <f>IFERROR(VLOOKUP(B27,Stock!$A$5:$K$495,2,FALSE),0)</f>
        <v>0</v>
      </c>
      <c r="D27" s="84"/>
      <c r="E27" s="96">
        <f>IFERROR(VLOOKUP(#REF!,Stock!$A$5:$M$495,13,FALSE),0)</f>
        <v>0</v>
      </c>
      <c r="F27" s="94">
        <f>IFERROR(VLOOKUP(B27,Stock!$A$5:$M$471,6,0),0)</f>
        <v>0</v>
      </c>
      <c r="G27" s="95">
        <f>IFERROR(VLOOKUP(B27,Stock!$A$5:$M$471,7,0),0)</f>
        <v>0</v>
      </c>
      <c r="H27" s="76"/>
    </row>
    <row r="28" spans="1:8" s="36" customFormat="1" ht="20.100000000000001" hidden="1" customHeight="1" x14ac:dyDescent="0.2">
      <c r="A28" s="186"/>
      <c r="B28" s="190">
        <f>Stock!A435</f>
        <v>0</v>
      </c>
      <c r="C28" s="189">
        <f>IFERROR(VLOOKUP(B28,Stock!$A$5:$K$495,2,FALSE),0)</f>
        <v>0</v>
      </c>
      <c r="D28" s="84"/>
      <c r="E28" s="96">
        <f>IFERROR(VLOOKUP(B28,Stock!$A$5:$M$495,13,FALSE),0)</f>
        <v>0</v>
      </c>
      <c r="F28" s="94">
        <f>IFERROR(VLOOKUP(B28,Stock!$A$5:$M$471,6,0),0)</f>
        <v>0</v>
      </c>
      <c r="G28" s="95">
        <f>IFERROR(VLOOKUP(B28,Stock!$A$5:$M$471,7,0),0)</f>
        <v>0</v>
      </c>
      <c r="H28" s="76"/>
    </row>
    <row r="29" spans="1:8" s="36" customFormat="1" ht="20.100000000000001" hidden="1" customHeight="1" x14ac:dyDescent="0.2">
      <c r="A29" s="186"/>
      <c r="B29" s="190">
        <f>Stock!A436</f>
        <v>0</v>
      </c>
      <c r="C29" s="189">
        <f>IFERROR(VLOOKUP(B29,Stock!$A$5:$K$495,2,FALSE),0)</f>
        <v>0</v>
      </c>
      <c r="D29" s="84"/>
      <c r="E29" s="96">
        <f>IFERROR(VLOOKUP(B29,Stock!$A$5:$M$495,13,FALSE),0)</f>
        <v>0</v>
      </c>
      <c r="F29" s="94">
        <f>IFERROR(VLOOKUP(B29,Stock!$A$5:$M$471,6,0),0)</f>
        <v>0</v>
      </c>
      <c r="G29" s="95">
        <f>IFERROR(VLOOKUP(B29,Stock!$A$5:$M$471,7,0),0)</f>
        <v>0</v>
      </c>
      <c r="H29" s="76"/>
    </row>
    <row r="30" spans="1:8" s="36" customFormat="1" ht="20.100000000000001" hidden="1" customHeight="1" x14ac:dyDescent="0.2">
      <c r="A30" s="186"/>
      <c r="B30" s="190">
        <f>Stock!A437</f>
        <v>0</v>
      </c>
      <c r="C30" s="189">
        <f>IFERROR(VLOOKUP(B30,Stock!$A$5:$K$495,2,FALSE),0)</f>
        <v>0</v>
      </c>
      <c r="D30" s="84"/>
      <c r="E30" s="96">
        <f>IFERROR(VLOOKUP(B30,Stock!$A$5:$M$495,13,FALSE),0)</f>
        <v>0</v>
      </c>
      <c r="F30" s="94">
        <f>IFERROR(VLOOKUP(B30,Stock!$A$5:$M$471,6,0),0)</f>
        <v>0</v>
      </c>
      <c r="G30" s="95">
        <f>IFERROR(VLOOKUP(B30,Stock!$A$5:$M$471,7,0),0)</f>
        <v>0</v>
      </c>
      <c r="H30" s="76"/>
    </row>
    <row r="31" spans="1:8" s="36" customFormat="1" ht="20.100000000000001" hidden="1" customHeight="1" x14ac:dyDescent="0.2">
      <c r="A31" s="186"/>
      <c r="B31" s="190">
        <f>Stock!A438</f>
        <v>0</v>
      </c>
      <c r="C31" s="189">
        <f>IFERROR(VLOOKUP(B31,Stock!$A$5:$K$495,2,FALSE),0)</f>
        <v>0</v>
      </c>
      <c r="D31" s="84"/>
      <c r="E31" s="96">
        <f>IFERROR(VLOOKUP(B31,Stock!$A$5:$M$495,13,FALSE),0)</f>
        <v>0</v>
      </c>
      <c r="F31" s="94">
        <f>IFERROR(VLOOKUP(B31,Stock!$A$5:$M$471,6,0),0)</f>
        <v>0</v>
      </c>
      <c r="G31" s="95">
        <f>IFERROR(VLOOKUP(B31,Stock!$A$5:$M$471,7,0),0)</f>
        <v>0</v>
      </c>
      <c r="H31" s="76"/>
    </row>
    <row r="32" spans="1:8" s="37" customFormat="1" ht="20.100000000000001" hidden="1" customHeight="1" x14ac:dyDescent="0.2">
      <c r="A32" s="186"/>
      <c r="B32" s="190">
        <f>Stock!A439</f>
        <v>0</v>
      </c>
      <c r="C32" s="189">
        <f>IFERROR(VLOOKUP(B32,Stock!$A$5:$K$495,2,FALSE),0)</f>
        <v>0</v>
      </c>
      <c r="D32" s="84"/>
      <c r="E32" s="96">
        <f>IFERROR(VLOOKUP(B32,Stock!$A$5:$M$495,13,FALSE),0)</f>
        <v>0</v>
      </c>
      <c r="F32" s="94">
        <f>IFERROR(VLOOKUP(B31,Stock!$A$5:$M$471,6,0),0)</f>
        <v>0</v>
      </c>
      <c r="G32" s="95">
        <f>IFERROR(VLOOKUP(B31,Stock!$A$5:$M$471,7,0),0)</f>
        <v>0</v>
      </c>
      <c r="H32" s="86"/>
    </row>
    <row r="33" spans="1:8" s="36" customFormat="1" ht="20.100000000000001" hidden="1" customHeight="1" x14ac:dyDescent="0.2">
      <c r="A33" s="186"/>
      <c r="B33" s="190">
        <f>Stock!A440</f>
        <v>0</v>
      </c>
      <c r="C33" s="189">
        <f>IFERROR(VLOOKUP(B33,Stock!$A$5:$K$495,2,FALSE),0)</f>
        <v>0</v>
      </c>
      <c r="D33" s="84"/>
      <c r="E33" s="96">
        <f>IFERROR(VLOOKUP(B33,Stock!$A$5:$M$495,13,FALSE),0)</f>
        <v>0</v>
      </c>
      <c r="F33" s="94">
        <f>IFERROR(VLOOKUP(B33,Stock!$A$5:$M$471,6,0),0)</f>
        <v>0</v>
      </c>
      <c r="G33" s="95">
        <f>IFERROR(VLOOKUP(B33,Stock!$A$5:$M$471,7,0),0)</f>
        <v>0</v>
      </c>
      <c r="H33" s="76"/>
    </row>
    <row r="34" spans="1:8" s="36" customFormat="1" ht="20.100000000000001" hidden="1" customHeight="1" x14ac:dyDescent="0.2">
      <c r="A34" s="186"/>
      <c r="B34" s="190">
        <f>Stock!A441</f>
        <v>0</v>
      </c>
      <c r="C34" s="189">
        <f>IFERROR(VLOOKUP(B34,Stock!$A$5:$K$495,2,FALSE),0)</f>
        <v>0</v>
      </c>
      <c r="D34" s="84"/>
      <c r="E34" s="96">
        <f>IFERROR(VLOOKUP(B34,Stock!$A$5:$M$495,13,FALSE),0)</f>
        <v>0</v>
      </c>
      <c r="F34" s="94">
        <f>IFERROR(VLOOKUP(B34,Stock!$A$5:$M$471,6,0),0)</f>
        <v>0</v>
      </c>
      <c r="G34" s="95">
        <f>IFERROR(VLOOKUP(B34,Stock!$A$5:$M$471,7,0),0)</f>
        <v>0</v>
      </c>
      <c r="H34" s="76"/>
    </row>
    <row r="35" spans="1:8" s="36" customFormat="1" ht="20.100000000000001" hidden="1" customHeight="1" x14ac:dyDescent="0.2">
      <c r="A35" s="186"/>
      <c r="B35" s="190">
        <f>Stock!A442</f>
        <v>0</v>
      </c>
      <c r="C35" s="189">
        <f>IFERROR(VLOOKUP(B35,Stock!$A$5:$K$495,2,FALSE),0)</f>
        <v>0</v>
      </c>
      <c r="D35" s="84"/>
      <c r="E35" s="96">
        <f>IFERROR(VLOOKUP(B35,Stock!$A$5:$M$495,13,FALSE),0)</f>
        <v>0</v>
      </c>
      <c r="F35" s="94">
        <f>IFERROR(VLOOKUP(B35,Stock!$A$5:$M$471,6,0),0)</f>
        <v>0</v>
      </c>
      <c r="G35" s="95">
        <f>IFERROR(VLOOKUP(B35,Stock!$A$5:$M$471,7,0),0)</f>
        <v>0</v>
      </c>
      <c r="H35" s="76"/>
    </row>
    <row r="36" spans="1:8" s="36" customFormat="1" ht="20.100000000000001" hidden="1" customHeight="1" x14ac:dyDescent="0.2">
      <c r="A36" s="186"/>
      <c r="B36" s="190">
        <f>Stock!A443</f>
        <v>0</v>
      </c>
      <c r="C36" s="189">
        <f>IFERROR(VLOOKUP(B36,Stock!$A$5:$K$495,2,FALSE),0)</f>
        <v>0</v>
      </c>
      <c r="D36" s="84"/>
      <c r="E36" s="96">
        <f>IFERROR(VLOOKUP(B36,Stock!$A$5:$M$495,13,FALSE),0)</f>
        <v>0</v>
      </c>
      <c r="F36" s="94">
        <f>IFERROR(VLOOKUP(B36,Stock!$A$5:$M$471,6,0),0)</f>
        <v>0</v>
      </c>
      <c r="G36" s="95">
        <f>IFERROR(VLOOKUP(B36,Stock!$A$5:$M$471,7,0),0)</f>
        <v>0</v>
      </c>
      <c r="H36" s="76"/>
    </row>
    <row r="37" spans="1:8" s="36" customFormat="1" ht="20.100000000000001" hidden="1" customHeight="1" x14ac:dyDescent="0.2">
      <c r="A37" s="186"/>
      <c r="B37" s="190">
        <f>Stock!A444</f>
        <v>0</v>
      </c>
      <c r="C37" s="189">
        <f>IFERROR(VLOOKUP(B37,Stock!$A$5:$K$495,2,FALSE),0)</f>
        <v>0</v>
      </c>
      <c r="D37" s="84"/>
      <c r="E37" s="96">
        <f>IFERROR(VLOOKUP(B37,Stock!$A$5:$M$495,13,FALSE),0)</f>
        <v>0</v>
      </c>
      <c r="F37" s="94">
        <f>IFERROR(VLOOKUP(B37,Stock!$A$5:$M$471,6,0),0)</f>
        <v>0</v>
      </c>
      <c r="G37" s="95">
        <f>IFERROR(VLOOKUP(B37,Stock!$A$5:$M$471,7,0),0)</f>
        <v>0</v>
      </c>
      <c r="H37" s="86"/>
    </row>
    <row r="38" spans="1:8" s="36" customFormat="1" ht="20.100000000000001" hidden="1" customHeight="1" x14ac:dyDescent="0.2">
      <c r="A38" s="186"/>
      <c r="B38" s="190">
        <f>Stock!A445</f>
        <v>0</v>
      </c>
      <c r="C38" s="189">
        <f>IFERROR(VLOOKUP(B38,Stock!$A$5:$K$495,2,FALSE),0)</f>
        <v>0</v>
      </c>
      <c r="D38" s="84"/>
      <c r="E38" s="96">
        <f>IFERROR(VLOOKUP(B38,Stock!$A$5:$M$495,13,FALSE),0)</f>
        <v>0</v>
      </c>
      <c r="F38" s="94">
        <f>IFERROR(VLOOKUP(B38,Stock!$A$5:$M$471,6,0),0)</f>
        <v>0</v>
      </c>
      <c r="G38" s="95">
        <f>IFERROR(VLOOKUP(B38,Stock!$A$5:$M$471,7,0),0)</f>
        <v>0</v>
      </c>
      <c r="H38" s="87"/>
    </row>
    <row r="39" spans="1:8" s="38" customFormat="1" ht="20.100000000000001" hidden="1" customHeight="1" x14ac:dyDescent="0.2">
      <c r="A39" s="186"/>
      <c r="B39" s="190">
        <f>Stock!A446</f>
        <v>0</v>
      </c>
      <c r="C39" s="189">
        <f>IFERROR(VLOOKUP(B39,Stock!$A$5:$K$495,2,FALSE),0)</f>
        <v>0</v>
      </c>
      <c r="D39" s="84"/>
      <c r="E39" s="96">
        <f>IFERROR(VLOOKUP(B39,Stock!$A$5:$M$495,13,FALSE),0)</f>
        <v>0</v>
      </c>
      <c r="F39" s="94">
        <f>IFERROR(VLOOKUP(B39,Stock!$A$5:$M$471,6,0),0)</f>
        <v>0</v>
      </c>
      <c r="G39" s="95">
        <f>IFERROR(VLOOKUP(B39,Stock!$A$5:$M$471,7,0),0)</f>
        <v>0</v>
      </c>
      <c r="H39" s="86"/>
    </row>
    <row r="40" spans="1:8" s="38" customFormat="1" ht="20.100000000000001" hidden="1" customHeight="1" x14ac:dyDescent="0.2">
      <c r="A40" s="186"/>
      <c r="B40" s="190">
        <f>Stock!A447</f>
        <v>0</v>
      </c>
      <c r="C40" s="189">
        <f>IFERROR(VLOOKUP(B40,Stock!$A$5:$K$495,2,FALSE),0)</f>
        <v>0</v>
      </c>
      <c r="D40" s="84"/>
      <c r="E40" s="96">
        <f>IFERROR(VLOOKUP(B40,Stock!$A$5:$M$495,13,FALSE),0)</f>
        <v>0</v>
      </c>
      <c r="F40" s="94">
        <f>IFERROR(VLOOKUP(B40,Stock!$A$5:$M$471,6,0),0)</f>
        <v>0</v>
      </c>
      <c r="G40" s="95">
        <f>IFERROR(VLOOKUP(B40,Stock!$A$5:$M$471,7,0),0)</f>
        <v>0</v>
      </c>
      <c r="H40" s="76"/>
    </row>
    <row r="41" spans="1:8" s="38" customFormat="1" ht="20.100000000000001" hidden="1" customHeight="1" x14ac:dyDescent="0.2">
      <c r="A41" s="186"/>
      <c r="B41" s="190">
        <f>Stock!A448</f>
        <v>0</v>
      </c>
      <c r="C41" s="189">
        <f>IFERROR(VLOOKUP(B41,Stock!$A$5:$K$495,2,FALSE),0)</f>
        <v>0</v>
      </c>
      <c r="D41" s="84"/>
      <c r="E41" s="96">
        <f>IFERROR(VLOOKUP(B41,Stock!$A$5:$M$495,13,FALSE),0)</f>
        <v>0</v>
      </c>
      <c r="F41" s="94">
        <f>IFERROR(VLOOKUP(B41,Stock!$A$5:$M$471,6,0),0)</f>
        <v>0</v>
      </c>
      <c r="G41" s="95">
        <f>IFERROR(VLOOKUP(B41,Stock!$A$5:$M$471,7,0),0)</f>
        <v>0</v>
      </c>
      <c r="H41" s="76"/>
    </row>
    <row r="42" spans="1:8" s="38" customFormat="1" ht="20.100000000000001" hidden="1" customHeight="1" x14ac:dyDescent="0.2">
      <c r="A42" s="186"/>
      <c r="B42" s="190">
        <f>Stock!A449</f>
        <v>0</v>
      </c>
      <c r="C42" s="189">
        <f>IFERROR(VLOOKUP(B42,Stock!$A$5:$K$495,2,FALSE),0)</f>
        <v>0</v>
      </c>
      <c r="D42" s="84"/>
      <c r="E42" s="96">
        <f>IFERROR(VLOOKUP(B42,Stock!$A$5:$M$495,13,FALSE),0)</f>
        <v>0</v>
      </c>
      <c r="F42" s="94">
        <f>IFERROR(VLOOKUP(B42,Stock!$A$5:$M$471,6,0),0)</f>
        <v>0</v>
      </c>
      <c r="G42" s="95">
        <f>IFERROR(VLOOKUP(B42,Stock!$A$5:$M$471,7,0),0)</f>
        <v>0</v>
      </c>
      <c r="H42" s="76"/>
    </row>
    <row r="43" spans="1:8" s="38" customFormat="1" ht="20.100000000000001" hidden="1" customHeight="1" x14ac:dyDescent="0.2">
      <c r="A43" s="186"/>
      <c r="B43" s="190">
        <f>Stock!A450</f>
        <v>0</v>
      </c>
      <c r="C43" s="189">
        <f>IFERROR(VLOOKUP(B43,Stock!$A$5:$K$495,2,FALSE),0)</f>
        <v>0</v>
      </c>
      <c r="D43" s="84"/>
      <c r="E43" s="96">
        <f>IFERROR(VLOOKUP(B43,Stock!$A$5:$M$495,13,FALSE),0)</f>
        <v>0</v>
      </c>
      <c r="F43" s="94">
        <f>IFERROR(VLOOKUP(B43,Stock!$A$5:$M$471,6,0),0)</f>
        <v>0</v>
      </c>
      <c r="G43" s="95">
        <f>IFERROR(VLOOKUP(B43,Stock!$A$5:$M$471,7,0),0)</f>
        <v>0</v>
      </c>
      <c r="H43" s="76"/>
    </row>
    <row r="44" spans="1:8" s="38" customFormat="1" ht="20.100000000000001" hidden="1" customHeight="1" x14ac:dyDescent="0.2">
      <c r="A44" s="186"/>
      <c r="B44" s="190">
        <f>Stock!A451</f>
        <v>0</v>
      </c>
      <c r="C44" s="189">
        <f>IFERROR(VLOOKUP(B44,Stock!$A$5:$K$495,2,FALSE),0)</f>
        <v>0</v>
      </c>
      <c r="D44" s="84"/>
      <c r="E44" s="96">
        <f>IFERROR(VLOOKUP(B44,Stock!$A$5:$M$495,13,FALSE),0)</f>
        <v>0</v>
      </c>
      <c r="F44" s="94">
        <f>IFERROR(VLOOKUP(B44,Stock!$A$5:$M$471,6,0),0)</f>
        <v>0</v>
      </c>
      <c r="G44" s="95">
        <f>IFERROR(VLOOKUP(B44,Stock!$A$5:$M$471,7,0),0)</f>
        <v>0</v>
      </c>
      <c r="H44" s="76"/>
    </row>
    <row r="45" spans="1:8" s="36" customFormat="1" ht="20.100000000000001" hidden="1" customHeight="1" x14ac:dyDescent="0.2">
      <c r="A45" s="186"/>
      <c r="B45" s="190">
        <f>Stock!A452</f>
        <v>0</v>
      </c>
      <c r="C45" s="189">
        <f>IFERROR(VLOOKUP(B45,Stock!$A$5:$K$495,2,FALSE),0)</f>
        <v>0</v>
      </c>
      <c r="D45" s="84"/>
      <c r="E45" s="96">
        <f>IFERROR(VLOOKUP(B45,Stock!$A$5:$M$495,13,FALSE),0)</f>
        <v>0</v>
      </c>
      <c r="F45" s="94">
        <f>IFERROR(VLOOKUP(B45,Stock!$A$5:$M$471,6,0),0)</f>
        <v>0</v>
      </c>
      <c r="G45" s="95">
        <f>IFERROR(VLOOKUP(B45,Stock!$A$5:$M$471,7,0),0)</f>
        <v>0</v>
      </c>
      <c r="H45" s="76"/>
    </row>
    <row r="46" spans="1:8" s="36" customFormat="1" ht="20.100000000000001" hidden="1" customHeight="1" x14ac:dyDescent="0.2">
      <c r="A46" s="186"/>
      <c r="B46" s="190">
        <f>Stock!A453</f>
        <v>0</v>
      </c>
      <c r="C46" s="189">
        <f>IFERROR(VLOOKUP(B46,Stock!$A$5:$K$495,2,FALSE),0)</f>
        <v>0</v>
      </c>
      <c r="D46" s="84"/>
      <c r="E46" s="96">
        <f>IFERROR(VLOOKUP(B46,Stock!$A$5:$M$495,13,FALSE),0)</f>
        <v>0</v>
      </c>
      <c r="F46" s="94">
        <f>IFERROR(VLOOKUP(B46,Stock!$A$5:$M$471,6,0),0)</f>
        <v>0</v>
      </c>
      <c r="G46" s="95">
        <f>IFERROR(VLOOKUP(B46,Stock!$A$5:$M$471,7,0),0)</f>
        <v>0</v>
      </c>
      <c r="H46" s="76"/>
    </row>
    <row r="47" spans="1:8" s="36" customFormat="1" ht="20.100000000000001" hidden="1" customHeight="1" x14ac:dyDescent="0.2">
      <c r="A47" s="186"/>
      <c r="B47" s="190">
        <f>Stock!A454</f>
        <v>0</v>
      </c>
      <c r="C47" s="189">
        <f>IFERROR(VLOOKUP(B47,Stock!$A$5:$K$495,2,FALSE),0)</f>
        <v>0</v>
      </c>
      <c r="D47" s="84"/>
      <c r="E47" s="96">
        <f>IFERROR(VLOOKUP(B47,Stock!$A$5:$M$495,13,FALSE),0)</f>
        <v>0</v>
      </c>
      <c r="F47" s="94">
        <f>IFERROR(VLOOKUP(B47,Stock!$A$5:$M$471,6,0),0)</f>
        <v>0</v>
      </c>
      <c r="G47" s="95">
        <f>IFERROR(VLOOKUP(B47,Stock!$A$5:$M$471,7,0),0)</f>
        <v>0</v>
      </c>
      <c r="H47" s="76"/>
    </row>
    <row r="48" spans="1:8" s="36" customFormat="1" ht="20.100000000000001" hidden="1" customHeight="1" x14ac:dyDescent="0.2">
      <c r="A48" s="186"/>
      <c r="B48" s="190">
        <f>Stock!A455</f>
        <v>0</v>
      </c>
      <c r="C48" s="189">
        <f>IFERROR(VLOOKUP(B48,Stock!$A$5:$K$495,2,FALSE),0)</f>
        <v>0</v>
      </c>
      <c r="D48" s="84"/>
      <c r="E48" s="96">
        <f>IFERROR(VLOOKUP(B48,Stock!$A$5:$M$495,13,FALSE),0)</f>
        <v>0</v>
      </c>
      <c r="F48" s="94">
        <f>IFERROR(VLOOKUP(B48,Stock!$A$5:$M$471,6,0),0)</f>
        <v>0</v>
      </c>
      <c r="G48" s="95">
        <f>IFERROR(VLOOKUP(B48,Stock!$A$5:$M$471,7,0),0)</f>
        <v>0</v>
      </c>
      <c r="H48" s="76"/>
    </row>
    <row r="49" spans="1:8" s="36" customFormat="1" ht="20.100000000000001" hidden="1" customHeight="1" x14ac:dyDescent="0.2">
      <c r="A49" s="186"/>
      <c r="B49" s="190">
        <f>Stock!A456</f>
        <v>0</v>
      </c>
      <c r="C49" s="189">
        <f>IFERROR(VLOOKUP(B49,Stock!$A$5:$K$495,2,FALSE),0)</f>
        <v>0</v>
      </c>
      <c r="D49" s="84"/>
      <c r="E49" s="96">
        <f>IFERROR(VLOOKUP(B49,Stock!$A$5:$M$495,13,FALSE),0)</f>
        <v>0</v>
      </c>
      <c r="F49" s="94">
        <f>IFERROR(VLOOKUP(B49,Stock!$A$5:$M$471,6,0),0)</f>
        <v>0</v>
      </c>
      <c r="G49" s="95">
        <f>IFERROR(VLOOKUP(B49,Stock!$A$5:$M$471,7,0),0)</f>
        <v>0</v>
      </c>
      <c r="H49" s="76"/>
    </row>
    <row r="50" spans="1:8" s="36" customFormat="1" ht="20.100000000000001" hidden="1" customHeight="1" x14ac:dyDescent="0.2">
      <c r="A50" s="186"/>
      <c r="B50" s="190">
        <f>Stock!A457</f>
        <v>0</v>
      </c>
      <c r="C50" s="189">
        <f>IFERROR(VLOOKUP(B50,Stock!$A$5:$K$495,2,FALSE),0)</f>
        <v>0</v>
      </c>
      <c r="D50" s="84"/>
      <c r="E50" s="96">
        <f>IFERROR(VLOOKUP(B50,Stock!$A$5:$M$495,13,FALSE),0)</f>
        <v>0</v>
      </c>
      <c r="F50" s="94">
        <f>IFERROR(VLOOKUP(B50,Stock!$A$5:$M$471,6,0),0)</f>
        <v>0</v>
      </c>
      <c r="G50" s="95">
        <f>IFERROR(VLOOKUP(B50,Stock!$A$5:$M$471,7,0),0)</f>
        <v>0</v>
      </c>
      <c r="H50" s="76"/>
    </row>
    <row r="51" spans="1:8" s="36" customFormat="1" ht="20.100000000000001" hidden="1" customHeight="1" x14ac:dyDescent="0.2">
      <c r="A51" s="186"/>
      <c r="B51" s="190">
        <f>Stock!A458</f>
        <v>0</v>
      </c>
      <c r="C51" s="189">
        <f>IFERROR(VLOOKUP(B51,Stock!$A$5:$K$495,2,FALSE),0)</f>
        <v>0</v>
      </c>
      <c r="D51" s="84"/>
      <c r="E51" s="96">
        <f>IFERROR(VLOOKUP(B51,Stock!$A$5:$M$495,13,FALSE),0)</f>
        <v>0</v>
      </c>
      <c r="F51" s="94">
        <f>IFERROR(VLOOKUP(B51,Stock!$A$5:$M$471,6,0),0)</f>
        <v>0</v>
      </c>
      <c r="G51" s="95">
        <f>IFERROR(VLOOKUP(B51,Stock!$A$5:$M$471,7,0),0)</f>
        <v>0</v>
      </c>
      <c r="H51" s="76"/>
    </row>
    <row r="52" spans="1:8" s="36" customFormat="1" ht="20.100000000000001" hidden="1" customHeight="1" x14ac:dyDescent="0.2">
      <c r="A52" s="186"/>
      <c r="B52" s="190">
        <f>Stock!A459</f>
        <v>0</v>
      </c>
      <c r="C52" s="189">
        <f>IFERROR(VLOOKUP(B52,Stock!$A$5:$K$495,2,FALSE),0)</f>
        <v>0</v>
      </c>
      <c r="D52" s="84"/>
      <c r="E52" s="96">
        <f>IFERROR(VLOOKUP(B52,Stock!$A$5:$M$495,13,FALSE),0)</f>
        <v>0</v>
      </c>
      <c r="F52" s="94">
        <f>IFERROR(VLOOKUP(B52,Stock!$A$5:$M$471,6,0),0)</f>
        <v>0</v>
      </c>
      <c r="G52" s="95">
        <f>IFERROR(VLOOKUP(B52,Stock!$A$5:$M$471,7,0),0)</f>
        <v>0</v>
      </c>
      <c r="H52" s="76"/>
    </row>
    <row r="53" spans="1:8" s="36" customFormat="1" ht="20.100000000000001" hidden="1" customHeight="1" x14ac:dyDescent="0.2">
      <c r="A53" s="186"/>
      <c r="B53" s="190">
        <f>Stock!A460</f>
        <v>0</v>
      </c>
      <c r="C53" s="189">
        <f>IFERROR(VLOOKUP(B53,Stock!$A$5:$K$495,2,FALSE),0)</f>
        <v>0</v>
      </c>
      <c r="D53" s="84"/>
      <c r="E53" s="96">
        <f>IFERROR(VLOOKUP(B53,Stock!$A$5:$M$495,13,FALSE),0)</f>
        <v>0</v>
      </c>
      <c r="F53" s="94">
        <f>IFERROR(VLOOKUP(B53,Stock!$A$5:$M$471,6,0),0)</f>
        <v>0</v>
      </c>
      <c r="G53" s="95">
        <f>IFERROR(VLOOKUP(B53,Stock!$A$5:$M$471,7,0),0)</f>
        <v>0</v>
      </c>
      <c r="H53" s="86"/>
    </row>
    <row r="54" spans="1:8" ht="20.100000000000001" hidden="1" customHeight="1" x14ac:dyDescent="0.2">
      <c r="A54" s="186"/>
      <c r="B54" s="190">
        <f>Stock!A461</f>
        <v>0</v>
      </c>
      <c r="C54" s="189">
        <f>IFERROR(VLOOKUP(B54,Stock!$A$5:$K$495,2,FALSE),0)</f>
        <v>0</v>
      </c>
      <c r="D54" s="84"/>
      <c r="E54" s="96">
        <f>IFERROR(VLOOKUP(B54,Stock!$A$5:$M$495,13,FALSE),0)</f>
        <v>0</v>
      </c>
      <c r="F54" s="94">
        <f>IFERROR(VLOOKUP(B54,Stock!$A$5:$M$471,6,0),0)</f>
        <v>0</v>
      </c>
      <c r="G54" s="95">
        <f>IFERROR(VLOOKUP(B54,Stock!$A$5:$M$471,7,0),0)</f>
        <v>0</v>
      </c>
    </row>
    <row r="55" spans="1:8" ht="20.100000000000001" hidden="1" customHeight="1" x14ac:dyDescent="0.2">
      <c r="A55" s="186"/>
      <c r="B55" s="190">
        <f>Stock!A462</f>
        <v>0</v>
      </c>
      <c r="C55" s="189">
        <f>IFERROR(VLOOKUP(B55,Stock!$A$5:$K$495,2,FALSE),0)</f>
        <v>0</v>
      </c>
      <c r="D55" s="84"/>
      <c r="E55" s="96">
        <f>IFERROR(VLOOKUP(B55,Stock!$A$5:$M$495,13,FALSE),0)</f>
        <v>0</v>
      </c>
      <c r="F55" s="94">
        <f>IFERROR(VLOOKUP(B55,Stock!$A$5:$M$471,6,0),0)</f>
        <v>0</v>
      </c>
      <c r="G55" s="95">
        <f>IFERROR(VLOOKUP(B55,Stock!$A$5:$M$471,7,0),0)</f>
        <v>0</v>
      </c>
    </row>
    <row r="56" spans="1:8" ht="20.100000000000001" hidden="1" customHeight="1" x14ac:dyDescent="0.2">
      <c r="A56" s="186"/>
      <c r="B56" s="190">
        <f>Stock!A463</f>
        <v>0</v>
      </c>
      <c r="C56" s="189">
        <f>IFERROR(VLOOKUP(B56,Stock!$A$5:$K$495,2,FALSE),0)</f>
        <v>0</v>
      </c>
      <c r="D56" s="84"/>
      <c r="E56" s="96">
        <f>IFERROR(VLOOKUP(B56,Stock!$A$5:$M$495,13,FALSE),0)</f>
        <v>0</v>
      </c>
      <c r="F56" s="94">
        <f>IFERROR(VLOOKUP(B56,Stock!$A$5:$M$471,6,0),0)</f>
        <v>0</v>
      </c>
      <c r="G56" s="95">
        <f>IFERROR(VLOOKUP(B56,Stock!$A$5:$M$471,7,0),0)</f>
        <v>0</v>
      </c>
    </row>
    <row r="57" spans="1:8" ht="20.100000000000001" hidden="1" customHeight="1" x14ac:dyDescent="0.2">
      <c r="A57" s="186"/>
      <c r="B57" s="190">
        <f>Stock!A464</f>
        <v>0</v>
      </c>
      <c r="C57" s="189">
        <f>IFERROR(VLOOKUP(B57,Stock!$A$5:$K$495,2,FALSE),0)</f>
        <v>0</v>
      </c>
      <c r="D57" s="84"/>
      <c r="E57" s="96">
        <f>IFERROR(VLOOKUP(B57,Stock!$A$5:$M$495,13,FALSE),0)</f>
        <v>0</v>
      </c>
      <c r="F57" s="94">
        <f>IFERROR(VLOOKUP(B57,Stock!$A$5:$M$471,6,0),0)</f>
        <v>0</v>
      </c>
      <c r="G57" s="95">
        <f>IFERROR(VLOOKUP(B57,Stock!$A$5:$M$471,7,0),0)</f>
        <v>0</v>
      </c>
    </row>
    <row r="58" spans="1:8" s="36" customFormat="1" ht="20.100000000000001" hidden="1" customHeight="1" x14ac:dyDescent="0.2">
      <c r="A58" s="186"/>
      <c r="B58" s="190">
        <f>Stock!A465</f>
        <v>0</v>
      </c>
      <c r="C58" s="189">
        <f>IFERROR(VLOOKUP(B58,Stock!$A$5:$K$495,2,FALSE),0)</f>
        <v>0</v>
      </c>
      <c r="D58" s="84"/>
      <c r="E58" s="96">
        <f>IFERROR(VLOOKUP(B58,Stock!$A$5:$M$495,13,FALSE),0)</f>
        <v>0</v>
      </c>
      <c r="F58" s="94">
        <f>IFERROR(VLOOKUP(B58,Stock!$A$5:$M$471,6,0),0)</f>
        <v>0</v>
      </c>
      <c r="G58" s="95">
        <f>IFERROR(VLOOKUP(B58,Stock!$A$5:$M$471,7,0),0)</f>
        <v>0</v>
      </c>
      <c r="H58" s="76"/>
    </row>
    <row r="59" spans="1:8" s="36" customFormat="1" ht="20.100000000000001" hidden="1" customHeight="1" x14ac:dyDescent="0.2">
      <c r="A59" s="186"/>
      <c r="B59" s="190">
        <f>Stock!A466</f>
        <v>0</v>
      </c>
      <c r="C59" s="189">
        <f>IFERROR(VLOOKUP(B59,Stock!$A$5:$K$495,2,FALSE),0)</f>
        <v>0</v>
      </c>
      <c r="D59" s="84"/>
      <c r="E59" s="96">
        <f>IFERROR(VLOOKUP(B59,Stock!$A$5:$M$495,13,FALSE),0)</f>
        <v>0</v>
      </c>
      <c r="F59" s="94">
        <f>IFERROR(VLOOKUP(B59,Stock!$A$5:$M$471,6,0),0)</f>
        <v>0</v>
      </c>
      <c r="G59" s="95">
        <f>IFERROR(VLOOKUP(B59,Stock!$A$5:$M$471,7,0),0)</f>
        <v>0</v>
      </c>
      <c r="H59" s="76"/>
    </row>
    <row r="60" spans="1:8" s="36" customFormat="1" ht="20.100000000000001" hidden="1" customHeight="1" x14ac:dyDescent="0.2">
      <c r="A60" s="186"/>
      <c r="B60" s="190">
        <f>Stock!A467</f>
        <v>0</v>
      </c>
      <c r="C60" s="189">
        <f>IFERROR(VLOOKUP(B60,Stock!$A$5:$K$495,2,FALSE),0)</f>
        <v>0</v>
      </c>
      <c r="D60" s="84"/>
      <c r="E60" s="96">
        <f>IFERROR(VLOOKUP(B60,Stock!$A$5:$M$495,13,FALSE),0)</f>
        <v>0</v>
      </c>
      <c r="F60" s="94">
        <f>IFERROR(VLOOKUP(B60,Stock!$A$5:$M$471,6,0),0)</f>
        <v>0</v>
      </c>
      <c r="G60" s="95">
        <f>IFERROR(VLOOKUP(B60,Stock!$A$5:$M$471,7,0),0)</f>
        <v>0</v>
      </c>
      <c r="H60" s="76"/>
    </row>
    <row r="61" spans="1:8" s="36" customFormat="1" ht="20.100000000000001" hidden="1" customHeight="1" x14ac:dyDescent="0.2">
      <c r="A61" s="186"/>
      <c r="B61" s="190">
        <f>Stock!A468</f>
        <v>0</v>
      </c>
      <c r="C61" s="189">
        <f>IFERROR(VLOOKUP(B61,Stock!$A$5:$K$495,2,FALSE),0)</f>
        <v>0</v>
      </c>
      <c r="D61" s="84"/>
      <c r="E61" s="96">
        <f>IFERROR(VLOOKUP(B61,Stock!$A$5:$M$495,13,FALSE),0)</f>
        <v>0</v>
      </c>
      <c r="F61" s="94">
        <f>IFERROR(VLOOKUP(B61,Stock!$A$5:$M$471,6,0),0)</f>
        <v>0</v>
      </c>
      <c r="G61" s="95">
        <f>IFERROR(VLOOKUP(B61,Stock!$A$5:$M$471,7,0),0)</f>
        <v>0</v>
      </c>
      <c r="H61" s="76"/>
    </row>
    <row r="62" spans="1:8" s="36" customFormat="1" ht="20.100000000000001" hidden="1" customHeight="1" x14ac:dyDescent="0.2">
      <c r="A62" s="186"/>
      <c r="B62" s="190">
        <f>Stock!A469</f>
        <v>0</v>
      </c>
      <c r="C62" s="189">
        <f>IFERROR(VLOOKUP(B62,Stock!$A$5:$K$495,2,FALSE),0)</f>
        <v>0</v>
      </c>
      <c r="D62" s="84"/>
      <c r="E62" s="96">
        <f>IFERROR(VLOOKUP(B62,Stock!$A$5:$M$495,13,FALSE),0)</f>
        <v>0</v>
      </c>
      <c r="F62" s="94">
        <f>IFERROR(VLOOKUP(B62,Stock!$A$5:$M$471,6,0),0)</f>
        <v>0</v>
      </c>
      <c r="G62" s="95">
        <f>IFERROR(VLOOKUP(B62,Stock!$A$5:$M$471,7,0),0)</f>
        <v>0</v>
      </c>
      <c r="H62" s="76"/>
    </row>
    <row r="63" spans="1:8" s="36" customFormat="1" ht="20.100000000000001" hidden="1" customHeight="1" x14ac:dyDescent="0.2">
      <c r="A63" s="186"/>
      <c r="B63" s="190">
        <f>Stock!A470</f>
        <v>0</v>
      </c>
      <c r="C63" s="189">
        <f>IFERROR(VLOOKUP(B63,Stock!$A$5:$K$495,2,FALSE),0)</f>
        <v>0</v>
      </c>
      <c r="D63" s="84"/>
      <c r="E63" s="96">
        <f>IFERROR(VLOOKUP(B63,Stock!$A$5:$M$495,13,FALSE),0)</f>
        <v>0</v>
      </c>
      <c r="F63" s="94">
        <f>IFERROR(VLOOKUP(B63,Stock!$A$5:$M$471,6,0),0)</f>
        <v>0</v>
      </c>
      <c r="G63" s="95">
        <f>IFERROR(VLOOKUP(B63,Stock!$A$5:$M$471,7,0),0)</f>
        <v>0</v>
      </c>
      <c r="H63" s="76"/>
    </row>
    <row r="64" spans="1:8" s="36" customFormat="1" ht="20.100000000000001" customHeight="1" x14ac:dyDescent="0.2">
      <c r="A64" s="186"/>
      <c r="B64" s="190">
        <f>Stock!A396</f>
        <v>0</v>
      </c>
      <c r="C64" s="189">
        <f>IFERROR(VLOOKUP(B64,Stock!$A$5:$K$495,2,FALSE),0)</f>
        <v>0</v>
      </c>
      <c r="D64" s="84"/>
      <c r="E64" s="96">
        <f>IFERROR(VLOOKUP(B64,Stock!$A$5:$M$495,13,FALSE),0)</f>
        <v>0</v>
      </c>
      <c r="F64" s="94">
        <f>IFERROR(VLOOKUP(B64,Stock!$A$5:$M$471,6,0),0)</f>
        <v>0</v>
      </c>
      <c r="G64" s="95">
        <f>IFERROR(VLOOKUP(B64,Stock!$A$5:$M$471,7,0),0)</f>
        <v>0</v>
      </c>
      <c r="H64" s="86"/>
    </row>
    <row r="65" spans="1:8" s="36" customFormat="1" ht="20.100000000000001" hidden="1" customHeight="1" x14ac:dyDescent="0.2">
      <c r="A65" s="186"/>
      <c r="B65" s="190">
        <f>Stock!A472</f>
        <v>0</v>
      </c>
      <c r="C65" s="189">
        <f>IFERROR(VLOOKUP(B65,Stock!$A$5:$K$495,2,FALSE),0)</f>
        <v>0</v>
      </c>
      <c r="D65" s="84"/>
      <c r="E65" s="96">
        <f>IFERROR(VLOOKUP(B65,Stock!$A$5:$M$495,13,FALSE),0)</f>
        <v>0</v>
      </c>
      <c r="F65" s="94">
        <f>IFERROR(VLOOKUP(B65,Stock!$A$5:$M$471,6,0),0)</f>
        <v>0</v>
      </c>
      <c r="G65" s="95">
        <f>IFERROR(VLOOKUP(B65,Stock!$A$5:$M$471,7,0),0)</f>
        <v>0</v>
      </c>
      <c r="H65" s="76"/>
    </row>
    <row r="66" spans="1:8" s="36" customFormat="1" ht="20.100000000000001" hidden="1" customHeight="1" x14ac:dyDescent="0.2">
      <c r="A66" s="186"/>
      <c r="B66" s="190">
        <f>Stock!A473</f>
        <v>0</v>
      </c>
      <c r="C66" s="189">
        <f>IFERROR(VLOOKUP(B66,Stock!$A$5:$K$495,2,FALSE),0)</f>
        <v>0</v>
      </c>
      <c r="D66" s="84"/>
      <c r="E66" s="96">
        <f>IFERROR(VLOOKUP(B66,Stock!$A$5:$M$495,13,FALSE),0)</f>
        <v>0</v>
      </c>
      <c r="F66" s="94">
        <f>IFERROR(VLOOKUP(B66,Stock!$A$5:$M$471,6,0),0)</f>
        <v>0</v>
      </c>
      <c r="G66" s="95">
        <f>IFERROR(VLOOKUP(B66,Stock!$A$5:$M$471,7,0),0)</f>
        <v>0</v>
      </c>
      <c r="H66" s="76"/>
    </row>
    <row r="67" spans="1:8" s="36" customFormat="1" ht="20.100000000000001" hidden="1" customHeight="1" x14ac:dyDescent="0.2">
      <c r="A67" s="186"/>
      <c r="B67" s="190">
        <f>Stock!A487</f>
        <v>0</v>
      </c>
      <c r="C67" s="189">
        <f>IFERROR(VLOOKUP(B67,Stock!$A$5:$K$495,2,FALSE),0)</f>
        <v>0</v>
      </c>
      <c r="D67" s="84"/>
      <c r="E67" s="96">
        <f>IFERROR(VLOOKUP(B67,Stock!$A$5:$M$495,13,FALSE),0)</f>
        <v>0</v>
      </c>
      <c r="F67" s="94">
        <f>IFERROR(VLOOKUP(B67,Stock!$A$5:$M$471,6,0),0)</f>
        <v>0</v>
      </c>
      <c r="G67" s="95">
        <f>IFERROR(VLOOKUP(B67,Stock!$A$5:$M$471,7,0),0)</f>
        <v>0</v>
      </c>
      <c r="H67" s="76"/>
    </row>
    <row r="68" spans="1:8" s="36" customFormat="1" ht="20.100000000000001" hidden="1" customHeight="1" x14ac:dyDescent="0.2">
      <c r="A68" s="186"/>
      <c r="B68" s="190">
        <f>Stock!A488</f>
        <v>0</v>
      </c>
      <c r="C68" s="189">
        <f>IFERROR(VLOOKUP(B68,Stock!$A$5:$K$495,2,FALSE),0)</f>
        <v>0</v>
      </c>
      <c r="D68" s="84"/>
      <c r="E68" s="96">
        <f>IFERROR(VLOOKUP(B68,Stock!$A$5:$M$495,13,FALSE),0)</f>
        <v>0</v>
      </c>
      <c r="F68" s="94">
        <f>IFERROR(VLOOKUP(B68,Stock!$A$5:$M$471,6,0),0)</f>
        <v>0</v>
      </c>
      <c r="G68" s="95">
        <f>IFERROR(VLOOKUP(B68,Stock!$A$5:$M$471,7,0),0)</f>
        <v>0</v>
      </c>
      <c r="H68" s="76"/>
    </row>
    <row r="69" spans="1:8" s="36" customFormat="1" ht="20.100000000000001" hidden="1" customHeight="1" x14ac:dyDescent="0.2">
      <c r="A69" s="186"/>
      <c r="B69" s="190">
        <f>Stock!A489</f>
        <v>0</v>
      </c>
      <c r="C69" s="189">
        <f>IFERROR(VLOOKUP(B69,Stock!$A$5:$K$495,2,FALSE),0)</f>
        <v>0</v>
      </c>
      <c r="D69" s="84"/>
      <c r="E69" s="96">
        <f>IFERROR(VLOOKUP(B69,Stock!$A$5:$M$495,13,FALSE),0)</f>
        <v>0</v>
      </c>
      <c r="F69" s="94">
        <f>IFERROR(VLOOKUP(B69,Stock!$A$5:$M$471,6,0),0)</f>
        <v>0</v>
      </c>
      <c r="G69" s="95">
        <f>IFERROR(VLOOKUP(B69,Stock!$A$5:$M$471,7,0),0)</f>
        <v>0</v>
      </c>
      <c r="H69" s="86"/>
    </row>
    <row r="70" spans="1:8" s="36" customFormat="1" ht="20.100000000000001" hidden="1" customHeight="1" x14ac:dyDescent="0.2">
      <c r="A70" s="186"/>
      <c r="B70" s="190">
        <f>Stock!A490</f>
        <v>0</v>
      </c>
      <c r="C70" s="189">
        <f>IFERROR(VLOOKUP(B70,Stock!$A$5:$K$495,2,FALSE),0)</f>
        <v>0</v>
      </c>
      <c r="D70" s="84"/>
      <c r="E70" s="96">
        <f>IFERROR(VLOOKUP(B70,Stock!$A$5:$M$495,13,FALSE),0)</f>
        <v>0</v>
      </c>
      <c r="F70" s="94">
        <f>IFERROR(VLOOKUP(B70,Stock!$A$5:$M$471,6,0),0)</f>
        <v>0</v>
      </c>
      <c r="G70" s="95">
        <f>IFERROR(VLOOKUP(B70,Stock!$A$5:$M$471,7,0),0)</f>
        <v>0</v>
      </c>
      <c r="H70" s="86"/>
    </row>
    <row r="71" spans="1:8" s="36" customFormat="1" ht="20.100000000000001" hidden="1" customHeight="1" x14ac:dyDescent="0.2">
      <c r="A71" s="186"/>
      <c r="B71" s="190">
        <f>Stock!A491</f>
        <v>0</v>
      </c>
      <c r="C71" s="189">
        <f>IFERROR(VLOOKUP(B71,Stock!$A$5:$K$495,2,FALSE),0)</f>
        <v>0</v>
      </c>
      <c r="D71" s="84"/>
      <c r="E71" s="96">
        <f>IFERROR(VLOOKUP(B71,Stock!$A$5:$M$495,13,FALSE),0)</f>
        <v>0</v>
      </c>
      <c r="F71" s="94">
        <f>IFERROR(VLOOKUP(B71,Stock!$A$5:$M$471,6,0),0)</f>
        <v>0</v>
      </c>
      <c r="G71" s="95">
        <f>IFERROR(VLOOKUP(B71,Stock!$A$5:$M$471,7,0),0)</f>
        <v>0</v>
      </c>
      <c r="H71" s="86"/>
    </row>
    <row r="72" spans="1:8" s="36" customFormat="1" ht="20.100000000000001" hidden="1" customHeight="1" x14ac:dyDescent="0.2">
      <c r="A72" s="186"/>
      <c r="B72" s="190">
        <f>Stock!A492</f>
        <v>0</v>
      </c>
      <c r="C72" s="189">
        <f>IFERROR(VLOOKUP(B72,Stock!$A$5:$K$495,2,FALSE),0)</f>
        <v>0</v>
      </c>
      <c r="D72" s="84"/>
      <c r="E72" s="96">
        <f>IFERROR(VLOOKUP(B72,Stock!$A$5:$M$495,13,FALSE),0)</f>
        <v>0</v>
      </c>
      <c r="F72" s="94">
        <f>IFERROR(VLOOKUP(B72,Stock!$A$5:$M$471,6,0),0)</f>
        <v>0</v>
      </c>
      <c r="G72" s="95">
        <f>IFERROR(VLOOKUP(B72,Stock!$A$5:$M$471,7,0),0)</f>
        <v>0</v>
      </c>
      <c r="H72" s="86"/>
    </row>
    <row r="73" spans="1:8" s="36" customFormat="1" ht="20.100000000000001" hidden="1" customHeight="1" x14ac:dyDescent="0.2">
      <c r="A73" s="186"/>
      <c r="B73" s="190">
        <f>Stock!A493</f>
        <v>0</v>
      </c>
      <c r="C73" s="189">
        <f>IFERROR(VLOOKUP(B73,Stock!$A$5:$K$495,2,FALSE),0)</f>
        <v>0</v>
      </c>
      <c r="D73" s="84"/>
      <c r="E73" s="96">
        <f>IFERROR(VLOOKUP(B73,Stock!$A$5:$M$495,13,FALSE),0)</f>
        <v>0</v>
      </c>
      <c r="F73" s="94">
        <f>IFERROR(VLOOKUP(B73,Stock!$A$5:$M$471,6,0),0)</f>
        <v>0</v>
      </c>
      <c r="G73" s="95">
        <f>IFERROR(VLOOKUP(B73,Stock!$A$5:$M$471,7,0),0)</f>
        <v>0</v>
      </c>
      <c r="H73" s="86"/>
    </row>
    <row r="74" spans="1:8" s="36" customFormat="1" ht="20.100000000000001" hidden="1" customHeight="1" x14ac:dyDescent="0.2">
      <c r="A74" s="186"/>
      <c r="B74" s="190">
        <f>Stock!A494</f>
        <v>0</v>
      </c>
      <c r="C74" s="189">
        <f>IFERROR(VLOOKUP(B74,Stock!$A$5:$K$495,2,FALSE),0)</f>
        <v>0</v>
      </c>
      <c r="D74" s="84"/>
      <c r="E74" s="96">
        <f>IFERROR(VLOOKUP(B74,Stock!$A$5:$M$495,13,FALSE),0)</f>
        <v>0</v>
      </c>
      <c r="F74" s="94">
        <f>IFERROR(VLOOKUP(B74,Stock!$A$5:$M$471,6,0),0)</f>
        <v>0</v>
      </c>
      <c r="G74" s="95">
        <f>IFERROR(VLOOKUP(B74,Stock!$A$5:$M$471,7,0),0)</f>
        <v>0</v>
      </c>
      <c r="H74" s="86"/>
    </row>
    <row r="75" spans="1:8" s="36" customFormat="1" ht="20.100000000000001" hidden="1" customHeight="1" x14ac:dyDescent="0.2">
      <c r="A75" s="186"/>
      <c r="B75" s="190">
        <f>Stock!A495</f>
        <v>0</v>
      </c>
      <c r="C75" s="189">
        <f>IFERROR(VLOOKUP(B75,Stock!$A$5:$K$495,2,FALSE),0)</f>
        <v>0</v>
      </c>
      <c r="D75" s="84"/>
      <c r="E75" s="96">
        <f>IFERROR(VLOOKUP(B75,Stock!$A$5:$M$495,13,FALSE),0)</f>
        <v>0</v>
      </c>
      <c r="F75" s="94">
        <f>IFERROR(VLOOKUP(B75,Stock!$A$5:$M$471,6,0),0)</f>
        <v>0</v>
      </c>
      <c r="G75" s="95">
        <f>IFERROR(VLOOKUP(B75,Stock!$A$5:$M$471,7,0),0)</f>
        <v>0</v>
      </c>
      <c r="H75" s="76"/>
    </row>
    <row r="76" spans="1:8" s="36" customFormat="1" ht="20.100000000000001" hidden="1" customHeight="1" x14ac:dyDescent="0.2">
      <c r="A76" s="186"/>
      <c r="B76" s="190">
        <f>Stock!A496</f>
        <v>0</v>
      </c>
      <c r="C76" s="189">
        <f>IFERROR(VLOOKUP(B76,Stock!$A$5:$K$495,2,FALSE),0)</f>
        <v>0</v>
      </c>
      <c r="D76" s="84"/>
      <c r="E76" s="96">
        <f>IFERROR(VLOOKUP(B76,Stock!$A$5:$M$495,13,FALSE),0)</f>
        <v>0</v>
      </c>
      <c r="F76" s="94">
        <f>IFERROR(VLOOKUP(B76,Stock!$A$5:$M$471,6,0),0)</f>
        <v>0</v>
      </c>
      <c r="G76" s="95">
        <f>IFERROR(VLOOKUP(B76,Stock!$A$5:$M$471,7,0),0)</f>
        <v>0</v>
      </c>
      <c r="H76" s="76"/>
    </row>
    <row r="77" spans="1:8" s="36" customFormat="1" ht="20.100000000000001" hidden="1" customHeight="1" x14ac:dyDescent="0.2">
      <c r="A77" s="186"/>
      <c r="B77" s="190">
        <f>Stock!A497</f>
        <v>0</v>
      </c>
      <c r="C77" s="189">
        <f>IFERROR(VLOOKUP(B77,Stock!$A$5:$K$495,2,FALSE),0)</f>
        <v>0</v>
      </c>
      <c r="D77" s="84"/>
      <c r="E77" s="96">
        <f>IFERROR(VLOOKUP(B77,Stock!$A$5:$M$495,13,FALSE),0)</f>
        <v>0</v>
      </c>
      <c r="F77" s="94">
        <f>IFERROR(VLOOKUP(B77,Stock!$A$5:$M$471,6,0),0)</f>
        <v>0</v>
      </c>
      <c r="G77" s="95">
        <f>IFERROR(VLOOKUP(B77,Stock!$A$5:$M$471,7,0),0)</f>
        <v>0</v>
      </c>
      <c r="H77" s="76"/>
    </row>
    <row r="78" spans="1:8" s="36" customFormat="1" ht="20.100000000000001" hidden="1" customHeight="1" x14ac:dyDescent="0.2">
      <c r="A78" s="186"/>
      <c r="B78" s="190">
        <f>Stock!A498</f>
        <v>0</v>
      </c>
      <c r="C78" s="189">
        <f>IFERROR(VLOOKUP(B78,Stock!$A$5:$K$495,2,FALSE),0)</f>
        <v>0</v>
      </c>
      <c r="D78" s="84"/>
      <c r="E78" s="96">
        <f>IFERROR(VLOOKUP(B78,Stock!$A$5:$M$495,13,FALSE),0)</f>
        <v>0</v>
      </c>
      <c r="F78" s="94">
        <f>IFERROR(VLOOKUP(B78,Stock!$A$5:$M$471,6,0),0)</f>
        <v>0</v>
      </c>
      <c r="G78" s="95">
        <f>IFERROR(VLOOKUP(B78,Stock!$A$5:$M$471,7,0),0)</f>
        <v>0</v>
      </c>
      <c r="H78" s="76"/>
    </row>
    <row r="79" spans="1:8" s="36" customFormat="1" ht="20.100000000000001" hidden="1" customHeight="1" x14ac:dyDescent="0.2">
      <c r="A79" s="186"/>
      <c r="B79" s="190">
        <f>Stock!A499</f>
        <v>0</v>
      </c>
      <c r="C79" s="189">
        <f>IFERROR(VLOOKUP(B79,Stock!$A$5:$K$495,2,FALSE),0)</f>
        <v>0</v>
      </c>
      <c r="D79" s="84"/>
      <c r="E79" s="96">
        <f>IFERROR(VLOOKUP(B79,Stock!$A$5:$M$495,13,FALSE),0)</f>
        <v>0</v>
      </c>
      <c r="F79" s="94">
        <f>IFERROR(VLOOKUP(B79,Stock!$A$5:$M$471,6,0),0)</f>
        <v>0</v>
      </c>
      <c r="G79" s="95">
        <f>IFERROR(VLOOKUP(B79,Stock!$A$5:$M$471,7,0),0)</f>
        <v>0</v>
      </c>
      <c r="H79" s="86"/>
    </row>
    <row r="80" spans="1:8" s="36" customFormat="1" ht="20.100000000000001" hidden="1" customHeight="1" x14ac:dyDescent="0.2">
      <c r="A80" s="186"/>
      <c r="B80" s="190">
        <f>Stock!A500</f>
        <v>0</v>
      </c>
      <c r="C80" s="189">
        <f>IFERROR(VLOOKUP(B80,Stock!$A$5:$K$495,2,FALSE),0)</f>
        <v>0</v>
      </c>
      <c r="D80" s="84"/>
      <c r="E80" s="96">
        <f>IFERROR(VLOOKUP(B80,Stock!$A$5:$M$495,13,FALSE),0)</f>
        <v>0</v>
      </c>
      <c r="F80" s="94">
        <f>IFERROR(VLOOKUP(B80,Stock!$A$5:$M$471,6,0),0)</f>
        <v>0</v>
      </c>
      <c r="G80" s="95">
        <f>IFERROR(VLOOKUP(B80,Stock!$A$5:$M$471,7,0),0)</f>
        <v>0</v>
      </c>
      <c r="H80" s="86"/>
    </row>
    <row r="81" spans="1:8" s="36" customFormat="1" ht="20.100000000000001" hidden="1" customHeight="1" x14ac:dyDescent="0.2">
      <c r="A81" s="186"/>
      <c r="B81" s="190">
        <f>Stock!A501</f>
        <v>0</v>
      </c>
      <c r="C81" s="189">
        <f>IFERROR(VLOOKUP(B81,Stock!$A$5:$K$495,2,FALSE),0)</f>
        <v>0</v>
      </c>
      <c r="D81" s="84"/>
      <c r="E81" s="96">
        <f>IFERROR(VLOOKUP(B81,Stock!$A$5:$M$495,13,FALSE),0)</f>
        <v>0</v>
      </c>
      <c r="F81" s="94">
        <f>IFERROR(VLOOKUP(B81,Stock!$A$5:$M$471,6,0),0)</f>
        <v>0</v>
      </c>
      <c r="G81" s="95">
        <f>IFERROR(VLOOKUP(B81,Stock!$A$5:$M$471,7,0),0)</f>
        <v>0</v>
      </c>
      <c r="H81" s="76"/>
    </row>
    <row r="82" spans="1:8" s="36" customFormat="1" ht="20.100000000000001" hidden="1" customHeight="1" x14ac:dyDescent="0.2">
      <c r="A82" s="186"/>
      <c r="B82" s="190">
        <f>Stock!A502</f>
        <v>0</v>
      </c>
      <c r="C82" s="189">
        <f>IFERROR(VLOOKUP(B82,Stock!$A$5:$K$495,2,FALSE),0)</f>
        <v>0</v>
      </c>
      <c r="D82" s="84"/>
      <c r="E82" s="96">
        <f>IFERROR(VLOOKUP(B82,Stock!$A$5:$M$495,13,FALSE),0)</f>
        <v>0</v>
      </c>
      <c r="F82" s="94">
        <f>IFERROR(VLOOKUP(B82,Stock!$A$5:$M$471,6,0),0)</f>
        <v>0</v>
      </c>
      <c r="G82" s="95">
        <f>IFERROR(VLOOKUP(B82,Stock!$A$5:$M$471,7,0),0)</f>
        <v>0</v>
      </c>
      <c r="H82" s="76"/>
    </row>
    <row r="83" spans="1:8" s="36" customFormat="1" ht="20.100000000000001" hidden="1" customHeight="1" x14ac:dyDescent="0.2">
      <c r="A83" s="186"/>
      <c r="B83" s="190">
        <f>Stock!A503</f>
        <v>0</v>
      </c>
      <c r="C83" s="189">
        <f>IFERROR(VLOOKUP(B83,Stock!$A$5:$K$495,2,FALSE),0)</f>
        <v>0</v>
      </c>
      <c r="D83" s="84"/>
      <c r="E83" s="96">
        <f>IFERROR(VLOOKUP(B83,Stock!$A$5:$M$495,13,FALSE),0)</f>
        <v>0</v>
      </c>
      <c r="F83" s="94">
        <f>IFERROR(VLOOKUP(B83,Stock!$A$5:$M$471,6,0),0)</f>
        <v>0</v>
      </c>
      <c r="G83" s="95">
        <f>IFERROR(VLOOKUP(B83,Stock!$A$5:$M$471,7,0),0)</f>
        <v>0</v>
      </c>
      <c r="H83" s="76"/>
    </row>
    <row r="84" spans="1:8" s="36" customFormat="1" ht="20.100000000000001" hidden="1" customHeight="1" x14ac:dyDescent="0.2">
      <c r="A84" s="186"/>
      <c r="B84" s="190">
        <f>Stock!A504</f>
        <v>0</v>
      </c>
      <c r="C84" s="189">
        <f>IFERROR(VLOOKUP(B84,Stock!$A$5:$K$495,2,FALSE),0)</f>
        <v>0</v>
      </c>
      <c r="D84" s="84"/>
      <c r="E84" s="96">
        <f>IFERROR(VLOOKUP(B84,Stock!$A$5:$M$495,13,FALSE),0)</f>
        <v>0</v>
      </c>
      <c r="F84" s="94">
        <f>IFERROR(VLOOKUP(B84,Stock!$A$5:$M$471,6,0),0)</f>
        <v>0</v>
      </c>
      <c r="G84" s="95">
        <f>IFERROR(VLOOKUP(B84,Stock!$A$5:$M$471,7,0),0)</f>
        <v>0</v>
      </c>
      <c r="H84" s="76"/>
    </row>
    <row r="85" spans="1:8" s="36" customFormat="1" ht="20.100000000000001" hidden="1" customHeight="1" x14ac:dyDescent="0.2">
      <c r="A85" s="186"/>
      <c r="B85" s="190">
        <f>Stock!A505</f>
        <v>0</v>
      </c>
      <c r="C85" s="189">
        <f>IFERROR(VLOOKUP(B85,Stock!$A$5:$K$495,2,FALSE),0)</f>
        <v>0</v>
      </c>
      <c r="D85" s="84"/>
      <c r="E85" s="96">
        <f>IFERROR(VLOOKUP(B85,Stock!$A$5:$M$495,13,FALSE),0)</f>
        <v>0</v>
      </c>
      <c r="F85" s="94">
        <f>IFERROR(VLOOKUP(B85,Stock!$A$5:$M$471,6,0),0)</f>
        <v>0</v>
      </c>
      <c r="G85" s="95">
        <f>IFERROR(VLOOKUP(B85,Stock!$A$5:$M$471,7,0),0)</f>
        <v>0</v>
      </c>
      <c r="H85" s="76"/>
    </row>
    <row r="86" spans="1:8" s="36" customFormat="1" ht="20.100000000000001" hidden="1" customHeight="1" x14ac:dyDescent="0.2">
      <c r="A86" s="186"/>
      <c r="B86" s="190">
        <f>Stock!A506</f>
        <v>0</v>
      </c>
      <c r="C86" s="189">
        <f>IFERROR(VLOOKUP(B86,Stock!$A$5:$K$495,2,FALSE),0)</f>
        <v>0</v>
      </c>
      <c r="D86" s="84"/>
      <c r="E86" s="96">
        <f>IFERROR(VLOOKUP(B86,Stock!$A$5:$M$495,13,FALSE),0)</f>
        <v>0</v>
      </c>
      <c r="F86" s="94">
        <f>IFERROR(VLOOKUP(B86,Stock!$A$5:$M$471,6,0),0)</f>
        <v>0</v>
      </c>
      <c r="G86" s="95">
        <f>IFERROR(VLOOKUP(B86,Stock!$A$5:$M$471,7,0),0)</f>
        <v>0</v>
      </c>
      <c r="H86" s="86"/>
    </row>
    <row r="87" spans="1:8" s="36" customFormat="1" ht="20.100000000000001" hidden="1" customHeight="1" x14ac:dyDescent="0.2">
      <c r="A87" s="186"/>
      <c r="B87" s="190">
        <f>Stock!A507</f>
        <v>0</v>
      </c>
      <c r="C87" s="189">
        <f>IFERROR(VLOOKUP(B87,Stock!$A$5:$K$495,2,FALSE),0)</f>
        <v>0</v>
      </c>
      <c r="D87" s="84"/>
      <c r="E87" s="96">
        <f>IFERROR(VLOOKUP(B87,Stock!$A$5:$M$495,13,FALSE),0)</f>
        <v>0</v>
      </c>
      <c r="F87" s="94">
        <f>IFERROR(VLOOKUP(B87,Stock!$A$5:$M$471,6,0),0)</f>
        <v>0</v>
      </c>
      <c r="G87" s="95">
        <f>IFERROR(VLOOKUP(B87,Stock!$A$5:$M$471,7,0),0)</f>
        <v>0</v>
      </c>
      <c r="H87" s="76"/>
    </row>
    <row r="88" spans="1:8" s="36" customFormat="1" ht="20.100000000000001" hidden="1" customHeight="1" x14ac:dyDescent="0.2">
      <c r="A88" s="186"/>
      <c r="B88" s="190">
        <f>Stock!A508</f>
        <v>0</v>
      </c>
      <c r="C88" s="189">
        <f>IFERROR(VLOOKUP(B88,Stock!$A$5:$K$495,2,FALSE),0)</f>
        <v>0</v>
      </c>
      <c r="D88" s="84"/>
      <c r="E88" s="96">
        <f>IFERROR(VLOOKUP(B88,Stock!$A$5:$M$495,13,FALSE),0)</f>
        <v>0</v>
      </c>
      <c r="F88" s="94">
        <f>IFERROR(VLOOKUP(B88,Stock!$A$5:$M$471,6,0),0)</f>
        <v>0</v>
      </c>
      <c r="G88" s="95">
        <f>IFERROR(VLOOKUP(B88,Stock!$A$5:$M$471,7,0),0)</f>
        <v>0</v>
      </c>
      <c r="H88" s="76"/>
    </row>
    <row r="89" spans="1:8" s="36" customFormat="1" ht="20.100000000000001" hidden="1" customHeight="1" x14ac:dyDescent="0.2">
      <c r="A89" s="186"/>
      <c r="B89" s="190">
        <f>Stock!A509</f>
        <v>0</v>
      </c>
      <c r="C89" s="189">
        <f>IFERROR(VLOOKUP(B89,Stock!$A$5:$K$495,2,FALSE),0)</f>
        <v>0</v>
      </c>
      <c r="D89" s="84"/>
      <c r="E89" s="96">
        <f>IFERROR(VLOOKUP(B89,Stock!$A$5:$M$495,13,FALSE),0)</f>
        <v>0</v>
      </c>
      <c r="F89" s="94">
        <f>IFERROR(VLOOKUP(B89,Stock!$A$5:$M$471,6,0),0)</f>
        <v>0</v>
      </c>
      <c r="G89" s="95">
        <f>IFERROR(VLOOKUP(B89,Stock!$A$5:$M$471,7,0),0)</f>
        <v>0</v>
      </c>
      <c r="H89" s="76"/>
    </row>
    <row r="90" spans="1:8" s="36" customFormat="1" ht="20.100000000000001" hidden="1" customHeight="1" x14ac:dyDescent="0.2">
      <c r="A90" s="186"/>
      <c r="B90" s="190">
        <f>Stock!A510</f>
        <v>0</v>
      </c>
      <c r="C90" s="189">
        <f>IFERROR(VLOOKUP(B90,Stock!$A$5:$K$495,2,FALSE),0)</f>
        <v>0</v>
      </c>
      <c r="D90" s="84"/>
      <c r="E90" s="96">
        <f>IFERROR(VLOOKUP(B90,Stock!$A$5:$M$495,13,FALSE),0)</f>
        <v>0</v>
      </c>
      <c r="F90" s="94">
        <f>IFERROR(VLOOKUP(B90,Stock!$A$5:$M$471,6,0),0)</f>
        <v>0</v>
      </c>
      <c r="G90" s="95">
        <f>IFERROR(VLOOKUP(B90,Stock!$A$5:$M$471,7,0),0)</f>
        <v>0</v>
      </c>
      <c r="H90" s="76"/>
    </row>
    <row r="91" spans="1:8" s="36" customFormat="1" ht="20.100000000000001" hidden="1" customHeight="1" x14ac:dyDescent="0.2">
      <c r="A91" s="186"/>
      <c r="B91" s="190">
        <f>Stock!A511</f>
        <v>0</v>
      </c>
      <c r="C91" s="189">
        <f>IFERROR(VLOOKUP(B91,Stock!$A$5:$K$495,2,FALSE),0)</f>
        <v>0</v>
      </c>
      <c r="D91" s="84"/>
      <c r="E91" s="96">
        <f>IFERROR(VLOOKUP(B91,Stock!$A$5:$M$495,13,FALSE),0)</f>
        <v>0</v>
      </c>
      <c r="F91" s="94">
        <f>IFERROR(VLOOKUP(B91,Stock!$A$5:$M$471,6,0),0)</f>
        <v>0</v>
      </c>
      <c r="G91" s="95">
        <f>IFERROR(VLOOKUP(B91,Stock!$A$5:$M$471,7,0),0)</f>
        <v>0</v>
      </c>
      <c r="H91" s="76"/>
    </row>
    <row r="92" spans="1:8" s="36" customFormat="1" ht="20.100000000000001" hidden="1" customHeight="1" x14ac:dyDescent="0.2">
      <c r="A92" s="186"/>
      <c r="B92" s="190">
        <f>Stock!A512</f>
        <v>0</v>
      </c>
      <c r="C92" s="189">
        <f>IFERROR(VLOOKUP(B92,Stock!$A$5:$K$495,2,FALSE),0)</f>
        <v>0</v>
      </c>
      <c r="D92" s="84"/>
      <c r="E92" s="96">
        <f>IFERROR(VLOOKUP(B92,Stock!$A$5:$M$495,13,FALSE),0)</f>
        <v>0</v>
      </c>
      <c r="F92" s="94">
        <f>IFERROR(VLOOKUP(B92,Stock!$A$5:$M$471,6,0),0)</f>
        <v>0</v>
      </c>
      <c r="G92" s="95">
        <f>IFERROR(VLOOKUP(B92,Stock!$A$5:$M$471,7,0),0)</f>
        <v>0</v>
      </c>
      <c r="H92" s="76"/>
    </row>
    <row r="93" spans="1:8" s="36" customFormat="1" ht="20.100000000000001" hidden="1" customHeight="1" x14ac:dyDescent="0.2">
      <c r="A93" s="186"/>
      <c r="B93" s="190">
        <f>Stock!A513</f>
        <v>0</v>
      </c>
      <c r="C93" s="189">
        <f>IFERROR(VLOOKUP(B93,Stock!$A$5:$K$495,2,FALSE),0)</f>
        <v>0</v>
      </c>
      <c r="D93" s="84"/>
      <c r="E93" s="96">
        <f>IFERROR(VLOOKUP(B93,Stock!$A$5:$M$495,13,FALSE),0)</f>
        <v>0</v>
      </c>
      <c r="F93" s="94">
        <f>IFERROR(VLOOKUP(B93,Stock!$A$5:$M$471,6,0),0)</f>
        <v>0</v>
      </c>
      <c r="G93" s="95">
        <f>IFERROR(VLOOKUP(B93,Stock!$A$5:$M$471,7,0),0)</f>
        <v>0</v>
      </c>
      <c r="H93" s="76"/>
    </row>
    <row r="94" spans="1:8" s="36" customFormat="1" ht="20.100000000000001" hidden="1" customHeight="1" x14ac:dyDescent="0.2">
      <c r="A94" s="186"/>
      <c r="B94" s="190">
        <f>Stock!A514</f>
        <v>0</v>
      </c>
      <c r="C94" s="189">
        <f>IFERROR(VLOOKUP(B94,Stock!$A$5:$K$495,2,FALSE),0)</f>
        <v>0</v>
      </c>
      <c r="D94" s="84"/>
      <c r="E94" s="96">
        <f>IFERROR(VLOOKUP(B94,Stock!$A$5:$M$495,13,FALSE),0)</f>
        <v>0</v>
      </c>
      <c r="F94" s="94">
        <f>IFERROR(VLOOKUP(B94,Stock!$A$5:$M$471,6,0),0)</f>
        <v>0</v>
      </c>
      <c r="G94" s="95">
        <f>IFERROR(VLOOKUP(B94,Stock!$A$5:$M$471,7,0),0)</f>
        <v>0</v>
      </c>
      <c r="H94" s="76"/>
    </row>
    <row r="95" spans="1:8" s="36" customFormat="1" ht="20.100000000000001" hidden="1" customHeight="1" x14ac:dyDescent="0.2">
      <c r="A95" s="186"/>
      <c r="B95" s="190">
        <f>Stock!A515</f>
        <v>0</v>
      </c>
      <c r="C95" s="189">
        <f>IFERROR(VLOOKUP(B95,Stock!$A$5:$K$495,2,FALSE),0)</f>
        <v>0</v>
      </c>
      <c r="D95" s="84"/>
      <c r="E95" s="96">
        <f>IFERROR(VLOOKUP(B95,Stock!$A$5:$M$495,13,FALSE),0)</f>
        <v>0</v>
      </c>
      <c r="F95" s="94">
        <f>IFERROR(VLOOKUP(B95,Stock!$A$5:$M$471,6,0),0)</f>
        <v>0</v>
      </c>
      <c r="G95" s="95">
        <f>IFERROR(VLOOKUP(B95,Stock!$A$5:$M$471,7,0),0)</f>
        <v>0</v>
      </c>
      <c r="H95" s="76"/>
    </row>
    <row r="96" spans="1:8" s="36" customFormat="1" ht="20.100000000000001" hidden="1" customHeight="1" x14ac:dyDescent="0.2">
      <c r="A96" s="186"/>
      <c r="B96" s="190">
        <f>Stock!A516</f>
        <v>0</v>
      </c>
      <c r="C96" s="189">
        <f>IFERROR(VLOOKUP(B96,Stock!$A$5:$K$495,2,FALSE),0)</f>
        <v>0</v>
      </c>
      <c r="D96" s="84"/>
      <c r="E96" s="96">
        <f>IFERROR(VLOOKUP(B96,Stock!$A$5:$M$495,13,FALSE),0)</f>
        <v>0</v>
      </c>
      <c r="F96" s="94">
        <f>IFERROR(VLOOKUP(B96,Stock!$A$5:$M$471,6,0),0)</f>
        <v>0</v>
      </c>
      <c r="G96" s="95">
        <f>IFERROR(VLOOKUP(B96,Stock!$A$5:$M$471,7,0),0)</f>
        <v>0</v>
      </c>
      <c r="H96" s="76"/>
    </row>
    <row r="97" spans="1:37" s="36" customFormat="1" ht="20.100000000000001" hidden="1" customHeight="1" x14ac:dyDescent="0.2">
      <c r="A97" s="186"/>
      <c r="B97" s="190">
        <f>Stock!A517</f>
        <v>0</v>
      </c>
      <c r="C97" s="189">
        <f>IFERROR(VLOOKUP(B97,Stock!$A$5:$K$495,2,FALSE),0)</f>
        <v>0</v>
      </c>
      <c r="D97" s="84"/>
      <c r="E97" s="96">
        <f>IFERROR(VLOOKUP(B97,Stock!$A$5:$M$495,13,FALSE),0)</f>
        <v>0</v>
      </c>
      <c r="F97" s="94">
        <f>IFERROR(VLOOKUP(B97,Stock!$A$5:$M$471,6,0),0)</f>
        <v>0</v>
      </c>
      <c r="G97" s="95">
        <f>IFERROR(VLOOKUP(B97,Stock!$A$5:$M$471,7,0),0)</f>
        <v>0</v>
      </c>
    </row>
    <row r="98" spans="1:37" s="36" customFormat="1" ht="20.100000000000001" hidden="1" customHeight="1" x14ac:dyDescent="0.2">
      <c r="A98" s="186"/>
      <c r="B98" s="190">
        <f>Stock!A518</f>
        <v>0</v>
      </c>
      <c r="C98" s="189">
        <f>IFERROR(VLOOKUP(B98,Stock!$A$5:$K$495,2,FALSE),0)</f>
        <v>0</v>
      </c>
      <c r="D98" s="84"/>
      <c r="E98" s="96">
        <f>IFERROR(VLOOKUP(B98,Stock!$A$5:$M$495,13,FALSE),0)</f>
        <v>0</v>
      </c>
      <c r="F98" s="94">
        <f>IFERROR(VLOOKUP(B98,Stock!$A$5:$M$471,6,0),0)</f>
        <v>0</v>
      </c>
      <c r="G98" s="95">
        <f>IFERROR(VLOOKUP(B98,Stock!$A$5:$M$471,7,0),0)</f>
        <v>0</v>
      </c>
      <c r="H98" s="76"/>
    </row>
    <row r="99" spans="1:37" s="36" customFormat="1" ht="20.100000000000001" hidden="1" customHeight="1" x14ac:dyDescent="0.2">
      <c r="A99" s="186"/>
      <c r="B99" s="190">
        <f>Stock!A519</f>
        <v>0</v>
      </c>
      <c r="C99" s="189">
        <f>IFERROR(VLOOKUP(B99,Stock!$A$5:$K$495,2,FALSE),0)</f>
        <v>0</v>
      </c>
      <c r="D99" s="84"/>
      <c r="E99" s="96">
        <f>IFERROR(VLOOKUP(B99,Stock!$A$5:$M$495,13,FALSE),0)</f>
        <v>0</v>
      </c>
      <c r="F99" s="94">
        <f>IFERROR(VLOOKUP(B99,Stock!$A$5:$M$471,6,0),0)</f>
        <v>0</v>
      </c>
      <c r="G99" s="95">
        <f>IFERROR(VLOOKUP(B99,Stock!$A$5:$M$471,7,0),0)</f>
        <v>0</v>
      </c>
      <c r="H99" s="76"/>
    </row>
    <row r="100" spans="1:37" s="36" customFormat="1" ht="20.100000000000001" hidden="1" customHeight="1" x14ac:dyDescent="0.2">
      <c r="A100" s="186"/>
      <c r="B100" s="190">
        <f>Stock!A520</f>
        <v>0</v>
      </c>
      <c r="C100" s="189">
        <f>IFERROR(VLOOKUP(B100,Stock!$A$5:$K$495,2,FALSE),0)</f>
        <v>0</v>
      </c>
      <c r="D100" s="84"/>
      <c r="E100" s="96">
        <f>IFERROR(VLOOKUP(B100,Stock!$A$5:$M$495,13,FALSE),0)</f>
        <v>0</v>
      </c>
      <c r="F100" s="94">
        <f>IFERROR(VLOOKUP(B100,Stock!$A$5:$M$471,6,0),0)</f>
        <v>0</v>
      </c>
      <c r="G100" s="95">
        <f>IFERROR(VLOOKUP(B100,Stock!$A$5:$M$471,7,0),0)</f>
        <v>0</v>
      </c>
      <c r="H100" s="86"/>
    </row>
    <row r="101" spans="1:37" s="36" customFormat="1" ht="20.100000000000001" hidden="1" customHeight="1" x14ac:dyDescent="0.2">
      <c r="A101" s="186"/>
      <c r="B101" s="190">
        <f>Stock!A521</f>
        <v>0</v>
      </c>
      <c r="C101" s="189">
        <f>IFERROR(VLOOKUP(B101,Stock!$A$5:$K$495,2,FALSE),0)</f>
        <v>0</v>
      </c>
      <c r="D101" s="84"/>
      <c r="E101" s="96">
        <f>IFERROR(VLOOKUP(B101,Stock!$A$5:$M$495,13,FALSE),0)</f>
        <v>0</v>
      </c>
      <c r="F101" s="94">
        <f>IFERROR(VLOOKUP(B101,Stock!$A$5:$M$471,6,0),0)</f>
        <v>0</v>
      </c>
      <c r="G101" s="95">
        <f>IFERROR(VLOOKUP(B101,Stock!$A$5:$M$471,7,0),0)</f>
        <v>0</v>
      </c>
      <c r="H101" s="86"/>
    </row>
    <row r="102" spans="1:37" s="36" customFormat="1" ht="20.100000000000001" hidden="1" customHeight="1" x14ac:dyDescent="0.2">
      <c r="A102" s="186"/>
      <c r="B102" s="190">
        <f>Stock!A522</f>
        <v>0</v>
      </c>
      <c r="C102" s="189">
        <f>IFERROR(VLOOKUP(B102,Stock!$A$5:$K$495,2,FALSE),0)</f>
        <v>0</v>
      </c>
      <c r="D102" s="84"/>
      <c r="E102" s="96">
        <f>IFERROR(VLOOKUP(B102,Stock!$A$5:$M$495,13,FALSE),0)</f>
        <v>0</v>
      </c>
      <c r="F102" s="94">
        <f>IFERROR(VLOOKUP(B102,Stock!$A$5:$M$471,6,0),0)</f>
        <v>0</v>
      </c>
      <c r="G102" s="95">
        <f>IFERROR(VLOOKUP(B102,Stock!$A$5:$M$471,7,0),0)</f>
        <v>0</v>
      </c>
      <c r="H102" s="86"/>
    </row>
    <row r="103" spans="1:37" s="36" customFormat="1" ht="20.100000000000001" hidden="1" customHeight="1" x14ac:dyDescent="0.2">
      <c r="A103" s="186"/>
      <c r="B103" s="190">
        <f>Stock!A523</f>
        <v>0</v>
      </c>
      <c r="C103" s="189">
        <f>IFERROR(VLOOKUP(B103,Stock!$A$5:$K$495,2,FALSE),0)</f>
        <v>0</v>
      </c>
      <c r="D103" s="84"/>
      <c r="E103" s="96">
        <f>IFERROR(VLOOKUP(B103,Stock!$A$5:$M$495,13,FALSE),0)</f>
        <v>0</v>
      </c>
      <c r="F103" s="94">
        <f>IFERROR(VLOOKUP(B103,Stock!$A$5:$M$471,6,0),0)</f>
        <v>0</v>
      </c>
      <c r="G103" s="95">
        <f>IFERROR(VLOOKUP(B103,Stock!$A$5:$M$471,7,0),0)</f>
        <v>0</v>
      </c>
      <c r="H103" s="86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</row>
    <row r="104" spans="1:37" s="36" customFormat="1" ht="20.100000000000001" hidden="1" customHeight="1" x14ac:dyDescent="0.2">
      <c r="A104" s="186"/>
      <c r="B104" s="190">
        <f>Stock!A524</f>
        <v>0</v>
      </c>
      <c r="C104" s="189">
        <f>IFERROR(VLOOKUP(B104,Stock!$A$5:$K$495,2,FALSE),0)</f>
        <v>0</v>
      </c>
      <c r="D104" s="84"/>
      <c r="E104" s="96">
        <f>IFERROR(VLOOKUP(B104,Stock!$A$5:$M$495,13,FALSE),0)</f>
        <v>0</v>
      </c>
      <c r="F104" s="94">
        <f>IFERROR(VLOOKUP(B104,Stock!$A$5:$M$471,6,0),0)</f>
        <v>0</v>
      </c>
      <c r="G104" s="95">
        <f>IFERROR(VLOOKUP(B104,Stock!$A$5:$M$471,7,0),0)</f>
        <v>0</v>
      </c>
      <c r="H104" s="76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</row>
    <row r="105" spans="1:37" s="36" customFormat="1" ht="20.100000000000001" hidden="1" customHeight="1" x14ac:dyDescent="0.2">
      <c r="A105" s="186"/>
      <c r="B105" s="190">
        <f>Stock!A525</f>
        <v>0</v>
      </c>
      <c r="C105" s="189">
        <f>IFERROR(VLOOKUP(B105,Stock!$A$5:$K$495,2,FALSE),0)</f>
        <v>0</v>
      </c>
      <c r="D105" s="84"/>
      <c r="E105" s="96">
        <f>IFERROR(VLOOKUP(B105,Stock!$A$5:$M$495,13,FALSE),0)</f>
        <v>0</v>
      </c>
      <c r="F105" s="94">
        <f>IFERROR(VLOOKUP(B105,Stock!$A$5:$M$471,6,0),0)</f>
        <v>0</v>
      </c>
      <c r="G105" s="95">
        <f>IFERROR(VLOOKUP(B105,Stock!$A$5:$M$471,7,0),0)</f>
        <v>0</v>
      </c>
      <c r="H105" s="76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</row>
    <row r="106" spans="1:37" s="36" customFormat="1" ht="20.100000000000001" hidden="1" customHeight="1" x14ac:dyDescent="0.2">
      <c r="A106" s="186"/>
      <c r="B106" s="190">
        <f>Stock!A526</f>
        <v>0</v>
      </c>
      <c r="C106" s="189">
        <f>IFERROR(VLOOKUP(B106,Stock!$A$5:$K$495,2,FALSE),0)</f>
        <v>0</v>
      </c>
      <c r="D106" s="84"/>
      <c r="E106" s="96">
        <f>IFERROR(VLOOKUP(B106,Stock!$A$5:$M$495,13,FALSE),0)</f>
        <v>0</v>
      </c>
      <c r="F106" s="94">
        <f>IFERROR(VLOOKUP(B106,Stock!$A$5:$M$471,6,0),0)</f>
        <v>0</v>
      </c>
      <c r="G106" s="95">
        <f>IFERROR(VLOOKUP(B106,Stock!$A$5:$M$471,7,0),0)</f>
        <v>0</v>
      </c>
      <c r="H106" s="76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</row>
    <row r="107" spans="1:37" s="36" customFormat="1" ht="20.100000000000001" hidden="1" customHeight="1" x14ac:dyDescent="0.2">
      <c r="A107" s="186"/>
      <c r="B107" s="190">
        <f>Stock!A527</f>
        <v>0</v>
      </c>
      <c r="C107" s="189">
        <f>IFERROR(VLOOKUP(B107,Stock!$A$5:$K$495,2,FALSE),0)</f>
        <v>0</v>
      </c>
      <c r="D107" s="84"/>
      <c r="E107" s="96">
        <f>IFERROR(VLOOKUP(B107,Stock!$A$5:$M$495,13,FALSE),0)</f>
        <v>0</v>
      </c>
      <c r="F107" s="94">
        <f>IFERROR(VLOOKUP(B107,Stock!$A$5:$M$471,6,0),0)</f>
        <v>0</v>
      </c>
      <c r="G107" s="95">
        <f>IFERROR(VLOOKUP(B107,Stock!$A$5:$M$471,7,0),0)</f>
        <v>0</v>
      </c>
      <c r="H107" s="76"/>
    </row>
    <row r="108" spans="1:37" s="36" customFormat="1" ht="20.100000000000001" hidden="1" customHeight="1" x14ac:dyDescent="0.2">
      <c r="A108" s="186"/>
      <c r="B108" s="190">
        <f>Stock!A528</f>
        <v>0</v>
      </c>
      <c r="C108" s="189">
        <f>IFERROR(VLOOKUP(B108,Stock!$A$5:$K$495,2,FALSE),0)</f>
        <v>0</v>
      </c>
      <c r="D108" s="84"/>
      <c r="E108" s="96">
        <f>IFERROR(VLOOKUP(B108,Stock!$A$5:$M$495,13,FALSE),0)</f>
        <v>0</v>
      </c>
      <c r="F108" s="94">
        <f>IFERROR(VLOOKUP(B108,Stock!$A$5:$M$471,6,0),0)</f>
        <v>0</v>
      </c>
      <c r="G108" s="95">
        <f>IFERROR(VLOOKUP(B108,Stock!$A$5:$M$471,7,0),0)</f>
        <v>0</v>
      </c>
      <c r="H108" s="76"/>
    </row>
    <row r="109" spans="1:37" s="36" customFormat="1" ht="20.100000000000001" hidden="1" customHeight="1" x14ac:dyDescent="0.2">
      <c r="A109" s="186"/>
      <c r="B109" s="190">
        <f>Stock!A529</f>
        <v>0</v>
      </c>
      <c r="C109" s="189">
        <f>IFERROR(VLOOKUP(B109,Stock!$A$5:$K$495,2,FALSE),0)</f>
        <v>0</v>
      </c>
      <c r="D109" s="84"/>
      <c r="E109" s="96">
        <f>IFERROR(VLOOKUP(B109,Stock!$A$5:$M$495,13,FALSE),0)</f>
        <v>0</v>
      </c>
      <c r="F109" s="94">
        <f>IFERROR(VLOOKUP(B109,Stock!$A$5:$M$471,6,0),0)</f>
        <v>0</v>
      </c>
      <c r="G109" s="95">
        <f>IFERROR(VLOOKUP(B109,Stock!$A$5:$M$471,7,0),0)</f>
        <v>0</v>
      </c>
      <c r="H109" s="86"/>
    </row>
    <row r="110" spans="1:37" ht="20.100000000000001" hidden="1" customHeight="1" x14ac:dyDescent="0.2">
      <c r="A110" s="186"/>
      <c r="B110" s="190">
        <f>Stock!A530</f>
        <v>0</v>
      </c>
      <c r="C110" s="189">
        <f>IFERROR(VLOOKUP(B110,Stock!$A$5:$K$495,2,FALSE),0)</f>
        <v>0</v>
      </c>
      <c r="D110" s="84"/>
      <c r="E110" s="96">
        <f>IFERROR(VLOOKUP(B110,Stock!$A$5:$M$495,13,FALSE),0)</f>
        <v>0</v>
      </c>
      <c r="F110" s="94">
        <f>IFERROR(VLOOKUP(B110,Stock!$A$5:$M$471,6,0),0)</f>
        <v>0</v>
      </c>
      <c r="G110" s="95">
        <f>IFERROR(VLOOKUP(B110,Stock!$A$5:$M$471,7,0),0)</f>
        <v>0</v>
      </c>
    </row>
    <row r="111" spans="1:37" ht="20.100000000000001" hidden="1" customHeight="1" x14ac:dyDescent="0.2">
      <c r="A111" s="186"/>
      <c r="B111" s="190">
        <f>Stock!A531</f>
        <v>0</v>
      </c>
      <c r="C111" s="189">
        <f>IFERROR(VLOOKUP(B111,Stock!$A$5:$K$495,2,FALSE),0)</f>
        <v>0</v>
      </c>
      <c r="D111" s="84"/>
      <c r="E111" s="96">
        <f>IFERROR(VLOOKUP(B111,Stock!$A$5:$M$495,13,FALSE),0)</f>
        <v>0</v>
      </c>
      <c r="F111" s="94">
        <f>IFERROR(VLOOKUP(B111,Stock!$A$5:$M$471,6,0),0)</f>
        <v>0</v>
      </c>
      <c r="G111" s="95">
        <f>IFERROR(VLOOKUP(B111,Stock!$A$5:$M$471,7,0),0)</f>
        <v>0</v>
      </c>
    </row>
    <row r="112" spans="1:37" ht="20.100000000000001" hidden="1" customHeight="1" x14ac:dyDescent="0.2">
      <c r="A112" s="186"/>
      <c r="B112" s="190">
        <f>Stock!A532</f>
        <v>0</v>
      </c>
      <c r="C112" s="189">
        <f>IFERROR(VLOOKUP(B112,Stock!$A$5:$K$495,2,FALSE),0)</f>
        <v>0</v>
      </c>
      <c r="D112" s="84"/>
      <c r="E112" s="96">
        <f>IFERROR(VLOOKUP(B112,Stock!$A$5:$M$495,13,FALSE),0)</f>
        <v>0</v>
      </c>
      <c r="F112" s="94">
        <f>IFERROR(VLOOKUP(B112,Stock!$A$5:$M$471,6,0),0)</f>
        <v>0</v>
      </c>
      <c r="G112" s="95">
        <f>IFERROR(VLOOKUP(B112,Stock!$A$5:$M$471,7,0),0)</f>
        <v>0</v>
      </c>
    </row>
    <row r="113" spans="1:8" ht="20.100000000000001" hidden="1" customHeight="1" x14ac:dyDescent="0.2">
      <c r="A113" s="186"/>
      <c r="B113" s="190">
        <f>Stock!A533</f>
        <v>0</v>
      </c>
      <c r="C113" s="189">
        <f>IFERROR(VLOOKUP(B113,Stock!$A$5:$K$495,2,FALSE),0)</f>
        <v>0</v>
      </c>
      <c r="D113" s="84"/>
      <c r="E113" s="96">
        <f>IFERROR(VLOOKUP(B113,Stock!$A$5:$M$495,13,FALSE),0)</f>
        <v>0</v>
      </c>
      <c r="F113" s="94">
        <f>IFERROR(VLOOKUP(B113,Stock!$A$5:$M$471,6,0),0)</f>
        <v>0</v>
      </c>
      <c r="G113" s="95">
        <f>IFERROR(VLOOKUP(B113,Stock!$A$5:$M$471,7,0),0)</f>
        <v>0</v>
      </c>
    </row>
    <row r="114" spans="1:8" ht="20.100000000000001" hidden="1" customHeight="1" x14ac:dyDescent="0.2">
      <c r="A114" s="186"/>
      <c r="B114" s="190">
        <f>Stock!A534</f>
        <v>0</v>
      </c>
      <c r="C114" s="189">
        <f>IFERROR(VLOOKUP(B114,Stock!$A$5:$K$495,2,FALSE),0)</f>
        <v>0</v>
      </c>
      <c r="D114" s="84"/>
      <c r="E114" s="96">
        <f>IFERROR(VLOOKUP(B114,Stock!$A$5:$M$495,13,FALSE),0)</f>
        <v>0</v>
      </c>
      <c r="F114" s="94">
        <f>IFERROR(VLOOKUP(B114,Stock!$A$5:$M$471,6,0),0)</f>
        <v>0</v>
      </c>
      <c r="G114" s="95">
        <f>IFERROR(VLOOKUP(B114,Stock!$A$5:$M$471,7,0),0)</f>
        <v>0</v>
      </c>
    </row>
    <row r="115" spans="1:8" ht="20.100000000000001" hidden="1" customHeight="1" x14ac:dyDescent="0.2">
      <c r="A115" s="186"/>
      <c r="B115" s="190">
        <f>Stock!A397</f>
        <v>0</v>
      </c>
      <c r="C115" s="189">
        <f>IFERROR(VLOOKUP(B115,Stock!$A$5:$K$495,2,FALSE),0)</f>
        <v>0</v>
      </c>
      <c r="D115" s="84"/>
      <c r="E115" s="96">
        <f>IFERROR(VLOOKUP(B115,Stock!$A$5:$M$495,13,FALSE),0)</f>
        <v>0</v>
      </c>
      <c r="F115" s="94">
        <f>IFERROR(VLOOKUP(B115,Stock!$A$5:$M$471,6,0),0)</f>
        <v>0</v>
      </c>
      <c r="G115" s="95">
        <f>IFERROR(VLOOKUP(B115,Stock!$A$5:$M$471,7,0),0)</f>
        <v>0</v>
      </c>
    </row>
    <row r="116" spans="1:8" ht="20.100000000000001" hidden="1" customHeight="1" x14ac:dyDescent="0.2">
      <c r="A116" s="186"/>
      <c r="B116" s="190">
        <f>Stock!A397</f>
        <v>0</v>
      </c>
      <c r="C116" s="189">
        <f>IFERROR(VLOOKUP(B116,Stock!$A$5:$K$495,2,FALSE),0)</f>
        <v>0</v>
      </c>
      <c r="D116" s="84"/>
      <c r="E116" s="96">
        <f>IFERROR(VLOOKUP(B116,Stock!$A$5:$M$495,13,FALSE),0)</f>
        <v>0</v>
      </c>
      <c r="F116" s="94">
        <f>IFERROR(VLOOKUP(B116,Stock!$A$5:$M$471,6,0),0)</f>
        <v>0</v>
      </c>
      <c r="G116" s="95">
        <f>IFERROR(VLOOKUP(B116,Stock!$A$5:$M$471,7,0),0)</f>
        <v>0</v>
      </c>
      <c r="H116" s="86"/>
    </row>
    <row r="117" spans="1:8" ht="20.100000000000001" hidden="1" customHeight="1" x14ac:dyDescent="0.2">
      <c r="A117" s="186"/>
      <c r="B117" s="190">
        <f>Stock!A398</f>
        <v>0</v>
      </c>
      <c r="C117" s="189">
        <f>IFERROR(VLOOKUP(B117,Stock!$A$5:$K$495,2,FALSE),0)</f>
        <v>0</v>
      </c>
      <c r="D117" s="84"/>
      <c r="E117" s="96">
        <f>IFERROR(VLOOKUP(B117,Stock!$A$5:$M$495,13,FALSE),0)</f>
        <v>0</v>
      </c>
      <c r="F117" s="94">
        <f>IFERROR(VLOOKUP(B117,Stock!$A$5:$M$471,6,0),0)</f>
        <v>0</v>
      </c>
      <c r="G117" s="95">
        <f>IFERROR(VLOOKUP(B117,Stock!$A$5:$M$471,7,0),0)</f>
        <v>0</v>
      </c>
      <c r="H117" s="86"/>
    </row>
    <row r="118" spans="1:8" ht="20.100000000000001" hidden="1" customHeight="1" x14ac:dyDescent="0.2">
      <c r="A118" s="186"/>
      <c r="B118" s="190">
        <f>Stock!A398</f>
        <v>0</v>
      </c>
      <c r="C118" s="189">
        <f>IFERROR(VLOOKUP(B118,Stock!$A$5:$K$495,2,FALSE),0)</f>
        <v>0</v>
      </c>
      <c r="D118" s="84"/>
      <c r="E118" s="96">
        <f>IFERROR(VLOOKUP(B118,Stock!$A$5:$M$495,13,FALSE),0)</f>
        <v>0</v>
      </c>
      <c r="F118" s="94">
        <f>IFERROR(VLOOKUP(B118,Stock!$A$5:$M$471,6,0),0)</f>
        <v>0</v>
      </c>
      <c r="G118" s="95">
        <f>IFERROR(VLOOKUP(B118,Stock!$A$5:$M$471,7,0),0)</f>
        <v>0</v>
      </c>
      <c r="H118" s="86"/>
    </row>
    <row r="119" spans="1:8" ht="20.100000000000001" hidden="1" customHeight="1" x14ac:dyDescent="0.2">
      <c r="A119" s="186"/>
      <c r="B119" s="190">
        <f>Stock!A399</f>
        <v>0</v>
      </c>
      <c r="C119" s="189">
        <f>IFERROR(VLOOKUP(B119,Stock!$A$5:$K$495,2,FALSE),0)</f>
        <v>0</v>
      </c>
      <c r="D119" s="84"/>
      <c r="E119" s="96">
        <f>IFERROR(VLOOKUP(B119,Stock!$A$5:$M$495,13,FALSE),0)</f>
        <v>0</v>
      </c>
      <c r="F119" s="94">
        <f>IFERROR(VLOOKUP(B119,Stock!$A$5:$M$471,6,0),0)</f>
        <v>0</v>
      </c>
      <c r="G119" s="95">
        <f>IFERROR(VLOOKUP(B119,Stock!$A$5:$M$471,7,0),0)</f>
        <v>0</v>
      </c>
    </row>
    <row r="120" spans="1:8" ht="20.100000000000001" hidden="1" customHeight="1" x14ac:dyDescent="0.2">
      <c r="A120" s="186"/>
      <c r="B120" s="190">
        <f>Stock!A400</f>
        <v>0</v>
      </c>
      <c r="C120" s="189">
        <f>IFERROR(VLOOKUP(B120,Stock!$A$5:$K$495,2,FALSE),0)</f>
        <v>0</v>
      </c>
      <c r="D120" s="84"/>
      <c r="E120" s="96">
        <f>IFERROR(VLOOKUP(B120,Stock!$A$5:$M$495,13,FALSE),0)</f>
        <v>0</v>
      </c>
      <c r="F120" s="94">
        <f>IFERROR(VLOOKUP(B120,Stock!$A$5:$M$471,6,0),0)</f>
        <v>0</v>
      </c>
      <c r="G120" s="95">
        <f>IFERROR(VLOOKUP(B120,Stock!$A$5:$M$471,7,0),0)</f>
        <v>0</v>
      </c>
    </row>
    <row r="121" spans="1:8" ht="20.100000000000001" hidden="1" customHeight="1" x14ac:dyDescent="0.2">
      <c r="A121" s="186"/>
      <c r="B121" s="190">
        <f>Stock!A401</f>
        <v>0</v>
      </c>
      <c r="C121" s="189">
        <f>IFERROR(VLOOKUP(B121,Stock!$A$5:$K$495,2,FALSE),0)</f>
        <v>0</v>
      </c>
      <c r="D121" s="84"/>
      <c r="E121" s="96">
        <f>IFERROR(VLOOKUP(B121,Stock!$A$5:$M$495,13,FALSE),0)</f>
        <v>0</v>
      </c>
      <c r="F121" s="94">
        <f>IFERROR(VLOOKUP(B121,Stock!$A$5:$M$471,6,0),0)</f>
        <v>0</v>
      </c>
      <c r="G121" s="95">
        <f>IFERROR(VLOOKUP(B121,Stock!$A$5:$M$471,7,0),0)</f>
        <v>0</v>
      </c>
    </row>
    <row r="122" spans="1:8" ht="20.100000000000001" hidden="1" customHeight="1" x14ac:dyDescent="0.2">
      <c r="A122" s="186"/>
      <c r="B122" s="190">
        <f>Stock!A402</f>
        <v>0</v>
      </c>
      <c r="C122" s="189">
        <f>IFERROR(VLOOKUP(B122,Stock!$A$5:$K$495,2,FALSE),0)</f>
        <v>0</v>
      </c>
      <c r="D122" s="84"/>
      <c r="E122" s="96">
        <f>IFERROR(VLOOKUP(B122,Stock!$A$5:$M$495,13,FALSE),0)</f>
        <v>0</v>
      </c>
      <c r="F122" s="94">
        <f>IFERROR(VLOOKUP(B122,Stock!$A$5:$M$471,6,0),0)</f>
        <v>0</v>
      </c>
      <c r="G122" s="95">
        <f>IFERROR(VLOOKUP(B122,Stock!$A$5:$M$471,7,0),0)</f>
        <v>0</v>
      </c>
    </row>
    <row r="123" spans="1:8" ht="20.100000000000001" hidden="1" customHeight="1" x14ac:dyDescent="0.2">
      <c r="A123" s="186"/>
      <c r="B123" s="190">
        <f>Stock!A403</f>
        <v>0</v>
      </c>
      <c r="C123" s="189">
        <f>IFERROR(VLOOKUP(B123,Stock!$A$5:$K$495,2,FALSE),0)</f>
        <v>0</v>
      </c>
      <c r="D123" s="84"/>
      <c r="E123" s="96">
        <f>IFERROR(VLOOKUP(B123,Stock!$A$5:$M$495,13,FALSE),0)</f>
        <v>0</v>
      </c>
      <c r="F123" s="94">
        <f>IFERROR(VLOOKUP(B123,Stock!$A$5:$M$471,6,0),0)</f>
        <v>0</v>
      </c>
      <c r="G123" s="95">
        <f>IFERROR(VLOOKUP(B123,Stock!$A$5:$M$471,7,0),0)</f>
        <v>0</v>
      </c>
    </row>
    <row r="124" spans="1:8" ht="20.100000000000001" hidden="1" customHeight="1" x14ac:dyDescent="0.2">
      <c r="A124" s="186"/>
      <c r="B124" s="190">
        <f>Stock!A404</f>
        <v>0</v>
      </c>
      <c r="C124" s="189">
        <f>IFERROR(VLOOKUP(B124,Stock!$A$5:$K$495,2,FALSE),0)</f>
        <v>0</v>
      </c>
      <c r="D124" s="84"/>
      <c r="E124" s="96">
        <f>IFERROR(VLOOKUP(B124,Stock!$A$5:$M$495,13,FALSE),0)</f>
        <v>0</v>
      </c>
      <c r="F124" s="94">
        <f>IFERROR(VLOOKUP(B124,Stock!$A$5:$M$471,6,0),0)</f>
        <v>0</v>
      </c>
      <c r="G124" s="95">
        <f>IFERROR(VLOOKUP(B124,Stock!$A$5:$M$471,7,0),0)</f>
        <v>0</v>
      </c>
    </row>
    <row r="125" spans="1:8" ht="20.100000000000001" hidden="1" customHeight="1" x14ac:dyDescent="0.2">
      <c r="A125" s="186"/>
      <c r="B125" s="190">
        <f>Stock!A405</f>
        <v>0</v>
      </c>
      <c r="C125" s="189">
        <f>IFERROR(VLOOKUP(B125,Stock!$A$5:$K$495,2,FALSE),0)</f>
        <v>0</v>
      </c>
      <c r="D125" s="84"/>
      <c r="E125" s="96">
        <f>IFERROR(VLOOKUP(B125,Stock!$A$5:$M$495,13,FALSE),0)</f>
        <v>0</v>
      </c>
      <c r="F125" s="94">
        <f>IFERROR(VLOOKUP(B125,Stock!$A$5:$M$471,6,0),0)</f>
        <v>0</v>
      </c>
      <c r="G125" s="95">
        <f>IFERROR(VLOOKUP(B125,Stock!$A$5:$M$471,7,0),0)</f>
        <v>0</v>
      </c>
    </row>
    <row r="126" spans="1:8" ht="20.100000000000001" hidden="1" customHeight="1" x14ac:dyDescent="0.2">
      <c r="A126" s="186"/>
      <c r="B126" s="190">
        <f>Stock!A406</f>
        <v>0</v>
      </c>
      <c r="C126" s="189">
        <f>IFERROR(VLOOKUP(B126,Stock!$A$5:$K$495,2,FALSE),0)</f>
        <v>0</v>
      </c>
      <c r="D126" s="84"/>
      <c r="E126" s="96">
        <f>IFERROR(VLOOKUP(B126,Stock!$A$5:$M$495,13,FALSE),0)</f>
        <v>0</v>
      </c>
      <c r="F126" s="94">
        <f>IFERROR(VLOOKUP(B126,Stock!$A$5:$M$471,6,0),0)</f>
        <v>0</v>
      </c>
      <c r="G126" s="95">
        <f>IFERROR(VLOOKUP(B126,Stock!$A$5:$M$471,7,0),0)</f>
        <v>0</v>
      </c>
    </row>
    <row r="127" spans="1:8" ht="20.100000000000001" hidden="1" customHeight="1" x14ac:dyDescent="0.2">
      <c r="A127" s="186"/>
      <c r="B127" s="190">
        <f>Stock!A407</f>
        <v>0</v>
      </c>
      <c r="C127" s="189">
        <f>IFERROR(VLOOKUP(B127,Stock!$A$5:$K$495,2,FALSE),0)</f>
        <v>0</v>
      </c>
      <c r="D127" s="84"/>
      <c r="E127" s="96">
        <f>IFERROR(VLOOKUP(B127,Stock!$A$5:$M$495,13,FALSE),0)</f>
        <v>0</v>
      </c>
      <c r="F127" s="94">
        <f>IFERROR(VLOOKUP(B127,Stock!$A$5:$M$471,6,0),0)</f>
        <v>0</v>
      </c>
      <c r="G127" s="95">
        <f>IFERROR(VLOOKUP(B127,Stock!$A$5:$M$471,7,0),0)</f>
        <v>0</v>
      </c>
    </row>
    <row r="128" spans="1:8" ht="20.100000000000001" customHeight="1" x14ac:dyDescent="0.2">
      <c r="A128" s="186"/>
      <c r="B128" s="190">
        <f>Stock!A5</f>
        <v>1</v>
      </c>
      <c r="C128" s="189" t="str">
        <f>IFERROR(VLOOKUP(B128,Stock!$A$5:$K$495,2,FALSE),0)</f>
        <v>Livre 1</v>
      </c>
      <c r="D128" s="84"/>
      <c r="E128" s="96">
        <f>IFERROR(VLOOKUP(B128,Stock!$A$5:$M$495,13,FALSE),0)</f>
        <v>1</v>
      </c>
      <c r="F128" s="94">
        <f>IFERROR(VLOOKUP(B128,Stock!$A$5:$M$471,6,0),0)</f>
        <v>5</v>
      </c>
      <c r="G128" s="95">
        <f>IFERROR(VLOOKUP(B128,Stock!$A$5:$M$471,7,0),0)</f>
        <v>4</v>
      </c>
    </row>
    <row r="129" spans="1:8" ht="20.100000000000001" customHeight="1" x14ac:dyDescent="0.2">
      <c r="A129" s="186"/>
      <c r="B129" s="190">
        <f>Stock!A6</f>
        <v>2</v>
      </c>
      <c r="C129" s="189" t="str">
        <f>IFERROR(VLOOKUP(B129,Stock!$A$5:$K$495,2,FALSE),0)</f>
        <v>Livre 2</v>
      </c>
      <c r="D129" s="84"/>
      <c r="E129" s="96">
        <f>IFERROR(VLOOKUP(B129,Stock!$A$5:$M$495,13,FALSE),0)</f>
        <v>2</v>
      </c>
      <c r="F129" s="94">
        <f>IFERROR(VLOOKUP(B129,Stock!$A$5:$M$471,6,0),0)</f>
        <v>15</v>
      </c>
      <c r="G129" s="95">
        <f>IFERROR(VLOOKUP(B129,Stock!$A$5:$M$471,7,0),0)</f>
        <v>12</v>
      </c>
    </row>
    <row r="130" spans="1:8" ht="20.100000000000001" hidden="1" customHeight="1" x14ac:dyDescent="0.2">
      <c r="A130" s="186"/>
      <c r="B130" s="190" t="str">
        <f>Stock!A474</f>
        <v>SC</v>
      </c>
      <c r="C130" s="189" t="str">
        <f>IFERROR(VLOOKUP(B130,Stock!$A$5:$K$495,2,FALSE),0)</f>
        <v>Extérieur 1</v>
      </c>
      <c r="D130" s="84"/>
      <c r="E130" s="96">
        <f>IFERROR(VLOOKUP(B130,Stock!$A$5:$M$495,13,FALSE),0)</f>
        <v>0</v>
      </c>
      <c r="F130" s="94">
        <f>IFERROR(VLOOKUP(B130,Stock!$A$5:$M$471,6,0),0)</f>
        <v>0</v>
      </c>
      <c r="G130" s="95">
        <f>IFERROR(VLOOKUP(B130,Stock!$A$5:$M$471,7,0),0)</f>
        <v>0</v>
      </c>
    </row>
    <row r="131" spans="1:8" ht="20.100000000000001" hidden="1" customHeight="1" x14ac:dyDescent="0.2">
      <c r="A131" s="186"/>
      <c r="B131" s="190" t="str">
        <f>Stock!A483</f>
        <v>V2</v>
      </c>
      <c r="C131" s="189" t="str">
        <f>IFERROR(VLOOKUP(B131,Stock!$A$5:$K$495,2,FALSE),0)</f>
        <v>Extérieur 10</v>
      </c>
      <c r="D131" s="84"/>
      <c r="E131" s="96">
        <f>IFERROR(VLOOKUP(B131,Stock!$A$5:$M$495,13,FALSE),0)</f>
        <v>0</v>
      </c>
      <c r="F131" s="94">
        <f>IFERROR(VLOOKUP(B131,Stock!$A$5:$M$471,6,0),0)</f>
        <v>0</v>
      </c>
      <c r="G131" s="95">
        <f>IFERROR(VLOOKUP(B131,Stock!$A$5:$M$471,7,0),0)</f>
        <v>0</v>
      </c>
    </row>
    <row r="132" spans="1:8" ht="20.100000000000001" hidden="1" customHeight="1" x14ac:dyDescent="0.2">
      <c r="A132" s="186"/>
      <c r="B132" s="190" t="str">
        <f>Stock!A484</f>
        <v>V3</v>
      </c>
      <c r="C132" s="189" t="str">
        <f>IFERROR(VLOOKUP(B132,Stock!$A$5:$K$495,2,FALSE),0)</f>
        <v>Extérieur 11</v>
      </c>
      <c r="D132" s="84"/>
      <c r="E132" s="96">
        <f>IFERROR(VLOOKUP(B132,Stock!$A$5:$M$495,13,FALSE),0)</f>
        <v>0</v>
      </c>
      <c r="F132" s="94">
        <f>IFERROR(VLOOKUP(B132,Stock!$A$5:$M$471,6,0),0)</f>
        <v>0</v>
      </c>
      <c r="G132" s="95">
        <f>IFERROR(VLOOKUP(B132,Stock!$A$5:$M$471,7,0),0)</f>
        <v>0</v>
      </c>
    </row>
    <row r="133" spans="1:8" ht="20.100000000000001" hidden="1" customHeight="1" x14ac:dyDescent="0.2">
      <c r="A133" s="186"/>
      <c r="B133" s="190" t="str">
        <f>Stock!A485</f>
        <v>V4</v>
      </c>
      <c r="C133" s="189" t="str">
        <f>IFERROR(VLOOKUP(B133,Stock!$A$5:$K$495,2,FALSE),0)</f>
        <v>Extérieur 12</v>
      </c>
      <c r="D133" s="84"/>
      <c r="E133" s="96">
        <f>IFERROR(VLOOKUP(B133,Stock!$A$5:$M$495,13,FALSE),0)</f>
        <v>0</v>
      </c>
      <c r="F133" s="94">
        <f>IFERROR(VLOOKUP(B133,Stock!$A$5:$M$471,6,0),0)</f>
        <v>0</v>
      </c>
      <c r="G133" s="95">
        <f>IFERROR(VLOOKUP(B133,Stock!$A$5:$M$471,7,0),0)</f>
        <v>0</v>
      </c>
      <c r="H133" s="86"/>
    </row>
    <row r="134" spans="1:8" ht="20.100000000000001" hidden="1" customHeight="1" x14ac:dyDescent="0.2">
      <c r="A134" s="186"/>
      <c r="B134" s="190" t="str">
        <f>Stock!A486</f>
        <v>V5</v>
      </c>
      <c r="C134" s="189" t="str">
        <f>IFERROR(VLOOKUP(B134,Stock!$A$5:$K$495,2,FALSE),0)</f>
        <v>Extérieur 13</v>
      </c>
      <c r="D134" s="84"/>
      <c r="E134" s="96">
        <f>IFERROR(VLOOKUP(B134,Stock!$A$5:$M$495,13,FALSE),0)</f>
        <v>0</v>
      </c>
      <c r="F134" s="94">
        <f>IFERROR(VLOOKUP(B134,Stock!$A$5:$M$471,6,0),0)</f>
        <v>0</v>
      </c>
      <c r="G134" s="95">
        <f>IFERROR(VLOOKUP(B134,Stock!$A$5:$M$471,7,0),0)</f>
        <v>0</v>
      </c>
      <c r="H134" s="86"/>
    </row>
    <row r="135" spans="1:8" ht="20.100000000000001" hidden="1" customHeight="1" x14ac:dyDescent="0.2">
      <c r="A135" s="186"/>
      <c r="B135" s="190" t="str">
        <f>Stock!A475</f>
        <v>FC</v>
      </c>
      <c r="C135" s="189" t="str">
        <f>IFERROR(VLOOKUP(B135,Stock!$A$5:$K$495,2,FALSE),0)</f>
        <v>Extérieur 2</v>
      </c>
      <c r="D135" s="84"/>
      <c r="E135" s="96">
        <f>IFERROR(VLOOKUP(B135,Stock!$A$5:$M$495,13,FALSE),0)</f>
        <v>0</v>
      </c>
      <c r="F135" s="94">
        <f>IFERROR(VLOOKUP(B135,Stock!$A$5:$M$471,6,0),0)</f>
        <v>0</v>
      </c>
      <c r="G135" s="95">
        <f>IFERROR(VLOOKUP(B135,Stock!$A$5:$M$471,7,0),0)</f>
        <v>0</v>
      </c>
    </row>
    <row r="136" spans="1:8" ht="20.100000000000001" hidden="1" customHeight="1" x14ac:dyDescent="0.2">
      <c r="A136" s="186"/>
      <c r="B136" s="190" t="str">
        <f>Stock!A476</f>
        <v>PR</v>
      </c>
      <c r="C136" s="189" t="str">
        <f>IFERROR(VLOOKUP(B136,Stock!$A$5:$K$495,2,FALSE),0)</f>
        <v>Extérieur 3</v>
      </c>
      <c r="D136" s="84"/>
      <c r="E136" s="96">
        <f>IFERROR(VLOOKUP(B136,Stock!$A$5:$M$495,13,FALSE),0)</f>
        <v>0</v>
      </c>
      <c r="F136" s="94">
        <f>IFERROR(VLOOKUP(B136,Stock!$A$5:$M$471,6,0),0)</f>
        <v>0</v>
      </c>
      <c r="G136" s="95">
        <f>IFERROR(VLOOKUP(B136,Stock!$A$5:$M$471,7,0),0)</f>
        <v>0</v>
      </c>
    </row>
    <row r="137" spans="1:8" ht="20.100000000000001" hidden="1" customHeight="1" x14ac:dyDescent="0.2">
      <c r="A137" s="186"/>
      <c r="B137" s="190" t="str">
        <f>Stock!A477</f>
        <v>RSE1</v>
      </c>
      <c r="C137" s="189" t="str">
        <f>IFERROR(VLOOKUP(B137,Stock!$A$5:$K$495,2,FALSE),0)</f>
        <v>Extérieur 4</v>
      </c>
      <c r="D137" s="84"/>
      <c r="E137" s="96">
        <f>IFERROR(VLOOKUP(B137,Stock!$A$5:$M$495,13,FALSE),0)</f>
        <v>0</v>
      </c>
      <c r="F137" s="94">
        <f>IFERROR(VLOOKUP(B137,Stock!$A$5:$M$471,6,0),0)</f>
        <v>0</v>
      </c>
      <c r="G137" s="95">
        <f>IFERROR(VLOOKUP(B137,Stock!$A$5:$M$471,7,0),0)</f>
        <v>0</v>
      </c>
    </row>
    <row r="138" spans="1:8" ht="20.100000000000001" hidden="1" customHeight="1" x14ac:dyDescent="0.2">
      <c r="A138" s="186"/>
      <c r="B138" s="190" t="str">
        <f>Stock!A478</f>
        <v>RSE2</v>
      </c>
      <c r="C138" s="189" t="str">
        <f>IFERROR(VLOOKUP(B138,Stock!$A$5:$K$495,2,FALSE),0)</f>
        <v>Extérieur 5</v>
      </c>
      <c r="D138" s="84"/>
      <c r="E138" s="96">
        <f>IFERROR(VLOOKUP(B138,Stock!$A$5:$M$495,13,FALSE),0)</f>
        <v>0</v>
      </c>
      <c r="F138" s="94">
        <f>IFERROR(VLOOKUP(B138,Stock!$A$5:$M$471,6,0),0)</f>
        <v>0</v>
      </c>
      <c r="G138" s="95">
        <f>IFERROR(VLOOKUP(B138,Stock!$A$5:$M$471,7,0),0)</f>
        <v>0</v>
      </c>
    </row>
    <row r="139" spans="1:8" ht="20.100000000000001" hidden="1" customHeight="1" x14ac:dyDescent="0.2">
      <c r="A139" s="186"/>
      <c r="B139" s="190" t="str">
        <f>Stock!A479</f>
        <v>FAV</v>
      </c>
      <c r="C139" s="189" t="str">
        <f>IFERROR(VLOOKUP(B139,Stock!$A$5:$K$495,2,FALSE),0)</f>
        <v>Extérieur 6</v>
      </c>
      <c r="D139" s="84"/>
      <c r="E139" s="96">
        <f>IFERROR(VLOOKUP(B139,Stock!$A$5:$M$495,13,FALSE),0)</f>
        <v>0</v>
      </c>
      <c r="F139" s="94">
        <f>IFERROR(VLOOKUP(B139,Stock!$A$5:$M$471,6,0),0)</f>
        <v>0</v>
      </c>
      <c r="G139" s="95">
        <f>IFERROR(VLOOKUP(B139,Stock!$A$5:$M$471,7,0),0)</f>
        <v>0</v>
      </c>
    </row>
    <row r="140" spans="1:8" ht="20.100000000000001" hidden="1" customHeight="1" x14ac:dyDescent="0.2">
      <c r="A140" s="186"/>
      <c r="B140" s="190" t="str">
        <f>Stock!A480</f>
        <v>ASM</v>
      </c>
      <c r="C140" s="189" t="str">
        <f>IFERROR(VLOOKUP(B140,Stock!$A$5:$K$495,2,FALSE),0)</f>
        <v>Extérieur 7</v>
      </c>
      <c r="D140" s="84"/>
      <c r="E140" s="96">
        <f>IFERROR(VLOOKUP(B140,Stock!$A$5:$M$495,13,FALSE),0)</f>
        <v>0</v>
      </c>
      <c r="F140" s="94">
        <f>IFERROR(VLOOKUP(B140,Stock!$A$5:$M$471,6,0),0)</f>
        <v>0</v>
      </c>
      <c r="G140" s="95">
        <f>IFERROR(VLOOKUP(B140,Stock!$A$5:$M$471,7,0),0)</f>
        <v>0</v>
      </c>
    </row>
    <row r="141" spans="1:8" ht="20.100000000000001" hidden="1" customHeight="1" x14ac:dyDescent="0.2">
      <c r="A141" s="186"/>
      <c r="B141" s="190" t="str">
        <f>Stock!A481</f>
        <v>Don</v>
      </c>
      <c r="C141" s="189" t="str">
        <f>IFERROR(VLOOKUP(B141,Stock!$A$5:$K$495,2,FALSE),0)</f>
        <v>Extérieur 8</v>
      </c>
      <c r="D141" s="84"/>
      <c r="E141" s="96">
        <f>IFERROR(VLOOKUP(B141,Stock!$A$5:$M$495,13,FALSE),0)</f>
        <v>0</v>
      </c>
      <c r="F141" s="94">
        <f>IFERROR(VLOOKUP(B141,Stock!$A$5:$M$471,6,0),0)</f>
        <v>0</v>
      </c>
      <c r="G141" s="95">
        <f>IFERROR(VLOOKUP(B141,Stock!$A$5:$M$471,7,0),0)</f>
        <v>0</v>
      </c>
    </row>
    <row r="142" spans="1:8" ht="20.100000000000001" hidden="1" customHeight="1" x14ac:dyDescent="0.2">
      <c r="A142" s="186"/>
      <c r="B142" s="190" t="str">
        <f>Stock!A482</f>
        <v>V1</v>
      </c>
      <c r="C142" s="189" t="str">
        <f>IFERROR(VLOOKUP(B142,Stock!$A$5:$K$495,2,FALSE),0)</f>
        <v>Extérieur 9</v>
      </c>
      <c r="D142" s="84"/>
      <c r="E142" s="96">
        <f>IFERROR(VLOOKUP(B142,Stock!$A$5:$M$495,13,FALSE),0)</f>
        <v>0</v>
      </c>
      <c r="F142" s="94">
        <f>IFERROR(VLOOKUP(B142,Stock!$A$5:$M$471,6,0),0)</f>
        <v>0</v>
      </c>
      <c r="G142" s="95">
        <f>IFERROR(VLOOKUP(B142,Stock!$A$5:$M$471,7,0),0)</f>
        <v>0</v>
      </c>
    </row>
    <row r="143" spans="1:8" ht="20.100000000000001" hidden="1" customHeight="1" x14ac:dyDescent="0.2">
      <c r="A143" s="186"/>
      <c r="B143" s="190" t="str">
        <f>Stock!A417</f>
        <v>SM09</v>
      </c>
      <c r="C143" s="189" t="str">
        <f>IFERROR(VLOOKUP(B143,Stock!$A$5:$K$495,2,FALSE),0)</f>
        <v>Hors-Série 10</v>
      </c>
      <c r="D143" s="84"/>
      <c r="E143" s="96">
        <f>IFERROR(VLOOKUP(B143,Stock!$A$5:$M$495,13,FALSE),0)</f>
        <v>0</v>
      </c>
      <c r="F143" s="94">
        <f>IFERROR(VLOOKUP(B143,Stock!$A$5:$M$471,6,0),0)</f>
        <v>14</v>
      </c>
      <c r="G143" s="95">
        <f>IFERROR(VLOOKUP(B143,Stock!$A$5:$M$471,7,0),0)</f>
        <v>10</v>
      </c>
    </row>
    <row r="144" spans="1:8" ht="20.100000000000001" hidden="1" customHeight="1" x14ac:dyDescent="0.2">
      <c r="A144" s="186"/>
      <c r="B144" s="190" t="str">
        <f>Stock!A418</f>
        <v>SM10</v>
      </c>
      <c r="C144" s="189" t="str">
        <f>IFERROR(VLOOKUP(B144,Stock!$A$5:$K$495,2,FALSE),0)</f>
        <v>Hors-Série 11</v>
      </c>
      <c r="D144" s="84"/>
      <c r="E144" s="96">
        <f>IFERROR(VLOOKUP(B144,Stock!$A$5:$M$495,13,FALSE),0)</f>
        <v>0</v>
      </c>
      <c r="F144" s="94">
        <f>IFERROR(VLOOKUP(B144,Stock!$A$5:$M$471,6,0),0)</f>
        <v>15</v>
      </c>
      <c r="G144" s="95">
        <f>IFERROR(VLOOKUP(B144,Stock!$A$5:$M$471,7,0),0)</f>
        <v>12</v>
      </c>
    </row>
    <row r="145" spans="1:8" ht="20.100000000000001" hidden="1" customHeight="1" x14ac:dyDescent="0.2">
      <c r="A145" s="186"/>
      <c r="B145" s="190" t="str">
        <f>Stock!A419</f>
        <v>SM11</v>
      </c>
      <c r="C145" s="189" t="str">
        <f>IFERROR(VLOOKUP(B145,Stock!$A$5:$K$495,2,FALSE),0)</f>
        <v>Hors-Série 12</v>
      </c>
      <c r="D145" s="84"/>
      <c r="E145" s="96">
        <f>IFERROR(VLOOKUP(B145,Stock!$A$5:$M$495,13,FALSE),0)</f>
        <v>0</v>
      </c>
      <c r="F145" s="94">
        <f>IFERROR(VLOOKUP(B145,Stock!$A$5:$M$471,6,0),0)</f>
        <v>15</v>
      </c>
      <c r="G145" s="95">
        <f>IFERROR(VLOOKUP(B145,Stock!$A$5:$M$471,7,0),0)</f>
        <v>12</v>
      </c>
    </row>
    <row r="146" spans="1:8" ht="20.100000000000001" hidden="1" customHeight="1" x14ac:dyDescent="0.2">
      <c r="A146" s="186"/>
      <c r="B146" s="190" t="str">
        <f>Stock!A420</f>
        <v>SM12</v>
      </c>
      <c r="C146" s="189" t="str">
        <f>IFERROR(VLOOKUP(B146,Stock!$A$5:$K$495,2,FALSE),0)</f>
        <v>Hors-Série 13</v>
      </c>
      <c r="D146" s="84"/>
      <c r="E146" s="96">
        <f>IFERROR(VLOOKUP(B146,Stock!$A$5:$M$495,13,FALSE),0)</f>
        <v>0</v>
      </c>
      <c r="F146" s="94">
        <f>IFERROR(VLOOKUP(B146,Stock!$A$5:$M$471,6,0),0)</f>
        <v>15</v>
      </c>
      <c r="G146" s="95">
        <f>IFERROR(VLOOKUP(B146,Stock!$A$5:$M$471,7,0),0)</f>
        <v>12</v>
      </c>
    </row>
    <row r="147" spans="1:8" ht="20.100000000000001" hidden="1" customHeight="1" x14ac:dyDescent="0.2">
      <c r="A147" s="186"/>
      <c r="B147" s="190" t="str">
        <f>Stock!A421</f>
        <v>SM14</v>
      </c>
      <c r="C147" s="189" t="str">
        <f>IFERROR(VLOOKUP(B147,Stock!$A$5:$K$495,2,FALSE),0)</f>
        <v>Hors-Série 14</v>
      </c>
      <c r="D147" s="84"/>
      <c r="E147" s="96">
        <f>IFERROR(VLOOKUP(B147,Stock!$A$5:$M$495,13,FALSE),0)</f>
        <v>0</v>
      </c>
      <c r="F147" s="94">
        <f>IFERROR(VLOOKUP(B147,Stock!$A$5:$M$471,6,0),0)</f>
        <v>15</v>
      </c>
      <c r="G147" s="95">
        <f>IFERROR(VLOOKUP(B147,Stock!$A$5:$M$471,7,0),0)</f>
        <v>12</v>
      </c>
    </row>
    <row r="148" spans="1:8" ht="20.100000000000001" hidden="1" customHeight="1" x14ac:dyDescent="0.2">
      <c r="A148" s="186"/>
      <c r="B148" s="190" t="str">
        <f>Stock!A409</f>
        <v>SM01</v>
      </c>
      <c r="C148" s="189" t="str">
        <f>IFERROR(VLOOKUP(B148,Stock!$A$5:$K$495,2,FALSE),0)</f>
        <v>Hors-Série 2</v>
      </c>
      <c r="D148" s="84"/>
      <c r="E148" s="96">
        <f>IFERROR(VLOOKUP(B148,Stock!$A$5:$M$495,13,FALSE),0)</f>
        <v>0</v>
      </c>
      <c r="F148" s="94">
        <f>IFERROR(VLOOKUP(B148,Stock!$A$5:$M$471,6,0),0)</f>
        <v>12</v>
      </c>
      <c r="G148" s="95">
        <f>IFERROR(VLOOKUP(B148,Stock!$A$5:$M$471,7,0),0)</f>
        <v>8</v>
      </c>
    </row>
    <row r="149" spans="1:8" ht="20.100000000000001" hidden="1" customHeight="1" x14ac:dyDescent="0.2">
      <c r="A149" s="186"/>
      <c r="B149" s="190" t="str">
        <f>Stock!A410</f>
        <v>SM02</v>
      </c>
      <c r="C149" s="189" t="str">
        <f>IFERROR(VLOOKUP(B149,Stock!$A$5:$K$495,2,FALSE),0)</f>
        <v>Hors-Série 3</v>
      </c>
      <c r="D149" s="84"/>
      <c r="E149" s="96">
        <f>IFERROR(VLOOKUP(B149,Stock!$A$5:$M$495,13,FALSE),0)</f>
        <v>0</v>
      </c>
      <c r="F149" s="94">
        <f>IFERROR(VLOOKUP(B149,Stock!$A$5:$M$471,6,0),0)</f>
        <v>12</v>
      </c>
      <c r="G149" s="95">
        <f>IFERROR(VLOOKUP(B149,Stock!$A$5:$M$471,7,0),0)</f>
        <v>8</v>
      </c>
    </row>
    <row r="150" spans="1:8" ht="20.100000000000001" hidden="1" customHeight="1" x14ac:dyDescent="0.2">
      <c r="A150" s="186"/>
      <c r="B150" s="190" t="str">
        <f>Stock!A411</f>
        <v>SM03</v>
      </c>
      <c r="C150" s="189" t="str">
        <f>IFERROR(VLOOKUP(B150,Stock!$A$5:$K$495,2,FALSE),0)</f>
        <v>Hors-Série 4</v>
      </c>
      <c r="D150" s="84"/>
      <c r="E150" s="96">
        <f>IFERROR(VLOOKUP(B150,Stock!$A$5:$M$495,13,FALSE),0)</f>
        <v>0</v>
      </c>
      <c r="F150" s="94">
        <f>IFERROR(VLOOKUP(B150,Stock!$A$5:$M$471,6,0),0)</f>
        <v>12</v>
      </c>
      <c r="G150" s="95">
        <f>IFERROR(VLOOKUP(B150,Stock!$A$5:$M$471,7,0),0)</f>
        <v>8</v>
      </c>
    </row>
    <row r="151" spans="1:8" ht="20.100000000000001" hidden="1" customHeight="1" x14ac:dyDescent="0.2">
      <c r="A151" s="186"/>
      <c r="B151" s="190" t="str">
        <f>Stock!A412</f>
        <v>SM04</v>
      </c>
      <c r="C151" s="189" t="str">
        <f>IFERROR(VLOOKUP(B151,Stock!$A$5:$K$495,2,FALSE),0)</f>
        <v>Hors-Série 5</v>
      </c>
      <c r="D151" s="84"/>
      <c r="E151" s="96">
        <f>IFERROR(VLOOKUP(B151,Stock!$A$5:$M$495,13,FALSE),0)</f>
        <v>0</v>
      </c>
      <c r="F151" s="94">
        <f>IFERROR(VLOOKUP(B151,Stock!$A$5:$M$471,6,0),0)</f>
        <v>12</v>
      </c>
      <c r="G151" s="95">
        <f>IFERROR(VLOOKUP(B151,Stock!$A$5:$M$471,7,0),0)</f>
        <v>8</v>
      </c>
    </row>
    <row r="152" spans="1:8" ht="20.100000000000001" hidden="1" customHeight="1" x14ac:dyDescent="0.2">
      <c r="A152" s="186"/>
      <c r="B152" s="190" t="str">
        <f>Stock!A413</f>
        <v>SM05</v>
      </c>
      <c r="C152" s="189" t="str">
        <f>IFERROR(VLOOKUP(B152,Stock!$A$5:$K$495,2,FALSE),0)</f>
        <v>Hors-Série 6</v>
      </c>
      <c r="D152" s="84"/>
      <c r="E152" s="96">
        <f>IFERROR(VLOOKUP(B152,Stock!$A$5:$M$495,13,FALSE),0)</f>
        <v>0</v>
      </c>
      <c r="F152" s="94">
        <f>IFERROR(VLOOKUP(B152,Stock!$A$5:$M$471,6,0),0)</f>
        <v>12</v>
      </c>
      <c r="G152" s="95">
        <f>IFERROR(VLOOKUP(B152,Stock!$A$5:$M$471,7,0),0)</f>
        <v>8</v>
      </c>
      <c r="H152" s="86"/>
    </row>
    <row r="153" spans="1:8" ht="20.100000000000001" hidden="1" customHeight="1" x14ac:dyDescent="0.2">
      <c r="A153" s="186"/>
      <c r="B153" s="190" t="str">
        <f>Stock!A414</f>
        <v>SM06</v>
      </c>
      <c r="C153" s="189" t="str">
        <f>IFERROR(VLOOKUP(B153,Stock!$A$5:$K$495,2,FALSE),0)</f>
        <v>Hors-Série 7</v>
      </c>
      <c r="D153" s="84"/>
      <c r="E153" s="96">
        <f>IFERROR(VLOOKUP(B153,Stock!$A$5:$M$495,13,FALSE),0)</f>
        <v>0</v>
      </c>
      <c r="F153" s="94">
        <f>IFERROR(VLOOKUP(B153,Stock!$A$5:$M$471,6,0),0)</f>
        <v>12</v>
      </c>
      <c r="G153" s="95">
        <f>IFERROR(VLOOKUP(B153,Stock!$A$5:$M$471,7,0),0)</f>
        <v>8</v>
      </c>
      <c r="H153" s="86"/>
    </row>
    <row r="154" spans="1:8" ht="20.100000000000001" hidden="1" customHeight="1" x14ac:dyDescent="0.2">
      <c r="A154" s="186"/>
      <c r="B154" s="190" t="str">
        <f>Stock!A415</f>
        <v>SM07</v>
      </c>
      <c r="C154" s="189" t="str">
        <f>IFERROR(VLOOKUP(B154,Stock!$A$5:$K$495,2,FALSE),0)</f>
        <v>Hors-Série 8</v>
      </c>
      <c r="D154" s="84"/>
      <c r="E154" s="96">
        <f>IFERROR(VLOOKUP(B154,Stock!$A$5:$M$495,13,FALSE),0)</f>
        <v>0</v>
      </c>
      <c r="F154" s="94">
        <f>IFERROR(VLOOKUP(B154,Stock!$A$5:$M$471,6,0),0)</f>
        <v>12</v>
      </c>
      <c r="G154" s="95">
        <f>IFERROR(VLOOKUP(B154,Stock!$A$5:$M$471,7,0),0)</f>
        <v>8</v>
      </c>
      <c r="H154" s="86"/>
    </row>
    <row r="155" spans="1:8" ht="20.100000000000001" hidden="1" customHeight="1" x14ac:dyDescent="0.2">
      <c r="A155" s="186"/>
      <c r="B155" s="190" t="str">
        <f>Stock!A416</f>
        <v>SM08</v>
      </c>
      <c r="C155" s="189" t="str">
        <f>IFERROR(VLOOKUP(B155,Stock!$A$5:$K$495,2,FALSE),0)</f>
        <v>Hors-Série 9</v>
      </c>
      <c r="D155" s="84"/>
      <c r="E155" s="96">
        <f>IFERROR(VLOOKUP(B155,Stock!$A$5:$M$495,13,FALSE),0)</f>
        <v>0</v>
      </c>
      <c r="F155" s="94">
        <f>IFERROR(VLOOKUP(B155,Stock!$A$5:$M$471,6,0),0)</f>
        <v>12</v>
      </c>
      <c r="G155" s="95">
        <f>IFERROR(VLOOKUP(B155,Stock!$A$5:$M$471,7,0),0)</f>
        <v>8</v>
      </c>
      <c r="H155" s="86"/>
    </row>
    <row r="156" spans="1:8" ht="20.100000000000001" customHeight="1" x14ac:dyDescent="0.2">
      <c r="A156" s="186"/>
      <c r="B156" s="190">
        <f>Stock!A7</f>
        <v>3</v>
      </c>
      <c r="C156" s="189" t="str">
        <f>IFERROR(VLOOKUP(B156,Stock!$A$5:$K$495,2,FALSE),0)</f>
        <v>Livre 3</v>
      </c>
      <c r="D156" s="84"/>
      <c r="E156" s="96">
        <f>IFERROR(VLOOKUP(B156,Stock!$A$5:$M$495,13,FALSE),0)</f>
        <v>1</v>
      </c>
      <c r="F156" s="94">
        <f>IFERROR(VLOOKUP(B156,Stock!$A$5:$M$471,6,0),0)</f>
        <v>5</v>
      </c>
      <c r="G156" s="95">
        <f>IFERROR(VLOOKUP(B156,Stock!$A$5:$M$471,7,0),0)</f>
        <v>4</v>
      </c>
      <c r="H156" s="86"/>
    </row>
    <row r="157" spans="1:8" ht="20.100000000000001" customHeight="1" x14ac:dyDescent="0.2">
      <c r="A157" s="186"/>
      <c r="B157" s="190">
        <f>Stock!A8</f>
        <v>4</v>
      </c>
      <c r="C157" s="189" t="str">
        <f>IFERROR(VLOOKUP(B157,Stock!$A$5:$K$495,2,FALSE),0)</f>
        <v>Livre 4</v>
      </c>
      <c r="D157" s="84"/>
      <c r="E157" s="96">
        <f>IFERROR(VLOOKUP(B157,Stock!$A$5:$M$495,13,FALSE),0)</f>
        <v>2</v>
      </c>
      <c r="F157" s="94">
        <f>IFERROR(VLOOKUP(B157,Stock!$A$5:$M$471,6,0),0)</f>
        <v>9</v>
      </c>
      <c r="G157" s="95">
        <f>IFERROR(VLOOKUP(B157,Stock!$A$5:$M$471,7,0),0)</f>
        <v>7.2</v>
      </c>
      <c r="H157" s="86"/>
    </row>
    <row r="158" spans="1:8" ht="20.100000000000001" customHeight="1" x14ac:dyDescent="0.2">
      <c r="A158" s="186"/>
      <c r="B158" s="190">
        <f>Stock!A9</f>
        <v>5</v>
      </c>
      <c r="C158" s="189" t="str">
        <f>IFERROR(VLOOKUP(B158,Stock!$A$5:$K$495,2,FALSE),0)</f>
        <v>Livre 5</v>
      </c>
      <c r="D158" s="84"/>
      <c r="E158" s="96">
        <f>IFERROR(VLOOKUP(B158,Stock!$A$5:$M$495,13,FALSE),0)</f>
        <v>1</v>
      </c>
      <c r="F158" s="94">
        <f>IFERROR(VLOOKUP(B158,Stock!$A$5:$M$471,6,0),0)</f>
        <v>5</v>
      </c>
      <c r="G158" s="95">
        <f>IFERROR(VLOOKUP(B158,Stock!$A$5:$M$471,7,0),0)</f>
        <v>4</v>
      </c>
      <c r="H158" s="86"/>
    </row>
    <row r="159" spans="1:8" ht="20.100000000000001" hidden="1" customHeight="1" x14ac:dyDescent="0.2">
      <c r="A159" s="186"/>
      <c r="B159" s="190">
        <f>Stock!A105</f>
        <v>101</v>
      </c>
      <c r="C159" s="189" t="str">
        <f>IFERROR(VLOOKUP(B159,Stock!$A$5:$K$495,2,FALSE),0)</f>
        <v>Livre 101</v>
      </c>
      <c r="D159" s="84"/>
      <c r="E159" s="96">
        <f>IFERROR(VLOOKUP(B159,Stock!$A$5:$M$495,13,FALSE),0)</f>
        <v>0</v>
      </c>
      <c r="F159" s="94">
        <f>IFERROR(VLOOKUP(B159,Stock!$A$5:$M$471,6,0),0)</f>
        <v>15</v>
      </c>
      <c r="G159" s="95">
        <f>IFERROR(VLOOKUP(B159,Stock!$A$5:$M$471,7,0),0)</f>
        <v>12</v>
      </c>
      <c r="H159" s="86"/>
    </row>
    <row r="160" spans="1:8" ht="20.100000000000001" hidden="1" customHeight="1" x14ac:dyDescent="0.2">
      <c r="A160" s="186"/>
      <c r="B160" s="190">
        <f>Stock!A106</f>
        <v>102</v>
      </c>
      <c r="C160" s="189" t="str">
        <f>IFERROR(VLOOKUP(B160,Stock!$A$5:$K$495,2,FALSE),0)</f>
        <v>Livre 102</v>
      </c>
      <c r="D160" s="84"/>
      <c r="E160" s="96">
        <f>IFERROR(VLOOKUP(B160,Stock!$A$5:$M$495,13,FALSE),0)</f>
        <v>0</v>
      </c>
      <c r="F160" s="94">
        <f>IFERROR(VLOOKUP(B160,Stock!$A$5:$M$471,6,0),0)</f>
        <v>25</v>
      </c>
      <c r="G160" s="95">
        <f>IFERROR(VLOOKUP(B160,Stock!$A$5:$M$471,7,0),0)</f>
        <v>20</v>
      </c>
    </row>
    <row r="161" spans="1:8" ht="20.100000000000001" hidden="1" customHeight="1" x14ac:dyDescent="0.2">
      <c r="A161" s="186"/>
      <c r="B161" s="190">
        <f>Stock!A107</f>
        <v>103</v>
      </c>
      <c r="C161" s="189" t="str">
        <f>IFERROR(VLOOKUP(B161,Stock!$A$5:$K$495,2,FALSE),0)</f>
        <v>Livre 103</v>
      </c>
      <c r="D161" s="84"/>
      <c r="E161" s="96">
        <f>IFERROR(VLOOKUP(B161,Stock!$A$5:$M$495,13,FALSE),0)</f>
        <v>0</v>
      </c>
      <c r="F161" s="94">
        <f>IFERROR(VLOOKUP(B161,Stock!$A$5:$M$471,6,0),0)</f>
        <v>6</v>
      </c>
      <c r="G161" s="95">
        <f>IFERROR(VLOOKUP(B161,Stock!$A$5:$M$471,7,0),0)</f>
        <v>4.8</v>
      </c>
    </row>
    <row r="162" spans="1:8" ht="20.100000000000001" hidden="1" customHeight="1" x14ac:dyDescent="0.2">
      <c r="A162" s="186"/>
      <c r="B162" s="190">
        <f>Stock!A108</f>
        <v>104</v>
      </c>
      <c r="C162" s="189" t="str">
        <f>IFERROR(VLOOKUP(B162,Stock!$A$5:$K$495,2,FALSE),0)</f>
        <v>Livre 104</v>
      </c>
      <c r="D162" s="84"/>
      <c r="E162" s="96">
        <f>IFERROR(VLOOKUP(B162,Stock!$A$5:$M$495,13,FALSE),0)</f>
        <v>0</v>
      </c>
      <c r="F162" s="94">
        <f>IFERROR(VLOOKUP(B162,Stock!$A$5:$M$471,6,0),0)</f>
        <v>6</v>
      </c>
      <c r="G162" s="95">
        <f>IFERROR(VLOOKUP(B162,Stock!$A$5:$M$471,7,0),0)</f>
        <v>4.8</v>
      </c>
    </row>
    <row r="163" spans="1:8" ht="20.100000000000001" hidden="1" customHeight="1" x14ac:dyDescent="0.2">
      <c r="A163" s="186"/>
      <c r="B163" s="190">
        <f>Stock!A109</f>
        <v>105</v>
      </c>
      <c r="C163" s="189" t="str">
        <f>IFERROR(VLOOKUP(B163,Stock!$A$5:$K$495,2,FALSE),0)</f>
        <v>Livre 105</v>
      </c>
      <c r="D163" s="84"/>
      <c r="E163" s="96">
        <f>IFERROR(VLOOKUP(B163,Stock!$A$5:$M$495,13,FALSE),0)</f>
        <v>0</v>
      </c>
      <c r="F163" s="94">
        <f>IFERROR(VLOOKUP(B163,Stock!$A$5:$M$471,6,0),0)</f>
        <v>6</v>
      </c>
      <c r="G163" s="95">
        <f>IFERROR(VLOOKUP(B163,Stock!$A$5:$M$471,7,0),0)</f>
        <v>4.8</v>
      </c>
    </row>
    <row r="164" spans="1:8" ht="20.100000000000001" hidden="1" customHeight="1" x14ac:dyDescent="0.2">
      <c r="A164" s="186"/>
      <c r="B164" s="190">
        <f>Stock!A110</f>
        <v>106</v>
      </c>
      <c r="C164" s="189" t="str">
        <f>IFERROR(VLOOKUP(B164,Stock!$A$5:$K$495,2,FALSE),0)</f>
        <v>Livre 106</v>
      </c>
      <c r="D164" s="84"/>
      <c r="E164" s="96">
        <f>IFERROR(VLOOKUP(B164,Stock!$A$5:$M$495,13,FALSE),0)</f>
        <v>0</v>
      </c>
      <c r="F164" s="94">
        <f>IFERROR(VLOOKUP(B164,Stock!$A$5:$M$471,6,0),0)</f>
        <v>15</v>
      </c>
      <c r="G164" s="95">
        <f>IFERROR(VLOOKUP(B164,Stock!$A$5:$M$471,7,0),0)</f>
        <v>12</v>
      </c>
    </row>
    <row r="165" spans="1:8" ht="20.100000000000001" hidden="1" customHeight="1" x14ac:dyDescent="0.2">
      <c r="A165" s="186"/>
      <c r="B165" s="190">
        <f>Stock!A111</f>
        <v>107</v>
      </c>
      <c r="C165" s="189" t="str">
        <f>IFERROR(VLOOKUP(B165,Stock!$A$5:$K$495,2,FALSE),0)</f>
        <v>Livre 107</v>
      </c>
      <c r="D165" s="84"/>
      <c r="E165" s="96">
        <f>IFERROR(VLOOKUP(B165,Stock!$A$5:$M$495,13,FALSE),0)</f>
        <v>0</v>
      </c>
      <c r="F165" s="94">
        <f>IFERROR(VLOOKUP(B165,Stock!$A$5:$M$471,6,0),0)</f>
        <v>10</v>
      </c>
      <c r="G165" s="95">
        <f>IFERROR(VLOOKUP(B165,Stock!$A$5:$M$471,7,0),0)</f>
        <v>8</v>
      </c>
      <c r="H165" s="86"/>
    </row>
    <row r="166" spans="1:8" ht="20.100000000000001" hidden="1" customHeight="1" x14ac:dyDescent="0.2">
      <c r="A166" s="186"/>
      <c r="B166" s="190">
        <f>Stock!A112</f>
        <v>108</v>
      </c>
      <c r="C166" s="189" t="str">
        <f>IFERROR(VLOOKUP(B166,Stock!$A$5:$K$495,2,FALSE),0)</f>
        <v>Livre 108</v>
      </c>
      <c r="D166" s="84"/>
      <c r="E166" s="96">
        <f>IFERROR(VLOOKUP(B166,Stock!$A$5:$M$495,13,FALSE),0)</f>
        <v>0</v>
      </c>
      <c r="F166" s="94">
        <f>IFERROR(VLOOKUP(B166,Stock!$A$5:$M$471,6,0),0)</f>
        <v>15</v>
      </c>
      <c r="G166" s="95">
        <f>IFERROR(VLOOKUP(B166,Stock!$A$5:$M$471,7,0),0)</f>
        <v>12</v>
      </c>
      <c r="H166" s="86"/>
    </row>
    <row r="167" spans="1:8" ht="20.100000000000001" hidden="1" customHeight="1" x14ac:dyDescent="0.2">
      <c r="A167" s="186"/>
      <c r="B167" s="190">
        <f>Stock!A113</f>
        <v>109</v>
      </c>
      <c r="C167" s="189" t="str">
        <f>IFERROR(VLOOKUP(B167,Stock!$A$5:$K$495,2,FALSE),0)</f>
        <v>Livre 109</v>
      </c>
      <c r="D167" s="84"/>
      <c r="E167" s="96">
        <f>IFERROR(VLOOKUP(B167,Stock!$A$5:$M$495,13,FALSE),0)</f>
        <v>0</v>
      </c>
      <c r="F167" s="94">
        <f>IFERROR(VLOOKUP(B167,Stock!$A$5:$M$471,6,0),0)</f>
        <v>5</v>
      </c>
      <c r="G167" s="95">
        <f>IFERROR(VLOOKUP(B167,Stock!$A$5:$M$471,7,0),0)</f>
        <v>4</v>
      </c>
      <c r="H167" s="86"/>
    </row>
    <row r="168" spans="1:8" ht="20.100000000000001" customHeight="1" x14ac:dyDescent="0.2">
      <c r="A168" s="186"/>
      <c r="B168" s="190">
        <f>Stock!A10</f>
        <v>6</v>
      </c>
      <c r="C168" s="189" t="str">
        <f>IFERROR(VLOOKUP(B168,Stock!$A$5:$K$495,2,FALSE),0)</f>
        <v>Livre 6</v>
      </c>
      <c r="D168" s="84"/>
      <c r="E168" s="96">
        <f>IFERROR(VLOOKUP(B168,Stock!$A$5:$M$495,13,FALSE),0)</f>
        <v>2</v>
      </c>
      <c r="F168" s="94">
        <f>IFERROR(VLOOKUP(B168,Stock!$A$5:$M$471,6,0),0)</f>
        <v>3</v>
      </c>
      <c r="G168" s="95">
        <f>IFERROR(VLOOKUP(B168,Stock!$A$5:$M$471,7,0),0)</f>
        <v>2.4</v>
      </c>
      <c r="H168" s="86"/>
    </row>
    <row r="169" spans="1:8" ht="20.100000000000001" hidden="1" customHeight="1" x14ac:dyDescent="0.2">
      <c r="A169" s="186"/>
      <c r="B169" s="190">
        <f>Stock!A114</f>
        <v>110</v>
      </c>
      <c r="C169" s="189" t="str">
        <f>IFERROR(VLOOKUP(B169,Stock!$A$5:$K$495,2,FALSE),0)</f>
        <v>Livre 110</v>
      </c>
      <c r="D169" s="84"/>
      <c r="E169" s="96">
        <f>IFERROR(VLOOKUP(B169,Stock!$A$5:$M$495,13,FALSE),0)</f>
        <v>0</v>
      </c>
      <c r="F169" s="94">
        <f>IFERROR(VLOOKUP(B169,Stock!$A$5:$M$471,6,0),0)</f>
        <v>20</v>
      </c>
      <c r="G169" s="95">
        <f>IFERROR(VLOOKUP(B169,Stock!$A$5:$M$471,7,0),0)</f>
        <v>16</v>
      </c>
      <c r="H169" s="86"/>
    </row>
    <row r="170" spans="1:8" ht="20.100000000000001" hidden="1" customHeight="1" x14ac:dyDescent="0.2">
      <c r="A170" s="186"/>
      <c r="B170" s="190">
        <f>Stock!A115</f>
        <v>111</v>
      </c>
      <c r="C170" s="189" t="str">
        <f>IFERROR(VLOOKUP(B170,Stock!$A$5:$K$495,2,FALSE),0)</f>
        <v>Livre 111</v>
      </c>
      <c r="D170" s="84"/>
      <c r="E170" s="96">
        <f>IFERROR(VLOOKUP(B170,Stock!$A$5:$M$495,13,FALSE),0)</f>
        <v>0</v>
      </c>
      <c r="F170" s="94">
        <f>IFERROR(VLOOKUP(B170,Stock!$A$5:$M$471,6,0),0)</f>
        <v>16</v>
      </c>
      <c r="G170" s="95">
        <f>IFERROR(VLOOKUP(B170,Stock!$A$5:$M$471,7,0),0)</f>
        <v>12.8</v>
      </c>
    </row>
    <row r="171" spans="1:8" ht="20.100000000000001" hidden="1" customHeight="1" x14ac:dyDescent="0.2">
      <c r="A171" s="186"/>
      <c r="B171" s="190">
        <f>Stock!A116</f>
        <v>112</v>
      </c>
      <c r="C171" s="189" t="str">
        <f>IFERROR(VLOOKUP(B171,Stock!$A$5:$K$495,2,FALSE),0)</f>
        <v>Livre 112</v>
      </c>
      <c r="D171" s="84"/>
      <c r="E171" s="96">
        <f>IFERROR(VLOOKUP(B171,Stock!$A$5:$M$495,13,FALSE),0)</f>
        <v>0</v>
      </c>
      <c r="F171" s="94">
        <f>IFERROR(VLOOKUP(B171,Stock!$A$5:$M$471,6,0),0)</f>
        <v>30</v>
      </c>
      <c r="G171" s="95">
        <f>IFERROR(VLOOKUP(B171,Stock!$A$5:$M$471,7,0),0)</f>
        <v>24</v>
      </c>
      <c r="H171" s="86"/>
    </row>
    <row r="172" spans="1:8" ht="20.100000000000001" hidden="1" customHeight="1" x14ac:dyDescent="0.2">
      <c r="A172" s="186"/>
      <c r="B172" s="190">
        <f>Stock!A117</f>
        <v>113</v>
      </c>
      <c r="C172" s="189" t="str">
        <f>IFERROR(VLOOKUP(B172,Stock!$A$5:$K$495,2,FALSE),0)</f>
        <v>Livre 113</v>
      </c>
      <c r="D172" s="84"/>
      <c r="E172" s="96">
        <f>IFERROR(VLOOKUP(B172,Stock!$A$5:$M$495,13,FALSE),0)</f>
        <v>0</v>
      </c>
      <c r="F172" s="94">
        <f>IFERROR(VLOOKUP(B172,Stock!$A$5:$M$471,6,0),0)</f>
        <v>14</v>
      </c>
      <c r="G172" s="95">
        <f>IFERROR(VLOOKUP(B172,Stock!$A$5:$M$471,7,0),0)</f>
        <v>11.2</v>
      </c>
    </row>
    <row r="173" spans="1:8" ht="20.100000000000001" hidden="1" customHeight="1" x14ac:dyDescent="0.2">
      <c r="A173" s="186"/>
      <c r="B173" s="190">
        <f>Stock!A118</f>
        <v>114</v>
      </c>
      <c r="C173" s="189" t="str">
        <f>IFERROR(VLOOKUP(B173,Stock!$A$5:$K$495,2,FALSE),0)</f>
        <v>Livre 114</v>
      </c>
      <c r="D173" s="84"/>
      <c r="E173" s="96">
        <f>IFERROR(VLOOKUP(B173,Stock!$A$5:$M$495,13,FALSE),0)</f>
        <v>0</v>
      </c>
      <c r="F173" s="94">
        <f>IFERROR(VLOOKUP(B173,Stock!$A$5:$M$471,6,0),0)</f>
        <v>20</v>
      </c>
      <c r="G173" s="95">
        <f>IFERROR(VLOOKUP(B173,Stock!$A$5:$M$471,7,0),0)</f>
        <v>16</v>
      </c>
    </row>
    <row r="174" spans="1:8" ht="20.100000000000001" hidden="1" customHeight="1" x14ac:dyDescent="0.2">
      <c r="A174" s="186"/>
      <c r="B174" s="190">
        <f>Stock!A119</f>
        <v>115</v>
      </c>
      <c r="C174" s="189" t="str">
        <f>IFERROR(VLOOKUP(B174,Stock!$A$5:$K$495,2,FALSE),0)</f>
        <v>Livre 115</v>
      </c>
      <c r="D174" s="84"/>
      <c r="E174" s="96">
        <f>IFERROR(VLOOKUP(B174,Stock!$A$5:$M$495,13,FALSE),0)</f>
        <v>0</v>
      </c>
      <c r="F174" s="94">
        <f>IFERROR(VLOOKUP(B174,Stock!$A$5:$M$471,6,0),0)</f>
        <v>20</v>
      </c>
      <c r="G174" s="95">
        <f>IFERROR(VLOOKUP(B174,Stock!$A$5:$M$471,7,0),0)</f>
        <v>16</v>
      </c>
    </row>
    <row r="175" spans="1:8" ht="20.100000000000001" hidden="1" customHeight="1" x14ac:dyDescent="0.2">
      <c r="A175" s="186"/>
      <c r="B175" s="190">
        <f>Stock!A120</f>
        <v>116</v>
      </c>
      <c r="C175" s="189" t="str">
        <f>IFERROR(VLOOKUP(B175,Stock!$A$5:$K$495,2,FALSE),0)</f>
        <v>Livre 116</v>
      </c>
      <c r="D175" s="84"/>
      <c r="E175" s="96">
        <f>IFERROR(VLOOKUP(B175,Stock!$A$5:$M$495,13,FALSE),0)</f>
        <v>0</v>
      </c>
      <c r="F175" s="94">
        <f>IFERROR(VLOOKUP(B175,Stock!$A$5:$M$471,6,0),0)</f>
        <v>20</v>
      </c>
      <c r="G175" s="95">
        <f>IFERROR(VLOOKUP(B175,Stock!$A$5:$M$471,7,0),0)</f>
        <v>16</v>
      </c>
    </row>
    <row r="176" spans="1:8" ht="20.100000000000001" hidden="1" customHeight="1" x14ac:dyDescent="0.2">
      <c r="A176" s="186"/>
      <c r="B176" s="190">
        <f>Stock!A121</f>
        <v>117</v>
      </c>
      <c r="C176" s="189" t="str">
        <f>IFERROR(VLOOKUP(B176,Stock!$A$5:$K$495,2,FALSE),0)</f>
        <v>Livre 117</v>
      </c>
      <c r="D176" s="84"/>
      <c r="E176" s="96">
        <f>IFERROR(VLOOKUP(B176,Stock!$A$5:$M$495,13,FALSE),0)</f>
        <v>0</v>
      </c>
      <c r="F176" s="94">
        <f>IFERROR(VLOOKUP(B176,Stock!$A$5:$M$471,6,0),0)</f>
        <v>6</v>
      </c>
      <c r="G176" s="95">
        <f>IFERROR(VLOOKUP(B176,Stock!$A$5:$M$471,7,0),0)</f>
        <v>4.8</v>
      </c>
    </row>
    <row r="177" spans="1:7" ht="20.100000000000001" hidden="1" customHeight="1" x14ac:dyDescent="0.2">
      <c r="A177" s="186"/>
      <c r="B177" s="190">
        <f>Stock!A122</f>
        <v>118</v>
      </c>
      <c r="C177" s="189" t="str">
        <f>IFERROR(VLOOKUP(B177,Stock!$A$5:$K$495,2,FALSE),0)</f>
        <v>Livre 118</v>
      </c>
      <c r="D177" s="84"/>
      <c r="E177" s="96">
        <f>IFERROR(VLOOKUP(B177,Stock!$A$5:$M$495,13,FALSE),0)</f>
        <v>0</v>
      </c>
      <c r="F177" s="94">
        <f>IFERROR(VLOOKUP(B177,Stock!$A$5:$M$471,6,0),0)</f>
        <v>50</v>
      </c>
      <c r="G177" s="95">
        <f>IFERROR(VLOOKUP(B177,Stock!$A$5:$M$471,7,0),0)</f>
        <v>40</v>
      </c>
    </row>
    <row r="178" spans="1:7" ht="20.100000000000001" hidden="1" customHeight="1" x14ac:dyDescent="0.2">
      <c r="A178" s="186"/>
      <c r="B178" s="190">
        <f>Stock!A123</f>
        <v>119</v>
      </c>
      <c r="C178" s="189" t="str">
        <f>IFERROR(VLOOKUP(B178,Stock!$A$5:$K$495,2,FALSE),0)</f>
        <v>Livre 119</v>
      </c>
      <c r="D178" s="84"/>
      <c r="E178" s="96">
        <f>IFERROR(VLOOKUP(B178,Stock!$A$5:$M$495,13,FALSE),0)</f>
        <v>0</v>
      </c>
      <c r="F178" s="94">
        <f>IFERROR(VLOOKUP(B178,Stock!$A$5:$M$471,6,0),0)</f>
        <v>25</v>
      </c>
      <c r="G178" s="95">
        <f>IFERROR(VLOOKUP(B178,Stock!$A$5:$M$471,7,0),0)</f>
        <v>20</v>
      </c>
    </row>
    <row r="179" spans="1:7" ht="20.100000000000001" customHeight="1" x14ac:dyDescent="0.2">
      <c r="A179" s="186"/>
      <c r="B179" s="190">
        <f>Stock!A11</f>
        <v>7</v>
      </c>
      <c r="C179" s="189" t="str">
        <f>IFERROR(VLOOKUP(B179,Stock!$A$5:$K$495,2,FALSE),0)</f>
        <v>Livre 7</v>
      </c>
      <c r="D179" s="84"/>
      <c r="E179" s="96">
        <f>IFERROR(VLOOKUP(B179,Stock!$A$5:$M$495,13,FALSE),0)</f>
        <v>1</v>
      </c>
      <c r="F179" s="94">
        <f>IFERROR(VLOOKUP(B179,Stock!$A$5:$M$471,6,0),0)</f>
        <v>23</v>
      </c>
      <c r="G179" s="95">
        <f>IFERROR(VLOOKUP(B179,Stock!$A$5:$M$471,7,0),0)</f>
        <v>18.399999999999999</v>
      </c>
    </row>
    <row r="180" spans="1:7" ht="20.100000000000001" hidden="1" customHeight="1" x14ac:dyDescent="0.2">
      <c r="A180" s="186"/>
      <c r="B180" s="190">
        <f>Stock!A124</f>
        <v>120</v>
      </c>
      <c r="C180" s="189" t="str">
        <f>IFERROR(VLOOKUP(B180,Stock!$A$5:$K$495,2,FALSE),0)</f>
        <v>Livre 120</v>
      </c>
      <c r="D180" s="84"/>
      <c r="E180" s="96">
        <f>IFERROR(VLOOKUP(B180,Stock!$A$5:$M$495,13,FALSE),0)</f>
        <v>0</v>
      </c>
      <c r="F180" s="94">
        <f>IFERROR(VLOOKUP(B180,Stock!$A$5:$M$471,6,0),0)</f>
        <v>18</v>
      </c>
      <c r="G180" s="95">
        <f>IFERROR(VLOOKUP(B180,Stock!$A$5:$M$471,7,0),0)</f>
        <v>14.4</v>
      </c>
    </row>
    <row r="181" spans="1:7" ht="20.100000000000001" hidden="1" customHeight="1" x14ac:dyDescent="0.2">
      <c r="A181" s="186"/>
      <c r="B181" s="190">
        <f>Stock!A125</f>
        <v>121</v>
      </c>
      <c r="C181" s="189" t="str">
        <f>IFERROR(VLOOKUP(B181,Stock!$A$5:$K$495,2,FALSE),0)</f>
        <v>Livre 121</v>
      </c>
      <c r="D181" s="84"/>
      <c r="E181" s="96">
        <f>IFERROR(VLOOKUP(B181,Stock!$A$5:$M$495,13,FALSE),0)</f>
        <v>0</v>
      </c>
      <c r="F181" s="94">
        <f>IFERROR(VLOOKUP(B181,Stock!$A$5:$M$471,6,0),0)</f>
        <v>3</v>
      </c>
      <c r="G181" s="95">
        <f>IFERROR(VLOOKUP(B181,Stock!$A$5:$M$471,7,0),0)</f>
        <v>2.4</v>
      </c>
    </row>
    <row r="182" spans="1:7" ht="20.100000000000001" hidden="1" customHeight="1" x14ac:dyDescent="0.2">
      <c r="A182" s="186"/>
      <c r="B182" s="190">
        <f>Stock!A126</f>
        <v>122</v>
      </c>
      <c r="C182" s="189" t="str">
        <f>IFERROR(VLOOKUP(B182,Stock!$A$5:$K$495,2,FALSE),0)</f>
        <v>Livre 122</v>
      </c>
      <c r="D182" s="84"/>
      <c r="E182" s="96">
        <f>IFERROR(VLOOKUP(B182,Stock!$A$5:$M$495,13,FALSE),0)</f>
        <v>0</v>
      </c>
      <c r="F182" s="94">
        <f>IFERROR(VLOOKUP(B182,Stock!$A$5:$M$471,6,0),0)</f>
        <v>14</v>
      </c>
      <c r="G182" s="95">
        <f>IFERROR(VLOOKUP(B182,Stock!$A$5:$M$471,7,0),0)</f>
        <v>11.2</v>
      </c>
    </row>
    <row r="183" spans="1:7" ht="20.100000000000001" hidden="1" customHeight="1" x14ac:dyDescent="0.2">
      <c r="A183" s="186"/>
      <c r="B183" s="190">
        <f>Stock!A127</f>
        <v>123</v>
      </c>
      <c r="C183" s="189" t="str">
        <f>IFERROR(VLOOKUP(B183,Stock!$A$5:$K$495,2,FALSE),0)</f>
        <v>Livre 123</v>
      </c>
      <c r="D183" s="84"/>
      <c r="E183" s="96">
        <f>IFERROR(VLOOKUP(B183,Stock!$A$5:$M$495,13,FALSE),0)</f>
        <v>0</v>
      </c>
      <c r="F183" s="94">
        <f>IFERROR(VLOOKUP(B183,Stock!$A$5:$M$471,6,0),0)</f>
        <v>10</v>
      </c>
      <c r="G183" s="95">
        <f>IFERROR(VLOOKUP(B183,Stock!$A$5:$M$471,7,0),0)</f>
        <v>8</v>
      </c>
    </row>
    <row r="184" spans="1:7" ht="20.100000000000001" hidden="1" customHeight="1" x14ac:dyDescent="0.2">
      <c r="A184" s="186"/>
      <c r="B184" s="190">
        <f>Stock!A128</f>
        <v>124</v>
      </c>
      <c r="C184" s="189" t="str">
        <f>IFERROR(VLOOKUP(B184,Stock!$A$5:$K$495,2,FALSE),0)</f>
        <v>Livre 124</v>
      </c>
      <c r="D184" s="84"/>
      <c r="E184" s="96">
        <f>IFERROR(VLOOKUP(B184,Stock!$A$5:$M$495,13,FALSE),0)</f>
        <v>0</v>
      </c>
      <c r="F184" s="94">
        <f>IFERROR(VLOOKUP(B184,Stock!$A$5:$M$471,6,0),0)</f>
        <v>15</v>
      </c>
      <c r="G184" s="95">
        <f>IFERROR(VLOOKUP(B184,Stock!$A$5:$M$471,7,0),0)</f>
        <v>12</v>
      </c>
    </row>
    <row r="185" spans="1:7" ht="20.100000000000001" hidden="1" customHeight="1" x14ac:dyDescent="0.2">
      <c r="A185" s="186"/>
      <c r="B185" s="190">
        <f>Stock!A129</f>
        <v>125</v>
      </c>
      <c r="C185" s="189" t="str">
        <f>IFERROR(VLOOKUP(B185,Stock!$A$5:$K$495,2,FALSE),0)</f>
        <v>Livre 125</v>
      </c>
      <c r="D185" s="84"/>
      <c r="E185" s="96">
        <f>IFERROR(VLOOKUP(B185,Stock!$A$5:$M$495,13,FALSE),0)</f>
        <v>0</v>
      </c>
      <c r="F185" s="94">
        <f>IFERROR(VLOOKUP(B185,Stock!$A$5:$M$471,6,0),0)</f>
        <v>15</v>
      </c>
      <c r="G185" s="95">
        <f>IFERROR(VLOOKUP(B185,Stock!$A$5:$M$471,7,0),0)</f>
        <v>12</v>
      </c>
    </row>
    <row r="186" spans="1:7" ht="20.100000000000001" hidden="1" customHeight="1" x14ac:dyDescent="0.2">
      <c r="A186" s="186"/>
      <c r="B186" s="190">
        <f>Stock!A130</f>
        <v>126</v>
      </c>
      <c r="C186" s="189" t="str">
        <f>IFERROR(VLOOKUP(B186,Stock!$A$5:$K$495,2,FALSE),0)</f>
        <v>Livre 126</v>
      </c>
      <c r="D186" s="84"/>
      <c r="E186" s="96">
        <f>IFERROR(VLOOKUP(B186,Stock!$A$5:$M$495,13,FALSE),0)</f>
        <v>0</v>
      </c>
      <c r="F186" s="94">
        <f>IFERROR(VLOOKUP(B186,Stock!$A$5:$M$471,6,0),0)</f>
        <v>5</v>
      </c>
      <c r="G186" s="95">
        <f>IFERROR(VLOOKUP(B186,Stock!$A$5:$M$471,7,0),0)</f>
        <v>4</v>
      </c>
    </row>
    <row r="187" spans="1:7" ht="20.100000000000001" hidden="1" customHeight="1" x14ac:dyDescent="0.2">
      <c r="A187" s="186"/>
      <c r="B187" s="190">
        <f>Stock!A131</f>
        <v>127</v>
      </c>
      <c r="C187" s="189" t="str">
        <f>IFERROR(VLOOKUP(B187,Stock!$A$5:$K$495,2,FALSE),0)</f>
        <v>Livre 127</v>
      </c>
      <c r="D187" s="84"/>
      <c r="E187" s="96">
        <f>IFERROR(VLOOKUP(B187,Stock!$A$5:$M$495,13,FALSE),0)</f>
        <v>0</v>
      </c>
      <c r="F187" s="94">
        <f>IFERROR(VLOOKUP(B187,Stock!$A$5:$M$471,6,0),0)</f>
        <v>15</v>
      </c>
      <c r="G187" s="95">
        <f>IFERROR(VLOOKUP(B187,Stock!$A$5:$M$471,7,0),0)</f>
        <v>12</v>
      </c>
    </row>
    <row r="188" spans="1:7" ht="20.100000000000001" hidden="1" customHeight="1" x14ac:dyDescent="0.2">
      <c r="A188" s="186"/>
      <c r="B188" s="190">
        <f>Stock!A132</f>
        <v>128</v>
      </c>
      <c r="C188" s="189" t="str">
        <f>IFERROR(VLOOKUP(B188,Stock!$A$5:$K$495,2,FALSE),0)</f>
        <v>Livre 128</v>
      </c>
      <c r="D188" s="84"/>
      <c r="E188" s="96">
        <f>IFERROR(VLOOKUP(B188,Stock!$A$5:$M$495,13,FALSE),0)</f>
        <v>0</v>
      </c>
      <c r="F188" s="94">
        <f>IFERROR(VLOOKUP(B188,Stock!$A$5:$M$471,6,0),0)</f>
        <v>3</v>
      </c>
      <c r="G188" s="95">
        <f>IFERROR(VLOOKUP(B188,Stock!$A$5:$M$471,7,0),0)</f>
        <v>2.4</v>
      </c>
    </row>
    <row r="189" spans="1:7" ht="20.100000000000001" hidden="1" customHeight="1" x14ac:dyDescent="0.2">
      <c r="A189" s="186"/>
      <c r="B189" s="190">
        <f>Stock!A133</f>
        <v>129</v>
      </c>
      <c r="C189" s="189" t="str">
        <f>IFERROR(VLOOKUP(B189,Stock!$A$5:$K$495,2,FALSE),0)</f>
        <v>Livre 129</v>
      </c>
      <c r="D189" s="84"/>
      <c r="E189" s="96">
        <f>IFERROR(VLOOKUP(B189,Stock!$A$5:$M$495,13,FALSE),0)</f>
        <v>0</v>
      </c>
      <c r="F189" s="94">
        <f>IFERROR(VLOOKUP(B189,Stock!$A$5:$M$471,6,0),0)</f>
        <v>6</v>
      </c>
      <c r="G189" s="95">
        <f>IFERROR(VLOOKUP(B189,Stock!$A$5:$M$471,7,0),0)</f>
        <v>4.8</v>
      </c>
    </row>
    <row r="190" spans="1:7" ht="20.100000000000001" customHeight="1" x14ac:dyDescent="0.2">
      <c r="A190" s="186"/>
      <c r="B190" s="190">
        <f>Stock!A12</f>
        <v>8</v>
      </c>
      <c r="C190" s="189" t="str">
        <f>IFERROR(VLOOKUP(B190,Stock!$A$5:$K$495,2,FALSE),0)</f>
        <v>Livre 8</v>
      </c>
      <c r="D190" s="84"/>
      <c r="E190" s="96">
        <f>IFERROR(VLOOKUP(B190,Stock!$A$5:$M$495,13,FALSE),0)</f>
        <v>1</v>
      </c>
      <c r="F190" s="94">
        <f>IFERROR(VLOOKUP(B190,Stock!$A$5:$M$471,6,0),0)</f>
        <v>6</v>
      </c>
      <c r="G190" s="95">
        <f>IFERROR(VLOOKUP(B190,Stock!$A$5:$M$471,7,0),0)</f>
        <v>4.8</v>
      </c>
    </row>
    <row r="191" spans="1:7" ht="20.100000000000001" hidden="1" customHeight="1" x14ac:dyDescent="0.2">
      <c r="A191" s="186"/>
      <c r="B191" s="190">
        <f>Stock!A134</f>
        <v>130</v>
      </c>
      <c r="C191" s="189" t="str">
        <f>IFERROR(VLOOKUP(B191,Stock!$A$5:$K$495,2,FALSE),0)</f>
        <v>Livre 130</v>
      </c>
      <c r="D191" s="84"/>
      <c r="E191" s="96">
        <f>IFERROR(VLOOKUP(B191,Stock!$A$5:$M$495,13,FALSE),0)</f>
        <v>0</v>
      </c>
      <c r="F191" s="94">
        <f>IFERROR(VLOOKUP(B191,Stock!$A$5:$M$471,6,0),0)</f>
        <v>11</v>
      </c>
      <c r="G191" s="95">
        <f>IFERROR(VLOOKUP(B191,Stock!$A$5:$M$471,7,0),0)</f>
        <v>8.8000000000000007</v>
      </c>
    </row>
    <row r="192" spans="1:7" ht="20.100000000000001" hidden="1" customHeight="1" x14ac:dyDescent="0.2">
      <c r="A192" s="186"/>
      <c r="B192" s="190">
        <f>Stock!A135</f>
        <v>131</v>
      </c>
      <c r="C192" s="189" t="str">
        <f>IFERROR(VLOOKUP(B192,Stock!$A$5:$K$495,2,FALSE),0)</f>
        <v>Livre 131</v>
      </c>
      <c r="D192" s="84"/>
      <c r="E192" s="96">
        <f>IFERROR(VLOOKUP(B192,Stock!$A$5:$M$495,13,FALSE),0)</f>
        <v>0</v>
      </c>
      <c r="F192" s="94">
        <f>IFERROR(VLOOKUP(B192,Stock!$A$5:$M$471,6,0),0)</f>
        <v>2</v>
      </c>
      <c r="G192" s="95">
        <f>IFERROR(VLOOKUP(B192,Stock!$A$5:$M$471,7,0),0)</f>
        <v>1.6</v>
      </c>
    </row>
    <row r="193" spans="1:8" ht="20.100000000000001" hidden="1" customHeight="1" x14ac:dyDescent="0.2">
      <c r="A193" s="186"/>
      <c r="B193" s="190">
        <f>Stock!A136</f>
        <v>132</v>
      </c>
      <c r="C193" s="189" t="str">
        <f>IFERROR(VLOOKUP(B193,Stock!$A$5:$K$495,2,FALSE),0)</f>
        <v>Livre 132</v>
      </c>
      <c r="D193" s="84"/>
      <c r="E193" s="96">
        <f>IFERROR(VLOOKUP(B193,Stock!$A$5:$M$495,13,FALSE),0)</f>
        <v>0</v>
      </c>
      <c r="F193" s="94">
        <f>IFERROR(VLOOKUP(B193,Stock!$A$5:$M$471,6,0),0)</f>
        <v>23</v>
      </c>
      <c r="G193" s="95">
        <f>IFERROR(VLOOKUP(B193,Stock!$A$5:$M$471,7,0),0)</f>
        <v>18.399999999999999</v>
      </c>
      <c r="H193" s="86"/>
    </row>
    <row r="194" spans="1:8" ht="20.100000000000001" hidden="1" customHeight="1" x14ac:dyDescent="0.2">
      <c r="A194" s="186"/>
      <c r="B194" s="190">
        <f>Stock!A137</f>
        <v>133</v>
      </c>
      <c r="C194" s="189" t="str">
        <f>IFERROR(VLOOKUP(B194,Stock!$A$5:$K$495,2,FALSE),0)</f>
        <v>Livre 133</v>
      </c>
      <c r="D194" s="84"/>
      <c r="E194" s="96">
        <f>IFERROR(VLOOKUP(B194,Stock!$A$5:$M$495,13,FALSE),0)</f>
        <v>0</v>
      </c>
      <c r="F194" s="94">
        <f>IFERROR(VLOOKUP(B194,Stock!$A$5:$M$471,6,0),0)</f>
        <v>20</v>
      </c>
      <c r="G194" s="95">
        <f>IFERROR(VLOOKUP(B194,Stock!$A$5:$M$471,7,0),0)</f>
        <v>16</v>
      </c>
      <c r="H194" s="86"/>
    </row>
    <row r="195" spans="1:8" ht="20.100000000000001" hidden="1" customHeight="1" x14ac:dyDescent="0.2">
      <c r="A195" s="186"/>
      <c r="B195" s="190">
        <f>Stock!A138</f>
        <v>134</v>
      </c>
      <c r="C195" s="189" t="str">
        <f>IFERROR(VLOOKUP(B195,Stock!$A$5:$K$495,2,FALSE),0)</f>
        <v>Livre 134</v>
      </c>
      <c r="D195" s="84"/>
      <c r="E195" s="96">
        <f>IFERROR(VLOOKUP(B195,Stock!$A$5:$M$495,13,FALSE),0)</f>
        <v>0</v>
      </c>
      <c r="F195" s="94">
        <f>IFERROR(VLOOKUP(B195,Stock!$A$5:$M$471,6,0),0)</f>
        <v>17</v>
      </c>
      <c r="G195" s="95">
        <f>IFERROR(VLOOKUP(B195,Stock!$A$5:$M$471,7,0),0)</f>
        <v>13.6</v>
      </c>
    </row>
    <row r="196" spans="1:8" ht="20.100000000000001" hidden="1" customHeight="1" x14ac:dyDescent="0.2">
      <c r="A196" s="186"/>
      <c r="B196" s="190">
        <f>Stock!A139</f>
        <v>135</v>
      </c>
      <c r="C196" s="189" t="str">
        <f>IFERROR(VLOOKUP(B196,Stock!$A$5:$K$495,2,FALSE),0)</f>
        <v>Livre 135</v>
      </c>
      <c r="D196" s="84"/>
      <c r="E196" s="96">
        <f>IFERROR(VLOOKUP(B196,Stock!$A$5:$M$495,13,FALSE),0)</f>
        <v>0</v>
      </c>
      <c r="F196" s="94">
        <f>IFERROR(VLOOKUP(B196,Stock!$A$5:$M$471,6,0),0)</f>
        <v>15</v>
      </c>
      <c r="G196" s="95">
        <f>IFERROR(VLOOKUP(B196,Stock!$A$5:$M$471,7,0),0)</f>
        <v>12</v>
      </c>
    </row>
    <row r="197" spans="1:8" ht="20.100000000000001" hidden="1" customHeight="1" x14ac:dyDescent="0.2">
      <c r="A197" s="186"/>
      <c r="B197" s="190">
        <f>Stock!A140</f>
        <v>136</v>
      </c>
      <c r="C197" s="189" t="str">
        <f>IFERROR(VLOOKUP(B197,Stock!$A$5:$K$495,2,FALSE),0)</f>
        <v>Livre 136</v>
      </c>
      <c r="D197" s="84"/>
      <c r="E197" s="96">
        <f>IFERROR(VLOOKUP(B197,Stock!$A$5:$M$495,13,FALSE),0)</f>
        <v>0</v>
      </c>
      <c r="F197" s="94">
        <f>IFERROR(VLOOKUP(B197,Stock!$A$5:$M$471,6,0),0)</f>
        <v>15</v>
      </c>
      <c r="G197" s="95">
        <f>IFERROR(VLOOKUP(B197,Stock!$A$5:$M$471,7,0),0)</f>
        <v>12</v>
      </c>
      <c r="H197" s="86"/>
    </row>
    <row r="198" spans="1:8" ht="20.100000000000001" hidden="1" customHeight="1" x14ac:dyDescent="0.2">
      <c r="A198" s="186"/>
      <c r="B198" s="190">
        <f>Stock!A141</f>
        <v>137</v>
      </c>
      <c r="C198" s="189" t="str">
        <f>IFERROR(VLOOKUP(B198,Stock!$A$5:$K$495,2,FALSE),0)</f>
        <v>Livre 137</v>
      </c>
      <c r="D198" s="84"/>
      <c r="E198" s="96">
        <f>IFERROR(VLOOKUP(B198,Stock!$A$5:$M$495,13,FALSE),0)</f>
        <v>0</v>
      </c>
      <c r="F198" s="94">
        <f>IFERROR(VLOOKUP(B198,Stock!$A$5:$M$471,6,0),0)</f>
        <v>15</v>
      </c>
      <c r="G198" s="95">
        <f>IFERROR(VLOOKUP(B198,Stock!$A$5:$M$471,7,0),0)</f>
        <v>12</v>
      </c>
      <c r="H198" s="86"/>
    </row>
    <row r="199" spans="1:8" ht="20.100000000000001" hidden="1" customHeight="1" x14ac:dyDescent="0.2">
      <c r="A199" s="186"/>
      <c r="B199" s="190">
        <f>Stock!A142</f>
        <v>138</v>
      </c>
      <c r="C199" s="189" t="str">
        <f>IFERROR(VLOOKUP(B199,Stock!$A$5:$K$495,2,FALSE),0)</f>
        <v>Livre 138</v>
      </c>
      <c r="D199" s="84"/>
      <c r="E199" s="96">
        <f>IFERROR(VLOOKUP(B199,Stock!$A$5:$M$495,13,FALSE),0)</f>
        <v>0</v>
      </c>
      <c r="F199" s="94">
        <f>IFERROR(VLOOKUP(B199,Stock!$A$5:$M$471,6,0),0)</f>
        <v>15</v>
      </c>
      <c r="G199" s="95">
        <f>IFERROR(VLOOKUP(B199,Stock!$A$5:$M$471,7,0),0)</f>
        <v>12</v>
      </c>
      <c r="H199" s="86"/>
    </row>
    <row r="200" spans="1:8" ht="20.100000000000001" hidden="1" customHeight="1" x14ac:dyDescent="0.2">
      <c r="A200" s="186"/>
      <c r="B200" s="190">
        <f>Stock!A143</f>
        <v>139</v>
      </c>
      <c r="C200" s="189" t="str">
        <f>IFERROR(VLOOKUP(B200,Stock!$A$5:$K$495,2,FALSE),0)</f>
        <v>Livre 139</v>
      </c>
      <c r="D200" s="84"/>
      <c r="E200" s="96">
        <f>IFERROR(VLOOKUP(B200,Stock!$A$5:$M$495,13,FALSE),0)</f>
        <v>0</v>
      </c>
      <c r="F200" s="94">
        <f>IFERROR(VLOOKUP(B200,Stock!$A$5:$M$471,6,0),0)</f>
        <v>27</v>
      </c>
      <c r="G200" s="95">
        <f>IFERROR(VLOOKUP(B200,Stock!$A$5:$M$471,7,0),0)</f>
        <v>21.6</v>
      </c>
      <c r="H200" s="86"/>
    </row>
    <row r="201" spans="1:8" ht="20.100000000000001" customHeight="1" x14ac:dyDescent="0.2">
      <c r="A201" s="186"/>
      <c r="B201" s="190">
        <f>Stock!A13</f>
        <v>9</v>
      </c>
      <c r="C201" s="189" t="str">
        <f>IFERROR(VLOOKUP(B201,Stock!$A$5:$K$495,2,FALSE),0)</f>
        <v>Livre 9</v>
      </c>
      <c r="D201" s="84"/>
      <c r="E201" s="96">
        <f>IFERROR(VLOOKUP(B201,Stock!$A$5:$M$495,13,FALSE),0)</f>
        <v>1</v>
      </c>
      <c r="F201" s="94">
        <f>IFERROR(VLOOKUP(B201,Stock!$A$5:$M$471,6,0),0)</f>
        <v>12</v>
      </c>
      <c r="G201" s="95">
        <f>IFERROR(VLOOKUP(B201,Stock!$A$5:$M$471,7,0),0)</f>
        <v>9.6</v>
      </c>
    </row>
    <row r="202" spans="1:8" ht="20.100000000000001" hidden="1" customHeight="1" x14ac:dyDescent="0.2">
      <c r="A202" s="186"/>
      <c r="B202" s="190">
        <f>Stock!A144</f>
        <v>140</v>
      </c>
      <c r="C202" s="189" t="str">
        <f>IFERROR(VLOOKUP(B202,Stock!$A$5:$K$495,2,FALSE),0)</f>
        <v>Livre 140</v>
      </c>
      <c r="D202" s="84"/>
      <c r="E202" s="96">
        <f>IFERROR(VLOOKUP(B202,Stock!$A$5:$M$495,13,FALSE),0)</f>
        <v>0</v>
      </c>
      <c r="F202" s="94">
        <f>IFERROR(VLOOKUP(B202,Stock!$A$5:$M$471,6,0),0)</f>
        <v>15</v>
      </c>
      <c r="G202" s="95">
        <f>IFERROR(VLOOKUP(B202,Stock!$A$5:$M$471,7,0),0)</f>
        <v>12</v>
      </c>
    </row>
    <row r="203" spans="1:8" ht="20.100000000000001" hidden="1" customHeight="1" x14ac:dyDescent="0.2">
      <c r="A203" s="186"/>
      <c r="B203" s="190">
        <f>Stock!A145</f>
        <v>141</v>
      </c>
      <c r="C203" s="189" t="str">
        <f>IFERROR(VLOOKUP(B203,Stock!$A$5:$K$495,2,FALSE),0)</f>
        <v>Livre 141</v>
      </c>
      <c r="D203" s="84"/>
      <c r="E203" s="96">
        <f>IFERROR(VLOOKUP(B203,Stock!$A$5:$M$495,13,FALSE),0)</f>
        <v>0</v>
      </c>
      <c r="F203" s="94">
        <f>IFERROR(VLOOKUP(B203,Stock!$A$5:$M$471,6,0),0)</f>
        <v>5</v>
      </c>
      <c r="G203" s="95">
        <f>IFERROR(VLOOKUP(B203,Stock!$A$5:$M$471,7,0),0)</f>
        <v>4</v>
      </c>
    </row>
    <row r="204" spans="1:8" ht="20.100000000000001" hidden="1" customHeight="1" x14ac:dyDescent="0.2">
      <c r="A204" s="186"/>
      <c r="B204" s="190">
        <f>Stock!A146</f>
        <v>142</v>
      </c>
      <c r="C204" s="189" t="str">
        <f>IFERROR(VLOOKUP(B204,Stock!$A$5:$K$495,2,FALSE),0)</f>
        <v>Livre 142</v>
      </c>
      <c r="D204" s="84"/>
      <c r="E204" s="96">
        <f>IFERROR(VLOOKUP(B204,Stock!$A$5:$M$495,13,FALSE),0)</f>
        <v>0</v>
      </c>
      <c r="F204" s="94">
        <f>IFERROR(VLOOKUP(B204,Stock!$A$5:$M$471,6,0),0)</f>
        <v>18</v>
      </c>
      <c r="G204" s="95">
        <f>IFERROR(VLOOKUP(B204,Stock!$A$5:$M$471,7,0),0)</f>
        <v>14.4</v>
      </c>
    </row>
    <row r="205" spans="1:8" ht="20.100000000000001" hidden="1" customHeight="1" x14ac:dyDescent="0.2">
      <c r="A205" s="186"/>
      <c r="B205" s="190">
        <f>Stock!A147</f>
        <v>143</v>
      </c>
      <c r="C205" s="189" t="str">
        <f>IFERROR(VLOOKUP(B205,Stock!$A$5:$K$495,2,FALSE),0)</f>
        <v>Livre 143</v>
      </c>
      <c r="D205" s="84"/>
      <c r="E205" s="96">
        <f>IFERROR(VLOOKUP(B205,Stock!$A$5:$M$495,13,FALSE),0)</f>
        <v>0</v>
      </c>
      <c r="F205" s="94">
        <f>IFERROR(VLOOKUP(B205,Stock!$A$5:$M$471,6,0),0)</f>
        <v>14</v>
      </c>
      <c r="G205" s="95">
        <f>IFERROR(VLOOKUP(B205,Stock!$A$5:$M$471,7,0),0)</f>
        <v>11.2</v>
      </c>
    </row>
    <row r="206" spans="1:8" ht="20.100000000000001" hidden="1" customHeight="1" x14ac:dyDescent="0.2">
      <c r="A206" s="186"/>
      <c r="B206" s="190">
        <f>Stock!A148</f>
        <v>144</v>
      </c>
      <c r="C206" s="189" t="str">
        <f>IFERROR(VLOOKUP(B206,Stock!$A$5:$K$495,2,FALSE),0)</f>
        <v>Livre 144</v>
      </c>
      <c r="D206" s="84"/>
      <c r="E206" s="96">
        <f>IFERROR(VLOOKUP(B206,Stock!$A$5:$M$495,13,FALSE),0)</f>
        <v>0</v>
      </c>
      <c r="F206" s="94">
        <f>IFERROR(VLOOKUP(B206,Stock!$A$5:$M$471,6,0),0)</f>
        <v>14</v>
      </c>
      <c r="G206" s="95">
        <f>IFERROR(VLOOKUP(B206,Stock!$A$5:$M$471,7,0),0)</f>
        <v>11.2</v>
      </c>
      <c r="H206" s="86"/>
    </row>
    <row r="207" spans="1:8" ht="20.100000000000001" hidden="1" customHeight="1" x14ac:dyDescent="0.2">
      <c r="A207" s="186"/>
      <c r="B207" s="190">
        <f>Stock!A149</f>
        <v>145</v>
      </c>
      <c r="C207" s="189" t="str">
        <f>IFERROR(VLOOKUP(B207,Stock!$A$5:$K$495,2,FALSE),0)</f>
        <v>Livre 145</v>
      </c>
      <c r="D207" s="84"/>
      <c r="E207" s="96">
        <f>IFERROR(VLOOKUP(B207,Stock!$A$5:$M$495,13,FALSE),0)</f>
        <v>0</v>
      </c>
      <c r="F207" s="94">
        <f>IFERROR(VLOOKUP(B207,Stock!$A$5:$M$471,6,0),0)</f>
        <v>14</v>
      </c>
      <c r="G207" s="95">
        <f>IFERROR(VLOOKUP(B207,Stock!$A$5:$M$471,7,0),0)</f>
        <v>11.2</v>
      </c>
      <c r="H207" s="86"/>
    </row>
    <row r="208" spans="1:8" ht="20.100000000000001" hidden="1" customHeight="1" x14ac:dyDescent="0.2">
      <c r="A208" s="186"/>
      <c r="B208" s="190">
        <f>Stock!A150</f>
        <v>146</v>
      </c>
      <c r="C208" s="189" t="str">
        <f>IFERROR(VLOOKUP(B208,Stock!$A$5:$K$495,2,FALSE),0)</f>
        <v>Livre 146</v>
      </c>
      <c r="D208" s="84"/>
      <c r="E208" s="96">
        <f>IFERROR(VLOOKUP(B208,Stock!$A$5:$M$495,13,FALSE),0)</f>
        <v>0</v>
      </c>
      <c r="F208" s="94">
        <f>IFERROR(VLOOKUP(B208,Stock!$A$5:$M$471,6,0),0)</f>
        <v>4</v>
      </c>
      <c r="G208" s="95">
        <f>IFERROR(VLOOKUP(B208,Stock!$A$5:$M$471,7,0),0)</f>
        <v>3.2</v>
      </c>
      <c r="H208" s="86"/>
    </row>
    <row r="209" spans="1:8" ht="20.100000000000001" hidden="1" customHeight="1" x14ac:dyDescent="0.2">
      <c r="A209" s="186"/>
      <c r="B209" s="190">
        <f>Stock!A151</f>
        <v>147</v>
      </c>
      <c r="C209" s="189" t="str">
        <f>IFERROR(VLOOKUP(B209,Stock!$A$5:$K$495,2,FALSE),0)</f>
        <v>Livre 147</v>
      </c>
      <c r="D209" s="84"/>
      <c r="E209" s="96">
        <f>IFERROR(VLOOKUP(B209,Stock!$A$5:$M$495,13,FALSE),0)</f>
        <v>0</v>
      </c>
      <c r="F209" s="94">
        <f>IFERROR(VLOOKUP(B209,Stock!$A$5:$M$471,6,0),0)</f>
        <v>9</v>
      </c>
      <c r="G209" s="95">
        <f>IFERROR(VLOOKUP(B209,Stock!$A$5:$M$471,7,0),0)</f>
        <v>7.2</v>
      </c>
      <c r="H209" s="86"/>
    </row>
    <row r="210" spans="1:8" ht="20.100000000000001" hidden="1" customHeight="1" x14ac:dyDescent="0.2">
      <c r="A210" s="186"/>
      <c r="B210" s="190">
        <f>Stock!A152</f>
        <v>148</v>
      </c>
      <c r="C210" s="189" t="str">
        <f>IFERROR(VLOOKUP(B210,Stock!$A$5:$K$495,2,FALSE),0)</f>
        <v>Livre 148</v>
      </c>
      <c r="D210" s="84"/>
      <c r="E210" s="96">
        <f>IFERROR(VLOOKUP(B210,Stock!$A$5:$M$495,13,FALSE),0)</f>
        <v>0</v>
      </c>
      <c r="F210" s="94">
        <f>IFERROR(VLOOKUP(B210,Stock!$A$5:$M$471,6,0),0)</f>
        <v>6</v>
      </c>
      <c r="G210" s="95">
        <f>IFERROR(VLOOKUP(B210,Stock!$A$5:$M$471,7,0),0)</f>
        <v>4.8</v>
      </c>
    </row>
    <row r="211" spans="1:8" ht="20.100000000000001" hidden="1" customHeight="1" x14ac:dyDescent="0.2">
      <c r="A211" s="186"/>
      <c r="B211" s="190">
        <f>Stock!A153</f>
        <v>149</v>
      </c>
      <c r="C211" s="189" t="str">
        <f>IFERROR(VLOOKUP(B211,Stock!$A$5:$K$495,2,FALSE),0)</f>
        <v>Livre 149</v>
      </c>
      <c r="D211" s="84"/>
      <c r="E211" s="96">
        <f>IFERROR(VLOOKUP(B211,Stock!$A$5:$M$495,13,FALSE),0)</f>
        <v>0</v>
      </c>
      <c r="F211" s="94">
        <f>IFERROR(VLOOKUP(B211,Stock!$A$5:$M$471,6,0),0)</f>
        <v>6</v>
      </c>
      <c r="G211" s="95">
        <f>IFERROR(VLOOKUP(B211,Stock!$A$5:$M$471,7,0),0)</f>
        <v>4.8</v>
      </c>
      <c r="H211" s="86"/>
    </row>
    <row r="212" spans="1:8" ht="20.100000000000001" customHeight="1" x14ac:dyDescent="0.2">
      <c r="A212" s="186"/>
      <c r="B212" s="190">
        <f>Stock!A14</f>
        <v>10</v>
      </c>
      <c r="C212" s="189" t="str">
        <f>IFERROR(VLOOKUP(B212,Stock!$A$5:$K$495,2,FALSE),0)</f>
        <v>Livre 10</v>
      </c>
      <c r="D212" s="84"/>
      <c r="E212" s="96">
        <f>IFERROR(VLOOKUP(B212,Stock!$A$5:$M$495,13,FALSE),0)</f>
        <v>1</v>
      </c>
      <c r="F212" s="94">
        <f>IFERROR(VLOOKUP(B212,Stock!$A$5:$M$471,6,0),0)</f>
        <v>2</v>
      </c>
      <c r="G212" s="95">
        <f>IFERROR(VLOOKUP(B212,Stock!$A$5:$M$471,7,0),0)</f>
        <v>1.6</v>
      </c>
    </row>
    <row r="213" spans="1:8" ht="20.100000000000001" hidden="1" customHeight="1" x14ac:dyDescent="0.2">
      <c r="A213" s="186"/>
      <c r="B213" s="190">
        <f>Stock!A154</f>
        <v>150</v>
      </c>
      <c r="C213" s="189" t="str">
        <f>IFERROR(VLOOKUP(B213,Stock!$A$5:$K$495,2,FALSE),0)</f>
        <v>Livre 150</v>
      </c>
      <c r="D213" s="84"/>
      <c r="E213" s="96">
        <f>IFERROR(VLOOKUP(B213,Stock!$A$5:$M$495,13,FALSE),0)</f>
        <v>0</v>
      </c>
      <c r="F213" s="94">
        <f>IFERROR(VLOOKUP(B213,Stock!$A$5:$M$471,6,0),0)</f>
        <v>16</v>
      </c>
      <c r="G213" s="95">
        <f>IFERROR(VLOOKUP(B213,Stock!$A$5:$M$471,7,0),0)</f>
        <v>12.8</v>
      </c>
      <c r="H213" s="86"/>
    </row>
    <row r="214" spans="1:8" ht="20.100000000000001" hidden="1" customHeight="1" x14ac:dyDescent="0.2">
      <c r="A214" s="186"/>
      <c r="B214" s="190">
        <f>Stock!A155</f>
        <v>151</v>
      </c>
      <c r="C214" s="189" t="str">
        <f>IFERROR(VLOOKUP(B214,Stock!$A$5:$K$495,2,FALSE),0)</f>
        <v>Livre 151</v>
      </c>
      <c r="D214" s="84"/>
      <c r="E214" s="96">
        <f>IFERROR(VLOOKUP(B214,Stock!$A$5:$M$495,13,FALSE),0)</f>
        <v>0</v>
      </c>
      <c r="F214" s="94">
        <f>IFERROR(VLOOKUP(B214,Stock!$A$5:$M$471,6,0),0)</f>
        <v>6</v>
      </c>
      <c r="G214" s="95">
        <f>IFERROR(VLOOKUP(B214,Stock!$A$5:$M$471,7,0),0)</f>
        <v>4.8</v>
      </c>
      <c r="H214" s="86"/>
    </row>
    <row r="215" spans="1:8" ht="20.100000000000001" hidden="1" customHeight="1" x14ac:dyDescent="0.2">
      <c r="A215" s="186"/>
      <c r="B215" s="190">
        <f>Stock!A156</f>
        <v>152</v>
      </c>
      <c r="C215" s="189" t="str">
        <f>IFERROR(VLOOKUP(B215,Stock!$A$5:$K$495,2,FALSE),0)</f>
        <v>Livre 152</v>
      </c>
      <c r="D215" s="84"/>
      <c r="E215" s="96">
        <f>IFERROR(VLOOKUP(B215,Stock!$A$5:$M$495,13,FALSE),0)</f>
        <v>0</v>
      </c>
      <c r="F215" s="94">
        <f>IFERROR(VLOOKUP(B215,Stock!$A$5:$M$471,6,0),0)</f>
        <v>0</v>
      </c>
      <c r="G215" s="95">
        <f>IFERROR(VLOOKUP(B215,Stock!$A$5:$M$471,7,0),0)</f>
        <v>0</v>
      </c>
      <c r="H215" s="86"/>
    </row>
    <row r="216" spans="1:8" ht="20.100000000000001" hidden="1" customHeight="1" x14ac:dyDescent="0.2">
      <c r="A216" s="186"/>
      <c r="B216" s="190">
        <f>Stock!A157</f>
        <v>153</v>
      </c>
      <c r="C216" s="189" t="str">
        <f>IFERROR(VLOOKUP(B216,Stock!$A$5:$K$495,2,FALSE),0)</f>
        <v>Livre 153</v>
      </c>
      <c r="D216" s="84"/>
      <c r="E216" s="96">
        <f>IFERROR(VLOOKUP(B216,Stock!$A$5:$M$495,13,FALSE),0)</f>
        <v>0</v>
      </c>
      <c r="F216" s="94">
        <f>IFERROR(VLOOKUP(B216,Stock!$A$5:$M$471,6,0),0)</f>
        <v>0</v>
      </c>
      <c r="G216" s="95">
        <f>IFERROR(VLOOKUP(B216,Stock!$A$5:$M$471,7,0),0)</f>
        <v>0</v>
      </c>
      <c r="H216" s="86"/>
    </row>
    <row r="217" spans="1:8" ht="20.100000000000001" hidden="1" customHeight="1" x14ac:dyDescent="0.2">
      <c r="A217" s="186"/>
      <c r="B217" s="190">
        <f>Stock!A158</f>
        <v>154</v>
      </c>
      <c r="C217" s="189" t="str">
        <f>IFERROR(VLOOKUP(B217,Stock!$A$5:$K$495,2,FALSE),0)</f>
        <v>Livre 154</v>
      </c>
      <c r="D217" s="84"/>
      <c r="E217" s="96">
        <f>IFERROR(VLOOKUP(B217,Stock!$A$5:$M$495,13,FALSE),0)</f>
        <v>0</v>
      </c>
      <c r="F217" s="94">
        <f>IFERROR(VLOOKUP(B217,Stock!$A$5:$M$471,6,0),0)</f>
        <v>0</v>
      </c>
      <c r="G217" s="95">
        <f>IFERROR(VLOOKUP(B217,Stock!$A$5:$M$471,7,0),0)</f>
        <v>0</v>
      </c>
    </row>
    <row r="218" spans="1:8" ht="20.100000000000001" hidden="1" customHeight="1" x14ac:dyDescent="0.2">
      <c r="A218" s="186"/>
      <c r="B218" s="190">
        <f>Stock!A159</f>
        <v>155</v>
      </c>
      <c r="C218" s="189" t="str">
        <f>IFERROR(VLOOKUP(B218,Stock!$A$5:$K$495,2,FALSE),0)</f>
        <v>Livre 155</v>
      </c>
      <c r="D218" s="84"/>
      <c r="E218" s="96">
        <f>IFERROR(VLOOKUP(B218,Stock!$A$5:$M$495,13,FALSE),0)</f>
        <v>0</v>
      </c>
      <c r="F218" s="94">
        <f>IFERROR(VLOOKUP(B218,Stock!$A$5:$M$471,6,0),0)</f>
        <v>0</v>
      </c>
      <c r="G218" s="95">
        <f>IFERROR(VLOOKUP(B218,Stock!$A$5:$M$471,7,0),0)</f>
        <v>0</v>
      </c>
    </row>
    <row r="219" spans="1:8" ht="20.100000000000001" hidden="1" customHeight="1" x14ac:dyDescent="0.2">
      <c r="A219" s="186"/>
      <c r="B219" s="190">
        <f>Stock!A160</f>
        <v>156</v>
      </c>
      <c r="C219" s="189" t="str">
        <f>IFERROR(VLOOKUP(B219,Stock!$A$5:$K$495,2,FALSE),0)</f>
        <v>Livre 156</v>
      </c>
      <c r="D219" s="84"/>
      <c r="E219" s="96">
        <f>IFERROR(VLOOKUP(B219,Stock!$A$5:$M$495,13,FALSE),0)</f>
        <v>0</v>
      </c>
      <c r="F219" s="94">
        <f>IFERROR(VLOOKUP(B219,Stock!$A$5:$M$471,6,0),0)</f>
        <v>0</v>
      </c>
      <c r="G219" s="95">
        <f>IFERROR(VLOOKUP(B219,Stock!$A$5:$M$471,7,0),0)</f>
        <v>0</v>
      </c>
    </row>
    <row r="220" spans="1:8" ht="20.100000000000001" hidden="1" customHeight="1" x14ac:dyDescent="0.2">
      <c r="A220" s="186"/>
      <c r="B220" s="190">
        <f>Stock!A161</f>
        <v>157</v>
      </c>
      <c r="C220" s="189" t="str">
        <f>IFERROR(VLOOKUP(B220,Stock!$A$5:$K$495,2,FALSE),0)</f>
        <v>Livre 157</v>
      </c>
      <c r="D220" s="84"/>
      <c r="E220" s="96">
        <f>IFERROR(VLOOKUP(B220,Stock!$A$5:$M$495,13,FALSE),0)</f>
        <v>0</v>
      </c>
      <c r="F220" s="94">
        <f>IFERROR(VLOOKUP(B220,Stock!$A$5:$M$471,6,0),0)</f>
        <v>3</v>
      </c>
      <c r="G220" s="95">
        <f>IFERROR(VLOOKUP(B220,Stock!$A$5:$M$471,7,0),0)</f>
        <v>2.4</v>
      </c>
    </row>
    <row r="221" spans="1:8" ht="20.100000000000001" hidden="1" customHeight="1" x14ac:dyDescent="0.2">
      <c r="A221" s="186"/>
      <c r="B221" s="190">
        <f>Stock!A162</f>
        <v>158</v>
      </c>
      <c r="C221" s="189" t="str">
        <f>IFERROR(VLOOKUP(B221,Stock!$A$5:$K$495,2,FALSE),0)</f>
        <v>Livre 158</v>
      </c>
      <c r="D221" s="84"/>
      <c r="E221" s="96">
        <f>IFERROR(VLOOKUP(B221,Stock!$A$5:$M$495,13,FALSE),0)</f>
        <v>0</v>
      </c>
      <c r="F221" s="94">
        <f>IFERROR(VLOOKUP(B221,Stock!$A$5:$M$471,6,0),0)</f>
        <v>16</v>
      </c>
      <c r="G221" s="95">
        <f>IFERROR(VLOOKUP(B221,Stock!$A$5:$M$471,7,0),0)</f>
        <v>12.8</v>
      </c>
    </row>
    <row r="222" spans="1:8" ht="20.100000000000001" hidden="1" customHeight="1" x14ac:dyDescent="0.2">
      <c r="A222" s="186"/>
      <c r="B222" s="190">
        <f>Stock!A163</f>
        <v>159</v>
      </c>
      <c r="C222" s="189" t="str">
        <f>IFERROR(VLOOKUP(B222,Stock!$A$5:$K$495,2,FALSE),0)</f>
        <v>Livre 159</v>
      </c>
      <c r="D222" s="84"/>
      <c r="E222" s="96">
        <f>IFERROR(VLOOKUP(B222,Stock!$A$5:$M$495,13,FALSE),0)</f>
        <v>0</v>
      </c>
      <c r="F222" s="94">
        <f>IFERROR(VLOOKUP(B222,Stock!$A$5:$M$471,6,0),0)</f>
        <v>16</v>
      </c>
      <c r="G222" s="95">
        <f>IFERROR(VLOOKUP(B222,Stock!$A$5:$M$471,7,0),0)</f>
        <v>12.8</v>
      </c>
      <c r="H222" s="86"/>
    </row>
    <row r="223" spans="1:8" ht="20.100000000000001" customHeight="1" x14ac:dyDescent="0.2">
      <c r="A223" s="186"/>
      <c r="B223" s="190">
        <f>Stock!A15</f>
        <v>11</v>
      </c>
      <c r="C223" s="189" t="str">
        <f>IFERROR(VLOOKUP(B223,Stock!$A$5:$K$495,2,FALSE),0)</f>
        <v>Livre 11</v>
      </c>
      <c r="D223" s="84"/>
      <c r="E223" s="96">
        <f>IFERROR(VLOOKUP(B223,Stock!$A$5:$M$495,13,FALSE),0)</f>
        <v>2</v>
      </c>
      <c r="F223" s="94">
        <f>IFERROR(VLOOKUP(B223,Stock!$A$5:$M$471,6,0),0)</f>
        <v>5</v>
      </c>
      <c r="G223" s="95">
        <f>IFERROR(VLOOKUP(B223,Stock!$A$5:$M$471,7,0),0)</f>
        <v>4</v>
      </c>
      <c r="H223" s="86"/>
    </row>
    <row r="224" spans="1:8" ht="20.100000000000001" hidden="1" customHeight="1" x14ac:dyDescent="0.2">
      <c r="A224" s="186"/>
      <c r="B224" s="190">
        <f>Stock!A164</f>
        <v>160</v>
      </c>
      <c r="C224" s="189" t="str">
        <f>IFERROR(VLOOKUP(B224,Stock!$A$5:$K$495,2,FALSE),0)</f>
        <v>Livre 160</v>
      </c>
      <c r="D224" s="84"/>
      <c r="E224" s="96">
        <f>IFERROR(VLOOKUP(B224,Stock!$A$5:$M$495,13,FALSE),0)</f>
        <v>0</v>
      </c>
      <c r="F224" s="94">
        <f>IFERROR(VLOOKUP(B224,Stock!$A$5:$M$471,6,0),0)</f>
        <v>16</v>
      </c>
      <c r="G224" s="95">
        <f>IFERROR(VLOOKUP(B224,Stock!$A$5:$M$471,7,0),0)</f>
        <v>12.8</v>
      </c>
      <c r="H224" s="86"/>
    </row>
    <row r="225" spans="1:8" ht="20.100000000000001" hidden="1" customHeight="1" x14ac:dyDescent="0.2">
      <c r="A225" s="186"/>
      <c r="B225" s="190">
        <f>Stock!A165</f>
        <v>161</v>
      </c>
      <c r="C225" s="189" t="str">
        <f>IFERROR(VLOOKUP(B225,Stock!$A$5:$K$495,2,FALSE),0)</f>
        <v>Livre 161</v>
      </c>
      <c r="D225" s="84"/>
      <c r="E225" s="96">
        <f>IFERROR(VLOOKUP(B225,Stock!$A$5:$M$495,13,FALSE),0)</f>
        <v>0</v>
      </c>
      <c r="F225" s="94">
        <f>IFERROR(VLOOKUP(B225,Stock!$A$5:$M$471,6,0),0)</f>
        <v>90</v>
      </c>
      <c r="G225" s="95">
        <f>IFERROR(VLOOKUP(B225,Stock!$A$5:$M$471,7,0),0)</f>
        <v>72</v>
      </c>
      <c r="H225" s="86"/>
    </row>
    <row r="226" spans="1:8" ht="20.100000000000001" hidden="1" customHeight="1" x14ac:dyDescent="0.2">
      <c r="A226" s="186"/>
      <c r="B226" s="190">
        <f>Stock!A166</f>
        <v>162</v>
      </c>
      <c r="C226" s="189" t="str">
        <f>IFERROR(VLOOKUP(B226,Stock!$A$5:$K$495,2,FALSE),0)</f>
        <v>Livre 162</v>
      </c>
      <c r="D226" s="84"/>
      <c r="E226" s="96">
        <f>IFERROR(VLOOKUP(B226,Stock!$A$5:$M$495,13,FALSE),0)</f>
        <v>0</v>
      </c>
      <c r="F226" s="94">
        <f>IFERROR(VLOOKUP(B226,Stock!$A$5:$M$471,6,0),0)</f>
        <v>380</v>
      </c>
      <c r="G226" s="95">
        <f>IFERROR(VLOOKUP(B226,Stock!$A$5:$M$471,7,0),0)</f>
        <v>304</v>
      </c>
      <c r="H226" s="86"/>
    </row>
    <row r="227" spans="1:8" ht="20.100000000000001" hidden="1" customHeight="1" x14ac:dyDescent="0.2">
      <c r="A227" s="186"/>
      <c r="B227" s="190">
        <f>Stock!A167</f>
        <v>163</v>
      </c>
      <c r="C227" s="189" t="str">
        <f>IFERROR(VLOOKUP(B227,Stock!$A$5:$K$495,2,FALSE),0)</f>
        <v>Livre 163</v>
      </c>
      <c r="D227" s="84"/>
      <c r="E227" s="96">
        <f>IFERROR(VLOOKUP(B227,Stock!$A$5:$M$495,13,FALSE),0)</f>
        <v>0</v>
      </c>
      <c r="F227" s="94">
        <f>IFERROR(VLOOKUP(B227,Stock!$A$5:$M$471,6,0),0)</f>
        <v>380</v>
      </c>
      <c r="G227" s="95">
        <f>IFERROR(VLOOKUP(B227,Stock!$A$5:$M$471,7,0),0)</f>
        <v>304</v>
      </c>
    </row>
    <row r="228" spans="1:8" ht="20.100000000000001" hidden="1" customHeight="1" x14ac:dyDescent="0.2">
      <c r="A228" s="186"/>
      <c r="B228" s="190">
        <f>Stock!A168</f>
        <v>164</v>
      </c>
      <c r="C228" s="189" t="str">
        <f>IFERROR(VLOOKUP(B228,Stock!$A$5:$K$495,2,FALSE),0)</f>
        <v>Livre 164</v>
      </c>
      <c r="D228" s="84"/>
      <c r="E228" s="96">
        <f>IFERROR(VLOOKUP(B228,Stock!$A$5:$M$495,13,FALSE),0)</f>
        <v>0</v>
      </c>
      <c r="F228" s="94">
        <f>IFERROR(VLOOKUP(B228,Stock!$A$5:$M$471,6,0),0)</f>
        <v>0</v>
      </c>
      <c r="G228" s="95">
        <f>IFERROR(VLOOKUP(B228,Stock!$A$5:$M$471,7,0),0)</f>
        <v>0</v>
      </c>
      <c r="H228" s="86"/>
    </row>
    <row r="229" spans="1:8" ht="20.100000000000001" hidden="1" customHeight="1" x14ac:dyDescent="0.2">
      <c r="A229" s="186"/>
      <c r="B229" s="190">
        <f>Stock!A169</f>
        <v>165</v>
      </c>
      <c r="C229" s="189" t="str">
        <f>IFERROR(VLOOKUP(B229,Stock!$A$5:$K$495,2,FALSE),0)</f>
        <v>Livre 165</v>
      </c>
      <c r="D229" s="84"/>
      <c r="E229" s="96">
        <f>IFERROR(VLOOKUP(B229,Stock!$A$5:$M$495,13,FALSE),0)</f>
        <v>0</v>
      </c>
      <c r="F229" s="94">
        <f>IFERROR(VLOOKUP(B229,Stock!$A$5:$M$471,6,0),0)</f>
        <v>65</v>
      </c>
      <c r="G229" s="95">
        <f>IFERROR(VLOOKUP(B229,Stock!$A$5:$M$471,7,0),0)</f>
        <v>52</v>
      </c>
      <c r="H229" s="86"/>
    </row>
    <row r="230" spans="1:8" ht="20.100000000000001" hidden="1" customHeight="1" x14ac:dyDescent="0.2">
      <c r="A230" s="186"/>
      <c r="B230" s="190">
        <f>Stock!A170</f>
        <v>166</v>
      </c>
      <c r="C230" s="189" t="str">
        <f>IFERROR(VLOOKUP(B230,Stock!$A$5:$K$495,2,FALSE),0)</f>
        <v>Livre 166</v>
      </c>
      <c r="D230" s="84"/>
      <c r="E230" s="96">
        <f>IFERROR(VLOOKUP(B230,Stock!$A$5:$M$495,13,FALSE),0)</f>
        <v>0</v>
      </c>
      <c r="F230" s="94">
        <f>IFERROR(VLOOKUP(B230,Stock!$A$5:$M$471,6,0),0)</f>
        <v>65</v>
      </c>
      <c r="G230" s="95">
        <f>IFERROR(VLOOKUP(B230,Stock!$A$5:$M$471,7,0),0)</f>
        <v>52</v>
      </c>
    </row>
    <row r="231" spans="1:8" ht="20.100000000000001" hidden="1" customHeight="1" x14ac:dyDescent="0.2">
      <c r="A231" s="186"/>
      <c r="B231" s="190">
        <f>Stock!A171</f>
        <v>167</v>
      </c>
      <c r="C231" s="189" t="str">
        <f>IFERROR(VLOOKUP(B231,Stock!$A$5:$K$495,2,FALSE),0)</f>
        <v>Livre 167</v>
      </c>
      <c r="D231" s="84"/>
      <c r="E231" s="96">
        <f>IFERROR(VLOOKUP(B231,Stock!$A$5:$M$495,13,FALSE),0)</f>
        <v>0</v>
      </c>
      <c r="F231" s="94">
        <f>IFERROR(VLOOKUP(B231,Stock!$A$5:$M$471,6,0),0)</f>
        <v>0</v>
      </c>
      <c r="G231" s="95">
        <f>IFERROR(VLOOKUP(B231,Stock!$A$5:$M$471,7,0),0)</f>
        <v>0</v>
      </c>
    </row>
    <row r="232" spans="1:8" ht="20.100000000000001" hidden="1" customHeight="1" x14ac:dyDescent="0.2">
      <c r="A232" s="186"/>
      <c r="B232" s="190">
        <f>Stock!A172</f>
        <v>168</v>
      </c>
      <c r="C232" s="189" t="str">
        <f>IFERROR(VLOOKUP(B232,Stock!$A$5:$K$495,2,FALSE),0)</f>
        <v>Livre 168</v>
      </c>
      <c r="D232" s="84"/>
      <c r="E232" s="96">
        <f>IFERROR(VLOOKUP(B232,Stock!$A$5:$M$495,13,FALSE),0)</f>
        <v>0</v>
      </c>
      <c r="F232" s="94">
        <f>IFERROR(VLOOKUP(B232,Stock!$A$5:$M$471,6,0),0)</f>
        <v>200</v>
      </c>
      <c r="G232" s="95">
        <f>IFERROR(VLOOKUP(B232,Stock!$A$5:$M$471,7,0),0)</f>
        <v>160</v>
      </c>
    </row>
    <row r="233" spans="1:8" ht="20.100000000000001" hidden="1" customHeight="1" x14ac:dyDescent="0.2">
      <c r="A233" s="186"/>
      <c r="B233" s="190">
        <f>Stock!A173</f>
        <v>169</v>
      </c>
      <c r="C233" s="189" t="str">
        <f>IFERROR(VLOOKUP(B233,Stock!$A$5:$K$495,2,FALSE),0)</f>
        <v>Livre 169</v>
      </c>
      <c r="D233" s="84"/>
      <c r="E233" s="96">
        <f>IFERROR(VLOOKUP(B233,Stock!$A$5:$M$495,13,FALSE),0)</f>
        <v>0</v>
      </c>
      <c r="F233" s="94">
        <f>IFERROR(VLOOKUP(B233,Stock!$A$5:$M$471,6,0),0)</f>
        <v>38</v>
      </c>
      <c r="G233" s="95">
        <f>IFERROR(VLOOKUP(B233,Stock!$A$5:$M$471,7,0),0)</f>
        <v>30.4</v>
      </c>
      <c r="H233" s="86"/>
    </row>
    <row r="234" spans="1:8" ht="20.100000000000001" customHeight="1" x14ac:dyDescent="0.2">
      <c r="A234" s="186"/>
      <c r="B234" s="190">
        <f>Stock!A16</f>
        <v>12</v>
      </c>
      <c r="C234" s="189" t="str">
        <f>IFERROR(VLOOKUP(B234,Stock!$A$5:$K$495,2,FALSE),0)</f>
        <v>Livre 12</v>
      </c>
      <c r="D234" s="84"/>
      <c r="E234" s="96">
        <f>IFERROR(VLOOKUP(B234,Stock!$A$5:$M$495,13,FALSE),0)</f>
        <v>2</v>
      </c>
      <c r="F234" s="94">
        <f>IFERROR(VLOOKUP(B234,Stock!$A$5:$M$471,6,0),0)</f>
        <v>5</v>
      </c>
      <c r="G234" s="95">
        <f>IFERROR(VLOOKUP(B234,Stock!$A$5:$M$471,7,0),0)</f>
        <v>4</v>
      </c>
    </row>
    <row r="235" spans="1:8" ht="20.100000000000001" hidden="1" customHeight="1" x14ac:dyDescent="0.2">
      <c r="A235" s="186"/>
      <c r="B235" s="190">
        <f>Stock!A174</f>
        <v>170</v>
      </c>
      <c r="C235" s="189" t="str">
        <f>IFERROR(VLOOKUP(B235,Stock!$A$5:$K$495,2,FALSE),0)</f>
        <v>Livre 170</v>
      </c>
      <c r="D235" s="84"/>
      <c r="E235" s="96">
        <f>IFERROR(VLOOKUP(B235,Stock!$A$5:$M$495,13,FALSE),0)</f>
        <v>0</v>
      </c>
      <c r="F235" s="94">
        <f>IFERROR(VLOOKUP(B235,Stock!$A$5:$M$471,6,0),0)</f>
        <v>200</v>
      </c>
      <c r="G235" s="95">
        <f>IFERROR(VLOOKUP(B235,Stock!$A$5:$M$471,7,0),0)</f>
        <v>160</v>
      </c>
      <c r="H235" s="86"/>
    </row>
    <row r="236" spans="1:8" ht="20.100000000000001" hidden="1" customHeight="1" x14ac:dyDescent="0.2">
      <c r="A236" s="186"/>
      <c r="B236" s="190">
        <f>Stock!A175</f>
        <v>171</v>
      </c>
      <c r="C236" s="189" t="str">
        <f>IFERROR(VLOOKUP(B236,Stock!$A$5:$K$495,2,FALSE),0)</f>
        <v>Livre 171</v>
      </c>
      <c r="D236" s="84"/>
      <c r="E236" s="96">
        <f>IFERROR(VLOOKUP(B236,Stock!$A$5:$M$495,13,FALSE),0)</f>
        <v>0</v>
      </c>
      <c r="F236" s="94">
        <f>IFERROR(VLOOKUP(B236,Stock!$A$5:$M$471,6,0),0)</f>
        <v>10</v>
      </c>
      <c r="G236" s="95">
        <f>IFERROR(VLOOKUP(B236,Stock!$A$5:$M$471,7,0),0)</f>
        <v>8</v>
      </c>
      <c r="H236" s="86"/>
    </row>
    <row r="237" spans="1:8" ht="20.100000000000001" hidden="1" customHeight="1" x14ac:dyDescent="0.2">
      <c r="A237" s="186"/>
      <c r="B237" s="190">
        <f>Stock!A176</f>
        <v>172</v>
      </c>
      <c r="C237" s="189" t="str">
        <f>IFERROR(VLOOKUP(B237,Stock!$A$5:$K$495,2,FALSE),0)</f>
        <v>Livre 172</v>
      </c>
      <c r="D237" s="84"/>
      <c r="E237" s="96">
        <f>IFERROR(VLOOKUP(B237,Stock!$A$5:$M$495,13,FALSE),0)</f>
        <v>0</v>
      </c>
      <c r="F237" s="94">
        <f>IFERROR(VLOOKUP(B237,Stock!$A$5:$M$471,6,0),0)</f>
        <v>37</v>
      </c>
      <c r="G237" s="95">
        <f>IFERROR(VLOOKUP(B237,Stock!$A$5:$M$471,7,0),0)</f>
        <v>29.6</v>
      </c>
    </row>
    <row r="238" spans="1:8" ht="20.100000000000001" hidden="1" customHeight="1" x14ac:dyDescent="0.2">
      <c r="A238" s="186"/>
      <c r="B238" s="190">
        <f>Stock!A177</f>
        <v>173</v>
      </c>
      <c r="C238" s="189" t="str">
        <f>IFERROR(VLOOKUP(B238,Stock!$A$5:$K$495,2,FALSE),0)</f>
        <v>Livre 173</v>
      </c>
      <c r="D238" s="84"/>
      <c r="E238" s="96">
        <f>IFERROR(VLOOKUP(B238,Stock!$A$5:$M$495,13,FALSE),0)</f>
        <v>0</v>
      </c>
      <c r="F238" s="94">
        <f>IFERROR(VLOOKUP(B238,Stock!$A$5:$M$471,6,0),0)</f>
        <v>10</v>
      </c>
      <c r="G238" s="95">
        <f>IFERROR(VLOOKUP(B238,Stock!$A$5:$M$471,7,0),0)</f>
        <v>8</v>
      </c>
      <c r="H238" s="86"/>
    </row>
    <row r="239" spans="1:8" ht="20.100000000000001" hidden="1" customHeight="1" x14ac:dyDescent="0.2">
      <c r="A239" s="186"/>
      <c r="B239" s="190">
        <f>Stock!A178</f>
        <v>174</v>
      </c>
      <c r="C239" s="189" t="str">
        <f>IFERROR(VLOOKUP(B239,Stock!$A$5:$K$495,2,FALSE),0)</f>
        <v>Livre 174</v>
      </c>
      <c r="D239" s="84"/>
      <c r="E239" s="96">
        <f>IFERROR(VLOOKUP(B239,Stock!$A$5:$M$495,13,FALSE),0)</f>
        <v>0</v>
      </c>
      <c r="F239" s="94">
        <f>IFERROR(VLOOKUP(B239,Stock!$A$5:$M$471,6,0),0)</f>
        <v>50</v>
      </c>
      <c r="G239" s="95">
        <f>IFERROR(VLOOKUP(B239,Stock!$A$5:$M$471,7,0),0)</f>
        <v>40</v>
      </c>
    </row>
    <row r="240" spans="1:8" ht="20.100000000000001" hidden="1" customHeight="1" x14ac:dyDescent="0.2">
      <c r="A240" s="186"/>
      <c r="B240" s="190">
        <f>Stock!A179</f>
        <v>175</v>
      </c>
      <c r="C240" s="189" t="str">
        <f>IFERROR(VLOOKUP(B240,Stock!$A$5:$K$495,2,FALSE),0)</f>
        <v>Livre 175</v>
      </c>
      <c r="D240" s="84"/>
      <c r="E240" s="96">
        <f>IFERROR(VLOOKUP(B240,Stock!$A$5:$M$495,13,FALSE),0)</f>
        <v>0</v>
      </c>
      <c r="F240" s="94">
        <f>IFERROR(VLOOKUP(B240,Stock!$A$5:$M$471,6,0),0)</f>
        <v>19</v>
      </c>
      <c r="G240" s="95">
        <f>IFERROR(VLOOKUP(B240,Stock!$A$5:$M$471,7,0),0)</f>
        <v>15.2</v>
      </c>
      <c r="H240" s="86"/>
    </row>
    <row r="241" spans="1:8" ht="20.100000000000001" hidden="1" customHeight="1" x14ac:dyDescent="0.2">
      <c r="A241" s="186"/>
      <c r="B241" s="190">
        <f>Stock!A180</f>
        <v>176</v>
      </c>
      <c r="C241" s="189" t="str">
        <f>IFERROR(VLOOKUP(B241,Stock!$A$5:$K$495,2,FALSE),0)</f>
        <v>Livre 176</v>
      </c>
      <c r="D241" s="84"/>
      <c r="E241" s="96">
        <f>IFERROR(VLOOKUP(B241,Stock!$A$5:$M$495,13,FALSE),0)</f>
        <v>0</v>
      </c>
      <c r="F241" s="94">
        <f>IFERROR(VLOOKUP(B241,Stock!$A$5:$M$471,6,0),0)</f>
        <v>20</v>
      </c>
      <c r="G241" s="95">
        <f>IFERROR(VLOOKUP(B241,Stock!$A$5:$M$471,7,0),0)</f>
        <v>16</v>
      </c>
    </row>
    <row r="242" spans="1:8" ht="20.100000000000001" hidden="1" customHeight="1" x14ac:dyDescent="0.2">
      <c r="A242" s="186"/>
      <c r="B242" s="190">
        <f>Stock!A181</f>
        <v>177</v>
      </c>
      <c r="C242" s="189" t="str">
        <f>IFERROR(VLOOKUP(B242,Stock!$A$5:$K$495,2,FALSE),0)</f>
        <v>Livre 177</v>
      </c>
      <c r="D242" s="84"/>
      <c r="E242" s="96">
        <f>IFERROR(VLOOKUP(B242,Stock!$A$5:$M$495,13,FALSE),0)</f>
        <v>0</v>
      </c>
      <c r="F242" s="94">
        <f>IFERROR(VLOOKUP(B242,Stock!$A$5:$M$471,6,0),0)</f>
        <v>40</v>
      </c>
      <c r="G242" s="95">
        <f>IFERROR(VLOOKUP(B242,Stock!$A$5:$M$471,7,0),0)</f>
        <v>32</v>
      </c>
      <c r="H242" s="86"/>
    </row>
    <row r="243" spans="1:8" ht="20.100000000000001" hidden="1" customHeight="1" x14ac:dyDescent="0.2">
      <c r="A243" s="186"/>
      <c r="B243" s="190">
        <f>Stock!A182</f>
        <v>178</v>
      </c>
      <c r="C243" s="189" t="str">
        <f>IFERROR(VLOOKUP(B243,Stock!$A$5:$K$495,2,FALSE),0)</f>
        <v>Livre 178</v>
      </c>
      <c r="D243" s="84"/>
      <c r="E243" s="96">
        <f>IFERROR(VLOOKUP(B243,Stock!$A$5:$M$495,13,FALSE),0)</f>
        <v>0</v>
      </c>
      <c r="F243" s="94">
        <f>IFERROR(VLOOKUP(B243,Stock!$A$5:$M$471,6,0),0)</f>
        <v>25</v>
      </c>
      <c r="G243" s="95">
        <f>IFERROR(VLOOKUP(B243,Stock!$A$5:$M$471,7,0),0)</f>
        <v>20</v>
      </c>
    </row>
    <row r="244" spans="1:8" ht="20.100000000000001" hidden="1" customHeight="1" x14ac:dyDescent="0.2">
      <c r="A244" s="186"/>
      <c r="B244" s="190">
        <f>Stock!A183</f>
        <v>179</v>
      </c>
      <c r="C244" s="189" t="str">
        <f>IFERROR(VLOOKUP(B244,Stock!$A$5:$K$495,2,FALSE),0)</f>
        <v>Livre 179</v>
      </c>
      <c r="D244" s="84"/>
      <c r="E244" s="96">
        <f>IFERROR(VLOOKUP(B244,Stock!$A$5:$M$495,13,FALSE),0)</f>
        <v>0</v>
      </c>
      <c r="F244" s="94">
        <f>IFERROR(VLOOKUP(B244,Stock!$A$5:$M$471,6,0),0)</f>
        <v>35</v>
      </c>
      <c r="G244" s="95">
        <f>IFERROR(VLOOKUP(B244,Stock!$A$5:$M$471,7,0),0)</f>
        <v>28</v>
      </c>
    </row>
    <row r="245" spans="1:8" ht="20.100000000000001" customHeight="1" x14ac:dyDescent="0.2">
      <c r="A245" s="186"/>
      <c r="B245" s="190">
        <f>Stock!A17</f>
        <v>13</v>
      </c>
      <c r="C245" s="189" t="str">
        <f>IFERROR(VLOOKUP(B245,Stock!$A$5:$K$495,2,FALSE),0)</f>
        <v>Livre 13</v>
      </c>
      <c r="D245" s="84"/>
      <c r="E245" s="96">
        <f>IFERROR(VLOOKUP(B245,Stock!$A$5:$M$495,13,FALSE),0)</f>
        <v>2</v>
      </c>
      <c r="F245" s="94">
        <f>IFERROR(VLOOKUP(B245,Stock!$A$5:$M$471,6,0),0)</f>
        <v>5</v>
      </c>
      <c r="G245" s="95">
        <f>IFERROR(VLOOKUP(B245,Stock!$A$5:$M$471,7,0),0)</f>
        <v>4</v>
      </c>
    </row>
    <row r="246" spans="1:8" ht="20.100000000000001" hidden="1" customHeight="1" x14ac:dyDescent="0.2">
      <c r="A246" s="186"/>
      <c r="B246" s="190">
        <f>Stock!A184</f>
        <v>180</v>
      </c>
      <c r="C246" s="189" t="str">
        <f>IFERROR(VLOOKUP(B246,Stock!$A$5:$K$495,2,FALSE),0)</f>
        <v>Livre 180</v>
      </c>
      <c r="D246" s="84"/>
      <c r="E246" s="96">
        <f>IFERROR(VLOOKUP(B246,Stock!$A$5:$M$495,13,FALSE),0)</f>
        <v>0</v>
      </c>
      <c r="F246" s="94">
        <f>IFERROR(VLOOKUP(B246,Stock!$A$5:$M$471,6,0),0)</f>
        <v>35</v>
      </c>
      <c r="G246" s="95">
        <f>IFERROR(VLOOKUP(B246,Stock!$A$5:$M$471,7,0),0)</f>
        <v>28</v>
      </c>
      <c r="H246" s="86"/>
    </row>
    <row r="247" spans="1:8" ht="20.100000000000001" hidden="1" customHeight="1" x14ac:dyDescent="0.2">
      <c r="A247" s="186"/>
      <c r="B247" s="190">
        <f>Stock!A185</f>
        <v>181</v>
      </c>
      <c r="C247" s="189" t="str">
        <f>IFERROR(VLOOKUP(B247,Stock!$A$5:$K$495,2,FALSE),0)</f>
        <v>Livre 181</v>
      </c>
      <c r="D247" s="84"/>
      <c r="E247" s="96">
        <f>IFERROR(VLOOKUP(B247,Stock!$A$5:$M$495,13,FALSE),0)</f>
        <v>0</v>
      </c>
      <c r="F247" s="94">
        <f>IFERROR(VLOOKUP(B247,Stock!$A$5:$M$471,6,0),0)</f>
        <v>50</v>
      </c>
      <c r="G247" s="95">
        <f>IFERROR(VLOOKUP(B247,Stock!$A$5:$M$471,7,0),0)</f>
        <v>40</v>
      </c>
      <c r="H247" s="86"/>
    </row>
    <row r="248" spans="1:8" ht="20.100000000000001" hidden="1" customHeight="1" x14ac:dyDescent="0.2">
      <c r="A248" s="186"/>
      <c r="B248" s="190">
        <f>Stock!A186</f>
        <v>182</v>
      </c>
      <c r="C248" s="189" t="str">
        <f>IFERROR(VLOOKUP(B248,Stock!$A$5:$K$495,2,FALSE),0)</f>
        <v>Livre 182</v>
      </c>
      <c r="D248" s="84"/>
      <c r="E248" s="96">
        <f>IFERROR(VLOOKUP(B248,Stock!$A$5:$M$495,13,FALSE),0)</f>
        <v>0</v>
      </c>
      <c r="F248" s="94">
        <f>IFERROR(VLOOKUP(B248,Stock!$A$5:$M$471,6,0),0)</f>
        <v>50</v>
      </c>
      <c r="G248" s="95">
        <f>IFERROR(VLOOKUP(B248,Stock!$A$5:$M$471,7,0),0)</f>
        <v>40</v>
      </c>
      <c r="H248" s="86"/>
    </row>
    <row r="249" spans="1:8" ht="20.100000000000001" hidden="1" customHeight="1" x14ac:dyDescent="0.2">
      <c r="A249" s="186"/>
      <c r="B249" s="190">
        <f>Stock!A187</f>
        <v>183</v>
      </c>
      <c r="C249" s="189" t="str">
        <f>IFERROR(VLOOKUP(B249,Stock!$A$5:$K$495,2,FALSE),0)</f>
        <v>Livre 183</v>
      </c>
      <c r="D249" s="84"/>
      <c r="E249" s="96">
        <f>IFERROR(VLOOKUP(B249,Stock!$A$5:$M$495,13,FALSE),0)</f>
        <v>0</v>
      </c>
      <c r="F249" s="94">
        <f>IFERROR(VLOOKUP(B249,Stock!$A$5:$M$471,6,0),0)</f>
        <v>50</v>
      </c>
      <c r="G249" s="95">
        <f>IFERROR(VLOOKUP(B249,Stock!$A$5:$M$471,7,0),0)</f>
        <v>40</v>
      </c>
    </row>
    <row r="250" spans="1:8" ht="20.100000000000001" hidden="1" customHeight="1" x14ac:dyDescent="0.2">
      <c r="A250" s="186"/>
      <c r="B250" s="190">
        <f>Stock!A188</f>
        <v>184</v>
      </c>
      <c r="C250" s="189" t="str">
        <f>IFERROR(VLOOKUP(B250,Stock!$A$5:$K$495,2,FALSE),0)</f>
        <v>Livre 184</v>
      </c>
      <c r="D250" s="84"/>
      <c r="E250" s="96">
        <f>IFERROR(VLOOKUP(B250,Stock!$A$5:$M$495,13,FALSE),0)</f>
        <v>0</v>
      </c>
      <c r="F250" s="94">
        <f>IFERROR(VLOOKUP(B250,Stock!$A$5:$M$471,6,0),0)</f>
        <v>3</v>
      </c>
      <c r="G250" s="95">
        <f>IFERROR(VLOOKUP(B250,Stock!$A$5:$M$471,7,0),0)</f>
        <v>2.4</v>
      </c>
    </row>
    <row r="251" spans="1:8" ht="20.100000000000001" hidden="1" customHeight="1" x14ac:dyDescent="0.2">
      <c r="A251" s="186"/>
      <c r="B251" s="190">
        <f>Stock!A189</f>
        <v>185</v>
      </c>
      <c r="C251" s="189" t="str">
        <f>IFERROR(VLOOKUP(B251,Stock!$A$5:$K$495,2,FALSE),0)</f>
        <v>Livre 185</v>
      </c>
      <c r="D251" s="84"/>
      <c r="E251" s="96">
        <f>IFERROR(VLOOKUP(B251,Stock!$A$5:$M$495,13,FALSE),0)</f>
        <v>0</v>
      </c>
      <c r="F251" s="94">
        <f>IFERROR(VLOOKUP(B251,Stock!$A$5:$M$471,6,0),0)</f>
        <v>0</v>
      </c>
      <c r="G251" s="95">
        <f>IFERROR(VLOOKUP(B251,Stock!$A$5:$M$471,7,0),0)</f>
        <v>0</v>
      </c>
    </row>
    <row r="252" spans="1:8" ht="20.100000000000001" hidden="1" customHeight="1" x14ac:dyDescent="0.2">
      <c r="A252" s="186"/>
      <c r="B252" s="190">
        <f>Stock!A190</f>
        <v>186</v>
      </c>
      <c r="C252" s="189" t="str">
        <f>IFERROR(VLOOKUP(B252,Stock!$A$5:$K$495,2,FALSE),0)</f>
        <v>Livre 186</v>
      </c>
      <c r="D252" s="84"/>
      <c r="E252" s="96">
        <f>IFERROR(VLOOKUP(B252,Stock!$A$5:$M$495,13,FALSE),0)</f>
        <v>0</v>
      </c>
      <c r="F252" s="94">
        <f>IFERROR(VLOOKUP(B252,Stock!$A$5:$M$471,6,0),0)</f>
        <v>20</v>
      </c>
      <c r="G252" s="95">
        <f>IFERROR(VLOOKUP(B252,Stock!$A$5:$M$471,7,0),0)</f>
        <v>16</v>
      </c>
    </row>
    <row r="253" spans="1:8" ht="20.100000000000001" hidden="1" customHeight="1" x14ac:dyDescent="0.2">
      <c r="A253" s="186"/>
      <c r="B253" s="190">
        <f>Stock!A191</f>
        <v>187</v>
      </c>
      <c r="C253" s="189" t="str">
        <f>IFERROR(VLOOKUP(B253,Stock!$A$5:$K$495,2,FALSE),0)</f>
        <v>Livre 187</v>
      </c>
      <c r="D253" s="84"/>
      <c r="E253" s="96">
        <f>IFERROR(VLOOKUP(B253,Stock!$A$5:$M$495,13,FALSE),0)</f>
        <v>0</v>
      </c>
      <c r="F253" s="94">
        <f>IFERROR(VLOOKUP(B253,Stock!$A$5:$M$471,6,0),0)</f>
        <v>14</v>
      </c>
      <c r="G253" s="95">
        <f>IFERROR(VLOOKUP(B253,Stock!$A$5:$M$471,7,0),0)</f>
        <v>11.2</v>
      </c>
    </row>
    <row r="254" spans="1:8" ht="20.100000000000001" hidden="1" customHeight="1" x14ac:dyDescent="0.2">
      <c r="A254" s="186"/>
      <c r="B254" s="190">
        <f>Stock!A192</f>
        <v>188</v>
      </c>
      <c r="C254" s="189" t="str">
        <f>IFERROR(VLOOKUP(B254,Stock!$A$5:$K$495,2,FALSE),0)</f>
        <v>Livre 188</v>
      </c>
      <c r="D254" s="84"/>
      <c r="E254" s="96">
        <f>IFERROR(VLOOKUP(B254,Stock!$A$5:$M$495,13,FALSE),0)</f>
        <v>0</v>
      </c>
      <c r="F254" s="94">
        <f>IFERROR(VLOOKUP(B254,Stock!$A$5:$M$471,6,0),0)</f>
        <v>3</v>
      </c>
      <c r="G254" s="95">
        <f>IFERROR(VLOOKUP(B254,Stock!$A$5:$M$471,7,0),0)</f>
        <v>2.4</v>
      </c>
    </row>
    <row r="255" spans="1:8" ht="20.100000000000001" hidden="1" customHeight="1" x14ac:dyDescent="0.2">
      <c r="A255" s="186"/>
      <c r="B255" s="190">
        <f>Stock!A193</f>
        <v>189</v>
      </c>
      <c r="C255" s="189" t="str">
        <f>IFERROR(VLOOKUP(B255,Stock!$A$5:$K$495,2,FALSE),0)</f>
        <v>Livre 189</v>
      </c>
      <c r="D255" s="84"/>
      <c r="E255" s="96">
        <f>IFERROR(VLOOKUP(B255,Stock!$A$5:$M$495,13,FALSE),0)</f>
        <v>0</v>
      </c>
      <c r="F255" s="94">
        <f>IFERROR(VLOOKUP(B255,Stock!$A$5:$M$471,6,0),0)</f>
        <v>6</v>
      </c>
      <c r="G255" s="95">
        <f>IFERROR(VLOOKUP(B255,Stock!$A$5:$M$471,7,0),0)</f>
        <v>4.8</v>
      </c>
    </row>
    <row r="256" spans="1:8" ht="20.100000000000001" customHeight="1" x14ac:dyDescent="0.2">
      <c r="A256" s="186"/>
      <c r="B256" s="190">
        <f>Stock!A18</f>
        <v>14</v>
      </c>
      <c r="C256" s="189" t="str">
        <f>IFERROR(VLOOKUP(B256,Stock!$A$5:$K$495,2,FALSE),0)</f>
        <v>Livre 14</v>
      </c>
      <c r="D256" s="84"/>
      <c r="E256" s="96">
        <f>IFERROR(VLOOKUP(B256,Stock!$A$5:$M$495,13,FALSE),0)</f>
        <v>3</v>
      </c>
      <c r="F256" s="94">
        <f>IFERROR(VLOOKUP(B256,Stock!$A$5:$M$471,6,0),0)</f>
        <v>5</v>
      </c>
      <c r="G256" s="95">
        <f>IFERROR(VLOOKUP(B256,Stock!$A$5:$M$471,7,0),0)</f>
        <v>4</v>
      </c>
    </row>
    <row r="257" spans="1:8" ht="20.100000000000001" hidden="1" customHeight="1" x14ac:dyDescent="0.2">
      <c r="A257" s="186"/>
      <c r="B257" s="190">
        <f>Stock!A194</f>
        <v>190</v>
      </c>
      <c r="C257" s="189" t="str">
        <f>IFERROR(VLOOKUP(B257,Stock!$A$5:$K$495,2,FALSE),0)</f>
        <v>Livre 190</v>
      </c>
      <c r="D257" s="84"/>
      <c r="E257" s="96">
        <f>IFERROR(VLOOKUP(B257,Stock!$A$5:$M$495,13,FALSE),0)</f>
        <v>0</v>
      </c>
      <c r="F257" s="94">
        <f>IFERROR(VLOOKUP(B257,Stock!$A$5:$M$471,6,0),0)</f>
        <v>2</v>
      </c>
      <c r="G257" s="95">
        <f>IFERROR(VLOOKUP(B257,Stock!$A$5:$M$471,7,0),0)</f>
        <v>1.6</v>
      </c>
    </row>
    <row r="258" spans="1:8" ht="20.100000000000001" hidden="1" customHeight="1" x14ac:dyDescent="0.2">
      <c r="A258" s="186"/>
      <c r="B258" s="190">
        <f>Stock!A195</f>
        <v>191</v>
      </c>
      <c r="C258" s="189" t="str">
        <f>IFERROR(VLOOKUP(B258,Stock!$A$5:$K$495,2,FALSE),0)</f>
        <v>Livre 191</v>
      </c>
      <c r="D258" s="84"/>
      <c r="E258" s="96">
        <f>IFERROR(VLOOKUP(B258,Stock!$A$5:$M$495,13,FALSE),0)</f>
        <v>0</v>
      </c>
      <c r="F258" s="94">
        <f>IFERROR(VLOOKUP(B258,Stock!$A$5:$M$471,6,0),0)</f>
        <v>200</v>
      </c>
      <c r="G258" s="95">
        <f>IFERROR(VLOOKUP(B258,Stock!$A$5:$M$471,7,0),0)</f>
        <v>160</v>
      </c>
    </row>
    <row r="259" spans="1:8" ht="20.100000000000001" hidden="1" customHeight="1" x14ac:dyDescent="0.2">
      <c r="A259" s="186"/>
      <c r="B259" s="190">
        <f>Stock!A196</f>
        <v>192</v>
      </c>
      <c r="C259" s="189" t="str">
        <f>IFERROR(VLOOKUP(B259,Stock!$A$5:$K$495,2,FALSE),0)</f>
        <v>Livre 192</v>
      </c>
      <c r="D259" s="84"/>
      <c r="E259" s="96">
        <f>IFERROR(VLOOKUP(B259,Stock!$A$5:$M$495,13,FALSE),0)</f>
        <v>0</v>
      </c>
      <c r="F259" s="94">
        <f>IFERROR(VLOOKUP(B259,Stock!$A$5:$M$471,6,0),0)</f>
        <v>6</v>
      </c>
      <c r="G259" s="95">
        <f>IFERROR(VLOOKUP(B259,Stock!$A$5:$M$471,7,0),0)</f>
        <v>4.8</v>
      </c>
      <c r="H259" s="86"/>
    </row>
    <row r="260" spans="1:8" ht="20.100000000000001" hidden="1" customHeight="1" x14ac:dyDescent="0.2">
      <c r="A260" s="186"/>
      <c r="B260" s="190">
        <f>Stock!A197</f>
        <v>193</v>
      </c>
      <c r="C260" s="189" t="str">
        <f>IFERROR(VLOOKUP(B260,Stock!$A$5:$K$495,2,FALSE),0)</f>
        <v>Livre 193</v>
      </c>
      <c r="D260" s="84"/>
      <c r="E260" s="96">
        <f>IFERROR(VLOOKUP(B260,Stock!$A$5:$M$495,13,FALSE),0)</f>
        <v>0</v>
      </c>
      <c r="F260" s="94">
        <f>IFERROR(VLOOKUP(B260,Stock!$A$5:$M$471,6,0),0)</f>
        <v>200</v>
      </c>
      <c r="G260" s="95">
        <f>IFERROR(VLOOKUP(B260,Stock!$A$5:$M$471,7,0),0)</f>
        <v>160</v>
      </c>
    </row>
    <row r="261" spans="1:8" ht="20.100000000000001" hidden="1" customHeight="1" x14ac:dyDescent="0.2">
      <c r="A261" s="186"/>
      <c r="B261" s="190">
        <f>Stock!A198</f>
        <v>194</v>
      </c>
      <c r="C261" s="189" t="str">
        <f>IFERROR(VLOOKUP(B261,Stock!$A$5:$K$495,2,FALSE),0)</f>
        <v>Livre 194</v>
      </c>
      <c r="D261" s="84"/>
      <c r="E261" s="96">
        <f>IFERROR(VLOOKUP(B261,Stock!$A$5:$M$495,13,FALSE),0)</f>
        <v>0</v>
      </c>
      <c r="F261" s="94">
        <f>IFERROR(VLOOKUP(B261,Stock!$A$5:$M$471,6,0),0)</f>
        <v>18</v>
      </c>
      <c r="G261" s="95">
        <f>IFERROR(VLOOKUP(B261,Stock!$A$5:$M$471,7,0),0)</f>
        <v>14.4</v>
      </c>
    </row>
    <row r="262" spans="1:8" ht="20.100000000000001" hidden="1" customHeight="1" x14ac:dyDescent="0.2">
      <c r="A262" s="186"/>
      <c r="B262" s="190">
        <f>Stock!A199</f>
        <v>195</v>
      </c>
      <c r="C262" s="189" t="str">
        <f>IFERROR(VLOOKUP(B262,Stock!$A$5:$K$495,2,FALSE),0)</f>
        <v>Livre 195</v>
      </c>
      <c r="D262" s="84"/>
      <c r="E262" s="96">
        <f>IFERROR(VLOOKUP(B262,Stock!$A$5:$M$495,13,FALSE),0)</f>
        <v>0</v>
      </c>
      <c r="F262" s="94">
        <f>IFERROR(VLOOKUP(B262,Stock!$A$5:$M$471,6,0),0)</f>
        <v>7</v>
      </c>
      <c r="G262" s="95">
        <f>IFERROR(VLOOKUP(B262,Stock!$A$5:$M$471,7,0),0)</f>
        <v>5.6</v>
      </c>
    </row>
    <row r="263" spans="1:8" ht="20.100000000000001" hidden="1" customHeight="1" x14ac:dyDescent="0.2">
      <c r="A263" s="186"/>
      <c r="B263" s="190">
        <f>Stock!A200</f>
        <v>196</v>
      </c>
      <c r="C263" s="189" t="str">
        <f>IFERROR(VLOOKUP(B263,Stock!$A$5:$K$495,2,FALSE),0)</f>
        <v>Livre 196</v>
      </c>
      <c r="D263" s="84"/>
      <c r="E263" s="96">
        <f>IFERROR(VLOOKUP(B263,Stock!$A$5:$M$495,13,FALSE),0)</f>
        <v>0</v>
      </c>
      <c r="F263" s="94">
        <f>IFERROR(VLOOKUP(B263,Stock!$A$5:$M$471,6,0),0)</f>
        <v>50</v>
      </c>
      <c r="G263" s="95">
        <f>IFERROR(VLOOKUP(B263,Stock!$A$5:$M$471,7,0),0)</f>
        <v>40</v>
      </c>
    </row>
    <row r="264" spans="1:8" ht="20.100000000000001" hidden="1" customHeight="1" x14ac:dyDescent="0.2">
      <c r="A264" s="186"/>
      <c r="B264" s="190">
        <f>Stock!A201</f>
        <v>197</v>
      </c>
      <c r="C264" s="189" t="str">
        <f>IFERROR(VLOOKUP(B264,Stock!$A$5:$K$495,2,FALSE),0)</f>
        <v>Livre 197</v>
      </c>
      <c r="D264" s="84"/>
      <c r="E264" s="96">
        <f>IFERROR(VLOOKUP(B264,Stock!$A$5:$M$495,13,FALSE),0)</f>
        <v>0</v>
      </c>
      <c r="F264" s="94">
        <f>IFERROR(VLOOKUP(B264,Stock!$A$5:$M$471,6,0),0)</f>
        <v>6</v>
      </c>
      <c r="G264" s="95">
        <f>IFERROR(VLOOKUP(B264,Stock!$A$5:$M$471,7,0),0)</f>
        <v>4.8</v>
      </c>
    </row>
    <row r="265" spans="1:8" ht="20.100000000000001" hidden="1" customHeight="1" x14ac:dyDescent="0.2">
      <c r="A265" s="186"/>
      <c r="B265" s="190">
        <f>Stock!A202</f>
        <v>200</v>
      </c>
      <c r="C265" s="189" t="str">
        <f>IFERROR(VLOOKUP(B265,Stock!$A$5:$K$495,2,FALSE),0)</f>
        <v>Livre 198</v>
      </c>
      <c r="D265" s="84"/>
      <c r="E265" s="96">
        <f>IFERROR(VLOOKUP(B265,Stock!$A$5:$M$495,13,FALSE),0)</f>
        <v>0</v>
      </c>
      <c r="F265" s="94">
        <f>IFERROR(VLOOKUP(B265,Stock!$A$5:$M$471,6,0),0)</f>
        <v>12</v>
      </c>
      <c r="G265" s="95">
        <f>IFERROR(VLOOKUP(B265,Stock!$A$5:$M$471,7,0),0)</f>
        <v>9.6</v>
      </c>
      <c r="H265" s="89"/>
    </row>
    <row r="266" spans="1:8" ht="20.100000000000001" hidden="1" customHeight="1" x14ac:dyDescent="0.2">
      <c r="A266" s="186"/>
      <c r="B266" s="190">
        <f>Stock!A203</f>
        <v>204</v>
      </c>
      <c r="C266" s="189" t="str">
        <f>IFERROR(VLOOKUP(B266,Stock!$A$5:$K$495,2,FALSE),0)</f>
        <v>Livre 199</v>
      </c>
      <c r="D266" s="84"/>
      <c r="E266" s="96">
        <f>IFERROR(VLOOKUP(B266,Stock!$A$5:$M$495,13,FALSE),0)</f>
        <v>0</v>
      </c>
      <c r="F266" s="94">
        <f>IFERROR(VLOOKUP(B266,Stock!$A$5:$M$471,6,0),0)</f>
        <v>13</v>
      </c>
      <c r="G266" s="95">
        <f>IFERROR(VLOOKUP(B266,Stock!$A$5:$M$471,7,0),0)</f>
        <v>10.4</v>
      </c>
    </row>
    <row r="267" spans="1:8" ht="20.100000000000001" customHeight="1" x14ac:dyDescent="0.2">
      <c r="A267" s="186"/>
      <c r="B267" s="190">
        <f>Stock!A19</f>
        <v>15</v>
      </c>
      <c r="C267" s="189" t="str">
        <f>IFERROR(VLOOKUP(B267,Stock!$A$5:$K$495,2,FALSE),0)</f>
        <v>Livre 15</v>
      </c>
      <c r="D267" s="84"/>
      <c r="E267" s="96">
        <f>IFERROR(VLOOKUP(B267,Stock!$A$5:$M$495,13,FALSE),0)</f>
        <v>3</v>
      </c>
      <c r="F267" s="94">
        <f>IFERROR(VLOOKUP(B267,Stock!$A$5:$M$471,6,0),0)</f>
        <v>0</v>
      </c>
      <c r="G267" s="95">
        <f>IFERROR(VLOOKUP(B267,Stock!$A$5:$M$471,7,0),0)</f>
        <v>0</v>
      </c>
      <c r="H267" s="86"/>
    </row>
    <row r="268" spans="1:8" ht="20.100000000000001" customHeight="1" x14ac:dyDescent="0.2">
      <c r="A268" s="186"/>
      <c r="B268" s="190">
        <f>Stock!A20</f>
        <v>16</v>
      </c>
      <c r="C268" s="189" t="str">
        <f>IFERROR(VLOOKUP(B268,Stock!$A$5:$K$495,2,FALSE),0)</f>
        <v>Livre 16</v>
      </c>
      <c r="D268" s="84"/>
      <c r="E268" s="96">
        <f>IFERROR(VLOOKUP(B268,Stock!$A$5:$M$495,13,FALSE),0)</f>
        <v>1</v>
      </c>
      <c r="F268" s="94">
        <f>IFERROR(VLOOKUP(B268,Stock!$A$5:$M$471,6,0),0)</f>
        <v>0</v>
      </c>
      <c r="G268" s="95">
        <f>IFERROR(VLOOKUP(B268,Stock!$A$5:$M$471,7,0),0)</f>
        <v>0</v>
      </c>
    </row>
    <row r="269" spans="1:8" ht="20.100000000000001" hidden="1" customHeight="1" x14ac:dyDescent="0.2">
      <c r="A269" s="186"/>
      <c r="B269" s="190">
        <f>Stock!A204</f>
        <v>205</v>
      </c>
      <c r="C269" s="189" t="str">
        <f>IFERROR(VLOOKUP(B269,Stock!$A$5:$K$495,2,FALSE),0)</f>
        <v>Livre 200</v>
      </c>
      <c r="D269" s="84"/>
      <c r="E269" s="96">
        <f>IFERROR(VLOOKUP(B269,Stock!$A$5:$M$495,13,FALSE),0)</f>
        <v>0</v>
      </c>
      <c r="F269" s="94">
        <f>IFERROR(VLOOKUP(B269,Stock!$A$5:$M$471,6,0),0)</f>
        <v>2</v>
      </c>
      <c r="G269" s="95">
        <f>IFERROR(VLOOKUP(B269,Stock!$A$5:$M$471,7,0),0)</f>
        <v>1.6</v>
      </c>
      <c r="H269" s="89"/>
    </row>
    <row r="270" spans="1:8" ht="20.100000000000001" hidden="1" customHeight="1" x14ac:dyDescent="0.2">
      <c r="A270" s="186"/>
      <c r="B270" s="190">
        <f>Stock!A205</f>
        <v>206</v>
      </c>
      <c r="C270" s="189" t="str">
        <f>IFERROR(VLOOKUP(B270,Stock!$A$5:$K$495,2,FALSE),0)</f>
        <v>Livre 201</v>
      </c>
      <c r="D270" s="84"/>
      <c r="E270" s="96">
        <f>IFERROR(VLOOKUP(B270,Stock!$A$5:$M$495,13,FALSE),0)</f>
        <v>0</v>
      </c>
      <c r="F270" s="94">
        <f>IFERROR(VLOOKUP(B270,Stock!$A$5:$M$471,6,0),0)</f>
        <v>12</v>
      </c>
      <c r="G270" s="95">
        <f>IFERROR(VLOOKUP(B270,Stock!$A$5:$M$471,7,0),0)</f>
        <v>9.6</v>
      </c>
    </row>
    <row r="271" spans="1:8" ht="20.100000000000001" hidden="1" customHeight="1" x14ac:dyDescent="0.2">
      <c r="A271" s="186"/>
      <c r="B271" s="190">
        <f>Stock!A206</f>
        <v>207</v>
      </c>
      <c r="C271" s="189" t="str">
        <f>IFERROR(VLOOKUP(B271,Stock!$A$5:$K$495,2,FALSE),0)</f>
        <v>Livre 202</v>
      </c>
      <c r="D271" s="84"/>
      <c r="E271" s="96">
        <f>IFERROR(VLOOKUP(B271,Stock!$A$5:$M$495,13,FALSE),0)</f>
        <v>0</v>
      </c>
      <c r="F271" s="94">
        <f>IFERROR(VLOOKUP(B271,Stock!$A$5:$M$471,6,0),0)</f>
        <v>12</v>
      </c>
      <c r="G271" s="95">
        <f>IFERROR(VLOOKUP(B271,Stock!$A$5:$M$471,7,0),0)</f>
        <v>9.6</v>
      </c>
      <c r="H271" s="86"/>
    </row>
    <row r="272" spans="1:8" ht="20.100000000000001" hidden="1" customHeight="1" x14ac:dyDescent="0.2">
      <c r="A272" s="186"/>
      <c r="B272" s="190">
        <f>Stock!A207</f>
        <v>208</v>
      </c>
      <c r="C272" s="189" t="str">
        <f>IFERROR(VLOOKUP(B272,Stock!$A$5:$K$495,2,FALSE),0)</f>
        <v>Livre 203</v>
      </c>
      <c r="D272" s="84"/>
      <c r="E272" s="96">
        <f>IFERROR(VLOOKUP(B272,Stock!$A$5:$M$495,13,FALSE),0)</f>
        <v>0</v>
      </c>
      <c r="F272" s="94">
        <f>IFERROR(VLOOKUP(B272,Stock!$A$5:$M$471,6,0),0)</f>
        <v>12</v>
      </c>
      <c r="G272" s="95">
        <f>IFERROR(VLOOKUP(B272,Stock!$A$5:$M$471,7,0),0)</f>
        <v>9.6</v>
      </c>
      <c r="H272" s="86"/>
    </row>
    <row r="273" spans="1:8" ht="20.100000000000001" hidden="1" customHeight="1" x14ac:dyDescent="0.2">
      <c r="A273" s="186"/>
      <c r="B273" s="190">
        <f>Stock!A208</f>
        <v>209</v>
      </c>
      <c r="C273" s="189" t="str">
        <f>IFERROR(VLOOKUP(B273,Stock!$A$5:$K$495,2,FALSE),0)</f>
        <v>Livre 204</v>
      </c>
      <c r="D273" s="84"/>
      <c r="E273" s="96">
        <f>IFERROR(VLOOKUP(B273,Stock!$A$5:$M$495,13,FALSE),0)</f>
        <v>0</v>
      </c>
      <c r="F273" s="94">
        <f>IFERROR(VLOOKUP(B273,Stock!$A$5:$M$471,6,0),0)</f>
        <v>12</v>
      </c>
      <c r="G273" s="95">
        <f>IFERROR(VLOOKUP(B273,Stock!$A$5:$M$471,7,0),0)</f>
        <v>9.6</v>
      </c>
      <c r="H273" s="89"/>
    </row>
    <row r="274" spans="1:8" ht="20.100000000000001" hidden="1" customHeight="1" x14ac:dyDescent="0.2">
      <c r="A274" s="186"/>
      <c r="B274" s="190">
        <f>Stock!A209</f>
        <v>210</v>
      </c>
      <c r="C274" s="189" t="str">
        <f>IFERROR(VLOOKUP(B274,Stock!$A$5:$K$495,2,FALSE),0)</f>
        <v>Livre 205</v>
      </c>
      <c r="D274" s="84"/>
      <c r="E274" s="96">
        <f>IFERROR(VLOOKUP(B274,Stock!$A$5:$M$495,13,FALSE),0)</f>
        <v>0</v>
      </c>
      <c r="F274" s="94">
        <f>IFERROR(VLOOKUP(B274,Stock!$A$5:$M$471,6,0),0)</f>
        <v>12</v>
      </c>
      <c r="G274" s="95">
        <f>IFERROR(VLOOKUP(B274,Stock!$A$5:$M$471,7,0),0)</f>
        <v>9.6</v>
      </c>
      <c r="H274" s="86"/>
    </row>
    <row r="275" spans="1:8" ht="20.100000000000001" hidden="1" customHeight="1" x14ac:dyDescent="0.2">
      <c r="A275" s="186"/>
      <c r="B275" s="190">
        <f>Stock!A210</f>
        <v>211</v>
      </c>
      <c r="C275" s="189" t="str">
        <f>IFERROR(VLOOKUP(B275,Stock!$A$5:$K$495,2,FALSE),0)</f>
        <v>Livre 206</v>
      </c>
      <c r="D275" s="84"/>
      <c r="E275" s="96">
        <f>IFERROR(VLOOKUP(B275,Stock!$A$5:$M$495,13,FALSE),0)</f>
        <v>0</v>
      </c>
      <c r="F275" s="94">
        <f>IFERROR(VLOOKUP(B275,Stock!$A$5:$M$471,6,0),0)</f>
        <v>12</v>
      </c>
      <c r="G275" s="95">
        <f>IFERROR(VLOOKUP(B275,Stock!$A$5:$M$471,7,0),0)</f>
        <v>9.6</v>
      </c>
      <c r="H275" s="86"/>
    </row>
    <row r="276" spans="1:8" ht="20.100000000000001" hidden="1" customHeight="1" x14ac:dyDescent="0.2">
      <c r="A276" s="186"/>
      <c r="B276" s="190">
        <f>Stock!A211</f>
        <v>212</v>
      </c>
      <c r="C276" s="189" t="str">
        <f>IFERROR(VLOOKUP(B276,Stock!$A$5:$K$495,2,FALSE),0)</f>
        <v>Livre 207</v>
      </c>
      <c r="D276" s="84"/>
      <c r="E276" s="96">
        <f>IFERROR(VLOOKUP(B276,Stock!$A$5:$M$495,13,FALSE),0)</f>
        <v>0</v>
      </c>
      <c r="F276" s="94">
        <f>IFERROR(VLOOKUP(B276,Stock!$A$5:$M$471,6,0),0)</f>
        <v>12</v>
      </c>
      <c r="G276" s="95">
        <f>IFERROR(VLOOKUP(B276,Stock!$A$5:$M$471,7,0),0)</f>
        <v>9.6</v>
      </c>
    </row>
    <row r="277" spans="1:8" ht="20.100000000000001" hidden="1" customHeight="1" x14ac:dyDescent="0.2">
      <c r="A277" s="186"/>
      <c r="B277" s="190">
        <f>Stock!A212</f>
        <v>213</v>
      </c>
      <c r="C277" s="189" t="str">
        <f>IFERROR(VLOOKUP(B277,Stock!$A$5:$K$495,2,FALSE),0)</f>
        <v>Livre 208</v>
      </c>
      <c r="D277" s="84"/>
      <c r="E277" s="96">
        <f>IFERROR(VLOOKUP(B277,Stock!$A$5:$M$495,13,FALSE),0)</f>
        <v>0</v>
      </c>
      <c r="F277" s="94">
        <f>IFERROR(VLOOKUP(B277,Stock!$A$5:$M$471,6,0),0)</f>
        <v>12</v>
      </c>
      <c r="G277" s="95">
        <f>IFERROR(VLOOKUP(B277,Stock!$A$5:$M$471,7,0),0)</f>
        <v>9.6</v>
      </c>
    </row>
    <row r="278" spans="1:8" ht="20.100000000000001" hidden="1" customHeight="1" x14ac:dyDescent="0.2">
      <c r="A278" s="186"/>
      <c r="B278" s="190">
        <f>Stock!A213</f>
        <v>214</v>
      </c>
      <c r="C278" s="189" t="str">
        <f>IFERROR(VLOOKUP(B278,Stock!$A$5:$K$495,2,FALSE),0)</f>
        <v>Livre 209</v>
      </c>
      <c r="D278" s="84"/>
      <c r="E278" s="96">
        <f>IFERROR(VLOOKUP(B278,Stock!$A$5:$M$495,13,FALSE),0)</f>
        <v>0</v>
      </c>
      <c r="F278" s="94">
        <f>IFERROR(VLOOKUP(B278,Stock!$A$5:$M$471,6,0),0)</f>
        <v>12</v>
      </c>
      <c r="G278" s="95">
        <f>IFERROR(VLOOKUP(B278,Stock!$A$5:$M$471,7,0),0)</f>
        <v>9.6</v>
      </c>
    </row>
    <row r="279" spans="1:8" ht="20.100000000000001" customHeight="1" x14ac:dyDescent="0.2">
      <c r="A279" s="186"/>
      <c r="B279" s="190">
        <f>Stock!A21</f>
        <v>17</v>
      </c>
      <c r="C279" s="189" t="str">
        <f>IFERROR(VLOOKUP(B279,Stock!$A$5:$K$495,2,FALSE),0)</f>
        <v>Livre 17</v>
      </c>
      <c r="D279" s="84"/>
      <c r="E279" s="96">
        <f>IFERROR(VLOOKUP(B279,Stock!$A$5:$M$495,13,FALSE),0)</f>
        <v>5</v>
      </c>
      <c r="F279" s="94">
        <f>IFERROR(VLOOKUP(B279,Stock!$A$5:$M$471,6,0),0)</f>
        <v>18</v>
      </c>
      <c r="G279" s="95">
        <f>IFERROR(VLOOKUP(B279,Stock!$A$5:$M$471,7,0),0)</f>
        <v>14.4</v>
      </c>
      <c r="H279" s="86"/>
    </row>
    <row r="280" spans="1:8" ht="20.100000000000001" hidden="1" customHeight="1" x14ac:dyDescent="0.2">
      <c r="A280" s="186"/>
      <c r="B280" s="190">
        <f>Stock!A214</f>
        <v>215</v>
      </c>
      <c r="C280" s="189" t="str">
        <f>IFERROR(VLOOKUP(B280,Stock!$A$5:$K$495,2,FALSE),0)</f>
        <v>Livre 210</v>
      </c>
      <c r="D280" s="84"/>
      <c r="E280" s="96">
        <f>IFERROR(VLOOKUP(B280,Stock!$A$5:$M$495,13,FALSE),0)</f>
        <v>0</v>
      </c>
      <c r="F280" s="94">
        <f>IFERROR(VLOOKUP(B280,Stock!$A$5:$M$471,6,0),0)</f>
        <v>12</v>
      </c>
      <c r="G280" s="95">
        <f>IFERROR(VLOOKUP(B280,Stock!$A$5:$M$471,7,0),0)</f>
        <v>9.6</v>
      </c>
      <c r="H280" s="86"/>
    </row>
    <row r="281" spans="1:8" ht="20.100000000000001" hidden="1" customHeight="1" x14ac:dyDescent="0.2">
      <c r="A281" s="186"/>
      <c r="B281" s="190">
        <f>Stock!A215</f>
        <v>216</v>
      </c>
      <c r="C281" s="189" t="str">
        <f>IFERROR(VLOOKUP(B281,Stock!$A$5:$K$495,2,FALSE),0)</f>
        <v>Livre 211</v>
      </c>
      <c r="D281" s="84"/>
      <c r="E281" s="96">
        <f>IFERROR(VLOOKUP(B281,Stock!$A$5:$M$495,13,FALSE),0)</f>
        <v>0</v>
      </c>
      <c r="F281" s="94">
        <f>IFERROR(VLOOKUP(B281,Stock!$A$5:$M$471,6,0),0)</f>
        <v>12</v>
      </c>
      <c r="G281" s="95">
        <f>IFERROR(VLOOKUP(B281,Stock!$A$5:$M$471,7,0),0)</f>
        <v>9.6</v>
      </c>
      <c r="H281" s="86"/>
    </row>
    <row r="282" spans="1:8" ht="20.100000000000001" hidden="1" customHeight="1" x14ac:dyDescent="0.2">
      <c r="A282" s="186"/>
      <c r="B282" s="190">
        <f>Stock!A216</f>
        <v>217</v>
      </c>
      <c r="C282" s="189" t="str">
        <f>IFERROR(VLOOKUP(B282,Stock!$A$5:$K$495,2,FALSE),0)</f>
        <v>Livre 212</v>
      </c>
      <c r="D282" s="84"/>
      <c r="E282" s="96">
        <f>IFERROR(VLOOKUP(B282,Stock!$A$5:$M$495,13,FALSE),0)</f>
        <v>0</v>
      </c>
      <c r="F282" s="94">
        <f>IFERROR(VLOOKUP(B282,Stock!$A$5:$M$471,6,0),0)</f>
        <v>12</v>
      </c>
      <c r="G282" s="95">
        <f>IFERROR(VLOOKUP(B282,Stock!$A$5:$M$471,7,0),0)</f>
        <v>9.6</v>
      </c>
    </row>
    <row r="283" spans="1:8" ht="20.100000000000001" hidden="1" customHeight="1" x14ac:dyDescent="0.2">
      <c r="A283" s="186"/>
      <c r="B283" s="190">
        <f>Stock!A217</f>
        <v>218</v>
      </c>
      <c r="C283" s="189" t="str">
        <f>IFERROR(VLOOKUP(B283,Stock!$A$5:$K$495,2,FALSE),0)</f>
        <v>Livre 213</v>
      </c>
      <c r="D283" s="84"/>
      <c r="E283" s="96">
        <f>IFERROR(VLOOKUP(B283,Stock!$A$5:$M$495,13,FALSE),0)</f>
        <v>0</v>
      </c>
      <c r="F283" s="94">
        <f>IFERROR(VLOOKUP(B283,Stock!$A$5:$M$471,6,0),0)</f>
        <v>12</v>
      </c>
      <c r="G283" s="95">
        <f>IFERROR(VLOOKUP(B283,Stock!$A$5:$M$471,7,0),0)</f>
        <v>9.6</v>
      </c>
    </row>
    <row r="284" spans="1:8" ht="20.100000000000001" hidden="1" customHeight="1" x14ac:dyDescent="0.2">
      <c r="A284" s="186"/>
      <c r="B284" s="190">
        <f>Stock!A218</f>
        <v>219</v>
      </c>
      <c r="C284" s="189" t="str">
        <f>IFERROR(VLOOKUP(B284,Stock!$A$5:$K$495,2,FALSE),0)</f>
        <v>Livre 214</v>
      </c>
      <c r="D284" s="84"/>
      <c r="E284" s="96">
        <f>IFERROR(VLOOKUP(B284,Stock!$A$5:$M$495,13,FALSE),0)</f>
        <v>0</v>
      </c>
      <c r="F284" s="94">
        <f>IFERROR(VLOOKUP(B284,Stock!$A$5:$M$471,6,0),0)</f>
        <v>12</v>
      </c>
      <c r="G284" s="95">
        <f>IFERROR(VLOOKUP(B284,Stock!$A$5:$M$471,7,0),0)</f>
        <v>9.6</v>
      </c>
    </row>
    <row r="285" spans="1:8" ht="20.100000000000001" customHeight="1" x14ac:dyDescent="0.2">
      <c r="A285" s="186"/>
      <c r="B285" s="190">
        <f>Stock!A22</f>
        <v>18</v>
      </c>
      <c r="C285" s="189" t="str">
        <f>IFERROR(VLOOKUP(B285,Stock!$A$5:$K$495,2,FALSE),0)</f>
        <v>Livre 18</v>
      </c>
      <c r="D285" s="84"/>
      <c r="E285" s="96">
        <f>IFERROR(VLOOKUP(B285,Stock!$A$5:$M$495,13,FALSE),0)</f>
        <v>5</v>
      </c>
      <c r="F285" s="94">
        <f>IFERROR(VLOOKUP(B285,Stock!$A$5:$M$471,6,0),0)</f>
        <v>27</v>
      </c>
      <c r="G285" s="95">
        <f>IFERROR(VLOOKUP(B285,Stock!$A$5:$M$471,7,0),0)</f>
        <v>21.6</v>
      </c>
      <c r="H285" s="86"/>
    </row>
    <row r="286" spans="1:8" ht="20.100000000000001" hidden="1" customHeight="1" x14ac:dyDescent="0.2">
      <c r="A286" s="186"/>
      <c r="B286" s="190">
        <f>Stock!A220</f>
        <v>221</v>
      </c>
      <c r="C286" s="189" t="str">
        <f>IFERROR(VLOOKUP(B286,Stock!$A$5:$K$495,2,FALSE),0)</f>
        <v>Livre 216</v>
      </c>
      <c r="D286" s="84"/>
      <c r="E286" s="96">
        <f>IFERROR(VLOOKUP(B286,Stock!$A$5:$M$495,13,FALSE),0)</f>
        <v>0</v>
      </c>
      <c r="F286" s="94">
        <f>IFERROR(VLOOKUP(B286,Stock!$A$5:$M$471,6,0),0)</f>
        <v>12</v>
      </c>
      <c r="G286" s="95">
        <f>IFERROR(VLOOKUP(B286,Stock!$A$5:$M$471,7,0),0)</f>
        <v>9.6</v>
      </c>
    </row>
    <row r="287" spans="1:8" ht="20.100000000000001" hidden="1" customHeight="1" x14ac:dyDescent="0.2">
      <c r="A287" s="186"/>
      <c r="B287" s="190">
        <f>Stock!A221</f>
        <v>222</v>
      </c>
      <c r="C287" s="189" t="str">
        <f>IFERROR(VLOOKUP(B287,Stock!$A$5:$K$495,2,FALSE),0)</f>
        <v>Livre 217</v>
      </c>
      <c r="D287" s="84"/>
      <c r="E287" s="96">
        <f>IFERROR(VLOOKUP(B287,Stock!$A$5:$M$495,13,FALSE),0)</f>
        <v>0</v>
      </c>
      <c r="F287" s="94">
        <f>IFERROR(VLOOKUP(B287,Stock!$A$5:$M$471,6,0),0)</f>
        <v>12</v>
      </c>
      <c r="G287" s="95">
        <f>IFERROR(VLOOKUP(B287,Stock!$A$5:$M$471,7,0),0)</f>
        <v>9.6</v>
      </c>
    </row>
    <row r="288" spans="1:8" ht="20.100000000000001" hidden="1" customHeight="1" x14ac:dyDescent="0.2">
      <c r="A288" s="186"/>
      <c r="B288" s="190">
        <f>Stock!A222</f>
        <v>225</v>
      </c>
      <c r="C288" s="189" t="str">
        <f>IFERROR(VLOOKUP(B288,Stock!$A$5:$K$495,2,FALSE),0)</f>
        <v>Livre 218</v>
      </c>
      <c r="D288" s="84"/>
      <c r="E288" s="96">
        <f>IFERROR(VLOOKUP(B288,Stock!$A$5:$M$495,13,FALSE),0)</f>
        <v>0</v>
      </c>
      <c r="F288" s="94">
        <f>IFERROR(VLOOKUP(B288,Stock!$A$5:$M$471,6,0),0)</f>
        <v>12</v>
      </c>
      <c r="G288" s="95">
        <f>IFERROR(VLOOKUP(B288,Stock!$A$5:$M$471,7,0),0)</f>
        <v>9.6</v>
      </c>
    </row>
    <row r="289" spans="1:8" ht="20.100000000000001" hidden="1" customHeight="1" x14ac:dyDescent="0.2">
      <c r="A289" s="186"/>
      <c r="B289" s="190">
        <f>Stock!A223</f>
        <v>226</v>
      </c>
      <c r="C289" s="189" t="str">
        <f>IFERROR(VLOOKUP(B289,Stock!$A$5:$K$495,2,FALSE),0)</f>
        <v>Livre 219</v>
      </c>
      <c r="D289" s="84"/>
      <c r="E289" s="96">
        <f>IFERROR(VLOOKUP(B289,Stock!$A$5:$M$495,13,FALSE),0)</f>
        <v>0</v>
      </c>
      <c r="F289" s="94">
        <f>IFERROR(VLOOKUP(B289,Stock!$A$5:$M$471,6,0),0)</f>
        <v>12</v>
      </c>
      <c r="G289" s="95">
        <f>IFERROR(VLOOKUP(B289,Stock!$A$5:$M$471,7,0),0)</f>
        <v>9.6</v>
      </c>
    </row>
    <row r="290" spans="1:8" ht="20.100000000000001" customHeight="1" x14ac:dyDescent="0.2">
      <c r="A290" s="186"/>
      <c r="B290" s="190">
        <f>Stock!A23</f>
        <v>19</v>
      </c>
      <c r="C290" s="189" t="str">
        <f>IFERROR(VLOOKUP(B290,Stock!$A$5:$K$495,2,FALSE),0)</f>
        <v>Livre 19</v>
      </c>
      <c r="D290" s="84"/>
      <c r="E290" s="96">
        <f>IFERROR(VLOOKUP(B290,Stock!$A$5:$M$495,13,FALSE),0)</f>
        <v>4</v>
      </c>
      <c r="F290" s="94">
        <f>IFERROR(VLOOKUP(B290,Stock!$A$5:$M$471,6,0),0)</f>
        <v>15</v>
      </c>
      <c r="G290" s="95">
        <f>IFERROR(VLOOKUP(B290,Stock!$A$5:$M$471,7,0),0)</f>
        <v>12</v>
      </c>
      <c r="H290" s="86"/>
    </row>
    <row r="291" spans="1:8" ht="20.100000000000001" hidden="1" customHeight="1" x14ac:dyDescent="0.2">
      <c r="A291" s="186"/>
      <c r="B291" s="190">
        <f>Stock!A224</f>
        <v>227</v>
      </c>
      <c r="C291" s="189" t="str">
        <f>IFERROR(VLOOKUP(B291,Stock!$A$5:$K$495,2,FALSE),0)</f>
        <v>Livre 220</v>
      </c>
      <c r="D291" s="84"/>
      <c r="E291" s="96">
        <f>IFERROR(VLOOKUP(B291,Stock!$A$5:$M$495,13,FALSE),0)</f>
        <v>0</v>
      </c>
      <c r="F291" s="94">
        <f>IFERROR(VLOOKUP(B291,Stock!$A$5:$M$471,6,0),0)</f>
        <v>12</v>
      </c>
      <c r="G291" s="95">
        <f>IFERROR(VLOOKUP(B291,Stock!$A$5:$M$471,7,0),0)</f>
        <v>9.6</v>
      </c>
      <c r="H291" s="86"/>
    </row>
    <row r="292" spans="1:8" ht="20.100000000000001" hidden="1" customHeight="1" x14ac:dyDescent="0.2">
      <c r="A292" s="186"/>
      <c r="B292" s="190">
        <f>Stock!A225</f>
        <v>228</v>
      </c>
      <c r="C292" s="189" t="str">
        <f>IFERROR(VLOOKUP(B292,Stock!$A$5:$K$495,2,FALSE),0)</f>
        <v>Livre 221</v>
      </c>
      <c r="D292" s="84"/>
      <c r="E292" s="96">
        <f>IFERROR(VLOOKUP(B292,Stock!$A$5:$M$495,13,FALSE),0)</f>
        <v>0</v>
      </c>
      <c r="F292" s="94">
        <f>IFERROR(VLOOKUP(B292,Stock!$A$5:$M$471,6,0),0)</f>
        <v>12</v>
      </c>
      <c r="G292" s="95">
        <f>IFERROR(VLOOKUP(B292,Stock!$A$5:$M$471,7,0),0)</f>
        <v>9.6</v>
      </c>
      <c r="H292" s="86"/>
    </row>
    <row r="293" spans="1:8" ht="20.100000000000001" hidden="1" customHeight="1" x14ac:dyDescent="0.2">
      <c r="A293" s="186"/>
      <c r="B293" s="190">
        <f>Stock!A226</f>
        <v>229</v>
      </c>
      <c r="C293" s="189" t="str">
        <f>IFERROR(VLOOKUP(B293,Stock!$A$5:$K$495,2,FALSE),0)</f>
        <v>Livre 222</v>
      </c>
      <c r="D293" s="84"/>
      <c r="E293" s="96">
        <f>IFERROR(VLOOKUP(B293,Stock!$A$5:$M$495,13,FALSE),0)</f>
        <v>0</v>
      </c>
      <c r="F293" s="94">
        <f>IFERROR(VLOOKUP(B293,Stock!$A$5:$M$471,6,0),0)</f>
        <v>53</v>
      </c>
      <c r="G293" s="95">
        <f>IFERROR(VLOOKUP(B293,Stock!$A$5:$M$471,7,0),0)</f>
        <v>42.4</v>
      </c>
    </row>
    <row r="294" spans="1:8" ht="20.100000000000001" hidden="1" customHeight="1" x14ac:dyDescent="0.2">
      <c r="A294" s="186"/>
      <c r="B294" s="190">
        <f>Stock!A227</f>
        <v>230</v>
      </c>
      <c r="C294" s="189" t="str">
        <f>IFERROR(VLOOKUP(B294,Stock!$A$5:$K$495,2,FALSE),0)</f>
        <v>Livre 223</v>
      </c>
      <c r="D294" s="84"/>
      <c r="E294" s="96">
        <f>IFERROR(VLOOKUP(B294,Stock!$A$5:$M$495,13,FALSE),0)</f>
        <v>0</v>
      </c>
      <c r="F294" s="94">
        <f>IFERROR(VLOOKUP(B294,Stock!$A$5:$M$471,6,0),0)</f>
        <v>12</v>
      </c>
      <c r="G294" s="95">
        <f>IFERROR(VLOOKUP(B294,Stock!$A$5:$M$471,7,0),0)</f>
        <v>9.6</v>
      </c>
    </row>
    <row r="295" spans="1:8" ht="20.100000000000001" hidden="1" customHeight="1" x14ac:dyDescent="0.2">
      <c r="A295" s="186"/>
      <c r="B295" s="190">
        <f>Stock!A228</f>
        <v>231</v>
      </c>
      <c r="C295" s="189" t="str">
        <f>IFERROR(VLOOKUP(B295,Stock!$A$5:$K$495,2,FALSE),0)</f>
        <v>Livre 224</v>
      </c>
      <c r="D295" s="84"/>
      <c r="E295" s="96">
        <f>IFERROR(VLOOKUP(B295,Stock!$A$5:$M$495,13,FALSE),0)</f>
        <v>0</v>
      </c>
      <c r="F295" s="94">
        <f>IFERROR(VLOOKUP(B295,Stock!$A$5:$M$471,6,0),0)</f>
        <v>12</v>
      </c>
      <c r="G295" s="95">
        <f>IFERROR(VLOOKUP(B295,Stock!$A$5:$M$471,7,0),0)</f>
        <v>9.6</v>
      </c>
    </row>
    <row r="296" spans="1:8" ht="20.100000000000001" hidden="1" customHeight="1" x14ac:dyDescent="0.2">
      <c r="A296" s="186"/>
      <c r="B296" s="190">
        <f>Stock!A229</f>
        <v>232</v>
      </c>
      <c r="C296" s="189" t="str">
        <f>IFERROR(VLOOKUP(B296,Stock!$A$5:$K$495,2,FALSE),0)</f>
        <v>Livre 225</v>
      </c>
      <c r="D296" s="84"/>
      <c r="E296" s="96">
        <f>IFERROR(VLOOKUP(B296,Stock!$A$5:$M$495,13,FALSE),0)</f>
        <v>0</v>
      </c>
      <c r="F296" s="94">
        <f>IFERROR(VLOOKUP(B296,Stock!$A$5:$M$471,6,0),0)</f>
        <v>12</v>
      </c>
      <c r="G296" s="95">
        <f>IFERROR(VLOOKUP(B296,Stock!$A$5:$M$471,7,0),0)</f>
        <v>9.6</v>
      </c>
    </row>
    <row r="297" spans="1:8" ht="20.100000000000001" hidden="1" customHeight="1" x14ac:dyDescent="0.2">
      <c r="A297" s="186"/>
      <c r="B297" s="190">
        <f>Stock!A230</f>
        <v>233</v>
      </c>
      <c r="C297" s="189" t="str">
        <f>IFERROR(VLOOKUP(B297,Stock!$A$5:$K$495,2,FALSE),0)</f>
        <v>Livre 226</v>
      </c>
      <c r="D297" s="84"/>
      <c r="E297" s="96">
        <f>IFERROR(VLOOKUP(B297,Stock!$A$5:$M$495,13,FALSE),0)</f>
        <v>0</v>
      </c>
      <c r="F297" s="94">
        <f>IFERROR(VLOOKUP(B297,Stock!$A$5:$M$471,6,0),0)</f>
        <v>12</v>
      </c>
      <c r="G297" s="95">
        <f>IFERROR(VLOOKUP(B297,Stock!$A$5:$M$471,7,0),0)</f>
        <v>9.6</v>
      </c>
    </row>
    <row r="298" spans="1:8" ht="20.100000000000001" hidden="1" customHeight="1" x14ac:dyDescent="0.2">
      <c r="A298" s="186"/>
      <c r="B298" s="190">
        <f>Stock!A231</f>
        <v>234</v>
      </c>
      <c r="C298" s="189" t="str">
        <f>IFERROR(VLOOKUP(B298,Stock!$A$5:$K$495,2,FALSE),0)</f>
        <v>Livre 227</v>
      </c>
      <c r="D298" s="84"/>
      <c r="E298" s="96">
        <f>IFERROR(VLOOKUP(B298,Stock!$A$5:$M$495,13,FALSE),0)</f>
        <v>0</v>
      </c>
      <c r="F298" s="94">
        <f>IFERROR(VLOOKUP(B298,Stock!$A$5:$M$471,6,0),0)</f>
        <v>12</v>
      </c>
      <c r="G298" s="95">
        <f>IFERROR(VLOOKUP(B298,Stock!$A$5:$M$471,7,0),0)</f>
        <v>9.6</v>
      </c>
    </row>
    <row r="299" spans="1:8" ht="20.100000000000001" hidden="1" customHeight="1" x14ac:dyDescent="0.2">
      <c r="A299" s="186"/>
      <c r="B299" s="190">
        <f>Stock!A232</f>
        <v>235</v>
      </c>
      <c r="C299" s="189" t="str">
        <f>IFERROR(VLOOKUP(B299,Stock!$A$5:$K$495,2,FALSE),0)</f>
        <v>Livre 228</v>
      </c>
      <c r="D299" s="84"/>
      <c r="E299" s="96">
        <f>IFERROR(VLOOKUP(B299,Stock!$A$5:$M$495,13,FALSE),0)</f>
        <v>0</v>
      </c>
      <c r="F299" s="94">
        <f>IFERROR(VLOOKUP(B299,Stock!$A$5:$M$471,6,0),0)</f>
        <v>12</v>
      </c>
      <c r="G299" s="95">
        <f>IFERROR(VLOOKUP(B299,Stock!$A$5:$M$471,7,0),0)</f>
        <v>9.6</v>
      </c>
    </row>
    <row r="300" spans="1:8" ht="20.100000000000001" hidden="1" customHeight="1" x14ac:dyDescent="0.2">
      <c r="A300" s="186"/>
      <c r="B300" s="190">
        <f>Stock!A233</f>
        <v>236</v>
      </c>
      <c r="C300" s="189" t="str">
        <f>IFERROR(VLOOKUP(B300,Stock!$A$5:$K$495,2,FALSE),0)</f>
        <v>Livre 229</v>
      </c>
      <c r="D300" s="84"/>
      <c r="E300" s="96">
        <f>IFERROR(VLOOKUP(B300,Stock!$A$5:$M$495,13,FALSE),0)</f>
        <v>0</v>
      </c>
      <c r="F300" s="94">
        <f>IFERROR(VLOOKUP(B300,Stock!$A$5:$M$471,6,0),0)</f>
        <v>15</v>
      </c>
      <c r="G300" s="95">
        <f>IFERROR(VLOOKUP(B300,Stock!$A$5:$M$471,7,0),0)</f>
        <v>12</v>
      </c>
    </row>
    <row r="301" spans="1:8" ht="20.100000000000001" customHeight="1" x14ac:dyDescent="0.2">
      <c r="A301" s="186"/>
      <c r="B301" s="190">
        <f>Stock!A24</f>
        <v>20</v>
      </c>
      <c r="C301" s="189" t="str">
        <f>IFERROR(VLOOKUP(B301,Stock!$A$5:$K$495,2,FALSE),0)</f>
        <v>Livre 20</v>
      </c>
      <c r="D301" s="84"/>
      <c r="E301" s="96">
        <f>IFERROR(VLOOKUP(B301,Stock!$A$5:$M$495,13,FALSE),0)</f>
        <v>5</v>
      </c>
      <c r="F301" s="94">
        <f>IFERROR(VLOOKUP(B301,Stock!$A$5:$M$471,6,0),0)</f>
        <v>15</v>
      </c>
      <c r="G301" s="95">
        <f>IFERROR(VLOOKUP(B301,Stock!$A$5:$M$471,7,0),0)</f>
        <v>12</v>
      </c>
    </row>
    <row r="302" spans="1:8" ht="20.100000000000001" hidden="1" customHeight="1" x14ac:dyDescent="0.2">
      <c r="A302" s="186"/>
      <c r="B302" s="190">
        <f>Stock!A234</f>
        <v>237</v>
      </c>
      <c r="C302" s="189" t="str">
        <f>IFERROR(VLOOKUP(B302,Stock!$A$5:$K$495,2,FALSE),0)</f>
        <v>Livre 230</v>
      </c>
      <c r="D302" s="84"/>
      <c r="E302" s="96">
        <f>IFERROR(VLOOKUP(B302,Stock!$A$5:$M$495,13,FALSE),0)</f>
        <v>0</v>
      </c>
      <c r="F302" s="94">
        <f>IFERROR(VLOOKUP(B302,Stock!$A$5:$M$471,6,0),0)</f>
        <v>23</v>
      </c>
      <c r="G302" s="95">
        <f>IFERROR(VLOOKUP(B302,Stock!$A$5:$M$471,7,0),0)</f>
        <v>18.399999999999999</v>
      </c>
    </row>
    <row r="303" spans="1:8" ht="20.100000000000001" hidden="1" customHeight="1" x14ac:dyDescent="0.2">
      <c r="A303" s="186"/>
      <c r="B303" s="190">
        <f>Stock!A235</f>
        <v>238</v>
      </c>
      <c r="C303" s="189" t="str">
        <f>IFERROR(VLOOKUP(B303,Stock!$A$5:$K$495,2,FALSE),0)</f>
        <v>Livre 231</v>
      </c>
      <c r="D303" s="84"/>
      <c r="E303" s="96">
        <f>IFERROR(VLOOKUP(B303,Stock!$A$5:$M$495,13,FALSE),0)</f>
        <v>0</v>
      </c>
      <c r="F303" s="94">
        <f>IFERROR(VLOOKUP(B303,Stock!$A$5:$M$471,6,0),0)</f>
        <v>30</v>
      </c>
      <c r="G303" s="95">
        <f>IFERROR(VLOOKUP(B303,Stock!$A$5:$M$471,7,0),0)</f>
        <v>24</v>
      </c>
    </row>
    <row r="304" spans="1:8" ht="20.100000000000001" hidden="1" customHeight="1" x14ac:dyDescent="0.2">
      <c r="A304" s="186"/>
      <c r="B304" s="190">
        <f>Stock!A236</f>
        <v>239</v>
      </c>
      <c r="C304" s="189" t="str">
        <f>IFERROR(VLOOKUP(B304,Stock!$A$5:$K$495,2,FALSE),0)</f>
        <v>Livre 232</v>
      </c>
      <c r="D304" s="84"/>
      <c r="E304" s="96">
        <f>IFERROR(VLOOKUP(B304,Stock!$A$5:$M$495,13,FALSE),0)</f>
        <v>0</v>
      </c>
      <c r="F304" s="94">
        <f>IFERROR(VLOOKUP(B304,Stock!$A$5:$M$471,6,0),0)</f>
        <v>20</v>
      </c>
      <c r="G304" s="95">
        <f>IFERROR(VLOOKUP(B304,Stock!$A$5:$M$471,7,0),0)</f>
        <v>16</v>
      </c>
    </row>
    <row r="305" spans="1:7" ht="20.100000000000001" hidden="1" customHeight="1" x14ac:dyDescent="0.2">
      <c r="A305" s="186"/>
      <c r="B305" s="190">
        <f>Stock!A237</f>
        <v>240</v>
      </c>
      <c r="C305" s="189" t="str">
        <f>IFERROR(VLOOKUP(B305,Stock!$A$5:$K$495,2,FALSE),0)</f>
        <v>Livre 233</v>
      </c>
      <c r="D305" s="84"/>
      <c r="E305" s="96">
        <f>IFERROR(VLOOKUP(B305,Stock!$A$5:$M$495,13,FALSE),0)</f>
        <v>0</v>
      </c>
      <c r="F305" s="94">
        <f>IFERROR(VLOOKUP(B305,Stock!$A$5:$M$471,6,0),0)</f>
        <v>18</v>
      </c>
      <c r="G305" s="95">
        <f>IFERROR(VLOOKUP(B305,Stock!$A$5:$M$471,7,0),0)</f>
        <v>14.4</v>
      </c>
    </row>
    <row r="306" spans="1:7" ht="20.100000000000001" hidden="1" customHeight="1" x14ac:dyDescent="0.2">
      <c r="A306" s="186"/>
      <c r="B306" s="190">
        <f>Stock!A238</f>
        <v>241</v>
      </c>
      <c r="C306" s="189" t="str">
        <f>IFERROR(VLOOKUP(B306,Stock!$A$5:$K$495,2,FALSE),0)</f>
        <v>Livre 234</v>
      </c>
      <c r="D306" s="84"/>
      <c r="E306" s="96">
        <f>IFERROR(VLOOKUP(B306,Stock!$A$5:$M$495,13,FALSE),0)</f>
        <v>0</v>
      </c>
      <c r="F306" s="94">
        <f>IFERROR(VLOOKUP(B306,Stock!$A$5:$M$471,6,0),0)</f>
        <v>20</v>
      </c>
      <c r="G306" s="95">
        <f>IFERROR(VLOOKUP(B306,Stock!$A$5:$M$471,7,0),0)</f>
        <v>16</v>
      </c>
    </row>
    <row r="307" spans="1:7" ht="20.100000000000001" hidden="1" customHeight="1" x14ac:dyDescent="0.2">
      <c r="A307" s="186"/>
      <c r="B307" s="190">
        <f>Stock!A239</f>
        <v>242</v>
      </c>
      <c r="C307" s="189" t="str">
        <f>IFERROR(VLOOKUP(B307,Stock!$A$5:$K$495,2,FALSE),0)</f>
        <v>Livre 235</v>
      </c>
      <c r="D307" s="84"/>
      <c r="E307" s="96">
        <f>IFERROR(VLOOKUP(B307,Stock!$A$5:$M$495,13,FALSE),0)</f>
        <v>0</v>
      </c>
      <c r="F307" s="94">
        <f>IFERROR(VLOOKUP(B307,Stock!$A$5:$M$471,6,0),0)</f>
        <v>9</v>
      </c>
      <c r="G307" s="95">
        <f>IFERROR(VLOOKUP(B307,Stock!$A$5:$M$471,7,0),0)</f>
        <v>7.2</v>
      </c>
    </row>
    <row r="308" spans="1:7" ht="20.100000000000001" hidden="1" customHeight="1" x14ac:dyDescent="0.2">
      <c r="A308" s="186"/>
      <c r="B308" s="190">
        <f>Stock!A240</f>
        <v>243</v>
      </c>
      <c r="C308" s="189" t="str">
        <f>IFERROR(VLOOKUP(B308,Stock!$A$5:$K$495,2,FALSE),0)</f>
        <v>Livre 236</v>
      </c>
      <c r="D308" s="84"/>
      <c r="E308" s="96">
        <f>IFERROR(VLOOKUP(B308,Stock!$A$5:$M$495,13,FALSE),0)</f>
        <v>0</v>
      </c>
      <c r="F308" s="94">
        <f>IFERROR(VLOOKUP(B308,Stock!$A$5:$M$471,6,0),0)</f>
        <v>15</v>
      </c>
      <c r="G308" s="95">
        <f>IFERROR(VLOOKUP(B308,Stock!$A$5:$M$471,7,0),0)</f>
        <v>12</v>
      </c>
    </row>
    <row r="309" spans="1:7" ht="20.100000000000001" hidden="1" customHeight="1" x14ac:dyDescent="0.2">
      <c r="A309" s="186"/>
      <c r="B309" s="190">
        <f>Stock!A241</f>
        <v>244</v>
      </c>
      <c r="C309" s="189" t="str">
        <f>IFERROR(VLOOKUP(B309,Stock!$A$5:$K$495,2,FALSE),0)</f>
        <v>Livre 237</v>
      </c>
      <c r="D309" s="84"/>
      <c r="E309" s="96">
        <f>IFERROR(VLOOKUP(B309,Stock!$A$5:$M$495,13,FALSE),0)</f>
        <v>0</v>
      </c>
      <c r="F309" s="94">
        <f>IFERROR(VLOOKUP(B309,Stock!$A$5:$M$471,6,0),0)</f>
        <v>15</v>
      </c>
      <c r="G309" s="95">
        <f>IFERROR(VLOOKUP(B309,Stock!$A$5:$M$471,7,0),0)</f>
        <v>12</v>
      </c>
    </row>
    <row r="310" spans="1:7" ht="20.100000000000001" hidden="1" customHeight="1" x14ac:dyDescent="0.2">
      <c r="A310" s="186"/>
      <c r="B310" s="190">
        <f>Stock!A242</f>
        <v>245</v>
      </c>
      <c r="C310" s="189" t="str">
        <f>IFERROR(VLOOKUP(B310,Stock!$A$5:$K$495,2,FALSE),0)</f>
        <v>Livre 238</v>
      </c>
      <c r="D310" s="84"/>
      <c r="E310" s="96">
        <f>IFERROR(VLOOKUP(B310,Stock!$A$5:$M$495,13,FALSE),0)</f>
        <v>0</v>
      </c>
      <c r="F310" s="94">
        <f>IFERROR(VLOOKUP(B310,Stock!$A$5:$M$471,6,0),0)</f>
        <v>15</v>
      </c>
      <c r="G310" s="95">
        <f>IFERROR(VLOOKUP(B310,Stock!$A$5:$M$471,7,0),0)</f>
        <v>12</v>
      </c>
    </row>
    <row r="311" spans="1:7" ht="20.100000000000001" hidden="1" customHeight="1" x14ac:dyDescent="0.2">
      <c r="A311" s="186"/>
      <c r="B311" s="190">
        <f>Stock!A243</f>
        <v>246</v>
      </c>
      <c r="C311" s="189" t="str">
        <f>IFERROR(VLOOKUP(B311,Stock!$A$5:$K$495,2,FALSE),0)</f>
        <v>Livre 239</v>
      </c>
      <c r="D311" s="84"/>
      <c r="E311" s="96">
        <f>IFERROR(VLOOKUP(B311,Stock!$A$5:$M$495,13,FALSE),0)</f>
        <v>0</v>
      </c>
      <c r="F311" s="94">
        <f>IFERROR(VLOOKUP(B311,Stock!$A$5:$M$471,6,0),0)</f>
        <v>15</v>
      </c>
      <c r="G311" s="95">
        <f>IFERROR(VLOOKUP(B311,Stock!$A$5:$M$471,7,0),0)</f>
        <v>12</v>
      </c>
    </row>
    <row r="312" spans="1:7" ht="20.100000000000001" customHeight="1" x14ac:dyDescent="0.2">
      <c r="A312" s="186"/>
      <c r="B312" s="190">
        <f>Stock!A25</f>
        <v>21</v>
      </c>
      <c r="C312" s="189" t="str">
        <f>IFERROR(VLOOKUP(B312,Stock!$A$5:$K$495,2,FALSE),0)</f>
        <v>Livre 21</v>
      </c>
      <c r="D312" s="84"/>
      <c r="E312" s="96">
        <f>IFERROR(VLOOKUP(B312,Stock!$A$5:$M$495,13,FALSE),0)</f>
        <v>6</v>
      </c>
      <c r="F312" s="94">
        <f>IFERROR(VLOOKUP(B312,Stock!$A$5:$M$471,6,0),0)</f>
        <v>15</v>
      </c>
      <c r="G312" s="95">
        <f>IFERROR(VLOOKUP(B312,Stock!$A$5:$M$471,7,0),0)</f>
        <v>12</v>
      </c>
    </row>
    <row r="313" spans="1:7" ht="20.100000000000001" hidden="1" customHeight="1" x14ac:dyDescent="0.2">
      <c r="A313" s="186"/>
      <c r="B313" s="190">
        <f>Stock!A244</f>
        <v>247</v>
      </c>
      <c r="C313" s="189" t="str">
        <f>IFERROR(VLOOKUP(B313,Stock!$A$5:$K$495,2,FALSE),0)</f>
        <v>Livre 240</v>
      </c>
      <c r="D313" s="84"/>
      <c r="E313" s="96">
        <f>IFERROR(VLOOKUP(B313,Stock!$A$5:$M$495,13,FALSE),0)</f>
        <v>0</v>
      </c>
      <c r="F313" s="94">
        <f>IFERROR(VLOOKUP(B313,Stock!$A$5:$M$471,6,0),0)</f>
        <v>15</v>
      </c>
      <c r="G313" s="95">
        <f>IFERROR(VLOOKUP(B313,Stock!$A$5:$M$471,7,0),0)</f>
        <v>12</v>
      </c>
    </row>
    <row r="314" spans="1:7" ht="20.100000000000001" hidden="1" customHeight="1" x14ac:dyDescent="0.2">
      <c r="A314" s="186"/>
      <c r="B314" s="190">
        <f>Stock!A245</f>
        <v>249</v>
      </c>
      <c r="C314" s="189" t="str">
        <f>IFERROR(VLOOKUP(B314,Stock!$A$5:$K$495,2,FALSE),0)</f>
        <v>Livre 241</v>
      </c>
      <c r="D314" s="84"/>
      <c r="E314" s="96">
        <f>IFERROR(VLOOKUP(B314,Stock!$A$5:$M$495,13,FALSE),0)</f>
        <v>0</v>
      </c>
      <c r="F314" s="94">
        <f>IFERROR(VLOOKUP(B314,Stock!$A$5:$M$471,6,0),0)</f>
        <v>12</v>
      </c>
      <c r="G314" s="95">
        <f>IFERROR(VLOOKUP(B314,Stock!$A$5:$M$471,7,0),0)</f>
        <v>9.6</v>
      </c>
    </row>
    <row r="315" spans="1:7" ht="20.100000000000001" hidden="1" customHeight="1" x14ac:dyDescent="0.2">
      <c r="A315" s="186"/>
      <c r="B315" s="190">
        <f>Stock!A246</f>
        <v>250</v>
      </c>
      <c r="C315" s="189" t="str">
        <f>IFERROR(VLOOKUP(B315,Stock!$A$5:$K$495,2,FALSE),0)</f>
        <v>Livre 242</v>
      </c>
      <c r="D315" s="84"/>
      <c r="E315" s="96">
        <f>IFERROR(VLOOKUP(B315,Stock!$A$5:$M$495,13,FALSE),0)</f>
        <v>0</v>
      </c>
      <c r="F315" s="94">
        <f>IFERROR(VLOOKUP(B315,Stock!$A$5:$M$471,6,0),0)</f>
        <v>20</v>
      </c>
      <c r="G315" s="95">
        <f>IFERROR(VLOOKUP(B315,Stock!$A$5:$M$471,7,0),0)</f>
        <v>16</v>
      </c>
    </row>
    <row r="316" spans="1:7" ht="20.100000000000001" hidden="1" customHeight="1" x14ac:dyDescent="0.2">
      <c r="A316" s="186"/>
      <c r="B316" s="190">
        <f>Stock!A247</f>
        <v>251</v>
      </c>
      <c r="C316" s="189" t="str">
        <f>IFERROR(VLOOKUP(B316,Stock!$A$5:$K$495,2,FALSE),0)</f>
        <v>Livre 243</v>
      </c>
      <c r="D316" s="84"/>
      <c r="E316" s="96">
        <f>IFERROR(VLOOKUP(B316,Stock!$A$5:$M$495,13,FALSE),0)</f>
        <v>0</v>
      </c>
      <c r="F316" s="94">
        <f>IFERROR(VLOOKUP(B316,Stock!$A$5:$M$471,6,0),0)</f>
        <v>24</v>
      </c>
      <c r="G316" s="95">
        <f>IFERROR(VLOOKUP(B316,Stock!$A$5:$M$471,7,0),0)</f>
        <v>19.2</v>
      </c>
    </row>
    <row r="317" spans="1:7" ht="20.100000000000001" hidden="1" customHeight="1" x14ac:dyDescent="0.2">
      <c r="A317" s="186"/>
      <c r="B317" s="190">
        <f>Stock!A248</f>
        <v>252</v>
      </c>
      <c r="C317" s="189" t="str">
        <f>IFERROR(VLOOKUP(B317,Stock!$A$5:$K$495,2,FALSE),0)</f>
        <v>Livre 244</v>
      </c>
      <c r="D317" s="84"/>
      <c r="E317" s="96">
        <f>IFERROR(VLOOKUP(B317,Stock!$A$5:$M$495,13,FALSE),0)</f>
        <v>0</v>
      </c>
      <c r="F317" s="94">
        <f>IFERROR(VLOOKUP(B317,Stock!$A$5:$M$471,6,0),0)</f>
        <v>12</v>
      </c>
      <c r="G317" s="95">
        <f>IFERROR(VLOOKUP(B317,Stock!$A$5:$M$471,7,0),0)</f>
        <v>9.6</v>
      </c>
    </row>
    <row r="318" spans="1:7" ht="20.100000000000001" hidden="1" customHeight="1" x14ac:dyDescent="0.2">
      <c r="A318" s="186"/>
      <c r="B318" s="190">
        <f>Stock!A249</f>
        <v>253</v>
      </c>
      <c r="C318" s="189" t="str">
        <f>IFERROR(VLOOKUP(B318,Stock!$A$5:$K$495,2,FALSE),0)</f>
        <v>Livre 245</v>
      </c>
      <c r="D318" s="84"/>
      <c r="E318" s="96">
        <f>IFERROR(VLOOKUP(B318,Stock!$A$5:$M$495,13,FALSE),0)</f>
        <v>0</v>
      </c>
      <c r="F318" s="94">
        <f>IFERROR(VLOOKUP(B318,Stock!$A$5:$M$471,6,0),0)</f>
        <v>18</v>
      </c>
      <c r="G318" s="95">
        <f>IFERROR(VLOOKUP(B318,Stock!$A$5:$M$471,7,0),0)</f>
        <v>14.4</v>
      </c>
    </row>
    <row r="319" spans="1:7" ht="20.100000000000001" hidden="1" customHeight="1" x14ac:dyDescent="0.2">
      <c r="A319" s="186"/>
      <c r="B319" s="190">
        <f>Stock!A250</f>
        <v>254</v>
      </c>
      <c r="C319" s="189" t="str">
        <f>IFERROR(VLOOKUP(B319,Stock!$A$5:$K$495,2,FALSE),0)</f>
        <v>Livre 246</v>
      </c>
      <c r="D319" s="84"/>
      <c r="E319" s="96">
        <f>IFERROR(VLOOKUP(B319,Stock!$A$5:$M$495,13,FALSE),0)</f>
        <v>0</v>
      </c>
      <c r="F319" s="94">
        <f>IFERROR(VLOOKUP(B319,Stock!$A$5:$M$471,6,0),0)</f>
        <v>3</v>
      </c>
      <c r="G319" s="95">
        <f>IFERROR(VLOOKUP(B319,Stock!$A$5:$M$471,7,0),0)</f>
        <v>2.4</v>
      </c>
    </row>
    <row r="320" spans="1:7" ht="20.100000000000001" hidden="1" customHeight="1" x14ac:dyDescent="0.2">
      <c r="A320" s="186"/>
      <c r="B320" s="190">
        <f>Stock!A251</f>
        <v>255</v>
      </c>
      <c r="C320" s="189" t="str">
        <f>IFERROR(VLOOKUP(B320,Stock!$A$5:$K$495,2,FALSE),0)</f>
        <v>Livre 247</v>
      </c>
      <c r="D320" s="84"/>
      <c r="E320" s="96">
        <f>IFERROR(VLOOKUP(B320,Stock!$A$5:$M$495,13,FALSE),0)</f>
        <v>0</v>
      </c>
      <c r="F320" s="94">
        <f>IFERROR(VLOOKUP(B320,Stock!$A$5:$M$471,6,0),0)</f>
        <v>3</v>
      </c>
      <c r="G320" s="95">
        <f>IFERROR(VLOOKUP(B320,Stock!$A$5:$M$471,7,0),0)</f>
        <v>2.4</v>
      </c>
    </row>
    <row r="321" spans="1:8" ht="20.100000000000001" hidden="1" customHeight="1" x14ac:dyDescent="0.2">
      <c r="A321" s="186"/>
      <c r="B321" s="190">
        <f>Stock!A252</f>
        <v>256</v>
      </c>
      <c r="C321" s="189" t="str">
        <f>IFERROR(VLOOKUP(B321,Stock!$A$5:$K$495,2,FALSE),0)</f>
        <v>Livre 248</v>
      </c>
      <c r="D321" s="84"/>
      <c r="E321" s="96">
        <f>IFERROR(VLOOKUP(B321,Stock!$A$5:$M$495,13,FALSE),0)</f>
        <v>0</v>
      </c>
      <c r="F321" s="94">
        <f>IFERROR(VLOOKUP(B321,Stock!$A$5:$M$471,6,0),0)</f>
        <v>12</v>
      </c>
      <c r="G321" s="95">
        <f>IFERROR(VLOOKUP(B321,Stock!$A$5:$M$471,7,0),0)</f>
        <v>9.6</v>
      </c>
    </row>
    <row r="322" spans="1:8" ht="20.100000000000001" hidden="1" customHeight="1" x14ac:dyDescent="0.2">
      <c r="A322" s="186"/>
      <c r="B322" s="190">
        <f>Stock!A253</f>
        <v>257</v>
      </c>
      <c r="C322" s="189" t="str">
        <f>IFERROR(VLOOKUP(B322,Stock!$A$5:$K$495,2,FALSE),0)</f>
        <v>Livre 249</v>
      </c>
      <c r="D322" s="84"/>
      <c r="E322" s="96">
        <f>IFERROR(VLOOKUP(B322,Stock!$A$5:$M$495,13,FALSE),0)</f>
        <v>0</v>
      </c>
      <c r="F322" s="94">
        <f>IFERROR(VLOOKUP(B322,Stock!$A$5:$M$471,6,0),0)</f>
        <v>12</v>
      </c>
      <c r="G322" s="95">
        <f>IFERROR(VLOOKUP(B322,Stock!$A$5:$M$471,7,0),0)</f>
        <v>9.6</v>
      </c>
    </row>
    <row r="323" spans="1:8" ht="20.100000000000001" customHeight="1" x14ac:dyDescent="0.2">
      <c r="A323" s="186"/>
      <c r="B323" s="190">
        <f>Stock!A26</f>
        <v>22</v>
      </c>
      <c r="C323" s="189" t="str">
        <f>IFERROR(VLOOKUP(B323,Stock!$A$5:$K$495,2,FALSE),0)</f>
        <v>Livre 22</v>
      </c>
      <c r="D323" s="84"/>
      <c r="E323" s="96">
        <f>IFERROR(VLOOKUP(B323,Stock!$A$5:$M$495,13,FALSE),0)</f>
        <v>4</v>
      </c>
      <c r="F323" s="94">
        <f>IFERROR(VLOOKUP(B323,Stock!$A$5:$M$471,6,0),0)</f>
        <v>15</v>
      </c>
      <c r="G323" s="95">
        <f>IFERROR(VLOOKUP(B323,Stock!$A$5:$M$471,7,0),0)</f>
        <v>12</v>
      </c>
    </row>
    <row r="324" spans="1:8" ht="20.100000000000001" hidden="1" customHeight="1" x14ac:dyDescent="0.2">
      <c r="A324" s="186"/>
      <c r="B324" s="190">
        <f>Stock!A254</f>
        <v>258</v>
      </c>
      <c r="C324" s="189" t="str">
        <f>IFERROR(VLOOKUP(B324,Stock!$A$5:$K$495,2,FALSE),0)</f>
        <v>Livre 250</v>
      </c>
      <c r="D324" s="84"/>
      <c r="E324" s="96">
        <f>IFERROR(VLOOKUP(B324,Stock!$A$5:$M$495,13,FALSE),0)</f>
        <v>0</v>
      </c>
      <c r="F324" s="94">
        <f>IFERROR(VLOOKUP(B324,Stock!$A$5:$M$471,6,0),0)</f>
        <v>24</v>
      </c>
      <c r="G324" s="95">
        <f>IFERROR(VLOOKUP(B324,Stock!$A$5:$M$471,7,0),0)</f>
        <v>19.2</v>
      </c>
    </row>
    <row r="325" spans="1:8" ht="20.100000000000001" hidden="1" customHeight="1" x14ac:dyDescent="0.2">
      <c r="A325" s="186"/>
      <c r="B325" s="190">
        <f>Stock!A255</f>
        <v>259</v>
      </c>
      <c r="C325" s="189" t="str">
        <f>IFERROR(VLOOKUP(B325,Stock!$A$5:$K$495,2,FALSE),0)</f>
        <v>Livre 251</v>
      </c>
      <c r="D325" s="84"/>
      <c r="E325" s="96">
        <f>IFERROR(VLOOKUP(B325,Stock!$A$5:$M$495,13,FALSE),0)</f>
        <v>0</v>
      </c>
      <c r="F325" s="94">
        <f>IFERROR(VLOOKUP(B325,Stock!$A$5:$M$471,6,0),0)</f>
        <v>12</v>
      </c>
      <c r="G325" s="95">
        <f>IFERROR(VLOOKUP(B325,Stock!$A$5:$M$471,7,0),0)</f>
        <v>9.6</v>
      </c>
      <c r="H325" s="86"/>
    </row>
    <row r="326" spans="1:8" ht="20.100000000000001" hidden="1" customHeight="1" x14ac:dyDescent="0.2">
      <c r="A326" s="186"/>
      <c r="B326" s="190">
        <f>Stock!A256</f>
        <v>260</v>
      </c>
      <c r="C326" s="189" t="str">
        <f>IFERROR(VLOOKUP(B326,Stock!$A$5:$K$495,2,FALSE),0)</f>
        <v>Livre 252</v>
      </c>
      <c r="D326" s="84"/>
      <c r="E326" s="96">
        <f>IFERROR(VLOOKUP(B326,Stock!$A$5:$M$495,13,FALSE),0)</f>
        <v>0</v>
      </c>
      <c r="F326" s="94">
        <f>IFERROR(VLOOKUP(B326,Stock!$A$5:$M$471,6,0),0)</f>
        <v>24</v>
      </c>
      <c r="G326" s="95">
        <f>IFERROR(VLOOKUP(B326,Stock!$A$5:$M$471,7,0),0)</f>
        <v>19.2</v>
      </c>
    </row>
    <row r="327" spans="1:8" ht="20.100000000000001" hidden="1" customHeight="1" x14ac:dyDescent="0.2">
      <c r="A327" s="186"/>
      <c r="B327" s="190">
        <f>Stock!A257</f>
        <v>261</v>
      </c>
      <c r="C327" s="189" t="str">
        <f>IFERROR(VLOOKUP(B327,Stock!$A$5:$K$495,2,FALSE),0)</f>
        <v>Livre 253</v>
      </c>
      <c r="D327" s="84"/>
      <c r="E327" s="96">
        <f>IFERROR(VLOOKUP(B327,Stock!$A$5:$M$495,13,FALSE),0)</f>
        <v>0</v>
      </c>
      <c r="F327" s="94">
        <f>IFERROR(VLOOKUP(B327,Stock!$A$5:$M$471,6,0),0)</f>
        <v>6</v>
      </c>
      <c r="G327" s="95">
        <f>IFERROR(VLOOKUP(B327,Stock!$A$5:$M$471,7,0),0)</f>
        <v>4.8</v>
      </c>
    </row>
    <row r="328" spans="1:8" ht="20.100000000000001" hidden="1" customHeight="1" x14ac:dyDescent="0.2">
      <c r="A328" s="186"/>
      <c r="B328" s="190">
        <f>Stock!A258</f>
        <v>262</v>
      </c>
      <c r="C328" s="189" t="str">
        <f>IFERROR(VLOOKUP(B328,Stock!$A$5:$K$495,2,FALSE),0)</f>
        <v>Livre 254</v>
      </c>
      <c r="D328" s="84"/>
      <c r="E328" s="96">
        <f>IFERROR(VLOOKUP(B328,Stock!$A$5:$M$495,13,FALSE),0)</f>
        <v>0</v>
      </c>
      <c r="F328" s="94">
        <f>IFERROR(VLOOKUP(B328,Stock!$A$5:$M$471,6,0),0)</f>
        <v>40</v>
      </c>
      <c r="G328" s="95">
        <f>IFERROR(VLOOKUP(B328,Stock!$A$5:$M$471,7,0),0)</f>
        <v>32</v>
      </c>
    </row>
    <row r="329" spans="1:8" ht="20.100000000000001" hidden="1" customHeight="1" x14ac:dyDescent="0.2">
      <c r="A329" s="186"/>
      <c r="B329" s="190">
        <f>Stock!A259</f>
        <v>263</v>
      </c>
      <c r="C329" s="189" t="str">
        <f>IFERROR(VLOOKUP(B329,Stock!$A$5:$K$495,2,FALSE),0)</f>
        <v>Livre 255</v>
      </c>
      <c r="D329" s="84"/>
      <c r="E329" s="96">
        <f>IFERROR(VLOOKUP(B329,Stock!$A$5:$M$495,13,FALSE),0)</f>
        <v>0</v>
      </c>
      <c r="F329" s="94">
        <f>IFERROR(VLOOKUP(B329,Stock!$A$5:$M$471,6,0),0)</f>
        <v>10</v>
      </c>
      <c r="G329" s="95">
        <f>IFERROR(VLOOKUP(B329,Stock!$A$5:$M$471,7,0),0)</f>
        <v>8</v>
      </c>
    </row>
    <row r="330" spans="1:8" ht="20.100000000000001" hidden="1" customHeight="1" x14ac:dyDescent="0.2">
      <c r="A330" s="186"/>
      <c r="B330" s="190">
        <f>Stock!A260</f>
        <v>264</v>
      </c>
      <c r="C330" s="189" t="str">
        <f>IFERROR(VLOOKUP(B330,Stock!$A$5:$K$495,2,FALSE),0)</f>
        <v>Livre 256</v>
      </c>
      <c r="D330" s="84"/>
      <c r="E330" s="96">
        <f>IFERROR(VLOOKUP(B330,Stock!$A$5:$M$495,13,FALSE),0)</f>
        <v>0</v>
      </c>
      <c r="F330" s="94">
        <f>IFERROR(VLOOKUP(B330,Stock!$A$5:$M$471,6,0),0)</f>
        <v>5</v>
      </c>
      <c r="G330" s="95">
        <f>IFERROR(VLOOKUP(B330,Stock!$A$5:$M$471,7,0),0)</f>
        <v>4</v>
      </c>
    </row>
    <row r="331" spans="1:8" ht="20.100000000000001" hidden="1" customHeight="1" x14ac:dyDescent="0.2">
      <c r="A331" s="186"/>
      <c r="B331" s="190">
        <f>Stock!A261</f>
        <v>265</v>
      </c>
      <c r="C331" s="189" t="str">
        <f>IFERROR(VLOOKUP(B331,Stock!$A$5:$K$495,2,FALSE),0)</f>
        <v>Livre 257</v>
      </c>
      <c r="D331" s="84"/>
      <c r="E331" s="96">
        <f>IFERROR(VLOOKUP(B331,Stock!$A$5:$M$495,13,FALSE),0)</f>
        <v>0</v>
      </c>
      <c r="F331" s="94">
        <f>IFERROR(VLOOKUP(B331,Stock!$A$5:$M$471,6,0),0)</f>
        <v>10</v>
      </c>
      <c r="G331" s="95">
        <f>IFERROR(VLOOKUP(B331,Stock!$A$5:$M$471,7,0),0)</f>
        <v>8</v>
      </c>
    </row>
    <row r="332" spans="1:8" ht="20.100000000000001" hidden="1" customHeight="1" x14ac:dyDescent="0.2">
      <c r="A332" s="186"/>
      <c r="B332" s="190">
        <f>Stock!A262</f>
        <v>266</v>
      </c>
      <c r="C332" s="189" t="str">
        <f>IFERROR(VLOOKUP(B332,Stock!$A$5:$K$495,2,FALSE),0)</f>
        <v>Livre 258</v>
      </c>
      <c r="D332" s="84"/>
      <c r="E332" s="96">
        <f>IFERROR(VLOOKUP(B332,Stock!$A$5:$M$495,13,FALSE),0)</f>
        <v>0</v>
      </c>
      <c r="F332" s="94">
        <f>IFERROR(VLOOKUP(B332,Stock!$A$5:$M$471,6,0),0)</f>
        <v>12</v>
      </c>
      <c r="G332" s="95">
        <f>IFERROR(VLOOKUP(B332,Stock!$A$5:$M$471,7,0),0)</f>
        <v>9.6</v>
      </c>
    </row>
    <row r="333" spans="1:8" ht="20.100000000000001" hidden="1" customHeight="1" x14ac:dyDescent="0.2">
      <c r="A333" s="186"/>
      <c r="B333" s="190">
        <f>Stock!A263</f>
        <v>267</v>
      </c>
      <c r="C333" s="189" t="str">
        <f>IFERROR(VLOOKUP(B333,Stock!$A$5:$K$495,2,FALSE),0)</f>
        <v>Livre 259</v>
      </c>
      <c r="D333" s="84"/>
      <c r="E333" s="96">
        <f>IFERROR(VLOOKUP(B333,Stock!$A$5:$M$495,13,FALSE),0)</f>
        <v>0</v>
      </c>
      <c r="F333" s="94">
        <f>IFERROR(VLOOKUP(B333,Stock!$A$5:$M$471,6,0),0)</f>
        <v>20</v>
      </c>
      <c r="G333" s="95">
        <f>IFERROR(VLOOKUP(B333,Stock!$A$5:$M$471,7,0),0)</f>
        <v>16</v>
      </c>
    </row>
    <row r="334" spans="1:8" ht="20.100000000000001" customHeight="1" x14ac:dyDescent="0.2">
      <c r="A334" s="186"/>
      <c r="B334" s="190">
        <f>Stock!A27</f>
        <v>23</v>
      </c>
      <c r="C334" s="189" t="str">
        <f>IFERROR(VLOOKUP(B334,Stock!$A$5:$K$495,2,FALSE),0)</f>
        <v>Livre 23</v>
      </c>
      <c r="D334" s="84"/>
      <c r="E334" s="96">
        <f>IFERROR(VLOOKUP(B334,Stock!$A$5:$M$495,13,FALSE),0)</f>
        <v>7</v>
      </c>
      <c r="F334" s="94">
        <f>IFERROR(VLOOKUP(B334,Stock!$A$5:$M$471,6,0),0)</f>
        <v>5</v>
      </c>
      <c r="G334" s="95">
        <f>IFERROR(VLOOKUP(B334,Stock!$A$5:$M$471,7,0),0)</f>
        <v>4</v>
      </c>
    </row>
    <row r="335" spans="1:8" ht="20.100000000000001" hidden="1" customHeight="1" x14ac:dyDescent="0.2">
      <c r="A335" s="186"/>
      <c r="B335" s="190">
        <f>Stock!A264</f>
        <v>268</v>
      </c>
      <c r="C335" s="189" t="str">
        <f>IFERROR(VLOOKUP(B335,Stock!$A$5:$K$495,2,FALSE),0)</f>
        <v>Livre 260</v>
      </c>
      <c r="D335" s="84"/>
      <c r="E335" s="96">
        <f>IFERROR(VLOOKUP(B335,Stock!$A$5:$M$495,13,FALSE),0)</f>
        <v>0</v>
      </c>
      <c r="F335" s="94">
        <f>IFERROR(VLOOKUP(B335,Stock!$A$5:$M$471,6,0),0)</f>
        <v>15</v>
      </c>
      <c r="G335" s="95">
        <f>IFERROR(VLOOKUP(B335,Stock!$A$5:$M$471,7,0),0)</f>
        <v>12</v>
      </c>
    </row>
    <row r="336" spans="1:8" ht="20.100000000000001" hidden="1" customHeight="1" x14ac:dyDescent="0.2">
      <c r="A336" s="186"/>
      <c r="B336" s="190">
        <f>Stock!A265</f>
        <v>269</v>
      </c>
      <c r="C336" s="189" t="str">
        <f>IFERROR(VLOOKUP(B336,Stock!$A$5:$K$495,2,FALSE),0)</f>
        <v>Livre 261</v>
      </c>
      <c r="D336" s="84"/>
      <c r="E336" s="96">
        <f>IFERROR(VLOOKUP(B336,Stock!$A$5:$M$495,13,FALSE),0)</f>
        <v>0</v>
      </c>
      <c r="F336" s="94">
        <f>IFERROR(VLOOKUP(B336,Stock!$A$5:$M$471,6,0),0)</f>
        <v>10</v>
      </c>
      <c r="G336" s="95">
        <f>IFERROR(VLOOKUP(B336,Stock!$A$5:$M$471,7,0),0)</f>
        <v>8</v>
      </c>
      <c r="H336" s="86"/>
    </row>
    <row r="337" spans="1:8" ht="20.100000000000001" hidden="1" customHeight="1" x14ac:dyDescent="0.2">
      <c r="A337" s="186"/>
      <c r="B337" s="190">
        <f>Stock!A266</f>
        <v>270</v>
      </c>
      <c r="C337" s="189" t="str">
        <f>IFERROR(VLOOKUP(B337,Stock!$A$5:$K$495,2,FALSE),0)</f>
        <v>Livre 262</v>
      </c>
      <c r="D337" s="84"/>
      <c r="E337" s="96">
        <f>IFERROR(VLOOKUP(B337,Stock!$A$5:$M$495,13,FALSE),0)</f>
        <v>0</v>
      </c>
      <c r="F337" s="94">
        <f>IFERROR(VLOOKUP(B337,Stock!$A$5:$M$471,6,0),0)</f>
        <v>12</v>
      </c>
      <c r="G337" s="95">
        <f>IFERROR(VLOOKUP(B337,Stock!$A$5:$M$471,7,0),0)</f>
        <v>9.6</v>
      </c>
    </row>
    <row r="338" spans="1:8" ht="20.100000000000001" hidden="1" customHeight="1" x14ac:dyDescent="0.2">
      <c r="A338" s="186"/>
      <c r="B338" s="190">
        <f>Stock!A267</f>
        <v>271</v>
      </c>
      <c r="C338" s="189" t="str">
        <f>IFERROR(VLOOKUP(B338,Stock!$A$5:$K$495,2,FALSE),0)</f>
        <v>Livre 263</v>
      </c>
      <c r="D338" s="84"/>
      <c r="E338" s="96">
        <f>IFERROR(VLOOKUP(B338,Stock!$A$5:$M$495,13,FALSE),0)</f>
        <v>0</v>
      </c>
      <c r="F338" s="94">
        <f>IFERROR(VLOOKUP(B338,Stock!$A$5:$M$471,6,0),0)</f>
        <v>12</v>
      </c>
      <c r="G338" s="95">
        <f>IFERROR(VLOOKUP(B338,Stock!$A$5:$M$471,7,0),0)</f>
        <v>9.6</v>
      </c>
    </row>
    <row r="339" spans="1:8" ht="20.100000000000001" hidden="1" customHeight="1" x14ac:dyDescent="0.2">
      <c r="A339" s="186"/>
      <c r="B339" s="190">
        <f>Stock!A268</f>
        <v>272</v>
      </c>
      <c r="C339" s="189" t="str">
        <f>IFERROR(VLOOKUP(B339,Stock!$A$5:$K$495,2,FALSE),0)</f>
        <v>Livre 264</v>
      </c>
      <c r="D339" s="84"/>
      <c r="E339" s="96">
        <f>IFERROR(VLOOKUP(B339,Stock!$A$5:$M$495,13,FALSE),0)</f>
        <v>0</v>
      </c>
      <c r="F339" s="94">
        <f>IFERROR(VLOOKUP(B339,Stock!$A$5:$M$471,6,0),0)</f>
        <v>12</v>
      </c>
      <c r="G339" s="95">
        <f>IFERROR(VLOOKUP(B339,Stock!$A$5:$M$471,7,0),0)</f>
        <v>9.6</v>
      </c>
    </row>
    <row r="340" spans="1:8" ht="20.100000000000001" hidden="1" customHeight="1" x14ac:dyDescent="0.2">
      <c r="A340" s="186"/>
      <c r="B340" s="190">
        <f>Stock!A269</f>
        <v>273</v>
      </c>
      <c r="C340" s="189" t="str">
        <f>IFERROR(VLOOKUP(B340,Stock!$A$5:$K$495,2,FALSE),0)</f>
        <v>Livre 265</v>
      </c>
      <c r="D340" s="84"/>
      <c r="E340" s="96">
        <f>IFERROR(VLOOKUP(B340,Stock!$A$5:$M$495,13,FALSE),0)</f>
        <v>0</v>
      </c>
      <c r="F340" s="94">
        <f>IFERROR(VLOOKUP(B340,Stock!$A$5:$M$471,6,0),0)</f>
        <v>7.5</v>
      </c>
      <c r="G340" s="95">
        <f>IFERROR(VLOOKUP(B340,Stock!$A$5:$M$471,7,0),0)</f>
        <v>6</v>
      </c>
    </row>
    <row r="341" spans="1:8" ht="20.100000000000001" hidden="1" customHeight="1" x14ac:dyDescent="0.2">
      <c r="A341" s="186"/>
      <c r="B341" s="190">
        <f>Stock!A270</f>
        <v>274</v>
      </c>
      <c r="C341" s="189" t="str">
        <f>IFERROR(VLOOKUP(B341,Stock!$A$5:$K$495,2,FALSE),0)</f>
        <v>Livre 266</v>
      </c>
      <c r="D341" s="84"/>
      <c r="E341" s="96">
        <f>IFERROR(VLOOKUP(B341,Stock!$A$5:$M$495,13,FALSE),0)</f>
        <v>0</v>
      </c>
      <c r="F341" s="94">
        <f>IFERROR(VLOOKUP(B341,Stock!$A$5:$M$471,6,0),0)</f>
        <v>3</v>
      </c>
      <c r="G341" s="95">
        <f>IFERROR(VLOOKUP(B341,Stock!$A$5:$M$471,7,0),0)</f>
        <v>2.4</v>
      </c>
      <c r="H341" s="86"/>
    </row>
    <row r="342" spans="1:8" ht="20.100000000000001" hidden="1" customHeight="1" x14ac:dyDescent="0.2">
      <c r="A342" s="186"/>
      <c r="B342" s="190">
        <f>Stock!A271</f>
        <v>275</v>
      </c>
      <c r="C342" s="189" t="str">
        <f>IFERROR(VLOOKUP(B342,Stock!$A$5:$K$495,2,FALSE),0)</f>
        <v>Livre 267</v>
      </c>
      <c r="D342" s="84"/>
      <c r="E342" s="96">
        <f>IFERROR(VLOOKUP(B342,Stock!$A$5:$M$495,13,FALSE),0)</f>
        <v>0</v>
      </c>
      <c r="F342" s="94">
        <f>IFERROR(VLOOKUP(B342,Stock!$A$5:$M$471,6,0),0)</f>
        <v>10</v>
      </c>
      <c r="G342" s="95">
        <f>IFERROR(VLOOKUP(B342,Stock!$A$5:$M$471,7,0),0)</f>
        <v>8</v>
      </c>
    </row>
    <row r="343" spans="1:8" ht="20.100000000000001" hidden="1" customHeight="1" x14ac:dyDescent="0.2">
      <c r="A343" s="186"/>
      <c r="B343" s="190">
        <f>Stock!A272</f>
        <v>277</v>
      </c>
      <c r="C343" s="189" t="str">
        <f>IFERROR(VLOOKUP(B343,Stock!$A$5:$K$495,2,FALSE),0)</f>
        <v>Livre 268</v>
      </c>
      <c r="D343" s="84"/>
      <c r="E343" s="96">
        <f>IFERROR(VLOOKUP(B343,Stock!$A$5:$M$495,13,FALSE),0)</f>
        <v>0</v>
      </c>
      <c r="F343" s="94">
        <f>IFERROR(VLOOKUP(B343,Stock!$A$5:$M$471,6,0),0)</f>
        <v>20</v>
      </c>
      <c r="G343" s="95">
        <f>IFERROR(VLOOKUP(B343,Stock!$A$5:$M$471,7,0),0)</f>
        <v>16</v>
      </c>
      <c r="H343" s="86"/>
    </row>
    <row r="344" spans="1:8" ht="20.100000000000001" hidden="1" customHeight="1" x14ac:dyDescent="0.2">
      <c r="A344" s="186"/>
      <c r="B344" s="190">
        <f>Stock!A273</f>
        <v>278</v>
      </c>
      <c r="C344" s="189" t="str">
        <f>IFERROR(VLOOKUP(B344,Stock!$A$5:$K$495,2,FALSE),0)</f>
        <v>Livre 269</v>
      </c>
      <c r="D344" s="84"/>
      <c r="E344" s="96">
        <f>IFERROR(VLOOKUP(B344,Stock!$A$5:$M$495,13,FALSE),0)</f>
        <v>0</v>
      </c>
      <c r="F344" s="94">
        <f>IFERROR(VLOOKUP(B344,Stock!$A$5:$M$471,6,0),0)</f>
        <v>35</v>
      </c>
      <c r="G344" s="95">
        <f>IFERROR(VLOOKUP(B344,Stock!$A$5:$M$471,7,0),0)</f>
        <v>28</v>
      </c>
    </row>
    <row r="345" spans="1:8" ht="20.100000000000001" customHeight="1" x14ac:dyDescent="0.2">
      <c r="A345" s="186"/>
      <c r="B345" s="190">
        <f>Stock!A28</f>
        <v>24</v>
      </c>
      <c r="C345" s="189" t="str">
        <f>IFERROR(VLOOKUP(B345,Stock!$A$5:$K$495,2,FALSE),0)</f>
        <v>Livre 24</v>
      </c>
      <c r="D345" s="84"/>
      <c r="E345" s="96">
        <f>IFERROR(VLOOKUP(B345,Stock!$A$5:$M$495,13,FALSE),0)</f>
        <v>8</v>
      </c>
      <c r="F345" s="94">
        <f>IFERROR(VLOOKUP(B345,Stock!$A$5:$M$471,6,0),0)</f>
        <v>23</v>
      </c>
      <c r="G345" s="95">
        <f>IFERROR(VLOOKUP(B345,Stock!$A$5:$M$471,7,0),0)</f>
        <v>18.399999999999999</v>
      </c>
      <c r="H345" s="86"/>
    </row>
    <row r="346" spans="1:8" ht="20.100000000000001" hidden="1" customHeight="1" x14ac:dyDescent="0.2">
      <c r="A346" s="186"/>
      <c r="B346" s="190">
        <f>Stock!A274</f>
        <v>279</v>
      </c>
      <c r="C346" s="189" t="str">
        <f>IFERROR(VLOOKUP(B346,Stock!$A$5:$K$495,2,FALSE),0)</f>
        <v>Livre 270</v>
      </c>
      <c r="D346" s="84"/>
      <c r="E346" s="96">
        <f>IFERROR(VLOOKUP(B346,Stock!$A$5:$M$495,13,FALSE),0)</f>
        <v>0</v>
      </c>
      <c r="F346" s="94">
        <f>IFERROR(VLOOKUP(B346,Stock!$A$5:$M$471,6,0),0)</f>
        <v>0</v>
      </c>
      <c r="G346" s="95">
        <f>IFERROR(VLOOKUP(B346,Stock!$A$5:$M$471,7,0),0)</f>
        <v>0</v>
      </c>
    </row>
    <row r="347" spans="1:8" ht="20.100000000000001" hidden="1" customHeight="1" x14ac:dyDescent="0.2">
      <c r="A347" s="186"/>
      <c r="B347" s="190">
        <f>Stock!A275</f>
        <v>281</v>
      </c>
      <c r="C347" s="189" t="str">
        <f>IFERROR(VLOOKUP(B347,Stock!$A$5:$K$495,2,FALSE),0)</f>
        <v>Livre 271</v>
      </c>
      <c r="D347" s="84"/>
      <c r="E347" s="96">
        <f>IFERROR(VLOOKUP(B347,Stock!$A$5:$M$495,13,FALSE),0)</f>
        <v>0</v>
      </c>
      <c r="F347" s="94">
        <f>IFERROR(VLOOKUP(B347,Stock!$A$5:$M$471,6,0),0)</f>
        <v>12</v>
      </c>
      <c r="G347" s="95">
        <f>IFERROR(VLOOKUP(B347,Stock!$A$5:$M$471,7,0),0)</f>
        <v>9.6</v>
      </c>
    </row>
    <row r="348" spans="1:8" ht="20.100000000000001" hidden="1" customHeight="1" x14ac:dyDescent="0.2">
      <c r="A348" s="186"/>
      <c r="B348" s="190">
        <f>Stock!A276</f>
        <v>282</v>
      </c>
      <c r="C348" s="189" t="str">
        <f>IFERROR(VLOOKUP(B348,Stock!$A$5:$K$495,2,FALSE),0)</f>
        <v>Livre 272</v>
      </c>
      <c r="D348" s="84"/>
      <c r="E348" s="96">
        <f>IFERROR(VLOOKUP(B348,Stock!$A$5:$M$495,13,FALSE),0)</f>
        <v>0</v>
      </c>
      <c r="F348" s="94">
        <f>IFERROR(VLOOKUP(B348,Stock!$A$5:$M$471,6,0),0)</f>
        <v>12</v>
      </c>
      <c r="G348" s="95">
        <f>IFERROR(VLOOKUP(B348,Stock!$A$5:$M$471,7,0),0)</f>
        <v>9.6</v>
      </c>
    </row>
    <row r="349" spans="1:8" ht="20.100000000000001" hidden="1" customHeight="1" x14ac:dyDescent="0.2">
      <c r="A349" s="186"/>
      <c r="B349" s="190">
        <f>Stock!A277</f>
        <v>283</v>
      </c>
      <c r="C349" s="189" t="str">
        <f>IFERROR(VLOOKUP(B349,Stock!$A$5:$K$495,2,FALSE),0)</f>
        <v>Livre 273</v>
      </c>
      <c r="D349" s="84"/>
      <c r="E349" s="96">
        <f>IFERROR(VLOOKUP(B349,Stock!$A$5:$M$495,13,FALSE),0)</f>
        <v>0</v>
      </c>
      <c r="F349" s="94">
        <f>IFERROR(VLOOKUP(B349,Stock!$A$5:$M$471,6,0),0)</f>
        <v>12</v>
      </c>
      <c r="G349" s="95">
        <f>IFERROR(VLOOKUP(B349,Stock!$A$5:$M$471,7,0),0)</f>
        <v>9.6</v>
      </c>
    </row>
    <row r="350" spans="1:8" ht="20.100000000000001" hidden="1" customHeight="1" x14ac:dyDescent="0.2">
      <c r="A350" s="186"/>
      <c r="B350" s="190">
        <f>Stock!A278</f>
        <v>284</v>
      </c>
      <c r="C350" s="189" t="str">
        <f>IFERROR(VLOOKUP(B350,Stock!$A$5:$K$495,2,FALSE),0)</f>
        <v>Livre 274</v>
      </c>
      <c r="D350" s="84"/>
      <c r="E350" s="96">
        <f>IFERROR(VLOOKUP(B350,Stock!$A$5:$M$495,13,FALSE),0)</f>
        <v>0</v>
      </c>
      <c r="F350" s="94">
        <f>IFERROR(VLOOKUP(B350,Stock!$A$5:$M$471,6,0),0)</f>
        <v>12</v>
      </c>
      <c r="G350" s="95">
        <f>IFERROR(VLOOKUP(B350,Stock!$A$5:$M$471,7,0),0)</f>
        <v>9.6</v>
      </c>
    </row>
    <row r="351" spans="1:8" ht="20.100000000000001" hidden="1" customHeight="1" x14ac:dyDescent="0.2">
      <c r="A351" s="186"/>
      <c r="B351" s="190">
        <f>Stock!A279</f>
        <v>285</v>
      </c>
      <c r="C351" s="189" t="str">
        <f>IFERROR(VLOOKUP(B351,Stock!$A$5:$K$495,2,FALSE),0)</f>
        <v>Livre 275</v>
      </c>
      <c r="D351" s="84"/>
      <c r="E351" s="96">
        <f>IFERROR(VLOOKUP(B351,Stock!$A$5:$M$495,13,FALSE),0)</f>
        <v>0</v>
      </c>
      <c r="F351" s="94">
        <f>IFERROR(VLOOKUP(B351,Stock!$A$5:$M$471,6,0),0)</f>
        <v>12</v>
      </c>
      <c r="G351" s="95">
        <f>IFERROR(VLOOKUP(B351,Stock!$A$5:$M$471,7,0),0)</f>
        <v>9.6</v>
      </c>
    </row>
    <row r="352" spans="1:8" ht="20.100000000000001" hidden="1" customHeight="1" x14ac:dyDescent="0.2">
      <c r="A352" s="186"/>
      <c r="B352" s="190">
        <f>Stock!A280</f>
        <v>286</v>
      </c>
      <c r="C352" s="189" t="str">
        <f>IFERROR(VLOOKUP(B352,Stock!$A$5:$K$495,2,FALSE),0)</f>
        <v>Livre 276</v>
      </c>
      <c r="D352" s="84"/>
      <c r="E352" s="96">
        <f>IFERROR(VLOOKUP(B352,Stock!$A$5:$M$495,13,FALSE),0)</f>
        <v>0</v>
      </c>
      <c r="F352" s="94">
        <f>IFERROR(VLOOKUP(B352,Stock!$A$5:$M$471,6,0),0)</f>
        <v>22</v>
      </c>
      <c r="G352" s="95">
        <f>IFERROR(VLOOKUP(B352,Stock!$A$5:$M$471,7,0),0)</f>
        <v>17.600000000000001</v>
      </c>
    </row>
    <row r="353" spans="1:8" ht="20.100000000000001" hidden="1" customHeight="1" x14ac:dyDescent="0.2">
      <c r="A353" s="186"/>
      <c r="B353" s="190">
        <f>Stock!A281</f>
        <v>287</v>
      </c>
      <c r="C353" s="189" t="str">
        <f>IFERROR(VLOOKUP(B353,Stock!$A$5:$K$495,2,FALSE),0)</f>
        <v>Livre 277</v>
      </c>
      <c r="D353" s="84"/>
      <c r="E353" s="96">
        <f>IFERROR(VLOOKUP(B353,Stock!$A$5:$M$495,13,FALSE),0)</f>
        <v>0</v>
      </c>
      <c r="F353" s="94">
        <f>IFERROR(VLOOKUP(B353,Stock!$A$5:$M$471,6,0),0)</f>
        <v>3</v>
      </c>
      <c r="G353" s="95">
        <f>IFERROR(VLOOKUP(B353,Stock!$A$5:$M$471,7,0),0)</f>
        <v>2.4</v>
      </c>
      <c r="H353" s="86"/>
    </row>
    <row r="354" spans="1:8" ht="20.100000000000001" hidden="1" customHeight="1" x14ac:dyDescent="0.2">
      <c r="A354" s="186"/>
      <c r="B354" s="190">
        <f>Stock!A282</f>
        <v>288</v>
      </c>
      <c r="C354" s="189" t="str">
        <f>IFERROR(VLOOKUP(B354,Stock!$A$5:$K$495,2,FALSE),0)</f>
        <v>Livre 278</v>
      </c>
      <c r="D354" s="84"/>
      <c r="E354" s="96">
        <f>IFERROR(VLOOKUP(B354,Stock!$A$5:$M$495,13,FALSE),0)</f>
        <v>0</v>
      </c>
      <c r="F354" s="94">
        <f>IFERROR(VLOOKUP(B354,Stock!$A$5:$M$471,6,0),0)</f>
        <v>150</v>
      </c>
      <c r="G354" s="95">
        <f>IFERROR(VLOOKUP(B354,Stock!$A$5:$M$471,7,0),0)</f>
        <v>120</v>
      </c>
    </row>
    <row r="355" spans="1:8" ht="20.100000000000001" hidden="1" customHeight="1" x14ac:dyDescent="0.2">
      <c r="A355" s="186"/>
      <c r="B355" s="190">
        <f>Stock!A283</f>
        <v>289</v>
      </c>
      <c r="C355" s="189" t="str">
        <f>IFERROR(VLOOKUP(B355,Stock!$A$5:$K$495,2,FALSE),0)</f>
        <v>Livre 279</v>
      </c>
      <c r="D355" s="84"/>
      <c r="E355" s="96">
        <f>IFERROR(VLOOKUP(B355,Stock!$A$5:$M$495,13,FALSE),0)</f>
        <v>0</v>
      </c>
      <c r="F355" s="94">
        <f>IFERROR(VLOOKUP(B355,Stock!$A$5:$M$471,6,0),0)</f>
        <v>0</v>
      </c>
      <c r="G355" s="95">
        <f>IFERROR(VLOOKUP(B355,Stock!$A$5:$M$471,7,0),0)</f>
        <v>0</v>
      </c>
      <c r="H355" s="86"/>
    </row>
    <row r="356" spans="1:8" ht="20.100000000000001" customHeight="1" x14ac:dyDescent="0.2">
      <c r="A356" s="186"/>
      <c r="B356" s="190">
        <f>Stock!A29</f>
        <v>25</v>
      </c>
      <c r="C356" s="189" t="str">
        <f>IFERROR(VLOOKUP(B356,Stock!$A$5:$K$495,2,FALSE),0)</f>
        <v>Livre 25</v>
      </c>
      <c r="D356" s="84"/>
      <c r="E356" s="96">
        <f>IFERROR(VLOOKUP(B356,Stock!$A$5:$M$495,13,FALSE),0)</f>
        <v>9</v>
      </c>
      <c r="F356" s="94">
        <f>IFERROR(VLOOKUP(B356,Stock!$A$5:$M$471,6,0),0)</f>
        <v>15</v>
      </c>
      <c r="G356" s="95">
        <f>IFERROR(VLOOKUP(B356,Stock!$A$5:$M$471,7,0),0)</f>
        <v>12</v>
      </c>
      <c r="H356" s="86"/>
    </row>
    <row r="357" spans="1:8" ht="20.100000000000001" hidden="1" customHeight="1" x14ac:dyDescent="0.2">
      <c r="A357" s="186"/>
      <c r="B357" s="190">
        <f>Stock!A284</f>
        <v>290</v>
      </c>
      <c r="C357" s="189" t="str">
        <f>IFERROR(VLOOKUP(B357,Stock!$A$5:$K$495,2,FALSE),0)</f>
        <v>Livre 280</v>
      </c>
      <c r="D357" s="84"/>
      <c r="E357" s="96">
        <f>IFERROR(VLOOKUP(B357,Stock!$A$5:$M$495,13,FALSE),0)</f>
        <v>0</v>
      </c>
      <c r="F357" s="94">
        <f>IFERROR(VLOOKUP(B357,Stock!$A$5:$M$471,6,0),0)</f>
        <v>0</v>
      </c>
      <c r="G357" s="95">
        <f>IFERROR(VLOOKUP(B357,Stock!$A$5:$M$471,7,0),0)</f>
        <v>0</v>
      </c>
      <c r="H357" s="86"/>
    </row>
    <row r="358" spans="1:8" ht="20.100000000000001" hidden="1" customHeight="1" x14ac:dyDescent="0.2">
      <c r="A358" s="186"/>
      <c r="B358" s="190">
        <f>Stock!A285</f>
        <v>291</v>
      </c>
      <c r="C358" s="189" t="str">
        <f>IFERROR(VLOOKUP(B358,Stock!$A$5:$K$495,2,FALSE),0)</f>
        <v>Livre 281</v>
      </c>
      <c r="D358" s="84"/>
      <c r="E358" s="96">
        <f>IFERROR(VLOOKUP(B358,Stock!$A$5:$M$495,13,FALSE),0)</f>
        <v>0</v>
      </c>
      <c r="F358" s="94">
        <f>IFERROR(VLOOKUP(B358,Stock!$A$5:$M$471,6,0),0)</f>
        <v>0</v>
      </c>
      <c r="G358" s="95">
        <f>IFERROR(VLOOKUP(B358,Stock!$A$5:$M$471,7,0),0)</f>
        <v>0</v>
      </c>
      <c r="H358" s="86"/>
    </row>
    <row r="359" spans="1:8" ht="20.100000000000001" hidden="1" customHeight="1" x14ac:dyDescent="0.2">
      <c r="A359" s="186"/>
      <c r="B359" s="190">
        <f>Stock!A286</f>
        <v>292</v>
      </c>
      <c r="C359" s="189" t="str">
        <f>IFERROR(VLOOKUP(B359,Stock!$A$5:$K$495,2,FALSE),0)</f>
        <v>Livre 282</v>
      </c>
      <c r="D359" s="84"/>
      <c r="E359" s="96">
        <f>IFERROR(VLOOKUP(B359,Stock!$A$5:$M$495,13,FALSE),0)</f>
        <v>0</v>
      </c>
      <c r="F359" s="94">
        <f>IFERROR(VLOOKUP(B359,Stock!$A$5:$M$471,6,0),0)</f>
        <v>12</v>
      </c>
      <c r="G359" s="95">
        <f>IFERROR(VLOOKUP(B359,Stock!$A$5:$M$471,7,0),0)</f>
        <v>9.6</v>
      </c>
      <c r="H359" s="86"/>
    </row>
    <row r="360" spans="1:8" ht="20.100000000000001" hidden="1" customHeight="1" x14ac:dyDescent="0.2">
      <c r="A360" s="186"/>
      <c r="B360" s="190">
        <f>Stock!A287</f>
        <v>293</v>
      </c>
      <c r="C360" s="189" t="str">
        <f>IFERROR(VLOOKUP(B360,Stock!$A$5:$K$495,2,FALSE),0)</f>
        <v>Livre 283</v>
      </c>
      <c r="D360" s="84"/>
      <c r="E360" s="96">
        <f>IFERROR(VLOOKUP(B360,Stock!$A$5:$M$495,13,FALSE),0)</f>
        <v>0</v>
      </c>
      <c r="F360" s="94">
        <f>IFERROR(VLOOKUP(B360,Stock!$A$5:$M$471,6,0),0)</f>
        <v>15</v>
      </c>
      <c r="G360" s="95">
        <f>IFERROR(VLOOKUP(B360,Stock!$A$5:$M$471,7,0),0)</f>
        <v>12</v>
      </c>
      <c r="H360" s="86"/>
    </row>
    <row r="361" spans="1:8" ht="20.100000000000001" hidden="1" customHeight="1" x14ac:dyDescent="0.2">
      <c r="A361" s="186"/>
      <c r="B361" s="190">
        <f>Stock!A288</f>
        <v>294</v>
      </c>
      <c r="C361" s="189" t="str">
        <f>IFERROR(VLOOKUP(B361,Stock!$A$5:$K$495,2,FALSE),0)</f>
        <v>Livre 284</v>
      </c>
      <c r="D361" s="84"/>
      <c r="E361" s="96">
        <f>IFERROR(VLOOKUP(B361,Stock!$A$5:$M$495,13,FALSE),0)</f>
        <v>0</v>
      </c>
      <c r="F361" s="94">
        <f>IFERROR(VLOOKUP(B361,Stock!$A$5:$M$471,6,0),0)</f>
        <v>12</v>
      </c>
      <c r="G361" s="95">
        <f>IFERROR(VLOOKUP(B361,Stock!$A$5:$M$471,7,0),0)</f>
        <v>9.6</v>
      </c>
    </row>
    <row r="362" spans="1:8" ht="20.100000000000001" hidden="1" customHeight="1" x14ac:dyDescent="0.2">
      <c r="A362" s="186"/>
      <c r="B362" s="190">
        <f>Stock!A289</f>
        <v>295</v>
      </c>
      <c r="C362" s="189" t="str">
        <f>IFERROR(VLOOKUP(B362,Stock!$A$5:$K$495,2,FALSE),0)</f>
        <v>Livre 285</v>
      </c>
      <c r="D362" s="84"/>
      <c r="E362" s="96">
        <f>IFERROR(VLOOKUP(B362,Stock!$A$5:$M$495,13,FALSE),0)</f>
        <v>0</v>
      </c>
      <c r="F362" s="94">
        <f>IFERROR(VLOOKUP(B362,Stock!$A$5:$M$471,6,0),0)</f>
        <v>12</v>
      </c>
      <c r="G362" s="95">
        <f>IFERROR(VLOOKUP(B362,Stock!$A$5:$M$471,7,0),0)</f>
        <v>9.6</v>
      </c>
      <c r="H362" s="86"/>
    </row>
    <row r="363" spans="1:8" ht="20.100000000000001" hidden="1" customHeight="1" x14ac:dyDescent="0.2">
      <c r="A363" s="186"/>
      <c r="B363" s="190">
        <f>Stock!A290</f>
        <v>296</v>
      </c>
      <c r="C363" s="189" t="str">
        <f>IFERROR(VLOOKUP(B363,Stock!$A$5:$K$495,2,FALSE),0)</f>
        <v>Livre 286</v>
      </c>
      <c r="D363" s="84"/>
      <c r="E363" s="96">
        <f>IFERROR(VLOOKUP(B363,Stock!$A$5:$M$495,13,FALSE),0)</f>
        <v>0</v>
      </c>
      <c r="F363" s="94">
        <f>IFERROR(VLOOKUP(B363,Stock!$A$5:$M$471,6,0),0)</f>
        <v>12</v>
      </c>
      <c r="G363" s="95">
        <f>IFERROR(VLOOKUP(B363,Stock!$A$5:$M$471,7,0),0)</f>
        <v>9.6</v>
      </c>
      <c r="H363" s="86"/>
    </row>
    <row r="364" spans="1:8" ht="20.100000000000001" hidden="1" customHeight="1" x14ac:dyDescent="0.2">
      <c r="A364" s="186"/>
      <c r="B364" s="190">
        <f>Stock!A291</f>
        <v>297</v>
      </c>
      <c r="C364" s="189" t="str">
        <f>IFERROR(VLOOKUP(B364,Stock!$A$5:$K$495,2,FALSE),0)</f>
        <v>Livre 287</v>
      </c>
      <c r="D364" s="84"/>
      <c r="E364" s="96">
        <f>IFERROR(VLOOKUP(B364,Stock!$A$5:$M$495,13,FALSE),0)</f>
        <v>0</v>
      </c>
      <c r="F364" s="94">
        <f>IFERROR(VLOOKUP(B364,Stock!$A$5:$M$471,6,0),0)</f>
        <v>12</v>
      </c>
      <c r="G364" s="95">
        <f>IFERROR(VLOOKUP(B364,Stock!$A$5:$M$471,7,0),0)</f>
        <v>9.6</v>
      </c>
      <c r="H364" s="86"/>
    </row>
    <row r="365" spans="1:8" ht="20.100000000000001" hidden="1" customHeight="1" x14ac:dyDescent="0.2">
      <c r="A365" s="186"/>
      <c r="B365" s="190">
        <f>Stock!A292</f>
        <v>298</v>
      </c>
      <c r="C365" s="189" t="str">
        <f>IFERROR(VLOOKUP(B365,Stock!$A$5:$K$495,2,FALSE),0)</f>
        <v>Livre 288</v>
      </c>
      <c r="D365" s="84"/>
      <c r="E365" s="96">
        <f>IFERROR(VLOOKUP(B365,Stock!$A$5:$M$495,13,FALSE),0)</f>
        <v>0</v>
      </c>
      <c r="F365" s="94">
        <f>IFERROR(VLOOKUP(B365,Stock!$A$5:$M$471,6,0),0)</f>
        <v>23</v>
      </c>
      <c r="G365" s="95">
        <f>IFERROR(VLOOKUP(B365,Stock!$A$5:$M$471,7,0),0)</f>
        <v>18.399999999999999</v>
      </c>
      <c r="H365" s="89"/>
    </row>
    <row r="366" spans="1:8" ht="20.100000000000001" hidden="1" customHeight="1" x14ac:dyDescent="0.2">
      <c r="A366" s="186"/>
      <c r="B366" s="190">
        <f>Stock!A293</f>
        <v>299</v>
      </c>
      <c r="C366" s="189" t="str">
        <f>IFERROR(VLOOKUP(B366,Stock!$A$5:$K$495,2,FALSE),0)</f>
        <v>Livre 289</v>
      </c>
      <c r="D366" s="84"/>
      <c r="E366" s="96">
        <f>IFERROR(VLOOKUP(B366,Stock!$A$5:$M$495,13,FALSE),0)</f>
        <v>0</v>
      </c>
      <c r="F366" s="94">
        <f>IFERROR(VLOOKUP(B366,Stock!$A$5:$M$471,6,0),0)</f>
        <v>45</v>
      </c>
      <c r="G366" s="95">
        <f>IFERROR(VLOOKUP(B366,Stock!$A$5:$M$471,7,0),0)</f>
        <v>36</v>
      </c>
    </row>
    <row r="367" spans="1:8" ht="20.100000000000001" customHeight="1" x14ac:dyDescent="0.2">
      <c r="A367" s="186"/>
      <c r="B367" s="190">
        <f>Stock!A30</f>
        <v>26</v>
      </c>
      <c r="C367" s="189" t="str">
        <f>IFERROR(VLOOKUP(B367,Stock!$A$5:$K$495,2,FALSE),0)</f>
        <v>Livre 26</v>
      </c>
      <c r="D367" s="84"/>
      <c r="E367" s="96">
        <f>IFERROR(VLOOKUP(B367,Stock!$A$5:$M$495,13,FALSE),0)</f>
        <v>5</v>
      </c>
      <c r="F367" s="94">
        <f>IFERROR(VLOOKUP(B367,Stock!$A$5:$M$471,6,0),0)</f>
        <v>9</v>
      </c>
      <c r="G367" s="95">
        <f>IFERROR(VLOOKUP(B367,Stock!$A$5:$M$471,7,0),0)</f>
        <v>7.2</v>
      </c>
    </row>
    <row r="368" spans="1:8" ht="20.100000000000001" hidden="1" customHeight="1" x14ac:dyDescent="0.2">
      <c r="A368" s="186"/>
      <c r="B368" s="190">
        <f>Stock!A294</f>
        <v>300</v>
      </c>
      <c r="C368" s="189" t="str">
        <f>IFERROR(VLOOKUP(B368,Stock!$A$5:$K$495,2,FALSE),0)</f>
        <v>Livre 290</v>
      </c>
      <c r="D368" s="84"/>
      <c r="E368" s="96">
        <f>IFERROR(VLOOKUP(B368,Stock!$A$5:$M$495,13,FALSE),0)</f>
        <v>0</v>
      </c>
      <c r="F368" s="94">
        <f>IFERROR(VLOOKUP(B368,Stock!$A$5:$M$471,6,0),0)</f>
        <v>30</v>
      </c>
      <c r="G368" s="95">
        <f>IFERROR(VLOOKUP(B368,Stock!$A$5:$M$471,7,0),0)</f>
        <v>24</v>
      </c>
      <c r="H368" s="86"/>
    </row>
    <row r="369" spans="1:8" ht="20.100000000000001" hidden="1" customHeight="1" x14ac:dyDescent="0.2">
      <c r="A369" s="186"/>
      <c r="B369" s="190">
        <f>Stock!A295</f>
        <v>301</v>
      </c>
      <c r="C369" s="189" t="str">
        <f>IFERROR(VLOOKUP(B369,Stock!$A$5:$K$495,2,FALSE),0)</f>
        <v>Livre 291</v>
      </c>
      <c r="D369" s="84"/>
      <c r="E369" s="96">
        <f>IFERROR(VLOOKUP(B369,Stock!$A$5:$M$495,13,FALSE),0)</f>
        <v>0</v>
      </c>
      <c r="F369" s="94">
        <f>IFERROR(VLOOKUP(B369,Stock!$A$5:$M$471,6,0),0)</f>
        <v>24</v>
      </c>
      <c r="G369" s="95">
        <f>IFERROR(VLOOKUP(B369,Stock!$A$5:$M$471,7,0),0)</f>
        <v>19.2</v>
      </c>
      <c r="H369" s="86"/>
    </row>
    <row r="370" spans="1:8" ht="20.100000000000001" hidden="1" customHeight="1" x14ac:dyDescent="0.2">
      <c r="A370" s="186"/>
      <c r="B370" s="190">
        <f>Stock!A296</f>
        <v>302</v>
      </c>
      <c r="C370" s="189" t="str">
        <f>IFERROR(VLOOKUP(B370,Stock!$A$5:$K$495,2,FALSE),0)</f>
        <v>Livre 292</v>
      </c>
      <c r="D370" s="84"/>
      <c r="E370" s="96">
        <f>IFERROR(VLOOKUP(B370,Stock!$A$5:$M$495,13,FALSE),0)</f>
        <v>0</v>
      </c>
      <c r="F370" s="94">
        <f>IFERROR(VLOOKUP(B370,Stock!$A$5:$M$471,6,0),0)</f>
        <v>50</v>
      </c>
      <c r="G370" s="95">
        <f>IFERROR(VLOOKUP(B370,Stock!$A$5:$M$471,7,0),0)</f>
        <v>40</v>
      </c>
    </row>
    <row r="371" spans="1:8" ht="20.100000000000001" hidden="1" customHeight="1" x14ac:dyDescent="0.2">
      <c r="A371" s="186"/>
      <c r="B371" s="190">
        <f>Stock!A297</f>
        <v>303</v>
      </c>
      <c r="C371" s="189" t="str">
        <f>IFERROR(VLOOKUP(B371,Stock!$A$5:$K$495,2,FALSE),0)</f>
        <v>Livre 293</v>
      </c>
      <c r="D371" s="84"/>
      <c r="E371" s="96">
        <f>IFERROR(VLOOKUP(B371,Stock!$A$5:$M$495,13,FALSE),0)</f>
        <v>0</v>
      </c>
      <c r="F371" s="94">
        <f>IFERROR(VLOOKUP(B371,Stock!$A$5:$M$471,6,0),0)</f>
        <v>15</v>
      </c>
      <c r="G371" s="95">
        <f>IFERROR(VLOOKUP(B371,Stock!$A$5:$M$471,7,0),0)</f>
        <v>12</v>
      </c>
    </row>
    <row r="372" spans="1:8" ht="20.100000000000001" hidden="1" customHeight="1" x14ac:dyDescent="0.2">
      <c r="A372" s="186"/>
      <c r="B372" s="190">
        <f>Stock!A298</f>
        <v>304</v>
      </c>
      <c r="C372" s="189" t="str">
        <f>IFERROR(VLOOKUP(B372,Stock!$A$5:$K$495,2,FALSE),0)</f>
        <v>Livre 294</v>
      </c>
      <c r="D372" s="84"/>
      <c r="E372" s="96">
        <f>IFERROR(VLOOKUP(B372,Stock!$A$5:$M$495,13,FALSE),0)</f>
        <v>0</v>
      </c>
      <c r="F372" s="94">
        <f>IFERROR(VLOOKUP(B372,Stock!$A$5:$M$471,6,0),0)</f>
        <v>12</v>
      </c>
      <c r="G372" s="95">
        <f>IFERROR(VLOOKUP(B372,Stock!$A$5:$M$471,7,0),0)</f>
        <v>9.6</v>
      </c>
    </row>
    <row r="373" spans="1:8" ht="20.100000000000001" hidden="1" customHeight="1" x14ac:dyDescent="0.2">
      <c r="A373" s="186"/>
      <c r="B373" s="190">
        <f>Stock!A299</f>
        <v>305</v>
      </c>
      <c r="C373" s="189" t="str">
        <f>IFERROR(VLOOKUP(B373,Stock!$A$5:$K$495,2,FALSE),0)</f>
        <v>Livre 295</v>
      </c>
      <c r="D373" s="84"/>
      <c r="E373" s="96">
        <f>IFERROR(VLOOKUP(B373,Stock!$A$5:$M$495,13,FALSE),0)</f>
        <v>0</v>
      </c>
      <c r="F373" s="94">
        <f>IFERROR(VLOOKUP(B373,Stock!$A$5:$M$471,6,0),0)</f>
        <v>12</v>
      </c>
      <c r="G373" s="95">
        <f>IFERROR(VLOOKUP(B373,Stock!$A$5:$M$471,7,0),0)</f>
        <v>9.6</v>
      </c>
    </row>
    <row r="374" spans="1:8" ht="20.100000000000001" hidden="1" customHeight="1" x14ac:dyDescent="0.2">
      <c r="A374" s="186"/>
      <c r="B374" s="190">
        <f>Stock!A300</f>
        <v>306</v>
      </c>
      <c r="C374" s="189" t="str">
        <f>IFERROR(VLOOKUP(B374,Stock!$A$5:$K$495,2,FALSE),0)</f>
        <v>Livre 296</v>
      </c>
      <c r="D374" s="84"/>
      <c r="E374" s="96">
        <f>IFERROR(VLOOKUP(B374,Stock!$A$5:$M$495,13,FALSE),0)</f>
        <v>0</v>
      </c>
      <c r="F374" s="94">
        <f>IFERROR(VLOOKUP(B374,Stock!$A$5:$M$471,6,0),0)</f>
        <v>10</v>
      </c>
      <c r="G374" s="95">
        <f>IFERROR(VLOOKUP(B374,Stock!$A$5:$M$471,7,0),0)</f>
        <v>8</v>
      </c>
      <c r="H374" s="86"/>
    </row>
    <row r="375" spans="1:8" ht="20.100000000000001" hidden="1" customHeight="1" x14ac:dyDescent="0.2">
      <c r="A375" s="186"/>
      <c r="B375" s="190">
        <f>Stock!A301</f>
        <v>307</v>
      </c>
      <c r="C375" s="189" t="str">
        <f>IFERROR(VLOOKUP(B375,Stock!$A$5:$K$495,2,FALSE),0)</f>
        <v>Livre 297</v>
      </c>
      <c r="D375" s="84"/>
      <c r="E375" s="96">
        <f>IFERROR(VLOOKUP(B375,Stock!$A$5:$M$495,13,FALSE),0)</f>
        <v>0</v>
      </c>
      <c r="F375" s="94">
        <f>IFERROR(VLOOKUP(B375,Stock!$A$5:$M$471,6,0),0)</f>
        <v>10</v>
      </c>
      <c r="G375" s="95">
        <f>IFERROR(VLOOKUP(B375,Stock!$A$5:$M$471,7,0),0)</f>
        <v>8</v>
      </c>
    </row>
    <row r="376" spans="1:8" ht="20.100000000000001" hidden="1" customHeight="1" x14ac:dyDescent="0.2">
      <c r="A376" s="186"/>
      <c r="B376" s="190">
        <f>Stock!A302</f>
        <v>308</v>
      </c>
      <c r="C376" s="189" t="str">
        <f>IFERROR(VLOOKUP(B376,Stock!$A$5:$K$495,2,FALSE),0)</f>
        <v>Livre 298</v>
      </c>
      <c r="D376" s="84"/>
      <c r="E376" s="96">
        <f>IFERROR(VLOOKUP(B376,Stock!$A$5:$M$495,13,FALSE),0)</f>
        <v>0</v>
      </c>
      <c r="F376" s="94">
        <f>IFERROR(VLOOKUP(B376,Stock!$A$5:$M$471,6,0),0)</f>
        <v>8</v>
      </c>
      <c r="G376" s="95">
        <f>IFERROR(VLOOKUP(B376,Stock!$A$5:$M$471,7,0),0)</f>
        <v>6.4</v>
      </c>
    </row>
    <row r="377" spans="1:8" ht="20.100000000000001" hidden="1" customHeight="1" x14ac:dyDescent="0.2">
      <c r="A377" s="186"/>
      <c r="B377" s="190">
        <f>Stock!A303</f>
        <v>309</v>
      </c>
      <c r="C377" s="189" t="str">
        <f>IFERROR(VLOOKUP(B377,Stock!$A$5:$K$495,2,FALSE),0)</f>
        <v>Livre 299</v>
      </c>
      <c r="D377" s="84"/>
      <c r="E377" s="96">
        <f>IFERROR(VLOOKUP(B377,Stock!$A$5:$M$495,13,FALSE),0)</f>
        <v>0</v>
      </c>
      <c r="F377" s="94">
        <f>IFERROR(VLOOKUP(B377,Stock!$A$5:$M$471,6,0),0)</f>
        <v>5</v>
      </c>
      <c r="G377" s="95">
        <f>IFERROR(VLOOKUP(B377,Stock!$A$5:$M$471,7,0),0)</f>
        <v>4</v>
      </c>
    </row>
    <row r="378" spans="1:8" ht="20.100000000000001" customHeight="1" x14ac:dyDescent="0.2">
      <c r="A378" s="186"/>
      <c r="B378" s="190">
        <f>Stock!A31</f>
        <v>27</v>
      </c>
      <c r="C378" s="189" t="str">
        <f>IFERROR(VLOOKUP(B378,Stock!$A$5:$K$495,2,FALSE),0)</f>
        <v>Livre 27</v>
      </c>
      <c r="D378" s="84"/>
      <c r="E378" s="96">
        <f>IFERROR(VLOOKUP(B378,Stock!$A$5:$M$495,13,FALSE),0)</f>
        <v>4</v>
      </c>
      <c r="F378" s="94">
        <f>IFERROR(VLOOKUP(B378,Stock!$A$5:$M$471,6,0),0)</f>
        <v>15</v>
      </c>
      <c r="G378" s="95">
        <f>IFERROR(VLOOKUP(B378,Stock!$A$5:$M$471,7,0),0)</f>
        <v>12</v>
      </c>
    </row>
    <row r="379" spans="1:8" ht="20.100000000000001" customHeight="1" x14ac:dyDescent="0.2">
      <c r="A379" s="186"/>
      <c r="B379" s="190">
        <f>Stock!A32</f>
        <v>28</v>
      </c>
      <c r="C379" s="189" t="str">
        <f>IFERROR(VLOOKUP(B379,Stock!$A$5:$K$495,2,FALSE),0)</f>
        <v>Livre 28</v>
      </c>
      <c r="D379" s="84"/>
      <c r="E379" s="96">
        <f>IFERROR(VLOOKUP(B379,Stock!$A$5:$M$495,13,FALSE),0)</f>
        <v>8</v>
      </c>
      <c r="F379" s="94">
        <f>IFERROR(VLOOKUP(B379,Stock!$A$5:$M$471,6,0),0)</f>
        <v>14</v>
      </c>
      <c r="G379" s="95">
        <f>IFERROR(VLOOKUP(B379,Stock!$A$5:$M$471,7,0),0)</f>
        <v>11.2</v>
      </c>
    </row>
    <row r="380" spans="1:8" ht="20.100000000000001" hidden="1" customHeight="1" x14ac:dyDescent="0.2">
      <c r="A380" s="186"/>
      <c r="B380" s="190">
        <f>Stock!A304</f>
        <v>310</v>
      </c>
      <c r="C380" s="189" t="str">
        <f>IFERROR(VLOOKUP(B380,Stock!$A$5:$K$495,2,FALSE),0)</f>
        <v>Livre 300</v>
      </c>
      <c r="D380" s="84"/>
      <c r="E380" s="96">
        <f>IFERROR(VLOOKUP(B380,Stock!$A$5:$M$495,13,FALSE),0)</f>
        <v>0</v>
      </c>
      <c r="F380" s="94">
        <f>IFERROR(VLOOKUP(B380,Stock!$A$5:$M$471,6,0),0)</f>
        <v>0</v>
      </c>
      <c r="G380" s="95">
        <f>IFERROR(VLOOKUP(B380,Stock!$A$5:$M$471,7,0),0)</f>
        <v>0</v>
      </c>
      <c r="H380" s="86"/>
    </row>
    <row r="381" spans="1:8" ht="20.100000000000001" hidden="1" customHeight="1" x14ac:dyDescent="0.2">
      <c r="A381" s="186"/>
      <c r="B381" s="190">
        <f>Stock!A305</f>
        <v>311</v>
      </c>
      <c r="C381" s="189" t="str">
        <f>IFERROR(VLOOKUP(B381,Stock!$A$5:$K$495,2,FALSE),0)</f>
        <v>Livre 301</v>
      </c>
      <c r="D381" s="84"/>
      <c r="E381" s="96">
        <f>IFERROR(VLOOKUP(B381,Stock!$A$5:$M$495,13,FALSE),0)</f>
        <v>0</v>
      </c>
      <c r="F381" s="94">
        <f>IFERROR(VLOOKUP(B381,Stock!$A$5:$M$471,6,0),0)</f>
        <v>0</v>
      </c>
      <c r="G381" s="95">
        <f>IFERROR(VLOOKUP(B381,Stock!$A$5:$M$471,7,0),0)</f>
        <v>0</v>
      </c>
      <c r="H381" s="86"/>
    </row>
    <row r="382" spans="1:8" ht="20.100000000000001" hidden="1" customHeight="1" x14ac:dyDescent="0.2">
      <c r="A382" s="186"/>
      <c r="B382" s="190">
        <f>Stock!A306</f>
        <v>312</v>
      </c>
      <c r="C382" s="189" t="str">
        <f>IFERROR(VLOOKUP(B382,Stock!$A$5:$K$495,2,FALSE),0)</f>
        <v>Livre 302</v>
      </c>
      <c r="D382" s="84"/>
      <c r="E382" s="96">
        <f>IFERROR(VLOOKUP(B382,Stock!$A$5:$M$495,13,FALSE),0)</f>
        <v>0</v>
      </c>
      <c r="F382" s="94">
        <f>IFERROR(VLOOKUP(B382,Stock!$A$5:$M$471,6,0),0)</f>
        <v>0</v>
      </c>
      <c r="G382" s="95">
        <f>IFERROR(VLOOKUP(B382,Stock!$A$5:$M$471,7,0),0)</f>
        <v>0</v>
      </c>
      <c r="H382" s="86"/>
    </row>
    <row r="383" spans="1:8" ht="20.100000000000001" hidden="1" customHeight="1" x14ac:dyDescent="0.2">
      <c r="A383" s="186"/>
      <c r="B383" s="190">
        <f>Stock!A307</f>
        <v>313</v>
      </c>
      <c r="C383" s="189" t="str">
        <f>IFERROR(VLOOKUP(B383,Stock!$A$5:$K$495,2,FALSE),0)</f>
        <v>Livre 303</v>
      </c>
      <c r="D383" s="84"/>
      <c r="E383" s="96">
        <f>IFERROR(VLOOKUP(B383,Stock!$A$5:$M$495,13,FALSE),0)</f>
        <v>0</v>
      </c>
      <c r="F383" s="94">
        <f>IFERROR(VLOOKUP(B383,Stock!$A$5:$M$471,6,0),0)</f>
        <v>0</v>
      </c>
      <c r="G383" s="95">
        <f>IFERROR(VLOOKUP(B383,Stock!$A$5:$M$471,7,0),0)</f>
        <v>0</v>
      </c>
      <c r="H383" s="86"/>
    </row>
    <row r="384" spans="1:8" ht="20.100000000000001" hidden="1" customHeight="1" x14ac:dyDescent="0.2">
      <c r="A384" s="186"/>
      <c r="B384" s="190">
        <f>Stock!A308</f>
        <v>314</v>
      </c>
      <c r="C384" s="189" t="str">
        <f>IFERROR(VLOOKUP(B384,Stock!$A$5:$K$495,2,FALSE),0)</f>
        <v>Livre 304</v>
      </c>
      <c r="D384" s="84"/>
      <c r="E384" s="96">
        <f>IFERROR(VLOOKUP(B384,Stock!$A$5:$M$495,13,FALSE),0)</f>
        <v>0</v>
      </c>
      <c r="F384" s="94">
        <f>IFERROR(VLOOKUP(B384,Stock!$A$5:$M$471,6,0),0)</f>
        <v>40</v>
      </c>
      <c r="G384" s="95">
        <f>IFERROR(VLOOKUP(B384,Stock!$A$5:$M$471,7,0),0)</f>
        <v>32</v>
      </c>
      <c r="H384" s="86"/>
    </row>
    <row r="385" spans="1:8" ht="20.100000000000001" hidden="1" customHeight="1" x14ac:dyDescent="0.2">
      <c r="A385" s="186"/>
      <c r="B385" s="190">
        <f>Stock!A309</f>
        <v>315</v>
      </c>
      <c r="C385" s="189" t="str">
        <f>IFERROR(VLOOKUP(B385,Stock!$A$5:$K$495,2,FALSE),0)</f>
        <v>Livre 305</v>
      </c>
      <c r="D385" s="84"/>
      <c r="E385" s="96">
        <f>IFERROR(VLOOKUP(B385,Stock!$A$5:$M$495,13,FALSE),0)</f>
        <v>0</v>
      </c>
      <c r="F385" s="94">
        <f>IFERROR(VLOOKUP(B385,Stock!$A$5:$M$471,6,0),0)</f>
        <v>12</v>
      </c>
      <c r="G385" s="95">
        <f>IFERROR(VLOOKUP(B385,Stock!$A$5:$M$471,7,0),0)</f>
        <v>9.6</v>
      </c>
      <c r="H385" s="86"/>
    </row>
    <row r="386" spans="1:8" ht="20.100000000000001" hidden="1" customHeight="1" x14ac:dyDescent="0.2">
      <c r="A386" s="186"/>
      <c r="B386" s="190">
        <f>Stock!A310</f>
        <v>316</v>
      </c>
      <c r="C386" s="189" t="str">
        <f>IFERROR(VLOOKUP(B386,Stock!$A$5:$K$495,2,FALSE),0)</f>
        <v>Livre 306</v>
      </c>
      <c r="D386" s="84"/>
      <c r="E386" s="96">
        <f>IFERROR(VLOOKUP(B386,Stock!$A$5:$M$495,13,FALSE),0)</f>
        <v>0</v>
      </c>
      <c r="F386" s="94">
        <f>IFERROR(VLOOKUP(B386,Stock!$A$5:$M$471,6,0),0)</f>
        <v>15</v>
      </c>
      <c r="G386" s="95">
        <f>IFERROR(VLOOKUP(B386,Stock!$A$5:$M$471,7,0),0)</f>
        <v>12</v>
      </c>
      <c r="H386" s="86"/>
    </row>
    <row r="387" spans="1:8" ht="20.100000000000001" hidden="1" customHeight="1" x14ac:dyDescent="0.2">
      <c r="A387" s="186"/>
      <c r="B387" s="190">
        <f>Stock!A311</f>
        <v>317</v>
      </c>
      <c r="C387" s="189" t="str">
        <f>IFERROR(VLOOKUP(B387,Stock!$A$5:$K$495,2,FALSE),0)</f>
        <v>Livre 307</v>
      </c>
      <c r="D387" s="84"/>
      <c r="E387" s="96">
        <f>IFERROR(VLOOKUP(B387,Stock!$A$5:$M$495,13,FALSE),0)</f>
        <v>0</v>
      </c>
      <c r="F387" s="94">
        <f>IFERROR(VLOOKUP(B387,Stock!$A$5:$M$471,6,0),0)</f>
        <v>75</v>
      </c>
      <c r="G387" s="95">
        <f>IFERROR(VLOOKUP(B387,Stock!$A$5:$M$471,7,0),0)</f>
        <v>60</v>
      </c>
      <c r="H387" s="90"/>
    </row>
    <row r="388" spans="1:8" ht="20.100000000000001" hidden="1" customHeight="1" x14ac:dyDescent="0.2">
      <c r="A388" s="186"/>
      <c r="B388" s="190">
        <f>Stock!A312</f>
        <v>318</v>
      </c>
      <c r="C388" s="189" t="str">
        <f>IFERROR(VLOOKUP(B388,Stock!$A$5:$K$495,2,FALSE),0)</f>
        <v>Livre 308</v>
      </c>
      <c r="D388" s="84"/>
      <c r="E388" s="96">
        <f>IFERROR(VLOOKUP(B388,Stock!$A$5:$M$495,13,FALSE),0)</f>
        <v>0</v>
      </c>
      <c r="F388" s="94">
        <f>IFERROR(VLOOKUP(B388,Stock!$A$5:$M$471,6,0),0)</f>
        <v>12</v>
      </c>
      <c r="G388" s="95">
        <f>IFERROR(VLOOKUP(B388,Stock!$A$5:$M$471,7,0),0)</f>
        <v>9.6</v>
      </c>
    </row>
    <row r="389" spans="1:8" ht="20.100000000000001" hidden="1" customHeight="1" x14ac:dyDescent="0.2">
      <c r="A389" s="186"/>
      <c r="B389" s="190">
        <f>Stock!A313</f>
        <v>319</v>
      </c>
      <c r="C389" s="189" t="str">
        <f>IFERROR(VLOOKUP(B389,Stock!$A$5:$K$495,2,FALSE),0)</f>
        <v>Livre 309</v>
      </c>
      <c r="D389" s="84"/>
      <c r="E389" s="96">
        <f>IFERROR(VLOOKUP(B389,Stock!$A$5:$M$495,13,FALSE),0)</f>
        <v>0</v>
      </c>
      <c r="F389" s="94">
        <f>IFERROR(VLOOKUP(B389,Stock!$A$5:$M$471,6,0),0)</f>
        <v>35</v>
      </c>
      <c r="G389" s="95">
        <f>IFERROR(VLOOKUP(B389,Stock!$A$5:$M$471,7,0),0)</f>
        <v>28</v>
      </c>
      <c r="H389" s="86"/>
    </row>
    <row r="390" spans="1:8" ht="20.100000000000001" customHeight="1" x14ac:dyDescent="0.2">
      <c r="A390" s="186"/>
      <c r="B390" s="190">
        <f>Stock!A33</f>
        <v>29</v>
      </c>
      <c r="C390" s="189" t="str">
        <f>IFERROR(VLOOKUP(B390,Stock!$A$5:$K$495,2,FALSE),0)</f>
        <v>Livre 29</v>
      </c>
      <c r="D390" s="84"/>
      <c r="E390" s="96">
        <f>IFERROR(VLOOKUP(B390,Stock!$A$5:$M$495,13,FALSE),0)</f>
        <v>4</v>
      </c>
      <c r="F390" s="94">
        <f>IFERROR(VLOOKUP(B390,Stock!$A$5:$M$471,6,0),0)</f>
        <v>12</v>
      </c>
      <c r="G390" s="95">
        <f>IFERROR(VLOOKUP(B390,Stock!$A$5:$M$471,7,0),0)</f>
        <v>9.6</v>
      </c>
    </row>
    <row r="391" spans="1:8" ht="20.100000000000001" hidden="1" customHeight="1" x14ac:dyDescent="0.2">
      <c r="A391" s="186"/>
      <c r="B391" s="190">
        <f>Stock!A314</f>
        <v>320</v>
      </c>
      <c r="C391" s="189" t="str">
        <f>IFERROR(VLOOKUP(B391,Stock!$A$5:$K$495,2,FALSE),0)</f>
        <v>Livre 310</v>
      </c>
      <c r="D391" s="84"/>
      <c r="E391" s="96">
        <f>IFERROR(VLOOKUP(B391,Stock!$A$5:$M$495,13,FALSE),0)</f>
        <v>0</v>
      </c>
      <c r="F391" s="94">
        <f>IFERROR(VLOOKUP(B391,Stock!$A$5:$M$471,6,0),0)</f>
        <v>15</v>
      </c>
      <c r="G391" s="95">
        <f>IFERROR(VLOOKUP(B391,Stock!$A$5:$M$471,7,0),0)</f>
        <v>12</v>
      </c>
    </row>
    <row r="392" spans="1:8" ht="20.25" hidden="1" customHeight="1" x14ac:dyDescent="0.2">
      <c r="A392" s="186"/>
      <c r="B392" s="190">
        <f>Stock!A315</f>
        <v>321</v>
      </c>
      <c r="C392" s="189" t="str">
        <f>IFERROR(VLOOKUP(B392,Stock!$A$5:$K$495,2,FALSE),0)</f>
        <v>Livre 311</v>
      </c>
      <c r="D392" s="84"/>
      <c r="E392" s="96">
        <f>IFERROR(VLOOKUP(B392,Stock!$A$5:$M$495,13,FALSE),0)</f>
        <v>0</v>
      </c>
      <c r="F392" s="94">
        <f>IFERROR(VLOOKUP(B392,Stock!$A$5:$M$471,6,0),0)</f>
        <v>10</v>
      </c>
      <c r="G392" s="95">
        <f>IFERROR(VLOOKUP(B392,Stock!$A$5:$M$471,7,0),0)</f>
        <v>8</v>
      </c>
    </row>
    <row r="393" spans="1:8" ht="20.100000000000001" hidden="1" customHeight="1" x14ac:dyDescent="0.2">
      <c r="A393" s="186"/>
      <c r="B393" s="190">
        <f>Stock!A316</f>
        <v>322</v>
      </c>
      <c r="C393" s="189" t="str">
        <f>IFERROR(VLOOKUP(B393,Stock!$A$5:$K$495,2,FALSE),0)</f>
        <v>Livre 312</v>
      </c>
      <c r="D393" s="84"/>
      <c r="E393" s="96">
        <f>IFERROR(VLOOKUP(B393,Stock!$A$5:$M$495,13,FALSE),0)</f>
        <v>0</v>
      </c>
      <c r="F393" s="94">
        <f>IFERROR(VLOOKUP(B393,Stock!$A$5:$M$471,6,0),0)</f>
        <v>12</v>
      </c>
      <c r="G393" s="95">
        <f>IFERROR(VLOOKUP(B393,Stock!$A$5:$M$471,7,0),0)</f>
        <v>9.6</v>
      </c>
    </row>
    <row r="394" spans="1:8" ht="20.100000000000001" hidden="1" customHeight="1" x14ac:dyDescent="0.2">
      <c r="A394" s="186"/>
      <c r="B394" s="190">
        <f>Stock!A317</f>
        <v>323</v>
      </c>
      <c r="C394" s="189" t="str">
        <f>IFERROR(VLOOKUP(B394,Stock!$A$5:$K$495,2,FALSE),0)</f>
        <v>Livre 313</v>
      </c>
      <c r="D394" s="84"/>
      <c r="E394" s="96">
        <f>IFERROR(VLOOKUP(B394,Stock!$A$5:$M$495,13,FALSE),0)</f>
        <v>0</v>
      </c>
      <c r="F394" s="94">
        <f>IFERROR(VLOOKUP(B394,Stock!$A$5:$M$471,6,0),0)</f>
        <v>15</v>
      </c>
      <c r="G394" s="95">
        <f>IFERROR(VLOOKUP(B394,Stock!$A$5:$M$471,7,0),0)</f>
        <v>12</v>
      </c>
    </row>
    <row r="395" spans="1:8" ht="20.100000000000001" hidden="1" customHeight="1" x14ac:dyDescent="0.2">
      <c r="A395" s="186"/>
      <c r="B395" s="190">
        <f>Stock!A318</f>
        <v>324</v>
      </c>
      <c r="C395" s="189" t="str">
        <f>IFERROR(VLOOKUP(B395,Stock!$A$5:$K$495,2,FALSE),0)</f>
        <v>Livre 314</v>
      </c>
      <c r="D395" s="84"/>
      <c r="E395" s="96">
        <f>IFERROR(VLOOKUP(B395,Stock!$A$5:$M$495,13,FALSE),0)</f>
        <v>0</v>
      </c>
      <c r="F395" s="94">
        <f>IFERROR(VLOOKUP(B395,Stock!$A$5:$M$471,6,0),0)</f>
        <v>50</v>
      </c>
      <c r="G395" s="95">
        <f>IFERROR(VLOOKUP(B395,Stock!$A$5:$M$471,7,0),0)</f>
        <v>40</v>
      </c>
    </row>
    <row r="396" spans="1:8" ht="20.100000000000001" hidden="1" customHeight="1" x14ac:dyDescent="0.2">
      <c r="A396" s="186"/>
      <c r="B396" s="190">
        <f>Stock!A319</f>
        <v>325</v>
      </c>
      <c r="C396" s="189" t="str">
        <f>IFERROR(VLOOKUP(B396,Stock!$A$5:$K$495,2,FALSE),0)</f>
        <v>Livre 315</v>
      </c>
      <c r="D396" s="84"/>
      <c r="E396" s="96">
        <f>IFERROR(VLOOKUP(B396,Stock!$A$5:$M$495,13,FALSE),0)</f>
        <v>0</v>
      </c>
      <c r="F396" s="94">
        <f>IFERROR(VLOOKUP(B396,Stock!$A$5:$M$471,6,0),0)</f>
        <v>12</v>
      </c>
      <c r="G396" s="95">
        <f>IFERROR(VLOOKUP(B396,Stock!$A$5:$M$471,7,0),0)</f>
        <v>9.6</v>
      </c>
    </row>
    <row r="397" spans="1:8" ht="20.100000000000001" hidden="1" customHeight="1" x14ac:dyDescent="0.2">
      <c r="A397" s="186"/>
      <c r="B397" s="190">
        <f>Stock!A320</f>
        <v>326</v>
      </c>
      <c r="C397" s="189" t="str">
        <f>IFERROR(VLOOKUP(B397,Stock!$A$5:$K$495,2,FALSE),0)</f>
        <v>Livre 316</v>
      </c>
      <c r="D397" s="84"/>
      <c r="E397" s="96">
        <f>IFERROR(VLOOKUP(B397,Stock!$A$5:$M$495,13,FALSE),0)</f>
        <v>0</v>
      </c>
      <c r="F397" s="94">
        <f>IFERROR(VLOOKUP(B397,Stock!$A$5:$M$471,6,0),0)</f>
        <v>12</v>
      </c>
      <c r="G397" s="95">
        <f>IFERROR(VLOOKUP(B397,Stock!$A$5:$M$471,7,0),0)</f>
        <v>9.6</v>
      </c>
    </row>
    <row r="398" spans="1:8" ht="20.100000000000001" hidden="1" customHeight="1" x14ac:dyDescent="0.2">
      <c r="A398" s="186"/>
      <c r="B398" s="190">
        <f>Stock!A321</f>
        <v>328</v>
      </c>
      <c r="C398" s="189" t="str">
        <f>IFERROR(VLOOKUP(B398,Stock!$A$5:$K$495,2,FALSE),0)</f>
        <v>Livre 317</v>
      </c>
      <c r="D398" s="84"/>
      <c r="E398" s="96">
        <f>IFERROR(VLOOKUP(B398,Stock!$A$5:$M$495,13,FALSE),0)</f>
        <v>0</v>
      </c>
      <c r="F398" s="94">
        <f>IFERROR(VLOOKUP(B398,Stock!$A$5:$M$471,6,0),0)</f>
        <v>15</v>
      </c>
      <c r="G398" s="95">
        <f>IFERROR(VLOOKUP(B398,Stock!$A$5:$M$471,7,0),0)</f>
        <v>12</v>
      </c>
    </row>
    <row r="399" spans="1:8" ht="20.100000000000001" hidden="1" customHeight="1" x14ac:dyDescent="0.2">
      <c r="A399" s="186"/>
      <c r="B399" s="190">
        <f>Stock!A322</f>
        <v>329</v>
      </c>
      <c r="C399" s="189" t="str">
        <f>IFERROR(VLOOKUP(B399,Stock!$A$5:$K$495,2,FALSE),0)</f>
        <v>Livre 318</v>
      </c>
      <c r="D399" s="84"/>
      <c r="E399" s="96">
        <f>IFERROR(VLOOKUP(B399,Stock!$A$5:$M$495,13,FALSE),0)</f>
        <v>0</v>
      </c>
      <c r="F399" s="94">
        <f>IFERROR(VLOOKUP(B399,Stock!$A$5:$M$471,6,0),0)</f>
        <v>22</v>
      </c>
      <c r="G399" s="95">
        <f>IFERROR(VLOOKUP(B399,Stock!$A$5:$M$471,7,0),0)</f>
        <v>17.600000000000001</v>
      </c>
    </row>
    <row r="400" spans="1:8" ht="20.100000000000001" hidden="1" customHeight="1" x14ac:dyDescent="0.2">
      <c r="A400" s="186"/>
      <c r="B400" s="190">
        <f>Stock!A323</f>
        <v>330</v>
      </c>
      <c r="C400" s="189" t="str">
        <f>IFERROR(VLOOKUP(B400,Stock!$A$5:$K$495,2,FALSE),0)</f>
        <v>Livre 319</v>
      </c>
      <c r="D400" s="84"/>
      <c r="E400" s="96">
        <f>IFERROR(VLOOKUP(B400,Stock!$A$5:$M$495,13,FALSE),0)</f>
        <v>0</v>
      </c>
      <c r="F400" s="94">
        <f>IFERROR(VLOOKUP(B400,Stock!$A$5:$M$471,6,0),0)</f>
        <v>50</v>
      </c>
      <c r="G400" s="95">
        <f>IFERROR(VLOOKUP(B400,Stock!$A$5:$M$471,7,0),0)</f>
        <v>40</v>
      </c>
    </row>
    <row r="401" spans="1:7" ht="20.100000000000001" customHeight="1" x14ac:dyDescent="0.2">
      <c r="A401" s="186"/>
      <c r="B401" s="190">
        <f>Stock!A34</f>
        <v>30</v>
      </c>
      <c r="C401" s="189" t="str">
        <f>IFERROR(VLOOKUP(B401,Stock!$A$5:$K$495,2,FALSE),0)</f>
        <v>Livre 30</v>
      </c>
      <c r="D401" s="84"/>
      <c r="E401" s="96">
        <f>IFERROR(VLOOKUP(B401,Stock!$A$5:$M$495,13,FALSE),0)</f>
        <v>5</v>
      </c>
      <c r="F401" s="94">
        <f>IFERROR(VLOOKUP(B401,Stock!$A$5:$M$471,6,0),0)</f>
        <v>12</v>
      </c>
      <c r="G401" s="95">
        <f>IFERROR(VLOOKUP(B401,Stock!$A$5:$M$471,7,0),0)</f>
        <v>9.6</v>
      </c>
    </row>
    <row r="402" spans="1:7" ht="20.100000000000001" hidden="1" customHeight="1" x14ac:dyDescent="0.2">
      <c r="A402" s="186"/>
      <c r="B402" s="190">
        <f>Stock!A324</f>
        <v>331</v>
      </c>
      <c r="C402" s="189" t="str">
        <f>IFERROR(VLOOKUP(B402,Stock!$A$5:$K$495,2,FALSE),0)</f>
        <v>Livre 320</v>
      </c>
      <c r="D402" s="84"/>
      <c r="E402" s="96">
        <f>IFERROR(VLOOKUP(B402,Stock!$A$5:$M$495,13,FALSE),0)</f>
        <v>0</v>
      </c>
      <c r="F402" s="94">
        <f>IFERROR(VLOOKUP(B402,Stock!$A$5:$M$471,6,0),0)</f>
        <v>12</v>
      </c>
      <c r="G402" s="95">
        <f>IFERROR(VLOOKUP(B402,Stock!$A$5:$M$471,7,0),0)</f>
        <v>9.6</v>
      </c>
    </row>
    <row r="403" spans="1:7" ht="20.100000000000001" hidden="1" customHeight="1" x14ac:dyDescent="0.2">
      <c r="A403" s="186"/>
      <c r="B403" s="190">
        <f>Stock!A325</f>
        <v>332</v>
      </c>
      <c r="C403" s="189" t="str">
        <f>IFERROR(VLOOKUP(B403,Stock!$A$5:$K$495,2,FALSE),0)</f>
        <v>Livre 321</v>
      </c>
      <c r="D403" s="84"/>
      <c r="E403" s="96">
        <f>IFERROR(VLOOKUP(B403,Stock!$A$5:$M$495,13,FALSE),0)</f>
        <v>0</v>
      </c>
      <c r="F403" s="94">
        <f>IFERROR(VLOOKUP(B403,Stock!$A$5:$M$471,6,0),0)</f>
        <v>12</v>
      </c>
      <c r="G403" s="95">
        <f>IFERROR(VLOOKUP(B403,Stock!$A$5:$M$471,7,0),0)</f>
        <v>9.6</v>
      </c>
    </row>
    <row r="404" spans="1:7" ht="20.100000000000001" hidden="1" customHeight="1" x14ac:dyDescent="0.2">
      <c r="A404" s="186"/>
      <c r="B404" s="190">
        <f>Stock!A326</f>
        <v>333</v>
      </c>
      <c r="C404" s="189" t="str">
        <f>IFERROR(VLOOKUP(B404,Stock!$A$5:$K$495,2,FALSE),0)</f>
        <v>Livre 322</v>
      </c>
      <c r="D404" s="84"/>
      <c r="E404" s="96">
        <f>IFERROR(VLOOKUP(B404,Stock!$A$5:$M$495,13,FALSE),0)</f>
        <v>0</v>
      </c>
      <c r="F404" s="94">
        <f>IFERROR(VLOOKUP(B404,Stock!$A$5:$M$471,6,0),0)</f>
        <v>12</v>
      </c>
      <c r="G404" s="95">
        <f>IFERROR(VLOOKUP(B404,Stock!$A$5:$M$471,7,0),0)</f>
        <v>9.6</v>
      </c>
    </row>
    <row r="405" spans="1:7" ht="20.100000000000001" hidden="1" customHeight="1" x14ac:dyDescent="0.2">
      <c r="A405" s="186"/>
      <c r="B405" s="190">
        <f>Stock!A327</f>
        <v>334</v>
      </c>
      <c r="C405" s="189" t="str">
        <f>IFERROR(VLOOKUP(B405,Stock!$A$5:$K$495,2,FALSE),0)</f>
        <v>Livre 323</v>
      </c>
      <c r="D405" s="84"/>
      <c r="E405" s="96">
        <f>IFERROR(VLOOKUP(B405,Stock!$A$5:$M$495,13,FALSE),0)</f>
        <v>0</v>
      </c>
      <c r="F405" s="94">
        <f>IFERROR(VLOOKUP(B405,Stock!$A$5:$M$471,6,0),0)</f>
        <v>12</v>
      </c>
      <c r="G405" s="95">
        <f>IFERROR(VLOOKUP(B405,Stock!$A$5:$M$471,7,0),0)</f>
        <v>9.6</v>
      </c>
    </row>
    <row r="406" spans="1:7" ht="20.100000000000001" hidden="1" customHeight="1" x14ac:dyDescent="0.2">
      <c r="A406" s="186"/>
      <c r="B406" s="190">
        <f>Stock!A328</f>
        <v>335</v>
      </c>
      <c r="C406" s="189" t="str">
        <f>IFERROR(VLOOKUP(B406,Stock!$A$5:$K$495,2,FALSE),0)</f>
        <v>Livre 324</v>
      </c>
      <c r="D406" s="84"/>
      <c r="E406" s="96">
        <f>IFERROR(VLOOKUP(B406,Stock!$A$5:$M$495,13,FALSE),0)</f>
        <v>0</v>
      </c>
      <c r="F406" s="94">
        <f>IFERROR(VLOOKUP(B406,Stock!$A$5:$M$471,6,0),0)</f>
        <v>20</v>
      </c>
      <c r="G406" s="95">
        <f>IFERROR(VLOOKUP(B406,Stock!$A$5:$M$471,7,0),0)</f>
        <v>16</v>
      </c>
    </row>
    <row r="407" spans="1:7" ht="20.100000000000001" hidden="1" customHeight="1" x14ac:dyDescent="0.2">
      <c r="A407" s="186"/>
      <c r="B407" s="190">
        <f>Stock!A329</f>
        <v>336</v>
      </c>
      <c r="C407" s="189" t="str">
        <f>IFERROR(VLOOKUP(B407,Stock!$A$5:$K$495,2,FALSE),0)</f>
        <v>Livre 325</v>
      </c>
      <c r="D407" s="84"/>
      <c r="E407" s="96">
        <f>IFERROR(VLOOKUP(B407,Stock!$A$5:$M$495,13,FALSE),0)</f>
        <v>0</v>
      </c>
      <c r="F407" s="94">
        <f>IFERROR(VLOOKUP(B407,Stock!$A$5:$M$471,6,0),0)</f>
        <v>3</v>
      </c>
      <c r="G407" s="95">
        <f>IFERROR(VLOOKUP(B407,Stock!$A$5:$M$471,7,0),0)</f>
        <v>2.4</v>
      </c>
    </row>
    <row r="408" spans="1:7" ht="20.100000000000001" hidden="1" customHeight="1" x14ac:dyDescent="0.2">
      <c r="A408" s="186"/>
      <c r="B408" s="190">
        <f>Stock!A330</f>
        <v>337</v>
      </c>
      <c r="C408" s="189" t="str">
        <f>IFERROR(VLOOKUP(B408,Stock!$A$5:$K$495,2,FALSE),0)</f>
        <v>Livre 326</v>
      </c>
      <c r="D408" s="84"/>
      <c r="E408" s="96">
        <f>IFERROR(VLOOKUP(B408,Stock!$A$5:$M$495,13,FALSE),0)</f>
        <v>0</v>
      </c>
      <c r="F408" s="94">
        <f>IFERROR(VLOOKUP(B408,Stock!$A$5:$M$471,6,0),0)</f>
        <v>50</v>
      </c>
      <c r="G408" s="95">
        <f>IFERROR(VLOOKUP(B408,Stock!$A$5:$M$471,7,0),0)</f>
        <v>40</v>
      </c>
    </row>
    <row r="409" spans="1:7" ht="20.100000000000001" hidden="1" customHeight="1" x14ac:dyDescent="0.2">
      <c r="A409" s="186"/>
      <c r="B409" s="190">
        <f>Stock!A331</f>
        <v>338</v>
      </c>
      <c r="C409" s="189" t="str">
        <f>IFERROR(VLOOKUP(B409,Stock!$A$5:$K$495,2,FALSE),0)</f>
        <v>Livre 327</v>
      </c>
      <c r="D409" s="84"/>
      <c r="E409" s="96">
        <f>IFERROR(VLOOKUP(B409,Stock!$A$5:$M$495,13,FALSE),0)</f>
        <v>0</v>
      </c>
      <c r="F409" s="94">
        <f>IFERROR(VLOOKUP(B409,Stock!$A$5:$M$471,6,0),0)</f>
        <v>12</v>
      </c>
      <c r="G409" s="95">
        <f>IFERROR(VLOOKUP(B409,Stock!$A$5:$M$471,7,0),0)</f>
        <v>9.6</v>
      </c>
    </row>
    <row r="410" spans="1:7" ht="20.100000000000001" hidden="1" customHeight="1" x14ac:dyDescent="0.2">
      <c r="A410" s="186"/>
      <c r="B410" s="190">
        <f>Stock!A332</f>
        <v>339</v>
      </c>
      <c r="C410" s="189" t="str">
        <f>IFERROR(VLOOKUP(B410,Stock!$A$5:$K$495,2,FALSE),0)</f>
        <v>Livre 328</v>
      </c>
      <c r="D410" s="84"/>
      <c r="E410" s="96">
        <f>IFERROR(VLOOKUP(B410,Stock!$A$5:$M$495,13,FALSE),0)</f>
        <v>0</v>
      </c>
      <c r="F410" s="94">
        <f>IFERROR(VLOOKUP(B410,Stock!$A$5:$M$471,6,0),0)</f>
        <v>15</v>
      </c>
      <c r="G410" s="95">
        <f>IFERROR(VLOOKUP(B410,Stock!$A$5:$M$471,7,0),0)</f>
        <v>12</v>
      </c>
    </row>
    <row r="411" spans="1:7" ht="20.100000000000001" hidden="1" customHeight="1" x14ac:dyDescent="0.2">
      <c r="A411" s="186"/>
      <c r="B411" s="190">
        <f>Stock!A333</f>
        <v>340</v>
      </c>
      <c r="C411" s="189" t="str">
        <f>IFERROR(VLOOKUP(B411,Stock!$A$5:$K$495,2,FALSE),0)</f>
        <v>Livre 329</v>
      </c>
      <c r="D411" s="84"/>
      <c r="E411" s="96">
        <f>IFERROR(VLOOKUP(B411,Stock!$A$5:$M$495,13,FALSE),0)</f>
        <v>0</v>
      </c>
      <c r="F411" s="94">
        <f>IFERROR(VLOOKUP(B411,Stock!$A$5:$M$471,6,0),0)</f>
        <v>50</v>
      </c>
      <c r="G411" s="95">
        <f>IFERROR(VLOOKUP(B411,Stock!$A$5:$M$471,7,0),0)</f>
        <v>40</v>
      </c>
    </row>
    <row r="412" spans="1:7" ht="20.100000000000001" customHeight="1" x14ac:dyDescent="0.2">
      <c r="A412" s="186"/>
      <c r="B412" s="190">
        <f>Stock!A35</f>
        <v>31</v>
      </c>
      <c r="C412" s="189" t="str">
        <f>IFERROR(VLOOKUP(B412,Stock!$A$5:$K$495,2,FALSE),0)</f>
        <v>Livre 31</v>
      </c>
      <c r="D412" s="84"/>
      <c r="E412" s="96">
        <f>IFERROR(VLOOKUP(B412,Stock!$A$5:$M$495,13,FALSE),0)</f>
        <v>2</v>
      </c>
      <c r="F412" s="94">
        <f>IFERROR(VLOOKUP(B412,Stock!$A$5:$M$471,6,0),0)</f>
        <v>12</v>
      </c>
      <c r="G412" s="95">
        <f>IFERROR(VLOOKUP(B412,Stock!$A$5:$M$471,7,0),0)</f>
        <v>9.6</v>
      </c>
    </row>
    <row r="413" spans="1:7" ht="20.100000000000001" hidden="1" customHeight="1" x14ac:dyDescent="0.2">
      <c r="A413" s="186"/>
      <c r="B413" s="190">
        <f>Stock!A334</f>
        <v>341</v>
      </c>
      <c r="C413" s="189" t="str">
        <f>IFERROR(VLOOKUP(B413,Stock!$A$5:$K$495,2,FALSE),0)</f>
        <v>Livre 330</v>
      </c>
      <c r="D413" s="84"/>
      <c r="E413" s="96">
        <f>IFERROR(VLOOKUP(B413,Stock!$A$5:$M$495,13,FALSE),0)</f>
        <v>0</v>
      </c>
      <c r="F413" s="94">
        <f>IFERROR(VLOOKUP(B413,Stock!$A$5:$M$471,6,0),0)</f>
        <v>12</v>
      </c>
      <c r="G413" s="95">
        <f>IFERROR(VLOOKUP(B413,Stock!$A$5:$M$471,7,0),0)</f>
        <v>9.6</v>
      </c>
    </row>
    <row r="414" spans="1:7" ht="20.100000000000001" hidden="1" customHeight="1" x14ac:dyDescent="0.2">
      <c r="A414" s="186"/>
      <c r="B414" s="190">
        <f>Stock!A335</f>
        <v>342</v>
      </c>
      <c r="C414" s="189" t="str">
        <f>IFERROR(VLOOKUP(B414,Stock!$A$5:$K$495,2,FALSE),0)</f>
        <v>Livre 331</v>
      </c>
      <c r="D414" s="84"/>
      <c r="E414" s="96">
        <f>IFERROR(VLOOKUP(B414,Stock!$A$5:$M$495,13,FALSE),0)</f>
        <v>0</v>
      </c>
      <c r="F414" s="94">
        <f>IFERROR(VLOOKUP(B414,Stock!$A$5:$M$471,6,0),0)</f>
        <v>50</v>
      </c>
      <c r="G414" s="95">
        <f>IFERROR(VLOOKUP(B414,Stock!$A$5:$M$471,7,0),0)</f>
        <v>40</v>
      </c>
    </row>
    <row r="415" spans="1:7" ht="20.100000000000001" hidden="1" customHeight="1" x14ac:dyDescent="0.2">
      <c r="A415" s="186"/>
      <c r="B415" s="190">
        <f>Stock!A336</f>
        <v>343</v>
      </c>
      <c r="C415" s="189" t="str">
        <f>IFERROR(VLOOKUP(B415,Stock!$A$5:$K$495,2,FALSE),0)</f>
        <v>Livre 332</v>
      </c>
      <c r="D415" s="84"/>
      <c r="E415" s="96">
        <f>IFERROR(VLOOKUP(B415,Stock!$A$5:$M$495,13,FALSE),0)</f>
        <v>0</v>
      </c>
      <c r="F415" s="94">
        <f>IFERROR(VLOOKUP(B415,Stock!$A$5:$M$471,6,0),0)</f>
        <v>12</v>
      </c>
      <c r="G415" s="95">
        <f>IFERROR(VLOOKUP(B415,Stock!$A$5:$M$471,7,0),0)</f>
        <v>9.6</v>
      </c>
    </row>
    <row r="416" spans="1:7" ht="20.100000000000001" hidden="1" customHeight="1" x14ac:dyDescent="0.2">
      <c r="A416" s="186"/>
      <c r="B416" s="190">
        <f>Stock!A337</f>
        <v>344</v>
      </c>
      <c r="C416" s="189" t="str">
        <f>IFERROR(VLOOKUP(B416,Stock!$A$5:$K$495,2,FALSE),0)</f>
        <v>Livre 333</v>
      </c>
      <c r="D416" s="84"/>
      <c r="E416" s="96">
        <f>IFERROR(VLOOKUP(B416,Stock!$A$5:$M$495,13,FALSE),0)</f>
        <v>0</v>
      </c>
      <c r="F416" s="94">
        <f>IFERROR(VLOOKUP(B416,Stock!$A$5:$M$471,6,0),0)</f>
        <v>15</v>
      </c>
      <c r="G416" s="95">
        <f>IFERROR(VLOOKUP(B416,Stock!$A$5:$M$471,7,0),0)</f>
        <v>12</v>
      </c>
    </row>
    <row r="417" spans="1:7" ht="20.100000000000001" hidden="1" customHeight="1" x14ac:dyDescent="0.2">
      <c r="A417" s="186"/>
      <c r="B417" s="190">
        <f>Stock!A338</f>
        <v>345</v>
      </c>
      <c r="C417" s="189" t="str">
        <f>IFERROR(VLOOKUP(B417,Stock!$A$5:$K$495,2,FALSE),0)</f>
        <v>Livre 334</v>
      </c>
      <c r="D417" s="84"/>
      <c r="E417" s="96">
        <f>IFERROR(VLOOKUP(B417,Stock!$A$5:$M$495,13,FALSE),0)</f>
        <v>0</v>
      </c>
      <c r="F417" s="94">
        <f>IFERROR(VLOOKUP(B417,Stock!$A$5:$M$471,6,0),0)</f>
        <v>12</v>
      </c>
      <c r="G417" s="95">
        <f>IFERROR(VLOOKUP(B417,Stock!$A$5:$M$471,7,0),0)</f>
        <v>9.6</v>
      </c>
    </row>
    <row r="418" spans="1:7" ht="20.100000000000001" hidden="1" customHeight="1" x14ac:dyDescent="0.2">
      <c r="A418" s="186"/>
      <c r="B418" s="190">
        <f>Stock!A339</f>
        <v>346</v>
      </c>
      <c r="C418" s="189" t="str">
        <f>IFERROR(VLOOKUP(B418,Stock!$A$5:$K$495,2,FALSE),0)</f>
        <v>Livre 335</v>
      </c>
      <c r="D418" s="84"/>
      <c r="E418" s="96">
        <f>IFERROR(VLOOKUP(B418,Stock!$A$5:$M$495,13,FALSE),0)</f>
        <v>0</v>
      </c>
      <c r="F418" s="94">
        <f>IFERROR(VLOOKUP(B418,Stock!$A$5:$M$471,6,0),0)</f>
        <v>12</v>
      </c>
      <c r="G418" s="95">
        <f>IFERROR(VLOOKUP(B418,Stock!$A$5:$M$471,7,0),0)</f>
        <v>9.6</v>
      </c>
    </row>
    <row r="419" spans="1:7" ht="20.100000000000001" hidden="1" customHeight="1" x14ac:dyDescent="0.2">
      <c r="A419" s="186"/>
      <c r="B419" s="190">
        <f>Stock!A340</f>
        <v>347</v>
      </c>
      <c r="C419" s="189" t="str">
        <f>IFERROR(VLOOKUP(B419,Stock!$A$5:$K$495,2,FALSE),0)</f>
        <v>Livre 336</v>
      </c>
      <c r="D419" s="84"/>
      <c r="E419" s="96">
        <f>IFERROR(VLOOKUP(B419,Stock!$A$5:$M$495,13,FALSE),0)</f>
        <v>0</v>
      </c>
      <c r="F419" s="94">
        <f>IFERROR(VLOOKUP(B419,Stock!$A$5:$M$471,6,0),0)</f>
        <v>12</v>
      </c>
      <c r="G419" s="95">
        <f>IFERROR(VLOOKUP(B419,Stock!$A$5:$M$471,7,0),0)</f>
        <v>9.6</v>
      </c>
    </row>
    <row r="420" spans="1:7" ht="20.100000000000001" hidden="1" customHeight="1" x14ac:dyDescent="0.2">
      <c r="A420" s="186"/>
      <c r="B420" s="190">
        <f>Stock!A341</f>
        <v>348</v>
      </c>
      <c r="C420" s="189" t="str">
        <f>IFERROR(VLOOKUP(B420,Stock!$A$5:$K$495,2,FALSE),0)</f>
        <v>Livre 337</v>
      </c>
      <c r="D420" s="84"/>
      <c r="E420" s="96">
        <f>IFERROR(VLOOKUP(B420,Stock!$A$5:$M$495,13,FALSE),0)</f>
        <v>0</v>
      </c>
      <c r="F420" s="94">
        <f>IFERROR(VLOOKUP(B420,Stock!$A$5:$M$471,6,0),0)</f>
        <v>60</v>
      </c>
      <c r="G420" s="95">
        <f>IFERROR(VLOOKUP(B420,Stock!$A$5:$M$471,7,0),0)</f>
        <v>48</v>
      </c>
    </row>
    <row r="421" spans="1:7" ht="20.100000000000001" hidden="1" customHeight="1" x14ac:dyDescent="0.2">
      <c r="A421" s="186"/>
      <c r="B421" s="190">
        <f>Stock!A342</f>
        <v>349</v>
      </c>
      <c r="C421" s="189" t="str">
        <f>IFERROR(VLOOKUP(B421,Stock!$A$5:$K$495,2,FALSE),0)</f>
        <v>Livre 338</v>
      </c>
      <c r="D421" s="84"/>
      <c r="E421" s="96">
        <f>IFERROR(VLOOKUP(B421,Stock!$A$5:$M$495,13,FALSE),0)</f>
        <v>0</v>
      </c>
      <c r="F421" s="94">
        <f>IFERROR(VLOOKUP(B421,Stock!$A$5:$M$471,6,0),0)</f>
        <v>18</v>
      </c>
      <c r="G421" s="95">
        <f>IFERROR(VLOOKUP(B421,Stock!$A$5:$M$471,7,0),0)</f>
        <v>14.4</v>
      </c>
    </row>
    <row r="422" spans="1:7" ht="20.100000000000001" hidden="1" customHeight="1" x14ac:dyDescent="0.2">
      <c r="A422" s="186"/>
      <c r="B422" s="190">
        <f>Stock!A343</f>
        <v>350</v>
      </c>
      <c r="C422" s="189" t="str">
        <f>IFERROR(VLOOKUP(B422,Stock!$A$5:$K$495,2,FALSE),0)</f>
        <v>Livre 339</v>
      </c>
      <c r="D422" s="84"/>
      <c r="E422" s="96">
        <f>IFERROR(VLOOKUP(B422,Stock!$A$5:$M$495,13,FALSE),0)</f>
        <v>0</v>
      </c>
      <c r="F422" s="94">
        <f>IFERROR(VLOOKUP(B422,Stock!$A$5:$M$471,6,0),0)</f>
        <v>45</v>
      </c>
      <c r="G422" s="95">
        <f>IFERROR(VLOOKUP(B422,Stock!$A$5:$M$471,7,0),0)</f>
        <v>36</v>
      </c>
    </row>
    <row r="423" spans="1:7" ht="20.100000000000001" customHeight="1" x14ac:dyDescent="0.2">
      <c r="A423" s="186"/>
      <c r="B423" s="190">
        <f>Stock!A36</f>
        <v>32</v>
      </c>
      <c r="C423" s="189" t="str">
        <f>IFERROR(VLOOKUP(B423,Stock!$A$5:$K$495,2,FALSE),0)</f>
        <v>Livre 32</v>
      </c>
      <c r="D423" s="84"/>
      <c r="E423" s="96">
        <f>IFERROR(VLOOKUP(B423,Stock!$A$5:$M$495,13,FALSE),0)</f>
        <v>9</v>
      </c>
      <c r="F423" s="94">
        <f>IFERROR(VLOOKUP(B423,Stock!$A$5:$M$471,6,0),0)</f>
        <v>12</v>
      </c>
      <c r="G423" s="95">
        <f>IFERROR(VLOOKUP(B423,Stock!$A$5:$M$471,7,0),0)</f>
        <v>9.6</v>
      </c>
    </row>
    <row r="424" spans="1:7" ht="20.100000000000001" hidden="1" customHeight="1" x14ac:dyDescent="0.2">
      <c r="A424" s="186"/>
      <c r="B424" s="190">
        <f>Stock!A344</f>
        <v>351</v>
      </c>
      <c r="C424" s="189" t="str">
        <f>IFERROR(VLOOKUP(B424,Stock!$A$5:$K$495,2,FALSE),0)</f>
        <v>Livre 340</v>
      </c>
      <c r="D424" s="84"/>
      <c r="E424" s="96">
        <f>IFERROR(VLOOKUP(B424,Stock!$A$5:$M$495,13,FALSE),0)</f>
        <v>0</v>
      </c>
      <c r="F424" s="94">
        <f>IFERROR(VLOOKUP(B424,Stock!$A$5:$M$471,6,0),0)</f>
        <v>18</v>
      </c>
      <c r="G424" s="95">
        <f>IFERROR(VLOOKUP(B424,Stock!$A$5:$M$471,7,0),0)</f>
        <v>14.4</v>
      </c>
    </row>
    <row r="425" spans="1:7" ht="20.100000000000001" hidden="1" customHeight="1" x14ac:dyDescent="0.2">
      <c r="A425" s="186"/>
      <c r="B425" s="190">
        <f>Stock!A345</f>
        <v>352</v>
      </c>
      <c r="C425" s="189" t="str">
        <f>IFERROR(VLOOKUP(B425,Stock!$A$5:$K$495,2,FALSE),0)</f>
        <v>Livre 341</v>
      </c>
      <c r="D425" s="84"/>
      <c r="E425" s="96">
        <f>IFERROR(VLOOKUP(B425,Stock!$A$5:$M$495,13,FALSE),0)</f>
        <v>0</v>
      </c>
      <c r="F425" s="94">
        <f>IFERROR(VLOOKUP(B425,Stock!$A$5:$M$471,6,0),0)</f>
        <v>30</v>
      </c>
      <c r="G425" s="95">
        <f>IFERROR(VLOOKUP(B425,Stock!$A$5:$M$471,7,0),0)</f>
        <v>24</v>
      </c>
    </row>
    <row r="426" spans="1:7" ht="20.100000000000001" hidden="1" customHeight="1" x14ac:dyDescent="0.2">
      <c r="A426" s="186"/>
      <c r="B426" s="190">
        <f>Stock!A346</f>
        <v>353</v>
      </c>
      <c r="C426" s="189" t="str">
        <f>IFERROR(VLOOKUP(B426,Stock!$A$5:$K$495,2,FALSE),0)</f>
        <v>Livre 342</v>
      </c>
      <c r="D426" s="84"/>
      <c r="E426" s="96">
        <f>IFERROR(VLOOKUP(B426,Stock!$A$5:$M$495,13,FALSE),0)</f>
        <v>0</v>
      </c>
      <c r="F426" s="94">
        <f>IFERROR(VLOOKUP(B426,Stock!$A$5:$M$471,6,0),0)</f>
        <v>15</v>
      </c>
      <c r="G426" s="95">
        <f>IFERROR(VLOOKUP(B426,Stock!$A$5:$M$471,7,0),0)</f>
        <v>12</v>
      </c>
    </row>
    <row r="427" spans="1:7" ht="20.100000000000001" hidden="1" customHeight="1" x14ac:dyDescent="0.2">
      <c r="A427" s="186"/>
      <c r="B427" s="190">
        <f>Stock!A347</f>
        <v>354</v>
      </c>
      <c r="C427" s="189" t="str">
        <f>IFERROR(VLOOKUP(B427,Stock!$A$5:$K$495,2,FALSE),0)</f>
        <v>Livre 343</v>
      </c>
      <c r="D427" s="84"/>
      <c r="E427" s="96">
        <f>IFERROR(VLOOKUP(B427,Stock!$A$5:$M$495,13,FALSE),0)</f>
        <v>0</v>
      </c>
      <c r="F427" s="94">
        <f>IFERROR(VLOOKUP(B427,Stock!$A$5:$M$471,6,0),0)</f>
        <v>15</v>
      </c>
      <c r="G427" s="95">
        <f>IFERROR(VLOOKUP(B427,Stock!$A$5:$M$471,7,0),0)</f>
        <v>12</v>
      </c>
    </row>
    <row r="428" spans="1:7" ht="20.100000000000001" hidden="1" customHeight="1" x14ac:dyDescent="0.2">
      <c r="A428" s="186"/>
      <c r="B428" s="190">
        <f>Stock!A348</f>
        <v>355</v>
      </c>
      <c r="C428" s="189" t="str">
        <f>IFERROR(VLOOKUP(B428,Stock!$A$5:$K$495,2,FALSE),0)</f>
        <v>Livre 344</v>
      </c>
      <c r="D428" s="84"/>
      <c r="E428" s="96">
        <f>IFERROR(VLOOKUP(B428,Stock!$A$5:$M$495,13,FALSE),0)</f>
        <v>0</v>
      </c>
      <c r="F428" s="94">
        <f>IFERROR(VLOOKUP(B428,Stock!$A$5:$M$471,6,0),0)</f>
        <v>60</v>
      </c>
      <c r="G428" s="95">
        <f>IFERROR(VLOOKUP(B428,Stock!$A$5:$M$471,7,0),0)</f>
        <v>48</v>
      </c>
    </row>
    <row r="429" spans="1:7" ht="20.100000000000001" hidden="1" customHeight="1" x14ac:dyDescent="0.2">
      <c r="A429" s="186"/>
      <c r="B429" s="190">
        <f>Stock!A349</f>
        <v>356</v>
      </c>
      <c r="C429" s="189" t="str">
        <f>IFERROR(VLOOKUP(B429,Stock!$A$5:$K$495,2,FALSE),0)</f>
        <v>Livre 345</v>
      </c>
      <c r="D429" s="84"/>
      <c r="E429" s="96">
        <f>IFERROR(VLOOKUP(B429,Stock!$A$5:$M$495,13,FALSE),0)</f>
        <v>0</v>
      </c>
      <c r="F429" s="94">
        <f>IFERROR(VLOOKUP(B429,Stock!$A$5:$M$471,6,0),0)</f>
        <v>16</v>
      </c>
      <c r="G429" s="95">
        <f>IFERROR(VLOOKUP(B429,Stock!$A$5:$M$471,7,0),0)</f>
        <v>12.8</v>
      </c>
    </row>
    <row r="430" spans="1:7" ht="20.100000000000001" hidden="1" customHeight="1" x14ac:dyDescent="0.2">
      <c r="A430" s="186"/>
      <c r="B430" s="190">
        <f>Stock!A350</f>
        <v>357</v>
      </c>
      <c r="C430" s="189" t="str">
        <f>IFERROR(VLOOKUP(B430,Stock!$A$5:$K$495,2,FALSE),0)</f>
        <v>Livre 346</v>
      </c>
      <c r="D430" s="84"/>
      <c r="E430" s="96">
        <f>IFERROR(VLOOKUP(B430,Stock!$A$5:$M$495,13,FALSE),0)</f>
        <v>0</v>
      </c>
      <c r="F430" s="94">
        <f>IFERROR(VLOOKUP(B430,Stock!$A$5:$M$471,6,0),0)</f>
        <v>24</v>
      </c>
      <c r="G430" s="95">
        <f>IFERROR(VLOOKUP(B430,Stock!$A$5:$M$471,7,0),0)</f>
        <v>19.2</v>
      </c>
    </row>
    <row r="431" spans="1:7" ht="20.100000000000001" hidden="1" customHeight="1" x14ac:dyDescent="0.2">
      <c r="A431" s="186"/>
      <c r="B431" s="190">
        <f>Stock!A351</f>
        <v>358</v>
      </c>
      <c r="C431" s="189" t="str">
        <f>IFERROR(VLOOKUP(B431,Stock!$A$5:$K$495,2,FALSE),0)</f>
        <v>Livre 347</v>
      </c>
      <c r="D431" s="84"/>
      <c r="E431" s="96">
        <f>IFERROR(VLOOKUP(B431,Stock!$A$5:$M$495,13,FALSE),0)</f>
        <v>0</v>
      </c>
      <c r="F431" s="94">
        <f>IFERROR(VLOOKUP(B431,Stock!$A$5:$M$471,6,0),0)</f>
        <v>30</v>
      </c>
      <c r="G431" s="95">
        <f>IFERROR(VLOOKUP(B431,Stock!$A$5:$M$471,7,0),0)</f>
        <v>24</v>
      </c>
    </row>
    <row r="432" spans="1:7" ht="20.100000000000001" hidden="1" customHeight="1" x14ac:dyDescent="0.2">
      <c r="A432" s="186"/>
      <c r="B432" s="190">
        <f>Stock!A352</f>
        <v>359</v>
      </c>
      <c r="C432" s="189" t="str">
        <f>IFERROR(VLOOKUP(B432,Stock!$A$5:$K$495,2,FALSE),0)</f>
        <v>Livre 348</v>
      </c>
      <c r="D432" s="84"/>
      <c r="E432" s="96">
        <f>IFERROR(VLOOKUP(B432,Stock!$A$5:$M$495,13,FALSE),0)</f>
        <v>0</v>
      </c>
      <c r="F432" s="94">
        <f>IFERROR(VLOOKUP(B432,Stock!$A$5:$M$471,6,0),0)</f>
        <v>10</v>
      </c>
      <c r="G432" s="95">
        <f>IFERROR(VLOOKUP(B432,Stock!$A$5:$M$471,7,0),0)</f>
        <v>8</v>
      </c>
    </row>
    <row r="433" spans="1:7" ht="20.100000000000001" hidden="1" customHeight="1" x14ac:dyDescent="0.2">
      <c r="A433" s="186"/>
      <c r="B433" s="190">
        <f>Stock!A353</f>
        <v>360</v>
      </c>
      <c r="C433" s="189" t="str">
        <f>IFERROR(VLOOKUP(B433,Stock!$A$5:$K$495,2,FALSE),0)</f>
        <v>Livre 349</v>
      </c>
      <c r="D433" s="84"/>
      <c r="E433" s="96">
        <f>IFERROR(VLOOKUP(B433,Stock!$A$5:$M$495,13,FALSE),0)</f>
        <v>0</v>
      </c>
      <c r="F433" s="94">
        <f>IFERROR(VLOOKUP(B433,Stock!$A$5:$M$471,6,0),0)</f>
        <v>10</v>
      </c>
      <c r="G433" s="95">
        <f>IFERROR(VLOOKUP(B433,Stock!$A$5:$M$471,7,0),0)</f>
        <v>8</v>
      </c>
    </row>
    <row r="434" spans="1:7" ht="20.100000000000001" customHeight="1" x14ac:dyDescent="0.2">
      <c r="A434" s="186"/>
      <c r="B434" s="190">
        <f>Stock!A37</f>
        <v>33</v>
      </c>
      <c r="C434" s="189" t="str">
        <f>IFERROR(VLOOKUP(B434,Stock!$A$5:$K$495,2,FALSE),0)</f>
        <v>Livre 33</v>
      </c>
      <c r="D434" s="84"/>
      <c r="E434" s="96">
        <f>IFERROR(VLOOKUP(B434,Stock!$A$5:$M$495,13,FALSE),0)</f>
        <v>7</v>
      </c>
      <c r="F434" s="94">
        <f>IFERROR(VLOOKUP(B434,Stock!$A$5:$M$471,6,0),0)</f>
        <v>20</v>
      </c>
      <c r="G434" s="95">
        <f>IFERROR(VLOOKUP(B434,Stock!$A$5:$M$471,7,0),0)</f>
        <v>16</v>
      </c>
    </row>
    <row r="435" spans="1:7" ht="20.100000000000001" hidden="1" customHeight="1" x14ac:dyDescent="0.2">
      <c r="A435" s="186"/>
      <c r="B435" s="190">
        <f>Stock!A354</f>
        <v>361</v>
      </c>
      <c r="C435" s="189" t="str">
        <f>IFERROR(VLOOKUP(B435,Stock!$A$5:$K$495,2,FALSE),0)</f>
        <v>Livre 350</v>
      </c>
      <c r="D435" s="84"/>
      <c r="E435" s="96">
        <f>IFERROR(VLOOKUP(B435,Stock!$A$5:$M$495,13,FALSE),0)</f>
        <v>0</v>
      </c>
      <c r="F435" s="94">
        <f>IFERROR(VLOOKUP(B435,Stock!$A$5:$M$471,6,0),0)</f>
        <v>20</v>
      </c>
      <c r="G435" s="95">
        <f>IFERROR(VLOOKUP(B435,Stock!$A$5:$M$471,7,0),0)</f>
        <v>16</v>
      </c>
    </row>
    <row r="436" spans="1:7" ht="20.100000000000001" hidden="1" customHeight="1" x14ac:dyDescent="0.2">
      <c r="A436" s="186"/>
      <c r="B436" s="190">
        <f>Stock!A355</f>
        <v>362</v>
      </c>
      <c r="C436" s="189" t="str">
        <f>IFERROR(VLOOKUP(B436,Stock!$A$5:$K$495,2,FALSE),0)</f>
        <v>Livre 351</v>
      </c>
      <c r="D436" s="84"/>
      <c r="E436" s="96">
        <f>IFERROR(VLOOKUP(B436,Stock!$A$5:$M$495,13,FALSE),0)</f>
        <v>0</v>
      </c>
      <c r="F436" s="94">
        <f>IFERROR(VLOOKUP(B436,Stock!$A$5:$M$471,6,0),0)</f>
        <v>60</v>
      </c>
      <c r="G436" s="95">
        <f>IFERROR(VLOOKUP(B436,Stock!$A$5:$M$471,7,0),0)</f>
        <v>48</v>
      </c>
    </row>
    <row r="437" spans="1:7" ht="20.100000000000001" hidden="1" customHeight="1" x14ac:dyDescent="0.2">
      <c r="A437" s="186"/>
      <c r="B437" s="190">
        <f>Stock!A356</f>
        <v>363</v>
      </c>
      <c r="C437" s="189" t="str">
        <f>IFERROR(VLOOKUP(B437,Stock!$A$5:$K$495,2,FALSE),0)</f>
        <v>Livre 352</v>
      </c>
      <c r="D437" s="84"/>
      <c r="E437" s="96">
        <f>IFERROR(VLOOKUP(B437,Stock!$A$5:$M$495,13,FALSE),0)</f>
        <v>0</v>
      </c>
      <c r="F437" s="94">
        <f>IFERROR(VLOOKUP(B437,Stock!$A$5:$M$471,6,0),0)</f>
        <v>60</v>
      </c>
      <c r="G437" s="95">
        <f>IFERROR(VLOOKUP(B437,Stock!$A$5:$M$471,7,0),0)</f>
        <v>48</v>
      </c>
    </row>
    <row r="438" spans="1:7" ht="20.100000000000001" hidden="1" customHeight="1" x14ac:dyDescent="0.2">
      <c r="A438" s="186"/>
      <c r="B438" s="190">
        <f>Stock!A357</f>
        <v>364</v>
      </c>
      <c r="C438" s="189" t="str">
        <f>IFERROR(VLOOKUP(B438,Stock!$A$5:$K$495,2,FALSE),0)</f>
        <v>Livre 353</v>
      </c>
      <c r="D438" s="84"/>
      <c r="E438" s="96">
        <f>IFERROR(VLOOKUP(B438,Stock!$A$5:$M$495,13,FALSE),0)</f>
        <v>0</v>
      </c>
      <c r="F438" s="94">
        <f>IFERROR(VLOOKUP(B438,Stock!$A$5:$M$471,6,0),0)</f>
        <v>15</v>
      </c>
      <c r="G438" s="95">
        <f>IFERROR(VLOOKUP(B438,Stock!$A$5:$M$471,7,0),0)</f>
        <v>12</v>
      </c>
    </row>
    <row r="439" spans="1:7" ht="20.100000000000001" hidden="1" customHeight="1" x14ac:dyDescent="0.2">
      <c r="A439" s="186"/>
      <c r="B439" s="190">
        <f>Stock!A358</f>
        <v>365</v>
      </c>
      <c r="C439" s="189" t="str">
        <f>IFERROR(VLOOKUP(B439,Stock!$A$5:$K$495,2,FALSE),0)</f>
        <v>Livre 354</v>
      </c>
      <c r="D439" s="84"/>
      <c r="E439" s="96">
        <f>IFERROR(VLOOKUP(B439,Stock!$A$5:$M$495,13,FALSE),0)</f>
        <v>0</v>
      </c>
      <c r="F439" s="94">
        <f>IFERROR(VLOOKUP(B439,Stock!$A$5:$M$471,6,0),0)</f>
        <v>16</v>
      </c>
      <c r="G439" s="95">
        <f>IFERROR(VLOOKUP(B439,Stock!$A$5:$M$471,7,0),0)</f>
        <v>12.8</v>
      </c>
    </row>
    <row r="440" spans="1:7" ht="20.100000000000001" hidden="1" customHeight="1" x14ac:dyDescent="0.2">
      <c r="A440" s="186"/>
      <c r="B440" s="190">
        <f>Stock!A359</f>
        <v>366</v>
      </c>
      <c r="C440" s="189" t="str">
        <f>IFERROR(VLOOKUP(B440,Stock!$A$5:$K$495,2,FALSE),0)</f>
        <v>Livre 355</v>
      </c>
      <c r="D440" s="84"/>
      <c r="E440" s="96">
        <f>IFERROR(VLOOKUP(B440,Stock!$A$5:$M$495,13,FALSE),0)</f>
        <v>0</v>
      </c>
      <c r="F440" s="94">
        <f>IFERROR(VLOOKUP(B440,Stock!$A$5:$M$471,6,0),0)</f>
        <v>30</v>
      </c>
      <c r="G440" s="95">
        <f>IFERROR(VLOOKUP(B440,Stock!$A$5:$M$471,7,0),0)</f>
        <v>24</v>
      </c>
    </row>
    <row r="441" spans="1:7" ht="20.100000000000001" hidden="1" customHeight="1" x14ac:dyDescent="0.2">
      <c r="A441" s="186"/>
      <c r="B441" s="190">
        <f>Stock!A360</f>
        <v>367</v>
      </c>
      <c r="C441" s="189" t="str">
        <f>IFERROR(VLOOKUP(B441,Stock!$A$5:$K$495,2,FALSE),0)</f>
        <v>Livre 356</v>
      </c>
      <c r="D441" s="84"/>
      <c r="E441" s="96">
        <f>IFERROR(VLOOKUP(B441,Stock!$A$5:$M$495,13,FALSE),0)</f>
        <v>0</v>
      </c>
      <c r="F441" s="94">
        <f>IFERROR(VLOOKUP(B441,Stock!$A$5:$M$471,6,0),0)</f>
        <v>16</v>
      </c>
      <c r="G441" s="95">
        <f>IFERROR(VLOOKUP(B441,Stock!$A$5:$M$471,7,0),0)</f>
        <v>12.8</v>
      </c>
    </row>
    <row r="442" spans="1:7" ht="20.100000000000001" hidden="1" customHeight="1" x14ac:dyDescent="0.2">
      <c r="A442" s="186"/>
      <c r="B442" s="190">
        <f>Stock!A361</f>
        <v>368</v>
      </c>
      <c r="C442" s="189" t="str">
        <f>IFERROR(VLOOKUP(B442,Stock!$A$5:$K$495,2,FALSE),0)</f>
        <v>Livre 357</v>
      </c>
      <c r="D442" s="84"/>
      <c r="E442" s="96">
        <f>IFERROR(VLOOKUP(B442,Stock!$A$5:$M$495,13,FALSE),0)</f>
        <v>0</v>
      </c>
      <c r="F442" s="94">
        <f>IFERROR(VLOOKUP(B442,Stock!$A$5:$M$471,6,0),0)</f>
        <v>16</v>
      </c>
      <c r="G442" s="95">
        <f>IFERROR(VLOOKUP(B442,Stock!$A$5:$M$471,7,0),0)</f>
        <v>12.8</v>
      </c>
    </row>
    <row r="443" spans="1:7" ht="20.100000000000001" hidden="1" customHeight="1" x14ac:dyDescent="0.2">
      <c r="A443" s="186"/>
      <c r="B443" s="190">
        <f>Stock!A362</f>
        <v>369</v>
      </c>
      <c r="C443" s="189" t="str">
        <f>IFERROR(VLOOKUP(B443,Stock!$A$5:$K$495,2,FALSE),0)</f>
        <v>Livre 358</v>
      </c>
      <c r="D443" s="84"/>
      <c r="E443" s="96">
        <f>IFERROR(VLOOKUP(B443,Stock!$A$5:$M$495,13,FALSE),0)</f>
        <v>0</v>
      </c>
      <c r="F443" s="94">
        <f>IFERROR(VLOOKUP(B443,Stock!$A$5:$M$471,6,0),0)</f>
        <v>15</v>
      </c>
      <c r="G443" s="95">
        <f>IFERROR(VLOOKUP(B443,Stock!$A$5:$M$471,7,0),0)</f>
        <v>12</v>
      </c>
    </row>
    <row r="444" spans="1:7" ht="20.100000000000001" hidden="1" customHeight="1" x14ac:dyDescent="0.2">
      <c r="A444" s="186"/>
      <c r="B444" s="190">
        <f>Stock!A363</f>
        <v>370</v>
      </c>
      <c r="C444" s="189" t="str">
        <f>IFERROR(VLOOKUP(B444,Stock!$A$5:$K$495,2,FALSE),0)</f>
        <v>Livre 359</v>
      </c>
      <c r="D444" s="84"/>
      <c r="E444" s="96">
        <f>IFERROR(VLOOKUP(B444,Stock!$A$5:$M$495,13,FALSE),0)</f>
        <v>0</v>
      </c>
      <c r="F444" s="94">
        <f>IFERROR(VLOOKUP(B444,Stock!$A$5:$M$471,6,0),0)</f>
        <v>15</v>
      </c>
      <c r="G444" s="95">
        <f>IFERROR(VLOOKUP(B444,Stock!$A$5:$M$471,7,0),0)</f>
        <v>12</v>
      </c>
    </row>
    <row r="445" spans="1:7" ht="20.100000000000001" customHeight="1" x14ac:dyDescent="0.2">
      <c r="A445" s="186"/>
      <c r="B445" s="190">
        <f>Stock!A38</f>
        <v>34</v>
      </c>
      <c r="C445" s="189" t="str">
        <f>IFERROR(VLOOKUP(B445,Stock!$A$5:$K$495,2,FALSE),0)</f>
        <v>Livre 34</v>
      </c>
      <c r="D445" s="84"/>
      <c r="E445" s="96">
        <f>IFERROR(VLOOKUP(B445,Stock!$A$5:$M$495,13,FALSE),0)</f>
        <v>4</v>
      </c>
      <c r="F445" s="94">
        <f>IFERROR(VLOOKUP(B445,Stock!$A$5:$M$471,6,0),0)</f>
        <v>8</v>
      </c>
      <c r="G445" s="95">
        <f>IFERROR(VLOOKUP(B445,Stock!$A$5:$M$471,7,0),0)</f>
        <v>6.4</v>
      </c>
    </row>
    <row r="446" spans="1:7" ht="20.100000000000001" hidden="1" customHeight="1" x14ac:dyDescent="0.2">
      <c r="A446" s="186"/>
      <c r="B446" s="190">
        <f>Stock!A364</f>
        <v>371</v>
      </c>
      <c r="C446" s="189" t="str">
        <f>IFERROR(VLOOKUP(B446,Stock!$A$5:$K$495,2,FALSE),0)</f>
        <v>Livre 360</v>
      </c>
      <c r="D446" s="84"/>
      <c r="E446" s="96">
        <f>IFERROR(VLOOKUP(B446,Stock!$A$5:$M$495,13,FALSE),0)</f>
        <v>0</v>
      </c>
      <c r="F446" s="94">
        <f>IFERROR(VLOOKUP(B446,Stock!$A$5:$M$471,6,0),0)</f>
        <v>15</v>
      </c>
      <c r="G446" s="95">
        <f>IFERROR(VLOOKUP(B446,Stock!$A$5:$M$471,7,0),0)</f>
        <v>12</v>
      </c>
    </row>
    <row r="447" spans="1:7" ht="20.100000000000001" hidden="1" customHeight="1" x14ac:dyDescent="0.2">
      <c r="A447" s="186"/>
      <c r="B447" s="190">
        <f>Stock!A365</f>
        <v>372</v>
      </c>
      <c r="C447" s="189" t="str">
        <f>IFERROR(VLOOKUP(B447,Stock!$A$5:$K$495,2,FALSE),0)</f>
        <v>Livre 361</v>
      </c>
      <c r="D447" s="84"/>
      <c r="E447" s="96">
        <f>IFERROR(VLOOKUP(B447,Stock!$A$5:$M$495,13,FALSE),0)</f>
        <v>0</v>
      </c>
      <c r="F447" s="94">
        <f>IFERROR(VLOOKUP(B447,Stock!$A$5:$M$471,6,0),0)</f>
        <v>15</v>
      </c>
      <c r="G447" s="95">
        <f>IFERROR(VLOOKUP(B447,Stock!$A$5:$M$471,7,0),0)</f>
        <v>12</v>
      </c>
    </row>
    <row r="448" spans="1:7" ht="20.100000000000001" hidden="1" customHeight="1" x14ac:dyDescent="0.2">
      <c r="A448" s="186"/>
      <c r="B448" s="190">
        <f>Stock!A366</f>
        <v>373</v>
      </c>
      <c r="C448" s="189" t="str">
        <f>IFERROR(VLOOKUP(B448,Stock!$A$5:$K$495,2,FALSE),0)</f>
        <v>Livre 362</v>
      </c>
      <c r="D448" s="84"/>
      <c r="E448" s="96">
        <f>IFERROR(VLOOKUP(B448,Stock!$A$5:$M$495,13,FALSE),0)</f>
        <v>0</v>
      </c>
      <c r="F448" s="94">
        <f>IFERROR(VLOOKUP(B448,Stock!$A$5:$M$471,6,0),0)</f>
        <v>15</v>
      </c>
      <c r="G448" s="95">
        <f>IFERROR(VLOOKUP(B448,Stock!$A$5:$M$471,7,0),0)</f>
        <v>12</v>
      </c>
    </row>
    <row r="449" spans="1:7" ht="20.100000000000001" hidden="1" customHeight="1" x14ac:dyDescent="0.2">
      <c r="A449" s="186"/>
      <c r="B449" s="190">
        <f>Stock!A367</f>
        <v>374</v>
      </c>
      <c r="C449" s="189" t="str">
        <f>IFERROR(VLOOKUP(B449,Stock!$A$5:$K$495,2,FALSE),0)</f>
        <v>Livre 363</v>
      </c>
      <c r="D449" s="84"/>
      <c r="E449" s="96">
        <f>IFERROR(VLOOKUP(B449,Stock!$A$5:$M$495,13,FALSE),0)</f>
        <v>0</v>
      </c>
      <c r="F449" s="94">
        <f>IFERROR(VLOOKUP(B449,Stock!$A$5:$M$471,6,0),0)</f>
        <v>16</v>
      </c>
      <c r="G449" s="95">
        <f>IFERROR(VLOOKUP(B449,Stock!$A$5:$M$471,7,0),0)</f>
        <v>12.8</v>
      </c>
    </row>
    <row r="450" spans="1:7" ht="20.100000000000001" hidden="1" customHeight="1" x14ac:dyDescent="0.2">
      <c r="A450" s="186"/>
      <c r="B450" s="190">
        <f>Stock!A368</f>
        <v>375</v>
      </c>
      <c r="C450" s="189" t="str">
        <f>IFERROR(VLOOKUP(B450,Stock!$A$5:$K$495,2,FALSE),0)</f>
        <v>Livre 364</v>
      </c>
      <c r="D450" s="84"/>
      <c r="E450" s="96">
        <f>IFERROR(VLOOKUP(B450,Stock!$A$5:$M$495,13,FALSE),0)</f>
        <v>0</v>
      </c>
      <c r="F450" s="94">
        <f>IFERROR(VLOOKUP(B450,Stock!$A$5:$M$471,6,0),0)</f>
        <v>16</v>
      </c>
      <c r="G450" s="95">
        <f>IFERROR(VLOOKUP(B450,Stock!$A$5:$M$471,7,0),0)</f>
        <v>12.8</v>
      </c>
    </row>
    <row r="451" spans="1:7" ht="20.100000000000001" hidden="1" customHeight="1" x14ac:dyDescent="0.2">
      <c r="A451" s="186"/>
      <c r="B451" s="190">
        <f>Stock!A369</f>
        <v>376</v>
      </c>
      <c r="C451" s="189" t="str">
        <f>IFERROR(VLOOKUP(B451,Stock!$A$5:$K$495,2,FALSE),0)</f>
        <v>Livre 365</v>
      </c>
      <c r="D451" s="84"/>
      <c r="E451" s="96">
        <f>IFERROR(VLOOKUP(B451,Stock!$A$5:$M$495,13,FALSE),0)</f>
        <v>0</v>
      </c>
      <c r="F451" s="94">
        <f>IFERROR(VLOOKUP(B451,Stock!$A$5:$M$471,6,0),0)</f>
        <v>16</v>
      </c>
      <c r="G451" s="95">
        <f>IFERROR(VLOOKUP(B451,Stock!$A$5:$M$471,7,0),0)</f>
        <v>12.8</v>
      </c>
    </row>
    <row r="452" spans="1:7" ht="20.100000000000001" hidden="1" customHeight="1" x14ac:dyDescent="0.2">
      <c r="A452" s="186"/>
      <c r="B452" s="190">
        <f>Stock!A370</f>
        <v>377</v>
      </c>
      <c r="C452" s="189" t="str">
        <f>IFERROR(VLOOKUP(B452,Stock!$A$5:$K$495,2,FALSE),0)</f>
        <v>Livre 366</v>
      </c>
      <c r="D452" s="84"/>
      <c r="E452" s="96">
        <f>IFERROR(VLOOKUP(B452,Stock!$A$5:$M$495,13,FALSE),0)</f>
        <v>0</v>
      </c>
      <c r="F452" s="94">
        <f>IFERROR(VLOOKUP(B452,Stock!$A$5:$M$471,6,0),0)</f>
        <v>16</v>
      </c>
      <c r="G452" s="95">
        <f>IFERROR(VLOOKUP(B452,Stock!$A$5:$M$471,7,0),0)</f>
        <v>12.8</v>
      </c>
    </row>
    <row r="453" spans="1:7" ht="20.100000000000001" hidden="1" customHeight="1" x14ac:dyDescent="0.2">
      <c r="A453" s="186"/>
      <c r="B453" s="190">
        <f>Stock!A371</f>
        <v>378</v>
      </c>
      <c r="C453" s="189" t="str">
        <f>IFERROR(VLOOKUP(B453,Stock!$A$5:$K$495,2,FALSE),0)</f>
        <v>Livre 367</v>
      </c>
      <c r="D453" s="84"/>
      <c r="E453" s="96">
        <f>IFERROR(VLOOKUP(B453,Stock!$A$5:$M$495,13,FALSE),0)</f>
        <v>0</v>
      </c>
      <c r="F453" s="94">
        <f>IFERROR(VLOOKUP(B453,Stock!$A$5:$M$471,6,0),0)</f>
        <v>16</v>
      </c>
      <c r="G453" s="95">
        <f>IFERROR(VLOOKUP(B453,Stock!$A$5:$M$471,7,0),0)</f>
        <v>12.8</v>
      </c>
    </row>
    <row r="454" spans="1:7" ht="20.100000000000001" hidden="1" customHeight="1" x14ac:dyDescent="0.2">
      <c r="A454" s="186"/>
      <c r="B454" s="190">
        <f>Stock!A372</f>
        <v>379</v>
      </c>
      <c r="C454" s="189" t="str">
        <f>IFERROR(VLOOKUP(B454,Stock!$A$5:$K$495,2,FALSE),0)</f>
        <v>Livre 368</v>
      </c>
      <c r="D454" s="84"/>
      <c r="E454" s="96">
        <f>IFERROR(VLOOKUP(B454,Stock!$A$5:$M$495,13,FALSE),0)</f>
        <v>0</v>
      </c>
      <c r="F454" s="94">
        <f>IFERROR(VLOOKUP(B454,Stock!$A$5:$M$471,6,0),0)</f>
        <v>15</v>
      </c>
      <c r="G454" s="95">
        <f>IFERROR(VLOOKUP(B454,Stock!$A$5:$M$471,7,0),0)</f>
        <v>12</v>
      </c>
    </row>
    <row r="455" spans="1:7" ht="20.100000000000001" hidden="1" customHeight="1" x14ac:dyDescent="0.2">
      <c r="A455" s="186"/>
      <c r="B455" s="190">
        <f>Stock!A373</f>
        <v>380</v>
      </c>
      <c r="C455" s="189" t="str">
        <f>IFERROR(VLOOKUP(B455,Stock!$A$5:$K$495,2,FALSE),0)</f>
        <v>Livre 369</v>
      </c>
      <c r="D455" s="84"/>
      <c r="E455" s="96">
        <f>IFERROR(VLOOKUP(B455,Stock!$A$5:$M$495,13,FALSE),0)</f>
        <v>0</v>
      </c>
      <c r="F455" s="94">
        <f>IFERROR(VLOOKUP(B455,Stock!$A$5:$M$471,6,0),0)</f>
        <v>22</v>
      </c>
      <c r="G455" s="95">
        <f>IFERROR(VLOOKUP(B455,Stock!$A$5:$M$471,7,0),0)</f>
        <v>17.600000000000001</v>
      </c>
    </row>
    <row r="456" spans="1:7" ht="20.100000000000001" customHeight="1" x14ac:dyDescent="0.2">
      <c r="A456" s="186"/>
      <c r="B456" s="190">
        <f>Stock!A39</f>
        <v>35</v>
      </c>
      <c r="C456" s="189" t="str">
        <f>IFERROR(VLOOKUP(B456,Stock!$A$5:$K$495,2,FALSE),0)</f>
        <v>Livre 35</v>
      </c>
      <c r="D456" s="84"/>
      <c r="E456" s="96">
        <f>IFERROR(VLOOKUP(B456,Stock!$A$5:$M$495,13,FALSE),0)</f>
        <v>8</v>
      </c>
      <c r="F456" s="94">
        <f>IFERROR(VLOOKUP(B456,Stock!$A$5:$M$471,6,0),0)</f>
        <v>20</v>
      </c>
      <c r="G456" s="95">
        <f>IFERROR(VLOOKUP(B456,Stock!$A$5:$M$471,7,0),0)</f>
        <v>16</v>
      </c>
    </row>
    <row r="457" spans="1:7" ht="20.100000000000001" hidden="1" customHeight="1" x14ac:dyDescent="0.2">
      <c r="A457" s="186"/>
      <c r="B457" s="190">
        <f>Stock!A374</f>
        <v>381</v>
      </c>
      <c r="C457" s="189" t="str">
        <f>IFERROR(VLOOKUP(B457,Stock!$A$5:$K$495,2,FALSE),0)</f>
        <v>Livre 370</v>
      </c>
      <c r="D457" s="84"/>
      <c r="E457" s="96">
        <f>IFERROR(VLOOKUP(B457,Stock!$A$5:$M$495,13,FALSE),0)</f>
        <v>0</v>
      </c>
      <c r="F457" s="94">
        <f>IFERROR(VLOOKUP(B457,Stock!$A$5:$M$471,6,0),0)</f>
        <v>40</v>
      </c>
      <c r="G457" s="95">
        <f>IFERROR(VLOOKUP(B457,Stock!$A$5:$M$471,7,0),0)</f>
        <v>32</v>
      </c>
    </row>
    <row r="458" spans="1:7" ht="20.100000000000001" hidden="1" customHeight="1" x14ac:dyDescent="0.2">
      <c r="A458" s="186"/>
      <c r="B458" s="190">
        <f>Stock!A375</f>
        <v>382</v>
      </c>
      <c r="C458" s="189" t="str">
        <f>IFERROR(VLOOKUP(B458,Stock!$A$5:$K$495,2,FALSE),0)</f>
        <v>Livre 371</v>
      </c>
      <c r="D458" s="84"/>
      <c r="E458" s="96">
        <f>IFERROR(VLOOKUP(B458,Stock!$A$5:$M$495,13,FALSE),0)</f>
        <v>0</v>
      </c>
      <c r="F458" s="94">
        <f>IFERROR(VLOOKUP(B458,Stock!$A$5:$M$471,6,0),0)</f>
        <v>20</v>
      </c>
      <c r="G458" s="95">
        <f>IFERROR(VLOOKUP(B458,Stock!$A$5:$M$471,7,0),0)</f>
        <v>16</v>
      </c>
    </row>
    <row r="459" spans="1:7" ht="20.100000000000001" hidden="1" customHeight="1" x14ac:dyDescent="0.2">
      <c r="A459" s="186"/>
      <c r="B459" s="190">
        <f>Stock!A376</f>
        <v>383</v>
      </c>
      <c r="C459" s="189" t="str">
        <f>IFERROR(VLOOKUP(B459,Stock!$A$5:$K$495,2,FALSE),0)</f>
        <v>Livre 372</v>
      </c>
      <c r="D459" s="84"/>
      <c r="E459" s="96">
        <f>IFERROR(VLOOKUP(B459,Stock!$A$5:$M$495,13,FALSE),0)</f>
        <v>0</v>
      </c>
      <c r="F459" s="94">
        <f>IFERROR(VLOOKUP(B459,Stock!$A$5:$M$471,6,0),0)</f>
        <v>16</v>
      </c>
      <c r="G459" s="95">
        <f>IFERROR(VLOOKUP(B459,Stock!$A$5:$M$471,7,0),0)</f>
        <v>12.8</v>
      </c>
    </row>
    <row r="460" spans="1:7" ht="20.100000000000001" hidden="1" customHeight="1" x14ac:dyDescent="0.2">
      <c r="A460" s="186"/>
      <c r="B460" s="190">
        <f>Stock!A377</f>
        <v>384</v>
      </c>
      <c r="C460" s="189" t="str">
        <f>IFERROR(VLOOKUP(B460,Stock!$A$5:$K$495,2,FALSE),0)</f>
        <v>Livre 373</v>
      </c>
      <c r="D460" s="84"/>
      <c r="E460" s="96">
        <f>IFERROR(VLOOKUP(B460,Stock!$A$5:$M$495,13,FALSE),0)</f>
        <v>0</v>
      </c>
      <c r="F460" s="94">
        <f>IFERROR(VLOOKUP(B460,Stock!$A$5:$M$471,6,0),0)</f>
        <v>16</v>
      </c>
      <c r="G460" s="95">
        <f>IFERROR(VLOOKUP(B460,Stock!$A$5:$M$471,7,0),0)</f>
        <v>12.8</v>
      </c>
    </row>
    <row r="461" spans="1:7" ht="20.100000000000001" hidden="1" customHeight="1" x14ac:dyDescent="0.2">
      <c r="A461" s="186"/>
      <c r="B461" s="190">
        <f>Stock!A378</f>
        <v>385</v>
      </c>
      <c r="C461" s="189" t="str">
        <f>IFERROR(VLOOKUP(B461,Stock!$A$5:$K$495,2,FALSE),0)</f>
        <v>Livre 374</v>
      </c>
      <c r="D461" s="84"/>
      <c r="E461" s="96">
        <f>IFERROR(VLOOKUP(B461,Stock!$A$5:$M$495,13,FALSE),0)</f>
        <v>0</v>
      </c>
      <c r="F461" s="94">
        <f>IFERROR(VLOOKUP(B461,Stock!$A$5:$M$471,6,0),0)</f>
        <v>16</v>
      </c>
      <c r="G461" s="95">
        <f>IFERROR(VLOOKUP(B461,Stock!$A$5:$M$471,7,0),0)</f>
        <v>12.8</v>
      </c>
    </row>
    <row r="462" spans="1:7" ht="20.100000000000001" hidden="1" customHeight="1" x14ac:dyDescent="0.2">
      <c r="A462" s="186"/>
      <c r="B462" s="190">
        <f>Stock!A379</f>
        <v>386</v>
      </c>
      <c r="C462" s="189" t="str">
        <f>IFERROR(VLOOKUP(B462,Stock!$A$5:$K$495,2,FALSE),0)</f>
        <v>Livre 375</v>
      </c>
      <c r="D462" s="84"/>
      <c r="E462" s="96">
        <f>IFERROR(VLOOKUP(B462,Stock!$A$5:$M$495,13,FALSE),0)</f>
        <v>0</v>
      </c>
      <c r="F462" s="94">
        <f>IFERROR(VLOOKUP(B462,Stock!$A$5:$M$471,6,0),0)</f>
        <v>5</v>
      </c>
      <c r="G462" s="95">
        <f>IFERROR(VLOOKUP(B462,Stock!$A$5:$M$471,7,0),0)</f>
        <v>4</v>
      </c>
    </row>
    <row r="463" spans="1:7" ht="20.100000000000001" hidden="1" customHeight="1" x14ac:dyDescent="0.2">
      <c r="A463" s="186"/>
      <c r="B463" s="190">
        <f>Stock!A380</f>
        <v>387</v>
      </c>
      <c r="C463" s="189" t="str">
        <f>IFERROR(VLOOKUP(B463,Stock!$A$5:$K$495,2,FALSE),0)</f>
        <v>Livre 376</v>
      </c>
      <c r="D463" s="84"/>
      <c r="E463" s="96">
        <f>IFERROR(VLOOKUP(B463,Stock!$A$5:$M$495,13,FALSE),0)</f>
        <v>0</v>
      </c>
      <c r="F463" s="94">
        <f>IFERROR(VLOOKUP(B463,Stock!$A$5:$M$471,6,0),0)</f>
        <v>20</v>
      </c>
      <c r="G463" s="95">
        <f>IFERROR(VLOOKUP(B463,Stock!$A$5:$M$471,7,0),0)</f>
        <v>16</v>
      </c>
    </row>
    <row r="464" spans="1:7" ht="20.100000000000001" hidden="1" customHeight="1" x14ac:dyDescent="0.2">
      <c r="A464" s="186"/>
      <c r="B464" s="190">
        <f>Stock!A381</f>
        <v>388</v>
      </c>
      <c r="C464" s="189" t="str">
        <f>IFERROR(VLOOKUP(B464,Stock!$A$5:$K$495,2,FALSE),0)</f>
        <v>Livre 377</v>
      </c>
      <c r="D464" s="84"/>
      <c r="E464" s="96">
        <f>IFERROR(VLOOKUP(B464,Stock!$A$5:$M$495,13,FALSE),0)</f>
        <v>0</v>
      </c>
      <c r="F464" s="94">
        <f>IFERROR(VLOOKUP(B464,Stock!$A$5:$M$471,6,0),0)</f>
        <v>18</v>
      </c>
      <c r="G464" s="95">
        <f>IFERROR(VLOOKUP(B464,Stock!$A$5:$M$471,7,0),0)</f>
        <v>14.4</v>
      </c>
    </row>
    <row r="465" spans="1:7" ht="20.100000000000001" hidden="1" customHeight="1" x14ac:dyDescent="0.2">
      <c r="A465" s="186"/>
      <c r="B465" s="190">
        <f>Stock!A382</f>
        <v>389</v>
      </c>
      <c r="C465" s="189" t="str">
        <f>IFERROR(VLOOKUP(B465,Stock!$A$5:$K$495,2,FALSE),0)</f>
        <v>Livre 378</v>
      </c>
      <c r="D465" s="84"/>
      <c r="E465" s="96">
        <f>IFERROR(VLOOKUP(B465,Stock!$A$5:$M$495,13,FALSE),0)</f>
        <v>0</v>
      </c>
      <c r="F465" s="94">
        <f>IFERROR(VLOOKUP(B465,Stock!$A$5:$M$471,6,0),0)</f>
        <v>15</v>
      </c>
      <c r="G465" s="95">
        <f>IFERROR(VLOOKUP(B465,Stock!$A$5:$M$471,7,0),0)</f>
        <v>12</v>
      </c>
    </row>
    <row r="466" spans="1:7" ht="20.100000000000001" hidden="1" customHeight="1" x14ac:dyDescent="0.2">
      <c r="A466" s="186"/>
      <c r="B466" s="190">
        <f>Stock!A383</f>
        <v>390</v>
      </c>
      <c r="C466" s="189" t="str">
        <f>IFERROR(VLOOKUP(B466,Stock!$A$5:$K$495,2,FALSE),0)</f>
        <v>Livre 379</v>
      </c>
      <c r="D466" s="84"/>
      <c r="E466" s="96">
        <f>IFERROR(VLOOKUP(B466,Stock!$A$5:$M$495,13,FALSE),0)</f>
        <v>0</v>
      </c>
      <c r="F466" s="94">
        <f>IFERROR(VLOOKUP(B466,Stock!$A$5:$M$471,6,0),0)</f>
        <v>20</v>
      </c>
      <c r="G466" s="95">
        <f>IFERROR(VLOOKUP(B466,Stock!$A$5:$M$471,7,0),0)</f>
        <v>16</v>
      </c>
    </row>
    <row r="467" spans="1:7" ht="20.100000000000001" customHeight="1" x14ac:dyDescent="0.2">
      <c r="A467" s="186"/>
      <c r="B467" s="190">
        <f>Stock!A40</f>
        <v>36</v>
      </c>
      <c r="C467" s="189" t="str">
        <f>IFERROR(VLOOKUP(B467,Stock!$A$5:$K$495,2,FALSE),0)</f>
        <v>Livre 36</v>
      </c>
      <c r="D467" s="84"/>
      <c r="E467" s="96">
        <f>IFERROR(VLOOKUP(B467,Stock!$A$5:$M$495,13,FALSE),0)</f>
        <v>4</v>
      </c>
      <c r="F467" s="94">
        <f>IFERROR(VLOOKUP(B467,Stock!$A$5:$M$471,6,0),0)</f>
        <v>15</v>
      </c>
      <c r="G467" s="95">
        <f>IFERROR(VLOOKUP(B467,Stock!$A$5:$M$471,7,0),0)</f>
        <v>12</v>
      </c>
    </row>
    <row r="468" spans="1:7" ht="20.100000000000001" hidden="1" customHeight="1" x14ac:dyDescent="0.2">
      <c r="A468" s="186"/>
      <c r="B468" s="190">
        <f>Stock!A384</f>
        <v>391</v>
      </c>
      <c r="C468" s="189" t="str">
        <f>IFERROR(VLOOKUP(B468,Stock!$A$5:$K$495,2,FALSE),0)</f>
        <v>Livre 380</v>
      </c>
      <c r="D468" s="84"/>
      <c r="E468" s="96">
        <f>IFERROR(VLOOKUP(B468,Stock!$A$5:$M$495,13,FALSE),0)</f>
        <v>0</v>
      </c>
      <c r="F468" s="94">
        <f>IFERROR(VLOOKUP(B468,Stock!$A$5:$M$471,6,0),0)</f>
        <v>24</v>
      </c>
      <c r="G468" s="95">
        <f>IFERROR(VLOOKUP(B468,Stock!$A$5:$M$471,7,0),0)</f>
        <v>19.2</v>
      </c>
    </row>
    <row r="469" spans="1:7" ht="20.100000000000001" hidden="1" customHeight="1" x14ac:dyDescent="0.2">
      <c r="A469" s="186"/>
      <c r="B469" s="190">
        <f>Stock!A385</f>
        <v>392</v>
      </c>
      <c r="C469" s="189" t="str">
        <f>IFERROR(VLOOKUP(B469,Stock!$A$5:$K$495,2,FALSE),0)</f>
        <v>Livre 381</v>
      </c>
      <c r="D469" s="84"/>
      <c r="E469" s="96">
        <f>IFERROR(VLOOKUP(B469,Stock!$A$5:$M$495,13,FALSE),0)</f>
        <v>0</v>
      </c>
      <c r="F469" s="94">
        <f>IFERROR(VLOOKUP(B469,Stock!$A$5:$M$471,6,0),0)</f>
        <v>16</v>
      </c>
      <c r="G469" s="95">
        <f>IFERROR(VLOOKUP(B469,Stock!$A$5:$M$471,7,0),0)</f>
        <v>12.8</v>
      </c>
    </row>
    <row r="470" spans="1:7" ht="20.100000000000001" hidden="1" customHeight="1" x14ac:dyDescent="0.2">
      <c r="A470" s="186"/>
      <c r="B470" s="190">
        <f>Stock!A386</f>
        <v>393</v>
      </c>
      <c r="C470" s="189" t="str">
        <f>IFERROR(VLOOKUP(B470,Stock!$A$5:$K$495,2,FALSE),0)</f>
        <v>Livre 382</v>
      </c>
      <c r="D470" s="84"/>
      <c r="E470" s="96">
        <f>IFERROR(VLOOKUP(B470,Stock!$A$5:$M$495,13,FALSE),0)</f>
        <v>0</v>
      </c>
      <c r="F470" s="94">
        <f>IFERROR(VLOOKUP(B470,Stock!$A$5:$M$471,6,0),0)</f>
        <v>15</v>
      </c>
      <c r="G470" s="95">
        <f>IFERROR(VLOOKUP(B470,Stock!$A$5:$M$471,7,0),0)</f>
        <v>12</v>
      </c>
    </row>
    <row r="471" spans="1:7" ht="20.100000000000001" hidden="1" customHeight="1" x14ac:dyDescent="0.2">
      <c r="A471" s="186"/>
      <c r="B471" s="190">
        <f>Stock!A387</f>
        <v>394</v>
      </c>
      <c r="C471" s="189" t="str">
        <f>IFERROR(VLOOKUP(B471,Stock!$A$5:$K$495,2,FALSE),0)</f>
        <v>Livre 383</v>
      </c>
      <c r="D471" s="84"/>
      <c r="E471" s="96">
        <f>IFERROR(VLOOKUP(B471,Stock!$A$5:$M$495,13,FALSE),0)</f>
        <v>0</v>
      </c>
      <c r="F471" s="94">
        <f>IFERROR(VLOOKUP(B471,Stock!$A$5:$M$471,6,0),0)</f>
        <v>12</v>
      </c>
      <c r="G471" s="95">
        <f>IFERROR(VLOOKUP(B471,Stock!$A$5:$M$471,7,0),0)</f>
        <v>9.6</v>
      </c>
    </row>
    <row r="472" spans="1:7" ht="20.100000000000001" hidden="1" customHeight="1" x14ac:dyDescent="0.2">
      <c r="A472" s="186"/>
      <c r="B472" s="190">
        <f>Stock!A388</f>
        <v>395</v>
      </c>
      <c r="C472" s="189" t="str">
        <f>IFERROR(VLOOKUP(B472,Stock!$A$5:$K$495,2,FALSE),0)</f>
        <v>Livre 384</v>
      </c>
      <c r="D472" s="84"/>
      <c r="E472" s="96">
        <f>IFERROR(VLOOKUP(B472,Stock!$A$5:$M$495,13,FALSE),0)</f>
        <v>0</v>
      </c>
      <c r="F472" s="94">
        <f>IFERROR(VLOOKUP(B472,Stock!$A$5:$M$471,6,0),0)</f>
        <v>18</v>
      </c>
      <c r="G472" s="95">
        <f>IFERROR(VLOOKUP(B472,Stock!$A$5:$M$471,7,0),0)</f>
        <v>14.4</v>
      </c>
    </row>
    <row r="473" spans="1:7" ht="20.100000000000001" hidden="1" customHeight="1" x14ac:dyDescent="0.2">
      <c r="A473" s="186"/>
      <c r="B473" s="190">
        <f>Stock!A389</f>
        <v>396</v>
      </c>
      <c r="C473" s="189" t="str">
        <f>IFERROR(VLOOKUP(B473,Stock!$A$5:$K$495,2,FALSE),0)</f>
        <v>Livre 385</v>
      </c>
      <c r="D473" s="84"/>
      <c r="E473" s="96">
        <f>IFERROR(VLOOKUP(B473,Stock!$A$5:$M$495,13,FALSE),0)</f>
        <v>0</v>
      </c>
      <c r="F473" s="94">
        <f>IFERROR(VLOOKUP(B473,Stock!$A$5:$M$471,6,0),0)</f>
        <v>15</v>
      </c>
      <c r="G473" s="95">
        <f>IFERROR(VLOOKUP(B473,Stock!$A$5:$M$471,7,0),0)</f>
        <v>12</v>
      </c>
    </row>
    <row r="474" spans="1:7" ht="20.100000000000001" hidden="1" customHeight="1" x14ac:dyDescent="0.2">
      <c r="A474" s="186"/>
      <c r="B474" s="190">
        <f>Stock!A390</f>
        <v>397</v>
      </c>
      <c r="C474" s="189" t="str">
        <f>IFERROR(VLOOKUP(B474,Stock!$A$5:$K$495,2,FALSE),0)</f>
        <v>Livre 386</v>
      </c>
      <c r="D474" s="84"/>
      <c r="E474" s="96">
        <f>IFERROR(VLOOKUP(B474,Stock!$A$5:$M$495,13,FALSE),0)</f>
        <v>0</v>
      </c>
      <c r="F474" s="94">
        <f>IFERROR(VLOOKUP(B474,Stock!$A$5:$M$471,6,0),0)</f>
        <v>20</v>
      </c>
      <c r="G474" s="95">
        <f>IFERROR(VLOOKUP(B474,Stock!$A$5:$M$471,7,0),0)</f>
        <v>16</v>
      </c>
    </row>
    <row r="475" spans="1:7" ht="20.100000000000001" hidden="1" customHeight="1" x14ac:dyDescent="0.2">
      <c r="A475" s="186"/>
      <c r="B475" s="190">
        <f>Stock!A391</f>
        <v>398</v>
      </c>
      <c r="C475" s="189" t="str">
        <f>IFERROR(VLOOKUP(B475,Stock!$A$5:$K$495,2,FALSE),0)</f>
        <v>Livre 387</v>
      </c>
      <c r="D475" s="84"/>
      <c r="E475" s="96">
        <f>IFERROR(VLOOKUP(B475,Stock!$A$5:$M$495,13,FALSE),0)</f>
        <v>0</v>
      </c>
      <c r="F475" s="94">
        <f>IFERROR(VLOOKUP(B475,Stock!$A$5:$M$471,6,0),0)</f>
        <v>15</v>
      </c>
      <c r="G475" s="95">
        <f>IFERROR(VLOOKUP(B475,Stock!$A$5:$M$471,7,0),0)</f>
        <v>12</v>
      </c>
    </row>
    <row r="476" spans="1:7" ht="20.100000000000001" hidden="1" customHeight="1" x14ac:dyDescent="0.2">
      <c r="A476" s="186"/>
      <c r="B476" s="190">
        <f>Stock!A392</f>
        <v>399</v>
      </c>
      <c r="C476" s="189" t="str">
        <f>IFERROR(VLOOKUP(B476,Stock!$A$5:$K$495,2,FALSE),0)</f>
        <v>Livre 388</v>
      </c>
      <c r="D476" s="84"/>
      <c r="E476" s="96">
        <f>IFERROR(VLOOKUP(B476,Stock!$A$5:$M$495,13,FALSE),0)</f>
        <v>0</v>
      </c>
      <c r="F476" s="94">
        <f>IFERROR(VLOOKUP(B476,Stock!$A$5:$M$471,6,0),0)</f>
        <v>20</v>
      </c>
      <c r="G476" s="95">
        <f>IFERROR(VLOOKUP(B476,Stock!$A$5:$M$471,7,0),0)</f>
        <v>16</v>
      </c>
    </row>
    <row r="477" spans="1:7" ht="20.100000000000001" hidden="1" customHeight="1" x14ac:dyDescent="0.2">
      <c r="A477" s="186"/>
      <c r="B477" s="190">
        <f>Stock!A393</f>
        <v>400</v>
      </c>
      <c r="C477" s="189" t="str">
        <f>IFERROR(VLOOKUP(B477,Stock!$A$5:$K$495,2,FALSE),0)</f>
        <v>Livre 389</v>
      </c>
      <c r="D477" s="84"/>
      <c r="E477" s="96">
        <f>IFERROR(VLOOKUP(B477,Stock!$A$5:$M$495,13,FALSE),0)</f>
        <v>0</v>
      </c>
      <c r="F477" s="94">
        <f>IFERROR(VLOOKUP(B477,Stock!$A$5:$M$471,6,0),0)</f>
        <v>15</v>
      </c>
      <c r="G477" s="95">
        <f>IFERROR(VLOOKUP(B477,Stock!$A$5:$M$471,7,0),0)</f>
        <v>12</v>
      </c>
    </row>
    <row r="478" spans="1:7" ht="20.100000000000001" customHeight="1" x14ac:dyDescent="0.2">
      <c r="A478" s="186"/>
      <c r="B478" s="190">
        <f>Stock!A41</f>
        <v>37</v>
      </c>
      <c r="C478" s="189" t="str">
        <f>IFERROR(VLOOKUP(B478,Stock!$A$5:$K$495,2,FALSE),0)</f>
        <v>Livre 37</v>
      </c>
      <c r="D478" s="84"/>
      <c r="E478" s="96">
        <f>IFERROR(VLOOKUP(B478,Stock!$A$5:$M$495,13,FALSE),0)</f>
        <v>5</v>
      </c>
      <c r="F478" s="94">
        <f>IFERROR(VLOOKUP(B478,Stock!$A$5:$M$471,6,0),0)</f>
        <v>27</v>
      </c>
      <c r="G478" s="95">
        <f>IFERROR(VLOOKUP(B478,Stock!$A$5:$M$471,7,0),0)</f>
        <v>21.6</v>
      </c>
    </row>
    <row r="479" spans="1:7" ht="20.100000000000001" hidden="1" customHeight="1" x14ac:dyDescent="0.2">
      <c r="A479" s="186"/>
      <c r="B479" s="190">
        <f>Stock!A394</f>
        <v>401</v>
      </c>
      <c r="C479" s="189" t="str">
        <f>IFERROR(VLOOKUP(B479,Stock!$A$5:$K$495,2,FALSE),0)</f>
        <v>Livre 390</v>
      </c>
      <c r="D479" s="84"/>
      <c r="E479" s="96">
        <f>IFERROR(VLOOKUP(B479,Stock!$A$5:$M$495,13,FALSE),0)</f>
        <v>0</v>
      </c>
      <c r="F479" s="94">
        <f>IFERROR(VLOOKUP(B479,Stock!$A$5:$M$471,6,0),0)</f>
        <v>15</v>
      </c>
      <c r="G479" s="95">
        <f>IFERROR(VLOOKUP(B479,Stock!$A$5:$M$471,7,0),0)</f>
        <v>12</v>
      </c>
    </row>
    <row r="480" spans="1:7" ht="20.100000000000001" hidden="1" customHeight="1" x14ac:dyDescent="0.2">
      <c r="A480" s="186"/>
      <c r="B480" s="190">
        <f>Stock!A395</f>
        <v>402</v>
      </c>
      <c r="C480" s="189" t="str">
        <f>IFERROR(VLOOKUP(B480,Stock!$A$5:$K$495,2,FALSE),0)</f>
        <v>Livre 391</v>
      </c>
      <c r="D480" s="84"/>
      <c r="E480" s="96">
        <f>IFERROR(VLOOKUP(B480,Stock!$A$5:$M$495,13,FALSE),0)</f>
        <v>0</v>
      </c>
      <c r="F480" s="94">
        <f>IFERROR(VLOOKUP(B480,Stock!$A$5:$M$471,6,0),0)</f>
        <v>20</v>
      </c>
      <c r="G480" s="95">
        <f>IFERROR(VLOOKUP(B480,Stock!$A$5:$M$471,7,0),0)</f>
        <v>16</v>
      </c>
    </row>
    <row r="481" spans="1:7" ht="20.100000000000001" customHeight="1" x14ac:dyDescent="0.2">
      <c r="A481" s="186"/>
      <c r="B481" s="190">
        <f>Stock!A42</f>
        <v>38</v>
      </c>
      <c r="C481" s="189" t="str">
        <f>IFERROR(VLOOKUP(B481,Stock!$A$5:$K$495,2,FALSE),0)</f>
        <v>Livre 38</v>
      </c>
      <c r="D481" s="84"/>
      <c r="E481" s="96">
        <f>IFERROR(VLOOKUP(B481,Stock!$A$5:$M$495,13,FALSE),0)</f>
        <v>7</v>
      </c>
      <c r="F481" s="94">
        <f>IFERROR(VLOOKUP(B481,Stock!$A$5:$M$471,6,0),0)</f>
        <v>20</v>
      </c>
      <c r="G481" s="95">
        <f>IFERROR(VLOOKUP(B481,Stock!$A$5:$M$471,7,0),0)</f>
        <v>16</v>
      </c>
    </row>
    <row r="482" spans="1:7" ht="20.100000000000001" customHeight="1" x14ac:dyDescent="0.2">
      <c r="A482" s="186"/>
      <c r="B482" s="190">
        <f>Stock!A43</f>
        <v>39</v>
      </c>
      <c r="C482" s="189" t="str">
        <f>IFERROR(VLOOKUP(B482,Stock!$A$5:$K$495,2,FALSE),0)</f>
        <v>Livre 39</v>
      </c>
      <c r="D482" s="84"/>
      <c r="E482" s="96">
        <f>IFERROR(VLOOKUP(B482,Stock!$A$5:$M$495,13,FALSE),0)</f>
        <v>9</v>
      </c>
      <c r="F482" s="94">
        <f>IFERROR(VLOOKUP(B482,Stock!$A$5:$M$471,6,0),0)</f>
        <v>17</v>
      </c>
      <c r="G482" s="95">
        <f>IFERROR(VLOOKUP(B482,Stock!$A$5:$M$471,7,0),0)</f>
        <v>13.6</v>
      </c>
    </row>
    <row r="483" spans="1:7" ht="20.100000000000001" customHeight="1" x14ac:dyDescent="0.2">
      <c r="A483" s="186"/>
      <c r="B483" s="190">
        <f>Stock!A44</f>
        <v>40</v>
      </c>
      <c r="C483" s="189" t="str">
        <f>IFERROR(VLOOKUP(B483,Stock!$A$5:$K$495,2,FALSE),0)</f>
        <v>Livre 40</v>
      </c>
      <c r="D483" s="84"/>
      <c r="E483" s="96">
        <f>IFERROR(VLOOKUP(B483,Stock!$A$5:$M$495,13,FALSE),0)</f>
        <v>5</v>
      </c>
      <c r="F483" s="94">
        <f>IFERROR(VLOOKUP(B483,Stock!$A$5:$M$471,6,0),0)</f>
        <v>23</v>
      </c>
      <c r="G483" s="95">
        <f>IFERROR(VLOOKUP(B483,Stock!$A$5:$M$471,7,0),0)</f>
        <v>18.399999999999999</v>
      </c>
    </row>
    <row r="484" spans="1:7" ht="20.100000000000001" customHeight="1" x14ac:dyDescent="0.2">
      <c r="A484" s="186"/>
      <c r="B484" s="190">
        <f>Stock!A45</f>
        <v>41</v>
      </c>
      <c r="C484" s="189" t="str">
        <f>IFERROR(VLOOKUP(B484,Stock!$A$5:$K$495,2,FALSE),0)</f>
        <v>Livre 41</v>
      </c>
      <c r="D484" s="84"/>
      <c r="E484" s="96">
        <f>IFERROR(VLOOKUP(B484,Stock!$A$5:$M$495,13,FALSE),0)</f>
        <v>6</v>
      </c>
      <c r="F484" s="94">
        <f>IFERROR(VLOOKUP(B484,Stock!$A$5:$M$471,6,0),0)</f>
        <v>30</v>
      </c>
      <c r="G484" s="95">
        <f>IFERROR(VLOOKUP(B484,Stock!$A$5:$M$471,7,0),0)</f>
        <v>24</v>
      </c>
    </row>
    <row r="485" spans="1:7" ht="20.100000000000001" customHeight="1" x14ac:dyDescent="0.2">
      <c r="A485" s="186"/>
      <c r="B485" s="190">
        <f>Stock!A46</f>
        <v>42</v>
      </c>
      <c r="C485" s="189" t="str">
        <f>IFERROR(VLOOKUP(B485,Stock!$A$5:$K$495,2,FALSE),0)</f>
        <v>Livre 42</v>
      </c>
      <c r="D485" s="84"/>
      <c r="E485" s="96">
        <f>IFERROR(VLOOKUP(B485,Stock!$A$5:$M$495,13,FALSE),0)</f>
        <v>4</v>
      </c>
      <c r="F485" s="94">
        <f>IFERROR(VLOOKUP(B485,Stock!$A$5:$M$471,6,0),0)</f>
        <v>20</v>
      </c>
      <c r="G485" s="95">
        <f>IFERROR(VLOOKUP(B485,Stock!$A$5:$M$471,7,0),0)</f>
        <v>16</v>
      </c>
    </row>
    <row r="486" spans="1:7" ht="20.100000000000001" customHeight="1" x14ac:dyDescent="0.2">
      <c r="A486" s="186"/>
      <c r="B486" s="190">
        <f>Stock!A47</f>
        <v>43</v>
      </c>
      <c r="C486" s="189" t="str">
        <f>IFERROR(VLOOKUP(B486,Stock!$A$5:$K$495,2,FALSE),0)</f>
        <v>Livre 43</v>
      </c>
      <c r="D486" s="84"/>
      <c r="E486" s="96">
        <f>IFERROR(VLOOKUP(B486,Stock!$A$5:$M$495,13,FALSE),0)</f>
        <v>2</v>
      </c>
      <c r="F486" s="94">
        <f>IFERROR(VLOOKUP(B486,Stock!$A$5:$M$471,6,0),0)</f>
        <v>30</v>
      </c>
      <c r="G486" s="95">
        <f>IFERROR(VLOOKUP(B486,Stock!$A$5:$M$471,7,0),0)</f>
        <v>24</v>
      </c>
    </row>
    <row r="487" spans="1:7" ht="20.100000000000001" customHeight="1" x14ac:dyDescent="0.2">
      <c r="A487" s="186"/>
      <c r="B487" s="190">
        <f>Stock!A48</f>
        <v>44</v>
      </c>
      <c r="C487" s="189" t="str">
        <f>IFERROR(VLOOKUP(B487,Stock!$A$5:$K$495,2,FALSE),0)</f>
        <v>Livre 44</v>
      </c>
      <c r="D487" s="84"/>
      <c r="E487" s="96">
        <f>IFERROR(VLOOKUP(B487,Stock!$A$5:$M$495,13,FALSE),0)</f>
        <v>4</v>
      </c>
      <c r="F487" s="94">
        <f>IFERROR(VLOOKUP(B487,Stock!$A$5:$M$471,6,0),0)</f>
        <v>20</v>
      </c>
      <c r="G487" s="95">
        <f>IFERROR(VLOOKUP(B487,Stock!$A$5:$M$471,7,0),0)</f>
        <v>16</v>
      </c>
    </row>
    <row r="488" spans="1:7" ht="20.100000000000001" customHeight="1" x14ac:dyDescent="0.2">
      <c r="A488" s="186"/>
      <c r="B488" s="190">
        <f>Stock!A49</f>
        <v>45</v>
      </c>
      <c r="C488" s="189" t="str">
        <f>IFERROR(VLOOKUP(B488,Stock!$A$5:$K$495,2,FALSE),0)</f>
        <v>Livre 45</v>
      </c>
      <c r="D488" s="84"/>
      <c r="E488" s="96">
        <f>IFERROR(VLOOKUP(B488,Stock!$A$5:$M$495,13,FALSE),0)</f>
        <v>8</v>
      </c>
      <c r="F488" s="94">
        <f>IFERROR(VLOOKUP(B488,Stock!$A$5:$M$471,6,0),0)</f>
        <v>20</v>
      </c>
      <c r="G488" s="95">
        <f>IFERROR(VLOOKUP(B488,Stock!$A$5:$M$471,7,0),0)</f>
        <v>16</v>
      </c>
    </row>
    <row r="489" spans="1:7" ht="20.100000000000001" customHeight="1" x14ac:dyDescent="0.2">
      <c r="A489" s="186"/>
      <c r="B489" s="190">
        <f>Stock!A50</f>
        <v>46</v>
      </c>
      <c r="C489" s="189" t="str">
        <f>IFERROR(VLOOKUP(B489,Stock!$A$5:$K$495,2,FALSE),0)</f>
        <v>Livre 46</v>
      </c>
      <c r="D489" s="84"/>
      <c r="E489" s="96">
        <f>IFERROR(VLOOKUP(B489,Stock!$A$5:$M$495,13,FALSE),0)</f>
        <v>4</v>
      </c>
      <c r="F489" s="94">
        <f>IFERROR(VLOOKUP(B489,Stock!$A$5:$M$471,6,0),0)</f>
        <v>20</v>
      </c>
      <c r="G489" s="95">
        <f>IFERROR(VLOOKUP(B489,Stock!$A$5:$M$471,7,0),0)</f>
        <v>16</v>
      </c>
    </row>
    <row r="490" spans="1:7" ht="20.100000000000001" customHeight="1" x14ac:dyDescent="0.2">
      <c r="A490" s="186"/>
      <c r="B490" s="190">
        <f>Stock!A51</f>
        <v>47</v>
      </c>
      <c r="C490" s="189" t="str">
        <f>IFERROR(VLOOKUP(B490,Stock!$A$5:$K$495,2,FALSE),0)</f>
        <v>Livre 47</v>
      </c>
      <c r="D490" s="84"/>
      <c r="E490" s="96">
        <f>IFERROR(VLOOKUP(B490,Stock!$A$5:$M$495,13,FALSE),0)</f>
        <v>5</v>
      </c>
      <c r="F490" s="94">
        <f>IFERROR(VLOOKUP(B490,Stock!$A$5:$M$471,6,0),0)</f>
        <v>20</v>
      </c>
      <c r="G490" s="95">
        <f>IFERROR(VLOOKUP(B490,Stock!$A$5:$M$471,7,0),0)</f>
        <v>16</v>
      </c>
    </row>
    <row r="491" spans="1:7" ht="20.100000000000001" customHeight="1" x14ac:dyDescent="0.2">
      <c r="A491" s="186"/>
      <c r="B491" s="190">
        <f>Stock!A52</f>
        <v>48</v>
      </c>
      <c r="C491" s="189" t="str">
        <f>IFERROR(VLOOKUP(B491,Stock!$A$5:$K$495,2,FALSE),0)</f>
        <v>Livre 48</v>
      </c>
      <c r="D491" s="84"/>
      <c r="E491" s="96">
        <f>IFERROR(VLOOKUP(B491,Stock!$A$5:$M$495,13,FALSE),0)</f>
        <v>6</v>
      </c>
      <c r="F491" s="94">
        <f>IFERROR(VLOOKUP(B491,Stock!$A$5:$M$471,6,0),0)</f>
        <v>18</v>
      </c>
      <c r="G491" s="95">
        <f>IFERROR(VLOOKUP(B491,Stock!$A$5:$M$471,7,0),0)</f>
        <v>14.4</v>
      </c>
    </row>
    <row r="492" spans="1:7" ht="20.100000000000001" customHeight="1" x14ac:dyDescent="0.2">
      <c r="A492" s="186"/>
      <c r="B492" s="190">
        <f>Stock!A53</f>
        <v>49</v>
      </c>
      <c r="C492" s="189" t="str">
        <f>IFERROR(VLOOKUP(B492,Stock!$A$5:$K$495,2,FALSE),0)</f>
        <v>Livre 49</v>
      </c>
      <c r="D492" s="84"/>
      <c r="E492" s="96">
        <f>IFERROR(VLOOKUP(B492,Stock!$A$5:$M$495,13,FALSE),0)</f>
        <v>2</v>
      </c>
      <c r="F492" s="94">
        <f>IFERROR(VLOOKUP(B492,Stock!$A$5:$M$471,6,0),0)</f>
        <v>20</v>
      </c>
      <c r="G492" s="95">
        <f>IFERROR(VLOOKUP(B492,Stock!$A$5:$M$471,7,0),0)</f>
        <v>16</v>
      </c>
    </row>
    <row r="493" spans="1:7" ht="20.100000000000001" customHeight="1" x14ac:dyDescent="0.2">
      <c r="A493" s="186"/>
      <c r="B493" s="190">
        <f>Stock!A54</f>
        <v>50</v>
      </c>
      <c r="C493" s="189" t="str">
        <f>IFERROR(VLOOKUP(B493,Stock!$A$5:$K$495,2,FALSE),0)</f>
        <v>Livre 50</v>
      </c>
      <c r="D493" s="84"/>
      <c r="E493" s="96">
        <f>IFERROR(VLOOKUP(B493,Stock!$A$5:$M$495,13,FALSE),0)</f>
        <v>1</v>
      </c>
      <c r="F493" s="94">
        <f>IFERROR(VLOOKUP(B493,Stock!$A$5:$M$471,6,0),0)</f>
        <v>8</v>
      </c>
      <c r="G493" s="95">
        <f>IFERROR(VLOOKUP(B493,Stock!$A$5:$M$471,7,0),0)</f>
        <v>6.4</v>
      </c>
    </row>
    <row r="494" spans="1:7" ht="20.100000000000001" customHeight="1" x14ac:dyDescent="0.2">
      <c r="A494" s="186"/>
      <c r="B494" s="190">
        <f>Stock!A55</f>
        <v>51</v>
      </c>
      <c r="C494" s="189" t="str">
        <f>IFERROR(VLOOKUP(B494,Stock!$A$5:$K$495,2,FALSE),0)</f>
        <v>Livre 51</v>
      </c>
      <c r="D494" s="84"/>
      <c r="E494" s="96">
        <f>IFERROR(VLOOKUP(B494,Stock!$A$5:$M$495,13,FALSE),0)</f>
        <v>5</v>
      </c>
      <c r="F494" s="94">
        <f>IFERROR(VLOOKUP(B494,Stock!$A$5:$M$471,6,0),0)</f>
        <v>6</v>
      </c>
      <c r="G494" s="95">
        <f>IFERROR(VLOOKUP(B494,Stock!$A$5:$M$471,7,0),0)</f>
        <v>4.8</v>
      </c>
    </row>
    <row r="495" spans="1:7" ht="20.100000000000001" customHeight="1" x14ac:dyDescent="0.2">
      <c r="A495" s="186"/>
      <c r="B495" s="190">
        <f>Stock!A56</f>
        <v>52</v>
      </c>
      <c r="C495" s="189" t="str">
        <f>IFERROR(VLOOKUP(B495,Stock!$A$5:$K$495,2,FALSE),0)</f>
        <v>Livre 52</v>
      </c>
      <c r="D495" s="84"/>
      <c r="E495" s="96">
        <f>IFERROR(VLOOKUP(B495,Stock!$A$5:$M$495,13,FALSE),0)</f>
        <v>4</v>
      </c>
      <c r="F495" s="94">
        <f>IFERROR(VLOOKUP(B495,Stock!$A$5:$M$471,6,0),0)</f>
        <v>44</v>
      </c>
      <c r="G495" s="95">
        <f>IFERROR(VLOOKUP(B495,Stock!$A$5:$M$471,7,0),0)</f>
        <v>35.200000000000003</v>
      </c>
    </row>
    <row r="496" spans="1:7" ht="20.100000000000001" customHeight="1" x14ac:dyDescent="0.2">
      <c r="A496" s="186"/>
      <c r="B496" s="190">
        <f>Stock!A57</f>
        <v>53</v>
      </c>
      <c r="C496" s="189" t="str">
        <f>IFERROR(VLOOKUP(B496,Stock!$A$5:$K$495,2,FALSE),0)</f>
        <v>Livre 53</v>
      </c>
      <c r="D496" s="84"/>
      <c r="E496" s="96">
        <f>IFERROR(VLOOKUP(B496,Stock!$A$5:$M$495,13,FALSE),0)</f>
        <v>5</v>
      </c>
      <c r="F496" s="94">
        <f>IFERROR(VLOOKUP(B496,Stock!$A$5:$M$471,6,0),0)</f>
        <v>13</v>
      </c>
      <c r="G496" s="95">
        <f>IFERROR(VLOOKUP(B496,Stock!$A$5:$M$471,7,0),0)</f>
        <v>10.4</v>
      </c>
    </row>
    <row r="497" spans="1:7" ht="20.100000000000001" customHeight="1" x14ac:dyDescent="0.2">
      <c r="A497" s="186"/>
      <c r="B497" s="190">
        <f>Stock!A58</f>
        <v>54</v>
      </c>
      <c r="C497" s="189" t="str">
        <f>IFERROR(VLOOKUP(B497,Stock!$A$5:$K$495,2,FALSE),0)</f>
        <v>Livre 54</v>
      </c>
      <c r="D497" s="84"/>
      <c r="E497" s="96">
        <f>IFERROR(VLOOKUP(B497,Stock!$A$5:$M$495,13,FALSE),0)</f>
        <v>1</v>
      </c>
      <c r="F497" s="94">
        <f>IFERROR(VLOOKUP(B497,Stock!$A$5:$M$471,6,0),0)</f>
        <v>28</v>
      </c>
      <c r="G497" s="95">
        <f>IFERROR(VLOOKUP(B497,Stock!$A$5:$M$471,7,0),0)</f>
        <v>22.4</v>
      </c>
    </row>
    <row r="498" spans="1:7" ht="20.100000000000001" hidden="1" customHeight="1" x14ac:dyDescent="0.2">
      <c r="A498" s="186"/>
      <c r="B498" s="190">
        <f>Stock!A59</f>
        <v>55</v>
      </c>
      <c r="C498" s="189" t="str">
        <f>IFERROR(VLOOKUP(B498,Stock!$A$5:$K$495,2,FALSE),0)</f>
        <v>Livre 55</v>
      </c>
      <c r="D498" s="84"/>
      <c r="E498" s="96">
        <f>IFERROR(VLOOKUP(B498,Stock!$A$5:$M$495,13,FALSE),0)</f>
        <v>0</v>
      </c>
      <c r="F498" s="94">
        <f>IFERROR(VLOOKUP(B498,Stock!$A$5:$M$471,6,0),0)</f>
        <v>20</v>
      </c>
      <c r="G498" s="95">
        <f>IFERROR(VLOOKUP(B498,Stock!$A$5:$M$471,7,0),0)</f>
        <v>16</v>
      </c>
    </row>
    <row r="499" spans="1:7" ht="20.100000000000001" hidden="1" customHeight="1" x14ac:dyDescent="0.2">
      <c r="A499" s="186"/>
      <c r="B499" s="190">
        <f>Stock!A60</f>
        <v>56</v>
      </c>
      <c r="C499" s="189" t="str">
        <f>IFERROR(VLOOKUP(B499,Stock!$A$5:$K$495,2,FALSE),0)</f>
        <v>Livre 56</v>
      </c>
      <c r="D499" s="84"/>
      <c r="E499" s="96">
        <f>IFERROR(VLOOKUP(B499,Stock!$A$5:$M$495,13,FALSE),0)</f>
        <v>0</v>
      </c>
      <c r="F499" s="94">
        <f>IFERROR(VLOOKUP(B499,Stock!$A$5:$M$471,6,0),0)</f>
        <v>15</v>
      </c>
      <c r="G499" s="95">
        <f>IFERROR(VLOOKUP(B499,Stock!$A$5:$M$471,7,0),0)</f>
        <v>12</v>
      </c>
    </row>
    <row r="500" spans="1:7" ht="20.100000000000001" hidden="1" customHeight="1" x14ac:dyDescent="0.2">
      <c r="A500" s="186"/>
      <c r="B500" s="190">
        <f>Stock!A61</f>
        <v>57</v>
      </c>
      <c r="C500" s="189" t="str">
        <f>IFERROR(VLOOKUP(B500,Stock!$A$5:$K$495,2,FALSE),0)</f>
        <v>Livre 57</v>
      </c>
      <c r="D500" s="84"/>
      <c r="E500" s="96">
        <f>IFERROR(VLOOKUP(B500,Stock!$A$5:$M$495,13,FALSE),0)</f>
        <v>0</v>
      </c>
      <c r="F500" s="94">
        <f>IFERROR(VLOOKUP(B500,Stock!$A$5:$M$471,6,0),0)</f>
        <v>30</v>
      </c>
      <c r="G500" s="95">
        <f>IFERROR(VLOOKUP(B500,Stock!$A$5:$M$471,7,0),0)</f>
        <v>24</v>
      </c>
    </row>
    <row r="501" spans="1:7" ht="20.100000000000001" hidden="1" customHeight="1" x14ac:dyDescent="0.2">
      <c r="A501" s="186"/>
      <c r="B501" s="190">
        <f>Stock!A62</f>
        <v>58</v>
      </c>
      <c r="C501" s="189" t="str">
        <f>IFERROR(VLOOKUP(B501,Stock!$A$5:$K$495,2,FALSE),0)</f>
        <v>Livre 58</v>
      </c>
      <c r="D501" s="84"/>
      <c r="E501" s="96">
        <f>IFERROR(VLOOKUP(B501,Stock!$A$5:$M$495,13,FALSE),0)</f>
        <v>0</v>
      </c>
      <c r="F501" s="94">
        <f>IFERROR(VLOOKUP(B501,Stock!$A$5:$M$471,6,0),0)</f>
        <v>20</v>
      </c>
      <c r="G501" s="95">
        <f>IFERROR(VLOOKUP(B501,Stock!$A$5:$M$471,7,0),0)</f>
        <v>16</v>
      </c>
    </row>
    <row r="502" spans="1:7" ht="20.100000000000001" hidden="1" customHeight="1" x14ac:dyDescent="0.2">
      <c r="A502" s="186"/>
      <c r="B502" s="190">
        <f>Stock!A63</f>
        <v>59</v>
      </c>
      <c r="C502" s="189" t="str">
        <f>IFERROR(VLOOKUP(B502,Stock!$A$5:$K$495,2,FALSE),0)</f>
        <v>Livre 59</v>
      </c>
      <c r="D502" s="84"/>
      <c r="E502" s="96">
        <f>IFERROR(VLOOKUP(B502,Stock!$A$5:$M$495,13,FALSE),0)</f>
        <v>0</v>
      </c>
      <c r="F502" s="94">
        <f>IFERROR(VLOOKUP(B502,Stock!$A$5:$M$471,6,0),0)</f>
        <v>20</v>
      </c>
      <c r="G502" s="95">
        <f>IFERROR(VLOOKUP(B502,Stock!$A$5:$M$471,7,0),0)</f>
        <v>16</v>
      </c>
    </row>
    <row r="503" spans="1:7" ht="20.100000000000001" customHeight="1" x14ac:dyDescent="0.2">
      <c r="A503" s="186"/>
      <c r="B503" s="190">
        <f>Stock!A104</f>
        <v>100</v>
      </c>
      <c r="C503" s="189" t="str">
        <f>IFERROR(VLOOKUP(B503,Stock!$A$5:$K$495,2,FALSE),0)</f>
        <v>Livre 100</v>
      </c>
      <c r="D503" s="84"/>
      <c r="E503" s="96">
        <f>IFERROR(VLOOKUP(B503,Stock!$A$5:$M$495,13,FALSE),0)</f>
        <v>22</v>
      </c>
      <c r="F503" s="94">
        <f>IFERROR(VLOOKUP(B503,Stock!$A$5:$M$471,6,0),0)</f>
        <v>17</v>
      </c>
      <c r="G503" s="95">
        <f>IFERROR(VLOOKUP(B503,Stock!$A$5:$M$471,7,0),0)</f>
        <v>13.6</v>
      </c>
    </row>
    <row r="504" spans="1:7" ht="20.100000000000001" hidden="1" customHeight="1" x14ac:dyDescent="0.2">
      <c r="A504" s="186"/>
      <c r="B504" s="190">
        <f>Stock!A64</f>
        <v>60</v>
      </c>
      <c r="C504" s="189" t="str">
        <f>IFERROR(VLOOKUP(B504,Stock!$A$5:$K$495,2,FALSE),0)</f>
        <v>Livre 60</v>
      </c>
      <c r="D504" s="84"/>
      <c r="E504" s="96">
        <f>IFERROR(VLOOKUP(B504,Stock!$A$5:$M$495,13,FALSE),0)</f>
        <v>0</v>
      </c>
      <c r="F504" s="94">
        <f>IFERROR(VLOOKUP(B504,Stock!$A$5:$M$471,6,0),0)</f>
        <v>20</v>
      </c>
      <c r="G504" s="95">
        <f>IFERROR(VLOOKUP(B504,Stock!$A$5:$M$471,7,0),0)</f>
        <v>16</v>
      </c>
    </row>
    <row r="505" spans="1:7" ht="20.100000000000001" hidden="1" customHeight="1" x14ac:dyDescent="0.2">
      <c r="A505" s="186"/>
      <c r="B505" s="190">
        <f>Stock!A65</f>
        <v>61</v>
      </c>
      <c r="C505" s="189" t="str">
        <f>IFERROR(VLOOKUP(B505,Stock!$A$5:$K$495,2,FALSE),0)</f>
        <v>Livre 61</v>
      </c>
      <c r="D505" s="84"/>
      <c r="E505" s="96">
        <f>IFERROR(VLOOKUP(B505,Stock!$A$5:$M$495,13,FALSE),0)</f>
        <v>0</v>
      </c>
      <c r="F505" s="94">
        <f>IFERROR(VLOOKUP(B505,Stock!$A$5:$M$471,6,0),0)</f>
        <v>15</v>
      </c>
      <c r="G505" s="95">
        <f>IFERROR(VLOOKUP(B505,Stock!$A$5:$M$471,7,0),0)</f>
        <v>12</v>
      </c>
    </row>
    <row r="506" spans="1:7" ht="20.100000000000001" hidden="1" customHeight="1" x14ac:dyDescent="0.2">
      <c r="A506" s="186"/>
      <c r="B506" s="190">
        <f>Stock!A66</f>
        <v>62</v>
      </c>
      <c r="C506" s="189" t="str">
        <f>IFERROR(VLOOKUP(B506,Stock!$A$5:$K$495,2,FALSE),0)</f>
        <v>Livre 62</v>
      </c>
      <c r="D506" s="84"/>
      <c r="E506" s="96">
        <f>IFERROR(VLOOKUP(B506,Stock!$A$5:$M$495,13,FALSE),0)</f>
        <v>0</v>
      </c>
      <c r="F506" s="94">
        <f>IFERROR(VLOOKUP(B506,Stock!$A$5:$M$471,6,0),0)</f>
        <v>15</v>
      </c>
      <c r="G506" s="95">
        <f>IFERROR(VLOOKUP(B506,Stock!$A$5:$M$471,7,0),0)</f>
        <v>12</v>
      </c>
    </row>
    <row r="507" spans="1:7" ht="20.100000000000001" hidden="1" customHeight="1" x14ac:dyDescent="0.2">
      <c r="A507" s="186"/>
      <c r="B507" s="190">
        <f>Stock!A67</f>
        <v>63</v>
      </c>
      <c r="C507" s="189" t="str">
        <f>IFERROR(VLOOKUP(B507,Stock!$A$5:$K$495,2,FALSE),0)</f>
        <v>Livre 63</v>
      </c>
      <c r="D507" s="84"/>
      <c r="E507" s="96">
        <f>IFERROR(VLOOKUP(B507,Stock!$A$5:$M$495,13,FALSE),0)</f>
        <v>0</v>
      </c>
      <c r="F507" s="94">
        <f>IFERROR(VLOOKUP(B507,Stock!$A$5:$M$471,6,0),0)</f>
        <v>15</v>
      </c>
      <c r="G507" s="95">
        <f>IFERROR(VLOOKUP(B507,Stock!$A$5:$M$471,7,0),0)</f>
        <v>12</v>
      </c>
    </row>
    <row r="508" spans="1:7" ht="20.100000000000001" hidden="1" customHeight="1" x14ac:dyDescent="0.2">
      <c r="A508" s="186"/>
      <c r="B508" s="190">
        <f>Stock!A68</f>
        <v>64</v>
      </c>
      <c r="C508" s="189" t="str">
        <f>IFERROR(VLOOKUP(B508,Stock!$A$5:$K$495,2,FALSE),0)</f>
        <v>Livre 64</v>
      </c>
      <c r="D508" s="84"/>
      <c r="E508" s="96">
        <f>IFERROR(VLOOKUP(B508,Stock!$A$5:$M$495,13,FALSE),0)</f>
        <v>0</v>
      </c>
      <c r="F508" s="94">
        <f>IFERROR(VLOOKUP(B508,Stock!$A$5:$M$471,6,0),0)</f>
        <v>15</v>
      </c>
      <c r="G508" s="95">
        <f>IFERROR(VLOOKUP(B508,Stock!$A$5:$M$471,7,0),0)</f>
        <v>12</v>
      </c>
    </row>
    <row r="509" spans="1:7" ht="20.100000000000001" hidden="1" customHeight="1" x14ac:dyDescent="0.2">
      <c r="A509" s="186"/>
      <c r="B509" s="190">
        <f>Stock!A69</f>
        <v>65</v>
      </c>
      <c r="C509" s="189" t="str">
        <f>IFERROR(VLOOKUP(B509,Stock!$A$5:$K$495,2,FALSE),0)</f>
        <v>Livre 65</v>
      </c>
      <c r="D509" s="84"/>
      <c r="E509" s="96">
        <f>IFERROR(VLOOKUP(B509,Stock!$A$5:$M$495,13,FALSE),0)</f>
        <v>0</v>
      </c>
      <c r="F509" s="94">
        <f>IFERROR(VLOOKUP(B509,Stock!$A$5:$M$471,6,0),0)</f>
        <v>15</v>
      </c>
      <c r="G509" s="95">
        <f>IFERROR(VLOOKUP(B509,Stock!$A$5:$M$471,7,0),0)</f>
        <v>12</v>
      </c>
    </row>
    <row r="510" spans="1:7" ht="20.100000000000001" hidden="1" customHeight="1" x14ac:dyDescent="0.2">
      <c r="A510" s="186"/>
      <c r="B510" s="190">
        <f>Stock!A70</f>
        <v>66</v>
      </c>
      <c r="C510" s="189" t="str">
        <f>IFERROR(VLOOKUP(B510,Stock!$A$5:$K$495,2,FALSE),0)</f>
        <v>Livre 66</v>
      </c>
      <c r="D510" s="84"/>
      <c r="E510" s="96">
        <f>IFERROR(VLOOKUP(B510,Stock!$A$5:$M$495,13,FALSE),0)</f>
        <v>0</v>
      </c>
      <c r="F510" s="94">
        <f>IFERROR(VLOOKUP(B510,Stock!$A$5:$M$471,6,0),0)</f>
        <v>15</v>
      </c>
      <c r="G510" s="95">
        <f>IFERROR(VLOOKUP(B510,Stock!$A$5:$M$471,7,0),0)</f>
        <v>12</v>
      </c>
    </row>
    <row r="511" spans="1:7" ht="20.100000000000001" hidden="1" customHeight="1" x14ac:dyDescent="0.2">
      <c r="A511" s="186"/>
      <c r="B511" s="190">
        <f>Stock!A71</f>
        <v>67</v>
      </c>
      <c r="C511" s="189" t="str">
        <f>IFERROR(VLOOKUP(B511,Stock!$A$5:$K$495,2,FALSE),0)</f>
        <v>Livre 67</v>
      </c>
      <c r="D511" s="84"/>
      <c r="E511" s="96">
        <f>IFERROR(VLOOKUP(B511,Stock!$A$5:$M$495,13,FALSE),0)</f>
        <v>0</v>
      </c>
      <c r="F511" s="94">
        <f>IFERROR(VLOOKUP(B511,Stock!$A$5:$M$471,6,0),0)</f>
        <v>15</v>
      </c>
      <c r="G511" s="95">
        <f>IFERROR(VLOOKUP(B511,Stock!$A$5:$M$471,7,0),0)</f>
        <v>12</v>
      </c>
    </row>
    <row r="512" spans="1:7" ht="20.100000000000001" hidden="1" customHeight="1" x14ac:dyDescent="0.2">
      <c r="A512" s="186"/>
      <c r="B512" s="190">
        <f>Stock!A72</f>
        <v>68</v>
      </c>
      <c r="C512" s="189" t="str">
        <f>IFERROR(VLOOKUP(B512,Stock!$A$5:$K$495,2,FALSE),0)</f>
        <v>Livre 68</v>
      </c>
      <c r="D512" s="84"/>
      <c r="E512" s="96">
        <f>IFERROR(VLOOKUP(B512,Stock!$A$5:$M$495,13,FALSE),0)</f>
        <v>0</v>
      </c>
      <c r="F512" s="94">
        <f>IFERROR(VLOOKUP(B512,Stock!$A$5:$M$471,6,0),0)</f>
        <v>15</v>
      </c>
      <c r="G512" s="95">
        <f>IFERROR(VLOOKUP(B512,Stock!$A$5:$M$471,7,0),0)</f>
        <v>12</v>
      </c>
    </row>
    <row r="513" spans="1:7" ht="20.100000000000001" hidden="1" customHeight="1" x14ac:dyDescent="0.2">
      <c r="A513" s="186"/>
      <c r="B513" s="190">
        <f>Stock!A73</f>
        <v>69</v>
      </c>
      <c r="C513" s="189" t="str">
        <f>IFERROR(VLOOKUP(B513,Stock!$A$5:$K$495,2,FALSE),0)</f>
        <v>Livre 69</v>
      </c>
      <c r="D513" s="84"/>
      <c r="E513" s="96">
        <f>IFERROR(VLOOKUP(B513,Stock!$A$5:$M$495,13,FALSE),0)</f>
        <v>0</v>
      </c>
      <c r="F513" s="94">
        <f>IFERROR(VLOOKUP(B513,Stock!$A$5:$M$471,6,0),0)</f>
        <v>15</v>
      </c>
      <c r="G513" s="95">
        <f>IFERROR(VLOOKUP(B513,Stock!$A$5:$M$471,7,0),0)</f>
        <v>12</v>
      </c>
    </row>
    <row r="514" spans="1:7" ht="20.100000000000001" customHeight="1" x14ac:dyDescent="0.2">
      <c r="A514" s="186"/>
      <c r="B514" s="190">
        <f>Stock!A219</f>
        <v>220</v>
      </c>
      <c r="C514" s="189" t="str">
        <f>IFERROR(VLOOKUP(B514,Stock!$A$5:$K$495,2,FALSE),0)</f>
        <v>Livre 215</v>
      </c>
      <c r="D514" s="84"/>
      <c r="E514" s="96">
        <f>IFERROR(VLOOKUP(B514,Stock!$A$5:$M$495,13,FALSE),0)</f>
        <v>77</v>
      </c>
      <c r="F514" s="94">
        <f>IFERROR(VLOOKUP(B514,Stock!$A$5:$M$471,6,0),0)</f>
        <v>12</v>
      </c>
      <c r="G514" s="95">
        <f>IFERROR(VLOOKUP(B514,Stock!$A$5:$M$471,7,0),0)</f>
        <v>9.6</v>
      </c>
    </row>
    <row r="515" spans="1:7" ht="20.100000000000001" hidden="1" customHeight="1" x14ac:dyDescent="0.2">
      <c r="A515" s="186"/>
      <c r="B515" s="190">
        <f>Stock!A74</f>
        <v>70</v>
      </c>
      <c r="C515" s="189" t="str">
        <f>IFERROR(VLOOKUP(B515,Stock!$A$5:$K$495,2,FALSE),0)</f>
        <v>Livre 70</v>
      </c>
      <c r="D515" s="84"/>
      <c r="E515" s="96">
        <f>IFERROR(VLOOKUP(B515,Stock!$A$5:$M$495,13,FALSE),0)</f>
        <v>0</v>
      </c>
      <c r="F515" s="94">
        <f>IFERROR(VLOOKUP(B515,Stock!$A$5:$M$471,6,0),0)</f>
        <v>15</v>
      </c>
      <c r="G515" s="95">
        <f>IFERROR(VLOOKUP(B515,Stock!$A$5:$M$471,7,0),0)</f>
        <v>12</v>
      </c>
    </row>
    <row r="516" spans="1:7" ht="20.100000000000001" hidden="1" customHeight="1" x14ac:dyDescent="0.2">
      <c r="A516" s="186"/>
      <c r="B516" s="190">
        <f>Stock!A75</f>
        <v>71</v>
      </c>
      <c r="C516" s="189" t="str">
        <f>IFERROR(VLOOKUP(B516,Stock!$A$5:$K$495,2,FALSE),0)</f>
        <v>Livre 71</v>
      </c>
      <c r="D516" s="84"/>
      <c r="E516" s="96">
        <f>IFERROR(VLOOKUP(B516,Stock!$A$5:$M$495,13,FALSE),0)</f>
        <v>0</v>
      </c>
      <c r="F516" s="94">
        <f>IFERROR(VLOOKUP(B516,Stock!$A$5:$M$471,6,0),0)</f>
        <v>50</v>
      </c>
      <c r="G516" s="95">
        <f>IFERROR(VLOOKUP(B516,Stock!$A$5:$M$471,7,0),0)</f>
        <v>40</v>
      </c>
    </row>
    <row r="517" spans="1:7" ht="20.100000000000001" hidden="1" customHeight="1" x14ac:dyDescent="0.2">
      <c r="A517" s="186"/>
      <c r="B517" s="190">
        <f>Stock!A76</f>
        <v>72</v>
      </c>
      <c r="C517" s="189" t="str">
        <f>IFERROR(VLOOKUP(B517,Stock!$A$5:$K$495,2,FALSE),0)</f>
        <v>Livre 72</v>
      </c>
      <c r="D517" s="84"/>
      <c r="E517" s="96">
        <f>IFERROR(VLOOKUP(B517,Stock!$A$5:$M$495,13,FALSE),0)</f>
        <v>0</v>
      </c>
      <c r="F517" s="94">
        <f>IFERROR(VLOOKUP(B517,Stock!$A$5:$M$471,6,0),0)</f>
        <v>25</v>
      </c>
      <c r="G517" s="95">
        <f>IFERROR(VLOOKUP(B517,Stock!$A$5:$M$471,7,0),0)</f>
        <v>20</v>
      </c>
    </row>
    <row r="518" spans="1:7" ht="20.100000000000001" hidden="1" customHeight="1" x14ac:dyDescent="0.2">
      <c r="A518" s="186"/>
      <c r="B518" s="190">
        <f>Stock!A77</f>
        <v>73</v>
      </c>
      <c r="C518" s="189" t="str">
        <f>IFERROR(VLOOKUP(B518,Stock!$A$5:$K$495,2,FALSE),0)</f>
        <v>Livre 73</v>
      </c>
      <c r="D518" s="84"/>
      <c r="E518" s="96">
        <f>IFERROR(VLOOKUP(B518,Stock!$A$5:$M$495,13,FALSE),0)</f>
        <v>0</v>
      </c>
      <c r="F518" s="94">
        <f>IFERROR(VLOOKUP(B518,Stock!$A$5:$M$471,6,0),0)</f>
        <v>200</v>
      </c>
      <c r="G518" s="95">
        <f>IFERROR(VLOOKUP(B518,Stock!$A$5:$M$471,7,0),0)</f>
        <v>160</v>
      </c>
    </row>
    <row r="519" spans="1:7" ht="20.100000000000001" hidden="1" customHeight="1" x14ac:dyDescent="0.2">
      <c r="A519" s="186"/>
      <c r="B519" s="190">
        <f>Stock!A78</f>
        <v>74</v>
      </c>
      <c r="C519" s="189" t="str">
        <f>IFERROR(VLOOKUP(B519,Stock!$A$5:$K$495,2,FALSE),0)</f>
        <v>Livre 74</v>
      </c>
      <c r="D519" s="84"/>
      <c r="E519" s="96">
        <f>IFERROR(VLOOKUP(B519,Stock!$A$5:$M$495,13,FALSE),0)</f>
        <v>0</v>
      </c>
      <c r="F519" s="94">
        <f>IFERROR(VLOOKUP(B519,Stock!$A$5:$M$471,6,0),0)</f>
        <v>25</v>
      </c>
      <c r="G519" s="95">
        <f>IFERROR(VLOOKUP(B519,Stock!$A$5:$M$471,7,0),0)</f>
        <v>20</v>
      </c>
    </row>
    <row r="520" spans="1:7" ht="20.100000000000001" hidden="1" customHeight="1" x14ac:dyDescent="0.2">
      <c r="A520" s="186"/>
      <c r="B520" s="190">
        <f>Stock!A79</f>
        <v>75</v>
      </c>
      <c r="C520" s="189" t="str">
        <f>IFERROR(VLOOKUP(B520,Stock!$A$5:$K$495,2,FALSE),0)</f>
        <v>Livre 75</v>
      </c>
      <c r="D520" s="84"/>
      <c r="E520" s="96">
        <f>IFERROR(VLOOKUP(B520,Stock!$A$5:$M$495,13,FALSE),0)</f>
        <v>0</v>
      </c>
      <c r="F520" s="94">
        <f>IFERROR(VLOOKUP(B520,Stock!$A$5:$M$471,6,0),0)</f>
        <v>25</v>
      </c>
      <c r="G520" s="95">
        <f>IFERROR(VLOOKUP(B520,Stock!$A$5:$M$471,7,0),0)</f>
        <v>20</v>
      </c>
    </row>
    <row r="521" spans="1:7" ht="20.100000000000001" hidden="1" customHeight="1" x14ac:dyDescent="0.2">
      <c r="A521" s="186"/>
      <c r="B521" s="190">
        <f>Stock!A80</f>
        <v>76</v>
      </c>
      <c r="C521" s="189" t="str">
        <f>IFERROR(VLOOKUP(B521,Stock!$A$5:$K$495,2,FALSE),0)</f>
        <v>Livre 76</v>
      </c>
      <c r="D521" s="84"/>
      <c r="E521" s="96">
        <f>IFERROR(VLOOKUP(B521,Stock!$A$5:$M$495,13,FALSE),0)</f>
        <v>0</v>
      </c>
      <c r="F521" s="94">
        <f>IFERROR(VLOOKUP(B521,Stock!$A$5:$M$471,6,0),0)</f>
        <v>25</v>
      </c>
      <c r="G521" s="95">
        <f>IFERROR(VLOOKUP(B521,Stock!$A$5:$M$471,7,0),0)</f>
        <v>20</v>
      </c>
    </row>
    <row r="522" spans="1:7" ht="20.100000000000001" hidden="1" customHeight="1" x14ac:dyDescent="0.2">
      <c r="A522" s="186"/>
      <c r="B522" s="190">
        <f>Stock!A81</f>
        <v>77</v>
      </c>
      <c r="C522" s="189" t="str">
        <f>IFERROR(VLOOKUP(B522,Stock!$A$5:$K$495,2,FALSE),0)</f>
        <v>Livre 77</v>
      </c>
      <c r="D522" s="84"/>
      <c r="E522" s="96">
        <f>IFERROR(VLOOKUP(B522,Stock!$A$5:$M$495,13,FALSE),0)</f>
        <v>0</v>
      </c>
      <c r="F522" s="94">
        <f>IFERROR(VLOOKUP(B522,Stock!$A$5:$M$471,6,0),0)</f>
        <v>15</v>
      </c>
      <c r="G522" s="95">
        <f>IFERROR(VLOOKUP(B522,Stock!$A$5:$M$471,7,0),0)</f>
        <v>12</v>
      </c>
    </row>
    <row r="523" spans="1:7" ht="20.100000000000001" hidden="1" customHeight="1" x14ac:dyDescent="0.2">
      <c r="A523" s="186"/>
      <c r="B523" s="190">
        <f>Stock!A82</f>
        <v>78</v>
      </c>
      <c r="C523" s="189" t="str">
        <f>IFERROR(VLOOKUP(B523,Stock!$A$5:$K$495,2,FALSE),0)</f>
        <v>Livre 78</v>
      </c>
      <c r="D523" s="84"/>
      <c r="E523" s="96">
        <f>IFERROR(VLOOKUP(B523,Stock!$A$5:$M$495,13,FALSE),0)</f>
        <v>0</v>
      </c>
      <c r="F523" s="94">
        <f>IFERROR(VLOOKUP(B523,Stock!$A$5:$M$471,6,0),0)</f>
        <v>25</v>
      </c>
      <c r="G523" s="95">
        <f>IFERROR(VLOOKUP(B523,Stock!$A$5:$M$471,7,0),0)</f>
        <v>20</v>
      </c>
    </row>
    <row r="524" spans="1:7" ht="20.100000000000001" hidden="1" customHeight="1" x14ac:dyDescent="0.2">
      <c r="A524" s="186"/>
      <c r="B524" s="190">
        <f>Stock!A83</f>
        <v>79</v>
      </c>
      <c r="C524" s="189" t="str">
        <f>IFERROR(VLOOKUP(B524,Stock!$A$5:$K$495,2,FALSE),0)</f>
        <v>Livre 79</v>
      </c>
      <c r="D524" s="84"/>
      <c r="E524" s="96">
        <f>IFERROR(VLOOKUP(B524,Stock!$A$5:$M$495,13,FALSE),0)</f>
        <v>0</v>
      </c>
      <c r="F524" s="94">
        <f>IFERROR(VLOOKUP(B524,Stock!$A$5:$M$471,6,0),0)</f>
        <v>22</v>
      </c>
      <c r="G524" s="95">
        <f>IFERROR(VLOOKUP(B524,Stock!$A$5:$M$471,7,0),0)</f>
        <v>17.600000000000001</v>
      </c>
    </row>
    <row r="525" spans="1:7" ht="20.100000000000001" customHeight="1" x14ac:dyDescent="0.2">
      <c r="A525" s="186"/>
      <c r="B525" s="190">
        <f>Stock!A471</f>
        <v>404</v>
      </c>
      <c r="C525" s="189" t="str">
        <f>IFERROR(VLOOKUP(B525,Stock!$A$5:$K$495,2,FALSE),0)</f>
        <v>AUTEUR FINAL</v>
      </c>
      <c r="D525" s="84"/>
      <c r="E525" s="96">
        <f>IFERROR(VLOOKUP(B525,Stock!$A$5:$M$495,13,FALSE),0)</f>
        <v>88</v>
      </c>
      <c r="F525" s="94">
        <f>IFERROR(VLOOKUP(B525,Stock!$A$5:$M$471,6,0),0)</f>
        <v>0</v>
      </c>
      <c r="G525" s="95">
        <f>IFERROR(VLOOKUP(B525,Stock!$A$5:$M$471,7,0),0)</f>
        <v>0</v>
      </c>
    </row>
    <row r="526" spans="1:7" ht="20.100000000000001" hidden="1" customHeight="1" x14ac:dyDescent="0.2">
      <c r="A526" s="186"/>
      <c r="B526" s="190">
        <f>Stock!A84</f>
        <v>80</v>
      </c>
      <c r="C526" s="189" t="str">
        <f>IFERROR(VLOOKUP(B526,Stock!$A$5:$K$495,2,FALSE),0)</f>
        <v>Livre 80</v>
      </c>
      <c r="D526" s="84"/>
      <c r="E526" s="96">
        <f>IFERROR(VLOOKUP(B526,Stock!$A$5:$M$495,13,FALSE),0)</f>
        <v>0</v>
      </c>
      <c r="F526" s="94">
        <f>IFERROR(VLOOKUP(B526,Stock!$A$5:$M$471,6,0),0)</f>
        <v>5</v>
      </c>
      <c r="G526" s="95">
        <f>IFERROR(VLOOKUP(B526,Stock!$A$5:$M$471,7,0),0)</f>
        <v>4</v>
      </c>
    </row>
    <row r="527" spans="1:7" ht="20.100000000000001" hidden="1" customHeight="1" x14ac:dyDescent="0.2">
      <c r="A527" s="186"/>
      <c r="B527" s="190">
        <f>Stock!A85</f>
        <v>81</v>
      </c>
      <c r="C527" s="189" t="str">
        <f>IFERROR(VLOOKUP(B527,Stock!$A$5:$K$495,2,FALSE),0)</f>
        <v>Livre 81</v>
      </c>
      <c r="D527" s="84"/>
      <c r="E527" s="96">
        <f>IFERROR(VLOOKUP(B527,Stock!$A$5:$M$495,13,FALSE),0)</f>
        <v>0</v>
      </c>
      <c r="F527" s="94">
        <f>IFERROR(VLOOKUP(B527,Stock!$A$5:$M$471,6,0),0)</f>
        <v>15</v>
      </c>
      <c r="G527" s="95">
        <f>IFERROR(VLOOKUP(B527,Stock!$A$5:$M$471,7,0),0)</f>
        <v>12</v>
      </c>
    </row>
    <row r="528" spans="1:7" ht="20.100000000000001" hidden="1" customHeight="1" x14ac:dyDescent="0.2">
      <c r="A528" s="186"/>
      <c r="B528" s="190">
        <f>Stock!A86</f>
        <v>82</v>
      </c>
      <c r="C528" s="189" t="str">
        <f>IFERROR(VLOOKUP(B528,Stock!$A$5:$K$495,2,FALSE),0)</f>
        <v>Livre 82</v>
      </c>
      <c r="D528" s="84"/>
      <c r="E528" s="96">
        <f>IFERROR(VLOOKUP(B528,Stock!$A$5:$M$495,13,FALSE),0)</f>
        <v>0</v>
      </c>
      <c r="F528" s="94">
        <f>IFERROR(VLOOKUP(B528,Stock!$A$5:$M$471,6,0),0)</f>
        <v>20</v>
      </c>
      <c r="G528" s="95">
        <f>IFERROR(VLOOKUP(B528,Stock!$A$5:$M$471,7,0),0)</f>
        <v>16</v>
      </c>
    </row>
    <row r="529" spans="1:8" ht="20.100000000000001" hidden="1" customHeight="1" x14ac:dyDescent="0.2">
      <c r="A529" s="186"/>
      <c r="B529" s="190">
        <f>Stock!A87</f>
        <v>83</v>
      </c>
      <c r="C529" s="189" t="str">
        <f>IFERROR(VLOOKUP(B529,Stock!$A$5:$K$495,2,FALSE),0)</f>
        <v>Livre 83</v>
      </c>
      <c r="D529" s="84"/>
      <c r="E529" s="96">
        <f>IFERROR(VLOOKUP(B529,Stock!$A$5:$M$495,13,FALSE),0)</f>
        <v>0</v>
      </c>
      <c r="F529" s="94">
        <f>IFERROR(VLOOKUP(B529,Stock!$A$5:$M$471,6,0),0)</f>
        <v>12</v>
      </c>
      <c r="G529" s="95">
        <f>IFERROR(VLOOKUP(B529,Stock!$A$5:$M$471,7,0),0)</f>
        <v>9.6</v>
      </c>
    </row>
    <row r="530" spans="1:8" ht="20.100000000000001" hidden="1" customHeight="1" x14ac:dyDescent="0.2">
      <c r="A530" s="186"/>
      <c r="B530" s="190">
        <f>Stock!A88</f>
        <v>84</v>
      </c>
      <c r="C530" s="189" t="str">
        <f>IFERROR(VLOOKUP(B530,Stock!$A$5:$K$495,2,FALSE),0)</f>
        <v>Livre 84</v>
      </c>
      <c r="D530" s="84"/>
      <c r="E530" s="96">
        <f>IFERROR(VLOOKUP(B530,Stock!$A$5:$M$495,13,FALSE),0)</f>
        <v>0</v>
      </c>
      <c r="F530" s="94">
        <f>IFERROR(VLOOKUP(B530,Stock!$A$5:$M$471,6,0),0)</f>
        <v>0</v>
      </c>
      <c r="G530" s="95">
        <f>IFERROR(VLOOKUP(B530,Stock!$A$5:$M$471,7,0),0)</f>
        <v>0</v>
      </c>
    </row>
    <row r="531" spans="1:8" ht="20.100000000000001" hidden="1" customHeight="1" x14ac:dyDescent="0.2">
      <c r="A531" s="186"/>
      <c r="B531" s="190">
        <f>Stock!A89</f>
        <v>85</v>
      </c>
      <c r="C531" s="189" t="str">
        <f>IFERROR(VLOOKUP(B531,Stock!$A$5:$K$495,2,FALSE),0)</f>
        <v>Livre 85</v>
      </c>
      <c r="D531" s="84"/>
      <c r="E531" s="96">
        <f>IFERROR(VLOOKUP(B531,Stock!$A$5:$M$495,13,FALSE),0)</f>
        <v>0</v>
      </c>
      <c r="F531" s="94">
        <f>IFERROR(VLOOKUP(B531,Stock!$A$5:$M$471,6,0),0)</f>
        <v>8</v>
      </c>
      <c r="G531" s="95">
        <f>IFERROR(VLOOKUP(B531,Stock!$A$5:$M$471,7,0),0)</f>
        <v>6.4</v>
      </c>
    </row>
    <row r="532" spans="1:8" ht="20.100000000000001" hidden="1" customHeight="1" x14ac:dyDescent="0.25">
      <c r="A532" s="186"/>
      <c r="B532" s="190">
        <f>Stock!A90</f>
        <v>86</v>
      </c>
      <c r="C532" s="189" t="str">
        <f>IFERROR(VLOOKUP(B532,Stock!$A$5:$K$495,2,FALSE),0)</f>
        <v>Livre 86</v>
      </c>
      <c r="D532" s="84"/>
      <c r="E532" s="96">
        <f>IFERROR(VLOOKUP(B532,Stock!$A$5:$M$495,13,FALSE),0)</f>
        <v>0</v>
      </c>
      <c r="F532" s="94">
        <f>IFERROR(VLOOKUP(B532,Stock!$A$5:$M$471,6,0),0)</f>
        <v>36</v>
      </c>
      <c r="G532" s="95">
        <f>IFERROR(VLOOKUP(B532,Stock!$A$5:$M$471,7,0),0)</f>
        <v>28.8</v>
      </c>
      <c r="H532" s="91"/>
    </row>
    <row r="533" spans="1:8" ht="20.100000000000001" hidden="1" customHeight="1" x14ac:dyDescent="0.2">
      <c r="A533" s="186"/>
      <c r="B533" s="190">
        <f>Stock!A91</f>
        <v>87</v>
      </c>
      <c r="C533" s="189" t="str">
        <f>IFERROR(VLOOKUP(B533,Stock!$A$5:$K$495,2,FALSE),0)</f>
        <v>Livre 87</v>
      </c>
      <c r="D533" s="84"/>
      <c r="E533" s="96">
        <f>IFERROR(VLOOKUP(B533,Stock!$A$5:$M$495,13,FALSE),0)</f>
        <v>0</v>
      </c>
      <c r="F533" s="94">
        <f>IFERROR(VLOOKUP(B533,Stock!$A$5:$M$471,6,0),0)</f>
        <v>10</v>
      </c>
      <c r="G533" s="95">
        <f>IFERROR(VLOOKUP(B533,Stock!$A$5:$M$471,7,0),0)</f>
        <v>8</v>
      </c>
    </row>
    <row r="534" spans="1:8" ht="20.100000000000001" hidden="1" customHeight="1" x14ac:dyDescent="0.2">
      <c r="A534" s="186"/>
      <c r="B534" s="190">
        <f>Stock!A92</f>
        <v>88</v>
      </c>
      <c r="C534" s="189" t="str">
        <f>IFERROR(VLOOKUP(B534,Stock!$A$5:$K$495,2,FALSE),0)</f>
        <v>Livre 88</v>
      </c>
      <c r="D534" s="84"/>
      <c r="E534" s="96">
        <f>IFERROR(VLOOKUP(B534,Stock!$A$5:$M$495,13,FALSE),0)</f>
        <v>0</v>
      </c>
      <c r="F534" s="94">
        <f>IFERROR(VLOOKUP(B534,Stock!$A$5:$M$471,6,0),0)</f>
        <v>10</v>
      </c>
      <c r="G534" s="95">
        <f>IFERROR(VLOOKUP(B534,Stock!$A$5:$M$471,7,0),0)</f>
        <v>8</v>
      </c>
    </row>
    <row r="535" spans="1:8" ht="20.100000000000001" hidden="1" customHeight="1" x14ac:dyDescent="0.2">
      <c r="A535" s="186"/>
      <c r="B535" s="190">
        <f>Stock!A93</f>
        <v>89</v>
      </c>
      <c r="C535" s="189" t="str">
        <f>IFERROR(VLOOKUP(B535,Stock!$A$5:$K$495,2,FALSE),0)</f>
        <v>Livre 89</v>
      </c>
      <c r="D535" s="84"/>
      <c r="E535" s="96">
        <f>IFERROR(VLOOKUP(B535,Stock!$A$5:$M$495,13,FALSE),0)</f>
        <v>0</v>
      </c>
      <c r="F535" s="94">
        <f>IFERROR(VLOOKUP(B535,Stock!$A$5:$M$471,6,0),0)</f>
        <v>10</v>
      </c>
      <c r="G535" s="95">
        <f>IFERROR(VLOOKUP(B535,Stock!$A$5:$M$471,7,0),0)</f>
        <v>8</v>
      </c>
    </row>
    <row r="536" spans="1:8" ht="20.100000000000001" customHeight="1" x14ac:dyDescent="0.2">
      <c r="A536" s="186"/>
      <c r="B536" s="190" t="str">
        <f>Stock!A408</f>
        <v>SM00</v>
      </c>
      <c r="C536" s="189" t="str">
        <f>IFERROR(VLOOKUP(B536,Stock!$A$5:$K$495,2,FALSE),0)</f>
        <v>ooaa</v>
      </c>
      <c r="D536" s="84"/>
      <c r="E536" s="96">
        <f>IFERROR(VLOOKUP(B536,Stock!$A$5:$M$495,13,FALSE),0)</f>
        <v>44</v>
      </c>
      <c r="F536" s="94">
        <f>IFERROR(VLOOKUP(B536,Stock!$A$5:$M$471,6,0),0)</f>
        <v>4</v>
      </c>
      <c r="G536" s="95">
        <f>IFERROR(VLOOKUP(B536,Stock!$A$5:$M$471,7,0),0)</f>
        <v>3</v>
      </c>
    </row>
    <row r="537" spans="1:8" ht="20.100000000000001" hidden="1" customHeight="1" x14ac:dyDescent="0.2">
      <c r="A537" s="186"/>
      <c r="B537" s="190">
        <f>Stock!A94</f>
        <v>90</v>
      </c>
      <c r="C537" s="189" t="str">
        <f>IFERROR(VLOOKUP(B537,Stock!$A$5:$K$495,2,FALSE),0)</f>
        <v>Livre 90</v>
      </c>
      <c r="D537" s="84"/>
      <c r="E537" s="96">
        <f>IFERROR(VLOOKUP(B537,Stock!$A$5:$M$495,13,FALSE),0)</f>
        <v>0</v>
      </c>
      <c r="F537" s="94">
        <f>IFERROR(VLOOKUP(B537,Stock!$A$5:$M$471,6,0),0)</f>
        <v>10</v>
      </c>
      <c r="G537" s="95">
        <f>IFERROR(VLOOKUP(B537,Stock!$A$5:$M$471,7,0),0)</f>
        <v>8</v>
      </c>
    </row>
    <row r="538" spans="1:8" ht="20.100000000000001" hidden="1" customHeight="1" x14ac:dyDescent="0.2">
      <c r="A538" s="186"/>
      <c r="B538" s="190">
        <f>Stock!A95</f>
        <v>91</v>
      </c>
      <c r="C538" s="189" t="str">
        <f>IFERROR(VLOOKUP(B538,Stock!$A$5:$K$495,2,FALSE),0)</f>
        <v>Livre 91</v>
      </c>
      <c r="D538" s="84"/>
      <c r="E538" s="96">
        <f>IFERROR(VLOOKUP(B538,Stock!$A$5:$M$495,13,FALSE),0)</f>
        <v>0</v>
      </c>
      <c r="F538" s="94">
        <f>IFERROR(VLOOKUP(B538,Stock!$A$5:$M$471,6,0),0)</f>
        <v>15</v>
      </c>
      <c r="G538" s="95">
        <f>IFERROR(VLOOKUP(B538,Stock!$A$5:$M$471,7,0),0)</f>
        <v>12</v>
      </c>
    </row>
    <row r="539" spans="1:8" ht="20.100000000000001" hidden="1" customHeight="1" x14ac:dyDescent="0.2">
      <c r="A539" s="186"/>
      <c r="B539" s="190">
        <f>Stock!A96</f>
        <v>92</v>
      </c>
      <c r="C539" s="189" t="str">
        <f>IFERROR(VLOOKUP(B539,Stock!$A$5:$K$495,2,FALSE),0)</f>
        <v>Livre 92</v>
      </c>
      <c r="D539" s="84"/>
      <c r="E539" s="96">
        <f>IFERROR(VLOOKUP(B539,Stock!$A$5:$M$495,13,FALSE),0)</f>
        <v>0</v>
      </c>
      <c r="F539" s="94">
        <f>IFERROR(VLOOKUP(B539,Stock!$A$5:$M$471,6,0),0)</f>
        <v>15</v>
      </c>
      <c r="G539" s="95">
        <f>IFERROR(VLOOKUP(B539,Stock!$A$5:$M$471,7,0),0)</f>
        <v>12</v>
      </c>
    </row>
    <row r="540" spans="1:8" ht="20.100000000000001" hidden="1" customHeight="1" x14ac:dyDescent="0.2">
      <c r="A540" s="186"/>
      <c r="B540" s="190">
        <f>Stock!A97</f>
        <v>93</v>
      </c>
      <c r="C540" s="189" t="str">
        <f>IFERROR(VLOOKUP(B540,Stock!$A$5:$K$495,2,FALSE),0)</f>
        <v>Livre 93</v>
      </c>
      <c r="D540" s="84"/>
      <c r="E540" s="96">
        <f>IFERROR(VLOOKUP(B540,Stock!$A$5:$M$495,13,FALSE),0)</f>
        <v>0</v>
      </c>
      <c r="F540" s="94">
        <f>IFERROR(VLOOKUP(B540,Stock!$A$5:$M$471,6,0),0)</f>
        <v>15</v>
      </c>
      <c r="G540" s="95">
        <f>IFERROR(VLOOKUP(B540,Stock!$A$5:$M$471,7,0),0)</f>
        <v>12</v>
      </c>
    </row>
    <row r="541" spans="1:8" ht="20.100000000000001" hidden="1" customHeight="1" x14ac:dyDescent="0.2">
      <c r="A541" s="186"/>
      <c r="B541" s="190">
        <f>Stock!A98</f>
        <v>94</v>
      </c>
      <c r="C541" s="189" t="str">
        <f>IFERROR(VLOOKUP(B541,Stock!$A$5:$K$495,2,FALSE),0)</f>
        <v>Livre 94</v>
      </c>
      <c r="D541" s="84"/>
      <c r="E541" s="96">
        <f>IFERROR(VLOOKUP(B541,Stock!$A$5:$M$495,13,FALSE),0)</f>
        <v>0</v>
      </c>
      <c r="F541" s="94">
        <f>IFERROR(VLOOKUP(B541,Stock!$A$5:$M$471,6,0),0)</f>
        <v>15</v>
      </c>
      <c r="G541" s="95">
        <f>IFERROR(VLOOKUP(B541,Stock!$A$5:$M$471,7,0),0)</f>
        <v>12</v>
      </c>
    </row>
    <row r="542" spans="1:8" ht="20.100000000000001" hidden="1" customHeight="1" x14ac:dyDescent="0.2">
      <c r="A542" s="186"/>
      <c r="B542" s="190">
        <f>Stock!A99</f>
        <v>95</v>
      </c>
      <c r="C542" s="189" t="str">
        <f>IFERROR(VLOOKUP(B542,Stock!$A$5:$K$495,2,FALSE),0)</f>
        <v>Livre 95</v>
      </c>
      <c r="D542" s="84"/>
      <c r="E542" s="96">
        <f>IFERROR(VLOOKUP(B542,Stock!$A$5:$M$495,13,FALSE),0)</f>
        <v>0</v>
      </c>
      <c r="F542" s="94">
        <f>IFERROR(VLOOKUP(B542,Stock!$A$5:$M$471,6,0),0)</f>
        <v>0</v>
      </c>
      <c r="G542" s="95">
        <f>IFERROR(VLOOKUP(B542,Stock!$A$5:$M$471,7,0),0)</f>
        <v>0</v>
      </c>
    </row>
    <row r="543" spans="1:8" ht="20.100000000000001" hidden="1" customHeight="1" x14ac:dyDescent="0.2">
      <c r="A543" s="186"/>
      <c r="B543" s="190">
        <f>Stock!A100</f>
        <v>96</v>
      </c>
      <c r="C543" s="189" t="str">
        <f>IFERROR(VLOOKUP(B543,Stock!$A$5:$K$495,2,FALSE),0)</f>
        <v>Livre 96</v>
      </c>
      <c r="D543" s="84"/>
      <c r="E543" s="96">
        <f>IFERROR(VLOOKUP(B543,Stock!$A$5:$M$495,13,FALSE),0)</f>
        <v>0</v>
      </c>
      <c r="F543" s="94">
        <f>IFERROR(VLOOKUP(B543,Stock!$A$5:$M$471,6,0),0)</f>
        <v>15</v>
      </c>
      <c r="G543" s="95">
        <f>IFERROR(VLOOKUP(B543,Stock!$A$5:$M$471,7,0),0)</f>
        <v>12</v>
      </c>
    </row>
    <row r="544" spans="1:8" ht="20.100000000000001" hidden="1" customHeight="1" x14ac:dyDescent="0.2">
      <c r="A544" s="186"/>
      <c r="B544" s="190">
        <f>Stock!A101</f>
        <v>97</v>
      </c>
      <c r="C544" s="189" t="str">
        <f>IFERROR(VLOOKUP(B544,Stock!$A$5:$K$495,2,FALSE),0)</f>
        <v>Livre 97</v>
      </c>
      <c r="D544" s="84"/>
      <c r="E544" s="96">
        <f>IFERROR(VLOOKUP(B544,Stock!$A$5:$M$495,13,FALSE),0)</f>
        <v>0</v>
      </c>
      <c r="F544" s="94">
        <f>IFERROR(VLOOKUP(B544,Stock!$A$5:$M$471,6,0),0)</f>
        <v>15</v>
      </c>
      <c r="G544" s="95">
        <f>IFERROR(VLOOKUP(B544,Stock!$A$5:$M$471,7,0),0)</f>
        <v>12</v>
      </c>
    </row>
    <row r="545" spans="1:7" ht="19.5" hidden="1" customHeight="1" x14ac:dyDescent="0.2">
      <c r="A545" s="186"/>
      <c r="B545" s="190">
        <f>Stock!A102</f>
        <v>98</v>
      </c>
      <c r="C545" s="189" t="str">
        <f>IFERROR(VLOOKUP(B545,Stock!$A$5:$K$495,2,FALSE),0)</f>
        <v>Livre 98</v>
      </c>
      <c r="D545" s="84"/>
      <c r="E545" s="96">
        <f>IFERROR(VLOOKUP(B545,Stock!$A$5:$M$495,13,FALSE),0)</f>
        <v>0</v>
      </c>
      <c r="F545" s="94">
        <f>IFERROR(VLOOKUP(B545,Stock!$A$5:$M$471,6,0),0)</f>
        <v>23</v>
      </c>
      <c r="G545" s="95">
        <f>IFERROR(VLOOKUP(B545,Stock!$A$5:$M$471,7,0),0)</f>
        <v>18.399999999999999</v>
      </c>
    </row>
    <row r="546" spans="1:7" ht="20.100000000000001" hidden="1" customHeight="1" x14ac:dyDescent="0.2">
      <c r="A546" s="186"/>
      <c r="B546" s="190">
        <f>Stock!A103</f>
        <v>99</v>
      </c>
      <c r="C546" s="189" t="str">
        <f>IFERROR(VLOOKUP(B546,Stock!$A$5:$K$495,2,FALSE),0)</f>
        <v>Livre 99</v>
      </c>
      <c r="D546" s="84"/>
      <c r="E546" s="96">
        <f>IFERROR(VLOOKUP(B546,Stock!$A$5:$M$495,13,FALSE),0)</f>
        <v>0</v>
      </c>
      <c r="F546" s="94">
        <f>IFERROR(VLOOKUP(B546,Stock!$A$5:$M$471,6,0),0)</f>
        <v>5</v>
      </c>
      <c r="G546" s="95">
        <f>IFERROR(VLOOKUP(B546,Stock!$A$5:$M$471,7,0),0)</f>
        <v>4</v>
      </c>
    </row>
    <row r="547" spans="1:7" ht="19.5" customHeight="1" x14ac:dyDescent="0.2">
      <c r="A547" s="186"/>
      <c r="B547" s="190" t="str">
        <f>Stock!A422</f>
        <v>SM15</v>
      </c>
      <c r="C547" s="189" t="str">
        <f>IFERROR(VLOOKUP(B547,Stock!$A$5:$K$495,2,FALSE),0)</f>
        <v>00ab</v>
      </c>
      <c r="D547" s="84"/>
      <c r="E547" s="96">
        <f>IFERROR(VLOOKUP(B547,Stock!$A$5:$M$495,13,FALSE),0)</f>
        <v>55</v>
      </c>
      <c r="F547" s="94">
        <f>IFERROR(VLOOKUP(B547,Stock!$A$5:$M$471,6,0),0)</f>
        <v>15</v>
      </c>
      <c r="G547" s="95">
        <f>IFERROR(VLOOKUP(B547,Stock!$A$5:$M$471,7,0),0)</f>
        <v>12</v>
      </c>
    </row>
    <row r="548" spans="1:7" ht="20.100000000000001" customHeight="1" x14ac:dyDescent="0.2"/>
    <row r="549" spans="1:7" ht="20.100000000000001" customHeight="1" x14ac:dyDescent="0.2"/>
    <row r="550" spans="1:7" ht="20.100000000000001" customHeight="1" x14ac:dyDescent="0.2">
      <c r="C550" s="85"/>
    </row>
    <row r="551" spans="1:7" ht="20.100000000000001" customHeight="1" x14ac:dyDescent="0.2"/>
    <row r="552" spans="1:7" ht="20.100000000000001" customHeight="1" x14ac:dyDescent="0.2"/>
    <row r="553" spans="1:7" ht="20.100000000000001" customHeight="1" x14ac:dyDescent="0.2"/>
    <row r="554" spans="1:7" ht="20.100000000000001" customHeight="1" x14ac:dyDescent="0.2"/>
    <row r="555" spans="1:7" ht="20.100000000000001" customHeight="1" x14ac:dyDescent="0.2"/>
    <row r="556" spans="1:7" ht="20.100000000000001" customHeight="1" x14ac:dyDescent="0.2"/>
    <row r="557" spans="1:7" ht="20.100000000000001" customHeight="1" x14ac:dyDescent="0.2"/>
    <row r="558" spans="1:7" ht="20.100000000000001" customHeight="1" x14ac:dyDescent="0.2"/>
    <row r="559" spans="1:7" ht="20.100000000000001" customHeight="1" x14ac:dyDescent="0.2"/>
    <row r="560" spans="1:7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1004981" spans="6:6" ht="15" x14ac:dyDescent="0.2">
      <c r="F1004981" s="92"/>
    </row>
  </sheetData>
  <sheetProtection sheet="1" objects="1" scenarios="1" autoFilter="0"/>
  <autoFilter ref="B6:G547">
    <filterColumn colId="3">
      <filters>
        <filter val="1"/>
        <filter val="2"/>
        <filter val="22"/>
        <filter val="3"/>
        <filter val="4"/>
        <filter val="44"/>
        <filter val="5"/>
        <filter val="55"/>
        <filter val="6"/>
        <filter val="7"/>
        <filter val="77"/>
        <filter val="8"/>
        <filter val="88"/>
        <filter val="9"/>
      </filters>
    </filterColumn>
    <sortState ref="B64:G547">
      <sortCondition ref="B7:B537"/>
    </sortState>
  </autoFilter>
  <sortState ref="A137:G536">
    <sortCondition ref="B6:B536"/>
  </sortState>
  <mergeCells count="1">
    <mergeCell ref="B5:G5"/>
  </mergeCells>
  <conditionalFormatting sqref="E7:E547">
    <cfRule type="cellIs" dxfId="1" priority="1" operator="lessThanOrEqual">
      <formula>0</formula>
    </cfRule>
    <cfRule type="cellIs" dxfId="0" priority="2" operator="greaterThan">
      <formula>0</formula>
    </cfRule>
  </conditionalFormatting>
  <printOptions horizontalCentered="1"/>
  <pageMargins left="0" right="0" top="1.2204724409448819" bottom="1.1023622047244095" header="0.47244094488188981" footer="0"/>
  <pageSetup paperSize="9" firstPageNumber="0" fitToHeight="0" orientation="portrait" cellComments="atEnd" r:id="rId1"/>
  <headerFooter alignWithMargins="0">
    <oddFooter xml:space="preserve">&amp;CPage &amp;P/&amp;N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Stock</vt:lpstr>
      <vt:lpstr>Journal</vt:lpstr>
      <vt:lpstr>Liste à afficher</vt:lpstr>
      <vt:lpstr>'Liste à afficher'!Impression_des_titres</vt:lpstr>
      <vt:lpstr>VS</vt:lpstr>
      <vt:lpstr>Journal!Zone_d_impression</vt:lpstr>
      <vt:lpstr>'Liste à afficher'!Zone_d_impression</vt:lpstr>
      <vt:lpstr>Stock!Zone_d_impression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PAB</cp:lastModifiedBy>
  <cp:revision>1</cp:revision>
  <cp:lastPrinted>2015-02-28T13:38:49Z</cp:lastPrinted>
  <dcterms:created xsi:type="dcterms:W3CDTF">2006-02-01T13:09:38Z</dcterms:created>
  <dcterms:modified xsi:type="dcterms:W3CDTF">2015-03-04T09:53:00Z</dcterms:modified>
</cp:coreProperties>
</file>